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irio.sanchez\Dropbox\MIS DOCUMENTOS 2017 UARIV\1. REGIONALIZACIÓN\8. CERTIFICACIONES 2018\CERTIFICACIONES NOV 2017\DOCUMENTOS ADJUNTOS\"/>
    </mc:Choice>
  </mc:AlternateContent>
  <workbookProtection workbookAlgorithmName="SHA-512" workbookHashValue="geiirhAR6+KwDK3uJ9XnmCCD//gDujfGUxxLgRjFkCqb7Svfdv5YCVnHHBV4sI4jqKI2eNJrKtnsEmvOMq/JsQ==" workbookSaltValue="FsvC9bl6OQvFoySWEOVC0w==" workbookSpinCount="100000" lockStructure="1"/>
  <bookViews>
    <workbookView xWindow="0" yWindow="0" windowWidth="28800" windowHeight="12450" tabRatio="500" firstSheet="1" activeTab="4"/>
  </bookViews>
  <sheets>
    <sheet name="Datos" sheetId="2" state="hidden" r:id="rId1"/>
    <sheet name="Instrucciones de uso" sheetId="6" r:id="rId2"/>
    <sheet name="Parametros" sheetId="4" state="hidden" r:id="rId3"/>
    <sheet name="Ponderación por derecho" sheetId="5" r:id="rId4"/>
    <sheet name="Resultados" sheetId="3" r:id="rId5"/>
  </sheets>
  <externalReferences>
    <externalReference r:id="rId6"/>
  </externalReferences>
  <definedNames>
    <definedName name="_xlnm._FilterDatabase" localSheetId="0" hidden="1">Datos!$A$2:$AJ$1124</definedName>
    <definedName name="_xlnm._FilterDatabase" localSheetId="4" hidden="1">Resultados!$C$10:$G$10</definedName>
    <definedName name="Afro">Parametros!$B$8</definedName>
    <definedName name="CTerritorial">Parametros!$B$3</definedName>
    <definedName name="Etnico">Parametros!$B$8</definedName>
    <definedName name="etnicos">Datos!#REF!</definedName>
    <definedName name="Indigena">Parametros!#REF!</definedName>
    <definedName name="Necesidad">Parametros!$B$2</definedName>
    <definedName name="PlanesRR">Parametros!$B$4</definedName>
    <definedName name="Priorizado">Parametros!$B$7</definedName>
    <definedName name="SRC">Parametros!$B$5</definedName>
    <definedName name="ZMRT">Parametros!$B$6</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CC3" i="2" l="1"/>
  <c r="CC4" i="2"/>
  <c r="CC5" i="2"/>
  <c r="CC6" i="2"/>
  <c r="CC7" i="2"/>
  <c r="CC8" i="2"/>
  <c r="CC9" i="2"/>
  <c r="CC10" i="2"/>
  <c r="AQ11" i="2"/>
  <c r="CC11" i="2"/>
  <c r="CC12" i="2"/>
  <c r="CC13" i="2"/>
  <c r="CC14" i="2"/>
  <c r="CC15" i="2"/>
  <c r="CC16" i="2"/>
  <c r="CC17" i="2"/>
  <c r="CC18" i="2"/>
  <c r="CC19" i="2"/>
  <c r="CC20" i="2"/>
  <c r="CC21" i="2"/>
  <c r="CC22" i="2"/>
  <c r="CC23" i="2"/>
  <c r="AQ24" i="2"/>
  <c r="AS24" i="2"/>
  <c r="AT24" i="2"/>
  <c r="CC24" i="2"/>
  <c r="CC25" i="2"/>
  <c r="CC26" i="2"/>
  <c r="CC27" i="2"/>
  <c r="CC28" i="2"/>
  <c r="CC29" i="2"/>
  <c r="AQ30" i="2"/>
  <c r="CC30" i="2"/>
  <c r="CC31" i="2"/>
  <c r="CC32" i="2"/>
  <c r="CC33" i="2"/>
  <c r="CC34" i="2"/>
  <c r="CC35" i="2"/>
  <c r="CC36" i="2"/>
  <c r="CC37" i="2"/>
  <c r="CC38" i="2"/>
  <c r="CC39" i="2"/>
  <c r="CC40" i="2"/>
  <c r="CC41" i="2"/>
  <c r="CC42" i="2"/>
  <c r="CC43" i="2"/>
  <c r="CC44" i="2"/>
  <c r="CC45" i="2"/>
  <c r="CC46" i="2"/>
  <c r="CC47" i="2"/>
  <c r="CC48" i="2"/>
  <c r="CC49" i="2"/>
  <c r="CC50" i="2"/>
  <c r="CC51" i="2"/>
  <c r="AQ52" i="2"/>
  <c r="AR52" i="2"/>
  <c r="AS52" i="2"/>
  <c r="AT52" i="2"/>
  <c r="CC52" i="2"/>
  <c r="CC53" i="2"/>
  <c r="CC54" i="2"/>
  <c r="CC55" i="2"/>
  <c r="CC56" i="2"/>
  <c r="AT57" i="2"/>
  <c r="CC57" i="2"/>
  <c r="CC58" i="2"/>
  <c r="CC59" i="2"/>
  <c r="CC60" i="2"/>
  <c r="CC61" i="2"/>
  <c r="AS62" i="2"/>
  <c r="CC62" i="2"/>
  <c r="CC63" i="2"/>
  <c r="CC64" i="2"/>
  <c r="CC65" i="2"/>
  <c r="CC66" i="2"/>
  <c r="CC67" i="2"/>
  <c r="AS68" i="2"/>
  <c r="CC68" i="2"/>
  <c r="CC69" i="2"/>
  <c r="CC70" i="2"/>
  <c r="CC71" i="2"/>
  <c r="CC72" i="2"/>
  <c r="CC73" i="2"/>
  <c r="CC74" i="2"/>
  <c r="CC75" i="2"/>
  <c r="AT76" i="2"/>
  <c r="CC76" i="2"/>
  <c r="CC77" i="2"/>
  <c r="CC78" i="2"/>
  <c r="CC79" i="2"/>
  <c r="CC80" i="2"/>
  <c r="CC81" i="2"/>
  <c r="CC82" i="2"/>
  <c r="CC83" i="2"/>
  <c r="CC84" i="2"/>
  <c r="CC85" i="2"/>
  <c r="CC86" i="2"/>
  <c r="CC87" i="2"/>
  <c r="AQ88" i="2"/>
  <c r="AS88" i="2"/>
  <c r="AT88" i="2"/>
  <c r="CC88" i="2"/>
  <c r="CC89" i="2"/>
  <c r="CC90" i="2"/>
  <c r="CC91" i="2"/>
  <c r="CC92" i="2"/>
  <c r="CC93" i="2"/>
  <c r="CC94" i="2"/>
  <c r="CC95" i="2"/>
  <c r="CC96" i="2"/>
  <c r="CC97" i="2"/>
  <c r="CC98" i="2"/>
  <c r="AS99" i="2"/>
  <c r="AT99" i="2"/>
  <c r="CC99" i="2"/>
  <c r="CC100" i="2"/>
  <c r="CC101" i="2"/>
  <c r="CC102" i="2"/>
  <c r="CC103" i="2"/>
  <c r="CC104" i="2"/>
  <c r="CC105" i="2"/>
  <c r="CC106" i="2"/>
  <c r="CC107" i="2"/>
  <c r="CC108" i="2"/>
  <c r="CC109" i="2"/>
  <c r="CC110" i="2"/>
  <c r="CC111" i="2"/>
  <c r="CC112" i="2"/>
  <c r="CC113" i="2"/>
  <c r="CC114" i="2"/>
  <c r="AT115" i="2"/>
  <c r="CC115" i="2"/>
  <c r="CC116" i="2"/>
  <c r="CC117" i="2"/>
  <c r="CC118" i="2"/>
  <c r="CC119" i="2"/>
  <c r="AQ120" i="2"/>
  <c r="AS120" i="2"/>
  <c r="AT120" i="2"/>
  <c r="CC120" i="2"/>
  <c r="CC121" i="2"/>
  <c r="CC122" i="2"/>
  <c r="CC123" i="2"/>
  <c r="CC124" i="2"/>
  <c r="CC125" i="2"/>
  <c r="CC126" i="2"/>
  <c r="CC127" i="2"/>
  <c r="AS128" i="2"/>
  <c r="AT128" i="2"/>
  <c r="CC128" i="2"/>
  <c r="CC129" i="2"/>
  <c r="CC130" i="2"/>
  <c r="CC131" i="2"/>
  <c r="CC132" i="2"/>
  <c r="CC133" i="2"/>
  <c r="CC134" i="2"/>
  <c r="AT135" i="2"/>
  <c r="CC135" i="2"/>
  <c r="CC136" i="2"/>
  <c r="CC137" i="2"/>
  <c r="CC138" i="2"/>
  <c r="CC139" i="2"/>
  <c r="CC140" i="2"/>
  <c r="CC141" i="2"/>
  <c r="CC142" i="2"/>
  <c r="CC143" i="2"/>
  <c r="CC144" i="2"/>
  <c r="CC145" i="2"/>
  <c r="CC146" i="2"/>
  <c r="CC147" i="2"/>
  <c r="CC148" i="2"/>
  <c r="CC149" i="2"/>
  <c r="CC150" i="2"/>
  <c r="AQ151" i="2"/>
  <c r="AS151" i="2"/>
  <c r="AT151" i="2"/>
  <c r="CC151" i="2"/>
  <c r="CC152" i="2"/>
  <c r="CC153" i="2"/>
  <c r="CC154" i="2"/>
  <c r="CC155" i="2"/>
  <c r="CC156" i="2"/>
  <c r="CC157" i="2"/>
  <c r="CC158" i="2"/>
  <c r="CC159" i="2"/>
  <c r="CC160" i="2"/>
  <c r="CC161" i="2"/>
  <c r="CC162" i="2"/>
  <c r="AS163" i="2"/>
  <c r="AT163" i="2"/>
  <c r="CC163" i="2"/>
  <c r="CC164" i="2"/>
  <c r="CC165" i="2"/>
  <c r="CC166" i="2"/>
  <c r="CC167" i="2"/>
  <c r="AT168" i="2"/>
  <c r="CC168" i="2"/>
  <c r="CC169" i="2"/>
  <c r="AT170" i="2"/>
  <c r="CC170" i="2"/>
  <c r="AQ171" i="2"/>
  <c r="AS171" i="2"/>
  <c r="AT171" i="2"/>
  <c r="CC171" i="2"/>
  <c r="CC172" i="2"/>
  <c r="CC173" i="2"/>
  <c r="CC174" i="2"/>
  <c r="AL175" i="2"/>
  <c r="AM175" i="2"/>
  <c r="AN175" i="2"/>
  <c r="AO175" i="2"/>
  <c r="AP175" i="2"/>
  <c r="CC175" i="2"/>
  <c r="CC176" i="2"/>
  <c r="CC177" i="2"/>
  <c r="CC178" i="2"/>
  <c r="CC179" i="2"/>
  <c r="CC180" i="2"/>
  <c r="AQ181" i="2"/>
  <c r="AS181" i="2"/>
  <c r="AT181" i="2"/>
  <c r="CC181" i="2"/>
  <c r="CC182" i="2"/>
  <c r="AS183" i="2"/>
  <c r="CC183" i="2"/>
  <c r="CC184" i="2"/>
  <c r="CC185" i="2"/>
  <c r="CC186" i="2"/>
  <c r="AQ187" i="2"/>
  <c r="CC187" i="2"/>
  <c r="CC188" i="2"/>
  <c r="CC189" i="2"/>
  <c r="CC190" i="2"/>
  <c r="CC191" i="2"/>
  <c r="CC192" i="2"/>
  <c r="CC193" i="2"/>
  <c r="CC194" i="2"/>
  <c r="CC195" i="2"/>
  <c r="CC196" i="2"/>
  <c r="CC197" i="2"/>
  <c r="CC198" i="2"/>
  <c r="CC199" i="2"/>
  <c r="CC200" i="2"/>
  <c r="CC201" i="2"/>
  <c r="CC202" i="2"/>
  <c r="CC203" i="2"/>
  <c r="AZ204" i="2"/>
  <c r="CC204" i="2"/>
  <c r="CC205" i="2"/>
  <c r="CC206" i="2"/>
  <c r="CC207" i="2"/>
  <c r="CC208" i="2"/>
  <c r="CC209" i="2"/>
  <c r="CC210" i="2"/>
  <c r="CC211" i="2"/>
  <c r="CC212" i="2"/>
  <c r="CC213" i="2"/>
  <c r="CC214" i="2"/>
  <c r="CC215" i="2"/>
  <c r="CC216" i="2"/>
  <c r="CC217" i="2"/>
  <c r="AQ218" i="2"/>
  <c r="CC218" i="2"/>
  <c r="AQ219" i="2"/>
  <c r="CC219" i="2"/>
  <c r="CC220" i="2"/>
  <c r="CC221" i="2"/>
  <c r="AQ222" i="2"/>
  <c r="CC222" i="2"/>
  <c r="CC223" i="2"/>
  <c r="CC224" i="2"/>
  <c r="AQ225" i="2"/>
  <c r="CC225" i="2"/>
  <c r="AQ226" i="2"/>
  <c r="AS226" i="2"/>
  <c r="AT226" i="2"/>
  <c r="CC226" i="2"/>
  <c r="AQ227" i="2"/>
  <c r="CC227" i="2"/>
  <c r="CC228" i="2"/>
  <c r="CC229" i="2"/>
  <c r="AQ230" i="2"/>
  <c r="CC230" i="2"/>
  <c r="CC231" i="2"/>
  <c r="CC232" i="2"/>
  <c r="CC233" i="2"/>
  <c r="CC234" i="2"/>
  <c r="CC235" i="2"/>
  <c r="CC236" i="2"/>
  <c r="CC237" i="2"/>
  <c r="CC238" i="2"/>
  <c r="CC239" i="2"/>
  <c r="CC240" i="2"/>
  <c r="AQ241" i="2"/>
  <c r="CC241" i="2"/>
  <c r="AQ242" i="2"/>
  <c r="CC242" i="2"/>
  <c r="CC243" i="2"/>
  <c r="CC244" i="2"/>
  <c r="AQ245" i="2"/>
  <c r="AS245" i="2"/>
  <c r="AT245" i="2"/>
  <c r="CC245" i="2"/>
  <c r="CC246" i="2"/>
  <c r="CC247" i="2"/>
  <c r="CC248" i="2"/>
  <c r="CC249" i="2"/>
  <c r="CC250" i="2"/>
  <c r="CC251" i="2"/>
  <c r="CC252" i="2"/>
  <c r="AQ253" i="2"/>
  <c r="CC253" i="2"/>
  <c r="CC254" i="2"/>
  <c r="CC255" i="2"/>
  <c r="CC256" i="2"/>
  <c r="CC257" i="2"/>
  <c r="CC258" i="2"/>
  <c r="AQ259" i="2"/>
  <c r="AS259" i="2"/>
  <c r="AT259" i="2"/>
  <c r="AZ259" i="2"/>
  <c r="CC259" i="2"/>
  <c r="CC260" i="2"/>
  <c r="CC261" i="2"/>
  <c r="CC262" i="2"/>
  <c r="CC263" i="2"/>
  <c r="CC264" i="2"/>
  <c r="AQ265" i="2"/>
  <c r="CC265" i="2"/>
  <c r="CC266" i="2"/>
  <c r="AQ267" i="2"/>
  <c r="CC267" i="2"/>
  <c r="CC268" i="2"/>
  <c r="AQ269" i="2"/>
  <c r="AS269" i="2"/>
  <c r="AT269" i="2"/>
  <c r="CC269" i="2"/>
  <c r="CC270" i="2"/>
  <c r="CC271" i="2"/>
  <c r="CC272" i="2"/>
  <c r="CC273" i="2"/>
  <c r="CC274" i="2"/>
  <c r="CC275" i="2"/>
  <c r="CC276" i="2"/>
  <c r="BD277" i="2"/>
  <c r="CC277" i="2"/>
  <c r="CC278" i="2"/>
  <c r="CC279" i="2"/>
  <c r="CC280" i="2"/>
  <c r="CC281" i="2"/>
  <c r="CC282" i="2"/>
  <c r="CC283" i="2"/>
  <c r="CC284" i="2"/>
  <c r="CC285" i="2"/>
  <c r="CC286" i="2"/>
  <c r="CC287" i="2"/>
  <c r="CC288" i="2"/>
  <c r="AQ289" i="2"/>
  <c r="CC289" i="2"/>
  <c r="AQ290" i="2"/>
  <c r="AZ290" i="2"/>
  <c r="BC290" i="2"/>
  <c r="BE290" i="2"/>
  <c r="CC290" i="2"/>
  <c r="CC291" i="2"/>
  <c r="CC292" i="2"/>
  <c r="CC293" i="2"/>
  <c r="AQ294" i="2"/>
  <c r="CC294" i="2"/>
  <c r="CC295" i="2"/>
  <c r="AQ296" i="2"/>
  <c r="AS296" i="2"/>
  <c r="AT296" i="2"/>
  <c r="CC296" i="2"/>
  <c r="CC297" i="2"/>
  <c r="CC298" i="2"/>
  <c r="AQ299" i="2"/>
  <c r="CC299" i="2"/>
  <c r="AQ300" i="2"/>
  <c r="CC300" i="2"/>
  <c r="AQ301" i="2"/>
  <c r="AS301" i="2"/>
  <c r="AT301" i="2"/>
  <c r="CC301" i="2"/>
  <c r="CC302" i="2"/>
  <c r="CC303" i="2"/>
  <c r="AQ304" i="2"/>
  <c r="CC304" i="2"/>
  <c r="CC305" i="2"/>
  <c r="CC306" i="2"/>
  <c r="CC307" i="2"/>
  <c r="CC308" i="2"/>
  <c r="CC309" i="2"/>
  <c r="CC310" i="2"/>
  <c r="CC311" i="2"/>
  <c r="CC312" i="2"/>
  <c r="AQ313" i="2"/>
  <c r="CC313" i="2"/>
  <c r="CC314" i="2"/>
  <c r="CC315" i="2"/>
  <c r="CC316" i="2"/>
  <c r="AQ317" i="2"/>
  <c r="CC317" i="2"/>
  <c r="CC318" i="2"/>
  <c r="BB319" i="2"/>
  <c r="BD319" i="2"/>
  <c r="BE319" i="2"/>
  <c r="CC319" i="2"/>
  <c r="CC320" i="2"/>
  <c r="CC321" i="2"/>
  <c r="CC322" i="2"/>
  <c r="CC323" i="2"/>
  <c r="CC324" i="2"/>
  <c r="CC325" i="2"/>
  <c r="CC326" i="2"/>
  <c r="CC327" i="2"/>
  <c r="CC328" i="2"/>
  <c r="CC329" i="2"/>
  <c r="CC330" i="2"/>
  <c r="CC331" i="2"/>
  <c r="CC332" i="2"/>
  <c r="CC333" i="2"/>
  <c r="CC334" i="2"/>
  <c r="CC335" i="2"/>
  <c r="CC336" i="2"/>
  <c r="CC337" i="2"/>
  <c r="CC338" i="2"/>
  <c r="CC339" i="2"/>
  <c r="CC340" i="2"/>
  <c r="CC341" i="2"/>
  <c r="CC342" i="2"/>
  <c r="CC343" i="2"/>
  <c r="CC344" i="2"/>
  <c r="CC345" i="2"/>
  <c r="CC346" i="2"/>
  <c r="CC347" i="2"/>
  <c r="CC348" i="2"/>
  <c r="CC349" i="2"/>
  <c r="CC350" i="2"/>
  <c r="CC351" i="2"/>
  <c r="CC352" i="2"/>
  <c r="CC353" i="2"/>
  <c r="CC354" i="2"/>
  <c r="CC355" i="2"/>
  <c r="CC356" i="2"/>
  <c r="CC357" i="2"/>
  <c r="CC358" i="2"/>
  <c r="CC359" i="2"/>
  <c r="CC360" i="2"/>
  <c r="CC361" i="2"/>
  <c r="AS362" i="2"/>
  <c r="AT362" i="2"/>
  <c r="CC362" i="2"/>
  <c r="CC363" i="2"/>
  <c r="CC364" i="2"/>
  <c r="CC365" i="2"/>
  <c r="CC366" i="2"/>
  <c r="CC367" i="2"/>
  <c r="CC368" i="2"/>
  <c r="CC369" i="2"/>
  <c r="CC370" i="2"/>
  <c r="CC371" i="2"/>
  <c r="CC372" i="2"/>
  <c r="CC373" i="2"/>
  <c r="CC374" i="2"/>
  <c r="CC375" i="2"/>
  <c r="AL376" i="2"/>
  <c r="AM376" i="2"/>
  <c r="AN376" i="2"/>
  <c r="AO376" i="2"/>
  <c r="AP376" i="2"/>
  <c r="CC376" i="2"/>
  <c r="AQ377" i="2"/>
  <c r="CC377" i="2"/>
  <c r="CC378" i="2"/>
  <c r="CC379" i="2"/>
  <c r="CC380" i="2"/>
  <c r="CC381" i="2"/>
  <c r="CC382" i="2"/>
  <c r="CC383" i="2"/>
  <c r="CC384" i="2"/>
  <c r="CC385" i="2"/>
  <c r="CC386" i="2"/>
  <c r="CC387" i="2"/>
  <c r="CC388" i="2"/>
  <c r="CC389" i="2"/>
  <c r="AS390" i="2"/>
  <c r="AT390" i="2"/>
  <c r="CC390" i="2"/>
  <c r="CC391" i="2"/>
  <c r="AT392" i="2"/>
  <c r="CC392" i="2"/>
  <c r="CC393" i="2"/>
  <c r="CC394" i="2"/>
  <c r="CC395" i="2"/>
  <c r="CC396" i="2"/>
  <c r="CC397" i="2"/>
  <c r="AS398" i="2"/>
  <c r="AT398" i="2"/>
  <c r="CC398" i="2"/>
  <c r="CC399" i="2"/>
  <c r="CC400" i="2"/>
  <c r="CC401" i="2"/>
  <c r="CC402" i="2"/>
  <c r="CC403" i="2"/>
  <c r="CC404" i="2"/>
  <c r="CC405" i="2"/>
  <c r="CC406" i="2"/>
  <c r="CC407" i="2"/>
  <c r="CC408" i="2"/>
  <c r="CC409" i="2"/>
  <c r="CC410" i="2"/>
  <c r="CC411" i="2"/>
  <c r="CC412" i="2"/>
  <c r="CC413" i="2"/>
  <c r="CC414" i="2"/>
  <c r="CC415" i="2"/>
  <c r="CC416" i="2"/>
  <c r="AS417" i="2"/>
  <c r="AT417" i="2"/>
  <c r="CC417" i="2"/>
  <c r="CC418" i="2"/>
  <c r="CC419" i="2"/>
  <c r="CC420" i="2"/>
  <c r="CC421" i="2"/>
  <c r="CC422" i="2"/>
  <c r="CC423" i="2"/>
  <c r="CC424" i="2"/>
  <c r="CC425" i="2"/>
  <c r="CC426" i="2"/>
  <c r="CC427" i="2"/>
  <c r="CC428" i="2"/>
  <c r="CC429" i="2"/>
  <c r="CC430" i="2"/>
  <c r="CC431" i="2"/>
  <c r="CC432" i="2"/>
  <c r="CC433" i="2"/>
  <c r="CC434" i="2"/>
  <c r="CC435" i="2"/>
  <c r="AQ436" i="2"/>
  <c r="AS436" i="2"/>
  <c r="AT436" i="2"/>
  <c r="CC436" i="2"/>
  <c r="CC437" i="2"/>
  <c r="CC438" i="2"/>
  <c r="CC439" i="2"/>
  <c r="CC440" i="2"/>
  <c r="CC441" i="2"/>
  <c r="CC442" i="2"/>
  <c r="CC443" i="2"/>
  <c r="CC444" i="2"/>
  <c r="CC445" i="2"/>
  <c r="CC446" i="2"/>
  <c r="CC447" i="2"/>
  <c r="CC448" i="2"/>
  <c r="CC449" i="2"/>
  <c r="CC450" i="2"/>
  <c r="CC451" i="2"/>
  <c r="CC452" i="2"/>
  <c r="CC453" i="2"/>
  <c r="CC454" i="2"/>
  <c r="CC455" i="2"/>
  <c r="AL456" i="2"/>
  <c r="BL456" i="2" s="1"/>
  <c r="AM456" i="2"/>
  <c r="AN456" i="2"/>
  <c r="AO456" i="2"/>
  <c r="AP456" i="2"/>
  <c r="AT456" i="2"/>
  <c r="CC456" i="2"/>
  <c r="CC457" i="2"/>
  <c r="CC458" i="2"/>
  <c r="AL459" i="2"/>
  <c r="AM459" i="2"/>
  <c r="AN459" i="2"/>
  <c r="AO459" i="2"/>
  <c r="AP459" i="2"/>
  <c r="CC459" i="2"/>
  <c r="CC460" i="2"/>
  <c r="AQ461" i="2"/>
  <c r="CC461" i="2"/>
  <c r="CC462" i="2"/>
  <c r="CC463" i="2"/>
  <c r="CC464" i="2"/>
  <c r="CC465" i="2"/>
  <c r="CC466" i="2"/>
  <c r="CC467" i="2"/>
  <c r="CC468" i="2"/>
  <c r="CC469" i="2"/>
  <c r="CC470" i="2"/>
  <c r="CC471" i="2"/>
  <c r="CC472" i="2"/>
  <c r="CC473" i="2"/>
  <c r="CC474" i="2"/>
  <c r="CC475" i="2"/>
  <c r="CC476" i="2"/>
  <c r="CC477" i="2"/>
  <c r="CC478" i="2"/>
  <c r="CC479" i="2"/>
  <c r="CC480" i="2"/>
  <c r="AQ481" i="2"/>
  <c r="AS481" i="2"/>
  <c r="AT481" i="2"/>
  <c r="CC481" i="2"/>
  <c r="CC482" i="2"/>
  <c r="CC483" i="2"/>
  <c r="CC484" i="2"/>
  <c r="CC485" i="2"/>
  <c r="CC486" i="2"/>
  <c r="CC487" i="2"/>
  <c r="CC488" i="2"/>
  <c r="CC489" i="2"/>
  <c r="AQ490" i="2"/>
  <c r="CC490" i="2"/>
  <c r="CC491" i="2"/>
  <c r="CC492" i="2"/>
  <c r="CC493" i="2"/>
  <c r="CC494" i="2"/>
  <c r="CC495" i="2"/>
  <c r="CC496" i="2"/>
  <c r="CC497" i="2"/>
  <c r="CC498" i="2"/>
  <c r="CC499" i="2"/>
  <c r="CC500" i="2"/>
  <c r="CC501" i="2"/>
  <c r="CC502" i="2"/>
  <c r="CC503" i="2"/>
  <c r="AT504" i="2"/>
  <c r="CC504" i="2"/>
  <c r="CC505" i="2"/>
  <c r="CC506" i="2"/>
  <c r="CC507" i="2"/>
  <c r="CC508" i="2"/>
  <c r="CC509" i="2"/>
  <c r="CC510" i="2"/>
  <c r="CC511" i="2"/>
  <c r="CC512" i="2"/>
  <c r="CC513" i="2"/>
  <c r="CC514" i="2"/>
  <c r="CC515" i="2"/>
  <c r="AS516" i="2"/>
  <c r="AT516" i="2"/>
  <c r="AW516" i="2"/>
  <c r="CC516" i="2"/>
  <c r="CC517" i="2"/>
  <c r="CC518" i="2"/>
  <c r="CC519" i="2"/>
  <c r="AT520" i="2"/>
  <c r="CC520" i="2"/>
  <c r="CC521" i="2"/>
  <c r="CC522" i="2"/>
  <c r="CC523" i="2"/>
  <c r="CC524" i="2"/>
  <c r="CC525" i="2"/>
  <c r="CC526" i="2"/>
  <c r="CC527" i="2"/>
  <c r="CC528" i="2"/>
  <c r="CC529" i="2"/>
  <c r="AQ530" i="2"/>
  <c r="CC530" i="2"/>
  <c r="AQ531" i="2"/>
  <c r="AS531" i="2"/>
  <c r="AT531" i="2"/>
  <c r="CC531" i="2"/>
  <c r="CC532" i="2"/>
  <c r="CC533" i="2"/>
  <c r="CC534" i="2"/>
  <c r="CC535" i="2"/>
  <c r="CC536" i="2"/>
  <c r="CC537" i="2"/>
  <c r="CC538" i="2"/>
  <c r="AQ539" i="2"/>
  <c r="CC539" i="2"/>
  <c r="CC540" i="2"/>
  <c r="CC541" i="2"/>
  <c r="CC542" i="2"/>
  <c r="CC543" i="2"/>
  <c r="CC544" i="2"/>
  <c r="CC545" i="2"/>
  <c r="CC546" i="2"/>
  <c r="CC547" i="2"/>
  <c r="CC548" i="2"/>
  <c r="CC549" i="2"/>
  <c r="CC550" i="2"/>
  <c r="CC551" i="2"/>
  <c r="AQ552" i="2"/>
  <c r="CC552" i="2"/>
  <c r="CC553" i="2"/>
  <c r="CC554" i="2"/>
  <c r="CC555" i="2"/>
  <c r="CC556" i="2"/>
  <c r="CC557" i="2"/>
  <c r="CC558" i="2"/>
  <c r="CC559" i="2"/>
  <c r="CC560" i="2"/>
  <c r="CC561" i="2"/>
  <c r="CC562" i="2"/>
  <c r="AQ563" i="2"/>
  <c r="AS563" i="2"/>
  <c r="AT563" i="2"/>
  <c r="CC563" i="2"/>
  <c r="CC564" i="2"/>
  <c r="CC565" i="2"/>
  <c r="AQ566" i="2"/>
  <c r="CC566" i="2"/>
  <c r="CC567" i="2"/>
  <c r="CC568" i="2"/>
  <c r="CC569" i="2"/>
  <c r="CC570" i="2"/>
  <c r="CC571" i="2"/>
  <c r="CC572" i="2"/>
  <c r="CC573" i="2"/>
  <c r="CC574" i="2"/>
  <c r="CC575" i="2"/>
  <c r="CC576" i="2"/>
  <c r="CC577" i="2"/>
  <c r="CC578" i="2"/>
  <c r="AQ579" i="2"/>
  <c r="AS579" i="2"/>
  <c r="AT579" i="2"/>
  <c r="CC579" i="2"/>
  <c r="CC580" i="2"/>
  <c r="AT581" i="2"/>
  <c r="CC581" i="2"/>
  <c r="CC582" i="2"/>
  <c r="CC583" i="2"/>
  <c r="CC584" i="2"/>
  <c r="CC585" i="2"/>
  <c r="CC586" i="2"/>
  <c r="CC587" i="2"/>
  <c r="CC588" i="2"/>
  <c r="CC589" i="2"/>
  <c r="CC590" i="2"/>
  <c r="CC591" i="2"/>
  <c r="AQ592" i="2"/>
  <c r="AS592" i="2"/>
  <c r="AT592" i="2"/>
  <c r="CC592" i="2"/>
  <c r="AQ593" i="2"/>
  <c r="AT593" i="2"/>
  <c r="CC593" i="2"/>
  <c r="CC594" i="2"/>
  <c r="AQ595" i="2"/>
  <c r="AS595" i="2"/>
  <c r="AT595" i="2"/>
  <c r="CC595" i="2"/>
  <c r="CC596" i="2"/>
  <c r="AQ597" i="2"/>
  <c r="AS597" i="2"/>
  <c r="AT597" i="2"/>
  <c r="CC597" i="2"/>
  <c r="AT598" i="2"/>
  <c r="CC598" i="2"/>
  <c r="CC599" i="2"/>
  <c r="CC600" i="2"/>
  <c r="CC601" i="2"/>
  <c r="AS602" i="2"/>
  <c r="AT602" i="2"/>
  <c r="CC602" i="2"/>
  <c r="CC603" i="2"/>
  <c r="CC604" i="2"/>
  <c r="CC605" i="2"/>
  <c r="CC606" i="2"/>
  <c r="CC607" i="2"/>
  <c r="CC608" i="2"/>
  <c r="CC609" i="2"/>
  <c r="CC610" i="2"/>
  <c r="CC611" i="2"/>
  <c r="CC612" i="2"/>
  <c r="CC613" i="2"/>
  <c r="CC614" i="2"/>
  <c r="CC615" i="2"/>
  <c r="CC616" i="2"/>
  <c r="CC617" i="2"/>
  <c r="CC618" i="2"/>
  <c r="CC619" i="2"/>
  <c r="CC620" i="2"/>
  <c r="CC621" i="2"/>
  <c r="CC622" i="2"/>
  <c r="CC623" i="2"/>
  <c r="CC624" i="2"/>
  <c r="CC625" i="2"/>
  <c r="CC626" i="2"/>
  <c r="CC627" i="2"/>
  <c r="CC628" i="2"/>
  <c r="CC629" i="2"/>
  <c r="CC630" i="2"/>
  <c r="CC631" i="2"/>
  <c r="CC632" i="2"/>
  <c r="CC633" i="2"/>
  <c r="CC634" i="2"/>
  <c r="CC635" i="2"/>
  <c r="CC636" i="2"/>
  <c r="CC637" i="2"/>
  <c r="CC638" i="2"/>
  <c r="CC639" i="2"/>
  <c r="CC640" i="2"/>
  <c r="CC641" i="2"/>
  <c r="CC642" i="2"/>
  <c r="CC643" i="2"/>
  <c r="CC644" i="2"/>
  <c r="CC645" i="2"/>
  <c r="CC646" i="2"/>
  <c r="CC647" i="2"/>
  <c r="CC648" i="2"/>
  <c r="CC649" i="2"/>
  <c r="CC650" i="2"/>
  <c r="CC651" i="2"/>
  <c r="CC652" i="2"/>
  <c r="CC653" i="2"/>
  <c r="CC654" i="2"/>
  <c r="CC655" i="2"/>
  <c r="CC656" i="2"/>
  <c r="CC657" i="2"/>
  <c r="CC658" i="2"/>
  <c r="CC659" i="2"/>
  <c r="CC660" i="2"/>
  <c r="CC661" i="2"/>
  <c r="CC662" i="2"/>
  <c r="CC663" i="2"/>
  <c r="CC664" i="2"/>
  <c r="CC665" i="2"/>
  <c r="CC666" i="2"/>
  <c r="CC667" i="2"/>
  <c r="CC668" i="2"/>
  <c r="CC669" i="2"/>
  <c r="CC670" i="2"/>
  <c r="CC671" i="2"/>
  <c r="CC672" i="2"/>
  <c r="CC673" i="2"/>
  <c r="CC674" i="2"/>
  <c r="CC675" i="2"/>
  <c r="CC676" i="2"/>
  <c r="CC677" i="2"/>
  <c r="AT678" i="2"/>
  <c r="CC678" i="2"/>
  <c r="CC679" i="2"/>
  <c r="CC680" i="2"/>
  <c r="CC681" i="2"/>
  <c r="CC682" i="2"/>
  <c r="CC683" i="2"/>
  <c r="CC684" i="2"/>
  <c r="CC685" i="2"/>
  <c r="AS686" i="2"/>
  <c r="AT686" i="2"/>
  <c r="CC686" i="2"/>
  <c r="CC687" i="2"/>
  <c r="CC688" i="2"/>
  <c r="CC689" i="2"/>
  <c r="CC690" i="2"/>
  <c r="CC691" i="2"/>
  <c r="CC692" i="2"/>
  <c r="CC693" i="2"/>
  <c r="CC694" i="2"/>
  <c r="CC695" i="2"/>
  <c r="CC696" i="2"/>
  <c r="CC697" i="2"/>
  <c r="CC698" i="2"/>
  <c r="CC699" i="2"/>
  <c r="CC700" i="2"/>
  <c r="CC701" i="2"/>
  <c r="CC702" i="2"/>
  <c r="CC703" i="2"/>
  <c r="CC704" i="2"/>
  <c r="CC705" i="2"/>
  <c r="CC706" i="2"/>
  <c r="CC707" i="2"/>
  <c r="CC708" i="2"/>
  <c r="CC709" i="2"/>
  <c r="CC710" i="2"/>
  <c r="CC711" i="2"/>
  <c r="CC712" i="2"/>
  <c r="CC713" i="2"/>
  <c r="CC714" i="2"/>
  <c r="AQ715" i="2"/>
  <c r="CC715" i="2"/>
  <c r="CC716" i="2"/>
  <c r="CC717" i="2"/>
  <c r="CC718" i="2"/>
  <c r="CC719" i="2"/>
  <c r="CC720" i="2"/>
  <c r="CC721" i="2"/>
  <c r="CC722" i="2"/>
  <c r="CC723" i="2"/>
  <c r="CC724" i="2"/>
  <c r="CC725" i="2"/>
  <c r="CC726" i="2"/>
  <c r="CC727" i="2"/>
  <c r="CC728" i="2"/>
  <c r="CC729" i="2"/>
  <c r="CC730" i="2"/>
  <c r="CC731" i="2"/>
  <c r="CC732" i="2"/>
  <c r="CC733" i="2"/>
  <c r="CC734" i="2"/>
  <c r="CC735" i="2"/>
  <c r="CC736" i="2"/>
  <c r="CC737" i="2"/>
  <c r="CC738" i="2"/>
  <c r="CC739" i="2"/>
  <c r="CC740" i="2"/>
  <c r="CC741" i="2"/>
  <c r="CC742" i="2"/>
  <c r="CC743" i="2"/>
  <c r="CC744" i="2"/>
  <c r="CC745" i="2"/>
  <c r="CC746" i="2"/>
  <c r="CC747" i="2"/>
  <c r="CC748" i="2"/>
  <c r="CC749" i="2"/>
  <c r="CC750" i="2"/>
  <c r="CC751" i="2"/>
  <c r="CC752" i="2"/>
  <c r="CC753" i="2"/>
  <c r="CC754" i="2"/>
  <c r="CC755" i="2"/>
  <c r="AQ756" i="2"/>
  <c r="AS756" i="2"/>
  <c r="AT756" i="2"/>
  <c r="CC756" i="2"/>
  <c r="CC757" i="2"/>
  <c r="AQ758" i="2"/>
  <c r="AT758" i="2"/>
  <c r="CC758" i="2"/>
  <c r="CC759" i="2"/>
  <c r="AQ760" i="2"/>
  <c r="AS760" i="2"/>
  <c r="AT760" i="2"/>
  <c r="CC760" i="2"/>
  <c r="CC761" i="2"/>
  <c r="CC762" i="2"/>
  <c r="CC763" i="2"/>
  <c r="CC764" i="2"/>
  <c r="CC765" i="2"/>
  <c r="CC766" i="2"/>
  <c r="CC767" i="2"/>
  <c r="CC768" i="2"/>
  <c r="AQ769" i="2"/>
  <c r="AT769" i="2"/>
  <c r="CC769" i="2"/>
  <c r="CC770" i="2"/>
  <c r="CC771" i="2"/>
  <c r="CC772" i="2"/>
  <c r="CC773" i="2"/>
  <c r="CC774" i="2"/>
  <c r="CC775" i="2"/>
  <c r="CC776" i="2"/>
  <c r="CC777" i="2"/>
  <c r="CC778" i="2"/>
  <c r="CC779" i="2"/>
  <c r="CC780" i="2"/>
  <c r="CC781" i="2"/>
  <c r="CC782" i="2"/>
  <c r="CC783" i="2"/>
  <c r="CC784" i="2"/>
  <c r="CC785" i="2"/>
  <c r="CC786" i="2"/>
  <c r="CC787" i="2"/>
  <c r="CC788" i="2"/>
  <c r="CC789" i="2"/>
  <c r="AS790" i="2"/>
  <c r="AT790" i="2"/>
  <c r="CC790" i="2"/>
  <c r="CC791" i="2"/>
  <c r="CC792" i="2"/>
  <c r="CC793" i="2"/>
  <c r="CC794" i="2"/>
  <c r="CC795" i="2"/>
  <c r="CC796" i="2"/>
  <c r="CC797" i="2"/>
  <c r="CC798" i="2"/>
  <c r="CC799" i="2"/>
  <c r="CC800" i="2"/>
  <c r="CC801" i="2"/>
  <c r="CC802" i="2"/>
  <c r="CC803" i="2"/>
  <c r="CC804" i="2"/>
  <c r="CC805" i="2"/>
  <c r="CC806" i="2"/>
  <c r="CC807" i="2"/>
  <c r="CC808" i="2"/>
  <c r="CC809" i="2"/>
  <c r="CC810" i="2"/>
  <c r="CC811" i="2"/>
  <c r="CC812" i="2"/>
  <c r="CC813" i="2"/>
  <c r="CC814" i="2"/>
  <c r="CC815" i="2"/>
  <c r="AS816" i="2"/>
  <c r="AT816" i="2"/>
  <c r="CC816" i="2"/>
  <c r="CC817" i="2"/>
  <c r="CC818" i="2"/>
  <c r="CC819" i="2"/>
  <c r="CC820" i="2"/>
  <c r="CC821" i="2"/>
  <c r="CC822" i="2"/>
  <c r="CC823" i="2"/>
  <c r="CC824" i="2"/>
  <c r="CC825" i="2"/>
  <c r="CC826" i="2"/>
  <c r="CC827" i="2"/>
  <c r="CC828" i="2"/>
  <c r="CC829" i="2"/>
  <c r="CC830" i="2"/>
  <c r="CC831" i="2"/>
  <c r="CC832" i="2"/>
  <c r="CC833" i="2"/>
  <c r="CC834" i="2"/>
  <c r="CC835" i="2"/>
  <c r="CC836" i="2"/>
  <c r="CC837" i="2"/>
  <c r="CC838" i="2"/>
  <c r="CC839" i="2"/>
  <c r="CC840" i="2"/>
  <c r="CC841" i="2"/>
  <c r="CC842" i="2"/>
  <c r="CC843" i="2"/>
  <c r="CC844" i="2"/>
  <c r="CC845" i="2"/>
  <c r="CC846" i="2"/>
  <c r="CC847" i="2"/>
  <c r="CC848" i="2"/>
  <c r="CC849" i="2"/>
  <c r="CC850" i="2"/>
  <c r="CC851" i="2"/>
  <c r="CC852" i="2"/>
  <c r="CC853" i="2"/>
  <c r="CC854" i="2"/>
  <c r="CC855" i="2"/>
  <c r="CC856" i="2"/>
  <c r="CC857" i="2"/>
  <c r="CC858" i="2"/>
  <c r="CC859" i="2"/>
  <c r="CC860" i="2"/>
  <c r="CC861" i="2"/>
  <c r="CC862" i="2"/>
  <c r="CC863" i="2"/>
  <c r="AY864" i="2"/>
  <c r="CC864" i="2"/>
  <c r="CC865" i="2"/>
  <c r="CC866" i="2"/>
  <c r="CC867" i="2"/>
  <c r="CC868" i="2"/>
  <c r="CC869" i="2"/>
  <c r="CC870" i="2"/>
  <c r="CC871" i="2"/>
  <c r="CC872" i="2"/>
  <c r="CC873" i="2"/>
  <c r="CC874" i="2"/>
  <c r="CC875" i="2"/>
  <c r="CC876" i="2"/>
  <c r="CC877" i="2"/>
  <c r="CC878" i="2"/>
  <c r="CC879" i="2"/>
  <c r="CC880" i="2"/>
  <c r="CC881" i="2"/>
  <c r="CC882" i="2"/>
  <c r="CC883" i="2"/>
  <c r="CC884" i="2"/>
  <c r="CC885" i="2"/>
  <c r="CC886" i="2"/>
  <c r="CC887" i="2"/>
  <c r="CC888" i="2"/>
  <c r="CC889" i="2"/>
  <c r="AQ890" i="2"/>
  <c r="CC890" i="2"/>
  <c r="CC891" i="2"/>
  <c r="CC892" i="2"/>
  <c r="CC893" i="2"/>
  <c r="CC894" i="2"/>
  <c r="CC895" i="2"/>
  <c r="CC896" i="2"/>
  <c r="CC897" i="2"/>
  <c r="CC898" i="2"/>
  <c r="CC899" i="2"/>
  <c r="CC900" i="2"/>
  <c r="AQ901" i="2"/>
  <c r="CC901" i="2"/>
  <c r="CC902" i="2"/>
  <c r="CC903" i="2"/>
  <c r="CC904" i="2"/>
  <c r="CC905" i="2"/>
  <c r="CC906" i="2"/>
  <c r="CC907" i="2"/>
  <c r="CC908" i="2"/>
  <c r="AQ909" i="2"/>
  <c r="CC909" i="2"/>
  <c r="CC910" i="2"/>
  <c r="CC911" i="2"/>
  <c r="CC912" i="2"/>
  <c r="CC913" i="2"/>
  <c r="CC914" i="2"/>
  <c r="AS915" i="2"/>
  <c r="AT915" i="2"/>
  <c r="CC915" i="2"/>
  <c r="CC916" i="2"/>
  <c r="CC917" i="2"/>
  <c r="CC918" i="2"/>
  <c r="CC919" i="2"/>
  <c r="CC920" i="2"/>
  <c r="CC921" i="2"/>
  <c r="CC922" i="2"/>
  <c r="CC923" i="2"/>
  <c r="CC924" i="2"/>
  <c r="CC925" i="2"/>
  <c r="CC926" i="2"/>
  <c r="CC927" i="2"/>
  <c r="CC928" i="2"/>
  <c r="CC929" i="2"/>
  <c r="CC930" i="2"/>
  <c r="CC931" i="2"/>
  <c r="CC932" i="2"/>
  <c r="CC933" i="2"/>
  <c r="CC934" i="2"/>
  <c r="CC935" i="2"/>
  <c r="AX936" i="2"/>
  <c r="CC936" i="2"/>
  <c r="AT937" i="2"/>
  <c r="CC937" i="2"/>
  <c r="CC938" i="2"/>
  <c r="AT939" i="2"/>
  <c r="CC939" i="2"/>
  <c r="CC940" i="2"/>
  <c r="AT941" i="2"/>
  <c r="CC941" i="2"/>
  <c r="CC942" i="2"/>
  <c r="AQ943" i="2"/>
  <c r="AT943" i="2"/>
  <c r="AX943" i="2"/>
  <c r="CC943" i="2"/>
  <c r="CC944" i="2"/>
  <c r="AQ945" i="2"/>
  <c r="AS945" i="2"/>
  <c r="AT945" i="2"/>
  <c r="CC945" i="2"/>
  <c r="CC946" i="2"/>
  <c r="AQ947" i="2"/>
  <c r="AT947" i="2"/>
  <c r="CC947" i="2"/>
  <c r="CC948" i="2"/>
  <c r="CC949" i="2"/>
  <c r="CC950" i="2"/>
  <c r="AT951" i="2"/>
  <c r="CC951" i="2"/>
  <c r="AT952" i="2"/>
  <c r="CC952" i="2"/>
  <c r="CC953" i="2"/>
  <c r="AQ954" i="2"/>
  <c r="AS954" i="2"/>
  <c r="AT954" i="2"/>
  <c r="CC954" i="2"/>
  <c r="CC955" i="2"/>
  <c r="CC956" i="2"/>
  <c r="CC957" i="2"/>
  <c r="CC958" i="2"/>
  <c r="AQ959" i="2"/>
  <c r="AS959" i="2"/>
  <c r="AT959" i="2"/>
  <c r="CC959" i="2"/>
  <c r="CC960" i="2"/>
  <c r="CC961" i="2"/>
  <c r="CC962" i="2"/>
  <c r="CC963" i="2"/>
  <c r="CC964" i="2"/>
  <c r="CC965" i="2"/>
  <c r="CC966" i="2"/>
  <c r="CC967" i="2"/>
  <c r="CC968" i="2"/>
  <c r="CC969" i="2"/>
  <c r="CC970" i="2"/>
  <c r="CC971" i="2"/>
  <c r="CC972" i="2"/>
  <c r="AY973" i="2"/>
  <c r="CC973" i="2"/>
  <c r="AQ974" i="2"/>
  <c r="AS974" i="2"/>
  <c r="AT974" i="2"/>
  <c r="CC974" i="2"/>
  <c r="CC975" i="2"/>
  <c r="CC976" i="2"/>
  <c r="CC977" i="2"/>
  <c r="CC978" i="2"/>
  <c r="CC979" i="2"/>
  <c r="CC980" i="2"/>
  <c r="CC981" i="2"/>
  <c r="AX982" i="2"/>
  <c r="CC982" i="2"/>
  <c r="CC983" i="2"/>
  <c r="CC984" i="2"/>
  <c r="CC985" i="2"/>
  <c r="CC986" i="2"/>
  <c r="CC987" i="2"/>
  <c r="CC988" i="2"/>
  <c r="CC989" i="2"/>
  <c r="CC990" i="2"/>
  <c r="AQ991" i="2"/>
  <c r="AS991" i="2"/>
  <c r="CC991" i="2"/>
  <c r="CC992" i="2"/>
  <c r="CC993" i="2"/>
  <c r="CC994" i="2"/>
  <c r="CC995" i="2"/>
  <c r="CC996" i="2"/>
  <c r="CC997" i="2"/>
  <c r="CC998" i="2"/>
  <c r="CC999" i="2"/>
  <c r="CC1000" i="2"/>
  <c r="CC1001" i="2"/>
  <c r="CC1002" i="2"/>
  <c r="AT1003" i="2"/>
  <c r="CC1003" i="2"/>
  <c r="AQ1004" i="2"/>
  <c r="CC1004" i="2"/>
  <c r="CC1005" i="2"/>
  <c r="CC1006" i="2"/>
  <c r="CC1007" i="2"/>
  <c r="CC1008" i="2"/>
  <c r="CC1009" i="2"/>
  <c r="AT1010" i="2"/>
  <c r="CC1010" i="2"/>
  <c r="CC1011" i="2"/>
  <c r="CC1012" i="2"/>
  <c r="CC1013" i="2"/>
  <c r="CC1014" i="2"/>
  <c r="CC1015" i="2"/>
  <c r="CC1016" i="2"/>
  <c r="CC1017" i="2"/>
  <c r="CC1018" i="2"/>
  <c r="CC1019" i="2"/>
  <c r="CC1020" i="2"/>
  <c r="CC1021" i="2"/>
  <c r="CC1022" i="2"/>
  <c r="CC1023" i="2"/>
  <c r="CC1024" i="2"/>
  <c r="CC1025" i="2"/>
  <c r="CC1026" i="2"/>
  <c r="AT1027" i="2"/>
  <c r="CC1027" i="2"/>
  <c r="CC1028" i="2"/>
  <c r="CC1029" i="2"/>
  <c r="CC1030" i="2"/>
  <c r="CC1031" i="2"/>
  <c r="CC1032" i="2"/>
  <c r="AQ1033" i="2"/>
  <c r="AS1033" i="2"/>
  <c r="AT1033" i="2"/>
  <c r="CC1033" i="2"/>
  <c r="CC1034" i="2"/>
  <c r="CC1035" i="2"/>
  <c r="CC1036" i="2"/>
  <c r="CC1037" i="2"/>
  <c r="AT1038" i="2"/>
  <c r="CC1038" i="2"/>
  <c r="CC1039" i="2"/>
  <c r="CC1040" i="2"/>
  <c r="CC1041" i="2"/>
  <c r="CC1042" i="2"/>
  <c r="CC1043" i="2"/>
  <c r="CC1044" i="2"/>
  <c r="CC1045" i="2"/>
  <c r="CC1046" i="2"/>
  <c r="CC1047" i="2"/>
  <c r="CC1048" i="2"/>
  <c r="CC1049" i="2"/>
  <c r="CC1050" i="2"/>
  <c r="CC1051" i="2"/>
  <c r="CC1052" i="2"/>
  <c r="CC1053" i="2"/>
  <c r="CC1054" i="2"/>
  <c r="CC1055" i="2"/>
  <c r="CC1056" i="2"/>
  <c r="CC1057" i="2"/>
  <c r="CC1058" i="2"/>
  <c r="CC1059" i="2"/>
  <c r="CC1060" i="2"/>
  <c r="CC1061" i="2"/>
  <c r="CC1062" i="2"/>
  <c r="CC1063" i="2"/>
  <c r="CC1064" i="2"/>
  <c r="CC1065" i="2"/>
  <c r="CC1066" i="2"/>
  <c r="CC1067" i="2"/>
  <c r="CC1068" i="2"/>
  <c r="CC1069" i="2"/>
  <c r="CC1070" i="2"/>
  <c r="CC1071" i="2"/>
  <c r="CC1072" i="2"/>
  <c r="CC1073" i="2"/>
  <c r="CC1074" i="2"/>
  <c r="CC1075" i="2"/>
  <c r="CC1076" i="2"/>
  <c r="CC1077" i="2"/>
  <c r="CC1078" i="2"/>
  <c r="CC1079" i="2"/>
  <c r="AX1080" i="2"/>
  <c r="CC1080" i="2"/>
  <c r="CC1081" i="2"/>
  <c r="AT1082" i="2"/>
  <c r="CC1082" i="2"/>
  <c r="CC1083" i="2"/>
  <c r="CC1084" i="2"/>
  <c r="CC1085" i="2"/>
  <c r="CC1086" i="2"/>
  <c r="CC1087" i="2"/>
  <c r="CC1088" i="2"/>
  <c r="AQ1089" i="2"/>
  <c r="AS1089" i="2"/>
  <c r="AT1089" i="2"/>
  <c r="AU1089" i="2"/>
  <c r="BW1089" i="2"/>
  <c r="CC1089" i="2"/>
  <c r="AQ1090" i="2"/>
  <c r="AR1090" i="2"/>
  <c r="AS1090" i="2"/>
  <c r="AT1090" i="2"/>
  <c r="CC1090" i="2"/>
  <c r="CC1091" i="2"/>
  <c r="AQ1092" i="2"/>
  <c r="AS1092" i="2"/>
  <c r="AT1092" i="2"/>
  <c r="AU1092" i="2"/>
  <c r="AZ1092" i="2"/>
  <c r="BD1092" i="2"/>
  <c r="BW1092" i="2"/>
  <c r="CC1092" i="2"/>
  <c r="AQ1093" i="2"/>
  <c r="AS1093" i="2"/>
  <c r="AT1093" i="2"/>
  <c r="AW1093" i="2"/>
  <c r="BB1093" i="2"/>
  <c r="BC1093" i="2"/>
  <c r="BD1093" i="2"/>
  <c r="BE1093" i="2"/>
  <c r="BW1093" i="2"/>
  <c r="CC1093" i="2"/>
  <c r="AQ1094" i="2"/>
  <c r="AS1094" i="2"/>
  <c r="AT1094" i="2"/>
  <c r="AZ1094" i="2"/>
  <c r="BB1094" i="2"/>
  <c r="BD1094" i="2"/>
  <c r="BE1094" i="2"/>
  <c r="BW1094" i="2"/>
  <c r="CC1094" i="2"/>
  <c r="AL1095" i="2"/>
  <c r="AM1095" i="2"/>
  <c r="BJ1095" i="2" s="1"/>
  <c r="AN1095" i="2"/>
  <c r="BI1095" i="2" s="1"/>
  <c r="AO1095" i="2"/>
  <c r="AP1095" i="2"/>
  <c r="AQ1095" i="2"/>
  <c r="AR1095" i="2"/>
  <c r="AS1095" i="2"/>
  <c r="AT1095" i="2"/>
  <c r="AZ1095" i="2"/>
  <c r="BA1095" i="2"/>
  <c r="BB1095" i="2"/>
  <c r="BC1095" i="2"/>
  <c r="BD1095" i="2"/>
  <c r="BE1095" i="2"/>
  <c r="BK1095" i="2"/>
  <c r="BW1095" i="2"/>
  <c r="CC1095" i="2"/>
  <c r="AQ1096" i="2"/>
  <c r="AS1096" i="2"/>
  <c r="AT1096" i="2"/>
  <c r="BB1096" i="2"/>
  <c r="BD1096" i="2"/>
  <c r="BE1096" i="2"/>
  <c r="BH1096" i="2"/>
  <c r="BW1096" i="2"/>
  <c r="CC1096" i="2"/>
  <c r="AQ1097" i="2"/>
  <c r="AR1097" i="2"/>
  <c r="AS1097" i="2"/>
  <c r="AT1097" i="2"/>
  <c r="AZ1097" i="2"/>
  <c r="BD1097" i="2"/>
  <c r="BE1097" i="2"/>
  <c r="BW1097" i="2"/>
  <c r="CC1097" i="2"/>
  <c r="AQ1098" i="2"/>
  <c r="AS1098" i="2"/>
  <c r="AT1098" i="2"/>
  <c r="AY1098" i="2"/>
  <c r="AZ1098" i="2"/>
  <c r="BB1098" i="2"/>
  <c r="BC1098" i="2"/>
  <c r="BD1098" i="2"/>
  <c r="BE1098" i="2"/>
  <c r="BH1098" i="2"/>
  <c r="BW1098" i="2"/>
  <c r="CC1098" i="2"/>
  <c r="CC1099" i="2"/>
  <c r="AQ1100" i="2"/>
  <c r="AS1100" i="2"/>
  <c r="AT1100" i="2"/>
  <c r="BB1100" i="2"/>
  <c r="BW1100" i="2"/>
  <c r="CC1100" i="2"/>
  <c r="AQ1101" i="2"/>
  <c r="AS1101" i="2"/>
  <c r="AT1101" i="2"/>
  <c r="AX1101" i="2"/>
  <c r="AZ1101" i="2"/>
  <c r="BD1101" i="2"/>
  <c r="BE1101" i="2"/>
  <c r="BW1101" i="2"/>
  <c r="CC1101" i="2"/>
  <c r="CC1102" i="2"/>
  <c r="AQ1103" i="2"/>
  <c r="AS1103" i="2"/>
  <c r="AT1103" i="2"/>
  <c r="AX1103" i="2"/>
  <c r="BW1103" i="2"/>
  <c r="CC1103" i="2"/>
  <c r="AL1104" i="2"/>
  <c r="AM1104" i="2"/>
  <c r="AN1104" i="2"/>
  <c r="BI1104" i="2" s="1"/>
  <c r="AO1104" i="2"/>
  <c r="AP1104" i="2"/>
  <c r="AQ1104" i="2"/>
  <c r="AS1104" i="2"/>
  <c r="AT1104" i="2"/>
  <c r="AX1104" i="2"/>
  <c r="BP1104" i="2" s="1"/>
  <c r="BA1104" i="2"/>
  <c r="BB1104" i="2"/>
  <c r="BC1104" i="2"/>
  <c r="BE1104" i="2"/>
  <c r="BL1104" i="2"/>
  <c r="BW1104" i="2"/>
  <c r="CC1104" i="2"/>
  <c r="AQ1105" i="2"/>
  <c r="AR1105" i="2"/>
  <c r="AS1105" i="2"/>
  <c r="AT1105" i="2"/>
  <c r="AZ1105" i="2"/>
  <c r="BA1105" i="2"/>
  <c r="BB1105" i="2"/>
  <c r="BC1105" i="2"/>
  <c r="BD1105" i="2"/>
  <c r="BE1105" i="2"/>
  <c r="BH1105" i="2"/>
  <c r="BW1105" i="2"/>
  <c r="CC1105" i="2"/>
  <c r="AQ1106" i="2"/>
  <c r="AS1106" i="2"/>
  <c r="AT1106" i="2"/>
  <c r="AX1106" i="2"/>
  <c r="AZ1106" i="2"/>
  <c r="BA1106" i="2"/>
  <c r="BB1106" i="2"/>
  <c r="BC1106" i="2"/>
  <c r="BD1106" i="2"/>
  <c r="BE1106" i="2"/>
  <c r="BW1106" i="2"/>
  <c r="CC1106" i="2"/>
  <c r="AQ1107" i="2"/>
  <c r="AS1107" i="2"/>
  <c r="AT1107" i="2"/>
  <c r="AW1107" i="2"/>
  <c r="AZ1107" i="2"/>
  <c r="BA1107" i="2"/>
  <c r="BB1107" i="2"/>
  <c r="BC1107" i="2"/>
  <c r="BD1107" i="2"/>
  <c r="BE1107" i="2"/>
  <c r="BH1107" i="2"/>
  <c r="BW1107" i="2"/>
  <c r="CC1107" i="2"/>
  <c r="AQ1108" i="2"/>
  <c r="AS1108" i="2"/>
  <c r="AT1108" i="2"/>
  <c r="AU1108" i="2"/>
  <c r="AZ1108" i="2"/>
  <c r="BA1108" i="2"/>
  <c r="BB1108" i="2"/>
  <c r="BC1108" i="2"/>
  <c r="BD1108" i="2"/>
  <c r="BE1108" i="2"/>
  <c r="BH1108" i="2"/>
  <c r="BW1108" i="2"/>
  <c r="CC1108" i="2"/>
  <c r="AL1109" i="2"/>
  <c r="BL1109" i="2" s="1"/>
  <c r="AM1109" i="2"/>
  <c r="AN1109" i="2"/>
  <c r="AO1109" i="2"/>
  <c r="AP1109" i="2"/>
  <c r="AQ1109" i="2"/>
  <c r="AS1109" i="2"/>
  <c r="AT1109" i="2"/>
  <c r="AZ1109" i="2"/>
  <c r="BA1109" i="2"/>
  <c r="BB1109" i="2"/>
  <c r="BC1109" i="2"/>
  <c r="BD1109" i="2"/>
  <c r="BE1109" i="2"/>
  <c r="BH1109" i="2"/>
  <c r="BW1109" i="2"/>
  <c r="CC1109" i="2"/>
  <c r="AL1110" i="2"/>
  <c r="AM1110" i="2"/>
  <c r="AN1110" i="2"/>
  <c r="AO1110" i="2"/>
  <c r="AP1110" i="2"/>
  <c r="AQ1110" i="2"/>
  <c r="AS1110" i="2"/>
  <c r="AT1110" i="2"/>
  <c r="AZ1110" i="2"/>
  <c r="BB1110" i="2"/>
  <c r="BC1110" i="2"/>
  <c r="BD1110" i="2"/>
  <c r="BE1110" i="2"/>
  <c r="BW1110" i="2"/>
  <c r="CC1110" i="2"/>
  <c r="CC1111" i="2"/>
  <c r="AW1112" i="2"/>
  <c r="CC1112" i="2"/>
  <c r="CC1113" i="2"/>
  <c r="CC1114" i="2"/>
  <c r="CC1115" i="2"/>
  <c r="CC1116" i="2"/>
  <c r="AL1117" i="2"/>
  <c r="BL1117" i="2" s="1"/>
  <c r="AM1117" i="2"/>
  <c r="AN1117" i="2"/>
  <c r="AO1117" i="2"/>
  <c r="AP1117" i="2"/>
  <c r="AQ1117" i="2"/>
  <c r="AS1117" i="2"/>
  <c r="AT1117" i="2"/>
  <c r="AZ1117" i="2"/>
  <c r="BD1117" i="2"/>
  <c r="BE1117" i="2"/>
  <c r="BH1117" i="2"/>
  <c r="BW1117" i="2"/>
  <c r="CC1117" i="2"/>
  <c r="CC1118" i="2"/>
  <c r="AQ1119" i="2"/>
  <c r="AS1119" i="2"/>
  <c r="AT1119" i="2"/>
  <c r="AY1119" i="2"/>
  <c r="AZ1119" i="2"/>
  <c r="BA1119" i="2"/>
  <c r="BB1119" i="2"/>
  <c r="BC1119" i="2"/>
  <c r="BD1119" i="2"/>
  <c r="BE1119" i="2"/>
  <c r="BH1119" i="2"/>
  <c r="BW1119" i="2"/>
  <c r="CC1119" i="2"/>
  <c r="AQ1120" i="2"/>
  <c r="AS1120" i="2"/>
  <c r="AT1120" i="2"/>
  <c r="AW1120" i="2"/>
  <c r="BD1120" i="2"/>
  <c r="BE1120" i="2"/>
  <c r="BW1120" i="2"/>
  <c r="CC1120" i="2"/>
  <c r="CC1121" i="2"/>
  <c r="CC1122" i="2"/>
  <c r="CC1123" i="2"/>
  <c r="CC1124" i="2"/>
  <c r="AL1126" i="2"/>
  <c r="AM1126" i="2"/>
  <c r="AN1126" i="2"/>
  <c r="AN1075" i="2" s="1"/>
  <c r="AO1126" i="2"/>
  <c r="AP1126" i="2"/>
  <c r="AQ1126" i="2"/>
  <c r="AQ973" i="2" s="1"/>
  <c r="AR1126" i="2"/>
  <c r="AR966" i="2" s="1"/>
  <c r="AS1126" i="2"/>
  <c r="AS696" i="2" s="1"/>
  <c r="AT1126" i="2"/>
  <c r="AT370" i="2" s="1"/>
  <c r="AU1126" i="2"/>
  <c r="AV1126" i="2"/>
  <c r="AV1020" i="2" s="1"/>
  <c r="AW1126" i="2"/>
  <c r="AW1010" i="2" s="1"/>
  <c r="AX1126" i="2"/>
  <c r="AX669" i="2" s="1"/>
  <c r="AY1126" i="2"/>
  <c r="AY809" i="2" s="1"/>
  <c r="AZ1126" i="2"/>
  <c r="AZ1096" i="2" s="1"/>
  <c r="BA1126" i="2"/>
  <c r="BA1096" i="2" s="1"/>
  <c r="BB1126" i="2"/>
  <c r="BC1126" i="2"/>
  <c r="BD1126" i="2"/>
  <c r="BD1118" i="2" s="1"/>
  <c r="BE1126" i="2"/>
  <c r="BE1118" i="2" s="1"/>
  <c r="BF1126" i="2"/>
  <c r="BG1126" i="2"/>
  <c r="BH1126" i="2"/>
  <c r="BI1126" i="2" a="1"/>
  <c r="BO1126" i="2" s="1"/>
  <c r="BW1126" i="2"/>
  <c r="BX1126" i="2"/>
  <c r="BY1126" i="2"/>
  <c r="BY1073" i="2" s="1"/>
  <c r="AL1127" i="2"/>
  <c r="AM1127" i="2"/>
  <c r="AN1127" i="2"/>
  <c r="AO1127" i="2"/>
  <c r="AP1127" i="2"/>
  <c r="AP1124" i="2" s="1"/>
  <c r="AQ1127" i="2"/>
  <c r="AR1127" i="2"/>
  <c r="AS1127" i="2"/>
  <c r="AS1044" i="2" s="1"/>
  <c r="AT1127" i="2"/>
  <c r="AU1127" i="2"/>
  <c r="AV1127" i="2"/>
  <c r="AW1127" i="2"/>
  <c r="AX1127" i="2"/>
  <c r="AY1127" i="2"/>
  <c r="AZ1127" i="2"/>
  <c r="BA1127" i="2"/>
  <c r="BA1110" i="2" s="1"/>
  <c r="BB1127" i="2"/>
  <c r="BC1127" i="2"/>
  <c r="BD1127" i="2"/>
  <c r="BE1127" i="2"/>
  <c r="BF1127" i="2"/>
  <c r="BG1127" i="2"/>
  <c r="BH1127" i="2"/>
  <c r="BW1127" i="2"/>
  <c r="BX1127" i="2"/>
  <c r="BY1127" i="2"/>
  <c r="CD1127" i="2"/>
  <c r="CD1078" i="2" s="1"/>
  <c r="BI1110" i="2" l="1"/>
  <c r="BX1079" i="2"/>
  <c r="BC1074" i="2"/>
  <c r="BC319" i="2"/>
  <c r="AU1072" i="2"/>
  <c r="AU6" i="2"/>
  <c r="AU10" i="2"/>
  <c r="AU57" i="2"/>
  <c r="AU117" i="2"/>
  <c r="AU147" i="2"/>
  <c r="AU181" i="2"/>
  <c r="AU201" i="2"/>
  <c r="AU218" i="2"/>
  <c r="AU227" i="2"/>
  <c r="AU269" i="2"/>
  <c r="AU300" i="2"/>
  <c r="AU310" i="2"/>
  <c r="AU65" i="2"/>
  <c r="AU88" i="2"/>
  <c r="AU124" i="2"/>
  <c r="AU251" i="2"/>
  <c r="AU282" i="2"/>
  <c r="AU11" i="2"/>
  <c r="AU25" i="2"/>
  <c r="AU52" i="2"/>
  <c r="AU109" i="2"/>
  <c r="AU145" i="2"/>
  <c r="AU176" i="2"/>
  <c r="AU183" i="2"/>
  <c r="AU219" i="2"/>
  <c r="AU240" i="2"/>
  <c r="AU245" i="2"/>
  <c r="AU265" i="2"/>
  <c r="AU289" i="2"/>
  <c r="AU296" i="2"/>
  <c r="AU301" i="2"/>
  <c r="AU5" i="2"/>
  <c r="AU24" i="2"/>
  <c r="AU107" i="2"/>
  <c r="AU168" i="2"/>
  <c r="AU225" i="2"/>
  <c r="AU234" i="2"/>
  <c r="AU290" i="2"/>
  <c r="AU317" i="2"/>
  <c r="AU30" i="2"/>
  <c r="AU71" i="2"/>
  <c r="AU73" i="2"/>
  <c r="AU113" i="2"/>
  <c r="AU120" i="2"/>
  <c r="AU151" i="2"/>
  <c r="AU171" i="2"/>
  <c r="AU208" i="2"/>
  <c r="AU230" i="2"/>
  <c r="AU241" i="2"/>
  <c r="AU253" i="2"/>
  <c r="AU303" i="2"/>
  <c r="AU16" i="2"/>
  <c r="AU99" i="2"/>
  <c r="AU103" i="2"/>
  <c r="AU106" i="2"/>
  <c r="AU111" i="2"/>
  <c r="AU169" i="2"/>
  <c r="AU198" i="2"/>
  <c r="AU226" i="2"/>
  <c r="AU242" i="2"/>
  <c r="AU259" i="2"/>
  <c r="AU304" i="2"/>
  <c r="AU309" i="2"/>
  <c r="AU313" i="2"/>
  <c r="AU48" i="2"/>
  <c r="AU116" i="2"/>
  <c r="AU163" i="2"/>
  <c r="AU187" i="2"/>
  <c r="AU190" i="2"/>
  <c r="AU254" i="2"/>
  <c r="AU299" i="2"/>
  <c r="AU305" i="2"/>
  <c r="AU337" i="2"/>
  <c r="AU370" i="2"/>
  <c r="AU384" i="2"/>
  <c r="AU389" i="2"/>
  <c r="AU402" i="2"/>
  <c r="AU426" i="2"/>
  <c r="AU481" i="2"/>
  <c r="AU524" i="2"/>
  <c r="AU542" i="2"/>
  <c r="AU579" i="2"/>
  <c r="AU593" i="2"/>
  <c r="AU377" i="2"/>
  <c r="AU388" i="2"/>
  <c r="AU395" i="2"/>
  <c r="AU509" i="2"/>
  <c r="AU547" i="2"/>
  <c r="AU49" i="2"/>
  <c r="AU89" i="2"/>
  <c r="AU96" i="2"/>
  <c r="AU348" i="2"/>
  <c r="AU356" i="2"/>
  <c r="AU362" i="2"/>
  <c r="AU414" i="2"/>
  <c r="AU436" i="2"/>
  <c r="AU497" i="2"/>
  <c r="AU513" i="2"/>
  <c r="AU538" i="2"/>
  <c r="AU550" i="2"/>
  <c r="AU603" i="2"/>
  <c r="AU222" i="2"/>
  <c r="AU307" i="2"/>
  <c r="AU444" i="2"/>
  <c r="AU477" i="2"/>
  <c r="AU581" i="2"/>
  <c r="AU582" i="2"/>
  <c r="AU602" i="2"/>
  <c r="AU606" i="2"/>
  <c r="AU443" i="2"/>
  <c r="AU449" i="2"/>
  <c r="AU476" i="2"/>
  <c r="AU501" i="2"/>
  <c r="AU507" i="2"/>
  <c r="AU531" i="2"/>
  <c r="AU539" i="2"/>
  <c r="AU546" i="2"/>
  <c r="AU583" i="2"/>
  <c r="AU597" i="2"/>
  <c r="AU598" i="2"/>
  <c r="AU600" i="2"/>
  <c r="AU294" i="2"/>
  <c r="AU361" i="2"/>
  <c r="AU458" i="2"/>
  <c r="AU490" i="2"/>
  <c r="AU498" i="2"/>
  <c r="AU499" i="2"/>
  <c r="AU516" i="2"/>
  <c r="AU552" i="2"/>
  <c r="AU596" i="2"/>
  <c r="AU349" i="2"/>
  <c r="AU390" i="2"/>
  <c r="AU461" i="2"/>
  <c r="AU496" i="2"/>
  <c r="AU566" i="2"/>
  <c r="AU572" i="2"/>
  <c r="AU592" i="2"/>
  <c r="AU594" i="2"/>
  <c r="AU733" i="2"/>
  <c r="AU886" i="2"/>
  <c r="AU887" i="2"/>
  <c r="AU945" i="2"/>
  <c r="AU955" i="2"/>
  <c r="AU1041" i="2"/>
  <c r="AU1057" i="2"/>
  <c r="AU696" i="2"/>
  <c r="AU744" i="2"/>
  <c r="AU816" i="2"/>
  <c r="AU890" i="2"/>
  <c r="AU941" i="2"/>
  <c r="AU959" i="2"/>
  <c r="AU1044" i="2"/>
  <c r="AU966" i="2"/>
  <c r="AU967" i="2"/>
  <c r="AU1038" i="2"/>
  <c r="AU275" i="2"/>
  <c r="AU715" i="2"/>
  <c r="AU790" i="2"/>
  <c r="AU951" i="2"/>
  <c r="AU973" i="2"/>
  <c r="AU1001" i="2"/>
  <c r="AU1004" i="2"/>
  <c r="AU1031" i="2"/>
  <c r="AU703" i="2"/>
  <c r="AU769" i="2"/>
  <c r="AU770" i="2"/>
  <c r="AU901" i="2"/>
  <c r="AU936" i="2"/>
  <c r="AU937" i="2"/>
  <c r="AU943" i="2"/>
  <c r="AU1011" i="2"/>
  <c r="AU563" i="2"/>
  <c r="AU595" i="2"/>
  <c r="AU653" i="2"/>
  <c r="AU730" i="2"/>
  <c r="AU743" i="2"/>
  <c r="AU748" i="2"/>
  <c r="AU974" i="2"/>
  <c r="AU1010" i="2"/>
  <c r="AU704" i="2"/>
  <c r="AU712" i="2"/>
  <c r="AU804" i="2"/>
  <c r="AU849" i="2"/>
  <c r="AU954" i="2"/>
  <c r="AU982" i="2"/>
  <c r="AU997" i="2"/>
  <c r="AU1020" i="2"/>
  <c r="AU1033" i="2"/>
  <c r="AU1067" i="2"/>
  <c r="AM1075" i="2"/>
  <c r="AS1121" i="2"/>
  <c r="AV1120" i="2"/>
  <c r="AX1119" i="2"/>
  <c r="AR1117" i="2"/>
  <c r="AV1112" i="2"/>
  <c r="AR1110" i="2"/>
  <c r="BJ1110" i="2" s="1"/>
  <c r="AU1109" i="2"/>
  <c r="BM1109" i="2" s="1"/>
  <c r="AV1107" i="2"/>
  <c r="AW1106" i="2"/>
  <c r="AY1105" i="2"/>
  <c r="AW1104" i="2"/>
  <c r="AW1103" i="2"/>
  <c r="AW1101" i="2"/>
  <c r="AX1098" i="2"/>
  <c r="AY1097" i="2"/>
  <c r="AY1095" i="2"/>
  <c r="AU1094" i="2"/>
  <c r="AV1093" i="2"/>
  <c r="BE1092" i="2"/>
  <c r="AY1090" i="2"/>
  <c r="AW1080" i="2"/>
  <c r="AT1057" i="2"/>
  <c r="AR967" i="2"/>
  <c r="AY950" i="2"/>
  <c r="AS946" i="2"/>
  <c r="AW939" i="2"/>
  <c r="AY901" i="2"/>
  <c r="AU883" i="2"/>
  <c r="AW849" i="2"/>
  <c r="AS763" i="2"/>
  <c r="AX730" i="2"/>
  <c r="BB1074" i="2"/>
  <c r="BB290" i="2"/>
  <c r="BB259" i="2"/>
  <c r="BB204" i="2"/>
  <c r="BB787" i="2"/>
  <c r="AT1084" i="2"/>
  <c r="AT65" i="2"/>
  <c r="AT124" i="2"/>
  <c r="AT156" i="2"/>
  <c r="AT204" i="2"/>
  <c r="AT238" i="2"/>
  <c r="AT251" i="2"/>
  <c r="AT282" i="2"/>
  <c r="AT284" i="2"/>
  <c r="AT293" i="2"/>
  <c r="AT9" i="2"/>
  <c r="AT11" i="2"/>
  <c r="AT109" i="2"/>
  <c r="AT145" i="2"/>
  <c r="AT176" i="2"/>
  <c r="AT219" i="2"/>
  <c r="AT240" i="2"/>
  <c r="AT265" i="2"/>
  <c r="AT266" i="2"/>
  <c r="AT289" i="2"/>
  <c r="AT5" i="2"/>
  <c r="AT206" i="2"/>
  <c r="AT225" i="2"/>
  <c r="AT234" i="2"/>
  <c r="AT290" i="2"/>
  <c r="AT317" i="2"/>
  <c r="AT30" i="2"/>
  <c r="AT44" i="2"/>
  <c r="AT68" i="2"/>
  <c r="AT71" i="2"/>
  <c r="AT208" i="2"/>
  <c r="AT230" i="2"/>
  <c r="AT241" i="2"/>
  <c r="AT253" i="2"/>
  <c r="AT281" i="2"/>
  <c r="AT303" i="2"/>
  <c r="AT82" i="2"/>
  <c r="AT106" i="2"/>
  <c r="AT111" i="2"/>
  <c r="AT169" i="2"/>
  <c r="AT198" i="2"/>
  <c r="AT239" i="2"/>
  <c r="AT304" i="2"/>
  <c r="AT313" i="2"/>
  <c r="AT314" i="2"/>
  <c r="AT316" i="2"/>
  <c r="AT33" i="2"/>
  <c r="AT48" i="2"/>
  <c r="AT62" i="2"/>
  <c r="AT116" i="2"/>
  <c r="AT187" i="2"/>
  <c r="AT254" i="2"/>
  <c r="AT299" i="2"/>
  <c r="AT305" i="2"/>
  <c r="AT49" i="2"/>
  <c r="AT182" i="2"/>
  <c r="AT222" i="2"/>
  <c r="AT275" i="2"/>
  <c r="AT294" i="2"/>
  <c r="AT307" i="2"/>
  <c r="AT10" i="2"/>
  <c r="AT227" i="2"/>
  <c r="AT377" i="2"/>
  <c r="AT394" i="2"/>
  <c r="AT395" i="2"/>
  <c r="AT400" i="2"/>
  <c r="AT509" i="2"/>
  <c r="AT556" i="2"/>
  <c r="AT571" i="2"/>
  <c r="AT117" i="2"/>
  <c r="AT348" i="2"/>
  <c r="AT356" i="2"/>
  <c r="AT414" i="2"/>
  <c r="AT513" i="2"/>
  <c r="AT538" i="2"/>
  <c r="AT550" i="2"/>
  <c r="AT590" i="2"/>
  <c r="AT603" i="2"/>
  <c r="AT477" i="2"/>
  <c r="AT486" i="2"/>
  <c r="AT582" i="2"/>
  <c r="AT584" i="2"/>
  <c r="AT599" i="2"/>
  <c r="AT606" i="2"/>
  <c r="AT6" i="2"/>
  <c r="AT218" i="2"/>
  <c r="AT267" i="2"/>
  <c r="AT300" i="2"/>
  <c r="AT443" i="2"/>
  <c r="AT507" i="2"/>
  <c r="AT539" i="2"/>
  <c r="AT546" i="2"/>
  <c r="AT583" i="2"/>
  <c r="AT588" i="2"/>
  <c r="AT361" i="2"/>
  <c r="AT391" i="2"/>
  <c r="AT458" i="2"/>
  <c r="AT490" i="2"/>
  <c r="AT498" i="2"/>
  <c r="AT499" i="2"/>
  <c r="AT552" i="2"/>
  <c r="AT585" i="2"/>
  <c r="AT605" i="2"/>
  <c r="AT635" i="2"/>
  <c r="AT329" i="2"/>
  <c r="AT363" i="2"/>
  <c r="AT430" i="2"/>
  <c r="AT461" i="2"/>
  <c r="AT472" i="2"/>
  <c r="AT496" i="2"/>
  <c r="AT534" i="2"/>
  <c r="AT536" i="2"/>
  <c r="AT566" i="2"/>
  <c r="AT572" i="2"/>
  <c r="AT589" i="2"/>
  <c r="AT591" i="2"/>
  <c r="AT201" i="2"/>
  <c r="AT463" i="2"/>
  <c r="AT564" i="2"/>
  <c r="AT594" i="2"/>
  <c r="AT604" i="2"/>
  <c r="AT696" i="2"/>
  <c r="AT763" i="2"/>
  <c r="AT870" i="2"/>
  <c r="AT890" i="2"/>
  <c r="AT919" i="2"/>
  <c r="AT946" i="2"/>
  <c r="AT968" i="2"/>
  <c r="AT1044" i="2"/>
  <c r="AT668" i="2"/>
  <c r="AT835" i="2"/>
  <c r="AT966" i="2"/>
  <c r="AT967" i="2"/>
  <c r="AT337" i="2"/>
  <c r="AT524" i="2"/>
  <c r="AT676" i="2"/>
  <c r="AT700" i="2"/>
  <c r="AT713" i="2"/>
  <c r="AT715" i="2"/>
  <c r="AT771" i="2"/>
  <c r="AT969" i="2"/>
  <c r="AT973" i="2"/>
  <c r="AT1001" i="2"/>
  <c r="AT1004" i="2"/>
  <c r="AT1031" i="2"/>
  <c r="AT1042" i="2"/>
  <c r="AT402" i="2"/>
  <c r="AT519" i="2"/>
  <c r="AT703" i="2"/>
  <c r="AT770" i="2"/>
  <c r="AT785" i="2"/>
  <c r="AT871" i="2"/>
  <c r="AT901" i="2"/>
  <c r="AT916" i="2"/>
  <c r="AT936" i="2"/>
  <c r="AT940" i="2"/>
  <c r="AT1062" i="2"/>
  <c r="AT748" i="2"/>
  <c r="AT881" i="2"/>
  <c r="AT972" i="2"/>
  <c r="AT510" i="2"/>
  <c r="AT697" i="2"/>
  <c r="AT704" i="2"/>
  <c r="AT804" i="2"/>
  <c r="AT910" i="2"/>
  <c r="AT997" i="2"/>
  <c r="AT1067" i="2"/>
  <c r="AT384" i="2"/>
  <c r="AT560" i="2"/>
  <c r="AT671" i="2"/>
  <c r="AT694" i="2"/>
  <c r="AT749" i="2"/>
  <c r="AT798" i="2"/>
  <c r="AT859" i="2"/>
  <c r="AT864" i="2"/>
  <c r="AT876" i="2"/>
  <c r="AT878" i="2"/>
  <c r="AT958" i="2"/>
  <c r="AT970" i="2"/>
  <c r="AT980" i="2"/>
  <c r="AT986" i="2"/>
  <c r="AT989" i="2"/>
  <c r="AT991" i="2"/>
  <c r="AT1016" i="2"/>
  <c r="AT1051" i="2"/>
  <c r="AL1073" i="2"/>
  <c r="AU1120" i="2"/>
  <c r="AW1119" i="2"/>
  <c r="AY1117" i="2"/>
  <c r="AT1112" i="2"/>
  <c r="AY1110" i="2"/>
  <c r="AU1107" i="2"/>
  <c r="AV1106" i="2"/>
  <c r="AX1105" i="2"/>
  <c r="BD1104" i="2"/>
  <c r="AV1104" i="2"/>
  <c r="AV1103" i="2"/>
  <c r="AV1101" i="2"/>
  <c r="AR1100" i="2"/>
  <c r="AW1098" i="2"/>
  <c r="AX1097" i="2"/>
  <c r="AR1096" i="2"/>
  <c r="AX1095" i="2"/>
  <c r="AU1093" i="2"/>
  <c r="AX1090" i="2"/>
  <c r="AV1080" i="2"/>
  <c r="AU991" i="2"/>
  <c r="AW956" i="2"/>
  <c r="AU876" i="2"/>
  <c r="AY804" i="2"/>
  <c r="AU749" i="2"/>
  <c r="AY715" i="2"/>
  <c r="AX703" i="2"/>
  <c r="AR678" i="2"/>
  <c r="AU671" i="2"/>
  <c r="AV1084" i="2"/>
  <c r="AV161" i="2"/>
  <c r="AV222" i="2"/>
  <c r="AV275" i="2"/>
  <c r="AV294" i="2"/>
  <c r="AV307" i="2"/>
  <c r="AV10" i="2"/>
  <c r="AV57" i="2"/>
  <c r="AV117" i="2"/>
  <c r="AV181" i="2"/>
  <c r="AV201" i="2"/>
  <c r="AV218" i="2"/>
  <c r="AV227" i="2"/>
  <c r="AV269" i="2"/>
  <c r="AV300" i="2"/>
  <c r="AV318" i="2"/>
  <c r="AV65" i="2"/>
  <c r="AV76" i="2"/>
  <c r="AV88" i="2"/>
  <c r="AV124" i="2"/>
  <c r="AV282" i="2"/>
  <c r="AV11" i="2"/>
  <c r="AV52" i="2"/>
  <c r="AV109" i="2"/>
  <c r="AV152" i="2"/>
  <c r="AV176" i="2"/>
  <c r="AV219" i="2"/>
  <c r="AV240" i="2"/>
  <c r="AV245" i="2"/>
  <c r="AV265" i="2"/>
  <c r="AV289" i="2"/>
  <c r="AV296" i="2"/>
  <c r="AV301" i="2"/>
  <c r="AV24" i="2"/>
  <c r="AV135" i="2"/>
  <c r="AV168" i="2"/>
  <c r="AV175" i="2"/>
  <c r="AV225" i="2"/>
  <c r="AV234" i="2"/>
  <c r="AV244" i="2"/>
  <c r="AV317" i="2"/>
  <c r="AV30" i="2"/>
  <c r="AV71" i="2"/>
  <c r="AV120" i="2"/>
  <c r="AV151" i="2"/>
  <c r="AV171" i="2"/>
  <c r="AV208" i="2"/>
  <c r="AV230" i="2"/>
  <c r="AV241" i="2"/>
  <c r="AV253" i="2"/>
  <c r="AV62" i="2"/>
  <c r="AV99" i="2"/>
  <c r="AV106" i="2"/>
  <c r="AV111" i="2"/>
  <c r="AV169" i="2"/>
  <c r="AV226" i="2"/>
  <c r="AV242" i="2"/>
  <c r="AV259" i="2"/>
  <c r="AV304" i="2"/>
  <c r="AV48" i="2"/>
  <c r="AV163" i="2"/>
  <c r="AV299" i="2"/>
  <c r="AV510" i="2"/>
  <c r="AV563" i="2"/>
  <c r="AV595" i="2"/>
  <c r="AV370" i="2"/>
  <c r="AV389" i="2"/>
  <c r="AV394" i="2"/>
  <c r="AV402" i="2"/>
  <c r="AV481" i="2"/>
  <c r="AV524" i="2"/>
  <c r="AV542" i="2"/>
  <c r="AV579" i="2"/>
  <c r="AV351" i="2"/>
  <c r="AV377" i="2"/>
  <c r="AV388" i="2"/>
  <c r="AV392" i="2"/>
  <c r="AV395" i="2"/>
  <c r="AV509" i="2"/>
  <c r="AV547" i="2"/>
  <c r="AV348" i="2"/>
  <c r="AV398" i="2"/>
  <c r="AV414" i="2"/>
  <c r="AV436" i="2"/>
  <c r="AV513" i="2"/>
  <c r="AV538" i="2"/>
  <c r="AV550" i="2"/>
  <c r="AV357" i="2"/>
  <c r="AV444" i="2"/>
  <c r="AV477" i="2"/>
  <c r="AV581" i="2"/>
  <c r="AV606" i="2"/>
  <c r="AV254" i="2"/>
  <c r="AV443" i="2"/>
  <c r="AV507" i="2"/>
  <c r="AV531" i="2"/>
  <c r="AV539" i="2"/>
  <c r="AV583" i="2"/>
  <c r="AV597" i="2"/>
  <c r="AV598" i="2"/>
  <c r="AV187" i="2"/>
  <c r="AV458" i="2"/>
  <c r="AV490" i="2"/>
  <c r="AV499" i="2"/>
  <c r="AV516" i="2"/>
  <c r="AV534" i="2"/>
  <c r="AV601" i="2"/>
  <c r="AV390" i="2"/>
  <c r="AV671" i="2"/>
  <c r="AV686" i="2"/>
  <c r="AV694" i="2"/>
  <c r="AV749" i="2"/>
  <c r="AV756" i="2"/>
  <c r="AV760" i="2"/>
  <c r="AV908" i="2"/>
  <c r="AV947" i="2"/>
  <c r="AV958" i="2"/>
  <c r="AV991" i="2"/>
  <c r="AV1024" i="2"/>
  <c r="AV678" i="2"/>
  <c r="AV733" i="2"/>
  <c r="AV763" i="2"/>
  <c r="AV886" i="2"/>
  <c r="AV945" i="2"/>
  <c r="AV955" i="2"/>
  <c r="AV1057" i="2"/>
  <c r="AV572" i="2"/>
  <c r="AV668" i="2"/>
  <c r="AV696" i="2"/>
  <c r="AV816" i="2"/>
  <c r="AV890" i="2"/>
  <c r="AV941" i="2"/>
  <c r="AV959" i="2"/>
  <c r="AV1044" i="2"/>
  <c r="AV566" i="2"/>
  <c r="AV592" i="2"/>
  <c r="AV700" i="2"/>
  <c r="AV921" i="2"/>
  <c r="AV967" i="2"/>
  <c r="AV461" i="2"/>
  <c r="AV715" i="2"/>
  <c r="AV973" i="2"/>
  <c r="AV1001" i="2"/>
  <c r="AV1003" i="2"/>
  <c r="AV1004" i="2"/>
  <c r="AV116" i="2"/>
  <c r="AV703" i="2"/>
  <c r="AV770" i="2"/>
  <c r="AV936" i="2"/>
  <c r="AV937" i="2"/>
  <c r="AV943" i="2"/>
  <c r="AV1007" i="2"/>
  <c r="AV730" i="2"/>
  <c r="AV748" i="2"/>
  <c r="AV974" i="2"/>
  <c r="AV1010" i="2"/>
  <c r="BA1074" i="2"/>
  <c r="BA290" i="2"/>
  <c r="AS1084" i="2"/>
  <c r="AS9" i="2"/>
  <c r="AS11" i="2"/>
  <c r="AS109" i="2"/>
  <c r="AS145" i="2"/>
  <c r="AS176" i="2"/>
  <c r="AS219" i="2"/>
  <c r="AS240" i="2"/>
  <c r="AS265" i="2"/>
  <c r="AS289" i="2"/>
  <c r="AS25" i="2"/>
  <c r="AS47" i="2"/>
  <c r="AS55" i="2"/>
  <c r="AS168" i="2"/>
  <c r="AS206" i="2"/>
  <c r="AS225" i="2"/>
  <c r="AS234" i="2"/>
  <c r="AS290" i="2"/>
  <c r="AS317" i="2"/>
  <c r="AS30" i="2"/>
  <c r="AS71" i="2"/>
  <c r="AS72" i="2"/>
  <c r="AS152" i="2"/>
  <c r="AS208" i="2"/>
  <c r="AS230" i="2"/>
  <c r="AS241" i="2"/>
  <c r="AS253" i="2"/>
  <c r="AS303" i="2"/>
  <c r="AS106" i="2"/>
  <c r="AS111" i="2"/>
  <c r="AS169" i="2"/>
  <c r="AS175" i="2"/>
  <c r="AS198" i="2"/>
  <c r="AS304" i="2"/>
  <c r="AS313" i="2"/>
  <c r="AS314" i="2"/>
  <c r="AS16" i="2"/>
  <c r="AS33" i="2"/>
  <c r="AS48" i="2"/>
  <c r="AS116" i="2"/>
  <c r="AS187" i="2"/>
  <c r="AS242" i="2"/>
  <c r="AS254" i="2"/>
  <c r="AS299" i="2"/>
  <c r="AS305" i="2"/>
  <c r="AS49" i="2"/>
  <c r="AS222" i="2"/>
  <c r="AS275" i="2"/>
  <c r="AS294" i="2"/>
  <c r="AS307" i="2"/>
  <c r="AS6" i="2"/>
  <c r="AS10" i="2"/>
  <c r="AS57" i="2"/>
  <c r="AS117" i="2"/>
  <c r="AS201" i="2"/>
  <c r="AS218" i="2"/>
  <c r="AS227" i="2"/>
  <c r="AS300" i="2"/>
  <c r="AS312" i="2"/>
  <c r="AS238" i="2"/>
  <c r="AS282" i="2"/>
  <c r="AS348" i="2"/>
  <c r="AS388" i="2"/>
  <c r="AS392" i="2"/>
  <c r="AS414" i="2"/>
  <c r="AS513" i="2"/>
  <c r="AS538" i="2"/>
  <c r="AS550" i="2"/>
  <c r="AS603" i="2"/>
  <c r="AS84" i="2"/>
  <c r="AS351" i="2"/>
  <c r="AS477" i="2"/>
  <c r="AS581" i="2"/>
  <c r="AS606" i="2"/>
  <c r="AS65" i="2"/>
  <c r="AS443" i="2"/>
  <c r="AS444" i="2"/>
  <c r="AS507" i="2"/>
  <c r="AS539" i="2"/>
  <c r="AS583" i="2"/>
  <c r="AS614" i="2"/>
  <c r="AS161" i="2"/>
  <c r="AS361" i="2"/>
  <c r="AS458" i="2"/>
  <c r="AS490" i="2"/>
  <c r="AS499" i="2"/>
  <c r="AS552" i="2"/>
  <c r="AS605" i="2"/>
  <c r="AS461" i="2"/>
  <c r="AS496" i="2"/>
  <c r="AS534" i="2"/>
  <c r="AS566" i="2"/>
  <c r="AS572" i="2"/>
  <c r="AS591" i="2"/>
  <c r="AS124" i="2"/>
  <c r="AS463" i="2"/>
  <c r="AS564" i="2"/>
  <c r="AS370" i="2"/>
  <c r="AS384" i="2"/>
  <c r="AS402" i="2"/>
  <c r="AS524" i="2"/>
  <c r="AS542" i="2"/>
  <c r="AS560" i="2"/>
  <c r="AS593" i="2"/>
  <c r="AS668" i="2"/>
  <c r="AS966" i="2"/>
  <c r="AS967" i="2"/>
  <c r="AS395" i="2"/>
  <c r="AS713" i="2"/>
  <c r="AS715" i="2"/>
  <c r="AS925" i="2"/>
  <c r="AS973" i="2"/>
  <c r="AS1001" i="2"/>
  <c r="AS1004" i="2"/>
  <c r="AS1027" i="2"/>
  <c r="AS703" i="2"/>
  <c r="AS770" i="2"/>
  <c r="AS901" i="2"/>
  <c r="AS916" i="2"/>
  <c r="AS936" i="2"/>
  <c r="AS943" i="2"/>
  <c r="AS1062" i="2"/>
  <c r="AS509" i="2"/>
  <c r="AS748" i="2"/>
  <c r="AS867" i="2"/>
  <c r="AS1010" i="2"/>
  <c r="AS1011" i="2"/>
  <c r="AS704" i="2"/>
  <c r="AS997" i="2"/>
  <c r="AS1067" i="2"/>
  <c r="AS671" i="2"/>
  <c r="AS694" i="2"/>
  <c r="AS749" i="2"/>
  <c r="AS809" i="2"/>
  <c r="AS832" i="2"/>
  <c r="AS876" i="2"/>
  <c r="AS878" i="2"/>
  <c r="AS939" i="2"/>
  <c r="AS947" i="2"/>
  <c r="AS958" i="2"/>
  <c r="AS970" i="2"/>
  <c r="AS980" i="2"/>
  <c r="AS986" i="2"/>
  <c r="AS1016" i="2"/>
  <c r="AS1020" i="2"/>
  <c r="AS377" i="2"/>
  <c r="AS733" i="2"/>
  <c r="AS741" i="2"/>
  <c r="AS886" i="2"/>
  <c r="AS887" i="2"/>
  <c r="AS923" i="2"/>
  <c r="AS955" i="2"/>
  <c r="AS956" i="2"/>
  <c r="AS1024" i="2"/>
  <c r="AV1119" i="2"/>
  <c r="AX1117" i="2"/>
  <c r="BP1117" i="2" s="1"/>
  <c r="AY1114" i="2"/>
  <c r="AS1112" i="2"/>
  <c r="AX1110" i="2"/>
  <c r="BP1110" i="2" s="1"/>
  <c r="BK1109" i="2"/>
  <c r="AR1108" i="2"/>
  <c r="AU1106" i="2"/>
  <c r="AW1105" i="2"/>
  <c r="AU1104" i="2"/>
  <c r="AU1103" i="2"/>
  <c r="AU1101" i="2"/>
  <c r="AY1100" i="2"/>
  <c r="AV1098" i="2"/>
  <c r="AW1097" i="2"/>
  <c r="AY1096" i="2"/>
  <c r="AW1095" i="2"/>
  <c r="BO1095" i="2" s="1"/>
  <c r="AR1092" i="2"/>
  <c r="AW1090" i="2"/>
  <c r="AR1089" i="2"/>
  <c r="AU1080" i="2"/>
  <c r="AT1077" i="2"/>
  <c r="AT1032" i="2"/>
  <c r="AY1007" i="2"/>
  <c r="AV997" i="2"/>
  <c r="AU986" i="2"/>
  <c r="AU980" i="2"/>
  <c r="AW974" i="2"/>
  <c r="AT887" i="2"/>
  <c r="AT721" i="2"/>
  <c r="AT708" i="2"/>
  <c r="AS251" i="2"/>
  <c r="BA1117" i="2"/>
  <c r="BI1117" i="2" s="1"/>
  <c r="AV1109" i="2"/>
  <c r="BN1109" i="2" s="1"/>
  <c r="BH1084" i="2"/>
  <c r="AZ1084" i="2"/>
  <c r="AZ237" i="2"/>
  <c r="AR1084" i="2"/>
  <c r="AR24" i="2"/>
  <c r="AR76" i="2"/>
  <c r="AR80" i="2"/>
  <c r="AR225" i="2"/>
  <c r="AR234" i="2"/>
  <c r="AR317" i="2"/>
  <c r="AR30" i="2"/>
  <c r="AR71" i="2"/>
  <c r="AR120" i="2"/>
  <c r="AR151" i="2"/>
  <c r="AR171" i="2"/>
  <c r="AR208" i="2"/>
  <c r="AR221" i="2"/>
  <c r="AR230" i="2"/>
  <c r="AR241" i="2"/>
  <c r="AR253" i="2"/>
  <c r="AR315" i="2"/>
  <c r="AR64" i="2"/>
  <c r="AR81" i="2"/>
  <c r="AR106" i="2"/>
  <c r="AR107" i="2"/>
  <c r="AR111" i="2"/>
  <c r="AR169" i="2"/>
  <c r="AR226" i="2"/>
  <c r="AR259" i="2"/>
  <c r="AR263" i="2"/>
  <c r="AR304" i="2"/>
  <c r="AR313" i="2"/>
  <c r="AR48" i="2"/>
  <c r="AR62" i="2"/>
  <c r="AR116" i="2"/>
  <c r="AR163" i="2"/>
  <c r="AR170" i="2"/>
  <c r="AR187" i="2"/>
  <c r="AR194" i="2"/>
  <c r="AR237" i="2"/>
  <c r="AR242" i="2"/>
  <c r="AR244" i="2"/>
  <c r="AR254" i="2"/>
  <c r="AR299" i="2"/>
  <c r="AR305" i="2"/>
  <c r="AR49" i="2"/>
  <c r="AR222" i="2"/>
  <c r="AR275" i="2"/>
  <c r="AR294" i="2"/>
  <c r="AR307" i="2"/>
  <c r="AR7" i="2"/>
  <c r="AR10" i="2"/>
  <c r="AR57" i="2"/>
  <c r="AR117" i="2"/>
  <c r="AR181" i="2"/>
  <c r="AR195" i="2"/>
  <c r="AR201" i="2"/>
  <c r="AR218" i="2"/>
  <c r="AR227" i="2"/>
  <c r="AR269" i="2"/>
  <c r="AR291" i="2"/>
  <c r="AR300" i="2"/>
  <c r="AR65" i="2"/>
  <c r="AR88" i="2"/>
  <c r="AR124" i="2"/>
  <c r="AR161" i="2"/>
  <c r="AR251" i="2"/>
  <c r="AR282" i="2"/>
  <c r="AR356" i="2"/>
  <c r="AR477" i="2"/>
  <c r="AR581" i="2"/>
  <c r="AR590" i="2"/>
  <c r="AR602" i="2"/>
  <c r="AR606" i="2"/>
  <c r="AR289" i="2"/>
  <c r="AR296" i="2"/>
  <c r="AR438" i="2"/>
  <c r="AR443" i="2"/>
  <c r="AR474" i="2"/>
  <c r="AR507" i="2"/>
  <c r="AR531" i="2"/>
  <c r="AR539" i="2"/>
  <c r="AR582" i="2"/>
  <c r="AR583" i="2"/>
  <c r="AR597" i="2"/>
  <c r="AR417" i="2"/>
  <c r="AR458" i="2"/>
  <c r="AR490" i="2"/>
  <c r="AR499" i="2"/>
  <c r="AR516" i="2"/>
  <c r="AR552" i="2"/>
  <c r="AR598" i="2"/>
  <c r="AR11" i="2"/>
  <c r="AR240" i="2"/>
  <c r="AR385" i="2"/>
  <c r="AR461" i="2"/>
  <c r="AR537" i="2"/>
  <c r="AR566" i="2"/>
  <c r="AR572" i="2"/>
  <c r="AR592" i="2"/>
  <c r="AR628" i="2"/>
  <c r="AR109" i="2"/>
  <c r="AR115" i="2"/>
  <c r="AR176" i="2"/>
  <c r="AR512" i="2"/>
  <c r="AR521" i="2"/>
  <c r="AR536" i="2"/>
  <c r="AR563" i="2"/>
  <c r="AR595" i="2"/>
  <c r="AR167" i="2"/>
  <c r="AR349" i="2"/>
  <c r="AR384" i="2"/>
  <c r="AR386" i="2"/>
  <c r="AR402" i="2"/>
  <c r="AR481" i="2"/>
  <c r="AR524" i="2"/>
  <c r="AR542" i="2"/>
  <c r="AR579" i="2"/>
  <c r="AR593" i="2"/>
  <c r="AR219" i="2"/>
  <c r="AR245" i="2"/>
  <c r="AR301" i="2"/>
  <c r="AR372" i="2"/>
  <c r="AR377" i="2"/>
  <c r="AR395" i="2"/>
  <c r="AR502" i="2"/>
  <c r="AR509" i="2"/>
  <c r="AR414" i="2"/>
  <c r="AR538" i="2"/>
  <c r="AR675" i="2"/>
  <c r="AR715" i="2"/>
  <c r="AR744" i="2"/>
  <c r="AR790" i="2"/>
  <c r="AR793" i="2"/>
  <c r="AR973" i="2"/>
  <c r="AR1001" i="2"/>
  <c r="AR1004" i="2"/>
  <c r="AR1027" i="2"/>
  <c r="AR513" i="2"/>
  <c r="AR550" i="2"/>
  <c r="AR703" i="2"/>
  <c r="AR770" i="2"/>
  <c r="AR902" i="2"/>
  <c r="AR936" i="2"/>
  <c r="AR943" i="2"/>
  <c r="AR951" i="2"/>
  <c r="AR1062" i="2"/>
  <c r="AR330" i="2"/>
  <c r="AR436" i="2"/>
  <c r="AR748" i="2"/>
  <c r="AR769" i="2"/>
  <c r="AR875" i="2"/>
  <c r="AR937" i="2"/>
  <c r="AR963" i="2"/>
  <c r="AR974" i="2"/>
  <c r="AR1003" i="2"/>
  <c r="AR1006" i="2"/>
  <c r="AR1011" i="2"/>
  <c r="AR1054" i="2"/>
  <c r="AR392" i="2"/>
  <c r="AR657" i="2"/>
  <c r="AR704" i="2"/>
  <c r="AR877" i="2"/>
  <c r="AR909" i="2"/>
  <c r="AR954" i="2"/>
  <c r="AR997" i="2"/>
  <c r="AR1015" i="2"/>
  <c r="AR1033" i="2"/>
  <c r="AR1067" i="2"/>
  <c r="AR265" i="2"/>
  <c r="AR389" i="2"/>
  <c r="AR653" i="2"/>
  <c r="AR671" i="2"/>
  <c r="AR686" i="2"/>
  <c r="AR694" i="2"/>
  <c r="AR730" i="2"/>
  <c r="AR749" i="2"/>
  <c r="AR756" i="2"/>
  <c r="AR760" i="2"/>
  <c r="AR843" i="2"/>
  <c r="AR939" i="2"/>
  <c r="AR947" i="2"/>
  <c r="AR958" i="2"/>
  <c r="AR970" i="2"/>
  <c r="AR980" i="2"/>
  <c r="AR991" i="2"/>
  <c r="AR493" i="2"/>
  <c r="AR712" i="2"/>
  <c r="AR733" i="2"/>
  <c r="AR849" i="2"/>
  <c r="AR886" i="2"/>
  <c r="AR945" i="2"/>
  <c r="AR955" i="2"/>
  <c r="AR982" i="2"/>
  <c r="AR348" i="2"/>
  <c r="AR603" i="2"/>
  <c r="AR696" i="2"/>
  <c r="AR726" i="2"/>
  <c r="AR890" i="2"/>
  <c r="AR941" i="2"/>
  <c r="AR959" i="2"/>
  <c r="AR1032" i="2"/>
  <c r="AR1044" i="2"/>
  <c r="AR1045" i="2"/>
  <c r="AU1119" i="2"/>
  <c r="AR1118" i="2"/>
  <c r="AW1117" i="2"/>
  <c r="BO1117" i="2" s="1"/>
  <c r="AT1114" i="2"/>
  <c r="AR1112" i="2"/>
  <c r="AW1110" i="2"/>
  <c r="BO1110" i="2"/>
  <c r="AR1109" i="2"/>
  <c r="BJ1109" i="2" s="1"/>
  <c r="AY1108" i="2"/>
  <c r="AV1105" i="2"/>
  <c r="BN1104" i="2"/>
  <c r="AX1100" i="2"/>
  <c r="AU1098" i="2"/>
  <c r="AV1097" i="2"/>
  <c r="AX1096" i="2"/>
  <c r="AV1095" i="2"/>
  <c r="AR1094" i="2"/>
  <c r="BA1093" i="2"/>
  <c r="AY1092" i="2"/>
  <c r="AV1090" i="2"/>
  <c r="AY1089" i="2"/>
  <c r="AT1080" i="2"/>
  <c r="AR1041" i="2"/>
  <c r="AT955" i="2"/>
  <c r="AY952" i="2"/>
  <c r="AW748" i="2"/>
  <c r="AV741" i="2"/>
  <c r="AW564" i="2"/>
  <c r="BM1104" i="2"/>
  <c r="AV704" i="2"/>
  <c r="BG1084" i="2"/>
  <c r="AY1084" i="2"/>
  <c r="AY30" i="2"/>
  <c r="AY67" i="2"/>
  <c r="AY71" i="2"/>
  <c r="AY84" i="2"/>
  <c r="AY99" i="2"/>
  <c r="AY106" i="2"/>
  <c r="AY120" i="2"/>
  <c r="AY151" i="2"/>
  <c r="AY171" i="2"/>
  <c r="AY198" i="2"/>
  <c r="AY208" i="2"/>
  <c r="AY230" i="2"/>
  <c r="AY241" i="2"/>
  <c r="AY242" i="2"/>
  <c r="AY253" i="2"/>
  <c r="AY262" i="2"/>
  <c r="AY313" i="2"/>
  <c r="AY48" i="2"/>
  <c r="AY111" i="2"/>
  <c r="AY163" i="2"/>
  <c r="AY169" i="2"/>
  <c r="AY226" i="2"/>
  <c r="AY259" i="2"/>
  <c r="AY267" i="2"/>
  <c r="AY293" i="2"/>
  <c r="AY304" i="2"/>
  <c r="AY305" i="2"/>
  <c r="AY307" i="2"/>
  <c r="AY9" i="2"/>
  <c r="AY49" i="2"/>
  <c r="AY116" i="2"/>
  <c r="AY187" i="2"/>
  <c r="AY209" i="2"/>
  <c r="AY238" i="2"/>
  <c r="AY254" i="2"/>
  <c r="AY299" i="2"/>
  <c r="AY310" i="2"/>
  <c r="AY6" i="2"/>
  <c r="AY64" i="2"/>
  <c r="AY76" i="2"/>
  <c r="AY173" i="2"/>
  <c r="AY204" i="2"/>
  <c r="AY222" i="2"/>
  <c r="AY231" i="2"/>
  <c r="AY263" i="2"/>
  <c r="AY275" i="2"/>
  <c r="AY294" i="2"/>
  <c r="AY10" i="2"/>
  <c r="AY57" i="2"/>
  <c r="AY68" i="2"/>
  <c r="AY117" i="2"/>
  <c r="AY148" i="2"/>
  <c r="AY181" i="2"/>
  <c r="AY201" i="2"/>
  <c r="AY218" i="2"/>
  <c r="AY227" i="2"/>
  <c r="AY251" i="2"/>
  <c r="AY266" i="2"/>
  <c r="AY269" i="2"/>
  <c r="AY300" i="2"/>
  <c r="AY44" i="2"/>
  <c r="AY52" i="2"/>
  <c r="AY65" i="2"/>
  <c r="AY88" i="2"/>
  <c r="AY124" i="2"/>
  <c r="AY145" i="2"/>
  <c r="AY183" i="2"/>
  <c r="AY206" i="2"/>
  <c r="AY260" i="2"/>
  <c r="AY282" i="2"/>
  <c r="AY290" i="2"/>
  <c r="AY316" i="2"/>
  <c r="AY11" i="2"/>
  <c r="AY109" i="2"/>
  <c r="AY176" i="2"/>
  <c r="AY219" i="2"/>
  <c r="AY240" i="2"/>
  <c r="AY245" i="2"/>
  <c r="AY252" i="2"/>
  <c r="AY265" i="2"/>
  <c r="AY289" i="2"/>
  <c r="AY296" i="2"/>
  <c r="AY301" i="2"/>
  <c r="AY33" i="2"/>
  <c r="AY168" i="2"/>
  <c r="AY225" i="2"/>
  <c r="AY359" i="2"/>
  <c r="AY372" i="2"/>
  <c r="AY443" i="2"/>
  <c r="AY496" i="2"/>
  <c r="AY507" i="2"/>
  <c r="AY519" i="2"/>
  <c r="AY531" i="2"/>
  <c r="AY536" i="2"/>
  <c r="AY539" i="2"/>
  <c r="AY545" i="2"/>
  <c r="AY552" i="2"/>
  <c r="AY583" i="2"/>
  <c r="AY591" i="2"/>
  <c r="AY597" i="2"/>
  <c r="AY598" i="2"/>
  <c r="AY632" i="2"/>
  <c r="AY384" i="2"/>
  <c r="AY400" i="2"/>
  <c r="AY458" i="2"/>
  <c r="AY490" i="2"/>
  <c r="AY499" i="2"/>
  <c r="AY510" i="2"/>
  <c r="AY516" i="2"/>
  <c r="AY534" i="2"/>
  <c r="AY594" i="2"/>
  <c r="AY604" i="2"/>
  <c r="AY312" i="2"/>
  <c r="AY389" i="2"/>
  <c r="AY390" i="2"/>
  <c r="AY433" i="2"/>
  <c r="AY461" i="2"/>
  <c r="AY463" i="2"/>
  <c r="AY523" i="2"/>
  <c r="AY557" i="2"/>
  <c r="AY566" i="2"/>
  <c r="AY572" i="2"/>
  <c r="AY592" i="2"/>
  <c r="AY608" i="2"/>
  <c r="AY234" i="2"/>
  <c r="AY303" i="2"/>
  <c r="AY337" i="2"/>
  <c r="AY370" i="2"/>
  <c r="AY376" i="2"/>
  <c r="AY394" i="2"/>
  <c r="AY453" i="2"/>
  <c r="AY486" i="2"/>
  <c r="AY504" i="2"/>
  <c r="AY508" i="2"/>
  <c r="AY554" i="2"/>
  <c r="AY563" i="2"/>
  <c r="AY593" i="2"/>
  <c r="AY595" i="2"/>
  <c r="AY614" i="2"/>
  <c r="AY24" i="2"/>
  <c r="AY317" i="2"/>
  <c r="AY392" i="2"/>
  <c r="AY481" i="2"/>
  <c r="AY524" i="2"/>
  <c r="AY537" i="2"/>
  <c r="AY542" i="2"/>
  <c r="AY579" i="2"/>
  <c r="AY609" i="2"/>
  <c r="AY357" i="2"/>
  <c r="AY377" i="2"/>
  <c r="AY388" i="2"/>
  <c r="AY391" i="2"/>
  <c r="AY395" i="2"/>
  <c r="AY398" i="2"/>
  <c r="AY441" i="2"/>
  <c r="AY476" i="2"/>
  <c r="AY509" i="2"/>
  <c r="AY602" i="2"/>
  <c r="AY603" i="2"/>
  <c r="AY605" i="2"/>
  <c r="AY62" i="2"/>
  <c r="AY361" i="2"/>
  <c r="AY363" i="2"/>
  <c r="AY414" i="2"/>
  <c r="AY417" i="2"/>
  <c r="AY436" i="2"/>
  <c r="AY444" i="2"/>
  <c r="AY449" i="2"/>
  <c r="AY456" i="2"/>
  <c r="AY472" i="2"/>
  <c r="AY506" i="2"/>
  <c r="AY513" i="2"/>
  <c r="AY521" i="2"/>
  <c r="AY530" i="2"/>
  <c r="AY538" i="2"/>
  <c r="AY550" i="2"/>
  <c r="AY555" i="2"/>
  <c r="AY582" i="2"/>
  <c r="AY585" i="2"/>
  <c r="AY624" i="2"/>
  <c r="AY635" i="2"/>
  <c r="AY669" i="2"/>
  <c r="AY703" i="2"/>
  <c r="AY708" i="2"/>
  <c r="AY721" i="2"/>
  <c r="AY730" i="2"/>
  <c r="AY758" i="2"/>
  <c r="AY770" i="2"/>
  <c r="AY878" i="2"/>
  <c r="AY915" i="2"/>
  <c r="AY936" i="2"/>
  <c r="AY937" i="2"/>
  <c r="AY943" i="2"/>
  <c r="AY978" i="2"/>
  <c r="AY989" i="2"/>
  <c r="AY1010" i="2"/>
  <c r="AY1013" i="2"/>
  <c r="AY1016" i="2"/>
  <c r="AY1032" i="2"/>
  <c r="AY581" i="2"/>
  <c r="AY686" i="2"/>
  <c r="AY748" i="2"/>
  <c r="AY847" i="2"/>
  <c r="AY849" i="2"/>
  <c r="AY876" i="2"/>
  <c r="AY939" i="2"/>
  <c r="AY946" i="2"/>
  <c r="AY957" i="2"/>
  <c r="AY970" i="2"/>
  <c r="AY974" i="2"/>
  <c r="AY1020" i="2"/>
  <c r="AY704" i="2"/>
  <c r="AY741" i="2"/>
  <c r="AY763" i="2"/>
  <c r="AY856" i="2"/>
  <c r="AY888" i="2"/>
  <c r="AY938" i="2"/>
  <c r="AY944" i="2"/>
  <c r="AY954" i="2"/>
  <c r="AY980" i="2"/>
  <c r="AY986" i="2"/>
  <c r="AY997" i="2"/>
  <c r="AY1033" i="2"/>
  <c r="AY1067" i="2"/>
  <c r="AY671" i="2"/>
  <c r="AY678" i="2"/>
  <c r="AY694" i="2"/>
  <c r="AY696" i="2"/>
  <c r="AY744" i="2"/>
  <c r="AY749" i="2"/>
  <c r="AY756" i="2"/>
  <c r="AY760" i="2"/>
  <c r="AY771" i="2"/>
  <c r="AY862" i="2"/>
  <c r="AY925" i="2"/>
  <c r="AY947" i="2"/>
  <c r="AY958" i="2"/>
  <c r="AY963" i="2"/>
  <c r="AY991" i="2"/>
  <c r="AY1024" i="2"/>
  <c r="AY1027" i="2"/>
  <c r="AY1038" i="2"/>
  <c r="AY1057" i="2"/>
  <c r="AY498" i="2"/>
  <c r="AY546" i="2"/>
  <c r="AY606" i="2"/>
  <c r="AY676" i="2"/>
  <c r="AY688" i="2"/>
  <c r="AY700" i="2"/>
  <c r="AY713" i="2"/>
  <c r="AY733" i="2"/>
  <c r="AY790" i="2"/>
  <c r="AY816" i="2"/>
  <c r="AY836" i="2"/>
  <c r="AY867" i="2"/>
  <c r="AY886" i="2"/>
  <c r="AY945" i="2"/>
  <c r="AY951" i="2"/>
  <c r="AY955" i="2"/>
  <c r="AY966" i="2"/>
  <c r="AY976" i="2"/>
  <c r="AY1031" i="2"/>
  <c r="AY1044" i="2"/>
  <c r="AY314" i="2"/>
  <c r="AY668" i="2"/>
  <c r="AY890" i="2"/>
  <c r="AY941" i="2"/>
  <c r="AY959" i="2"/>
  <c r="AY972" i="2"/>
  <c r="AY1003" i="2"/>
  <c r="AY1011" i="2"/>
  <c r="AY1025" i="2"/>
  <c r="AY1028" i="2"/>
  <c r="AY1035" i="2"/>
  <c r="AY697" i="2"/>
  <c r="AY746" i="2"/>
  <c r="AY769" i="2"/>
  <c r="AY785" i="2"/>
  <c r="AY789" i="2"/>
  <c r="AY967" i="2"/>
  <c r="AQ1084" i="2"/>
  <c r="AQ71" i="2"/>
  <c r="AQ206" i="2"/>
  <c r="AQ208" i="2"/>
  <c r="AQ266" i="2"/>
  <c r="AQ106" i="2"/>
  <c r="AQ111" i="2"/>
  <c r="AQ169" i="2"/>
  <c r="AQ303" i="2"/>
  <c r="AQ62" i="2"/>
  <c r="AQ116" i="2"/>
  <c r="AQ198" i="2"/>
  <c r="AQ254" i="2"/>
  <c r="AQ314" i="2"/>
  <c r="AQ49" i="2"/>
  <c r="AQ275" i="2"/>
  <c r="AQ316" i="2"/>
  <c r="AQ10" i="2"/>
  <c r="AQ57" i="2"/>
  <c r="AQ117" i="2"/>
  <c r="AQ201" i="2"/>
  <c r="AQ6" i="2"/>
  <c r="AQ65" i="2"/>
  <c r="AQ124" i="2"/>
  <c r="AQ251" i="2"/>
  <c r="AQ282" i="2"/>
  <c r="AQ109" i="2"/>
  <c r="AQ176" i="2"/>
  <c r="AQ238" i="2"/>
  <c r="AQ240" i="2"/>
  <c r="AQ443" i="2"/>
  <c r="AQ507" i="2"/>
  <c r="AQ583" i="2"/>
  <c r="AQ499" i="2"/>
  <c r="AQ234" i="2"/>
  <c r="AQ537" i="2"/>
  <c r="AQ546" i="2"/>
  <c r="AQ572" i="2"/>
  <c r="AQ496" i="2"/>
  <c r="AQ591" i="2"/>
  <c r="AQ402" i="2"/>
  <c r="AQ524" i="2"/>
  <c r="AQ542" i="2"/>
  <c r="AQ395" i="2"/>
  <c r="AQ509" i="2"/>
  <c r="AQ594" i="2"/>
  <c r="AQ145" i="2"/>
  <c r="AQ414" i="2"/>
  <c r="AQ513" i="2"/>
  <c r="AQ538" i="2"/>
  <c r="AQ550" i="2"/>
  <c r="AQ703" i="2"/>
  <c r="AQ713" i="2"/>
  <c r="AQ770" i="2"/>
  <c r="AQ936" i="2"/>
  <c r="AQ748" i="2"/>
  <c r="AQ1031" i="2"/>
  <c r="AQ657" i="2"/>
  <c r="AQ704" i="2"/>
  <c r="AQ717" i="2"/>
  <c r="AQ785" i="2"/>
  <c r="AQ871" i="2"/>
  <c r="AQ997" i="2"/>
  <c r="AQ1067" i="2"/>
  <c r="AQ606" i="2"/>
  <c r="AQ671" i="2"/>
  <c r="AQ694" i="2"/>
  <c r="AQ730" i="2"/>
  <c r="AQ749" i="2"/>
  <c r="AQ958" i="2"/>
  <c r="AQ980" i="2"/>
  <c r="AQ590" i="2"/>
  <c r="AQ733" i="2"/>
  <c r="AQ849" i="2"/>
  <c r="AQ876" i="2"/>
  <c r="AQ886" i="2"/>
  <c r="AQ955" i="2"/>
  <c r="AQ986" i="2"/>
  <c r="AQ1007" i="2"/>
  <c r="AQ741" i="2"/>
  <c r="AQ941" i="2"/>
  <c r="AQ1044" i="2"/>
  <c r="AQ477" i="2"/>
  <c r="AQ946" i="2"/>
  <c r="AQ967" i="2"/>
  <c r="AQ1057" i="2"/>
  <c r="AY1123" i="2"/>
  <c r="AR1120" i="2"/>
  <c r="AV1117" i="2"/>
  <c r="BN1117" i="2" s="1"/>
  <c r="AQ1114" i="2"/>
  <c r="AV1110" i="2"/>
  <c r="BN1110" i="2" s="1"/>
  <c r="AY1109" i="2"/>
  <c r="BI1109" i="2"/>
  <c r="AX1108" i="2"/>
  <c r="AR1107" i="2"/>
  <c r="AU1105" i="2"/>
  <c r="BA1101" i="2"/>
  <c r="AW1100" i="2"/>
  <c r="AY1099" i="2"/>
  <c r="BC1097" i="2"/>
  <c r="AU1097" i="2"/>
  <c r="AW1096" i="2"/>
  <c r="AU1095" i="2"/>
  <c r="BM1095" i="2" s="1"/>
  <c r="AY1094" i="2"/>
  <c r="AZ1093" i="2"/>
  <c r="AR1093" i="2"/>
  <c r="AX1092" i="2"/>
  <c r="AU1090" i="2"/>
  <c r="AX1089" i="2"/>
  <c r="AS1080" i="2"/>
  <c r="AT1024" i="2"/>
  <c r="AY1001" i="2"/>
  <c r="AW970" i="2"/>
  <c r="AU947" i="2"/>
  <c r="AX937" i="2"/>
  <c r="AY911" i="2"/>
  <c r="AT886" i="2"/>
  <c r="AU760" i="2"/>
  <c r="AT733" i="2"/>
  <c r="AU694" i="2"/>
  <c r="AT310" i="2"/>
  <c r="BD1075" i="2"/>
  <c r="BD226" i="2"/>
  <c r="BD290" i="2"/>
  <c r="BD307" i="2"/>
  <c r="BD255" i="2"/>
  <c r="BD311" i="2"/>
  <c r="BD490" i="2"/>
  <c r="BD516" i="2"/>
  <c r="BD787" i="2"/>
  <c r="BD932" i="2"/>
  <c r="AV1094" i="2"/>
  <c r="AX111" i="2"/>
  <c r="AX163" i="2"/>
  <c r="AX169" i="2"/>
  <c r="AX226" i="2"/>
  <c r="AX259" i="2"/>
  <c r="AX304" i="2"/>
  <c r="AX305" i="2"/>
  <c r="AX49" i="2"/>
  <c r="AX116" i="2"/>
  <c r="AX187" i="2"/>
  <c r="AX238" i="2"/>
  <c r="AX254" i="2"/>
  <c r="AX299" i="2"/>
  <c r="AX310" i="2"/>
  <c r="AX6" i="2"/>
  <c r="AX20" i="2"/>
  <c r="AX204" i="2"/>
  <c r="AX222" i="2"/>
  <c r="AX231" i="2"/>
  <c r="AX275" i="2"/>
  <c r="AX294" i="2"/>
  <c r="AX10" i="2"/>
  <c r="AX57" i="2"/>
  <c r="AX117" i="2"/>
  <c r="AX148" i="2"/>
  <c r="AX181" i="2"/>
  <c r="AX201" i="2"/>
  <c r="AX218" i="2"/>
  <c r="AX227" i="2"/>
  <c r="AX251" i="2"/>
  <c r="AX266" i="2"/>
  <c r="AX269" i="2"/>
  <c r="AX300" i="2"/>
  <c r="AX44" i="2"/>
  <c r="AX52" i="2"/>
  <c r="AX65" i="2"/>
  <c r="AX88" i="2"/>
  <c r="AX124" i="2"/>
  <c r="AX145" i="2"/>
  <c r="AX183" i="2"/>
  <c r="AX206" i="2"/>
  <c r="AX282" i="2"/>
  <c r="AX290" i="2"/>
  <c r="AX11" i="2"/>
  <c r="AX109" i="2"/>
  <c r="AX176" i="2"/>
  <c r="AX219" i="2"/>
  <c r="AX240" i="2"/>
  <c r="AX245" i="2"/>
  <c r="AX265" i="2"/>
  <c r="AX289" i="2"/>
  <c r="AX296" i="2"/>
  <c r="AX301" i="2"/>
  <c r="AX24" i="2"/>
  <c r="AX33" i="2"/>
  <c r="AX168" i="2"/>
  <c r="AX170" i="2"/>
  <c r="AX195" i="2"/>
  <c r="AX225" i="2"/>
  <c r="AX234" i="2"/>
  <c r="AX303" i="2"/>
  <c r="AX314" i="2"/>
  <c r="AX317" i="2"/>
  <c r="AX106" i="2"/>
  <c r="AX120" i="2"/>
  <c r="AX151" i="2"/>
  <c r="AX458" i="2"/>
  <c r="AX490" i="2"/>
  <c r="AX499" i="2"/>
  <c r="AX516" i="2"/>
  <c r="AX534" i="2"/>
  <c r="AX586" i="2"/>
  <c r="AX604" i="2"/>
  <c r="AX171" i="2"/>
  <c r="AX390" i="2"/>
  <c r="AX461" i="2"/>
  <c r="AX463" i="2"/>
  <c r="AX523" i="2"/>
  <c r="AX566" i="2"/>
  <c r="AX572" i="2"/>
  <c r="AX592" i="2"/>
  <c r="AX71" i="2"/>
  <c r="AX198" i="2"/>
  <c r="AX337" i="2"/>
  <c r="AX370" i="2"/>
  <c r="AX394" i="2"/>
  <c r="AX508" i="2"/>
  <c r="AX563" i="2"/>
  <c r="AX578" i="2"/>
  <c r="AX593" i="2"/>
  <c r="AX595" i="2"/>
  <c r="AX253" i="2"/>
  <c r="AX392" i="2"/>
  <c r="AX481" i="2"/>
  <c r="AX524" i="2"/>
  <c r="AX542" i="2"/>
  <c r="AX579" i="2"/>
  <c r="AX30" i="2"/>
  <c r="AX375" i="2"/>
  <c r="AX377" i="2"/>
  <c r="AX388" i="2"/>
  <c r="AX395" i="2"/>
  <c r="AX464" i="2"/>
  <c r="AX509" i="2"/>
  <c r="AX603" i="2"/>
  <c r="AX230" i="2"/>
  <c r="AX313" i="2"/>
  <c r="AX414" i="2"/>
  <c r="AX417" i="2"/>
  <c r="AX436" i="2"/>
  <c r="AX444" i="2"/>
  <c r="AX449" i="2"/>
  <c r="AX513" i="2"/>
  <c r="AX521" i="2"/>
  <c r="AX530" i="2"/>
  <c r="AX538" i="2"/>
  <c r="AX550" i="2"/>
  <c r="AX555" i="2"/>
  <c r="AX582" i="2"/>
  <c r="AX585" i="2"/>
  <c r="AX635" i="2"/>
  <c r="AX182" i="2"/>
  <c r="AX241" i="2"/>
  <c r="AX477" i="2"/>
  <c r="AX498" i="2"/>
  <c r="AX546" i="2"/>
  <c r="AX580" i="2"/>
  <c r="AX581" i="2"/>
  <c r="AX596" i="2"/>
  <c r="AX606" i="2"/>
  <c r="AX507" i="2"/>
  <c r="AX748" i="2"/>
  <c r="AX849" i="2"/>
  <c r="AX876" i="2"/>
  <c r="AX939" i="2"/>
  <c r="AX970" i="2"/>
  <c r="AX974" i="2"/>
  <c r="AX704" i="2"/>
  <c r="AX741" i="2"/>
  <c r="AX884" i="2"/>
  <c r="AX954" i="2"/>
  <c r="AX980" i="2"/>
  <c r="AX986" i="2"/>
  <c r="AX997" i="2"/>
  <c r="AX1033" i="2"/>
  <c r="AX1067" i="2"/>
  <c r="AX671" i="2"/>
  <c r="AX694" i="2"/>
  <c r="AX749" i="2"/>
  <c r="AX756" i="2"/>
  <c r="AX760" i="2"/>
  <c r="AX925" i="2"/>
  <c r="AX947" i="2"/>
  <c r="AX958" i="2"/>
  <c r="AX991" i="2"/>
  <c r="AX1024" i="2"/>
  <c r="AX539" i="2"/>
  <c r="AX597" i="2"/>
  <c r="AX676" i="2"/>
  <c r="AX733" i="2"/>
  <c r="AX816" i="2"/>
  <c r="AX886" i="2"/>
  <c r="AX945" i="2"/>
  <c r="AX955" i="2"/>
  <c r="AX966" i="2"/>
  <c r="AX443" i="2"/>
  <c r="AX583" i="2"/>
  <c r="AX668" i="2"/>
  <c r="AX871" i="2"/>
  <c r="AX890" i="2"/>
  <c r="AX916" i="2"/>
  <c r="AX941" i="2"/>
  <c r="AX959" i="2"/>
  <c r="AX1062" i="2"/>
  <c r="AX208" i="2"/>
  <c r="AX536" i="2"/>
  <c r="AX552" i="2"/>
  <c r="AX785" i="2"/>
  <c r="AX967" i="2"/>
  <c r="AX531" i="2"/>
  <c r="AX591" i="2"/>
  <c r="AX598" i="2"/>
  <c r="AX715" i="2"/>
  <c r="AX901" i="2"/>
  <c r="AX973" i="2"/>
  <c r="AX1001" i="2"/>
  <c r="AX1004" i="2"/>
  <c r="AV1123" i="2"/>
  <c r="AY1120" i="2"/>
  <c r="BC1117" i="2"/>
  <c r="AU1117" i="2"/>
  <c r="BM1117" i="2" s="1"/>
  <c r="AU1110" i="2"/>
  <c r="BM1110" i="2" s="1"/>
  <c r="AX1109" i="2"/>
  <c r="BP1109" i="2" s="1"/>
  <c r="AW1108" i="2"/>
  <c r="AY1107" i="2"/>
  <c r="AR1106" i="2"/>
  <c r="AZ1104" i="2"/>
  <c r="AR1104" i="2"/>
  <c r="BJ1104" i="2" s="1"/>
  <c r="AR1103" i="2"/>
  <c r="AR1101" i="2"/>
  <c r="AV1100" i="2"/>
  <c r="AR1099" i="2"/>
  <c r="BA1098" i="2"/>
  <c r="BB1097" i="2"/>
  <c r="AV1096" i="2"/>
  <c r="BL1095" i="2"/>
  <c r="AX1094" i="2"/>
  <c r="AY1093" i="2"/>
  <c r="AW1092" i="2"/>
  <c r="AY1091" i="2"/>
  <c r="AW1089" i="2"/>
  <c r="AR1080" i="2"/>
  <c r="AV1067" i="2"/>
  <c r="AU1045" i="2"/>
  <c r="AV1033" i="2"/>
  <c r="AQ1001" i="2"/>
  <c r="AT978" i="2"/>
  <c r="AV954" i="2"/>
  <c r="AS941" i="2"/>
  <c r="AX915" i="2"/>
  <c r="AS890" i="2"/>
  <c r="AX873" i="2"/>
  <c r="AY859" i="2"/>
  <c r="AU686" i="2"/>
  <c r="AS576" i="2"/>
  <c r="AU463" i="2"/>
  <c r="BK1117" i="2"/>
  <c r="BE1084" i="2"/>
  <c r="BE490" i="2"/>
  <c r="BE516" i="2"/>
  <c r="BE787" i="2"/>
  <c r="AW1084" i="2"/>
  <c r="AW48" i="2"/>
  <c r="AW49" i="2"/>
  <c r="AW116" i="2"/>
  <c r="AW187" i="2"/>
  <c r="AW254" i="2"/>
  <c r="AW267" i="2"/>
  <c r="AW299" i="2"/>
  <c r="AW6" i="2"/>
  <c r="AW204" i="2"/>
  <c r="AW222" i="2"/>
  <c r="AW275" i="2"/>
  <c r="AW294" i="2"/>
  <c r="AW10" i="2"/>
  <c r="AW57" i="2"/>
  <c r="AW117" i="2"/>
  <c r="AW148" i="2"/>
  <c r="AW181" i="2"/>
  <c r="AW201" i="2"/>
  <c r="AW218" i="2"/>
  <c r="AW227" i="2"/>
  <c r="AW251" i="2"/>
  <c r="AW266" i="2"/>
  <c r="AW269" i="2"/>
  <c r="AW300" i="2"/>
  <c r="AW65" i="2"/>
  <c r="AW88" i="2"/>
  <c r="AW124" i="2"/>
  <c r="AW145" i="2"/>
  <c r="AW183" i="2"/>
  <c r="AW206" i="2"/>
  <c r="AW282" i="2"/>
  <c r="AW11" i="2"/>
  <c r="AW109" i="2"/>
  <c r="AW165" i="2"/>
  <c r="AW176" i="2"/>
  <c r="AW219" i="2"/>
  <c r="AW240" i="2"/>
  <c r="AW245" i="2"/>
  <c r="AW265" i="2"/>
  <c r="AW289" i="2"/>
  <c r="AW296" i="2"/>
  <c r="AW301" i="2"/>
  <c r="AW24" i="2"/>
  <c r="AW168" i="2"/>
  <c r="AW170" i="2"/>
  <c r="AW225" i="2"/>
  <c r="AW234" i="2"/>
  <c r="AW303" i="2"/>
  <c r="AW314" i="2"/>
  <c r="AW317" i="2"/>
  <c r="AW30" i="2"/>
  <c r="AW71" i="2"/>
  <c r="AW120" i="2"/>
  <c r="AW151" i="2"/>
  <c r="AW171" i="2"/>
  <c r="AW198" i="2"/>
  <c r="AW208" i="2"/>
  <c r="AW230" i="2"/>
  <c r="AW241" i="2"/>
  <c r="AW253" i="2"/>
  <c r="AW313" i="2"/>
  <c r="AW99" i="2"/>
  <c r="AW305" i="2"/>
  <c r="AW390" i="2"/>
  <c r="AW457" i="2"/>
  <c r="AW461" i="2"/>
  <c r="AW463" i="2"/>
  <c r="AW566" i="2"/>
  <c r="AW572" i="2"/>
  <c r="AW592" i="2"/>
  <c r="AW594" i="2"/>
  <c r="AW242" i="2"/>
  <c r="AW337" i="2"/>
  <c r="AW433" i="2"/>
  <c r="AW563" i="2"/>
  <c r="AW593" i="2"/>
  <c r="AW595" i="2"/>
  <c r="AW169" i="2"/>
  <c r="AW481" i="2"/>
  <c r="AW504" i="2"/>
  <c r="AW524" i="2"/>
  <c r="AW542" i="2"/>
  <c r="AW579" i="2"/>
  <c r="AW362" i="2"/>
  <c r="AW377" i="2"/>
  <c r="AW388" i="2"/>
  <c r="AW395" i="2"/>
  <c r="AW509" i="2"/>
  <c r="AW603" i="2"/>
  <c r="AW398" i="2"/>
  <c r="AW414" i="2"/>
  <c r="AW436" i="2"/>
  <c r="AW513" i="2"/>
  <c r="AW530" i="2"/>
  <c r="AW538" i="2"/>
  <c r="AW550" i="2"/>
  <c r="AW582" i="2"/>
  <c r="AW602" i="2"/>
  <c r="AW226" i="2"/>
  <c r="AW456" i="2"/>
  <c r="AW477" i="2"/>
  <c r="AW487" i="2"/>
  <c r="AW546" i="2"/>
  <c r="AW581" i="2"/>
  <c r="AW606" i="2"/>
  <c r="AW259" i="2"/>
  <c r="AW304" i="2"/>
  <c r="AW443" i="2"/>
  <c r="AW507" i="2"/>
  <c r="AW531" i="2"/>
  <c r="AW536" i="2"/>
  <c r="AW539" i="2"/>
  <c r="AW552" i="2"/>
  <c r="AW583" i="2"/>
  <c r="AW591" i="2"/>
  <c r="AW597" i="2"/>
  <c r="AW598" i="2"/>
  <c r="AW704" i="2"/>
  <c r="AW741" i="2"/>
  <c r="AW954" i="2"/>
  <c r="AW980" i="2"/>
  <c r="AW986" i="2"/>
  <c r="AW997" i="2"/>
  <c r="AW1020" i="2"/>
  <c r="AW1033" i="2"/>
  <c r="AW1067" i="2"/>
  <c r="AW490" i="2"/>
  <c r="AW496" i="2"/>
  <c r="AW671" i="2"/>
  <c r="AW694" i="2"/>
  <c r="AW749" i="2"/>
  <c r="AW756" i="2"/>
  <c r="AW760" i="2"/>
  <c r="AW856" i="2"/>
  <c r="AW947" i="2"/>
  <c r="AW958" i="2"/>
  <c r="AW991" i="2"/>
  <c r="AW1024" i="2"/>
  <c r="AW372" i="2"/>
  <c r="AW458" i="2"/>
  <c r="AW534" i="2"/>
  <c r="AW678" i="2"/>
  <c r="AW733" i="2"/>
  <c r="AW744" i="2"/>
  <c r="AW835" i="2"/>
  <c r="AW886" i="2"/>
  <c r="AW945" i="2"/>
  <c r="AW955" i="2"/>
  <c r="AW1057" i="2"/>
  <c r="AW668" i="2"/>
  <c r="AW713" i="2"/>
  <c r="AW890" i="2"/>
  <c r="AW941" i="2"/>
  <c r="AW959" i="2"/>
  <c r="AW1044" i="2"/>
  <c r="AW785" i="2"/>
  <c r="AW967" i="2"/>
  <c r="AW715" i="2"/>
  <c r="AW769" i="2"/>
  <c r="AW901" i="2"/>
  <c r="AW973" i="2"/>
  <c r="AW1001" i="2"/>
  <c r="AW1004" i="2"/>
  <c r="AW111" i="2"/>
  <c r="AW499" i="2"/>
  <c r="AW703" i="2"/>
  <c r="AW743" i="2"/>
  <c r="AW770" i="2"/>
  <c r="AW809" i="2"/>
  <c r="AW915" i="2"/>
  <c r="AW936" i="2"/>
  <c r="AW937" i="2"/>
  <c r="AW943" i="2"/>
  <c r="AW1007" i="2"/>
  <c r="AO1074" i="2"/>
  <c r="AX1120" i="2"/>
  <c r="AR1119" i="2"/>
  <c r="BB1117" i="2"/>
  <c r="BJ1117" i="2" s="1"/>
  <c r="BK1110" i="2"/>
  <c r="AW1109" i="2"/>
  <c r="BO1109" i="2" s="1"/>
  <c r="AV1108" i="2"/>
  <c r="AX1107" i="2"/>
  <c r="AY1106" i="2"/>
  <c r="BK1104" i="2"/>
  <c r="AY1104" i="2"/>
  <c r="AY1103" i="2"/>
  <c r="AY1101" i="2"/>
  <c r="AU1100" i="2"/>
  <c r="AR1098" i="2"/>
  <c r="BA1097" i="2"/>
  <c r="BC1096" i="2"/>
  <c r="AU1096" i="2"/>
  <c r="BN1095" i="2"/>
  <c r="AW1094" i="2"/>
  <c r="AX1093" i="2"/>
  <c r="AV1092" i="2"/>
  <c r="AT1091" i="2"/>
  <c r="AV1089" i="2"/>
  <c r="AY1080" i="2"/>
  <c r="AQ1080" i="2"/>
  <c r="AU1016" i="2"/>
  <c r="AY1004" i="2"/>
  <c r="AX989" i="2"/>
  <c r="AU958" i="2"/>
  <c r="AW878" i="2"/>
  <c r="AX770" i="2"/>
  <c r="AU756" i="2"/>
  <c r="AR668" i="2"/>
  <c r="AT542" i="2"/>
  <c r="AY477" i="2"/>
  <c r="AS394" i="2"/>
  <c r="BP1126" i="2"/>
  <c r="BW8" i="2"/>
  <c r="BW16" i="2"/>
  <c r="BW7" i="2"/>
  <c r="BW15" i="2"/>
  <c r="BW6" i="2"/>
  <c r="BW14" i="2"/>
  <c r="BW5" i="2"/>
  <c r="BW13" i="2"/>
  <c r="BW4" i="2"/>
  <c r="BW12" i="2"/>
  <c r="BW10" i="2"/>
  <c r="BW3" i="2"/>
  <c r="BW17" i="2"/>
  <c r="BW25" i="2"/>
  <c r="BW24" i="2"/>
  <c r="BW23" i="2"/>
  <c r="BW11" i="2"/>
  <c r="BW22" i="2"/>
  <c r="BW21" i="2"/>
  <c r="BW29" i="2"/>
  <c r="BW19" i="2"/>
  <c r="BW27" i="2"/>
  <c r="BW18" i="2"/>
  <c r="BW26" i="2"/>
  <c r="BW33" i="2"/>
  <c r="BW32" i="2"/>
  <c r="BW40" i="2"/>
  <c r="BW31" i="2"/>
  <c r="BW39" i="2"/>
  <c r="BW9" i="2"/>
  <c r="BW30" i="2"/>
  <c r="BW38" i="2"/>
  <c r="BW35" i="2"/>
  <c r="BW28" i="2"/>
  <c r="BW34" i="2"/>
  <c r="BW41" i="2"/>
  <c r="BW44" i="2"/>
  <c r="BW52" i="2"/>
  <c r="BW43" i="2"/>
  <c r="BW51" i="2"/>
  <c r="BW37" i="2"/>
  <c r="BW42" i="2"/>
  <c r="BW50" i="2"/>
  <c r="BW20" i="2"/>
  <c r="BW49" i="2"/>
  <c r="BW48" i="2"/>
  <c r="BW36" i="2"/>
  <c r="BW46" i="2"/>
  <c r="BW56" i="2"/>
  <c r="BW64" i="2"/>
  <c r="BW55" i="2"/>
  <c r="BW63" i="2"/>
  <c r="BW54" i="2"/>
  <c r="BW62" i="2"/>
  <c r="BW53" i="2"/>
  <c r="BW61" i="2"/>
  <c r="BW60" i="2"/>
  <c r="BW45" i="2"/>
  <c r="BW59" i="2"/>
  <c r="BW47" i="2"/>
  <c r="BW58" i="2"/>
  <c r="BW57" i="2"/>
  <c r="BW70" i="2"/>
  <c r="BW78" i="2"/>
  <c r="BW69" i="2"/>
  <c r="BW77" i="2"/>
  <c r="BW68" i="2"/>
  <c r="BW76" i="2"/>
  <c r="BW67" i="2"/>
  <c r="BW75" i="2"/>
  <c r="BW66" i="2"/>
  <c r="BW74" i="2"/>
  <c r="BW82" i="2"/>
  <c r="BW65" i="2"/>
  <c r="BW73" i="2"/>
  <c r="BW81" i="2"/>
  <c r="BW71" i="2"/>
  <c r="BW86" i="2"/>
  <c r="BW94" i="2"/>
  <c r="BW102" i="2"/>
  <c r="BW85" i="2"/>
  <c r="BW93" i="2"/>
  <c r="BW101" i="2"/>
  <c r="BW84" i="2"/>
  <c r="BW92" i="2"/>
  <c r="BW100" i="2"/>
  <c r="BW83" i="2"/>
  <c r="BW91" i="2"/>
  <c r="BW99" i="2"/>
  <c r="BW79" i="2"/>
  <c r="BW90" i="2"/>
  <c r="BW98" i="2"/>
  <c r="BW72" i="2"/>
  <c r="BW89" i="2"/>
  <c r="BW97" i="2"/>
  <c r="BW105" i="2"/>
  <c r="BW110" i="2"/>
  <c r="BW118" i="2"/>
  <c r="BW109" i="2"/>
  <c r="BW117" i="2"/>
  <c r="BW125" i="2"/>
  <c r="BW87" i="2"/>
  <c r="BW96" i="2"/>
  <c r="BW108" i="2"/>
  <c r="BW116" i="2"/>
  <c r="BW124" i="2"/>
  <c r="BW107" i="2"/>
  <c r="BW115" i="2"/>
  <c r="BW123" i="2"/>
  <c r="BW88" i="2"/>
  <c r="BW106" i="2"/>
  <c r="BW114" i="2"/>
  <c r="BW122" i="2"/>
  <c r="BW95" i="2"/>
  <c r="BW113" i="2"/>
  <c r="BW121" i="2"/>
  <c r="BW103" i="2"/>
  <c r="BW137" i="2"/>
  <c r="BW145" i="2"/>
  <c r="BW80" i="2"/>
  <c r="BW111" i="2"/>
  <c r="BW129" i="2"/>
  <c r="BW136" i="2"/>
  <c r="BW144" i="2"/>
  <c r="BW135" i="2"/>
  <c r="BW143" i="2"/>
  <c r="BW133" i="2"/>
  <c r="BW141" i="2"/>
  <c r="BW149" i="2"/>
  <c r="BW104" i="2"/>
  <c r="BW112" i="2"/>
  <c r="BW119" i="2"/>
  <c r="BW127" i="2"/>
  <c r="BW132" i="2"/>
  <c r="BW140" i="2"/>
  <c r="BW148" i="2"/>
  <c r="BW157" i="2"/>
  <c r="BW165" i="2"/>
  <c r="BW150" i="2"/>
  <c r="BW156" i="2"/>
  <c r="BW164" i="2"/>
  <c r="BW120" i="2"/>
  <c r="BW130" i="2"/>
  <c r="BW155" i="2"/>
  <c r="BW163" i="2"/>
  <c r="BW126" i="2"/>
  <c r="BW131" i="2"/>
  <c r="BW153" i="2"/>
  <c r="BW161" i="2"/>
  <c r="BW169" i="2"/>
  <c r="BW128" i="2"/>
  <c r="BW138" i="2"/>
  <c r="BW152" i="2"/>
  <c r="BW160" i="2"/>
  <c r="BW168" i="2"/>
  <c r="BW139" i="2"/>
  <c r="BW174" i="2"/>
  <c r="BW182" i="2"/>
  <c r="BW190" i="2"/>
  <c r="BW134" i="2"/>
  <c r="BW146" i="2"/>
  <c r="BW147" i="2"/>
  <c r="BW151" i="2"/>
  <c r="BW154" i="2"/>
  <c r="BW173" i="2"/>
  <c r="BW181" i="2"/>
  <c r="BW189" i="2"/>
  <c r="BW167" i="2"/>
  <c r="BW172" i="2"/>
  <c r="BW180" i="2"/>
  <c r="BW188" i="2"/>
  <c r="BW158" i="2"/>
  <c r="BW166" i="2"/>
  <c r="BW171" i="2"/>
  <c r="BW179" i="2"/>
  <c r="BW187" i="2"/>
  <c r="BW178" i="2"/>
  <c r="BW186" i="2"/>
  <c r="BW184" i="2"/>
  <c r="BW195" i="2"/>
  <c r="BW203" i="2"/>
  <c r="BW211" i="2"/>
  <c r="BW219" i="2"/>
  <c r="BW227" i="2"/>
  <c r="BW170" i="2"/>
  <c r="BW193" i="2"/>
  <c r="BW194" i="2"/>
  <c r="BW202" i="2"/>
  <c r="BW210" i="2"/>
  <c r="BW218" i="2"/>
  <c r="BW226" i="2"/>
  <c r="BW159" i="2"/>
  <c r="BW162" i="2"/>
  <c r="BW185" i="2"/>
  <c r="BW201" i="2"/>
  <c r="BW209" i="2"/>
  <c r="BW217" i="2"/>
  <c r="BW225" i="2"/>
  <c r="BW192" i="2"/>
  <c r="BW200" i="2"/>
  <c r="BW208" i="2"/>
  <c r="BW216" i="2"/>
  <c r="BW199" i="2"/>
  <c r="BW207" i="2"/>
  <c r="BW215" i="2"/>
  <c r="BW223" i="2"/>
  <c r="BW175" i="2"/>
  <c r="BW183" i="2"/>
  <c r="BW142" i="2"/>
  <c r="BW176" i="2"/>
  <c r="BW206" i="2"/>
  <c r="BW224" i="2"/>
  <c r="BW233" i="2"/>
  <c r="BW241" i="2"/>
  <c r="BW204" i="2"/>
  <c r="BW214" i="2"/>
  <c r="BW232" i="2"/>
  <c r="BW240" i="2"/>
  <c r="BW196" i="2"/>
  <c r="BW198" i="2"/>
  <c r="BW230" i="2"/>
  <c r="BW231" i="2"/>
  <c r="BW239" i="2"/>
  <c r="BW205" i="2"/>
  <c r="BW220" i="2"/>
  <c r="BW238" i="2"/>
  <c r="BW191" i="2"/>
  <c r="BW197" i="2"/>
  <c r="BW222" i="2"/>
  <c r="BW237" i="2"/>
  <c r="BW235" i="2"/>
  <c r="BW243" i="2"/>
  <c r="BW228" i="2"/>
  <c r="BW250" i="2"/>
  <c r="BW258" i="2"/>
  <c r="BW266" i="2"/>
  <c r="BW274" i="2"/>
  <c r="BW282" i="2"/>
  <c r="BW290" i="2"/>
  <c r="BW298" i="2"/>
  <c r="BW249" i="2"/>
  <c r="BW257" i="2"/>
  <c r="BW265" i="2"/>
  <c r="BW273" i="2"/>
  <c r="BW281" i="2"/>
  <c r="BW289" i="2"/>
  <c r="BW221" i="2"/>
  <c r="BW248" i="2"/>
  <c r="BW256" i="2"/>
  <c r="BW264" i="2"/>
  <c r="BW272" i="2"/>
  <c r="BW280" i="2"/>
  <c r="BW288" i="2"/>
  <c r="BW296" i="2"/>
  <c r="BW242" i="2"/>
  <c r="BW247" i="2"/>
  <c r="BW255" i="2"/>
  <c r="BW263" i="2"/>
  <c r="BW271" i="2"/>
  <c r="BW279" i="2"/>
  <c r="BW287" i="2"/>
  <c r="BW295" i="2"/>
  <c r="BW234" i="2"/>
  <c r="BW246" i="2"/>
  <c r="BW254" i="2"/>
  <c r="BW262" i="2"/>
  <c r="BW270" i="2"/>
  <c r="BW278" i="2"/>
  <c r="BW286" i="2"/>
  <c r="BW252" i="2"/>
  <c r="BW260" i="2"/>
  <c r="BW268" i="2"/>
  <c r="BW276" i="2"/>
  <c r="BW284" i="2"/>
  <c r="BW292" i="2"/>
  <c r="BW301" i="2"/>
  <c r="BW309" i="2"/>
  <c r="BW317" i="2"/>
  <c r="BW325" i="2"/>
  <c r="BW333" i="2"/>
  <c r="BW341" i="2"/>
  <c r="BW259" i="2"/>
  <c r="BW291" i="2"/>
  <c r="BW300" i="2"/>
  <c r="BW308" i="2"/>
  <c r="BW316" i="2"/>
  <c r="BW324" i="2"/>
  <c r="BW332" i="2"/>
  <c r="BW340" i="2"/>
  <c r="BW283" i="2"/>
  <c r="BW299" i="2"/>
  <c r="BW307" i="2"/>
  <c r="BW315" i="2"/>
  <c r="BW323" i="2"/>
  <c r="BW331" i="2"/>
  <c r="BW339" i="2"/>
  <c r="BW229" i="2"/>
  <c r="BW261" i="2"/>
  <c r="BW306" i="2"/>
  <c r="BW314" i="2"/>
  <c r="BW322" i="2"/>
  <c r="BW330" i="2"/>
  <c r="BW338" i="2"/>
  <c r="BW177" i="2"/>
  <c r="BW244" i="2"/>
  <c r="BW269" i="2"/>
  <c r="BW285" i="2"/>
  <c r="BW305" i="2"/>
  <c r="BW313" i="2"/>
  <c r="BW321" i="2"/>
  <c r="BW329" i="2"/>
  <c r="BW337" i="2"/>
  <c r="BW245" i="2"/>
  <c r="BW251" i="2"/>
  <c r="BW253" i="2"/>
  <c r="BW294" i="2"/>
  <c r="BW303" i="2"/>
  <c r="BW311" i="2"/>
  <c r="BW319" i="2"/>
  <c r="BW327" i="2"/>
  <c r="BW335" i="2"/>
  <c r="BW343" i="2"/>
  <c r="BW320" i="2"/>
  <c r="BW334" i="2"/>
  <c r="BW213" i="2"/>
  <c r="BW277" i="2"/>
  <c r="BW293" i="2"/>
  <c r="BW312" i="2"/>
  <c r="BW302" i="2"/>
  <c r="BW297" i="2"/>
  <c r="BW318" i="2"/>
  <c r="BW326" i="2"/>
  <c r="BW328" i="2"/>
  <c r="BW236" i="2"/>
  <c r="BW267" i="2"/>
  <c r="BW212" i="2"/>
  <c r="BW275" i="2"/>
  <c r="BW304" i="2"/>
  <c r="BW310" i="2"/>
  <c r="BW352" i="2"/>
  <c r="BW360" i="2"/>
  <c r="BW368" i="2"/>
  <c r="BW351" i="2"/>
  <c r="BW359" i="2"/>
  <c r="BW367" i="2"/>
  <c r="BW344" i="2"/>
  <c r="BW350" i="2"/>
  <c r="BW358" i="2"/>
  <c r="BW366" i="2"/>
  <c r="BW349" i="2"/>
  <c r="BW357" i="2"/>
  <c r="BW365" i="2"/>
  <c r="BW336" i="2"/>
  <c r="BW342" i="2"/>
  <c r="BW348" i="2"/>
  <c r="BW356" i="2"/>
  <c r="BW364" i="2"/>
  <c r="BW347" i="2"/>
  <c r="BW355" i="2"/>
  <c r="BW363" i="2"/>
  <c r="BW346" i="2"/>
  <c r="BW354" i="2"/>
  <c r="BW362" i="2"/>
  <c r="BW370" i="2"/>
  <c r="BW369" i="2"/>
  <c r="BW371" i="2"/>
  <c r="BW374" i="2"/>
  <c r="BW382" i="2"/>
  <c r="BW390" i="2"/>
  <c r="BW345" i="2"/>
  <c r="BW373" i="2"/>
  <c r="BW381" i="2"/>
  <c r="BW389" i="2"/>
  <c r="BW397" i="2"/>
  <c r="BW372" i="2"/>
  <c r="BW380" i="2"/>
  <c r="BW388" i="2"/>
  <c r="BW396" i="2"/>
  <c r="BW379" i="2"/>
  <c r="BW387" i="2"/>
  <c r="BW395" i="2"/>
  <c r="BW361" i="2"/>
  <c r="BW378" i="2"/>
  <c r="BW386" i="2"/>
  <c r="BW394" i="2"/>
  <c r="BW353" i="2"/>
  <c r="BW376" i="2"/>
  <c r="BW384" i="2"/>
  <c r="BW392" i="2"/>
  <c r="BW375" i="2"/>
  <c r="BW383" i="2"/>
  <c r="BW391" i="2"/>
  <c r="BW377" i="2"/>
  <c r="BW393" i="2"/>
  <c r="BW405" i="2"/>
  <c r="BW413" i="2"/>
  <c r="BW421" i="2"/>
  <c r="BW429" i="2"/>
  <c r="BW437" i="2"/>
  <c r="BW445" i="2"/>
  <c r="BW453" i="2"/>
  <c r="BW404" i="2"/>
  <c r="BW412" i="2"/>
  <c r="BW420" i="2"/>
  <c r="BW428" i="2"/>
  <c r="BW436" i="2"/>
  <c r="BW444" i="2"/>
  <c r="BW452" i="2"/>
  <c r="BW403" i="2"/>
  <c r="BW411" i="2"/>
  <c r="BW419" i="2"/>
  <c r="BW427" i="2"/>
  <c r="BW435" i="2"/>
  <c r="BW443" i="2"/>
  <c r="BW451" i="2"/>
  <c r="BW402" i="2"/>
  <c r="BW410" i="2"/>
  <c r="BW418" i="2"/>
  <c r="BW426" i="2"/>
  <c r="BW434" i="2"/>
  <c r="BW442" i="2"/>
  <c r="BW450" i="2"/>
  <c r="BW385" i="2"/>
  <c r="BW401" i="2"/>
  <c r="BW409" i="2"/>
  <c r="BW417" i="2"/>
  <c r="BW425" i="2"/>
  <c r="BW433" i="2"/>
  <c r="BW441" i="2"/>
  <c r="BW449" i="2"/>
  <c r="BW400" i="2"/>
  <c r="BW408" i="2"/>
  <c r="BW416" i="2"/>
  <c r="BW424" i="2"/>
  <c r="BW432" i="2"/>
  <c r="BW440" i="2"/>
  <c r="BW448" i="2"/>
  <c r="BW399" i="2"/>
  <c r="BW407" i="2"/>
  <c r="BW415" i="2"/>
  <c r="BW423" i="2"/>
  <c r="BW431" i="2"/>
  <c r="BW439" i="2"/>
  <c r="BW447" i="2"/>
  <c r="BW398" i="2"/>
  <c r="BW459" i="2"/>
  <c r="BW467" i="2"/>
  <c r="BW475" i="2"/>
  <c r="BW483" i="2"/>
  <c r="BW491" i="2"/>
  <c r="BW499" i="2"/>
  <c r="BW507" i="2"/>
  <c r="BW446" i="2"/>
  <c r="BW458" i="2"/>
  <c r="BW466" i="2"/>
  <c r="BW474" i="2"/>
  <c r="BW482" i="2"/>
  <c r="BW490" i="2"/>
  <c r="BW498" i="2"/>
  <c r="BW454" i="2"/>
  <c r="BW457" i="2"/>
  <c r="BW465" i="2"/>
  <c r="BW473" i="2"/>
  <c r="BW481" i="2"/>
  <c r="BW489" i="2"/>
  <c r="BW497" i="2"/>
  <c r="BW505" i="2"/>
  <c r="BW414" i="2"/>
  <c r="BW456" i="2"/>
  <c r="BW464" i="2"/>
  <c r="BW472" i="2"/>
  <c r="BW480" i="2"/>
  <c r="BW488" i="2"/>
  <c r="BW496" i="2"/>
  <c r="BW504" i="2"/>
  <c r="BW430" i="2"/>
  <c r="BW455" i="2"/>
  <c r="BW463" i="2"/>
  <c r="BW471" i="2"/>
  <c r="BW479" i="2"/>
  <c r="BW487" i="2"/>
  <c r="BW495" i="2"/>
  <c r="BW503" i="2"/>
  <c r="BW422" i="2"/>
  <c r="BW438" i="2"/>
  <c r="BW462" i="2"/>
  <c r="BW470" i="2"/>
  <c r="BW478" i="2"/>
  <c r="BW486" i="2"/>
  <c r="BW494" i="2"/>
  <c r="BW502" i="2"/>
  <c r="BW406" i="2"/>
  <c r="BW461" i="2"/>
  <c r="BW469" i="2"/>
  <c r="BW477" i="2"/>
  <c r="BW485" i="2"/>
  <c r="BW493" i="2"/>
  <c r="BW501" i="2"/>
  <c r="BW460" i="2"/>
  <c r="BW468" i="2"/>
  <c r="BW476" i="2"/>
  <c r="BW484" i="2"/>
  <c r="BW492" i="2"/>
  <c r="BW500" i="2"/>
  <c r="BW506" i="2"/>
  <c r="BW509" i="2"/>
  <c r="BW517" i="2"/>
  <c r="BW525" i="2"/>
  <c r="BW533" i="2"/>
  <c r="BW541" i="2"/>
  <c r="BW549" i="2"/>
  <c r="BW557" i="2"/>
  <c r="BW565" i="2"/>
  <c r="BW516" i="2"/>
  <c r="BW524" i="2"/>
  <c r="BW532" i="2"/>
  <c r="BW540" i="2"/>
  <c r="BW548" i="2"/>
  <c r="BW556" i="2"/>
  <c r="BW564" i="2"/>
  <c r="BW515" i="2"/>
  <c r="BW523" i="2"/>
  <c r="BW531" i="2"/>
  <c r="BW539" i="2"/>
  <c r="BW547" i="2"/>
  <c r="BW555" i="2"/>
  <c r="BW563" i="2"/>
  <c r="BW514" i="2"/>
  <c r="BW522" i="2"/>
  <c r="BW530" i="2"/>
  <c r="BW538" i="2"/>
  <c r="BW546" i="2"/>
  <c r="BW554" i="2"/>
  <c r="BW562" i="2"/>
  <c r="BW513" i="2"/>
  <c r="BW521" i="2"/>
  <c r="BW529" i="2"/>
  <c r="BW537" i="2"/>
  <c r="BW545" i="2"/>
  <c r="BW553" i="2"/>
  <c r="BW561" i="2"/>
  <c r="BW512" i="2"/>
  <c r="BW520" i="2"/>
  <c r="BW528" i="2"/>
  <c r="BW536" i="2"/>
  <c r="BW544" i="2"/>
  <c r="BW552" i="2"/>
  <c r="BW560" i="2"/>
  <c r="BW508" i="2"/>
  <c r="BW511" i="2"/>
  <c r="BW519" i="2"/>
  <c r="BW527" i="2"/>
  <c r="BW535" i="2"/>
  <c r="BW543" i="2"/>
  <c r="BW551" i="2"/>
  <c r="BW559" i="2"/>
  <c r="BW567" i="2"/>
  <c r="BW510" i="2"/>
  <c r="BW518" i="2"/>
  <c r="BW526" i="2"/>
  <c r="BW534" i="2"/>
  <c r="BW542" i="2"/>
  <c r="BW550" i="2"/>
  <c r="BW558" i="2"/>
  <c r="BW566" i="2"/>
  <c r="BW574" i="2"/>
  <c r="BW582" i="2"/>
  <c r="BW590" i="2"/>
  <c r="BW598" i="2"/>
  <c r="BW606" i="2"/>
  <c r="BW614" i="2"/>
  <c r="BW622" i="2"/>
  <c r="BW630" i="2"/>
  <c r="BW573" i="2"/>
  <c r="BW581" i="2"/>
  <c r="BW589" i="2"/>
  <c r="BW597" i="2"/>
  <c r="BW605" i="2"/>
  <c r="BW613" i="2"/>
  <c r="BW621" i="2"/>
  <c r="BW572" i="2"/>
  <c r="BW580" i="2"/>
  <c r="BW588" i="2"/>
  <c r="BW596" i="2"/>
  <c r="BW604" i="2"/>
  <c r="BW612" i="2"/>
  <c r="BW620" i="2"/>
  <c r="BW628" i="2"/>
  <c r="BW571" i="2"/>
  <c r="BW579" i="2"/>
  <c r="BW587" i="2"/>
  <c r="BW595" i="2"/>
  <c r="BW603" i="2"/>
  <c r="BW611" i="2"/>
  <c r="BW619" i="2"/>
  <c r="BW627" i="2"/>
  <c r="BW570" i="2"/>
  <c r="BW578" i="2"/>
  <c r="BW586" i="2"/>
  <c r="BW594" i="2"/>
  <c r="BW602" i="2"/>
  <c r="BW610" i="2"/>
  <c r="BW618" i="2"/>
  <c r="BW626" i="2"/>
  <c r="BW569" i="2"/>
  <c r="BW577" i="2"/>
  <c r="BW585" i="2"/>
  <c r="BW593" i="2"/>
  <c r="BW601" i="2"/>
  <c r="BW609" i="2"/>
  <c r="BW617" i="2"/>
  <c r="BW625" i="2"/>
  <c r="BW576" i="2"/>
  <c r="BW584" i="2"/>
  <c r="BW592" i="2"/>
  <c r="BW600" i="2"/>
  <c r="BW608" i="2"/>
  <c r="BW616" i="2"/>
  <c r="BW624" i="2"/>
  <c r="BW568" i="2"/>
  <c r="BW575" i="2"/>
  <c r="BW583" i="2"/>
  <c r="BW591" i="2"/>
  <c r="BW599" i="2"/>
  <c r="BW607" i="2"/>
  <c r="BW615" i="2"/>
  <c r="BW623" i="2"/>
  <c r="BW629" i="2"/>
  <c r="BW635" i="2"/>
  <c r="BW643" i="2"/>
  <c r="BW651" i="2"/>
  <c r="BW659" i="2"/>
  <c r="BW667" i="2"/>
  <c r="BW675" i="2"/>
  <c r="BW683" i="2"/>
  <c r="BW634" i="2"/>
  <c r="BW642" i="2"/>
  <c r="BW650" i="2"/>
  <c r="BW658" i="2"/>
  <c r="BW666" i="2"/>
  <c r="BW674" i="2"/>
  <c r="BW682" i="2"/>
  <c r="BW633" i="2"/>
  <c r="BW641" i="2"/>
  <c r="BW649" i="2"/>
  <c r="BW657" i="2"/>
  <c r="BW665" i="2"/>
  <c r="BW673" i="2"/>
  <c r="BW681" i="2"/>
  <c r="BW689" i="2"/>
  <c r="BW632" i="2"/>
  <c r="BW640" i="2"/>
  <c r="BW648" i="2"/>
  <c r="BW656" i="2"/>
  <c r="BW664" i="2"/>
  <c r="BW672" i="2"/>
  <c r="BW680" i="2"/>
  <c r="BW688" i="2"/>
  <c r="BW631" i="2"/>
  <c r="BW639" i="2"/>
  <c r="BW647" i="2"/>
  <c r="BW655" i="2"/>
  <c r="BW663" i="2"/>
  <c r="BW671" i="2"/>
  <c r="BW679" i="2"/>
  <c r="BW687" i="2"/>
  <c r="BW638" i="2"/>
  <c r="BW646" i="2"/>
  <c r="BW654" i="2"/>
  <c r="BW662" i="2"/>
  <c r="BW670" i="2"/>
  <c r="BW678" i="2"/>
  <c r="BW686" i="2"/>
  <c r="BW637" i="2"/>
  <c r="BW645" i="2"/>
  <c r="BW653" i="2"/>
  <c r="BW661" i="2"/>
  <c r="BW669" i="2"/>
  <c r="BW677" i="2"/>
  <c r="BW685" i="2"/>
  <c r="BW636" i="2"/>
  <c r="BW644" i="2"/>
  <c r="BW652" i="2"/>
  <c r="BW660" i="2"/>
  <c r="BW668" i="2"/>
  <c r="BW676" i="2"/>
  <c r="BW684" i="2"/>
  <c r="BW696" i="2"/>
  <c r="BW704" i="2"/>
  <c r="BW712" i="2"/>
  <c r="BW720" i="2"/>
  <c r="BW728" i="2"/>
  <c r="BW736" i="2"/>
  <c r="BW744" i="2"/>
  <c r="BW752" i="2"/>
  <c r="BW695" i="2"/>
  <c r="BW703" i="2"/>
  <c r="BW711" i="2"/>
  <c r="BW719" i="2"/>
  <c r="BW727" i="2"/>
  <c r="BW735" i="2"/>
  <c r="BW743" i="2"/>
  <c r="BW751" i="2"/>
  <c r="BW694" i="2"/>
  <c r="BW702" i="2"/>
  <c r="BW710" i="2"/>
  <c r="BW718" i="2"/>
  <c r="BW726" i="2"/>
  <c r="BW734" i="2"/>
  <c r="BW742" i="2"/>
  <c r="BW750" i="2"/>
  <c r="BW690" i="2"/>
  <c r="BW693" i="2"/>
  <c r="BW701" i="2"/>
  <c r="BW709" i="2"/>
  <c r="BW717" i="2"/>
  <c r="BW725" i="2"/>
  <c r="BW733" i="2"/>
  <c r="BW741" i="2"/>
  <c r="BW749" i="2"/>
  <c r="BW692" i="2"/>
  <c r="BW700" i="2"/>
  <c r="BW708" i="2"/>
  <c r="BW716" i="2"/>
  <c r="BW724" i="2"/>
  <c r="BW732" i="2"/>
  <c r="BW740" i="2"/>
  <c r="BW748" i="2"/>
  <c r="BW691" i="2"/>
  <c r="BW699" i="2"/>
  <c r="BW707" i="2"/>
  <c r="BW715" i="2"/>
  <c r="BW723" i="2"/>
  <c r="BW731" i="2"/>
  <c r="BW739" i="2"/>
  <c r="BW747" i="2"/>
  <c r="BW698" i="2"/>
  <c r="BW706" i="2"/>
  <c r="BW714" i="2"/>
  <c r="BW722" i="2"/>
  <c r="BW730" i="2"/>
  <c r="BW738" i="2"/>
  <c r="BW746" i="2"/>
  <c r="BW737" i="2"/>
  <c r="BW761" i="2"/>
  <c r="BW769" i="2"/>
  <c r="BW777" i="2"/>
  <c r="BW785" i="2"/>
  <c r="BW793" i="2"/>
  <c r="BW801" i="2"/>
  <c r="BW809" i="2"/>
  <c r="BW817" i="2"/>
  <c r="BW825" i="2"/>
  <c r="BW833" i="2"/>
  <c r="BW841" i="2"/>
  <c r="BW849" i="2"/>
  <c r="BW857" i="2"/>
  <c r="BW865" i="2"/>
  <c r="BW745" i="2"/>
  <c r="BW760" i="2"/>
  <c r="BW768" i="2"/>
  <c r="BW776" i="2"/>
  <c r="BW784" i="2"/>
  <c r="BW792" i="2"/>
  <c r="BW800" i="2"/>
  <c r="BW808" i="2"/>
  <c r="BW816" i="2"/>
  <c r="BW824" i="2"/>
  <c r="BW832" i="2"/>
  <c r="BW840" i="2"/>
  <c r="BW848" i="2"/>
  <c r="BW856" i="2"/>
  <c r="BW697" i="2"/>
  <c r="BW705" i="2"/>
  <c r="BW759" i="2"/>
  <c r="BW767" i="2"/>
  <c r="BW775" i="2"/>
  <c r="BW783" i="2"/>
  <c r="BW791" i="2"/>
  <c r="BW799" i="2"/>
  <c r="BW807" i="2"/>
  <c r="BW815" i="2"/>
  <c r="BW823" i="2"/>
  <c r="BW831" i="2"/>
  <c r="BW839" i="2"/>
  <c r="BW847" i="2"/>
  <c r="BW855" i="2"/>
  <c r="BW863" i="2"/>
  <c r="BW758" i="2"/>
  <c r="BW766" i="2"/>
  <c r="BW774" i="2"/>
  <c r="BW782" i="2"/>
  <c r="BW790" i="2"/>
  <c r="BW798" i="2"/>
  <c r="BW806" i="2"/>
  <c r="BW814" i="2"/>
  <c r="BW822" i="2"/>
  <c r="BW830" i="2"/>
  <c r="BW838" i="2"/>
  <c r="BW846" i="2"/>
  <c r="BW854" i="2"/>
  <c r="BW862" i="2"/>
  <c r="BW757" i="2"/>
  <c r="BW765" i="2"/>
  <c r="BW773" i="2"/>
  <c r="BW781" i="2"/>
  <c r="BW789" i="2"/>
  <c r="BW797" i="2"/>
  <c r="BW805" i="2"/>
  <c r="BW813" i="2"/>
  <c r="BW821" i="2"/>
  <c r="BW829" i="2"/>
  <c r="BW837" i="2"/>
  <c r="BW845" i="2"/>
  <c r="BW853" i="2"/>
  <c r="BW861" i="2"/>
  <c r="BW729" i="2"/>
  <c r="BW756" i="2"/>
  <c r="BW764" i="2"/>
  <c r="BW772" i="2"/>
  <c r="BW780" i="2"/>
  <c r="BW788" i="2"/>
  <c r="BW796" i="2"/>
  <c r="BW804" i="2"/>
  <c r="BW812" i="2"/>
  <c r="BW820" i="2"/>
  <c r="BW828" i="2"/>
  <c r="BW836" i="2"/>
  <c r="BW844" i="2"/>
  <c r="BW852" i="2"/>
  <c r="BW860" i="2"/>
  <c r="BW713" i="2"/>
  <c r="BW721" i="2"/>
  <c r="BW755" i="2"/>
  <c r="BW763" i="2"/>
  <c r="BW771" i="2"/>
  <c r="BW779" i="2"/>
  <c r="BW787" i="2"/>
  <c r="BW795" i="2"/>
  <c r="BW803" i="2"/>
  <c r="BW811" i="2"/>
  <c r="BW819" i="2"/>
  <c r="BW827" i="2"/>
  <c r="BW835" i="2"/>
  <c r="BW843" i="2"/>
  <c r="BW851" i="2"/>
  <c r="BW859" i="2"/>
  <c r="BW754" i="2"/>
  <c r="BW770" i="2"/>
  <c r="BW778" i="2"/>
  <c r="BW802" i="2"/>
  <c r="BW818" i="2"/>
  <c r="BW870" i="2"/>
  <c r="BW878" i="2"/>
  <c r="BW886" i="2"/>
  <c r="BW894" i="2"/>
  <c r="BW902" i="2"/>
  <c r="BW910" i="2"/>
  <c r="BW918" i="2"/>
  <c r="BW926" i="2"/>
  <c r="BW934" i="2"/>
  <c r="BW942" i="2"/>
  <c r="BW950" i="2"/>
  <c r="BW958" i="2"/>
  <c r="BW762" i="2"/>
  <c r="BW794" i="2"/>
  <c r="BW858" i="2"/>
  <c r="BW869" i="2"/>
  <c r="BW877" i="2"/>
  <c r="BW885" i="2"/>
  <c r="BW893" i="2"/>
  <c r="BW901" i="2"/>
  <c r="BW909" i="2"/>
  <c r="BW917" i="2"/>
  <c r="BW925" i="2"/>
  <c r="BW933" i="2"/>
  <c r="BW941" i="2"/>
  <c r="BW949" i="2"/>
  <c r="BW957" i="2"/>
  <c r="BW965" i="2"/>
  <c r="BW753" i="2"/>
  <c r="BW786" i="2"/>
  <c r="BW850" i="2"/>
  <c r="BW868" i="2"/>
  <c r="BW876" i="2"/>
  <c r="BW884" i="2"/>
  <c r="BW892" i="2"/>
  <c r="BW900" i="2"/>
  <c r="BW908" i="2"/>
  <c r="BW916" i="2"/>
  <c r="BW924" i="2"/>
  <c r="BW932" i="2"/>
  <c r="BW940" i="2"/>
  <c r="BW948" i="2"/>
  <c r="BW956" i="2"/>
  <c r="BW964" i="2"/>
  <c r="BW972" i="2"/>
  <c r="BW864" i="2"/>
  <c r="BW867" i="2"/>
  <c r="BW875" i="2"/>
  <c r="BW883" i="2"/>
  <c r="BW891" i="2"/>
  <c r="BW899" i="2"/>
  <c r="BW907" i="2"/>
  <c r="BW915" i="2"/>
  <c r="BW923" i="2"/>
  <c r="BW931" i="2"/>
  <c r="BW939" i="2"/>
  <c r="BW947" i="2"/>
  <c r="BW955" i="2"/>
  <c r="BW963" i="2"/>
  <c r="BW810" i="2"/>
  <c r="BW866" i="2"/>
  <c r="BW874" i="2"/>
  <c r="BW882" i="2"/>
  <c r="BW890" i="2"/>
  <c r="BW898" i="2"/>
  <c r="BW906" i="2"/>
  <c r="BW914" i="2"/>
  <c r="BW922" i="2"/>
  <c r="BW930" i="2"/>
  <c r="BW938" i="2"/>
  <c r="BW946" i="2"/>
  <c r="BW954" i="2"/>
  <c r="BW962" i="2"/>
  <c r="BW970" i="2"/>
  <c r="BW834" i="2"/>
  <c r="BW873" i="2"/>
  <c r="BW881" i="2"/>
  <c r="BW889" i="2"/>
  <c r="BW897" i="2"/>
  <c r="BW905" i="2"/>
  <c r="BW913" i="2"/>
  <c r="BW921" i="2"/>
  <c r="BW929" i="2"/>
  <c r="BW937" i="2"/>
  <c r="BW945" i="2"/>
  <c r="BW953" i="2"/>
  <c r="BW961" i="2"/>
  <c r="BW826" i="2"/>
  <c r="BW842" i="2"/>
  <c r="BW872" i="2"/>
  <c r="BW880" i="2"/>
  <c r="BW888" i="2"/>
  <c r="BW896" i="2"/>
  <c r="BW904" i="2"/>
  <c r="BW912" i="2"/>
  <c r="BW920" i="2"/>
  <c r="BW928" i="2"/>
  <c r="BW936" i="2"/>
  <c r="BW944" i="2"/>
  <c r="BW952" i="2"/>
  <c r="BW960" i="2"/>
  <c r="BW968" i="2"/>
  <c r="BW871" i="2"/>
  <c r="BW973" i="2"/>
  <c r="BW981" i="2"/>
  <c r="BW989" i="2"/>
  <c r="BW997" i="2"/>
  <c r="BW1005" i="2"/>
  <c r="BW1013" i="2"/>
  <c r="BW1021" i="2"/>
  <c r="BW1029" i="2"/>
  <c r="BW1037" i="2"/>
  <c r="BW1045" i="2"/>
  <c r="BW1053" i="2"/>
  <c r="BW1061" i="2"/>
  <c r="BW1069" i="2"/>
  <c r="BW1077" i="2"/>
  <c r="BW966" i="2"/>
  <c r="BW980" i="2"/>
  <c r="BW988" i="2"/>
  <c r="BW996" i="2"/>
  <c r="BW1004" i="2"/>
  <c r="BW1012" i="2"/>
  <c r="BW1020" i="2"/>
  <c r="BW1028" i="2"/>
  <c r="BW1036" i="2"/>
  <c r="BW1044" i="2"/>
  <c r="BW1052" i="2"/>
  <c r="BW1060" i="2"/>
  <c r="BW1068" i="2"/>
  <c r="BW903" i="2"/>
  <c r="BW919" i="2"/>
  <c r="BW979" i="2"/>
  <c r="BW987" i="2"/>
  <c r="BW995" i="2"/>
  <c r="BW1003" i="2"/>
  <c r="BW1011" i="2"/>
  <c r="BW1019" i="2"/>
  <c r="BW1027" i="2"/>
  <c r="BW1035" i="2"/>
  <c r="BW1043" i="2"/>
  <c r="BW1051" i="2"/>
  <c r="BW1059" i="2"/>
  <c r="BW1067" i="2"/>
  <c r="BW1075" i="2"/>
  <c r="BW879" i="2"/>
  <c r="BW911" i="2"/>
  <c r="BW935" i="2"/>
  <c r="BW967" i="2"/>
  <c r="BW978" i="2"/>
  <c r="BW986" i="2"/>
  <c r="BW994" i="2"/>
  <c r="BW1002" i="2"/>
  <c r="BW1010" i="2"/>
  <c r="BW1018" i="2"/>
  <c r="BW1026" i="2"/>
  <c r="BW1034" i="2"/>
  <c r="BW1042" i="2"/>
  <c r="BW1050" i="2"/>
  <c r="BW1058" i="2"/>
  <c r="BW1066" i="2"/>
  <c r="BW1074" i="2"/>
  <c r="BW969" i="2"/>
  <c r="BW977" i="2"/>
  <c r="BW985" i="2"/>
  <c r="BW993" i="2"/>
  <c r="BW1001" i="2"/>
  <c r="BW1009" i="2"/>
  <c r="BW1017" i="2"/>
  <c r="BW1025" i="2"/>
  <c r="BW1033" i="2"/>
  <c r="BW1041" i="2"/>
  <c r="BW1049" i="2"/>
  <c r="BW1057" i="2"/>
  <c r="BW1065" i="2"/>
  <c r="BW1073" i="2"/>
  <c r="BW895" i="2"/>
  <c r="BW927" i="2"/>
  <c r="BW951" i="2"/>
  <c r="BW971" i="2"/>
  <c r="BW976" i="2"/>
  <c r="BW984" i="2"/>
  <c r="BW992" i="2"/>
  <c r="BW1000" i="2"/>
  <c r="BW1008" i="2"/>
  <c r="BW1016" i="2"/>
  <c r="BW1024" i="2"/>
  <c r="BW1032" i="2"/>
  <c r="BW1040" i="2"/>
  <c r="BW1048" i="2"/>
  <c r="BW1056" i="2"/>
  <c r="BW1064" i="2"/>
  <c r="BW1072" i="2"/>
  <c r="BW887" i="2"/>
  <c r="BW975" i="2"/>
  <c r="BW983" i="2"/>
  <c r="BW991" i="2"/>
  <c r="BW999" i="2"/>
  <c r="BW1007" i="2"/>
  <c r="BW1015" i="2"/>
  <c r="BW1023" i="2"/>
  <c r="BW1031" i="2"/>
  <c r="BW1039" i="2"/>
  <c r="BW1047" i="2"/>
  <c r="BW1055" i="2"/>
  <c r="BW1063" i="2"/>
  <c r="BW943" i="2"/>
  <c r="BW959" i="2"/>
  <c r="BW974" i="2"/>
  <c r="BW982" i="2"/>
  <c r="BW990" i="2"/>
  <c r="BW998" i="2"/>
  <c r="BW1006" i="2"/>
  <c r="BW1014" i="2"/>
  <c r="BW1022" i="2"/>
  <c r="BW1030" i="2"/>
  <c r="BW1038" i="2"/>
  <c r="BW1046" i="2"/>
  <c r="BW1054" i="2"/>
  <c r="BW1062" i="2"/>
  <c r="BW1070" i="2"/>
  <c r="BN1126" i="2"/>
  <c r="BF7" i="2"/>
  <c r="BF15" i="2"/>
  <c r="BF6" i="2"/>
  <c r="BF14" i="2"/>
  <c r="BF5" i="2"/>
  <c r="BF13" i="2"/>
  <c r="BF4" i="2"/>
  <c r="BF12" i="2"/>
  <c r="BF3" i="2"/>
  <c r="BF11" i="2"/>
  <c r="BF9" i="2"/>
  <c r="BF17" i="2"/>
  <c r="BF16" i="2"/>
  <c r="BF24" i="2"/>
  <c r="BF23" i="2"/>
  <c r="BF22" i="2"/>
  <c r="BF8" i="2"/>
  <c r="BF21" i="2"/>
  <c r="BF10" i="2"/>
  <c r="BF20" i="2"/>
  <c r="BF28" i="2"/>
  <c r="BF18" i="2"/>
  <c r="BF26" i="2"/>
  <c r="BF25" i="2"/>
  <c r="BF32" i="2"/>
  <c r="BF31" i="2"/>
  <c r="BF39" i="2"/>
  <c r="BF30" i="2"/>
  <c r="BF38" i="2"/>
  <c r="BF19" i="2"/>
  <c r="BF37" i="2"/>
  <c r="BF29" i="2"/>
  <c r="BF34" i="2"/>
  <c r="BF33" i="2"/>
  <c r="BF41" i="2"/>
  <c r="BF43" i="2"/>
  <c r="BF51" i="2"/>
  <c r="BF36" i="2"/>
  <c r="BF42" i="2"/>
  <c r="BF50" i="2"/>
  <c r="BF49" i="2"/>
  <c r="BF27" i="2"/>
  <c r="BF40" i="2"/>
  <c r="BF48" i="2"/>
  <c r="BF47" i="2"/>
  <c r="BF35" i="2"/>
  <c r="BF46" i="2"/>
  <c r="BF45" i="2"/>
  <c r="BF55" i="2"/>
  <c r="BF63" i="2"/>
  <c r="BF54" i="2"/>
  <c r="BF62" i="2"/>
  <c r="BF53" i="2"/>
  <c r="BF61" i="2"/>
  <c r="BF60" i="2"/>
  <c r="BF44" i="2"/>
  <c r="BF52" i="2"/>
  <c r="BF59" i="2"/>
  <c r="BF58" i="2"/>
  <c r="BF57" i="2"/>
  <c r="BF56" i="2"/>
  <c r="BF69" i="2"/>
  <c r="BF77" i="2"/>
  <c r="BF68" i="2"/>
  <c r="BF76" i="2"/>
  <c r="BF67" i="2"/>
  <c r="BF75" i="2"/>
  <c r="BF64" i="2"/>
  <c r="BF66" i="2"/>
  <c r="BF74" i="2"/>
  <c r="BF82" i="2"/>
  <c r="BF73" i="2"/>
  <c r="BF81" i="2"/>
  <c r="BF65" i="2"/>
  <c r="BF72" i="2"/>
  <c r="BF80" i="2"/>
  <c r="BF85" i="2"/>
  <c r="BF93" i="2"/>
  <c r="BF101" i="2"/>
  <c r="BF70" i="2"/>
  <c r="BF84" i="2"/>
  <c r="BF92" i="2"/>
  <c r="BF100" i="2"/>
  <c r="BF83" i="2"/>
  <c r="BF91" i="2"/>
  <c r="BF99" i="2"/>
  <c r="BF71" i="2"/>
  <c r="BF78" i="2"/>
  <c r="BF90" i="2"/>
  <c r="BF98" i="2"/>
  <c r="BF89" i="2"/>
  <c r="BF97" i="2"/>
  <c r="BF105" i="2"/>
  <c r="BF79" i="2"/>
  <c r="BF88" i="2"/>
  <c r="BF96" i="2"/>
  <c r="BF104" i="2"/>
  <c r="BF95" i="2"/>
  <c r="BF109" i="2"/>
  <c r="BF117" i="2"/>
  <c r="BF86" i="2"/>
  <c r="BF108" i="2"/>
  <c r="BF116" i="2"/>
  <c r="BF124" i="2"/>
  <c r="BF103" i="2"/>
  <c r="BF106" i="2"/>
  <c r="BF107" i="2"/>
  <c r="BF115" i="2"/>
  <c r="BF123" i="2"/>
  <c r="BF114" i="2"/>
  <c r="BF122" i="2"/>
  <c r="BF94" i="2"/>
  <c r="BF113" i="2"/>
  <c r="BF121" i="2"/>
  <c r="BF129" i="2"/>
  <c r="BF87" i="2"/>
  <c r="BF102" i="2"/>
  <c r="BF112" i="2"/>
  <c r="BF120" i="2"/>
  <c r="BF128" i="2"/>
  <c r="BF119" i="2"/>
  <c r="BF136" i="2"/>
  <c r="BF144" i="2"/>
  <c r="BF135" i="2"/>
  <c r="BF143" i="2"/>
  <c r="BF110" i="2"/>
  <c r="BF134" i="2"/>
  <c r="BF142" i="2"/>
  <c r="BF150" i="2"/>
  <c r="BF111" i="2"/>
  <c r="BF118" i="2"/>
  <c r="BF126" i="2"/>
  <c r="BF132" i="2"/>
  <c r="BF140" i="2"/>
  <c r="BF148" i="2"/>
  <c r="BF131" i="2"/>
  <c r="BF139" i="2"/>
  <c r="BF147" i="2"/>
  <c r="BF156" i="2"/>
  <c r="BF164" i="2"/>
  <c r="BF127" i="2"/>
  <c r="BF155" i="2"/>
  <c r="BF163" i="2"/>
  <c r="BF125" i="2"/>
  <c r="BF133" i="2"/>
  <c r="BF145" i="2"/>
  <c r="BF154" i="2"/>
  <c r="BF162" i="2"/>
  <c r="BF137" i="2"/>
  <c r="BF146" i="2"/>
  <c r="BF152" i="2"/>
  <c r="BF160" i="2"/>
  <c r="BF168" i="2"/>
  <c r="BF141" i="2"/>
  <c r="BF151" i="2"/>
  <c r="BF159" i="2"/>
  <c r="BF167" i="2"/>
  <c r="BF149" i="2"/>
  <c r="BF153" i="2"/>
  <c r="BF173" i="2"/>
  <c r="BF181" i="2"/>
  <c r="BF189" i="2"/>
  <c r="BF130" i="2"/>
  <c r="BF172" i="2"/>
  <c r="BF180" i="2"/>
  <c r="BF188" i="2"/>
  <c r="BF157" i="2"/>
  <c r="BF165" i="2"/>
  <c r="BF171" i="2"/>
  <c r="BF179" i="2"/>
  <c r="BF187" i="2"/>
  <c r="BF178" i="2"/>
  <c r="BF186" i="2"/>
  <c r="BF194" i="2"/>
  <c r="BF158" i="2"/>
  <c r="BF166" i="2"/>
  <c r="BF170" i="2"/>
  <c r="BF177" i="2"/>
  <c r="BF185" i="2"/>
  <c r="BF193" i="2"/>
  <c r="BF161" i="2"/>
  <c r="BF190" i="2"/>
  <c r="BF192" i="2"/>
  <c r="BF202" i="2"/>
  <c r="BF210" i="2"/>
  <c r="BF218" i="2"/>
  <c r="BF226" i="2"/>
  <c r="BF138" i="2"/>
  <c r="BF174" i="2"/>
  <c r="BF184" i="2"/>
  <c r="BF201" i="2"/>
  <c r="BF209" i="2"/>
  <c r="BF217" i="2"/>
  <c r="BF225" i="2"/>
  <c r="BF191" i="2"/>
  <c r="BF200" i="2"/>
  <c r="BF208" i="2"/>
  <c r="BF216" i="2"/>
  <c r="BF224" i="2"/>
  <c r="BF199" i="2"/>
  <c r="BF207" i="2"/>
  <c r="BF215" i="2"/>
  <c r="BF223" i="2"/>
  <c r="BF182" i="2"/>
  <c r="BF198" i="2"/>
  <c r="BF206" i="2"/>
  <c r="BF214" i="2"/>
  <c r="BF222" i="2"/>
  <c r="BF230" i="2"/>
  <c r="BF169" i="2"/>
  <c r="BF176" i="2"/>
  <c r="BF213" i="2"/>
  <c r="BF232" i="2"/>
  <c r="BF240" i="2"/>
  <c r="BF231" i="2"/>
  <c r="BF239" i="2"/>
  <c r="BF175" i="2"/>
  <c r="BF195" i="2"/>
  <c r="BF204" i="2"/>
  <c r="BF238" i="2"/>
  <c r="BF183" i="2"/>
  <c r="BF196" i="2"/>
  <c r="BF219" i="2"/>
  <c r="BF237" i="2"/>
  <c r="BF205" i="2"/>
  <c r="BF220" i="2"/>
  <c r="BF236" i="2"/>
  <c r="BF203" i="2"/>
  <c r="BF212" i="2"/>
  <c r="BF221" i="2"/>
  <c r="BF228" i="2"/>
  <c r="BF229" i="2"/>
  <c r="BF234" i="2"/>
  <c r="BF242" i="2"/>
  <c r="BF211" i="2"/>
  <c r="BF249" i="2"/>
  <c r="BF257" i="2"/>
  <c r="BF265" i="2"/>
  <c r="BF273" i="2"/>
  <c r="BF281" i="2"/>
  <c r="BF289" i="2"/>
  <c r="BF297" i="2"/>
  <c r="BF248" i="2"/>
  <c r="BF256" i="2"/>
  <c r="BF264" i="2"/>
  <c r="BF272" i="2"/>
  <c r="BF280" i="2"/>
  <c r="BF288" i="2"/>
  <c r="BF296" i="2"/>
  <c r="BF244" i="2"/>
  <c r="BF247" i="2"/>
  <c r="BF255" i="2"/>
  <c r="BF263" i="2"/>
  <c r="BF271" i="2"/>
  <c r="BF279" i="2"/>
  <c r="BF287" i="2"/>
  <c r="BF295" i="2"/>
  <c r="BF246" i="2"/>
  <c r="BF254" i="2"/>
  <c r="BF262" i="2"/>
  <c r="BF270" i="2"/>
  <c r="BF278" i="2"/>
  <c r="BF286" i="2"/>
  <c r="BF294" i="2"/>
  <c r="BF235" i="2"/>
  <c r="BF241" i="2"/>
  <c r="BF245" i="2"/>
  <c r="BF253" i="2"/>
  <c r="BF261" i="2"/>
  <c r="BF269" i="2"/>
  <c r="BF277" i="2"/>
  <c r="BF285" i="2"/>
  <c r="BF233" i="2"/>
  <c r="BF243" i="2"/>
  <c r="BF251" i="2"/>
  <c r="BF259" i="2"/>
  <c r="BF267" i="2"/>
  <c r="BF275" i="2"/>
  <c r="BF283" i="2"/>
  <c r="BF291" i="2"/>
  <c r="BF290" i="2"/>
  <c r="BF293" i="2"/>
  <c r="BF298" i="2"/>
  <c r="BF300" i="2"/>
  <c r="BF308" i="2"/>
  <c r="BF316" i="2"/>
  <c r="BF324" i="2"/>
  <c r="BF332" i="2"/>
  <c r="BF340" i="2"/>
  <c r="BF250" i="2"/>
  <c r="BF258" i="2"/>
  <c r="BF292" i="2"/>
  <c r="BF299" i="2"/>
  <c r="BF307" i="2"/>
  <c r="BF315" i="2"/>
  <c r="BF323" i="2"/>
  <c r="BF331" i="2"/>
  <c r="BF339" i="2"/>
  <c r="BF260" i="2"/>
  <c r="BF282" i="2"/>
  <c r="BF306" i="2"/>
  <c r="BF314" i="2"/>
  <c r="BF322" i="2"/>
  <c r="BF330" i="2"/>
  <c r="BF338" i="2"/>
  <c r="BF284" i="2"/>
  <c r="BF305" i="2"/>
  <c r="BF313" i="2"/>
  <c r="BF321" i="2"/>
  <c r="BF329" i="2"/>
  <c r="BF337" i="2"/>
  <c r="BF266" i="2"/>
  <c r="BF304" i="2"/>
  <c r="BF312" i="2"/>
  <c r="BF320" i="2"/>
  <c r="BF328" i="2"/>
  <c r="BF336" i="2"/>
  <c r="BF197" i="2"/>
  <c r="BF302" i="2"/>
  <c r="BF310" i="2"/>
  <c r="BF318" i="2"/>
  <c r="BF326" i="2"/>
  <c r="BF334" i="2"/>
  <c r="BF342" i="2"/>
  <c r="BF303" i="2"/>
  <c r="BF311" i="2"/>
  <c r="BF333" i="2"/>
  <c r="BF335" i="2"/>
  <c r="BF268" i="2"/>
  <c r="BF276" i="2"/>
  <c r="BF301" i="2"/>
  <c r="BF317" i="2"/>
  <c r="BF227" i="2"/>
  <c r="BF274" i="2"/>
  <c r="BF325" i="2"/>
  <c r="BF327" i="2"/>
  <c r="BF309" i="2"/>
  <c r="BF252" i="2"/>
  <c r="BF319" i="2"/>
  <c r="BF351" i="2"/>
  <c r="BF359" i="2"/>
  <c r="BF367" i="2"/>
  <c r="BF350" i="2"/>
  <c r="BF358" i="2"/>
  <c r="BF366" i="2"/>
  <c r="BF349" i="2"/>
  <c r="BF357" i="2"/>
  <c r="BF365" i="2"/>
  <c r="BF348" i="2"/>
  <c r="BF356" i="2"/>
  <c r="BF364" i="2"/>
  <c r="BF344" i="2"/>
  <c r="BF347" i="2"/>
  <c r="BF355" i="2"/>
  <c r="BF363" i="2"/>
  <c r="BF371" i="2"/>
  <c r="BF346" i="2"/>
  <c r="BF354" i="2"/>
  <c r="BF362" i="2"/>
  <c r="BF370" i="2"/>
  <c r="BF343" i="2"/>
  <c r="BF345" i="2"/>
  <c r="BF353" i="2"/>
  <c r="BF361" i="2"/>
  <c r="BF369" i="2"/>
  <c r="BF360" i="2"/>
  <c r="BF373" i="2"/>
  <c r="BF381" i="2"/>
  <c r="BF389" i="2"/>
  <c r="BF397" i="2"/>
  <c r="BF372" i="2"/>
  <c r="BF380" i="2"/>
  <c r="BF388" i="2"/>
  <c r="BF396" i="2"/>
  <c r="BF379" i="2"/>
  <c r="BF387" i="2"/>
  <c r="BF395" i="2"/>
  <c r="BF378" i="2"/>
  <c r="BF386" i="2"/>
  <c r="BF394" i="2"/>
  <c r="BF377" i="2"/>
  <c r="BF385" i="2"/>
  <c r="BF393" i="2"/>
  <c r="BF375" i="2"/>
  <c r="BF383" i="2"/>
  <c r="BF391" i="2"/>
  <c r="BF341" i="2"/>
  <c r="BF368" i="2"/>
  <c r="BF374" i="2"/>
  <c r="BF382" i="2"/>
  <c r="BF390" i="2"/>
  <c r="BF398" i="2"/>
  <c r="BF376" i="2"/>
  <c r="BQ376" i="2" s="1"/>
  <c r="BF404" i="2"/>
  <c r="BF412" i="2"/>
  <c r="BF420" i="2"/>
  <c r="BF428" i="2"/>
  <c r="BF436" i="2"/>
  <c r="BF444" i="2"/>
  <c r="BF452" i="2"/>
  <c r="BF352" i="2"/>
  <c r="BF403" i="2"/>
  <c r="BF411" i="2"/>
  <c r="BF419" i="2"/>
  <c r="BF427" i="2"/>
  <c r="BF435" i="2"/>
  <c r="BF443" i="2"/>
  <c r="BF451" i="2"/>
  <c r="BF384" i="2"/>
  <c r="BF402" i="2"/>
  <c r="BF410" i="2"/>
  <c r="BF418" i="2"/>
  <c r="BF426" i="2"/>
  <c r="BF434" i="2"/>
  <c r="BF442" i="2"/>
  <c r="BF450" i="2"/>
  <c r="BF401" i="2"/>
  <c r="BF409" i="2"/>
  <c r="BF417" i="2"/>
  <c r="BF425" i="2"/>
  <c r="BF433" i="2"/>
  <c r="BF441" i="2"/>
  <c r="BF449" i="2"/>
  <c r="BF400" i="2"/>
  <c r="BF408" i="2"/>
  <c r="BF416" i="2"/>
  <c r="BF424" i="2"/>
  <c r="BF432" i="2"/>
  <c r="BF440" i="2"/>
  <c r="BF448" i="2"/>
  <c r="BF399" i="2"/>
  <c r="BF407" i="2"/>
  <c r="BF415" i="2"/>
  <c r="BF423" i="2"/>
  <c r="BF431" i="2"/>
  <c r="BF439" i="2"/>
  <c r="BF447" i="2"/>
  <c r="BF406" i="2"/>
  <c r="BF414" i="2"/>
  <c r="BF422" i="2"/>
  <c r="BF430" i="2"/>
  <c r="BF438" i="2"/>
  <c r="BF446" i="2"/>
  <c r="BF392" i="2"/>
  <c r="BF445" i="2"/>
  <c r="BF458" i="2"/>
  <c r="BF466" i="2"/>
  <c r="BF474" i="2"/>
  <c r="BF482" i="2"/>
  <c r="BF490" i="2"/>
  <c r="BF498" i="2"/>
  <c r="BF506" i="2"/>
  <c r="BF457" i="2"/>
  <c r="BF465" i="2"/>
  <c r="BF473" i="2"/>
  <c r="BF481" i="2"/>
  <c r="BF489" i="2"/>
  <c r="BF497" i="2"/>
  <c r="BF429" i="2"/>
  <c r="BF453" i="2"/>
  <c r="BF456" i="2"/>
  <c r="BF464" i="2"/>
  <c r="BF472" i="2"/>
  <c r="BF480" i="2"/>
  <c r="BF488" i="2"/>
  <c r="BF496" i="2"/>
  <c r="BF504" i="2"/>
  <c r="BF413" i="2"/>
  <c r="BF437" i="2"/>
  <c r="BF454" i="2"/>
  <c r="BF455" i="2"/>
  <c r="BF463" i="2"/>
  <c r="BF471" i="2"/>
  <c r="BF479" i="2"/>
  <c r="BF487" i="2"/>
  <c r="BF495" i="2"/>
  <c r="BF503" i="2"/>
  <c r="BF421" i="2"/>
  <c r="BF462" i="2"/>
  <c r="BF470" i="2"/>
  <c r="BF478" i="2"/>
  <c r="BF486" i="2"/>
  <c r="BF494" i="2"/>
  <c r="BF502" i="2"/>
  <c r="BF405" i="2"/>
  <c r="BF461" i="2"/>
  <c r="BF469" i="2"/>
  <c r="BF477" i="2"/>
  <c r="BF485" i="2"/>
  <c r="BF493" i="2"/>
  <c r="BF501" i="2"/>
  <c r="BF460" i="2"/>
  <c r="BF468" i="2"/>
  <c r="BF476" i="2"/>
  <c r="BF484" i="2"/>
  <c r="BF492" i="2"/>
  <c r="BF500" i="2"/>
  <c r="BF459" i="2"/>
  <c r="BF467" i="2"/>
  <c r="BF475" i="2"/>
  <c r="BF483" i="2"/>
  <c r="BF491" i="2"/>
  <c r="BF499" i="2"/>
  <c r="BF516" i="2"/>
  <c r="BF524" i="2"/>
  <c r="BF532" i="2"/>
  <c r="BF540" i="2"/>
  <c r="BF548" i="2"/>
  <c r="BF556" i="2"/>
  <c r="BF564" i="2"/>
  <c r="BF515" i="2"/>
  <c r="BF523" i="2"/>
  <c r="BF531" i="2"/>
  <c r="BF539" i="2"/>
  <c r="BF547" i="2"/>
  <c r="BF555" i="2"/>
  <c r="BF563" i="2"/>
  <c r="BF514" i="2"/>
  <c r="BF522" i="2"/>
  <c r="BF530" i="2"/>
  <c r="BF538" i="2"/>
  <c r="BF546" i="2"/>
  <c r="BF554" i="2"/>
  <c r="BF562" i="2"/>
  <c r="BF513" i="2"/>
  <c r="BF521" i="2"/>
  <c r="BF529" i="2"/>
  <c r="BF537" i="2"/>
  <c r="BF545" i="2"/>
  <c r="BF553" i="2"/>
  <c r="BF561" i="2"/>
  <c r="BF507" i="2"/>
  <c r="BF508" i="2"/>
  <c r="BF512" i="2"/>
  <c r="BF520" i="2"/>
  <c r="BF528" i="2"/>
  <c r="BF536" i="2"/>
  <c r="BF544" i="2"/>
  <c r="BF552" i="2"/>
  <c r="BF560" i="2"/>
  <c r="BF505" i="2"/>
  <c r="BF511" i="2"/>
  <c r="BF519" i="2"/>
  <c r="BF527" i="2"/>
  <c r="BF535" i="2"/>
  <c r="BF543" i="2"/>
  <c r="BF551" i="2"/>
  <c r="BF559" i="2"/>
  <c r="BF510" i="2"/>
  <c r="BF518" i="2"/>
  <c r="BF526" i="2"/>
  <c r="BF534" i="2"/>
  <c r="BF542" i="2"/>
  <c r="BF550" i="2"/>
  <c r="BF558" i="2"/>
  <c r="BF566" i="2"/>
  <c r="BF509" i="2"/>
  <c r="BF517" i="2"/>
  <c r="BF525" i="2"/>
  <c r="BF533" i="2"/>
  <c r="BF541" i="2"/>
  <c r="BF549" i="2"/>
  <c r="BF557" i="2"/>
  <c r="BF565" i="2"/>
  <c r="BF573" i="2"/>
  <c r="BF581" i="2"/>
  <c r="BF589" i="2"/>
  <c r="BF597" i="2"/>
  <c r="BF605" i="2"/>
  <c r="BF613" i="2"/>
  <c r="BF621" i="2"/>
  <c r="BF629" i="2"/>
  <c r="BF572" i="2"/>
  <c r="BF580" i="2"/>
  <c r="BF588" i="2"/>
  <c r="BF596" i="2"/>
  <c r="BF604" i="2"/>
  <c r="BF612" i="2"/>
  <c r="BF620" i="2"/>
  <c r="BF628" i="2"/>
  <c r="BF571" i="2"/>
  <c r="BF579" i="2"/>
  <c r="BF587" i="2"/>
  <c r="BF595" i="2"/>
  <c r="BF603" i="2"/>
  <c r="BF611" i="2"/>
  <c r="BF619" i="2"/>
  <c r="BF627" i="2"/>
  <c r="BF570" i="2"/>
  <c r="BF578" i="2"/>
  <c r="BF586" i="2"/>
  <c r="BF594" i="2"/>
  <c r="BF602" i="2"/>
  <c r="BF610" i="2"/>
  <c r="BF618" i="2"/>
  <c r="BF626" i="2"/>
  <c r="BF568" i="2"/>
  <c r="BF577" i="2"/>
  <c r="BF585" i="2"/>
  <c r="BF593" i="2"/>
  <c r="BF601" i="2"/>
  <c r="BF609" i="2"/>
  <c r="BF617" i="2"/>
  <c r="BF625" i="2"/>
  <c r="BF569" i="2"/>
  <c r="BF576" i="2"/>
  <c r="BF584" i="2"/>
  <c r="BF592" i="2"/>
  <c r="BF600" i="2"/>
  <c r="BF608" i="2"/>
  <c r="BF616" i="2"/>
  <c r="BF624" i="2"/>
  <c r="BF567" i="2"/>
  <c r="BF575" i="2"/>
  <c r="BF583" i="2"/>
  <c r="BF591" i="2"/>
  <c r="BF599" i="2"/>
  <c r="BF607" i="2"/>
  <c r="BF615" i="2"/>
  <c r="BF623" i="2"/>
  <c r="BF574" i="2"/>
  <c r="BF582" i="2"/>
  <c r="BF590" i="2"/>
  <c r="BF598" i="2"/>
  <c r="BF606" i="2"/>
  <c r="BF614" i="2"/>
  <c r="BF622" i="2"/>
  <c r="BF634" i="2"/>
  <c r="BF642" i="2"/>
  <c r="BF650" i="2"/>
  <c r="BF658" i="2"/>
  <c r="BF666" i="2"/>
  <c r="BF674" i="2"/>
  <c r="BF682" i="2"/>
  <c r="BF690" i="2"/>
  <c r="BF633" i="2"/>
  <c r="BF641" i="2"/>
  <c r="BF649" i="2"/>
  <c r="BF657" i="2"/>
  <c r="BF665" i="2"/>
  <c r="BF673" i="2"/>
  <c r="BF681" i="2"/>
  <c r="BF632" i="2"/>
  <c r="BF640" i="2"/>
  <c r="BF648" i="2"/>
  <c r="BF656" i="2"/>
  <c r="BF664" i="2"/>
  <c r="BF672" i="2"/>
  <c r="BF680" i="2"/>
  <c r="BF688" i="2"/>
  <c r="BF631" i="2"/>
  <c r="BF639" i="2"/>
  <c r="BF647" i="2"/>
  <c r="BF655" i="2"/>
  <c r="BF663" i="2"/>
  <c r="BF671" i="2"/>
  <c r="BF679" i="2"/>
  <c r="BF687" i="2"/>
  <c r="BF638" i="2"/>
  <c r="BF646" i="2"/>
  <c r="BF654" i="2"/>
  <c r="BF662" i="2"/>
  <c r="BF670" i="2"/>
  <c r="BF678" i="2"/>
  <c r="BF686" i="2"/>
  <c r="BF637" i="2"/>
  <c r="BF645" i="2"/>
  <c r="BF653" i="2"/>
  <c r="BF661" i="2"/>
  <c r="BF669" i="2"/>
  <c r="BF677" i="2"/>
  <c r="BF685" i="2"/>
  <c r="BF636" i="2"/>
  <c r="BF644" i="2"/>
  <c r="BF652" i="2"/>
  <c r="BF660" i="2"/>
  <c r="BF668" i="2"/>
  <c r="BF676" i="2"/>
  <c r="BF684" i="2"/>
  <c r="BF630" i="2"/>
  <c r="BF635" i="2"/>
  <c r="BF643" i="2"/>
  <c r="BF651" i="2"/>
  <c r="BF659" i="2"/>
  <c r="BF667" i="2"/>
  <c r="BF675" i="2"/>
  <c r="BF683" i="2"/>
  <c r="BF695" i="2"/>
  <c r="BF703" i="2"/>
  <c r="BF711" i="2"/>
  <c r="BF719" i="2"/>
  <c r="BF727" i="2"/>
  <c r="BF735" i="2"/>
  <c r="BF743" i="2"/>
  <c r="BF751" i="2"/>
  <c r="BF694" i="2"/>
  <c r="BF702" i="2"/>
  <c r="BF710" i="2"/>
  <c r="BF718" i="2"/>
  <c r="BF726" i="2"/>
  <c r="BF734" i="2"/>
  <c r="BF742" i="2"/>
  <c r="BF750" i="2"/>
  <c r="BF693" i="2"/>
  <c r="BF701" i="2"/>
  <c r="BF709" i="2"/>
  <c r="BF717" i="2"/>
  <c r="BF725" i="2"/>
  <c r="BF733" i="2"/>
  <c r="BF741" i="2"/>
  <c r="BF749" i="2"/>
  <c r="BF692" i="2"/>
  <c r="BF700" i="2"/>
  <c r="BF708" i="2"/>
  <c r="BF716" i="2"/>
  <c r="BF724" i="2"/>
  <c r="BF732" i="2"/>
  <c r="BF740" i="2"/>
  <c r="BF748" i="2"/>
  <c r="BF691" i="2"/>
  <c r="BF699" i="2"/>
  <c r="BF707" i="2"/>
  <c r="BF715" i="2"/>
  <c r="BF723" i="2"/>
  <c r="BF731" i="2"/>
  <c r="BF739" i="2"/>
  <c r="BF747" i="2"/>
  <c r="BF698" i="2"/>
  <c r="BF706" i="2"/>
  <c r="BF714" i="2"/>
  <c r="BF722" i="2"/>
  <c r="BF730" i="2"/>
  <c r="BF738" i="2"/>
  <c r="BF746" i="2"/>
  <c r="BF689" i="2"/>
  <c r="BF697" i="2"/>
  <c r="BF705" i="2"/>
  <c r="BF713" i="2"/>
  <c r="BF721" i="2"/>
  <c r="BF729" i="2"/>
  <c r="BF737" i="2"/>
  <c r="BF745" i="2"/>
  <c r="BF696" i="2"/>
  <c r="BF744" i="2"/>
  <c r="BF752" i="2"/>
  <c r="BF760" i="2"/>
  <c r="BF768" i="2"/>
  <c r="BF776" i="2"/>
  <c r="BF784" i="2"/>
  <c r="BF792" i="2"/>
  <c r="BF800" i="2"/>
  <c r="BF808" i="2"/>
  <c r="BF816" i="2"/>
  <c r="BF824" i="2"/>
  <c r="BF832" i="2"/>
  <c r="BF840" i="2"/>
  <c r="BF848" i="2"/>
  <c r="BF856" i="2"/>
  <c r="BF864" i="2"/>
  <c r="BF704" i="2"/>
  <c r="BF759" i="2"/>
  <c r="BF767" i="2"/>
  <c r="BF775" i="2"/>
  <c r="BF783" i="2"/>
  <c r="BF791" i="2"/>
  <c r="BF799" i="2"/>
  <c r="BF807" i="2"/>
  <c r="BF815" i="2"/>
  <c r="BF823" i="2"/>
  <c r="BF831" i="2"/>
  <c r="BF839" i="2"/>
  <c r="BF847" i="2"/>
  <c r="BF855" i="2"/>
  <c r="BF863" i="2"/>
  <c r="BF712" i="2"/>
  <c r="BF758" i="2"/>
  <c r="BF766" i="2"/>
  <c r="BF774" i="2"/>
  <c r="BF782" i="2"/>
  <c r="BF790" i="2"/>
  <c r="BF798" i="2"/>
  <c r="BF806" i="2"/>
  <c r="BF814" i="2"/>
  <c r="BF822" i="2"/>
  <c r="BF830" i="2"/>
  <c r="BF838" i="2"/>
  <c r="BF846" i="2"/>
  <c r="BF854" i="2"/>
  <c r="BF862" i="2"/>
  <c r="BF757" i="2"/>
  <c r="BF765" i="2"/>
  <c r="BF773" i="2"/>
  <c r="BF781" i="2"/>
  <c r="BF789" i="2"/>
  <c r="BF797" i="2"/>
  <c r="BF805" i="2"/>
  <c r="BF813" i="2"/>
  <c r="BF821" i="2"/>
  <c r="BF829" i="2"/>
  <c r="BF837" i="2"/>
  <c r="BF845" i="2"/>
  <c r="BF853" i="2"/>
  <c r="BF861" i="2"/>
  <c r="BF720" i="2"/>
  <c r="BF728" i="2"/>
  <c r="BF753" i="2"/>
  <c r="BF756" i="2"/>
  <c r="BF764" i="2"/>
  <c r="BF772" i="2"/>
  <c r="BF780" i="2"/>
  <c r="BF788" i="2"/>
  <c r="BF796" i="2"/>
  <c r="BF804" i="2"/>
  <c r="BF812" i="2"/>
  <c r="BF820" i="2"/>
  <c r="BF828" i="2"/>
  <c r="BF836" i="2"/>
  <c r="BF844" i="2"/>
  <c r="BF852" i="2"/>
  <c r="BF860" i="2"/>
  <c r="BF755" i="2"/>
  <c r="BF763" i="2"/>
  <c r="BF771" i="2"/>
  <c r="BF779" i="2"/>
  <c r="BF787" i="2"/>
  <c r="BF795" i="2"/>
  <c r="BF803" i="2"/>
  <c r="BF811" i="2"/>
  <c r="BF819" i="2"/>
  <c r="BF827" i="2"/>
  <c r="BF835" i="2"/>
  <c r="BF843" i="2"/>
  <c r="BF851" i="2"/>
  <c r="BF859" i="2"/>
  <c r="BF754" i="2"/>
  <c r="BF762" i="2"/>
  <c r="BF770" i="2"/>
  <c r="BF778" i="2"/>
  <c r="BF786" i="2"/>
  <c r="BF794" i="2"/>
  <c r="BF802" i="2"/>
  <c r="BF810" i="2"/>
  <c r="BF818" i="2"/>
  <c r="BF826" i="2"/>
  <c r="BF834" i="2"/>
  <c r="BF842" i="2"/>
  <c r="BF850" i="2"/>
  <c r="BF858" i="2"/>
  <c r="BF736" i="2"/>
  <c r="BF761" i="2"/>
  <c r="BF769" i="2"/>
  <c r="BF793" i="2"/>
  <c r="BF857" i="2"/>
  <c r="BF869" i="2"/>
  <c r="BF877" i="2"/>
  <c r="BF885" i="2"/>
  <c r="BF893" i="2"/>
  <c r="BF901" i="2"/>
  <c r="BF909" i="2"/>
  <c r="BF917" i="2"/>
  <c r="BF925" i="2"/>
  <c r="BF933" i="2"/>
  <c r="BF941" i="2"/>
  <c r="BF949" i="2"/>
  <c r="BF957" i="2"/>
  <c r="BF785" i="2"/>
  <c r="BF849" i="2"/>
  <c r="BF868" i="2"/>
  <c r="BF876" i="2"/>
  <c r="BF884" i="2"/>
  <c r="BF892" i="2"/>
  <c r="BF900" i="2"/>
  <c r="BF908" i="2"/>
  <c r="BF916" i="2"/>
  <c r="BF924" i="2"/>
  <c r="BF932" i="2"/>
  <c r="BF940" i="2"/>
  <c r="BF948" i="2"/>
  <c r="BF956" i="2"/>
  <c r="BF964" i="2"/>
  <c r="BF867" i="2"/>
  <c r="BF875" i="2"/>
  <c r="BF883" i="2"/>
  <c r="BF891" i="2"/>
  <c r="BF899" i="2"/>
  <c r="BF907" i="2"/>
  <c r="BF915" i="2"/>
  <c r="BF923" i="2"/>
  <c r="BF931" i="2"/>
  <c r="BF939" i="2"/>
  <c r="BF947" i="2"/>
  <c r="BF955" i="2"/>
  <c r="BF963" i="2"/>
  <c r="BF971" i="2"/>
  <c r="BF809" i="2"/>
  <c r="BF865" i="2"/>
  <c r="BF866" i="2"/>
  <c r="BF874" i="2"/>
  <c r="BF882" i="2"/>
  <c r="BF890" i="2"/>
  <c r="BF898" i="2"/>
  <c r="BF906" i="2"/>
  <c r="BF914" i="2"/>
  <c r="BF922" i="2"/>
  <c r="BF930" i="2"/>
  <c r="BF938" i="2"/>
  <c r="BF946" i="2"/>
  <c r="BF954" i="2"/>
  <c r="BF962" i="2"/>
  <c r="BF970" i="2"/>
  <c r="BF833" i="2"/>
  <c r="BF873" i="2"/>
  <c r="BF881" i="2"/>
  <c r="BF889" i="2"/>
  <c r="BF897" i="2"/>
  <c r="BF905" i="2"/>
  <c r="BF913" i="2"/>
  <c r="BF921" i="2"/>
  <c r="BF929" i="2"/>
  <c r="BF937" i="2"/>
  <c r="BF945" i="2"/>
  <c r="BF953" i="2"/>
  <c r="BF961" i="2"/>
  <c r="BF969" i="2"/>
  <c r="BF825" i="2"/>
  <c r="BF841" i="2"/>
  <c r="BF872" i="2"/>
  <c r="BF880" i="2"/>
  <c r="BF888" i="2"/>
  <c r="BF896" i="2"/>
  <c r="BF904" i="2"/>
  <c r="BF912" i="2"/>
  <c r="BF920" i="2"/>
  <c r="BF928" i="2"/>
  <c r="BF936" i="2"/>
  <c r="BF944" i="2"/>
  <c r="BF952" i="2"/>
  <c r="BF960" i="2"/>
  <c r="BF871" i="2"/>
  <c r="BF879" i="2"/>
  <c r="BF887" i="2"/>
  <c r="BF895" i="2"/>
  <c r="BF903" i="2"/>
  <c r="BF911" i="2"/>
  <c r="BF919" i="2"/>
  <c r="BF927" i="2"/>
  <c r="BF935" i="2"/>
  <c r="BF943" i="2"/>
  <c r="BF951" i="2"/>
  <c r="BF959" i="2"/>
  <c r="BF967" i="2"/>
  <c r="BF777" i="2"/>
  <c r="BF801" i="2"/>
  <c r="BF817" i="2"/>
  <c r="BF918" i="2"/>
  <c r="BF980" i="2"/>
  <c r="BF988" i="2"/>
  <c r="BF996" i="2"/>
  <c r="BF1004" i="2"/>
  <c r="BF1012" i="2"/>
  <c r="BF1020" i="2"/>
  <c r="BF1028" i="2"/>
  <c r="BF1036" i="2"/>
  <c r="BF1044" i="2"/>
  <c r="BF1052" i="2"/>
  <c r="BF1060" i="2"/>
  <c r="BF1068" i="2"/>
  <c r="BF1076" i="2"/>
  <c r="BF902" i="2"/>
  <c r="BF950" i="2"/>
  <c r="BF979" i="2"/>
  <c r="BF987" i="2"/>
  <c r="BF995" i="2"/>
  <c r="BF1003" i="2"/>
  <c r="BF1011" i="2"/>
  <c r="BF1019" i="2"/>
  <c r="BF1027" i="2"/>
  <c r="BF1035" i="2"/>
  <c r="BF1043" i="2"/>
  <c r="BF1051" i="2"/>
  <c r="BF1059" i="2"/>
  <c r="BF1067" i="2"/>
  <c r="BF878" i="2"/>
  <c r="BF886" i="2"/>
  <c r="BF910" i="2"/>
  <c r="BF934" i="2"/>
  <c r="BF965" i="2"/>
  <c r="BF966" i="2"/>
  <c r="BF978" i="2"/>
  <c r="BF986" i="2"/>
  <c r="BF994" i="2"/>
  <c r="BF1002" i="2"/>
  <c r="BF1010" i="2"/>
  <c r="BF1018" i="2"/>
  <c r="BF1026" i="2"/>
  <c r="BF1034" i="2"/>
  <c r="BF1042" i="2"/>
  <c r="BF1050" i="2"/>
  <c r="BF1058" i="2"/>
  <c r="BF1066" i="2"/>
  <c r="BF1074" i="2"/>
  <c r="BF968" i="2"/>
  <c r="BF977" i="2"/>
  <c r="BF985" i="2"/>
  <c r="BF993" i="2"/>
  <c r="BF1001" i="2"/>
  <c r="BF1009" i="2"/>
  <c r="BF1017" i="2"/>
  <c r="BF1025" i="2"/>
  <c r="BF1033" i="2"/>
  <c r="BF1041" i="2"/>
  <c r="BF1049" i="2"/>
  <c r="BF1057" i="2"/>
  <c r="BF1065" i="2"/>
  <c r="BF1073" i="2"/>
  <c r="BF894" i="2"/>
  <c r="BF926" i="2"/>
  <c r="BF976" i="2"/>
  <c r="BF984" i="2"/>
  <c r="BF992" i="2"/>
  <c r="BF1000" i="2"/>
  <c r="BF1008" i="2"/>
  <c r="BF1016" i="2"/>
  <c r="BF1024" i="2"/>
  <c r="BF1032" i="2"/>
  <c r="BF1040" i="2"/>
  <c r="BF1048" i="2"/>
  <c r="BF1056" i="2"/>
  <c r="BF1064" i="2"/>
  <c r="BF1072" i="2"/>
  <c r="BF870" i="2"/>
  <c r="BF972" i="2"/>
  <c r="BF975" i="2"/>
  <c r="BF983" i="2"/>
  <c r="BF991" i="2"/>
  <c r="BF999" i="2"/>
  <c r="BF1007" i="2"/>
  <c r="BF1015" i="2"/>
  <c r="BF1023" i="2"/>
  <c r="BF1031" i="2"/>
  <c r="BF1039" i="2"/>
  <c r="BF1047" i="2"/>
  <c r="BF1055" i="2"/>
  <c r="BF1063" i="2"/>
  <c r="BF1071" i="2"/>
  <c r="BF974" i="2"/>
  <c r="BF982" i="2"/>
  <c r="BF990" i="2"/>
  <c r="BF998" i="2"/>
  <c r="BF1006" i="2"/>
  <c r="BF1014" i="2"/>
  <c r="BF1022" i="2"/>
  <c r="BF1030" i="2"/>
  <c r="BF1038" i="2"/>
  <c r="BF1046" i="2"/>
  <c r="BF1054" i="2"/>
  <c r="BF1062" i="2"/>
  <c r="BF1070" i="2"/>
  <c r="BF942" i="2"/>
  <c r="BF958" i="2"/>
  <c r="BF973" i="2"/>
  <c r="BF981" i="2"/>
  <c r="BF989" i="2"/>
  <c r="BF997" i="2"/>
  <c r="BF1005" i="2"/>
  <c r="BF1013" i="2"/>
  <c r="BF1021" i="2"/>
  <c r="BF1029" i="2"/>
  <c r="BF1037" i="2"/>
  <c r="BF1045" i="2"/>
  <c r="BF1053" i="2"/>
  <c r="BF1061" i="2"/>
  <c r="BF1069" i="2"/>
  <c r="AX7" i="2"/>
  <c r="AX15" i="2"/>
  <c r="AX14" i="2"/>
  <c r="AX5" i="2"/>
  <c r="AX13" i="2"/>
  <c r="AX4" i="2"/>
  <c r="AX12" i="2"/>
  <c r="AX3" i="2"/>
  <c r="AX9" i="2"/>
  <c r="AX17" i="2"/>
  <c r="AX8" i="2"/>
  <c r="AX23" i="2"/>
  <c r="AX22" i="2"/>
  <c r="AX21" i="2"/>
  <c r="AX28" i="2"/>
  <c r="AX16" i="2"/>
  <c r="AX18" i="2"/>
  <c r="AX26" i="2"/>
  <c r="AX25" i="2"/>
  <c r="AX32" i="2"/>
  <c r="AX31" i="2"/>
  <c r="AX39" i="2"/>
  <c r="AX19" i="2"/>
  <c r="AX38" i="2"/>
  <c r="AX27" i="2"/>
  <c r="AX37" i="2"/>
  <c r="AX34" i="2"/>
  <c r="AX29" i="2"/>
  <c r="AX41" i="2"/>
  <c r="AX43" i="2"/>
  <c r="AX51" i="2"/>
  <c r="AX42" i="2"/>
  <c r="AX50" i="2"/>
  <c r="AX35" i="2"/>
  <c r="AX48" i="2"/>
  <c r="AX47" i="2"/>
  <c r="AX46" i="2"/>
  <c r="AX40" i="2"/>
  <c r="AX45" i="2"/>
  <c r="AX36" i="2"/>
  <c r="AX55" i="2"/>
  <c r="AX63" i="2"/>
  <c r="AX54" i="2"/>
  <c r="AX62" i="2"/>
  <c r="AX53" i="2"/>
  <c r="AX61" i="2"/>
  <c r="AX60" i="2"/>
  <c r="AX59" i="2"/>
  <c r="AX58" i="2"/>
  <c r="AX69" i="2"/>
  <c r="AX77" i="2"/>
  <c r="AX68" i="2"/>
  <c r="AX76" i="2"/>
  <c r="AX67" i="2"/>
  <c r="AX75" i="2"/>
  <c r="AX66" i="2"/>
  <c r="AX74" i="2"/>
  <c r="AX82" i="2"/>
  <c r="AX73" i="2"/>
  <c r="AX81" i="2"/>
  <c r="AX72" i="2"/>
  <c r="AX80" i="2"/>
  <c r="AX78" i="2"/>
  <c r="AX85" i="2"/>
  <c r="AX93" i="2"/>
  <c r="AX101" i="2"/>
  <c r="AX84" i="2"/>
  <c r="AX92" i="2"/>
  <c r="AX100" i="2"/>
  <c r="AX79" i="2"/>
  <c r="AX83" i="2"/>
  <c r="AX91" i="2"/>
  <c r="AX99" i="2"/>
  <c r="AX90" i="2"/>
  <c r="AX98" i="2"/>
  <c r="AX89" i="2"/>
  <c r="AX97" i="2"/>
  <c r="AX105" i="2"/>
  <c r="AX56" i="2"/>
  <c r="AX96" i="2"/>
  <c r="AX104" i="2"/>
  <c r="AX103" i="2"/>
  <c r="AX108" i="2"/>
  <c r="AX94" i="2"/>
  <c r="AX115" i="2"/>
  <c r="AX123" i="2"/>
  <c r="AX87" i="2"/>
  <c r="AX102" i="2"/>
  <c r="AX107" i="2"/>
  <c r="AX114" i="2"/>
  <c r="AX122" i="2"/>
  <c r="AX64" i="2"/>
  <c r="AX113" i="2"/>
  <c r="AX121" i="2"/>
  <c r="AX129" i="2"/>
  <c r="AX112" i="2"/>
  <c r="AX128" i="2"/>
  <c r="AX110" i="2"/>
  <c r="AX125" i="2"/>
  <c r="AX136" i="2"/>
  <c r="AX144" i="2"/>
  <c r="AX95" i="2"/>
  <c r="AX126" i="2"/>
  <c r="AX135" i="2"/>
  <c r="AX143" i="2"/>
  <c r="AX118" i="2"/>
  <c r="AX134" i="2"/>
  <c r="AX142" i="2"/>
  <c r="AX150" i="2"/>
  <c r="AX132" i="2"/>
  <c r="AX140" i="2"/>
  <c r="AX131" i="2"/>
  <c r="AX139" i="2"/>
  <c r="AX147" i="2"/>
  <c r="AX127" i="2"/>
  <c r="AX130" i="2"/>
  <c r="AX156" i="2"/>
  <c r="AX164" i="2"/>
  <c r="AX137" i="2"/>
  <c r="AX146" i="2"/>
  <c r="AX155" i="2"/>
  <c r="AX119" i="2"/>
  <c r="AX141" i="2"/>
  <c r="AX154" i="2"/>
  <c r="AX162" i="2"/>
  <c r="AX70" i="2"/>
  <c r="AX152" i="2"/>
  <c r="AX160" i="2"/>
  <c r="AX159" i="2"/>
  <c r="AX167" i="2"/>
  <c r="AX173" i="2"/>
  <c r="AX189" i="2"/>
  <c r="AX158" i="2"/>
  <c r="AX166" i="2"/>
  <c r="AX172" i="2"/>
  <c r="AX180" i="2"/>
  <c r="AX188" i="2"/>
  <c r="AX86" i="2"/>
  <c r="AX161" i="2"/>
  <c r="AX179" i="2"/>
  <c r="AX178" i="2"/>
  <c r="AX186" i="2"/>
  <c r="AX194" i="2"/>
  <c r="AX177" i="2"/>
  <c r="AX185" i="2"/>
  <c r="AX193" i="2"/>
  <c r="AX138" i="2"/>
  <c r="AX153" i="2"/>
  <c r="AX202" i="2"/>
  <c r="AX210" i="2"/>
  <c r="AX157" i="2"/>
  <c r="AX209" i="2"/>
  <c r="AX217" i="2"/>
  <c r="AX200" i="2"/>
  <c r="AX216" i="2"/>
  <c r="AX224" i="2"/>
  <c r="AX165" i="2"/>
  <c r="AX192" i="2"/>
  <c r="AX199" i="2"/>
  <c r="AX207" i="2"/>
  <c r="AX215" i="2"/>
  <c r="AX223" i="2"/>
  <c r="AX175" i="2"/>
  <c r="AX190" i="2"/>
  <c r="AX214" i="2"/>
  <c r="AX174" i="2"/>
  <c r="AX184" i="2"/>
  <c r="AX191" i="2"/>
  <c r="AX196" i="2"/>
  <c r="AX232" i="2"/>
  <c r="AX205" i="2"/>
  <c r="AX220" i="2"/>
  <c r="AX239" i="2"/>
  <c r="AX197" i="2"/>
  <c r="AX211" i="2"/>
  <c r="AX228" i="2"/>
  <c r="AX229" i="2"/>
  <c r="AX203" i="2"/>
  <c r="AX212" i="2"/>
  <c r="AX221" i="2"/>
  <c r="AX237" i="2"/>
  <c r="AX236" i="2"/>
  <c r="AX242" i="2"/>
  <c r="AX243" i="2"/>
  <c r="AX249" i="2"/>
  <c r="AX257" i="2"/>
  <c r="AX273" i="2"/>
  <c r="AX281" i="2"/>
  <c r="AX297" i="2"/>
  <c r="AX248" i="2"/>
  <c r="AX256" i="2"/>
  <c r="AX264" i="2"/>
  <c r="AX272" i="2"/>
  <c r="AX280" i="2"/>
  <c r="AX288" i="2"/>
  <c r="AX213" i="2"/>
  <c r="AX235" i="2"/>
  <c r="AX247" i="2"/>
  <c r="AX255" i="2"/>
  <c r="AX263" i="2"/>
  <c r="AX271" i="2"/>
  <c r="AX279" i="2"/>
  <c r="AX287" i="2"/>
  <c r="AX295" i="2"/>
  <c r="AX149" i="2"/>
  <c r="AX246" i="2"/>
  <c r="AX262" i="2"/>
  <c r="AX270" i="2"/>
  <c r="AX278" i="2"/>
  <c r="AX286" i="2"/>
  <c r="AX133" i="2"/>
  <c r="AX233" i="2"/>
  <c r="AX244" i="2"/>
  <c r="AX261" i="2"/>
  <c r="AX277" i="2"/>
  <c r="AX285" i="2"/>
  <c r="AX267" i="2"/>
  <c r="AX283" i="2"/>
  <c r="AX291" i="2"/>
  <c r="AX308" i="2"/>
  <c r="AX316" i="2"/>
  <c r="AX324" i="2"/>
  <c r="AX332" i="2"/>
  <c r="AX340" i="2"/>
  <c r="AX284" i="2"/>
  <c r="AX307" i="2"/>
  <c r="AX315" i="2"/>
  <c r="AX323" i="2"/>
  <c r="AX331" i="2"/>
  <c r="AX339" i="2"/>
  <c r="AX306" i="2"/>
  <c r="AX322" i="2"/>
  <c r="AX330" i="2"/>
  <c r="AX338" i="2"/>
  <c r="AX268" i="2"/>
  <c r="AX276" i="2"/>
  <c r="AX298" i="2"/>
  <c r="AX321" i="2"/>
  <c r="AX329" i="2"/>
  <c r="AX252" i="2"/>
  <c r="AX312" i="2"/>
  <c r="AX320" i="2"/>
  <c r="AX328" i="2"/>
  <c r="AX336" i="2"/>
  <c r="AX302" i="2"/>
  <c r="AX318" i="2"/>
  <c r="AX326" i="2"/>
  <c r="AX334" i="2"/>
  <c r="AX342" i="2"/>
  <c r="AX250" i="2"/>
  <c r="AX344" i="2"/>
  <c r="AX258" i="2"/>
  <c r="AX292" i="2"/>
  <c r="AX319" i="2"/>
  <c r="AX325" i="2"/>
  <c r="AX327" i="2"/>
  <c r="AX274" i="2"/>
  <c r="AX309" i="2"/>
  <c r="AX260" i="2"/>
  <c r="AX333" i="2"/>
  <c r="AX335" i="2"/>
  <c r="AX341" i="2"/>
  <c r="AX351" i="2"/>
  <c r="AX359" i="2"/>
  <c r="AX367" i="2"/>
  <c r="AX350" i="2"/>
  <c r="AX358" i="2"/>
  <c r="AX366" i="2"/>
  <c r="AX311" i="2"/>
  <c r="AX349" i="2"/>
  <c r="AX357" i="2"/>
  <c r="AX365" i="2"/>
  <c r="AX293" i="2"/>
  <c r="AX343" i="2"/>
  <c r="AX348" i="2"/>
  <c r="AX356" i="2"/>
  <c r="AX364" i="2"/>
  <c r="AX347" i="2"/>
  <c r="AX355" i="2"/>
  <c r="AX363" i="2"/>
  <c r="AX371" i="2"/>
  <c r="AX346" i="2"/>
  <c r="AX354" i="2"/>
  <c r="AX362" i="2"/>
  <c r="AX345" i="2"/>
  <c r="AX353" i="2"/>
  <c r="AX361" i="2"/>
  <c r="AX369" i="2"/>
  <c r="AX373" i="2"/>
  <c r="AX381" i="2"/>
  <c r="AX389" i="2"/>
  <c r="AX397" i="2"/>
  <c r="AX372" i="2"/>
  <c r="AX380" i="2"/>
  <c r="AX396" i="2"/>
  <c r="AX379" i="2"/>
  <c r="AX387" i="2"/>
  <c r="AX378" i="2"/>
  <c r="AX386" i="2"/>
  <c r="AX352" i="2"/>
  <c r="AX385" i="2"/>
  <c r="AX393" i="2"/>
  <c r="AX368" i="2"/>
  <c r="AX383" i="2"/>
  <c r="AX391" i="2"/>
  <c r="AX360" i="2"/>
  <c r="AX374" i="2"/>
  <c r="AX382" i="2"/>
  <c r="AX398" i="2"/>
  <c r="AX384" i="2"/>
  <c r="AX404" i="2"/>
  <c r="AX412" i="2"/>
  <c r="AX420" i="2"/>
  <c r="AX428" i="2"/>
  <c r="AX452" i="2"/>
  <c r="AX403" i="2"/>
  <c r="AX411" i="2"/>
  <c r="AX419" i="2"/>
  <c r="AX427" i="2"/>
  <c r="AX435" i="2"/>
  <c r="AX451" i="2"/>
  <c r="AX402" i="2"/>
  <c r="AX410" i="2"/>
  <c r="AX418" i="2"/>
  <c r="AX426" i="2"/>
  <c r="AX434" i="2"/>
  <c r="AX442" i="2"/>
  <c r="AX450" i="2"/>
  <c r="AX401" i="2"/>
  <c r="AX409" i="2"/>
  <c r="AX425" i="2"/>
  <c r="AX433" i="2"/>
  <c r="AX441" i="2"/>
  <c r="AX400" i="2"/>
  <c r="AX408" i="2"/>
  <c r="AX416" i="2"/>
  <c r="AX424" i="2"/>
  <c r="AX432" i="2"/>
  <c r="AX440" i="2"/>
  <c r="AX448" i="2"/>
  <c r="AX399" i="2"/>
  <c r="AX407" i="2"/>
  <c r="AX415" i="2"/>
  <c r="AX423" i="2"/>
  <c r="AX431" i="2"/>
  <c r="AX439" i="2"/>
  <c r="AX447" i="2"/>
  <c r="AX376" i="2"/>
  <c r="BP376" i="2" s="1"/>
  <c r="AX406" i="2"/>
  <c r="AX422" i="2"/>
  <c r="AX430" i="2"/>
  <c r="AX438" i="2"/>
  <c r="AX446" i="2"/>
  <c r="AX454" i="2"/>
  <c r="AX453" i="2"/>
  <c r="AX466" i="2"/>
  <c r="AX474" i="2"/>
  <c r="AX482" i="2"/>
  <c r="AX506" i="2"/>
  <c r="AX429" i="2"/>
  <c r="AX457" i="2"/>
  <c r="AX465" i="2"/>
  <c r="AX473" i="2"/>
  <c r="AX489" i="2"/>
  <c r="AX497" i="2"/>
  <c r="AX413" i="2"/>
  <c r="AX437" i="2"/>
  <c r="AX456" i="2"/>
  <c r="AX472" i="2"/>
  <c r="AX480" i="2"/>
  <c r="AX488" i="2"/>
  <c r="AX496" i="2"/>
  <c r="AX504" i="2"/>
  <c r="AX421" i="2"/>
  <c r="AX455" i="2"/>
  <c r="AX471" i="2"/>
  <c r="AX479" i="2"/>
  <c r="AX487" i="2"/>
  <c r="AX495" i="2"/>
  <c r="AX503" i="2"/>
  <c r="AX405" i="2"/>
  <c r="AX462" i="2"/>
  <c r="AX470" i="2"/>
  <c r="AX478" i="2"/>
  <c r="AX486" i="2"/>
  <c r="AX494" i="2"/>
  <c r="AX502" i="2"/>
  <c r="AX469" i="2"/>
  <c r="AX485" i="2"/>
  <c r="AX493" i="2"/>
  <c r="AX501" i="2"/>
  <c r="AX460" i="2"/>
  <c r="AX468" i="2"/>
  <c r="AX476" i="2"/>
  <c r="AX484" i="2"/>
  <c r="AX492" i="2"/>
  <c r="AX500" i="2"/>
  <c r="AX445" i="2"/>
  <c r="AX459" i="2"/>
  <c r="BP459" i="2" s="1"/>
  <c r="AX467" i="2"/>
  <c r="AX475" i="2"/>
  <c r="AX483" i="2"/>
  <c r="AX491" i="2"/>
  <c r="AX532" i="2"/>
  <c r="AX540" i="2"/>
  <c r="AX548" i="2"/>
  <c r="AX556" i="2"/>
  <c r="AX564" i="2"/>
  <c r="AX515" i="2"/>
  <c r="AX547" i="2"/>
  <c r="AX514" i="2"/>
  <c r="AX522" i="2"/>
  <c r="AX554" i="2"/>
  <c r="AX562" i="2"/>
  <c r="AX529" i="2"/>
  <c r="AX537" i="2"/>
  <c r="AX545" i="2"/>
  <c r="AX553" i="2"/>
  <c r="AX561" i="2"/>
  <c r="AX505" i="2"/>
  <c r="AX512" i="2"/>
  <c r="AX520" i="2"/>
  <c r="AX528" i="2"/>
  <c r="AX544" i="2"/>
  <c r="AX560" i="2"/>
  <c r="AX568" i="2"/>
  <c r="AX511" i="2"/>
  <c r="AX519" i="2"/>
  <c r="AX527" i="2"/>
  <c r="AX535" i="2"/>
  <c r="AX543" i="2"/>
  <c r="AX551" i="2"/>
  <c r="AX559" i="2"/>
  <c r="AX510" i="2"/>
  <c r="AX518" i="2"/>
  <c r="AX526" i="2"/>
  <c r="AX558" i="2"/>
  <c r="AX517" i="2"/>
  <c r="AX525" i="2"/>
  <c r="AX533" i="2"/>
  <c r="AX541" i="2"/>
  <c r="AX549" i="2"/>
  <c r="AX557" i="2"/>
  <c r="AX565" i="2"/>
  <c r="AX573" i="2"/>
  <c r="AX589" i="2"/>
  <c r="AX605" i="2"/>
  <c r="AX613" i="2"/>
  <c r="AX621" i="2"/>
  <c r="AX629" i="2"/>
  <c r="AX588" i="2"/>
  <c r="AX612" i="2"/>
  <c r="AX620" i="2"/>
  <c r="AX628" i="2"/>
  <c r="AX571" i="2"/>
  <c r="AX587" i="2"/>
  <c r="AX611" i="2"/>
  <c r="AX619" i="2"/>
  <c r="AX627" i="2"/>
  <c r="AX570" i="2"/>
  <c r="AX594" i="2"/>
  <c r="AX602" i="2"/>
  <c r="AX610" i="2"/>
  <c r="AX618" i="2"/>
  <c r="AX626" i="2"/>
  <c r="AX577" i="2"/>
  <c r="AX601" i="2"/>
  <c r="AX609" i="2"/>
  <c r="AX617" i="2"/>
  <c r="AX625" i="2"/>
  <c r="AX567" i="2"/>
  <c r="AX576" i="2"/>
  <c r="AX584" i="2"/>
  <c r="AX600" i="2"/>
  <c r="AX608" i="2"/>
  <c r="AX616" i="2"/>
  <c r="AX624" i="2"/>
  <c r="AX575" i="2"/>
  <c r="AX599" i="2"/>
  <c r="AX607" i="2"/>
  <c r="AX615" i="2"/>
  <c r="AX623" i="2"/>
  <c r="AX569" i="2"/>
  <c r="AX574" i="2"/>
  <c r="AX590" i="2"/>
  <c r="AX614" i="2"/>
  <c r="AX622" i="2"/>
  <c r="AX634" i="2"/>
  <c r="AX642" i="2"/>
  <c r="AX650" i="2"/>
  <c r="AX658" i="2"/>
  <c r="AX666" i="2"/>
  <c r="AX674" i="2"/>
  <c r="AX682" i="2"/>
  <c r="AX690" i="2"/>
  <c r="AX633" i="2"/>
  <c r="AX641" i="2"/>
  <c r="AX649" i="2"/>
  <c r="AX657" i="2"/>
  <c r="AX665" i="2"/>
  <c r="AX673" i="2"/>
  <c r="AX681" i="2"/>
  <c r="AX632" i="2"/>
  <c r="AX640" i="2"/>
  <c r="AX648" i="2"/>
  <c r="AX656" i="2"/>
  <c r="AX664" i="2"/>
  <c r="AX672" i="2"/>
  <c r="AX680" i="2"/>
  <c r="AX688" i="2"/>
  <c r="AX630" i="2"/>
  <c r="AX631" i="2"/>
  <c r="AX639" i="2"/>
  <c r="AX647" i="2"/>
  <c r="AX655" i="2"/>
  <c r="AX663" i="2"/>
  <c r="AX679" i="2"/>
  <c r="AX687" i="2"/>
  <c r="AX638" i="2"/>
  <c r="AX646" i="2"/>
  <c r="AX654" i="2"/>
  <c r="AX662" i="2"/>
  <c r="AX670" i="2"/>
  <c r="AX678" i="2"/>
  <c r="AX686" i="2"/>
  <c r="AX637" i="2"/>
  <c r="AX645" i="2"/>
  <c r="AX653" i="2"/>
  <c r="AX661" i="2"/>
  <c r="AX677" i="2"/>
  <c r="AX685" i="2"/>
  <c r="AX636" i="2"/>
  <c r="AX644" i="2"/>
  <c r="AX652" i="2"/>
  <c r="AX660" i="2"/>
  <c r="AX684" i="2"/>
  <c r="AX643" i="2"/>
  <c r="AX651" i="2"/>
  <c r="AX659" i="2"/>
  <c r="AX667" i="2"/>
  <c r="AX675" i="2"/>
  <c r="AX683" i="2"/>
  <c r="AX695" i="2"/>
  <c r="AX711" i="2"/>
  <c r="AX719" i="2"/>
  <c r="AX727" i="2"/>
  <c r="AX735" i="2"/>
  <c r="AX743" i="2"/>
  <c r="AX751" i="2"/>
  <c r="AX702" i="2"/>
  <c r="AX710" i="2"/>
  <c r="AX718" i="2"/>
  <c r="AX726" i="2"/>
  <c r="AX734" i="2"/>
  <c r="AX742" i="2"/>
  <c r="AX750" i="2"/>
  <c r="AX693" i="2"/>
  <c r="AX701" i="2"/>
  <c r="AX709" i="2"/>
  <c r="AX717" i="2"/>
  <c r="AX725" i="2"/>
  <c r="AX689" i="2"/>
  <c r="AX692" i="2"/>
  <c r="AX700" i="2"/>
  <c r="AX708" i="2"/>
  <c r="AX716" i="2"/>
  <c r="AX724" i="2"/>
  <c r="AX732" i="2"/>
  <c r="AX740" i="2"/>
  <c r="AX691" i="2"/>
  <c r="AX699" i="2"/>
  <c r="AX707" i="2"/>
  <c r="AX723" i="2"/>
  <c r="AX731" i="2"/>
  <c r="AX739" i="2"/>
  <c r="AX747" i="2"/>
  <c r="AX698" i="2"/>
  <c r="AX706" i="2"/>
  <c r="AX714" i="2"/>
  <c r="AX722" i="2"/>
  <c r="AX738" i="2"/>
  <c r="AX746" i="2"/>
  <c r="AX697" i="2"/>
  <c r="AX705" i="2"/>
  <c r="AX713" i="2"/>
  <c r="AX721" i="2"/>
  <c r="AX729" i="2"/>
  <c r="AX737" i="2"/>
  <c r="AX745" i="2"/>
  <c r="AX768" i="2"/>
  <c r="AX776" i="2"/>
  <c r="AX784" i="2"/>
  <c r="AX792" i="2"/>
  <c r="AX800" i="2"/>
  <c r="AX808" i="2"/>
  <c r="AX824" i="2"/>
  <c r="AX832" i="2"/>
  <c r="AX840" i="2"/>
  <c r="AX848" i="2"/>
  <c r="AX856" i="2"/>
  <c r="AX864" i="2"/>
  <c r="AX712" i="2"/>
  <c r="AX759" i="2"/>
  <c r="AX767" i="2"/>
  <c r="AX775" i="2"/>
  <c r="AX783" i="2"/>
  <c r="AX791" i="2"/>
  <c r="AX799" i="2"/>
  <c r="AX807" i="2"/>
  <c r="AX815" i="2"/>
  <c r="AX823" i="2"/>
  <c r="AX831" i="2"/>
  <c r="AX839" i="2"/>
  <c r="AX847" i="2"/>
  <c r="AX855" i="2"/>
  <c r="AX863" i="2"/>
  <c r="AX758" i="2"/>
  <c r="AX766" i="2"/>
  <c r="AX774" i="2"/>
  <c r="AX782" i="2"/>
  <c r="AX790" i="2"/>
  <c r="AX798" i="2"/>
  <c r="AX806" i="2"/>
  <c r="AX814" i="2"/>
  <c r="AX822" i="2"/>
  <c r="AX830" i="2"/>
  <c r="AX838" i="2"/>
  <c r="AX846" i="2"/>
  <c r="AX854" i="2"/>
  <c r="AX862" i="2"/>
  <c r="AX720" i="2"/>
  <c r="AX728" i="2"/>
  <c r="AX757" i="2"/>
  <c r="AX765" i="2"/>
  <c r="AX773" i="2"/>
  <c r="AX781" i="2"/>
  <c r="AX789" i="2"/>
  <c r="AX797" i="2"/>
  <c r="AX805" i="2"/>
  <c r="AX813" i="2"/>
  <c r="AX821" i="2"/>
  <c r="AX829" i="2"/>
  <c r="AX837" i="2"/>
  <c r="AX845" i="2"/>
  <c r="AX853" i="2"/>
  <c r="AX861" i="2"/>
  <c r="AX764" i="2"/>
  <c r="AX772" i="2"/>
  <c r="AX780" i="2"/>
  <c r="AX788" i="2"/>
  <c r="AX796" i="2"/>
  <c r="AX804" i="2"/>
  <c r="AX812" i="2"/>
  <c r="AX820" i="2"/>
  <c r="AX828" i="2"/>
  <c r="AX836" i="2"/>
  <c r="AX844" i="2"/>
  <c r="AX852" i="2"/>
  <c r="AX860" i="2"/>
  <c r="AX752" i="2"/>
  <c r="AX755" i="2"/>
  <c r="AX763" i="2"/>
  <c r="AX771" i="2"/>
  <c r="AX779" i="2"/>
  <c r="AX787" i="2"/>
  <c r="AX795" i="2"/>
  <c r="AX803" i="2"/>
  <c r="AX811" i="2"/>
  <c r="AX819" i="2"/>
  <c r="AX827" i="2"/>
  <c r="AX835" i="2"/>
  <c r="AX843" i="2"/>
  <c r="AX851" i="2"/>
  <c r="AX859" i="2"/>
  <c r="AX696" i="2"/>
  <c r="AX736" i="2"/>
  <c r="AX744" i="2"/>
  <c r="AX762" i="2"/>
  <c r="AX778" i="2"/>
  <c r="AX786" i="2"/>
  <c r="AX794" i="2"/>
  <c r="AX802" i="2"/>
  <c r="AX810" i="2"/>
  <c r="AX818" i="2"/>
  <c r="AX826" i="2"/>
  <c r="AX834" i="2"/>
  <c r="AX842" i="2"/>
  <c r="AX850" i="2"/>
  <c r="AX858" i="2"/>
  <c r="AX753" i="2"/>
  <c r="AX869" i="2"/>
  <c r="AX877" i="2"/>
  <c r="AX885" i="2"/>
  <c r="AX893" i="2"/>
  <c r="AX909" i="2"/>
  <c r="AX917" i="2"/>
  <c r="AX933" i="2"/>
  <c r="AX949" i="2"/>
  <c r="AX957" i="2"/>
  <c r="AX809" i="2"/>
  <c r="AX868" i="2"/>
  <c r="AX892" i="2"/>
  <c r="AX900" i="2"/>
  <c r="AX908" i="2"/>
  <c r="AX924" i="2"/>
  <c r="AX932" i="2"/>
  <c r="AX940" i="2"/>
  <c r="AX948" i="2"/>
  <c r="AX956" i="2"/>
  <c r="AX964" i="2"/>
  <c r="AX867" i="2"/>
  <c r="AX875" i="2"/>
  <c r="AX883" i="2"/>
  <c r="AX891" i="2"/>
  <c r="AX899" i="2"/>
  <c r="AX907" i="2"/>
  <c r="AX923" i="2"/>
  <c r="AX931" i="2"/>
  <c r="AX963" i="2"/>
  <c r="AX971" i="2"/>
  <c r="AX833" i="2"/>
  <c r="AX866" i="2"/>
  <c r="AX874" i="2"/>
  <c r="AX882" i="2"/>
  <c r="AX898" i="2"/>
  <c r="AX906" i="2"/>
  <c r="AX914" i="2"/>
  <c r="AX922" i="2"/>
  <c r="AX930" i="2"/>
  <c r="AX938" i="2"/>
  <c r="AX946" i="2"/>
  <c r="AX962" i="2"/>
  <c r="AX825" i="2"/>
  <c r="AX841" i="2"/>
  <c r="AX881" i="2"/>
  <c r="AX889" i="2"/>
  <c r="AX897" i="2"/>
  <c r="AX905" i="2"/>
  <c r="AX913" i="2"/>
  <c r="AX921" i="2"/>
  <c r="AX929" i="2"/>
  <c r="AX953" i="2"/>
  <c r="AX961" i="2"/>
  <c r="AX969" i="2"/>
  <c r="AX754" i="2"/>
  <c r="AX872" i="2"/>
  <c r="AX880" i="2"/>
  <c r="AX888" i="2"/>
  <c r="AX896" i="2"/>
  <c r="AX904" i="2"/>
  <c r="AX912" i="2"/>
  <c r="AX920" i="2"/>
  <c r="AX928" i="2"/>
  <c r="AX944" i="2"/>
  <c r="AX952" i="2"/>
  <c r="AX960" i="2"/>
  <c r="AX769" i="2"/>
  <c r="AX777" i="2"/>
  <c r="AX801" i="2"/>
  <c r="AX817" i="2"/>
  <c r="AX865" i="2"/>
  <c r="AX879" i="2"/>
  <c r="AX887" i="2"/>
  <c r="AX895" i="2"/>
  <c r="AX903" i="2"/>
  <c r="AX911" i="2"/>
  <c r="AX919" i="2"/>
  <c r="AX927" i="2"/>
  <c r="AX935" i="2"/>
  <c r="AX951" i="2"/>
  <c r="AX761" i="2"/>
  <c r="AX793" i="2"/>
  <c r="AX878" i="2"/>
  <c r="AX902" i="2"/>
  <c r="AX965" i="2"/>
  <c r="AX988" i="2"/>
  <c r="AX996" i="2"/>
  <c r="AX1012" i="2"/>
  <c r="AX1020" i="2"/>
  <c r="AX1028" i="2"/>
  <c r="AX1036" i="2"/>
  <c r="AX1044" i="2"/>
  <c r="AX1052" i="2"/>
  <c r="AX1060" i="2"/>
  <c r="AX1068" i="2"/>
  <c r="AX1076" i="2"/>
  <c r="AX857" i="2"/>
  <c r="AX910" i="2"/>
  <c r="AX934" i="2"/>
  <c r="AX979" i="2"/>
  <c r="AX987" i="2"/>
  <c r="AX995" i="2"/>
  <c r="AX1003" i="2"/>
  <c r="AX1011" i="2"/>
  <c r="AX1019" i="2"/>
  <c r="AX1027" i="2"/>
  <c r="AX1035" i="2"/>
  <c r="AX1043" i="2"/>
  <c r="AX1051" i="2"/>
  <c r="AX1059" i="2"/>
  <c r="AX978" i="2"/>
  <c r="AX994" i="2"/>
  <c r="AX1002" i="2"/>
  <c r="AX1010" i="2"/>
  <c r="AX1018" i="2"/>
  <c r="AX1026" i="2"/>
  <c r="AX1034" i="2"/>
  <c r="AX1042" i="2"/>
  <c r="AX1050" i="2"/>
  <c r="AX1058" i="2"/>
  <c r="AX1066" i="2"/>
  <c r="AX1074" i="2"/>
  <c r="AX894" i="2"/>
  <c r="AX926" i="2"/>
  <c r="AX977" i="2"/>
  <c r="AX985" i="2"/>
  <c r="AX993" i="2"/>
  <c r="AX1009" i="2"/>
  <c r="AX1017" i="2"/>
  <c r="AX1025" i="2"/>
  <c r="AX1041" i="2"/>
  <c r="AX1049" i="2"/>
  <c r="AX1057" i="2"/>
  <c r="AX1065" i="2"/>
  <c r="AX1073" i="2"/>
  <c r="BP1073" i="2" s="1"/>
  <c r="AX870" i="2"/>
  <c r="AX976" i="2"/>
  <c r="AX984" i="2"/>
  <c r="AX992" i="2"/>
  <c r="AX1000" i="2"/>
  <c r="AX1008" i="2"/>
  <c r="AX1016" i="2"/>
  <c r="AX1032" i="2"/>
  <c r="AX1040" i="2"/>
  <c r="AX1048" i="2"/>
  <c r="AX1056" i="2"/>
  <c r="AX1064" i="2"/>
  <c r="AX1072" i="2"/>
  <c r="AX975" i="2"/>
  <c r="AX983" i="2"/>
  <c r="AX999" i="2"/>
  <c r="AX1007" i="2"/>
  <c r="AX1015" i="2"/>
  <c r="AX1023" i="2"/>
  <c r="AX1031" i="2"/>
  <c r="AX1039" i="2"/>
  <c r="AX1047" i="2"/>
  <c r="AX1055" i="2"/>
  <c r="AX1063" i="2"/>
  <c r="AX1071" i="2"/>
  <c r="AX942" i="2"/>
  <c r="AX972" i="2"/>
  <c r="AX990" i="2"/>
  <c r="AX998" i="2"/>
  <c r="AX1006" i="2"/>
  <c r="AX1014" i="2"/>
  <c r="AX1022" i="2"/>
  <c r="AX1030" i="2"/>
  <c r="AX1038" i="2"/>
  <c r="AX1046" i="2"/>
  <c r="AX1054" i="2"/>
  <c r="AX1070" i="2"/>
  <c r="AX918" i="2"/>
  <c r="AX950" i="2"/>
  <c r="AX968" i="2"/>
  <c r="AX981" i="2"/>
  <c r="AX1005" i="2"/>
  <c r="AX1013" i="2"/>
  <c r="AX1021" i="2"/>
  <c r="AX1029" i="2"/>
  <c r="AX1037" i="2"/>
  <c r="AX1045" i="2"/>
  <c r="AX1053" i="2"/>
  <c r="AX1061" i="2"/>
  <c r="AX1069" i="2"/>
  <c r="AP7" i="2"/>
  <c r="AP15" i="2"/>
  <c r="AP6" i="2"/>
  <c r="AP14" i="2"/>
  <c r="AP5" i="2"/>
  <c r="AP13" i="2"/>
  <c r="AP4" i="2"/>
  <c r="AP12" i="2"/>
  <c r="AP3" i="2"/>
  <c r="AP11" i="2"/>
  <c r="AP9" i="2"/>
  <c r="AP17" i="2"/>
  <c r="AP24" i="2"/>
  <c r="AP10" i="2"/>
  <c r="AP23" i="2"/>
  <c r="AP16" i="2"/>
  <c r="AP22" i="2"/>
  <c r="AP21" i="2"/>
  <c r="AP29" i="2"/>
  <c r="AP20" i="2"/>
  <c r="AP28" i="2"/>
  <c r="AP26" i="2"/>
  <c r="AP8" i="2"/>
  <c r="AP18" i="2"/>
  <c r="AP25" i="2"/>
  <c r="AP32" i="2"/>
  <c r="AP40" i="2"/>
  <c r="AP19" i="2"/>
  <c r="AP31" i="2"/>
  <c r="AP39" i="2"/>
  <c r="AP27" i="2"/>
  <c r="AP30" i="2"/>
  <c r="AP38" i="2"/>
  <c r="AP37" i="2"/>
  <c r="AP34" i="2"/>
  <c r="AP33" i="2"/>
  <c r="AP41" i="2"/>
  <c r="AP43" i="2"/>
  <c r="AP51" i="2"/>
  <c r="AP35" i="2"/>
  <c r="AP50" i="2"/>
  <c r="AP49" i="2"/>
  <c r="AP42" i="2"/>
  <c r="AP48" i="2"/>
  <c r="AP47" i="2"/>
  <c r="AP36" i="2"/>
  <c r="AP46" i="2"/>
  <c r="AP45" i="2"/>
  <c r="AP44" i="2"/>
  <c r="AP52" i="2"/>
  <c r="AP55" i="2"/>
  <c r="AP63" i="2"/>
  <c r="AP54" i="2"/>
  <c r="AP62" i="2"/>
  <c r="AP53" i="2"/>
  <c r="AP61" i="2"/>
  <c r="AP60" i="2"/>
  <c r="AP59" i="2"/>
  <c r="AP58" i="2"/>
  <c r="AP57" i="2"/>
  <c r="AP65" i="2"/>
  <c r="AP69" i="2"/>
  <c r="AP77" i="2"/>
  <c r="AP68" i="2"/>
  <c r="AP76" i="2"/>
  <c r="AP67" i="2"/>
  <c r="AP75" i="2"/>
  <c r="AP64" i="2"/>
  <c r="AP66" i="2"/>
  <c r="AP74" i="2"/>
  <c r="AP82" i="2"/>
  <c r="AP73" i="2"/>
  <c r="AP81" i="2"/>
  <c r="AP72" i="2"/>
  <c r="AP80" i="2"/>
  <c r="AP85" i="2"/>
  <c r="AP93" i="2"/>
  <c r="AP101" i="2"/>
  <c r="AP71" i="2"/>
  <c r="AP84" i="2"/>
  <c r="AP92" i="2"/>
  <c r="AP100" i="2"/>
  <c r="AP91" i="2"/>
  <c r="AP99" i="2"/>
  <c r="AP83" i="2"/>
  <c r="AP90" i="2"/>
  <c r="AP98" i="2"/>
  <c r="AP56" i="2"/>
  <c r="AP89" i="2"/>
  <c r="AP97" i="2"/>
  <c r="AP105" i="2"/>
  <c r="AP70" i="2"/>
  <c r="AP78" i="2"/>
  <c r="AP88" i="2"/>
  <c r="AP96" i="2"/>
  <c r="AP104" i="2"/>
  <c r="AP94" i="2"/>
  <c r="AP109" i="2"/>
  <c r="AP117" i="2"/>
  <c r="AP125" i="2"/>
  <c r="AP87" i="2"/>
  <c r="AP102" i="2"/>
  <c r="AP108" i="2"/>
  <c r="AP116" i="2"/>
  <c r="AP124" i="2"/>
  <c r="AP115" i="2"/>
  <c r="AP123" i="2"/>
  <c r="AP114" i="2"/>
  <c r="AP122" i="2"/>
  <c r="AP95" i="2"/>
  <c r="AP113" i="2"/>
  <c r="AP121" i="2"/>
  <c r="AP129" i="2"/>
  <c r="AP86" i="2"/>
  <c r="AP103" i="2"/>
  <c r="AP107" i="2"/>
  <c r="AP112" i="2"/>
  <c r="AP120" i="2"/>
  <c r="AP128" i="2"/>
  <c r="AP118" i="2"/>
  <c r="AP127" i="2"/>
  <c r="AP136" i="2"/>
  <c r="AP144" i="2"/>
  <c r="AP135" i="2"/>
  <c r="AP143" i="2"/>
  <c r="AP111" i="2"/>
  <c r="AP134" i="2"/>
  <c r="AP142" i="2"/>
  <c r="AP150" i="2"/>
  <c r="AP119" i="2"/>
  <c r="AP132" i="2"/>
  <c r="AP140" i="2"/>
  <c r="AP148" i="2"/>
  <c r="AP79" i="2"/>
  <c r="AP106" i="2"/>
  <c r="AP131" i="2"/>
  <c r="AP139" i="2"/>
  <c r="AP147" i="2"/>
  <c r="AP110" i="2"/>
  <c r="AP138" i="2"/>
  <c r="AP145" i="2"/>
  <c r="AP149" i="2"/>
  <c r="AP156" i="2"/>
  <c r="AP164" i="2"/>
  <c r="AP155" i="2"/>
  <c r="AP163" i="2"/>
  <c r="AP154" i="2"/>
  <c r="AP162" i="2"/>
  <c r="AP133" i="2"/>
  <c r="AP152" i="2"/>
  <c r="AP160" i="2"/>
  <c r="AP168" i="2"/>
  <c r="AP130" i="2"/>
  <c r="AP151" i="2"/>
  <c r="AP159" i="2"/>
  <c r="AP167" i="2"/>
  <c r="AP169" i="2"/>
  <c r="AP173" i="2"/>
  <c r="AP181" i="2"/>
  <c r="AP189" i="2"/>
  <c r="AP170" i="2"/>
  <c r="AP172" i="2"/>
  <c r="AP180" i="2"/>
  <c r="AP188" i="2"/>
  <c r="AP141" i="2"/>
  <c r="AP153" i="2"/>
  <c r="AP171" i="2"/>
  <c r="AP179" i="2"/>
  <c r="AP187" i="2"/>
  <c r="AP178" i="2"/>
  <c r="AP186" i="2"/>
  <c r="AP194" i="2"/>
  <c r="AP137" i="2"/>
  <c r="AP146" i="2"/>
  <c r="AP157" i="2"/>
  <c r="AP165" i="2"/>
  <c r="AP177" i="2"/>
  <c r="AP185" i="2"/>
  <c r="AP193" i="2"/>
  <c r="AP126" i="2"/>
  <c r="AP190" i="2"/>
  <c r="AP191" i="2"/>
  <c r="AP202" i="2"/>
  <c r="AP210" i="2"/>
  <c r="AP218" i="2"/>
  <c r="AP226" i="2"/>
  <c r="BM226" i="2" s="1"/>
  <c r="AP166" i="2"/>
  <c r="AP201" i="2"/>
  <c r="AP209" i="2"/>
  <c r="AP217" i="2"/>
  <c r="AP225" i="2"/>
  <c r="AP200" i="2"/>
  <c r="AP208" i="2"/>
  <c r="AP216" i="2"/>
  <c r="AP224" i="2"/>
  <c r="AP174" i="2"/>
  <c r="AP176" i="2"/>
  <c r="AP184" i="2"/>
  <c r="AP199" i="2"/>
  <c r="AP207" i="2"/>
  <c r="AP215" i="2"/>
  <c r="AP223" i="2"/>
  <c r="AP161" i="2"/>
  <c r="AP198" i="2"/>
  <c r="AP206" i="2"/>
  <c r="AP214" i="2"/>
  <c r="AP222" i="2"/>
  <c r="AP230" i="2"/>
  <c r="AP192" i="2"/>
  <c r="AP158" i="2"/>
  <c r="AP203" i="2"/>
  <c r="AP212" i="2"/>
  <c r="AP221" i="2"/>
  <c r="AP232" i="2"/>
  <c r="AP240" i="2"/>
  <c r="AP204" i="2"/>
  <c r="AP239" i="2"/>
  <c r="AP213" i="2"/>
  <c r="AP227" i="2"/>
  <c r="AP231" i="2"/>
  <c r="AP238" i="2"/>
  <c r="AP195" i="2"/>
  <c r="AP237" i="2"/>
  <c r="AP236" i="2"/>
  <c r="AP205" i="2"/>
  <c r="AP220" i="2"/>
  <c r="AP228" i="2"/>
  <c r="AP229" i="2"/>
  <c r="AP234" i="2"/>
  <c r="AP242" i="2"/>
  <c r="AP235" i="2"/>
  <c r="AP241" i="2"/>
  <c r="AP249" i="2"/>
  <c r="AP257" i="2"/>
  <c r="AP265" i="2"/>
  <c r="AP273" i="2"/>
  <c r="AP281" i="2"/>
  <c r="AP289" i="2"/>
  <c r="AP297" i="2"/>
  <c r="AP182" i="2"/>
  <c r="AP248" i="2"/>
  <c r="AP256" i="2"/>
  <c r="AP264" i="2"/>
  <c r="AP272" i="2"/>
  <c r="AP280" i="2"/>
  <c r="AP288" i="2"/>
  <c r="AP296" i="2"/>
  <c r="AP233" i="2"/>
  <c r="AP243" i="2"/>
  <c r="AP247" i="2"/>
  <c r="AP255" i="2"/>
  <c r="AP263" i="2"/>
  <c r="AP271" i="2"/>
  <c r="AP279" i="2"/>
  <c r="AP287" i="2"/>
  <c r="AP295" i="2"/>
  <c r="AP219" i="2"/>
  <c r="AP246" i="2"/>
  <c r="AP254" i="2"/>
  <c r="AP262" i="2"/>
  <c r="AP270" i="2"/>
  <c r="AP278" i="2"/>
  <c r="AP286" i="2"/>
  <c r="AP294" i="2"/>
  <c r="AP197" i="2"/>
  <c r="AP245" i="2"/>
  <c r="AP253" i="2"/>
  <c r="AP261" i="2"/>
  <c r="AP269" i="2"/>
  <c r="AP277" i="2"/>
  <c r="AP285" i="2"/>
  <c r="AP293" i="2"/>
  <c r="AP183" i="2"/>
  <c r="AP196" i="2"/>
  <c r="AP251" i="2"/>
  <c r="AP259" i="2"/>
  <c r="AP267" i="2"/>
  <c r="AP275" i="2"/>
  <c r="AP283" i="2"/>
  <c r="AP291" i="2"/>
  <c r="AP300" i="2"/>
  <c r="AP308" i="2"/>
  <c r="AP316" i="2"/>
  <c r="AP324" i="2"/>
  <c r="AP332" i="2"/>
  <c r="AP340" i="2"/>
  <c r="AP268" i="2"/>
  <c r="AP276" i="2"/>
  <c r="AP299" i="2"/>
  <c r="AP307" i="2"/>
  <c r="AP315" i="2"/>
  <c r="AP323" i="2"/>
  <c r="AP331" i="2"/>
  <c r="AP339" i="2"/>
  <c r="AP211" i="2"/>
  <c r="AP252" i="2"/>
  <c r="AP290" i="2"/>
  <c r="BM290" i="2" s="1"/>
  <c r="AP306" i="2"/>
  <c r="AP314" i="2"/>
  <c r="AP322" i="2"/>
  <c r="AP330" i="2"/>
  <c r="AP338" i="2"/>
  <c r="AP274" i="2"/>
  <c r="AP305" i="2"/>
  <c r="AP313" i="2"/>
  <c r="AP321" i="2"/>
  <c r="AP329" i="2"/>
  <c r="AP337" i="2"/>
  <c r="AP244" i="2"/>
  <c r="AP266" i="2"/>
  <c r="AP304" i="2"/>
  <c r="AP312" i="2"/>
  <c r="AP320" i="2"/>
  <c r="AP328" i="2"/>
  <c r="AP336" i="2"/>
  <c r="AP284" i="2"/>
  <c r="AP298" i="2"/>
  <c r="AP302" i="2"/>
  <c r="AP310" i="2"/>
  <c r="AP318" i="2"/>
  <c r="AP326" i="2"/>
  <c r="AP334" i="2"/>
  <c r="AP342" i="2"/>
  <c r="AP258" i="2"/>
  <c r="AP292" i="2"/>
  <c r="AP260" i="2"/>
  <c r="AP311" i="2"/>
  <c r="AP282" i="2"/>
  <c r="AP333" i="2"/>
  <c r="AP303" i="2"/>
  <c r="AP250" i="2"/>
  <c r="AP301" i="2"/>
  <c r="AP309" i="2"/>
  <c r="AP317" i="2"/>
  <c r="AP319" i="2"/>
  <c r="AP325" i="2"/>
  <c r="AP327" i="2"/>
  <c r="AP351" i="2"/>
  <c r="AP359" i="2"/>
  <c r="AP367" i="2"/>
  <c r="AP343" i="2"/>
  <c r="AP344" i="2"/>
  <c r="AP350" i="2"/>
  <c r="AP358" i="2"/>
  <c r="AP366" i="2"/>
  <c r="AP349" i="2"/>
  <c r="AP357" i="2"/>
  <c r="AP365" i="2"/>
  <c r="AP341" i="2"/>
  <c r="AP348" i="2"/>
  <c r="AP356" i="2"/>
  <c r="AP364" i="2"/>
  <c r="AP372" i="2"/>
  <c r="AP347" i="2"/>
  <c r="AP355" i="2"/>
  <c r="AP363" i="2"/>
  <c r="AP371" i="2"/>
  <c r="AP346" i="2"/>
  <c r="AP354" i="2"/>
  <c r="AP362" i="2"/>
  <c r="AP370" i="2"/>
  <c r="AP335" i="2"/>
  <c r="AP345" i="2"/>
  <c r="AP353" i="2"/>
  <c r="AP361" i="2"/>
  <c r="AP369" i="2"/>
  <c r="AP373" i="2"/>
  <c r="AP381" i="2"/>
  <c r="AP389" i="2"/>
  <c r="AP397" i="2"/>
  <c r="AP380" i="2"/>
  <c r="AP388" i="2"/>
  <c r="AP396" i="2"/>
  <c r="AP379" i="2"/>
  <c r="AP387" i="2"/>
  <c r="AP395" i="2"/>
  <c r="AP352" i="2"/>
  <c r="AP378" i="2"/>
  <c r="AP386" i="2"/>
  <c r="AP394" i="2"/>
  <c r="AP377" i="2"/>
  <c r="AP385" i="2"/>
  <c r="AP393" i="2"/>
  <c r="AP360" i="2"/>
  <c r="AP375" i="2"/>
  <c r="AP383" i="2"/>
  <c r="AP391" i="2"/>
  <c r="AP374" i="2"/>
  <c r="AP382" i="2"/>
  <c r="AP390" i="2"/>
  <c r="AP398" i="2"/>
  <c r="AP392" i="2"/>
  <c r="AP404" i="2"/>
  <c r="AP412" i="2"/>
  <c r="AP420" i="2"/>
  <c r="AP428" i="2"/>
  <c r="AP436" i="2"/>
  <c r="AP444" i="2"/>
  <c r="AP452" i="2"/>
  <c r="AP403" i="2"/>
  <c r="AP411" i="2"/>
  <c r="AP419" i="2"/>
  <c r="AP427" i="2"/>
  <c r="AP435" i="2"/>
  <c r="AP443" i="2"/>
  <c r="AP451" i="2"/>
  <c r="AP402" i="2"/>
  <c r="AP410" i="2"/>
  <c r="AP418" i="2"/>
  <c r="AP426" i="2"/>
  <c r="AP434" i="2"/>
  <c r="AP442" i="2"/>
  <c r="AP450" i="2"/>
  <c r="AP384" i="2"/>
  <c r="AP401" i="2"/>
  <c r="AP409" i="2"/>
  <c r="AP417" i="2"/>
  <c r="AP425" i="2"/>
  <c r="AP433" i="2"/>
  <c r="AP441" i="2"/>
  <c r="AP449" i="2"/>
  <c r="AP368" i="2"/>
  <c r="AP400" i="2"/>
  <c r="AP408" i="2"/>
  <c r="AP416" i="2"/>
  <c r="AP424" i="2"/>
  <c r="AP432" i="2"/>
  <c r="AP440" i="2"/>
  <c r="AP448" i="2"/>
  <c r="AP399" i="2"/>
  <c r="AP407" i="2"/>
  <c r="AP415" i="2"/>
  <c r="AP423" i="2"/>
  <c r="AP431" i="2"/>
  <c r="AP439" i="2"/>
  <c r="AP447" i="2"/>
  <c r="AP406" i="2"/>
  <c r="AP414" i="2"/>
  <c r="AP422" i="2"/>
  <c r="AP430" i="2"/>
  <c r="AP438" i="2"/>
  <c r="AP446" i="2"/>
  <c r="AP454" i="2"/>
  <c r="AP429" i="2"/>
  <c r="AP458" i="2"/>
  <c r="AP466" i="2"/>
  <c r="AP474" i="2"/>
  <c r="AP482" i="2"/>
  <c r="AP490" i="2"/>
  <c r="BM490" i="2" s="1"/>
  <c r="AP498" i="2"/>
  <c r="AP506" i="2"/>
  <c r="AP413" i="2"/>
  <c r="AP437" i="2"/>
  <c r="AP457" i="2"/>
  <c r="AP465" i="2"/>
  <c r="AP473" i="2"/>
  <c r="AP481" i="2"/>
  <c r="AP489" i="2"/>
  <c r="AP497" i="2"/>
  <c r="AP421" i="2"/>
  <c r="AP464" i="2"/>
  <c r="AP472" i="2"/>
  <c r="AP480" i="2"/>
  <c r="AP488" i="2"/>
  <c r="AP496" i="2"/>
  <c r="AP504" i="2"/>
  <c r="AP405" i="2"/>
  <c r="AP455" i="2"/>
  <c r="AP463" i="2"/>
  <c r="AP471" i="2"/>
  <c r="AP479" i="2"/>
  <c r="AP487" i="2"/>
  <c r="AP495" i="2"/>
  <c r="AP503" i="2"/>
  <c r="AP462" i="2"/>
  <c r="AP470" i="2"/>
  <c r="AP478" i="2"/>
  <c r="AP486" i="2"/>
  <c r="AP494" i="2"/>
  <c r="AP502" i="2"/>
  <c r="AP461" i="2"/>
  <c r="AP469" i="2"/>
  <c r="AP477" i="2"/>
  <c r="AP485" i="2"/>
  <c r="AP493" i="2"/>
  <c r="AP501" i="2"/>
  <c r="AP445" i="2"/>
  <c r="AP460" i="2"/>
  <c r="AP468" i="2"/>
  <c r="AP476" i="2"/>
  <c r="AP484" i="2"/>
  <c r="AP492" i="2"/>
  <c r="AP500" i="2"/>
  <c r="AP453" i="2"/>
  <c r="AP467" i="2"/>
  <c r="AP475" i="2"/>
  <c r="AP483" i="2"/>
  <c r="AP491" i="2"/>
  <c r="AP499" i="2"/>
  <c r="AP516" i="2"/>
  <c r="BM516" i="2" s="1"/>
  <c r="AP524" i="2"/>
  <c r="AP532" i="2"/>
  <c r="AP540" i="2"/>
  <c r="AP548" i="2"/>
  <c r="AP556" i="2"/>
  <c r="AP564" i="2"/>
  <c r="AP509" i="2"/>
  <c r="AP515" i="2"/>
  <c r="AP523" i="2"/>
  <c r="AP531" i="2"/>
  <c r="AP539" i="2"/>
  <c r="AP547" i="2"/>
  <c r="AP555" i="2"/>
  <c r="AP563" i="2"/>
  <c r="AP514" i="2"/>
  <c r="AP522" i="2"/>
  <c r="AP530" i="2"/>
  <c r="AP538" i="2"/>
  <c r="AP546" i="2"/>
  <c r="AP554" i="2"/>
  <c r="AP562" i="2"/>
  <c r="AP505" i="2"/>
  <c r="AP513" i="2"/>
  <c r="AP521" i="2"/>
  <c r="AP529" i="2"/>
  <c r="AP537" i="2"/>
  <c r="AP545" i="2"/>
  <c r="AP553" i="2"/>
  <c r="AP561" i="2"/>
  <c r="AP508" i="2"/>
  <c r="AP512" i="2"/>
  <c r="AP520" i="2"/>
  <c r="AP528" i="2"/>
  <c r="AP536" i="2"/>
  <c r="AP544" i="2"/>
  <c r="AP552" i="2"/>
  <c r="AP560" i="2"/>
  <c r="AP568" i="2"/>
  <c r="AP511" i="2"/>
  <c r="AP519" i="2"/>
  <c r="AP527" i="2"/>
  <c r="AP535" i="2"/>
  <c r="AP543" i="2"/>
  <c r="AP551" i="2"/>
  <c r="AP559" i="2"/>
  <c r="AP510" i="2"/>
  <c r="AP518" i="2"/>
  <c r="AP526" i="2"/>
  <c r="AP534" i="2"/>
  <c r="AP542" i="2"/>
  <c r="AP550" i="2"/>
  <c r="AP558" i="2"/>
  <c r="AP566" i="2"/>
  <c r="AP507" i="2"/>
  <c r="AP517" i="2"/>
  <c r="AP525" i="2"/>
  <c r="AP533" i="2"/>
  <c r="AP541" i="2"/>
  <c r="AP549" i="2"/>
  <c r="AP557" i="2"/>
  <c r="AP565" i="2"/>
  <c r="AP573" i="2"/>
  <c r="AP581" i="2"/>
  <c r="AP589" i="2"/>
  <c r="AP597" i="2"/>
  <c r="AP605" i="2"/>
  <c r="AP613" i="2"/>
  <c r="AP621" i="2"/>
  <c r="AP629" i="2"/>
  <c r="AP569" i="2"/>
  <c r="AP572" i="2"/>
  <c r="AP580" i="2"/>
  <c r="AP588" i="2"/>
  <c r="AP596" i="2"/>
  <c r="AP604" i="2"/>
  <c r="AP612" i="2"/>
  <c r="AP620" i="2"/>
  <c r="AP628" i="2"/>
  <c r="AP571" i="2"/>
  <c r="AP579" i="2"/>
  <c r="AP587" i="2"/>
  <c r="AP595" i="2"/>
  <c r="AP603" i="2"/>
  <c r="AP611" i="2"/>
  <c r="AP619" i="2"/>
  <c r="AP627" i="2"/>
  <c r="AP570" i="2"/>
  <c r="AP578" i="2"/>
  <c r="AP586" i="2"/>
  <c r="AP594" i="2"/>
  <c r="AP602" i="2"/>
  <c r="AP610" i="2"/>
  <c r="AP618" i="2"/>
  <c r="AP626" i="2"/>
  <c r="AP567" i="2"/>
  <c r="AP577" i="2"/>
  <c r="AP585" i="2"/>
  <c r="AP593" i="2"/>
  <c r="AP601" i="2"/>
  <c r="AP609" i="2"/>
  <c r="AP617" i="2"/>
  <c r="AP625" i="2"/>
  <c r="AP576" i="2"/>
  <c r="AP584" i="2"/>
  <c r="AP592" i="2"/>
  <c r="AP600" i="2"/>
  <c r="AP608" i="2"/>
  <c r="AP616" i="2"/>
  <c r="AP624" i="2"/>
  <c r="AP575" i="2"/>
  <c r="AP583" i="2"/>
  <c r="AP591" i="2"/>
  <c r="AP599" i="2"/>
  <c r="AP607" i="2"/>
  <c r="AP615" i="2"/>
  <c r="AP623" i="2"/>
  <c r="AP574" i="2"/>
  <c r="AP582" i="2"/>
  <c r="AP590" i="2"/>
  <c r="AP598" i="2"/>
  <c r="AP606" i="2"/>
  <c r="AP614" i="2"/>
  <c r="AP622" i="2"/>
  <c r="AP634" i="2"/>
  <c r="AP642" i="2"/>
  <c r="AP650" i="2"/>
  <c r="AP658" i="2"/>
  <c r="AP666" i="2"/>
  <c r="AP674" i="2"/>
  <c r="AP682" i="2"/>
  <c r="AP690" i="2"/>
  <c r="AP633" i="2"/>
  <c r="AP641" i="2"/>
  <c r="AP649" i="2"/>
  <c r="AP657" i="2"/>
  <c r="AP665" i="2"/>
  <c r="AP673" i="2"/>
  <c r="AP681" i="2"/>
  <c r="AP632" i="2"/>
  <c r="AP640" i="2"/>
  <c r="AP648" i="2"/>
  <c r="AP656" i="2"/>
  <c r="AP664" i="2"/>
  <c r="AP672" i="2"/>
  <c r="AP680" i="2"/>
  <c r="AP688" i="2"/>
  <c r="AP639" i="2"/>
  <c r="AP647" i="2"/>
  <c r="AP655" i="2"/>
  <c r="AP663" i="2"/>
  <c r="AP671" i="2"/>
  <c r="AP679" i="2"/>
  <c r="AP687" i="2"/>
  <c r="AP631" i="2"/>
  <c r="AP638" i="2"/>
  <c r="AP646" i="2"/>
  <c r="AP654" i="2"/>
  <c r="AP662" i="2"/>
  <c r="AP670" i="2"/>
  <c r="AP678" i="2"/>
  <c r="AP686" i="2"/>
  <c r="AP637" i="2"/>
  <c r="AP645" i="2"/>
  <c r="AP653" i="2"/>
  <c r="AP661" i="2"/>
  <c r="AP669" i="2"/>
  <c r="AP677" i="2"/>
  <c r="AP685" i="2"/>
  <c r="AP636" i="2"/>
  <c r="AP644" i="2"/>
  <c r="AP652" i="2"/>
  <c r="AP660" i="2"/>
  <c r="AP668" i="2"/>
  <c r="AP676" i="2"/>
  <c r="AP684" i="2"/>
  <c r="AP630" i="2"/>
  <c r="AP635" i="2"/>
  <c r="AP643" i="2"/>
  <c r="AP651" i="2"/>
  <c r="AP659" i="2"/>
  <c r="AP667" i="2"/>
  <c r="AP675" i="2"/>
  <c r="AP683" i="2"/>
  <c r="AP689" i="2"/>
  <c r="AP695" i="2"/>
  <c r="AP703" i="2"/>
  <c r="AP711" i="2"/>
  <c r="AP719" i="2"/>
  <c r="AP727" i="2"/>
  <c r="AP735" i="2"/>
  <c r="AP743" i="2"/>
  <c r="AP751" i="2"/>
  <c r="AP694" i="2"/>
  <c r="AP702" i="2"/>
  <c r="AP710" i="2"/>
  <c r="AP718" i="2"/>
  <c r="AP726" i="2"/>
  <c r="AP734" i="2"/>
  <c r="AP742" i="2"/>
  <c r="AP750" i="2"/>
  <c r="AP693" i="2"/>
  <c r="AP701" i="2"/>
  <c r="AP709" i="2"/>
  <c r="AP717" i="2"/>
  <c r="AP725" i="2"/>
  <c r="AP733" i="2"/>
  <c r="AP741" i="2"/>
  <c r="AP749" i="2"/>
  <c r="AP692" i="2"/>
  <c r="AP700" i="2"/>
  <c r="AP708" i="2"/>
  <c r="AP716" i="2"/>
  <c r="AP724" i="2"/>
  <c r="AP732" i="2"/>
  <c r="AP740" i="2"/>
  <c r="AP748" i="2"/>
  <c r="AP699" i="2"/>
  <c r="AP707" i="2"/>
  <c r="AP715" i="2"/>
  <c r="AP723" i="2"/>
  <c r="AP731" i="2"/>
  <c r="AP739" i="2"/>
  <c r="AP747" i="2"/>
  <c r="AP691" i="2"/>
  <c r="AP698" i="2"/>
  <c r="AP706" i="2"/>
  <c r="AP714" i="2"/>
  <c r="AP722" i="2"/>
  <c r="AP730" i="2"/>
  <c r="AP738" i="2"/>
  <c r="AP746" i="2"/>
  <c r="AP697" i="2"/>
  <c r="AP705" i="2"/>
  <c r="AP713" i="2"/>
  <c r="AP721" i="2"/>
  <c r="AP729" i="2"/>
  <c r="AP737" i="2"/>
  <c r="AP745" i="2"/>
  <c r="AP696" i="2"/>
  <c r="AP754" i="2"/>
  <c r="AP760" i="2"/>
  <c r="AP768" i="2"/>
  <c r="AP776" i="2"/>
  <c r="AP784" i="2"/>
  <c r="AP792" i="2"/>
  <c r="AP800" i="2"/>
  <c r="AP808" i="2"/>
  <c r="AP816" i="2"/>
  <c r="AP824" i="2"/>
  <c r="AP832" i="2"/>
  <c r="AP840" i="2"/>
  <c r="AP848" i="2"/>
  <c r="AP856" i="2"/>
  <c r="AP864" i="2"/>
  <c r="AP759" i="2"/>
  <c r="AP767" i="2"/>
  <c r="AP775" i="2"/>
  <c r="AP783" i="2"/>
  <c r="AP791" i="2"/>
  <c r="AP799" i="2"/>
  <c r="AP807" i="2"/>
  <c r="AP815" i="2"/>
  <c r="AP823" i="2"/>
  <c r="AP831" i="2"/>
  <c r="AP839" i="2"/>
  <c r="AP847" i="2"/>
  <c r="AP855" i="2"/>
  <c r="AP863" i="2"/>
  <c r="AP720" i="2"/>
  <c r="AP728" i="2"/>
  <c r="AP744" i="2"/>
  <c r="AP752" i="2"/>
  <c r="AP753" i="2"/>
  <c r="AP758" i="2"/>
  <c r="AP766" i="2"/>
  <c r="AP774" i="2"/>
  <c r="AP782" i="2"/>
  <c r="AP790" i="2"/>
  <c r="AP798" i="2"/>
  <c r="AP806" i="2"/>
  <c r="AP814" i="2"/>
  <c r="AP822" i="2"/>
  <c r="AP830" i="2"/>
  <c r="AP838" i="2"/>
  <c r="AP846" i="2"/>
  <c r="AP854" i="2"/>
  <c r="AP862" i="2"/>
  <c r="AP757" i="2"/>
  <c r="AP765" i="2"/>
  <c r="AP773" i="2"/>
  <c r="AP781" i="2"/>
  <c r="AP789" i="2"/>
  <c r="AP797" i="2"/>
  <c r="AP805" i="2"/>
  <c r="AP813" i="2"/>
  <c r="AP821" i="2"/>
  <c r="AP829" i="2"/>
  <c r="AP837" i="2"/>
  <c r="AP845" i="2"/>
  <c r="AP853" i="2"/>
  <c r="AP861" i="2"/>
  <c r="AP756" i="2"/>
  <c r="AP764" i="2"/>
  <c r="AP772" i="2"/>
  <c r="AP780" i="2"/>
  <c r="AP788" i="2"/>
  <c r="AP796" i="2"/>
  <c r="AP804" i="2"/>
  <c r="AP812" i="2"/>
  <c r="AP820" i="2"/>
  <c r="AP828" i="2"/>
  <c r="AP836" i="2"/>
  <c r="AP844" i="2"/>
  <c r="AP852" i="2"/>
  <c r="AP860" i="2"/>
  <c r="AP736" i="2"/>
  <c r="AP755" i="2"/>
  <c r="AP763" i="2"/>
  <c r="AP771" i="2"/>
  <c r="AP779" i="2"/>
  <c r="AP787" i="2"/>
  <c r="AP795" i="2"/>
  <c r="AP803" i="2"/>
  <c r="AP811" i="2"/>
  <c r="AP819" i="2"/>
  <c r="AP827" i="2"/>
  <c r="AP835" i="2"/>
  <c r="AP843" i="2"/>
  <c r="AP851" i="2"/>
  <c r="AP859" i="2"/>
  <c r="AP712" i="2"/>
  <c r="AP762" i="2"/>
  <c r="AP770" i="2"/>
  <c r="AP778" i="2"/>
  <c r="AP786" i="2"/>
  <c r="AP794" i="2"/>
  <c r="AP802" i="2"/>
  <c r="AP810" i="2"/>
  <c r="AP818" i="2"/>
  <c r="AP826" i="2"/>
  <c r="AP834" i="2"/>
  <c r="AP842" i="2"/>
  <c r="AP850" i="2"/>
  <c r="AP858" i="2"/>
  <c r="AP769" i="2"/>
  <c r="AP869" i="2"/>
  <c r="AP877" i="2"/>
  <c r="AP885" i="2"/>
  <c r="AP893" i="2"/>
  <c r="AP901" i="2"/>
  <c r="AP909" i="2"/>
  <c r="AP917" i="2"/>
  <c r="AP925" i="2"/>
  <c r="AP933" i="2"/>
  <c r="AP941" i="2"/>
  <c r="AP949" i="2"/>
  <c r="AP957" i="2"/>
  <c r="AP868" i="2"/>
  <c r="AP876" i="2"/>
  <c r="AP884" i="2"/>
  <c r="AP892" i="2"/>
  <c r="AP900" i="2"/>
  <c r="AP908" i="2"/>
  <c r="AP916" i="2"/>
  <c r="AP924" i="2"/>
  <c r="AP932" i="2"/>
  <c r="AP940" i="2"/>
  <c r="AP948" i="2"/>
  <c r="AP956" i="2"/>
  <c r="AP964" i="2"/>
  <c r="AP833" i="2"/>
  <c r="AP849" i="2"/>
  <c r="AP865" i="2"/>
  <c r="AP867" i="2"/>
  <c r="AP875" i="2"/>
  <c r="AP883" i="2"/>
  <c r="AP891" i="2"/>
  <c r="AP899" i="2"/>
  <c r="AP907" i="2"/>
  <c r="AP915" i="2"/>
  <c r="AP923" i="2"/>
  <c r="AP931" i="2"/>
  <c r="AP939" i="2"/>
  <c r="AP947" i="2"/>
  <c r="AP955" i="2"/>
  <c r="AP963" i="2"/>
  <c r="AP971" i="2"/>
  <c r="AP785" i="2"/>
  <c r="AP825" i="2"/>
  <c r="AP841" i="2"/>
  <c r="AP874" i="2"/>
  <c r="AP882" i="2"/>
  <c r="AP890" i="2"/>
  <c r="AP898" i="2"/>
  <c r="AP906" i="2"/>
  <c r="AP914" i="2"/>
  <c r="AP922" i="2"/>
  <c r="AP930" i="2"/>
  <c r="AP938" i="2"/>
  <c r="AP946" i="2"/>
  <c r="AP954" i="2"/>
  <c r="AP962" i="2"/>
  <c r="AP970" i="2"/>
  <c r="AP704" i="2"/>
  <c r="AP866" i="2"/>
  <c r="AP873" i="2"/>
  <c r="AP881" i="2"/>
  <c r="AP889" i="2"/>
  <c r="AP897" i="2"/>
  <c r="AP905" i="2"/>
  <c r="AP913" i="2"/>
  <c r="AP921" i="2"/>
  <c r="AP929" i="2"/>
  <c r="AP937" i="2"/>
  <c r="AP945" i="2"/>
  <c r="AP953" i="2"/>
  <c r="AP961" i="2"/>
  <c r="AP969" i="2"/>
  <c r="AP777" i="2"/>
  <c r="AP793" i="2"/>
  <c r="AP801" i="2"/>
  <c r="AP817" i="2"/>
  <c r="AP872" i="2"/>
  <c r="AP880" i="2"/>
  <c r="AP888" i="2"/>
  <c r="AP896" i="2"/>
  <c r="AP904" i="2"/>
  <c r="AP912" i="2"/>
  <c r="AP920" i="2"/>
  <c r="AP928" i="2"/>
  <c r="AP936" i="2"/>
  <c r="AP944" i="2"/>
  <c r="AP952" i="2"/>
  <c r="AP960" i="2"/>
  <c r="AP761" i="2"/>
  <c r="AP809" i="2"/>
  <c r="AP857" i="2"/>
  <c r="AP871" i="2"/>
  <c r="AP879" i="2"/>
  <c r="AP887" i="2"/>
  <c r="AP895" i="2"/>
  <c r="AP903" i="2"/>
  <c r="AP911" i="2"/>
  <c r="AP919" i="2"/>
  <c r="AP927" i="2"/>
  <c r="AP935" i="2"/>
  <c r="AP943" i="2"/>
  <c r="AP951" i="2"/>
  <c r="AP959" i="2"/>
  <c r="AP967" i="2"/>
  <c r="AP886" i="2"/>
  <c r="AP934" i="2"/>
  <c r="AP972" i="2"/>
  <c r="AP980" i="2"/>
  <c r="AP988" i="2"/>
  <c r="AP996" i="2"/>
  <c r="AP1004" i="2"/>
  <c r="AP1012" i="2"/>
  <c r="AP1020" i="2"/>
  <c r="AP1028" i="2"/>
  <c r="AP1036" i="2"/>
  <c r="AP1044" i="2"/>
  <c r="AP1052" i="2"/>
  <c r="AP1060" i="2"/>
  <c r="AP1068" i="2"/>
  <c r="AP1076" i="2"/>
  <c r="AP979" i="2"/>
  <c r="AP987" i="2"/>
  <c r="AP995" i="2"/>
  <c r="AP1003" i="2"/>
  <c r="AP1011" i="2"/>
  <c r="AP1019" i="2"/>
  <c r="AP1027" i="2"/>
  <c r="AP1035" i="2"/>
  <c r="AP1043" i="2"/>
  <c r="AP1051" i="2"/>
  <c r="AP1059" i="2"/>
  <c r="AP1067" i="2"/>
  <c r="AP870" i="2"/>
  <c r="AP894" i="2"/>
  <c r="AP926" i="2"/>
  <c r="AP966" i="2"/>
  <c r="AP978" i="2"/>
  <c r="AP986" i="2"/>
  <c r="AP994" i="2"/>
  <c r="AP1002" i="2"/>
  <c r="AP1010" i="2"/>
  <c r="AP1018" i="2"/>
  <c r="AP1026" i="2"/>
  <c r="AP1034" i="2"/>
  <c r="AP1042" i="2"/>
  <c r="AP1050" i="2"/>
  <c r="AP1058" i="2"/>
  <c r="AP1066" i="2"/>
  <c r="AP1074" i="2"/>
  <c r="AP968" i="2"/>
  <c r="AP977" i="2"/>
  <c r="AP985" i="2"/>
  <c r="AP993" i="2"/>
  <c r="AP1001" i="2"/>
  <c r="AP1009" i="2"/>
  <c r="AP1017" i="2"/>
  <c r="AP1025" i="2"/>
  <c r="AP1033" i="2"/>
  <c r="AP1041" i="2"/>
  <c r="AP1049" i="2"/>
  <c r="AP1057" i="2"/>
  <c r="AP1065" i="2"/>
  <c r="AP1073" i="2"/>
  <c r="AP878" i="2"/>
  <c r="AP976" i="2"/>
  <c r="AP984" i="2"/>
  <c r="AP992" i="2"/>
  <c r="AP1000" i="2"/>
  <c r="AP1008" i="2"/>
  <c r="AP1016" i="2"/>
  <c r="AP1024" i="2"/>
  <c r="AP1032" i="2"/>
  <c r="AP1040" i="2"/>
  <c r="AP1048" i="2"/>
  <c r="AP1056" i="2"/>
  <c r="AP1064" i="2"/>
  <c r="AP1072" i="2"/>
  <c r="AP942" i="2"/>
  <c r="AP958" i="2"/>
  <c r="AP975" i="2"/>
  <c r="AP983" i="2"/>
  <c r="AP991" i="2"/>
  <c r="AP999" i="2"/>
  <c r="AP1007" i="2"/>
  <c r="AP1015" i="2"/>
  <c r="AP1023" i="2"/>
  <c r="AP1031" i="2"/>
  <c r="AP1039" i="2"/>
  <c r="AP1047" i="2"/>
  <c r="AP1055" i="2"/>
  <c r="AP1063" i="2"/>
  <c r="AP1071" i="2"/>
  <c r="AP902" i="2"/>
  <c r="AP918" i="2"/>
  <c r="AP950" i="2"/>
  <c r="AP965" i="2"/>
  <c r="AP974" i="2"/>
  <c r="AP982" i="2"/>
  <c r="AP990" i="2"/>
  <c r="AP998" i="2"/>
  <c r="AP1006" i="2"/>
  <c r="AP1014" i="2"/>
  <c r="AP1022" i="2"/>
  <c r="AP1030" i="2"/>
  <c r="AP1038" i="2"/>
  <c r="AP1046" i="2"/>
  <c r="AP1054" i="2"/>
  <c r="AP1062" i="2"/>
  <c r="AP1070" i="2"/>
  <c r="AP910" i="2"/>
  <c r="AP973" i="2"/>
  <c r="AP981" i="2"/>
  <c r="AP989" i="2"/>
  <c r="AP997" i="2"/>
  <c r="AP1005" i="2"/>
  <c r="AP1013" i="2"/>
  <c r="AP1021" i="2"/>
  <c r="AP1029" i="2"/>
  <c r="AP1037" i="2"/>
  <c r="AP1045" i="2"/>
  <c r="AP1053" i="2"/>
  <c r="AP1061" i="2"/>
  <c r="AP1069" i="2"/>
  <c r="CD1124" i="2"/>
  <c r="BE1124" i="2"/>
  <c r="AW1124" i="2"/>
  <c r="AO1124" i="2"/>
  <c r="BD1123" i="2"/>
  <c r="AN1123" i="2"/>
  <c r="BC1122" i="2"/>
  <c r="AU1122" i="2"/>
  <c r="AM1122" i="2"/>
  <c r="BB1121" i="2"/>
  <c r="AT1121" i="2"/>
  <c r="AL1121" i="2"/>
  <c r="BY1120" i="2"/>
  <c r="BA1120" i="2"/>
  <c r="BX1119" i="2"/>
  <c r="BZ1119" i="2" s="1"/>
  <c r="CA1119" i="2" s="1"/>
  <c r="BW1118" i="2"/>
  <c r="BG1118" i="2"/>
  <c r="AY1118" i="2"/>
  <c r="AQ1118" i="2"/>
  <c r="BF1117" i="2"/>
  <c r="BQ1117" i="2" s="1"/>
  <c r="CD1116" i="2"/>
  <c r="BE1116" i="2"/>
  <c r="AW1116" i="2"/>
  <c r="AO1116" i="2"/>
  <c r="BD1115" i="2"/>
  <c r="AV1115" i="2"/>
  <c r="AN1115" i="2"/>
  <c r="BC1114" i="2"/>
  <c r="AU1114" i="2"/>
  <c r="AM1114" i="2"/>
  <c r="BB1113" i="2"/>
  <c r="AT1113" i="2"/>
  <c r="AL1113" i="2"/>
  <c r="BY1112" i="2"/>
  <c r="BA1112" i="2"/>
  <c r="BX1111" i="2"/>
  <c r="BH1111" i="2"/>
  <c r="AZ1111" i="2"/>
  <c r="AR1111" i="2"/>
  <c r="BG1110" i="2"/>
  <c r="BR1110" i="2" s="1"/>
  <c r="BF1109" i="2"/>
  <c r="BQ1109" i="2" s="1"/>
  <c r="CD1108" i="2"/>
  <c r="AO1108" i="2"/>
  <c r="BO1108" i="2" s="1"/>
  <c r="AN1107" i="2"/>
  <c r="BI1107" i="2" s="1"/>
  <c r="AM1106" i="2"/>
  <c r="BJ1106" i="2" s="1"/>
  <c r="AL1105" i="2"/>
  <c r="BY1104" i="2"/>
  <c r="BX1103" i="2"/>
  <c r="BH1103" i="2"/>
  <c r="AZ1103" i="2"/>
  <c r="BW1102" i="2"/>
  <c r="BG1102" i="2"/>
  <c r="AY1102" i="2"/>
  <c r="AQ1102" i="2"/>
  <c r="BF1101" i="2"/>
  <c r="AP1101" i="2"/>
  <c r="BM1101" i="2" s="1"/>
  <c r="CD1100" i="2"/>
  <c r="BE1100" i="2"/>
  <c r="AO1100" i="2"/>
  <c r="BD1099" i="2"/>
  <c r="AV1099" i="2"/>
  <c r="AN1099" i="2"/>
  <c r="AM1098" i="2"/>
  <c r="BJ1098" i="2" s="1"/>
  <c r="AL1097" i="2"/>
  <c r="BY1096" i="2"/>
  <c r="BX1095" i="2"/>
  <c r="BP1095" i="2"/>
  <c r="BH1095" i="2"/>
  <c r="BG1094" i="2"/>
  <c r="BF1093" i="2"/>
  <c r="AP1093" i="2"/>
  <c r="BM1093" i="2" s="1"/>
  <c r="CD1092" i="2"/>
  <c r="AO1092" i="2"/>
  <c r="BO1092" i="2" s="1"/>
  <c r="BD1091" i="2"/>
  <c r="AV1091" i="2"/>
  <c r="AN1091" i="2"/>
  <c r="BC1090" i="2"/>
  <c r="AM1090" i="2"/>
  <c r="BB1089" i="2"/>
  <c r="AL1089" i="2"/>
  <c r="BY1088" i="2"/>
  <c r="BA1088" i="2"/>
  <c r="AS1088" i="2"/>
  <c r="BX1087" i="2"/>
  <c r="BH1087" i="2"/>
  <c r="AZ1087" i="2"/>
  <c r="AR1087" i="2"/>
  <c r="BW1086" i="2"/>
  <c r="BG1086" i="2"/>
  <c r="AY1086" i="2"/>
  <c r="AQ1086" i="2"/>
  <c r="BF1085" i="2"/>
  <c r="AX1085" i="2"/>
  <c r="AP1085" i="2"/>
  <c r="CD1084" i="2"/>
  <c r="AO1084" i="2"/>
  <c r="BD1083" i="2"/>
  <c r="AV1083" i="2"/>
  <c r="AN1083" i="2"/>
  <c r="BC1082" i="2"/>
  <c r="AU1082" i="2"/>
  <c r="AM1082" i="2"/>
  <c r="BB1081" i="2"/>
  <c r="AT1081" i="2"/>
  <c r="AL1081" i="2"/>
  <c r="BY1080" i="2"/>
  <c r="BA1080" i="2"/>
  <c r="AX1079" i="2"/>
  <c r="BG1078" i="2"/>
  <c r="AQ1078" i="2"/>
  <c r="BF1077" i="2"/>
  <c r="AR1077" i="2"/>
  <c r="BW1076" i="2"/>
  <c r="BG1076" i="2"/>
  <c r="AQ1076" i="2"/>
  <c r="BF1075" i="2"/>
  <c r="AP1075" i="2"/>
  <c r="BY1074" i="2"/>
  <c r="AT1073" i="2"/>
  <c r="BL1073" i="2" s="1"/>
  <c r="BX1072" i="2"/>
  <c r="BA1072" i="2"/>
  <c r="BM1126" i="2"/>
  <c r="BE6" i="2"/>
  <c r="BE14" i="2"/>
  <c r="BE5" i="2"/>
  <c r="BE13" i="2"/>
  <c r="BE4" i="2"/>
  <c r="BE12" i="2"/>
  <c r="BE3" i="2"/>
  <c r="BE11" i="2"/>
  <c r="BE10" i="2"/>
  <c r="BE8" i="2"/>
  <c r="BE16" i="2"/>
  <c r="BE9" i="2"/>
  <c r="BE23" i="2"/>
  <c r="BE15" i="2"/>
  <c r="BE22" i="2"/>
  <c r="BE21" i="2"/>
  <c r="BE17" i="2"/>
  <c r="BE20" i="2"/>
  <c r="BE28" i="2"/>
  <c r="BE19" i="2"/>
  <c r="BE27" i="2"/>
  <c r="BE7" i="2"/>
  <c r="BE25" i="2"/>
  <c r="BE24" i="2"/>
  <c r="BE31" i="2"/>
  <c r="BE39" i="2"/>
  <c r="BE30" i="2"/>
  <c r="BE38" i="2"/>
  <c r="BE37" i="2"/>
  <c r="BE36" i="2"/>
  <c r="BE33" i="2"/>
  <c r="BE32" i="2"/>
  <c r="BE40" i="2"/>
  <c r="BE29" i="2"/>
  <c r="BE42" i="2"/>
  <c r="BE50" i="2"/>
  <c r="BE26" i="2"/>
  <c r="BE34" i="2"/>
  <c r="BE49" i="2"/>
  <c r="BE48" i="2"/>
  <c r="BE18" i="2"/>
  <c r="BE41" i="2"/>
  <c r="BE47" i="2"/>
  <c r="BE35" i="2"/>
  <c r="BE46" i="2"/>
  <c r="BE45" i="2"/>
  <c r="BE44" i="2"/>
  <c r="BE54" i="2"/>
  <c r="BE62" i="2"/>
  <c r="BE53" i="2"/>
  <c r="BE61" i="2"/>
  <c r="BE60" i="2"/>
  <c r="BE43" i="2"/>
  <c r="BE52" i="2"/>
  <c r="BE59" i="2"/>
  <c r="BE51" i="2"/>
  <c r="BE58" i="2"/>
  <c r="BE57" i="2"/>
  <c r="BE56" i="2"/>
  <c r="BE63" i="2"/>
  <c r="BE68" i="2"/>
  <c r="BE76" i="2"/>
  <c r="BE55" i="2"/>
  <c r="BE67" i="2"/>
  <c r="BE75" i="2"/>
  <c r="BE64" i="2"/>
  <c r="BE66" i="2"/>
  <c r="BE74" i="2"/>
  <c r="BE73" i="2"/>
  <c r="BE81" i="2"/>
  <c r="BE65" i="2"/>
  <c r="BE72" i="2"/>
  <c r="BE80" i="2"/>
  <c r="BE71" i="2"/>
  <c r="BE79" i="2"/>
  <c r="BE70" i="2"/>
  <c r="BE84" i="2"/>
  <c r="BE92" i="2"/>
  <c r="BE100" i="2"/>
  <c r="BE83" i="2"/>
  <c r="BE91" i="2"/>
  <c r="BE99" i="2"/>
  <c r="BE78" i="2"/>
  <c r="BE90" i="2"/>
  <c r="BE98" i="2"/>
  <c r="BE106" i="2"/>
  <c r="BE89" i="2"/>
  <c r="BE97" i="2"/>
  <c r="BE77" i="2"/>
  <c r="BE82" i="2"/>
  <c r="BE88" i="2"/>
  <c r="BE96" i="2"/>
  <c r="BE104" i="2"/>
  <c r="BE69" i="2"/>
  <c r="BE87" i="2"/>
  <c r="BE95" i="2"/>
  <c r="BE103" i="2"/>
  <c r="BE86" i="2"/>
  <c r="BE93" i="2"/>
  <c r="BE108" i="2"/>
  <c r="BE116" i="2"/>
  <c r="BE124" i="2"/>
  <c r="BE101" i="2"/>
  <c r="BE107" i="2"/>
  <c r="BE115" i="2"/>
  <c r="BE123" i="2"/>
  <c r="BE105" i="2"/>
  <c r="BE114" i="2"/>
  <c r="BE122" i="2"/>
  <c r="BE94" i="2"/>
  <c r="BE113" i="2"/>
  <c r="BE121" i="2"/>
  <c r="BE129" i="2"/>
  <c r="BE102" i="2"/>
  <c r="BE112" i="2"/>
  <c r="BE120" i="2"/>
  <c r="BE128" i="2"/>
  <c r="BE85" i="2"/>
  <c r="BE111" i="2"/>
  <c r="BE119" i="2"/>
  <c r="BE127" i="2"/>
  <c r="BE117" i="2"/>
  <c r="BE135" i="2"/>
  <c r="BE143" i="2"/>
  <c r="BE110" i="2"/>
  <c r="BE134" i="2"/>
  <c r="BE142" i="2"/>
  <c r="BE150" i="2"/>
  <c r="BE125" i="2"/>
  <c r="BE133" i="2"/>
  <c r="BE141" i="2"/>
  <c r="BE149" i="2"/>
  <c r="BE131" i="2"/>
  <c r="BE139" i="2"/>
  <c r="BE147" i="2"/>
  <c r="BE130" i="2"/>
  <c r="BE138" i="2"/>
  <c r="BE146" i="2"/>
  <c r="BE155" i="2"/>
  <c r="BE163" i="2"/>
  <c r="BE126" i="2"/>
  <c r="BE145" i="2"/>
  <c r="BE154" i="2"/>
  <c r="BE162" i="2"/>
  <c r="BE136" i="2"/>
  <c r="BE140" i="2"/>
  <c r="BE153" i="2"/>
  <c r="BE161" i="2"/>
  <c r="BE144" i="2"/>
  <c r="BE151" i="2"/>
  <c r="BE159" i="2"/>
  <c r="BE167" i="2"/>
  <c r="BE109" i="2"/>
  <c r="BE118" i="2"/>
  <c r="BE158" i="2"/>
  <c r="BE166" i="2"/>
  <c r="BE132" i="2"/>
  <c r="BE148" i="2"/>
  <c r="BE156" i="2"/>
  <c r="BE160" i="2"/>
  <c r="BE164" i="2"/>
  <c r="BE172" i="2"/>
  <c r="BE180" i="2"/>
  <c r="BE188" i="2"/>
  <c r="BE157" i="2"/>
  <c r="BE165" i="2"/>
  <c r="BE171" i="2"/>
  <c r="BE179" i="2"/>
  <c r="BE187" i="2"/>
  <c r="BE178" i="2"/>
  <c r="BE186" i="2"/>
  <c r="BE170" i="2"/>
  <c r="BE177" i="2"/>
  <c r="BE185" i="2"/>
  <c r="BE193" i="2"/>
  <c r="BE176" i="2"/>
  <c r="BE184" i="2"/>
  <c r="BE192" i="2"/>
  <c r="BE174" i="2"/>
  <c r="BE194" i="2"/>
  <c r="BE201" i="2"/>
  <c r="BE209" i="2"/>
  <c r="BE217" i="2"/>
  <c r="BE225" i="2"/>
  <c r="BE181" i="2"/>
  <c r="BE191" i="2"/>
  <c r="BE200" i="2"/>
  <c r="BE208" i="2"/>
  <c r="BE216" i="2"/>
  <c r="BE224" i="2"/>
  <c r="BE152" i="2"/>
  <c r="BE168" i="2"/>
  <c r="BE199" i="2"/>
  <c r="BE207" i="2"/>
  <c r="BE215" i="2"/>
  <c r="BE223" i="2"/>
  <c r="BE182" i="2"/>
  <c r="BE198" i="2"/>
  <c r="BE206" i="2"/>
  <c r="BE214" i="2"/>
  <c r="BE222" i="2"/>
  <c r="BE189" i="2"/>
  <c r="BE197" i="2"/>
  <c r="BE205" i="2"/>
  <c r="BE213" i="2"/>
  <c r="BE221" i="2"/>
  <c r="BE229" i="2"/>
  <c r="BE175" i="2"/>
  <c r="BN175" i="2" s="1"/>
  <c r="BE183" i="2"/>
  <c r="BE137" i="2"/>
  <c r="BE231" i="2"/>
  <c r="BE239" i="2"/>
  <c r="BE169" i="2"/>
  <c r="BE195" i="2"/>
  <c r="BE204" i="2"/>
  <c r="BE230" i="2"/>
  <c r="BE238" i="2"/>
  <c r="BE173" i="2"/>
  <c r="BE190" i="2"/>
  <c r="BE196" i="2"/>
  <c r="BE219" i="2"/>
  <c r="BE226" i="2"/>
  <c r="BE237" i="2"/>
  <c r="BE210" i="2"/>
  <c r="BE218" i="2"/>
  <c r="BE220" i="2"/>
  <c r="BE236" i="2"/>
  <c r="BE202" i="2"/>
  <c r="BE211" i="2"/>
  <c r="BE235" i="2"/>
  <c r="BE227" i="2"/>
  <c r="BE233" i="2"/>
  <c r="BE241" i="2"/>
  <c r="BE248" i="2"/>
  <c r="BE256" i="2"/>
  <c r="BE264" i="2"/>
  <c r="BE272" i="2"/>
  <c r="BE280" i="2"/>
  <c r="BE288" i="2"/>
  <c r="BE296" i="2"/>
  <c r="BE232" i="2"/>
  <c r="BE244" i="2"/>
  <c r="BE247" i="2"/>
  <c r="BE255" i="2"/>
  <c r="BE263" i="2"/>
  <c r="BE271" i="2"/>
  <c r="BE279" i="2"/>
  <c r="BE287" i="2"/>
  <c r="BE295" i="2"/>
  <c r="BE242" i="2"/>
  <c r="BE246" i="2"/>
  <c r="BE254" i="2"/>
  <c r="BE262" i="2"/>
  <c r="BE270" i="2"/>
  <c r="BE278" i="2"/>
  <c r="BE286" i="2"/>
  <c r="BE294" i="2"/>
  <c r="BE203" i="2"/>
  <c r="BE245" i="2"/>
  <c r="BE253" i="2"/>
  <c r="BE261" i="2"/>
  <c r="BE269" i="2"/>
  <c r="BE277" i="2"/>
  <c r="BE285" i="2"/>
  <c r="BE293" i="2"/>
  <c r="BE252" i="2"/>
  <c r="BE260" i="2"/>
  <c r="BE268" i="2"/>
  <c r="BE276" i="2"/>
  <c r="BE284" i="2"/>
  <c r="BE292" i="2"/>
  <c r="BE240" i="2"/>
  <c r="BE250" i="2"/>
  <c r="BE258" i="2"/>
  <c r="BE266" i="2"/>
  <c r="BE274" i="2"/>
  <c r="BE282" i="2"/>
  <c r="BE267" i="2"/>
  <c r="BE275" i="2"/>
  <c r="BE299" i="2"/>
  <c r="BE307" i="2"/>
  <c r="BE315" i="2"/>
  <c r="BE323" i="2"/>
  <c r="BE331" i="2"/>
  <c r="BE339" i="2"/>
  <c r="BE251" i="2"/>
  <c r="BE289" i="2"/>
  <c r="BE306" i="2"/>
  <c r="BE314" i="2"/>
  <c r="BE322" i="2"/>
  <c r="BE330" i="2"/>
  <c r="BE338" i="2"/>
  <c r="BE273" i="2"/>
  <c r="BE297" i="2"/>
  <c r="BE305" i="2"/>
  <c r="BE313" i="2"/>
  <c r="BE321" i="2"/>
  <c r="BE329" i="2"/>
  <c r="BE337" i="2"/>
  <c r="BE265" i="2"/>
  <c r="BE304" i="2"/>
  <c r="BE312" i="2"/>
  <c r="BE320" i="2"/>
  <c r="BE328" i="2"/>
  <c r="BE336" i="2"/>
  <c r="BE212" i="2"/>
  <c r="BE249" i="2"/>
  <c r="BE257" i="2"/>
  <c r="BE259" i="2"/>
  <c r="BE291" i="2"/>
  <c r="BE303" i="2"/>
  <c r="BE311" i="2"/>
  <c r="BE327" i="2"/>
  <c r="BE335" i="2"/>
  <c r="BE281" i="2"/>
  <c r="BE301" i="2"/>
  <c r="BE309" i="2"/>
  <c r="BE317" i="2"/>
  <c r="BE325" i="2"/>
  <c r="BE333" i="2"/>
  <c r="BE341" i="2"/>
  <c r="BE283" i="2"/>
  <c r="BE298" i="2"/>
  <c r="BE234" i="2"/>
  <c r="BE310" i="2"/>
  <c r="BE332" i="2"/>
  <c r="BE334" i="2"/>
  <c r="BE243" i="2"/>
  <c r="BE300" i="2"/>
  <c r="BE308" i="2"/>
  <c r="BE316" i="2"/>
  <c r="BE318" i="2"/>
  <c r="BE324" i="2"/>
  <c r="BE326" i="2"/>
  <c r="BE350" i="2"/>
  <c r="BE358" i="2"/>
  <c r="BE366" i="2"/>
  <c r="BE349" i="2"/>
  <c r="BE357" i="2"/>
  <c r="BE365" i="2"/>
  <c r="BE302" i="2"/>
  <c r="BE348" i="2"/>
  <c r="BE356" i="2"/>
  <c r="BE364" i="2"/>
  <c r="BE344" i="2"/>
  <c r="BE347" i="2"/>
  <c r="BE355" i="2"/>
  <c r="BE363" i="2"/>
  <c r="BE371" i="2"/>
  <c r="BE340" i="2"/>
  <c r="BE346" i="2"/>
  <c r="BE354" i="2"/>
  <c r="BE362" i="2"/>
  <c r="BE370" i="2"/>
  <c r="BE343" i="2"/>
  <c r="BE345" i="2"/>
  <c r="BE353" i="2"/>
  <c r="BE361" i="2"/>
  <c r="BE369" i="2"/>
  <c r="BE228" i="2"/>
  <c r="BE342" i="2"/>
  <c r="BE352" i="2"/>
  <c r="BE360" i="2"/>
  <c r="BE368" i="2"/>
  <c r="BE367" i="2"/>
  <c r="BE372" i="2"/>
  <c r="BE380" i="2"/>
  <c r="BE388" i="2"/>
  <c r="BE396" i="2"/>
  <c r="BE359" i="2"/>
  <c r="BE379" i="2"/>
  <c r="BE387" i="2"/>
  <c r="BE395" i="2"/>
  <c r="BE378" i="2"/>
  <c r="BE386" i="2"/>
  <c r="BE394" i="2"/>
  <c r="BE377" i="2"/>
  <c r="BE385" i="2"/>
  <c r="BE393" i="2"/>
  <c r="BE376" i="2"/>
  <c r="BE384" i="2"/>
  <c r="BE392" i="2"/>
  <c r="BE351" i="2"/>
  <c r="BE374" i="2"/>
  <c r="BE382" i="2"/>
  <c r="BE390" i="2"/>
  <c r="BE398" i="2"/>
  <c r="BE373" i="2"/>
  <c r="BE381" i="2"/>
  <c r="BE389" i="2"/>
  <c r="BE397" i="2"/>
  <c r="BE403" i="2"/>
  <c r="BE411" i="2"/>
  <c r="BE419" i="2"/>
  <c r="BE427" i="2"/>
  <c r="BE435" i="2"/>
  <c r="BE443" i="2"/>
  <c r="BE451" i="2"/>
  <c r="BE402" i="2"/>
  <c r="BE410" i="2"/>
  <c r="BE418" i="2"/>
  <c r="BE426" i="2"/>
  <c r="BE434" i="2"/>
  <c r="BE442" i="2"/>
  <c r="BE450" i="2"/>
  <c r="BE401" i="2"/>
  <c r="BE409" i="2"/>
  <c r="BE417" i="2"/>
  <c r="BE425" i="2"/>
  <c r="BE433" i="2"/>
  <c r="BE441" i="2"/>
  <c r="BE449" i="2"/>
  <c r="BE391" i="2"/>
  <c r="BE400" i="2"/>
  <c r="BE408" i="2"/>
  <c r="BE416" i="2"/>
  <c r="BE424" i="2"/>
  <c r="BE432" i="2"/>
  <c r="BE440" i="2"/>
  <c r="BE448" i="2"/>
  <c r="BE375" i="2"/>
  <c r="BE399" i="2"/>
  <c r="BE407" i="2"/>
  <c r="BE415" i="2"/>
  <c r="BE423" i="2"/>
  <c r="BE431" i="2"/>
  <c r="BE439" i="2"/>
  <c r="BE447" i="2"/>
  <c r="BE406" i="2"/>
  <c r="BE414" i="2"/>
  <c r="BE422" i="2"/>
  <c r="BE430" i="2"/>
  <c r="BE438" i="2"/>
  <c r="BE446" i="2"/>
  <c r="BE454" i="2"/>
  <c r="BE383" i="2"/>
  <c r="BE405" i="2"/>
  <c r="BE413" i="2"/>
  <c r="BE421" i="2"/>
  <c r="BE429" i="2"/>
  <c r="BE437" i="2"/>
  <c r="BE445" i="2"/>
  <c r="BE453" i="2"/>
  <c r="BE457" i="2"/>
  <c r="BE465" i="2"/>
  <c r="BE473" i="2"/>
  <c r="BE481" i="2"/>
  <c r="BE489" i="2"/>
  <c r="BE497" i="2"/>
  <c r="BE505" i="2"/>
  <c r="BE444" i="2"/>
  <c r="BE456" i="2"/>
  <c r="BE464" i="2"/>
  <c r="BE472" i="2"/>
  <c r="BE480" i="2"/>
  <c r="BE488" i="2"/>
  <c r="BE496" i="2"/>
  <c r="BE504" i="2"/>
  <c r="BE452" i="2"/>
  <c r="BE455" i="2"/>
  <c r="BE463" i="2"/>
  <c r="BE471" i="2"/>
  <c r="BE479" i="2"/>
  <c r="BE487" i="2"/>
  <c r="BE495" i="2"/>
  <c r="BE503" i="2"/>
  <c r="BE428" i="2"/>
  <c r="BE462" i="2"/>
  <c r="BE470" i="2"/>
  <c r="BE478" i="2"/>
  <c r="BE486" i="2"/>
  <c r="BE494" i="2"/>
  <c r="BE502" i="2"/>
  <c r="BE412" i="2"/>
  <c r="BE436" i="2"/>
  <c r="BE461" i="2"/>
  <c r="BE469" i="2"/>
  <c r="BE477" i="2"/>
  <c r="BE485" i="2"/>
  <c r="BE493" i="2"/>
  <c r="BE501" i="2"/>
  <c r="BE509" i="2"/>
  <c r="BE420" i="2"/>
  <c r="BE460" i="2"/>
  <c r="BE468" i="2"/>
  <c r="BE476" i="2"/>
  <c r="BE484" i="2"/>
  <c r="BE492" i="2"/>
  <c r="BE500" i="2"/>
  <c r="BE508" i="2"/>
  <c r="BE404" i="2"/>
  <c r="BE459" i="2"/>
  <c r="BE467" i="2"/>
  <c r="BE475" i="2"/>
  <c r="BE483" i="2"/>
  <c r="BE491" i="2"/>
  <c r="BE499" i="2"/>
  <c r="BE458" i="2"/>
  <c r="BE466" i="2"/>
  <c r="BE474" i="2"/>
  <c r="BE482" i="2"/>
  <c r="BE498" i="2"/>
  <c r="BE515" i="2"/>
  <c r="BE523" i="2"/>
  <c r="BE531" i="2"/>
  <c r="BE539" i="2"/>
  <c r="BE547" i="2"/>
  <c r="BE555" i="2"/>
  <c r="BE563" i="2"/>
  <c r="BE514" i="2"/>
  <c r="BE522" i="2"/>
  <c r="BE530" i="2"/>
  <c r="BE538" i="2"/>
  <c r="BE546" i="2"/>
  <c r="BE554" i="2"/>
  <c r="BE562" i="2"/>
  <c r="BE513" i="2"/>
  <c r="BE521" i="2"/>
  <c r="BE529" i="2"/>
  <c r="BE537" i="2"/>
  <c r="BE545" i="2"/>
  <c r="BE553" i="2"/>
  <c r="BE561" i="2"/>
  <c r="BE507" i="2"/>
  <c r="BE512" i="2"/>
  <c r="BE520" i="2"/>
  <c r="BE528" i="2"/>
  <c r="BE536" i="2"/>
  <c r="BE544" i="2"/>
  <c r="BE552" i="2"/>
  <c r="BE560" i="2"/>
  <c r="BE511" i="2"/>
  <c r="BE519" i="2"/>
  <c r="BE527" i="2"/>
  <c r="BE535" i="2"/>
  <c r="BE543" i="2"/>
  <c r="BE551" i="2"/>
  <c r="BE559" i="2"/>
  <c r="BE567" i="2"/>
  <c r="BE510" i="2"/>
  <c r="BE518" i="2"/>
  <c r="BE526" i="2"/>
  <c r="BE534" i="2"/>
  <c r="BE542" i="2"/>
  <c r="BE550" i="2"/>
  <c r="BE558" i="2"/>
  <c r="BE517" i="2"/>
  <c r="BE525" i="2"/>
  <c r="BE533" i="2"/>
  <c r="BE541" i="2"/>
  <c r="BE549" i="2"/>
  <c r="BE557" i="2"/>
  <c r="BE565" i="2"/>
  <c r="BE506" i="2"/>
  <c r="BE524" i="2"/>
  <c r="BE532" i="2"/>
  <c r="BE540" i="2"/>
  <c r="BE548" i="2"/>
  <c r="BE556" i="2"/>
  <c r="BE564" i="2"/>
  <c r="BE572" i="2"/>
  <c r="BE580" i="2"/>
  <c r="BE588" i="2"/>
  <c r="BE596" i="2"/>
  <c r="BE604" i="2"/>
  <c r="BE612" i="2"/>
  <c r="BE620" i="2"/>
  <c r="BE628" i="2"/>
  <c r="BE571" i="2"/>
  <c r="BE579" i="2"/>
  <c r="BE587" i="2"/>
  <c r="BE595" i="2"/>
  <c r="BE603" i="2"/>
  <c r="BE611" i="2"/>
  <c r="BE619" i="2"/>
  <c r="BE627" i="2"/>
  <c r="BE570" i="2"/>
  <c r="BE578" i="2"/>
  <c r="BE586" i="2"/>
  <c r="BE594" i="2"/>
  <c r="BE602" i="2"/>
  <c r="BE610" i="2"/>
  <c r="BE618" i="2"/>
  <c r="BE626" i="2"/>
  <c r="BE568" i="2"/>
  <c r="BE577" i="2"/>
  <c r="BE585" i="2"/>
  <c r="BE593" i="2"/>
  <c r="BE601" i="2"/>
  <c r="BE609" i="2"/>
  <c r="BE617" i="2"/>
  <c r="BE625" i="2"/>
  <c r="BE569" i="2"/>
  <c r="BE576" i="2"/>
  <c r="BE584" i="2"/>
  <c r="BE592" i="2"/>
  <c r="BE600" i="2"/>
  <c r="BE608" i="2"/>
  <c r="BE616" i="2"/>
  <c r="BE624" i="2"/>
  <c r="BE575" i="2"/>
  <c r="BE583" i="2"/>
  <c r="BE591" i="2"/>
  <c r="BE599" i="2"/>
  <c r="BE607" i="2"/>
  <c r="BE615" i="2"/>
  <c r="BE623" i="2"/>
  <c r="BE574" i="2"/>
  <c r="BE582" i="2"/>
  <c r="BE590" i="2"/>
  <c r="BE598" i="2"/>
  <c r="BE606" i="2"/>
  <c r="BE614" i="2"/>
  <c r="BE622" i="2"/>
  <c r="BE566" i="2"/>
  <c r="BE573" i="2"/>
  <c r="BE581" i="2"/>
  <c r="BE589" i="2"/>
  <c r="BE597" i="2"/>
  <c r="BE605" i="2"/>
  <c r="BE613" i="2"/>
  <c r="BE621" i="2"/>
  <c r="BE633" i="2"/>
  <c r="BE641" i="2"/>
  <c r="BE649" i="2"/>
  <c r="BE657" i="2"/>
  <c r="BE665" i="2"/>
  <c r="BE673" i="2"/>
  <c r="BE681" i="2"/>
  <c r="BE689" i="2"/>
  <c r="BE632" i="2"/>
  <c r="BE640" i="2"/>
  <c r="BE648" i="2"/>
  <c r="BE656" i="2"/>
  <c r="BE664" i="2"/>
  <c r="BE672" i="2"/>
  <c r="BE680" i="2"/>
  <c r="BE688" i="2"/>
  <c r="BE631" i="2"/>
  <c r="BE639" i="2"/>
  <c r="BE647" i="2"/>
  <c r="BE655" i="2"/>
  <c r="BE663" i="2"/>
  <c r="BE671" i="2"/>
  <c r="BE679" i="2"/>
  <c r="BE687" i="2"/>
  <c r="BE638" i="2"/>
  <c r="BE646" i="2"/>
  <c r="BE654" i="2"/>
  <c r="BE662" i="2"/>
  <c r="BE670" i="2"/>
  <c r="BE678" i="2"/>
  <c r="BE686" i="2"/>
  <c r="BE637" i="2"/>
  <c r="BE645" i="2"/>
  <c r="BE653" i="2"/>
  <c r="BE661" i="2"/>
  <c r="BE669" i="2"/>
  <c r="BE677" i="2"/>
  <c r="BE685" i="2"/>
  <c r="BE636" i="2"/>
  <c r="BE644" i="2"/>
  <c r="BE652" i="2"/>
  <c r="BE660" i="2"/>
  <c r="BE668" i="2"/>
  <c r="BE676" i="2"/>
  <c r="BE684" i="2"/>
  <c r="BE630" i="2"/>
  <c r="BE635" i="2"/>
  <c r="BE643" i="2"/>
  <c r="BE651" i="2"/>
  <c r="BE659" i="2"/>
  <c r="BE667" i="2"/>
  <c r="BE675" i="2"/>
  <c r="BE683" i="2"/>
  <c r="BE629" i="2"/>
  <c r="BE634" i="2"/>
  <c r="BE642" i="2"/>
  <c r="BE650" i="2"/>
  <c r="BE658" i="2"/>
  <c r="BE666" i="2"/>
  <c r="BE674" i="2"/>
  <c r="BE682" i="2"/>
  <c r="BE694" i="2"/>
  <c r="BE702" i="2"/>
  <c r="BE710" i="2"/>
  <c r="BE718" i="2"/>
  <c r="BE726" i="2"/>
  <c r="BE734" i="2"/>
  <c r="BE742" i="2"/>
  <c r="BE750" i="2"/>
  <c r="BE693" i="2"/>
  <c r="BE701" i="2"/>
  <c r="BE709" i="2"/>
  <c r="BE717" i="2"/>
  <c r="BE725" i="2"/>
  <c r="BE733" i="2"/>
  <c r="BE741" i="2"/>
  <c r="BE749" i="2"/>
  <c r="BE690" i="2"/>
  <c r="BE692" i="2"/>
  <c r="BE700" i="2"/>
  <c r="BE708" i="2"/>
  <c r="BE716" i="2"/>
  <c r="BE724" i="2"/>
  <c r="BE732" i="2"/>
  <c r="BE740" i="2"/>
  <c r="BE748" i="2"/>
  <c r="BE691" i="2"/>
  <c r="BE699" i="2"/>
  <c r="BE707" i="2"/>
  <c r="BE715" i="2"/>
  <c r="BE723" i="2"/>
  <c r="BE731" i="2"/>
  <c r="BE739" i="2"/>
  <c r="BE747" i="2"/>
  <c r="BE698" i="2"/>
  <c r="BE706" i="2"/>
  <c r="BE714" i="2"/>
  <c r="BE722" i="2"/>
  <c r="BE730" i="2"/>
  <c r="BE738" i="2"/>
  <c r="BE746" i="2"/>
  <c r="BE697" i="2"/>
  <c r="BE705" i="2"/>
  <c r="BE713" i="2"/>
  <c r="BE721" i="2"/>
  <c r="BE729" i="2"/>
  <c r="BE737" i="2"/>
  <c r="BE745" i="2"/>
  <c r="BE696" i="2"/>
  <c r="BE704" i="2"/>
  <c r="BE712" i="2"/>
  <c r="BE720" i="2"/>
  <c r="BE728" i="2"/>
  <c r="BE736" i="2"/>
  <c r="BE744" i="2"/>
  <c r="BE735" i="2"/>
  <c r="BE751" i="2"/>
  <c r="BE759" i="2"/>
  <c r="BE767" i="2"/>
  <c r="BE775" i="2"/>
  <c r="BE783" i="2"/>
  <c r="BE791" i="2"/>
  <c r="BE799" i="2"/>
  <c r="BE807" i="2"/>
  <c r="BE815" i="2"/>
  <c r="BE823" i="2"/>
  <c r="BE831" i="2"/>
  <c r="BE839" i="2"/>
  <c r="BE847" i="2"/>
  <c r="BE855" i="2"/>
  <c r="BE863" i="2"/>
  <c r="BE711" i="2"/>
  <c r="BE758" i="2"/>
  <c r="BE766" i="2"/>
  <c r="BE774" i="2"/>
  <c r="BE782" i="2"/>
  <c r="BE790" i="2"/>
  <c r="BE798" i="2"/>
  <c r="BE806" i="2"/>
  <c r="BE814" i="2"/>
  <c r="BE822" i="2"/>
  <c r="BE830" i="2"/>
  <c r="BE838" i="2"/>
  <c r="BE846" i="2"/>
  <c r="BE854" i="2"/>
  <c r="BE862" i="2"/>
  <c r="BE703" i="2"/>
  <c r="BE757" i="2"/>
  <c r="BE765" i="2"/>
  <c r="BE773" i="2"/>
  <c r="BE781" i="2"/>
  <c r="BE789" i="2"/>
  <c r="BE797" i="2"/>
  <c r="BE805" i="2"/>
  <c r="BE813" i="2"/>
  <c r="BE821" i="2"/>
  <c r="BE829" i="2"/>
  <c r="BE837" i="2"/>
  <c r="BE845" i="2"/>
  <c r="BE853" i="2"/>
  <c r="BE861" i="2"/>
  <c r="BE695" i="2"/>
  <c r="BE753" i="2"/>
  <c r="BE756" i="2"/>
  <c r="BE764" i="2"/>
  <c r="BE772" i="2"/>
  <c r="BE780" i="2"/>
  <c r="BE788" i="2"/>
  <c r="BE796" i="2"/>
  <c r="BE804" i="2"/>
  <c r="BE812" i="2"/>
  <c r="BE820" i="2"/>
  <c r="BE828" i="2"/>
  <c r="BE836" i="2"/>
  <c r="BE844" i="2"/>
  <c r="BE852" i="2"/>
  <c r="BE860" i="2"/>
  <c r="BE755" i="2"/>
  <c r="BE763" i="2"/>
  <c r="BE771" i="2"/>
  <c r="BE779" i="2"/>
  <c r="BE795" i="2"/>
  <c r="BE803" i="2"/>
  <c r="BE811" i="2"/>
  <c r="BE819" i="2"/>
  <c r="BE827" i="2"/>
  <c r="BE835" i="2"/>
  <c r="BE843" i="2"/>
  <c r="BE851" i="2"/>
  <c r="BE859" i="2"/>
  <c r="BE719" i="2"/>
  <c r="BE727" i="2"/>
  <c r="BE743" i="2"/>
  <c r="BE754" i="2"/>
  <c r="BE762" i="2"/>
  <c r="BE770" i="2"/>
  <c r="BE778" i="2"/>
  <c r="BE786" i="2"/>
  <c r="BE794" i="2"/>
  <c r="BE802" i="2"/>
  <c r="BE810" i="2"/>
  <c r="BE818" i="2"/>
  <c r="BE826" i="2"/>
  <c r="BE834" i="2"/>
  <c r="BE842" i="2"/>
  <c r="BE850" i="2"/>
  <c r="BE858" i="2"/>
  <c r="BE761" i="2"/>
  <c r="BE769" i="2"/>
  <c r="BE777" i="2"/>
  <c r="BE785" i="2"/>
  <c r="BE793" i="2"/>
  <c r="BE801" i="2"/>
  <c r="BE809" i="2"/>
  <c r="BE817" i="2"/>
  <c r="BE825" i="2"/>
  <c r="BE833" i="2"/>
  <c r="BE841" i="2"/>
  <c r="BE849" i="2"/>
  <c r="BE857" i="2"/>
  <c r="BE776" i="2"/>
  <c r="BE792" i="2"/>
  <c r="BE800" i="2"/>
  <c r="BE816" i="2"/>
  <c r="BE868" i="2"/>
  <c r="BE876" i="2"/>
  <c r="BE884" i="2"/>
  <c r="BE892" i="2"/>
  <c r="BE900" i="2"/>
  <c r="BE908" i="2"/>
  <c r="BE916" i="2"/>
  <c r="BE924" i="2"/>
  <c r="BE932" i="2"/>
  <c r="BE940" i="2"/>
  <c r="BE948" i="2"/>
  <c r="BE956" i="2"/>
  <c r="BE760" i="2"/>
  <c r="BE808" i="2"/>
  <c r="BE856" i="2"/>
  <c r="BE867" i="2"/>
  <c r="BE875" i="2"/>
  <c r="BE883" i="2"/>
  <c r="BE891" i="2"/>
  <c r="BE899" i="2"/>
  <c r="BE907" i="2"/>
  <c r="BE915" i="2"/>
  <c r="BE923" i="2"/>
  <c r="BE931" i="2"/>
  <c r="BE939" i="2"/>
  <c r="BE947" i="2"/>
  <c r="BE955" i="2"/>
  <c r="BE963" i="2"/>
  <c r="BE865" i="2"/>
  <c r="BE866" i="2"/>
  <c r="BE874" i="2"/>
  <c r="BE882" i="2"/>
  <c r="BE890" i="2"/>
  <c r="BE898" i="2"/>
  <c r="BE906" i="2"/>
  <c r="BE914" i="2"/>
  <c r="BE922" i="2"/>
  <c r="BE930" i="2"/>
  <c r="BE938" i="2"/>
  <c r="BE946" i="2"/>
  <c r="BE954" i="2"/>
  <c r="BE962" i="2"/>
  <c r="BE970" i="2"/>
  <c r="BE768" i="2"/>
  <c r="BE864" i="2"/>
  <c r="BE873" i="2"/>
  <c r="BE881" i="2"/>
  <c r="BE889" i="2"/>
  <c r="BE897" i="2"/>
  <c r="BE905" i="2"/>
  <c r="BE913" i="2"/>
  <c r="BE921" i="2"/>
  <c r="BE929" i="2"/>
  <c r="BE937" i="2"/>
  <c r="BE945" i="2"/>
  <c r="BE953" i="2"/>
  <c r="BE961" i="2"/>
  <c r="BE969" i="2"/>
  <c r="BE752" i="2"/>
  <c r="BE872" i="2"/>
  <c r="BE880" i="2"/>
  <c r="BE888" i="2"/>
  <c r="BE896" i="2"/>
  <c r="BE904" i="2"/>
  <c r="BE912" i="2"/>
  <c r="BE920" i="2"/>
  <c r="BE928" i="2"/>
  <c r="BE936" i="2"/>
  <c r="BE944" i="2"/>
  <c r="BE952" i="2"/>
  <c r="BE960" i="2"/>
  <c r="BE968" i="2"/>
  <c r="BE832" i="2"/>
  <c r="BE848" i="2"/>
  <c r="BE871" i="2"/>
  <c r="BE879" i="2"/>
  <c r="BE887" i="2"/>
  <c r="BE895" i="2"/>
  <c r="BE903" i="2"/>
  <c r="BE911" i="2"/>
  <c r="BE919" i="2"/>
  <c r="BE927" i="2"/>
  <c r="BE935" i="2"/>
  <c r="BE943" i="2"/>
  <c r="BE951" i="2"/>
  <c r="BE959" i="2"/>
  <c r="BE784" i="2"/>
  <c r="BE824" i="2"/>
  <c r="BE840" i="2"/>
  <c r="BE870" i="2"/>
  <c r="BE878" i="2"/>
  <c r="BE886" i="2"/>
  <c r="BE894" i="2"/>
  <c r="BE902" i="2"/>
  <c r="BE910" i="2"/>
  <c r="BE918" i="2"/>
  <c r="BE926" i="2"/>
  <c r="BE934" i="2"/>
  <c r="BE942" i="2"/>
  <c r="BE950" i="2"/>
  <c r="BE958" i="2"/>
  <c r="BE966" i="2"/>
  <c r="BE941" i="2"/>
  <c r="BE957" i="2"/>
  <c r="BE979" i="2"/>
  <c r="BE987" i="2"/>
  <c r="BE995" i="2"/>
  <c r="BE1003" i="2"/>
  <c r="BE1011" i="2"/>
  <c r="BE1019" i="2"/>
  <c r="BE1027" i="2"/>
  <c r="BE1035" i="2"/>
  <c r="BE1043" i="2"/>
  <c r="BE1051" i="2"/>
  <c r="BE1059" i="2"/>
  <c r="BE1067" i="2"/>
  <c r="BE1075" i="2"/>
  <c r="BE901" i="2"/>
  <c r="BE917" i="2"/>
  <c r="BE949" i="2"/>
  <c r="BE965" i="2"/>
  <c r="BE971" i="2"/>
  <c r="BE978" i="2"/>
  <c r="BE986" i="2"/>
  <c r="BE994" i="2"/>
  <c r="BE1002" i="2"/>
  <c r="BE1010" i="2"/>
  <c r="BE1018" i="2"/>
  <c r="BE1026" i="2"/>
  <c r="BE1034" i="2"/>
  <c r="BE1042" i="2"/>
  <c r="BE1050" i="2"/>
  <c r="BE1058" i="2"/>
  <c r="BE1066" i="2"/>
  <c r="BE909" i="2"/>
  <c r="BE967" i="2"/>
  <c r="BE977" i="2"/>
  <c r="BE985" i="2"/>
  <c r="BE993" i="2"/>
  <c r="BE1001" i="2"/>
  <c r="BE1009" i="2"/>
  <c r="BE1017" i="2"/>
  <c r="BE1025" i="2"/>
  <c r="BE1033" i="2"/>
  <c r="BE1041" i="2"/>
  <c r="BE1049" i="2"/>
  <c r="BE1057" i="2"/>
  <c r="BE1065" i="2"/>
  <c r="BE1073" i="2"/>
  <c r="BE885" i="2"/>
  <c r="BE933" i="2"/>
  <c r="BE976" i="2"/>
  <c r="BE984" i="2"/>
  <c r="BE992" i="2"/>
  <c r="BE1000" i="2"/>
  <c r="BE1008" i="2"/>
  <c r="BE1016" i="2"/>
  <c r="BE1024" i="2"/>
  <c r="BE1032" i="2"/>
  <c r="BE1040" i="2"/>
  <c r="BE1048" i="2"/>
  <c r="BE1056" i="2"/>
  <c r="BE1064" i="2"/>
  <c r="BE1072" i="2"/>
  <c r="BE972" i="2"/>
  <c r="BE975" i="2"/>
  <c r="BE983" i="2"/>
  <c r="BE991" i="2"/>
  <c r="BE999" i="2"/>
  <c r="BE1007" i="2"/>
  <c r="BE1015" i="2"/>
  <c r="BE1023" i="2"/>
  <c r="BE1031" i="2"/>
  <c r="BE1039" i="2"/>
  <c r="BE1047" i="2"/>
  <c r="BE1055" i="2"/>
  <c r="BE1063" i="2"/>
  <c r="BE1071" i="2"/>
  <c r="BE1079" i="2"/>
  <c r="BE869" i="2"/>
  <c r="BE893" i="2"/>
  <c r="BE925" i="2"/>
  <c r="BE974" i="2"/>
  <c r="BE982" i="2"/>
  <c r="BE990" i="2"/>
  <c r="BE998" i="2"/>
  <c r="BE1006" i="2"/>
  <c r="BE1014" i="2"/>
  <c r="BE1022" i="2"/>
  <c r="BE1030" i="2"/>
  <c r="BE1038" i="2"/>
  <c r="BE1046" i="2"/>
  <c r="BE1054" i="2"/>
  <c r="BE1062" i="2"/>
  <c r="BE1070" i="2"/>
  <c r="BE964" i="2"/>
  <c r="BE973" i="2"/>
  <c r="BE981" i="2"/>
  <c r="BE989" i="2"/>
  <c r="BE997" i="2"/>
  <c r="BE1005" i="2"/>
  <c r="BE1013" i="2"/>
  <c r="BE1021" i="2"/>
  <c r="BE1029" i="2"/>
  <c r="BE1037" i="2"/>
  <c r="BE1045" i="2"/>
  <c r="BE1053" i="2"/>
  <c r="BE1061" i="2"/>
  <c r="BE1069" i="2"/>
  <c r="BE877" i="2"/>
  <c r="BE980" i="2"/>
  <c r="BE988" i="2"/>
  <c r="BE996" i="2"/>
  <c r="BE1004" i="2"/>
  <c r="BE1012" i="2"/>
  <c r="BE1020" i="2"/>
  <c r="BE1028" i="2"/>
  <c r="BE1036" i="2"/>
  <c r="BE1044" i="2"/>
  <c r="BE1052" i="2"/>
  <c r="BE1060" i="2"/>
  <c r="BE1068" i="2"/>
  <c r="AW14" i="2"/>
  <c r="AW5" i="2"/>
  <c r="AW13" i="2"/>
  <c r="AW4" i="2"/>
  <c r="AW12" i="2"/>
  <c r="AW3" i="2"/>
  <c r="AW8" i="2"/>
  <c r="AW16" i="2"/>
  <c r="AW23" i="2"/>
  <c r="AW17" i="2"/>
  <c r="AW22" i="2"/>
  <c r="AW21" i="2"/>
  <c r="AW20" i="2"/>
  <c r="AW28" i="2"/>
  <c r="AW7" i="2"/>
  <c r="AW19" i="2"/>
  <c r="AW27" i="2"/>
  <c r="AW9" i="2"/>
  <c r="AW25" i="2"/>
  <c r="AW15" i="2"/>
  <c r="AW31" i="2"/>
  <c r="AW39" i="2"/>
  <c r="AW38" i="2"/>
  <c r="AW37" i="2"/>
  <c r="AW18" i="2"/>
  <c r="AW36" i="2"/>
  <c r="AW29" i="2"/>
  <c r="AW33" i="2"/>
  <c r="AW32" i="2"/>
  <c r="AW40" i="2"/>
  <c r="AW26" i="2"/>
  <c r="AW42" i="2"/>
  <c r="AW50" i="2"/>
  <c r="AW35" i="2"/>
  <c r="AW47" i="2"/>
  <c r="AW46" i="2"/>
  <c r="AW41" i="2"/>
  <c r="AW45" i="2"/>
  <c r="AW44" i="2"/>
  <c r="AW54" i="2"/>
  <c r="AW62" i="2"/>
  <c r="AW51" i="2"/>
  <c r="AW53" i="2"/>
  <c r="AW61" i="2"/>
  <c r="AW43" i="2"/>
  <c r="AW60" i="2"/>
  <c r="AW34" i="2"/>
  <c r="AW59" i="2"/>
  <c r="AW58" i="2"/>
  <c r="AW56" i="2"/>
  <c r="AW55" i="2"/>
  <c r="AW68" i="2"/>
  <c r="AW76" i="2"/>
  <c r="AW67" i="2"/>
  <c r="AW75" i="2"/>
  <c r="AW66" i="2"/>
  <c r="AW74" i="2"/>
  <c r="AW52" i="2"/>
  <c r="AW73" i="2"/>
  <c r="AW81" i="2"/>
  <c r="AW72" i="2"/>
  <c r="AW80" i="2"/>
  <c r="AW79" i="2"/>
  <c r="AW84" i="2"/>
  <c r="AW92" i="2"/>
  <c r="AW100" i="2"/>
  <c r="AW63" i="2"/>
  <c r="AW82" i="2"/>
  <c r="AW83" i="2"/>
  <c r="AW91" i="2"/>
  <c r="AW77" i="2"/>
  <c r="AW90" i="2"/>
  <c r="AW98" i="2"/>
  <c r="AW106" i="2"/>
  <c r="AW69" i="2"/>
  <c r="AW89" i="2"/>
  <c r="AW97" i="2"/>
  <c r="AW96" i="2"/>
  <c r="AW104" i="2"/>
  <c r="AW87" i="2"/>
  <c r="AW95" i="2"/>
  <c r="AW103" i="2"/>
  <c r="AW108" i="2"/>
  <c r="AW78" i="2"/>
  <c r="AW94" i="2"/>
  <c r="AW115" i="2"/>
  <c r="AW123" i="2"/>
  <c r="AW102" i="2"/>
  <c r="AW107" i="2"/>
  <c r="AW114" i="2"/>
  <c r="AW122" i="2"/>
  <c r="AW64" i="2"/>
  <c r="AW85" i="2"/>
  <c r="AW113" i="2"/>
  <c r="AW121" i="2"/>
  <c r="AW129" i="2"/>
  <c r="AW112" i="2"/>
  <c r="AW128" i="2"/>
  <c r="AW70" i="2"/>
  <c r="AW119" i="2"/>
  <c r="AW127" i="2"/>
  <c r="AW105" i="2"/>
  <c r="AW126" i="2"/>
  <c r="AW135" i="2"/>
  <c r="AW143" i="2"/>
  <c r="AW93" i="2"/>
  <c r="AW118" i="2"/>
  <c r="AW134" i="2"/>
  <c r="AW142" i="2"/>
  <c r="AW150" i="2"/>
  <c r="AW133" i="2"/>
  <c r="AW141" i="2"/>
  <c r="AW149" i="2"/>
  <c r="AW131" i="2"/>
  <c r="AW139" i="2"/>
  <c r="AW147" i="2"/>
  <c r="AW130" i="2"/>
  <c r="AW138" i="2"/>
  <c r="AW146" i="2"/>
  <c r="AW137" i="2"/>
  <c r="AW155" i="2"/>
  <c r="AW163" i="2"/>
  <c r="AW101" i="2"/>
  <c r="AW110" i="2"/>
  <c r="AW125" i="2"/>
  <c r="AW144" i="2"/>
  <c r="AW154" i="2"/>
  <c r="AW162" i="2"/>
  <c r="AW153" i="2"/>
  <c r="AW161" i="2"/>
  <c r="AW132" i="2"/>
  <c r="AW159" i="2"/>
  <c r="AW167" i="2"/>
  <c r="AW158" i="2"/>
  <c r="AW166" i="2"/>
  <c r="AW172" i="2"/>
  <c r="AW180" i="2"/>
  <c r="AW188" i="2"/>
  <c r="AW86" i="2"/>
  <c r="AW179" i="2"/>
  <c r="AW152" i="2"/>
  <c r="AW178" i="2"/>
  <c r="AW186" i="2"/>
  <c r="AW177" i="2"/>
  <c r="AW185" i="2"/>
  <c r="AW193" i="2"/>
  <c r="AW140" i="2"/>
  <c r="AW184" i="2"/>
  <c r="AW192" i="2"/>
  <c r="AW156" i="2"/>
  <c r="AW157" i="2"/>
  <c r="AW182" i="2"/>
  <c r="AW209" i="2"/>
  <c r="AW217" i="2"/>
  <c r="AW136" i="2"/>
  <c r="AW189" i="2"/>
  <c r="AW194" i="2"/>
  <c r="AW200" i="2"/>
  <c r="AW216" i="2"/>
  <c r="AW224" i="2"/>
  <c r="AW164" i="2"/>
  <c r="AW199" i="2"/>
  <c r="AW207" i="2"/>
  <c r="AW215" i="2"/>
  <c r="AW223" i="2"/>
  <c r="AW173" i="2"/>
  <c r="AW175" i="2"/>
  <c r="AW190" i="2"/>
  <c r="AW214" i="2"/>
  <c r="AW191" i="2"/>
  <c r="AW197" i="2"/>
  <c r="AW205" i="2"/>
  <c r="AW213" i="2"/>
  <c r="AW221" i="2"/>
  <c r="AW229" i="2"/>
  <c r="AW210" i="2"/>
  <c r="AW220" i="2"/>
  <c r="AW231" i="2"/>
  <c r="AW239" i="2"/>
  <c r="AW202" i="2"/>
  <c r="AW211" i="2"/>
  <c r="AW228" i="2"/>
  <c r="AW238" i="2"/>
  <c r="AW203" i="2"/>
  <c r="AW212" i="2"/>
  <c r="AW237" i="2"/>
  <c r="AW236" i="2"/>
  <c r="AW235" i="2"/>
  <c r="AW195" i="2"/>
  <c r="AW233" i="2"/>
  <c r="AW248" i="2"/>
  <c r="AW256" i="2"/>
  <c r="AW264" i="2"/>
  <c r="AW272" i="2"/>
  <c r="AW280" i="2"/>
  <c r="AW288" i="2"/>
  <c r="AW247" i="2"/>
  <c r="AW255" i="2"/>
  <c r="AW263" i="2"/>
  <c r="AW271" i="2"/>
  <c r="AW279" i="2"/>
  <c r="AW287" i="2"/>
  <c r="AW295" i="2"/>
  <c r="AW246" i="2"/>
  <c r="AW262" i="2"/>
  <c r="AW270" i="2"/>
  <c r="AW278" i="2"/>
  <c r="AW286" i="2"/>
  <c r="AW244" i="2"/>
  <c r="AW261" i="2"/>
  <c r="AW277" i="2"/>
  <c r="AW285" i="2"/>
  <c r="AW293" i="2"/>
  <c r="AW252" i="2"/>
  <c r="AW260" i="2"/>
  <c r="AW268" i="2"/>
  <c r="AW276" i="2"/>
  <c r="AW284" i="2"/>
  <c r="AW292" i="2"/>
  <c r="AW160" i="2"/>
  <c r="AW250" i="2"/>
  <c r="AW258" i="2"/>
  <c r="AW274" i="2"/>
  <c r="AW290" i="2"/>
  <c r="AW174" i="2"/>
  <c r="AW273" i="2"/>
  <c r="AW307" i="2"/>
  <c r="AW315" i="2"/>
  <c r="AW323" i="2"/>
  <c r="AW331" i="2"/>
  <c r="AW339" i="2"/>
  <c r="AW306" i="2"/>
  <c r="AW322" i="2"/>
  <c r="AW330" i="2"/>
  <c r="AW338" i="2"/>
  <c r="AW249" i="2"/>
  <c r="AW257" i="2"/>
  <c r="AW291" i="2"/>
  <c r="AW298" i="2"/>
  <c r="AW321" i="2"/>
  <c r="AW329" i="2"/>
  <c r="AW283" i="2"/>
  <c r="AW312" i="2"/>
  <c r="AW320" i="2"/>
  <c r="AW328" i="2"/>
  <c r="AW336" i="2"/>
  <c r="AW196" i="2"/>
  <c r="AW243" i="2"/>
  <c r="AW281" i="2"/>
  <c r="AW311" i="2"/>
  <c r="AW319" i="2"/>
  <c r="AW327" i="2"/>
  <c r="AW335" i="2"/>
  <c r="AW297" i="2"/>
  <c r="AW309" i="2"/>
  <c r="AW325" i="2"/>
  <c r="AW333" i="2"/>
  <c r="AW341" i="2"/>
  <c r="AW342" i="2"/>
  <c r="AW302" i="2"/>
  <c r="AW316" i="2"/>
  <c r="AW308" i="2"/>
  <c r="AW318" i="2"/>
  <c r="AW324" i="2"/>
  <c r="AW326" i="2"/>
  <c r="AW310" i="2"/>
  <c r="AW332" i="2"/>
  <c r="AW350" i="2"/>
  <c r="AW358" i="2"/>
  <c r="AW366" i="2"/>
  <c r="AW334" i="2"/>
  <c r="AW349" i="2"/>
  <c r="AW357" i="2"/>
  <c r="AW365" i="2"/>
  <c r="AW340" i="2"/>
  <c r="AW343" i="2"/>
  <c r="AW348" i="2"/>
  <c r="AW356" i="2"/>
  <c r="AW364" i="2"/>
  <c r="AW347" i="2"/>
  <c r="AW355" i="2"/>
  <c r="AW363" i="2"/>
  <c r="AW371" i="2"/>
  <c r="AW346" i="2"/>
  <c r="AW354" i="2"/>
  <c r="AW370" i="2"/>
  <c r="AW345" i="2"/>
  <c r="AW353" i="2"/>
  <c r="AW361" i="2"/>
  <c r="AW369" i="2"/>
  <c r="AW232" i="2"/>
  <c r="AW344" i="2"/>
  <c r="AW352" i="2"/>
  <c r="AW360" i="2"/>
  <c r="AW368" i="2"/>
  <c r="AW380" i="2"/>
  <c r="AW396" i="2"/>
  <c r="AW379" i="2"/>
  <c r="AW387" i="2"/>
  <c r="AW378" i="2"/>
  <c r="AW386" i="2"/>
  <c r="AW394" i="2"/>
  <c r="AW385" i="2"/>
  <c r="AW393" i="2"/>
  <c r="AW376" i="2"/>
  <c r="AW384" i="2"/>
  <c r="AW392" i="2"/>
  <c r="AW374" i="2"/>
  <c r="AW382" i="2"/>
  <c r="AW359" i="2"/>
  <c r="AW367" i="2"/>
  <c r="AW373" i="2"/>
  <c r="AW381" i="2"/>
  <c r="AW389" i="2"/>
  <c r="AW397" i="2"/>
  <c r="AW403" i="2"/>
  <c r="AW411" i="2"/>
  <c r="AW419" i="2"/>
  <c r="AW427" i="2"/>
  <c r="AW435" i="2"/>
  <c r="AW451" i="2"/>
  <c r="AW391" i="2"/>
  <c r="AW402" i="2"/>
  <c r="AW410" i="2"/>
  <c r="AW418" i="2"/>
  <c r="AW426" i="2"/>
  <c r="AW434" i="2"/>
  <c r="AW442" i="2"/>
  <c r="AW450" i="2"/>
  <c r="AW375" i="2"/>
  <c r="AW401" i="2"/>
  <c r="AW409" i="2"/>
  <c r="AW417" i="2"/>
  <c r="AW425" i="2"/>
  <c r="AW441" i="2"/>
  <c r="AW449" i="2"/>
  <c r="AW400" i="2"/>
  <c r="AW408" i="2"/>
  <c r="AW416" i="2"/>
  <c r="AW424" i="2"/>
  <c r="AW432" i="2"/>
  <c r="AW440" i="2"/>
  <c r="AW448" i="2"/>
  <c r="AW399" i="2"/>
  <c r="AW407" i="2"/>
  <c r="AW415" i="2"/>
  <c r="AW423" i="2"/>
  <c r="AW431" i="2"/>
  <c r="AW439" i="2"/>
  <c r="AW447" i="2"/>
  <c r="AW383" i="2"/>
  <c r="AW406" i="2"/>
  <c r="AW422" i="2"/>
  <c r="AW430" i="2"/>
  <c r="AW438" i="2"/>
  <c r="AW446" i="2"/>
  <c r="AW454" i="2"/>
  <c r="AW405" i="2"/>
  <c r="AW413" i="2"/>
  <c r="AW421" i="2"/>
  <c r="AW429" i="2"/>
  <c r="AW437" i="2"/>
  <c r="AW445" i="2"/>
  <c r="AW453" i="2"/>
  <c r="AW351" i="2"/>
  <c r="AW465" i="2"/>
  <c r="AW473" i="2"/>
  <c r="AW489" i="2"/>
  <c r="AW497" i="2"/>
  <c r="AW505" i="2"/>
  <c r="AW452" i="2"/>
  <c r="AW464" i="2"/>
  <c r="AW472" i="2"/>
  <c r="AW480" i="2"/>
  <c r="AW488" i="2"/>
  <c r="AW428" i="2"/>
  <c r="AW455" i="2"/>
  <c r="AW471" i="2"/>
  <c r="AW479" i="2"/>
  <c r="AW495" i="2"/>
  <c r="AW503" i="2"/>
  <c r="AW412" i="2"/>
  <c r="AW462" i="2"/>
  <c r="AW470" i="2"/>
  <c r="AW478" i="2"/>
  <c r="AW486" i="2"/>
  <c r="AW494" i="2"/>
  <c r="AW502" i="2"/>
  <c r="AW420" i="2"/>
  <c r="AW469" i="2"/>
  <c r="AW485" i="2"/>
  <c r="AW493" i="2"/>
  <c r="AW501" i="2"/>
  <c r="AW404" i="2"/>
  <c r="AW460" i="2"/>
  <c r="AW468" i="2"/>
  <c r="AW476" i="2"/>
  <c r="AW484" i="2"/>
  <c r="AW492" i="2"/>
  <c r="AW500" i="2"/>
  <c r="AW508" i="2"/>
  <c r="AW444" i="2"/>
  <c r="AW459" i="2"/>
  <c r="AW467" i="2"/>
  <c r="AW475" i="2"/>
  <c r="AW483" i="2"/>
  <c r="AW491" i="2"/>
  <c r="AW466" i="2"/>
  <c r="AW474" i="2"/>
  <c r="AW482" i="2"/>
  <c r="AW498" i="2"/>
  <c r="AW515" i="2"/>
  <c r="AW523" i="2"/>
  <c r="AW547" i="2"/>
  <c r="AW555" i="2"/>
  <c r="AW514" i="2"/>
  <c r="AW522" i="2"/>
  <c r="AW554" i="2"/>
  <c r="AW562" i="2"/>
  <c r="AW521" i="2"/>
  <c r="AW529" i="2"/>
  <c r="AW537" i="2"/>
  <c r="AW545" i="2"/>
  <c r="AW553" i="2"/>
  <c r="AW561" i="2"/>
  <c r="AW506" i="2"/>
  <c r="AW512" i="2"/>
  <c r="AW520" i="2"/>
  <c r="AW528" i="2"/>
  <c r="AW544" i="2"/>
  <c r="AW560" i="2"/>
  <c r="AW568" i="2"/>
  <c r="AW511" i="2"/>
  <c r="AW519" i="2"/>
  <c r="AW527" i="2"/>
  <c r="AW535" i="2"/>
  <c r="AW543" i="2"/>
  <c r="AW551" i="2"/>
  <c r="AW559" i="2"/>
  <c r="AW567" i="2"/>
  <c r="AW510" i="2"/>
  <c r="AW518" i="2"/>
  <c r="AW526" i="2"/>
  <c r="AW558" i="2"/>
  <c r="AW517" i="2"/>
  <c r="AW525" i="2"/>
  <c r="AW533" i="2"/>
  <c r="AW541" i="2"/>
  <c r="AW549" i="2"/>
  <c r="AW557" i="2"/>
  <c r="AW565" i="2"/>
  <c r="AW532" i="2"/>
  <c r="AW540" i="2"/>
  <c r="AW548" i="2"/>
  <c r="AW556" i="2"/>
  <c r="AW580" i="2"/>
  <c r="AW588" i="2"/>
  <c r="AW596" i="2"/>
  <c r="AW604" i="2"/>
  <c r="AW612" i="2"/>
  <c r="AW620" i="2"/>
  <c r="AW628" i="2"/>
  <c r="AW571" i="2"/>
  <c r="AW587" i="2"/>
  <c r="AW611" i="2"/>
  <c r="AW619" i="2"/>
  <c r="AW627" i="2"/>
  <c r="AW570" i="2"/>
  <c r="AW578" i="2"/>
  <c r="AW586" i="2"/>
  <c r="AW610" i="2"/>
  <c r="AW618" i="2"/>
  <c r="AW626" i="2"/>
  <c r="AW577" i="2"/>
  <c r="AW585" i="2"/>
  <c r="AW601" i="2"/>
  <c r="AW609" i="2"/>
  <c r="AW617" i="2"/>
  <c r="AW625" i="2"/>
  <c r="AW576" i="2"/>
  <c r="AW584" i="2"/>
  <c r="AW600" i="2"/>
  <c r="AW608" i="2"/>
  <c r="AW616" i="2"/>
  <c r="AW624" i="2"/>
  <c r="AW575" i="2"/>
  <c r="AW599" i="2"/>
  <c r="AW607" i="2"/>
  <c r="AW615" i="2"/>
  <c r="AW623" i="2"/>
  <c r="AW569" i="2"/>
  <c r="AW574" i="2"/>
  <c r="AW590" i="2"/>
  <c r="AW614" i="2"/>
  <c r="AW622" i="2"/>
  <c r="AW573" i="2"/>
  <c r="AW589" i="2"/>
  <c r="AW605" i="2"/>
  <c r="AW613" i="2"/>
  <c r="AW621" i="2"/>
  <c r="AW633" i="2"/>
  <c r="AW641" i="2"/>
  <c r="AW649" i="2"/>
  <c r="AW657" i="2"/>
  <c r="AW665" i="2"/>
  <c r="AW673" i="2"/>
  <c r="AW681" i="2"/>
  <c r="AW689" i="2"/>
  <c r="AW632" i="2"/>
  <c r="AW640" i="2"/>
  <c r="AW648" i="2"/>
  <c r="AW656" i="2"/>
  <c r="AW664" i="2"/>
  <c r="AW672" i="2"/>
  <c r="AW680" i="2"/>
  <c r="AW688" i="2"/>
  <c r="AW630" i="2"/>
  <c r="AW631" i="2"/>
  <c r="AW639" i="2"/>
  <c r="AW647" i="2"/>
  <c r="AW655" i="2"/>
  <c r="AW663" i="2"/>
  <c r="AW679" i="2"/>
  <c r="AW687" i="2"/>
  <c r="AW629" i="2"/>
  <c r="AW638" i="2"/>
  <c r="AW646" i="2"/>
  <c r="AW654" i="2"/>
  <c r="AW662" i="2"/>
  <c r="AW670" i="2"/>
  <c r="AW686" i="2"/>
  <c r="AW637" i="2"/>
  <c r="AW645" i="2"/>
  <c r="AW653" i="2"/>
  <c r="AW661" i="2"/>
  <c r="AW669" i="2"/>
  <c r="AW677" i="2"/>
  <c r="AW685" i="2"/>
  <c r="AW636" i="2"/>
  <c r="AW644" i="2"/>
  <c r="AW652" i="2"/>
  <c r="AW660" i="2"/>
  <c r="AW676" i="2"/>
  <c r="AW684" i="2"/>
  <c r="AW635" i="2"/>
  <c r="AW643" i="2"/>
  <c r="AW651" i="2"/>
  <c r="AW659" i="2"/>
  <c r="AW667" i="2"/>
  <c r="AW675" i="2"/>
  <c r="AW683" i="2"/>
  <c r="AW634" i="2"/>
  <c r="AW642" i="2"/>
  <c r="AW650" i="2"/>
  <c r="AW658" i="2"/>
  <c r="AW666" i="2"/>
  <c r="AW674" i="2"/>
  <c r="AW682" i="2"/>
  <c r="AW702" i="2"/>
  <c r="AW710" i="2"/>
  <c r="AW718" i="2"/>
  <c r="AW726" i="2"/>
  <c r="AW734" i="2"/>
  <c r="AW742" i="2"/>
  <c r="AW750" i="2"/>
  <c r="AW693" i="2"/>
  <c r="AW701" i="2"/>
  <c r="AW709" i="2"/>
  <c r="AW717" i="2"/>
  <c r="AW725" i="2"/>
  <c r="AW692" i="2"/>
  <c r="AW700" i="2"/>
  <c r="AW708" i="2"/>
  <c r="AW716" i="2"/>
  <c r="AW724" i="2"/>
  <c r="AW732" i="2"/>
  <c r="AW740" i="2"/>
  <c r="AW691" i="2"/>
  <c r="AW699" i="2"/>
  <c r="AW707" i="2"/>
  <c r="AW723" i="2"/>
  <c r="AW731" i="2"/>
  <c r="AW739" i="2"/>
  <c r="AW747" i="2"/>
  <c r="AW698" i="2"/>
  <c r="AW706" i="2"/>
  <c r="AW714" i="2"/>
  <c r="AW722" i="2"/>
  <c r="AW730" i="2"/>
  <c r="AW738" i="2"/>
  <c r="AW746" i="2"/>
  <c r="AW697" i="2"/>
  <c r="AW705" i="2"/>
  <c r="AW721" i="2"/>
  <c r="AW729" i="2"/>
  <c r="AW737" i="2"/>
  <c r="AW745" i="2"/>
  <c r="AW690" i="2"/>
  <c r="AW696" i="2"/>
  <c r="AW712" i="2"/>
  <c r="AW720" i="2"/>
  <c r="AW728" i="2"/>
  <c r="AW736" i="2"/>
  <c r="AW711" i="2"/>
  <c r="AW759" i="2"/>
  <c r="AW767" i="2"/>
  <c r="AW775" i="2"/>
  <c r="AW783" i="2"/>
  <c r="AW791" i="2"/>
  <c r="AW799" i="2"/>
  <c r="AW807" i="2"/>
  <c r="AW815" i="2"/>
  <c r="AW823" i="2"/>
  <c r="AW831" i="2"/>
  <c r="AW839" i="2"/>
  <c r="AW847" i="2"/>
  <c r="AW855" i="2"/>
  <c r="AW863" i="2"/>
  <c r="AW758" i="2"/>
  <c r="AW766" i="2"/>
  <c r="AW774" i="2"/>
  <c r="AW782" i="2"/>
  <c r="AW790" i="2"/>
  <c r="AW798" i="2"/>
  <c r="AW806" i="2"/>
  <c r="AW814" i="2"/>
  <c r="AW822" i="2"/>
  <c r="AW830" i="2"/>
  <c r="AW838" i="2"/>
  <c r="AW846" i="2"/>
  <c r="AW854" i="2"/>
  <c r="AW862" i="2"/>
  <c r="AW695" i="2"/>
  <c r="AW757" i="2"/>
  <c r="AW765" i="2"/>
  <c r="AW773" i="2"/>
  <c r="AW781" i="2"/>
  <c r="AW789" i="2"/>
  <c r="AW797" i="2"/>
  <c r="AW805" i="2"/>
  <c r="AW813" i="2"/>
  <c r="AW821" i="2"/>
  <c r="AW829" i="2"/>
  <c r="AW837" i="2"/>
  <c r="AW845" i="2"/>
  <c r="AW853" i="2"/>
  <c r="AW861" i="2"/>
  <c r="AW764" i="2"/>
  <c r="AW772" i="2"/>
  <c r="AW780" i="2"/>
  <c r="AW788" i="2"/>
  <c r="AW796" i="2"/>
  <c r="AW804" i="2"/>
  <c r="AW812" i="2"/>
  <c r="AW820" i="2"/>
  <c r="AW828" i="2"/>
  <c r="AW836" i="2"/>
  <c r="AW844" i="2"/>
  <c r="AW852" i="2"/>
  <c r="AW860" i="2"/>
  <c r="AW719" i="2"/>
  <c r="AW727" i="2"/>
  <c r="AW752" i="2"/>
  <c r="AW755" i="2"/>
  <c r="AW763" i="2"/>
  <c r="AW771" i="2"/>
  <c r="AW779" i="2"/>
  <c r="AW787" i="2"/>
  <c r="AW795" i="2"/>
  <c r="AW803" i="2"/>
  <c r="AW811" i="2"/>
  <c r="AW819" i="2"/>
  <c r="AW827" i="2"/>
  <c r="AW843" i="2"/>
  <c r="AW851" i="2"/>
  <c r="AW859" i="2"/>
  <c r="AW762" i="2"/>
  <c r="AW778" i="2"/>
  <c r="AW786" i="2"/>
  <c r="AW794" i="2"/>
  <c r="AW802" i="2"/>
  <c r="AW810" i="2"/>
  <c r="AW818" i="2"/>
  <c r="AW826" i="2"/>
  <c r="AW834" i="2"/>
  <c r="AW842" i="2"/>
  <c r="AW850" i="2"/>
  <c r="AW858" i="2"/>
  <c r="AW753" i="2"/>
  <c r="AW754" i="2"/>
  <c r="AW761" i="2"/>
  <c r="AW777" i="2"/>
  <c r="AW793" i="2"/>
  <c r="AW801" i="2"/>
  <c r="AW817" i="2"/>
  <c r="AW825" i="2"/>
  <c r="AW833" i="2"/>
  <c r="AW841" i="2"/>
  <c r="AW857" i="2"/>
  <c r="AW808" i="2"/>
  <c r="AW864" i="2"/>
  <c r="AW868" i="2"/>
  <c r="AW876" i="2"/>
  <c r="AW884" i="2"/>
  <c r="AW892" i="2"/>
  <c r="AW900" i="2"/>
  <c r="AW908" i="2"/>
  <c r="AW916" i="2"/>
  <c r="AW924" i="2"/>
  <c r="AW932" i="2"/>
  <c r="AW940" i="2"/>
  <c r="AW948" i="2"/>
  <c r="AW751" i="2"/>
  <c r="AW867" i="2"/>
  <c r="AW875" i="2"/>
  <c r="AW883" i="2"/>
  <c r="AW891" i="2"/>
  <c r="AW899" i="2"/>
  <c r="AW907" i="2"/>
  <c r="AW923" i="2"/>
  <c r="AW931" i="2"/>
  <c r="AW963" i="2"/>
  <c r="AW768" i="2"/>
  <c r="AW866" i="2"/>
  <c r="AW874" i="2"/>
  <c r="AW882" i="2"/>
  <c r="AW898" i="2"/>
  <c r="AW906" i="2"/>
  <c r="AW914" i="2"/>
  <c r="AW922" i="2"/>
  <c r="AW930" i="2"/>
  <c r="AW938" i="2"/>
  <c r="AW946" i="2"/>
  <c r="AW962" i="2"/>
  <c r="AW873" i="2"/>
  <c r="AW881" i="2"/>
  <c r="AW889" i="2"/>
  <c r="AW897" i="2"/>
  <c r="AW905" i="2"/>
  <c r="AW913" i="2"/>
  <c r="AW921" i="2"/>
  <c r="AW929" i="2"/>
  <c r="AW953" i="2"/>
  <c r="AW961" i="2"/>
  <c r="AW969" i="2"/>
  <c r="AW832" i="2"/>
  <c r="AW848" i="2"/>
  <c r="AW872" i="2"/>
  <c r="AW880" i="2"/>
  <c r="AW888" i="2"/>
  <c r="AW896" i="2"/>
  <c r="AW904" i="2"/>
  <c r="AW912" i="2"/>
  <c r="AW920" i="2"/>
  <c r="AW928" i="2"/>
  <c r="AW944" i="2"/>
  <c r="AW952" i="2"/>
  <c r="AW960" i="2"/>
  <c r="AW968" i="2"/>
  <c r="AW784" i="2"/>
  <c r="AW816" i="2"/>
  <c r="AW824" i="2"/>
  <c r="AW840" i="2"/>
  <c r="AW865" i="2"/>
  <c r="AW871" i="2"/>
  <c r="AW879" i="2"/>
  <c r="AW887" i="2"/>
  <c r="AW895" i="2"/>
  <c r="AW903" i="2"/>
  <c r="AW911" i="2"/>
  <c r="AW919" i="2"/>
  <c r="AW927" i="2"/>
  <c r="AW935" i="2"/>
  <c r="AW951" i="2"/>
  <c r="AW735" i="2"/>
  <c r="AW870" i="2"/>
  <c r="AW894" i="2"/>
  <c r="AW902" i="2"/>
  <c r="AW910" i="2"/>
  <c r="AW918" i="2"/>
  <c r="AW926" i="2"/>
  <c r="AW934" i="2"/>
  <c r="AW942" i="2"/>
  <c r="AW950" i="2"/>
  <c r="AW966" i="2"/>
  <c r="AW776" i="2"/>
  <c r="AW792" i="2"/>
  <c r="AW800" i="2"/>
  <c r="AW917" i="2"/>
  <c r="AW949" i="2"/>
  <c r="AW979" i="2"/>
  <c r="AW987" i="2"/>
  <c r="AW995" i="2"/>
  <c r="AW1003" i="2"/>
  <c r="AW1011" i="2"/>
  <c r="AW1019" i="2"/>
  <c r="AW1027" i="2"/>
  <c r="AW1035" i="2"/>
  <c r="AW1043" i="2"/>
  <c r="AW1051" i="2"/>
  <c r="AW1059" i="2"/>
  <c r="AW1075" i="2"/>
  <c r="AW909" i="2"/>
  <c r="AW978" i="2"/>
  <c r="AW994" i="2"/>
  <c r="AW1002" i="2"/>
  <c r="AW1018" i="2"/>
  <c r="AW1026" i="2"/>
  <c r="AW1034" i="2"/>
  <c r="AW1042" i="2"/>
  <c r="AW1050" i="2"/>
  <c r="AW1058" i="2"/>
  <c r="AW1066" i="2"/>
  <c r="AW885" i="2"/>
  <c r="AW925" i="2"/>
  <c r="AW933" i="2"/>
  <c r="AW977" i="2"/>
  <c r="AW985" i="2"/>
  <c r="AW993" i="2"/>
  <c r="AW1009" i="2"/>
  <c r="AW1017" i="2"/>
  <c r="AW1025" i="2"/>
  <c r="AW1041" i="2"/>
  <c r="AW1049" i="2"/>
  <c r="AW1065" i="2"/>
  <c r="AW1073" i="2"/>
  <c r="AW976" i="2"/>
  <c r="AW984" i="2"/>
  <c r="AW992" i="2"/>
  <c r="AW1000" i="2"/>
  <c r="AW1008" i="2"/>
  <c r="AW1016" i="2"/>
  <c r="AW1032" i="2"/>
  <c r="AW1040" i="2"/>
  <c r="AW1048" i="2"/>
  <c r="AW1056" i="2"/>
  <c r="AW1064" i="2"/>
  <c r="AW1072" i="2"/>
  <c r="AW869" i="2"/>
  <c r="AW893" i="2"/>
  <c r="AW964" i="2"/>
  <c r="AW971" i="2"/>
  <c r="AW975" i="2"/>
  <c r="AW983" i="2"/>
  <c r="AW999" i="2"/>
  <c r="AW1015" i="2"/>
  <c r="AW1023" i="2"/>
  <c r="AW1031" i="2"/>
  <c r="AW1039" i="2"/>
  <c r="AW1047" i="2"/>
  <c r="AW1055" i="2"/>
  <c r="AW1063" i="2"/>
  <c r="AW1071" i="2"/>
  <c r="AW1079" i="2"/>
  <c r="AW972" i="2"/>
  <c r="AW982" i="2"/>
  <c r="AW990" i="2"/>
  <c r="AW998" i="2"/>
  <c r="AW1006" i="2"/>
  <c r="AW1014" i="2"/>
  <c r="AW1022" i="2"/>
  <c r="AW1030" i="2"/>
  <c r="AW1038" i="2"/>
  <c r="AW1046" i="2"/>
  <c r="AW1054" i="2"/>
  <c r="AW1062" i="2"/>
  <c r="AW1070" i="2"/>
  <c r="AW877" i="2"/>
  <c r="AW957" i="2"/>
  <c r="AW981" i="2"/>
  <c r="AW989" i="2"/>
  <c r="AW1005" i="2"/>
  <c r="AW1013" i="2"/>
  <c r="AW1021" i="2"/>
  <c r="AW1029" i="2"/>
  <c r="AW1037" i="2"/>
  <c r="AW1045" i="2"/>
  <c r="AW1053" i="2"/>
  <c r="AW1061" i="2"/>
  <c r="AW1069" i="2"/>
  <c r="AW965" i="2"/>
  <c r="AW988" i="2"/>
  <c r="AW996" i="2"/>
  <c r="AW1012" i="2"/>
  <c r="AW1028" i="2"/>
  <c r="AW1036" i="2"/>
  <c r="AW1052" i="2"/>
  <c r="AW1060" i="2"/>
  <c r="AW1068" i="2"/>
  <c r="AO6" i="2"/>
  <c r="AO14" i="2"/>
  <c r="AO5" i="2"/>
  <c r="AO13" i="2"/>
  <c r="AO4" i="2"/>
  <c r="AO12" i="2"/>
  <c r="AO3" i="2"/>
  <c r="AO11" i="2"/>
  <c r="AO10" i="2"/>
  <c r="AO8" i="2"/>
  <c r="AO16" i="2"/>
  <c r="AO23" i="2"/>
  <c r="AO7" i="2"/>
  <c r="AO22" i="2"/>
  <c r="AO9" i="2"/>
  <c r="AO21" i="2"/>
  <c r="AO20" i="2"/>
  <c r="AO28" i="2"/>
  <c r="AO19" i="2"/>
  <c r="AO27" i="2"/>
  <c r="AO18" i="2"/>
  <c r="AO25" i="2"/>
  <c r="AO17" i="2"/>
  <c r="AO24" i="2"/>
  <c r="AO29" i="2"/>
  <c r="AO31" i="2"/>
  <c r="AO39" i="2"/>
  <c r="AO15" i="2"/>
  <c r="AO30" i="2"/>
  <c r="AO38" i="2"/>
  <c r="AO37" i="2"/>
  <c r="AO26" i="2"/>
  <c r="AO36" i="2"/>
  <c r="AO33" i="2"/>
  <c r="AO32" i="2"/>
  <c r="AO40" i="2"/>
  <c r="AO35" i="2"/>
  <c r="AO50" i="2"/>
  <c r="AO49" i="2"/>
  <c r="AO42" i="2"/>
  <c r="AO48" i="2"/>
  <c r="AO47" i="2"/>
  <c r="AO46" i="2"/>
  <c r="AO34" i="2"/>
  <c r="AO45" i="2"/>
  <c r="AO44" i="2"/>
  <c r="AO54" i="2"/>
  <c r="AO62" i="2"/>
  <c r="AO43" i="2"/>
  <c r="AO53" i="2"/>
  <c r="AO61" i="2"/>
  <c r="AO60" i="2"/>
  <c r="AO59" i="2"/>
  <c r="AO58" i="2"/>
  <c r="AO57" i="2"/>
  <c r="AO65" i="2"/>
  <c r="AO41" i="2"/>
  <c r="AO51" i="2"/>
  <c r="AO56" i="2"/>
  <c r="AO68" i="2"/>
  <c r="AO76" i="2"/>
  <c r="AO67" i="2"/>
  <c r="AO75" i="2"/>
  <c r="AO64" i="2"/>
  <c r="AO66" i="2"/>
  <c r="AO74" i="2"/>
  <c r="AO73" i="2"/>
  <c r="AO81" i="2"/>
  <c r="AO52" i="2"/>
  <c r="AO63" i="2"/>
  <c r="AO72" i="2"/>
  <c r="AO80" i="2"/>
  <c r="AO71" i="2"/>
  <c r="AO79" i="2"/>
  <c r="AO77" i="2"/>
  <c r="AO84" i="2"/>
  <c r="AO92" i="2"/>
  <c r="AO100" i="2"/>
  <c r="AO55" i="2"/>
  <c r="AO69" i="2"/>
  <c r="AO91" i="2"/>
  <c r="AO99" i="2"/>
  <c r="AO83" i="2"/>
  <c r="AO90" i="2"/>
  <c r="AO98" i="2"/>
  <c r="AO106" i="2"/>
  <c r="AO89" i="2"/>
  <c r="AO97" i="2"/>
  <c r="AO70" i="2"/>
  <c r="AO78" i="2"/>
  <c r="AO88" i="2"/>
  <c r="AO96" i="2"/>
  <c r="AO104" i="2"/>
  <c r="AO87" i="2"/>
  <c r="AO95" i="2"/>
  <c r="AO103" i="2"/>
  <c r="AO102" i="2"/>
  <c r="AO108" i="2"/>
  <c r="AO116" i="2"/>
  <c r="AO124" i="2"/>
  <c r="AO85" i="2"/>
  <c r="AO115" i="2"/>
  <c r="AO123" i="2"/>
  <c r="AO114" i="2"/>
  <c r="AO122" i="2"/>
  <c r="AO113" i="2"/>
  <c r="AO121" i="2"/>
  <c r="AO129" i="2"/>
  <c r="AO86" i="2"/>
  <c r="AO93" i="2"/>
  <c r="AO105" i="2"/>
  <c r="AO107" i="2"/>
  <c r="AO112" i="2"/>
  <c r="AO120" i="2"/>
  <c r="AO128" i="2"/>
  <c r="AO101" i="2"/>
  <c r="AO111" i="2"/>
  <c r="AO119" i="2"/>
  <c r="AO127" i="2"/>
  <c r="AO135" i="2"/>
  <c r="AO143" i="2"/>
  <c r="AO134" i="2"/>
  <c r="AO142" i="2"/>
  <c r="AO150" i="2"/>
  <c r="AO133" i="2"/>
  <c r="AO141" i="2"/>
  <c r="AO149" i="2"/>
  <c r="AO131" i="2"/>
  <c r="AO139" i="2"/>
  <c r="AO147" i="2"/>
  <c r="AO94" i="2"/>
  <c r="AO110" i="2"/>
  <c r="AO117" i="2"/>
  <c r="AO125" i="2"/>
  <c r="AO126" i="2"/>
  <c r="AO130" i="2"/>
  <c r="AO138" i="2"/>
  <c r="AO146" i="2"/>
  <c r="AO155" i="2"/>
  <c r="AO163" i="2"/>
  <c r="AO132" i="2"/>
  <c r="AO154" i="2"/>
  <c r="AO162" i="2"/>
  <c r="AO153" i="2"/>
  <c r="AO161" i="2"/>
  <c r="AO118" i="2"/>
  <c r="AO136" i="2"/>
  <c r="AO140" i="2"/>
  <c r="AO151" i="2"/>
  <c r="AO159" i="2"/>
  <c r="AO167" i="2"/>
  <c r="AO137" i="2"/>
  <c r="AO158" i="2"/>
  <c r="AO166" i="2"/>
  <c r="AO82" i="2"/>
  <c r="AO170" i="2"/>
  <c r="AO172" i="2"/>
  <c r="AO180" i="2"/>
  <c r="AO188" i="2"/>
  <c r="AO109" i="2"/>
  <c r="AO156" i="2"/>
  <c r="AO168" i="2"/>
  <c r="AO171" i="2"/>
  <c r="AO179" i="2"/>
  <c r="AO187" i="2"/>
  <c r="AO160" i="2"/>
  <c r="AO164" i="2"/>
  <c r="AO178" i="2"/>
  <c r="AO186" i="2"/>
  <c r="AO157" i="2"/>
  <c r="AO165" i="2"/>
  <c r="AO177" i="2"/>
  <c r="AO185" i="2"/>
  <c r="AO193" i="2"/>
  <c r="AO148" i="2"/>
  <c r="AO176" i="2"/>
  <c r="AO184" i="2"/>
  <c r="AO192" i="2"/>
  <c r="AO173" i="2"/>
  <c r="AO201" i="2"/>
  <c r="AO209" i="2"/>
  <c r="AO217" i="2"/>
  <c r="AO225" i="2"/>
  <c r="AO200" i="2"/>
  <c r="AO208" i="2"/>
  <c r="AO216" i="2"/>
  <c r="AO224" i="2"/>
  <c r="AO174" i="2"/>
  <c r="AO199" i="2"/>
  <c r="AO207" i="2"/>
  <c r="AO215" i="2"/>
  <c r="AO223" i="2"/>
  <c r="AO231" i="2"/>
  <c r="AO169" i="2"/>
  <c r="AO194" i="2"/>
  <c r="AO198" i="2"/>
  <c r="AO206" i="2"/>
  <c r="AO214" i="2"/>
  <c r="AO222" i="2"/>
  <c r="AO144" i="2"/>
  <c r="AO182" i="2"/>
  <c r="AO197" i="2"/>
  <c r="AO205" i="2"/>
  <c r="AO213" i="2"/>
  <c r="AO221" i="2"/>
  <c r="AO229" i="2"/>
  <c r="AO152" i="2"/>
  <c r="AO183" i="2"/>
  <c r="AO189" i="2"/>
  <c r="AO195" i="2"/>
  <c r="AO204" i="2"/>
  <c r="BO204" i="2" s="1"/>
  <c r="AO239" i="2"/>
  <c r="AO227" i="2"/>
  <c r="AO238" i="2"/>
  <c r="AO237" i="2"/>
  <c r="BO237" i="2" s="1"/>
  <c r="AO236" i="2"/>
  <c r="AO145" i="2"/>
  <c r="AO196" i="2"/>
  <c r="AO235" i="2"/>
  <c r="AO202" i="2"/>
  <c r="AO211" i="2"/>
  <c r="AO219" i="2"/>
  <c r="AO233" i="2"/>
  <c r="AO241" i="2"/>
  <c r="AO220" i="2"/>
  <c r="AO242" i="2"/>
  <c r="AO248" i="2"/>
  <c r="AO256" i="2"/>
  <c r="AO264" i="2"/>
  <c r="AO272" i="2"/>
  <c r="AO280" i="2"/>
  <c r="AO288" i="2"/>
  <c r="AO296" i="2"/>
  <c r="AO190" i="2"/>
  <c r="AO210" i="2"/>
  <c r="AO230" i="2"/>
  <c r="AO243" i="2"/>
  <c r="AO247" i="2"/>
  <c r="AO255" i="2"/>
  <c r="AO263" i="2"/>
  <c r="AO271" i="2"/>
  <c r="AO279" i="2"/>
  <c r="AO287" i="2"/>
  <c r="AO295" i="2"/>
  <c r="AO203" i="2"/>
  <c r="AO246" i="2"/>
  <c r="AO254" i="2"/>
  <c r="AO262" i="2"/>
  <c r="AO270" i="2"/>
  <c r="AO278" i="2"/>
  <c r="AO286" i="2"/>
  <c r="AO294" i="2"/>
  <c r="AO228" i="2"/>
  <c r="AO240" i="2"/>
  <c r="AO245" i="2"/>
  <c r="AO253" i="2"/>
  <c r="AO261" i="2"/>
  <c r="AO269" i="2"/>
  <c r="AO277" i="2"/>
  <c r="AO285" i="2"/>
  <c r="AO293" i="2"/>
  <c r="AO191" i="2"/>
  <c r="AO212" i="2"/>
  <c r="AO244" i="2"/>
  <c r="AO252" i="2"/>
  <c r="AO260" i="2"/>
  <c r="AO268" i="2"/>
  <c r="AO276" i="2"/>
  <c r="AO284" i="2"/>
  <c r="AO292" i="2"/>
  <c r="AO181" i="2"/>
  <c r="AO250" i="2"/>
  <c r="AO258" i="2"/>
  <c r="AO266" i="2"/>
  <c r="AO274" i="2"/>
  <c r="AO282" i="2"/>
  <c r="AO290" i="2"/>
  <c r="AO249" i="2"/>
  <c r="AO251" i="2"/>
  <c r="AO257" i="2"/>
  <c r="AO259" i="2"/>
  <c r="BO259" i="2" s="1"/>
  <c r="AO265" i="2"/>
  <c r="AO299" i="2"/>
  <c r="AO307" i="2"/>
  <c r="AO315" i="2"/>
  <c r="AO323" i="2"/>
  <c r="AO331" i="2"/>
  <c r="AO339" i="2"/>
  <c r="AO281" i="2"/>
  <c r="AO283" i="2"/>
  <c r="AO306" i="2"/>
  <c r="AO314" i="2"/>
  <c r="AO322" i="2"/>
  <c r="AO330" i="2"/>
  <c r="AO338" i="2"/>
  <c r="AO218" i="2"/>
  <c r="AO297" i="2"/>
  <c r="AO305" i="2"/>
  <c r="AO313" i="2"/>
  <c r="AO321" i="2"/>
  <c r="AO329" i="2"/>
  <c r="AO337" i="2"/>
  <c r="AO267" i="2"/>
  <c r="AO304" i="2"/>
  <c r="AO312" i="2"/>
  <c r="AO320" i="2"/>
  <c r="AO328" i="2"/>
  <c r="AO336" i="2"/>
  <c r="AO344" i="2"/>
  <c r="AO303" i="2"/>
  <c r="AO311" i="2"/>
  <c r="AO319" i="2"/>
  <c r="AO327" i="2"/>
  <c r="AO335" i="2"/>
  <c r="AO232" i="2"/>
  <c r="AO273" i="2"/>
  <c r="AO275" i="2"/>
  <c r="AO289" i="2"/>
  <c r="AO301" i="2"/>
  <c r="AO309" i="2"/>
  <c r="AO317" i="2"/>
  <c r="AO325" i="2"/>
  <c r="AO333" i="2"/>
  <c r="AO341" i="2"/>
  <c r="AO234" i="2"/>
  <c r="AO302" i="2"/>
  <c r="AO318" i="2"/>
  <c r="AO308" i="2"/>
  <c r="AO324" i="2"/>
  <c r="AO326" i="2"/>
  <c r="AO291" i="2"/>
  <c r="AO300" i="2"/>
  <c r="AO310" i="2"/>
  <c r="AO226" i="2"/>
  <c r="AO298" i="2"/>
  <c r="AO316" i="2"/>
  <c r="AO332" i="2"/>
  <c r="AO334" i="2"/>
  <c r="AO340" i="2"/>
  <c r="AO343" i="2"/>
  <c r="AO350" i="2"/>
  <c r="AO358" i="2"/>
  <c r="AO366" i="2"/>
  <c r="AO342" i="2"/>
  <c r="AO349" i="2"/>
  <c r="AO357" i="2"/>
  <c r="AO365" i="2"/>
  <c r="AO348" i="2"/>
  <c r="AO356" i="2"/>
  <c r="AO364" i="2"/>
  <c r="AO347" i="2"/>
  <c r="AO355" i="2"/>
  <c r="AO363" i="2"/>
  <c r="AO371" i="2"/>
  <c r="AO346" i="2"/>
  <c r="AO354" i="2"/>
  <c r="AO362" i="2"/>
  <c r="AO370" i="2"/>
  <c r="AO345" i="2"/>
  <c r="AO353" i="2"/>
  <c r="AO361" i="2"/>
  <c r="AO369" i="2"/>
  <c r="AO352" i="2"/>
  <c r="AO360" i="2"/>
  <c r="AO368" i="2"/>
  <c r="AO380" i="2"/>
  <c r="AO388" i="2"/>
  <c r="AO396" i="2"/>
  <c r="AO372" i="2"/>
  <c r="AO379" i="2"/>
  <c r="AO387" i="2"/>
  <c r="AO395" i="2"/>
  <c r="AO351" i="2"/>
  <c r="AO378" i="2"/>
  <c r="AO386" i="2"/>
  <c r="AO394" i="2"/>
  <c r="AO377" i="2"/>
  <c r="AO385" i="2"/>
  <c r="AO393" i="2"/>
  <c r="AO384" i="2"/>
  <c r="AO392" i="2"/>
  <c r="AO359" i="2"/>
  <c r="AO367" i="2"/>
  <c r="AO374" i="2"/>
  <c r="AO382" i="2"/>
  <c r="AO390" i="2"/>
  <c r="AO398" i="2"/>
  <c r="AO373" i="2"/>
  <c r="AO381" i="2"/>
  <c r="AO389" i="2"/>
  <c r="AO397" i="2"/>
  <c r="AO403" i="2"/>
  <c r="AO411" i="2"/>
  <c r="AO419" i="2"/>
  <c r="AO427" i="2"/>
  <c r="AO435" i="2"/>
  <c r="AO443" i="2"/>
  <c r="AO451" i="2"/>
  <c r="AO375" i="2"/>
  <c r="AO402" i="2"/>
  <c r="AO410" i="2"/>
  <c r="AO418" i="2"/>
  <c r="AO426" i="2"/>
  <c r="AO434" i="2"/>
  <c r="AO442" i="2"/>
  <c r="AO450" i="2"/>
  <c r="AO401" i="2"/>
  <c r="AO409" i="2"/>
  <c r="AO417" i="2"/>
  <c r="AO425" i="2"/>
  <c r="AO433" i="2"/>
  <c r="AO441" i="2"/>
  <c r="AO449" i="2"/>
  <c r="AO400" i="2"/>
  <c r="AO408" i="2"/>
  <c r="AO416" i="2"/>
  <c r="AO424" i="2"/>
  <c r="AO432" i="2"/>
  <c r="AO440" i="2"/>
  <c r="AO448" i="2"/>
  <c r="AO383" i="2"/>
  <c r="AO399" i="2"/>
  <c r="AO407" i="2"/>
  <c r="AO415" i="2"/>
  <c r="AO423" i="2"/>
  <c r="AO431" i="2"/>
  <c r="AO439" i="2"/>
  <c r="AO447" i="2"/>
  <c r="AO406" i="2"/>
  <c r="AO414" i="2"/>
  <c r="AO422" i="2"/>
  <c r="AO430" i="2"/>
  <c r="AO438" i="2"/>
  <c r="AO446" i="2"/>
  <c r="AO454" i="2"/>
  <c r="AO405" i="2"/>
  <c r="AO413" i="2"/>
  <c r="AO421" i="2"/>
  <c r="AO429" i="2"/>
  <c r="AO437" i="2"/>
  <c r="AO445" i="2"/>
  <c r="AO453" i="2"/>
  <c r="AO391" i="2"/>
  <c r="AO452" i="2"/>
  <c r="AO457" i="2"/>
  <c r="AO465" i="2"/>
  <c r="AO473" i="2"/>
  <c r="AO481" i="2"/>
  <c r="AO489" i="2"/>
  <c r="AO497" i="2"/>
  <c r="AO505" i="2"/>
  <c r="AO428" i="2"/>
  <c r="AO464" i="2"/>
  <c r="AO472" i="2"/>
  <c r="AO480" i="2"/>
  <c r="AO488" i="2"/>
  <c r="AO496" i="2"/>
  <c r="AO504" i="2"/>
  <c r="AO412" i="2"/>
  <c r="AO436" i="2"/>
  <c r="AO444" i="2"/>
  <c r="AO455" i="2"/>
  <c r="AO463" i="2"/>
  <c r="AO471" i="2"/>
  <c r="AO479" i="2"/>
  <c r="AO487" i="2"/>
  <c r="AO495" i="2"/>
  <c r="AO503" i="2"/>
  <c r="AO420" i="2"/>
  <c r="AO462" i="2"/>
  <c r="AO470" i="2"/>
  <c r="AO478" i="2"/>
  <c r="AO486" i="2"/>
  <c r="AO494" i="2"/>
  <c r="AO502" i="2"/>
  <c r="AO404" i="2"/>
  <c r="AO461" i="2"/>
  <c r="AO469" i="2"/>
  <c r="AO477" i="2"/>
  <c r="AO485" i="2"/>
  <c r="AO493" i="2"/>
  <c r="AO501" i="2"/>
  <c r="AO509" i="2"/>
  <c r="AO460" i="2"/>
  <c r="AO468" i="2"/>
  <c r="AO476" i="2"/>
  <c r="AO484" i="2"/>
  <c r="AO492" i="2"/>
  <c r="AO500" i="2"/>
  <c r="AO508" i="2"/>
  <c r="AO467" i="2"/>
  <c r="AO475" i="2"/>
  <c r="AO483" i="2"/>
  <c r="AO491" i="2"/>
  <c r="AO499" i="2"/>
  <c r="AO458" i="2"/>
  <c r="AO466" i="2"/>
  <c r="AO474" i="2"/>
  <c r="AO482" i="2"/>
  <c r="AO490" i="2"/>
  <c r="AO498" i="2"/>
  <c r="AO515" i="2"/>
  <c r="AO523" i="2"/>
  <c r="AO531" i="2"/>
  <c r="AO539" i="2"/>
  <c r="AO547" i="2"/>
  <c r="AO555" i="2"/>
  <c r="AO563" i="2"/>
  <c r="AO514" i="2"/>
  <c r="AO522" i="2"/>
  <c r="AO530" i="2"/>
  <c r="AO538" i="2"/>
  <c r="AO546" i="2"/>
  <c r="AO554" i="2"/>
  <c r="AO562" i="2"/>
  <c r="AO513" i="2"/>
  <c r="AO521" i="2"/>
  <c r="AO529" i="2"/>
  <c r="AO537" i="2"/>
  <c r="AO545" i="2"/>
  <c r="AO553" i="2"/>
  <c r="AO561" i="2"/>
  <c r="AO512" i="2"/>
  <c r="AO520" i="2"/>
  <c r="AO528" i="2"/>
  <c r="AO536" i="2"/>
  <c r="AO544" i="2"/>
  <c r="AO552" i="2"/>
  <c r="AO560" i="2"/>
  <c r="AO568" i="2"/>
  <c r="AO511" i="2"/>
  <c r="AO519" i="2"/>
  <c r="AO527" i="2"/>
  <c r="AO535" i="2"/>
  <c r="AO543" i="2"/>
  <c r="AO551" i="2"/>
  <c r="AO559" i="2"/>
  <c r="AO567" i="2"/>
  <c r="AO510" i="2"/>
  <c r="AO518" i="2"/>
  <c r="AO526" i="2"/>
  <c r="AO534" i="2"/>
  <c r="AO542" i="2"/>
  <c r="AO550" i="2"/>
  <c r="AO558" i="2"/>
  <c r="AO566" i="2"/>
  <c r="AO507" i="2"/>
  <c r="AO517" i="2"/>
  <c r="AO525" i="2"/>
  <c r="AO533" i="2"/>
  <c r="AO541" i="2"/>
  <c r="AO549" i="2"/>
  <c r="AO557" i="2"/>
  <c r="AO565" i="2"/>
  <c r="AO506" i="2"/>
  <c r="AO516" i="2"/>
  <c r="AO524" i="2"/>
  <c r="AO532" i="2"/>
  <c r="AO540" i="2"/>
  <c r="AO548" i="2"/>
  <c r="AO556" i="2"/>
  <c r="AO564" i="2"/>
  <c r="AO569" i="2"/>
  <c r="AO572" i="2"/>
  <c r="AO580" i="2"/>
  <c r="AO588" i="2"/>
  <c r="AO596" i="2"/>
  <c r="AO604" i="2"/>
  <c r="AO612" i="2"/>
  <c r="AO620" i="2"/>
  <c r="AO628" i="2"/>
  <c r="AO571" i="2"/>
  <c r="AO579" i="2"/>
  <c r="AO587" i="2"/>
  <c r="AO595" i="2"/>
  <c r="AO603" i="2"/>
  <c r="AO611" i="2"/>
  <c r="AO619" i="2"/>
  <c r="AO627" i="2"/>
  <c r="AO570" i="2"/>
  <c r="AO578" i="2"/>
  <c r="AO586" i="2"/>
  <c r="AO594" i="2"/>
  <c r="AO602" i="2"/>
  <c r="AO610" i="2"/>
  <c r="AO618" i="2"/>
  <c r="AO626" i="2"/>
  <c r="AO577" i="2"/>
  <c r="AO585" i="2"/>
  <c r="AO593" i="2"/>
  <c r="AO601" i="2"/>
  <c r="AO609" i="2"/>
  <c r="AO617" i="2"/>
  <c r="AO625" i="2"/>
  <c r="AO576" i="2"/>
  <c r="AO584" i="2"/>
  <c r="AO592" i="2"/>
  <c r="AO600" i="2"/>
  <c r="AO608" i="2"/>
  <c r="AO616" i="2"/>
  <c r="AO624" i="2"/>
  <c r="AO575" i="2"/>
  <c r="AO583" i="2"/>
  <c r="AO591" i="2"/>
  <c r="AO599" i="2"/>
  <c r="AO607" i="2"/>
  <c r="AO615" i="2"/>
  <c r="AO623" i="2"/>
  <c r="AO574" i="2"/>
  <c r="AO582" i="2"/>
  <c r="AO590" i="2"/>
  <c r="AO598" i="2"/>
  <c r="AO606" i="2"/>
  <c r="AO614" i="2"/>
  <c r="AO622" i="2"/>
  <c r="AO573" i="2"/>
  <c r="AO581" i="2"/>
  <c r="AO589" i="2"/>
  <c r="AO597" i="2"/>
  <c r="AO605" i="2"/>
  <c r="AO613" i="2"/>
  <c r="AO621" i="2"/>
  <c r="AO633" i="2"/>
  <c r="AO641" i="2"/>
  <c r="AO649" i="2"/>
  <c r="AO657" i="2"/>
  <c r="AO665" i="2"/>
  <c r="AO673" i="2"/>
  <c r="AO681" i="2"/>
  <c r="AO689" i="2"/>
  <c r="AO632" i="2"/>
  <c r="AO640" i="2"/>
  <c r="AO648" i="2"/>
  <c r="AO656" i="2"/>
  <c r="AO664" i="2"/>
  <c r="AO672" i="2"/>
  <c r="AO680" i="2"/>
  <c r="AO688" i="2"/>
  <c r="AO639" i="2"/>
  <c r="AO647" i="2"/>
  <c r="AO655" i="2"/>
  <c r="AO663" i="2"/>
  <c r="AO671" i="2"/>
  <c r="AO679" i="2"/>
  <c r="AO687" i="2"/>
  <c r="AO631" i="2"/>
  <c r="AO638" i="2"/>
  <c r="AO646" i="2"/>
  <c r="AO654" i="2"/>
  <c r="AO662" i="2"/>
  <c r="AO670" i="2"/>
  <c r="AO678" i="2"/>
  <c r="AO686" i="2"/>
  <c r="AO637" i="2"/>
  <c r="AO645" i="2"/>
  <c r="AO653" i="2"/>
  <c r="AO661" i="2"/>
  <c r="AO669" i="2"/>
  <c r="AO677" i="2"/>
  <c r="AO685" i="2"/>
  <c r="AO636" i="2"/>
  <c r="AO644" i="2"/>
  <c r="AO652" i="2"/>
  <c r="AO660" i="2"/>
  <c r="AO668" i="2"/>
  <c r="AO676" i="2"/>
  <c r="AO684" i="2"/>
  <c r="AO630" i="2"/>
  <c r="AO635" i="2"/>
  <c r="AO643" i="2"/>
  <c r="AO651" i="2"/>
  <c r="AO659" i="2"/>
  <c r="AO667" i="2"/>
  <c r="AO675" i="2"/>
  <c r="AO683" i="2"/>
  <c r="AO629" i="2"/>
  <c r="AO634" i="2"/>
  <c r="AO642" i="2"/>
  <c r="AO650" i="2"/>
  <c r="AO658" i="2"/>
  <c r="AO666" i="2"/>
  <c r="AO674" i="2"/>
  <c r="AO682" i="2"/>
  <c r="AO690" i="2"/>
  <c r="AO694" i="2"/>
  <c r="AO702" i="2"/>
  <c r="AO710" i="2"/>
  <c r="AO718" i="2"/>
  <c r="AO726" i="2"/>
  <c r="AO734" i="2"/>
  <c r="AO742" i="2"/>
  <c r="AO750" i="2"/>
  <c r="AO693" i="2"/>
  <c r="AO701" i="2"/>
  <c r="AO709" i="2"/>
  <c r="AO717" i="2"/>
  <c r="AO725" i="2"/>
  <c r="AO733" i="2"/>
  <c r="AO741" i="2"/>
  <c r="AO749" i="2"/>
  <c r="AO692" i="2"/>
  <c r="AO700" i="2"/>
  <c r="AO708" i="2"/>
  <c r="AO716" i="2"/>
  <c r="AO724" i="2"/>
  <c r="AO732" i="2"/>
  <c r="AO740" i="2"/>
  <c r="AO748" i="2"/>
  <c r="AO699" i="2"/>
  <c r="AO707" i="2"/>
  <c r="AO715" i="2"/>
  <c r="AO723" i="2"/>
  <c r="AO731" i="2"/>
  <c r="AO739" i="2"/>
  <c r="AO747" i="2"/>
  <c r="AO691" i="2"/>
  <c r="AO698" i="2"/>
  <c r="AO706" i="2"/>
  <c r="AO714" i="2"/>
  <c r="AO722" i="2"/>
  <c r="AO730" i="2"/>
  <c r="AO738" i="2"/>
  <c r="AO746" i="2"/>
  <c r="AO697" i="2"/>
  <c r="AO705" i="2"/>
  <c r="AO713" i="2"/>
  <c r="AO721" i="2"/>
  <c r="AO729" i="2"/>
  <c r="AO737" i="2"/>
  <c r="AO745" i="2"/>
  <c r="AO696" i="2"/>
  <c r="AO704" i="2"/>
  <c r="AO712" i="2"/>
  <c r="AO720" i="2"/>
  <c r="AO728" i="2"/>
  <c r="AO736" i="2"/>
  <c r="AO744" i="2"/>
  <c r="AO703" i="2"/>
  <c r="AO759" i="2"/>
  <c r="AO767" i="2"/>
  <c r="AO775" i="2"/>
  <c r="AO783" i="2"/>
  <c r="AO791" i="2"/>
  <c r="AO799" i="2"/>
  <c r="AO807" i="2"/>
  <c r="AO815" i="2"/>
  <c r="AO823" i="2"/>
  <c r="AO831" i="2"/>
  <c r="AO839" i="2"/>
  <c r="AO847" i="2"/>
  <c r="AO855" i="2"/>
  <c r="AO863" i="2"/>
  <c r="AO695" i="2"/>
  <c r="AO752" i="2"/>
  <c r="AO753" i="2"/>
  <c r="AO758" i="2"/>
  <c r="AO766" i="2"/>
  <c r="AO774" i="2"/>
  <c r="AO782" i="2"/>
  <c r="AO790" i="2"/>
  <c r="AO798" i="2"/>
  <c r="AO806" i="2"/>
  <c r="AO814" i="2"/>
  <c r="AO822" i="2"/>
  <c r="AO830" i="2"/>
  <c r="AO838" i="2"/>
  <c r="AO846" i="2"/>
  <c r="AO854" i="2"/>
  <c r="AO862" i="2"/>
  <c r="AO743" i="2"/>
  <c r="AO757" i="2"/>
  <c r="AO765" i="2"/>
  <c r="AO773" i="2"/>
  <c r="AO781" i="2"/>
  <c r="AO789" i="2"/>
  <c r="AO797" i="2"/>
  <c r="AO805" i="2"/>
  <c r="AO813" i="2"/>
  <c r="AO821" i="2"/>
  <c r="AO829" i="2"/>
  <c r="AO837" i="2"/>
  <c r="AO845" i="2"/>
  <c r="AO853" i="2"/>
  <c r="AO861" i="2"/>
  <c r="AO719" i="2"/>
  <c r="AO727" i="2"/>
  <c r="AO756" i="2"/>
  <c r="AO764" i="2"/>
  <c r="AO772" i="2"/>
  <c r="AO780" i="2"/>
  <c r="AO788" i="2"/>
  <c r="AO796" i="2"/>
  <c r="AO804" i="2"/>
  <c r="AO812" i="2"/>
  <c r="AO820" i="2"/>
  <c r="AO828" i="2"/>
  <c r="AO836" i="2"/>
  <c r="AO844" i="2"/>
  <c r="AO852" i="2"/>
  <c r="AO860" i="2"/>
  <c r="AO755" i="2"/>
  <c r="AO763" i="2"/>
  <c r="AO771" i="2"/>
  <c r="AO779" i="2"/>
  <c r="AO787" i="2"/>
  <c r="AO795" i="2"/>
  <c r="AO803" i="2"/>
  <c r="AO811" i="2"/>
  <c r="AO819" i="2"/>
  <c r="AO827" i="2"/>
  <c r="AO835" i="2"/>
  <c r="AO843" i="2"/>
  <c r="AO851" i="2"/>
  <c r="AO859" i="2"/>
  <c r="AO762" i="2"/>
  <c r="AO770" i="2"/>
  <c r="AO778" i="2"/>
  <c r="AO786" i="2"/>
  <c r="AO794" i="2"/>
  <c r="AO802" i="2"/>
  <c r="AO810" i="2"/>
  <c r="AO818" i="2"/>
  <c r="AO826" i="2"/>
  <c r="AO834" i="2"/>
  <c r="AO842" i="2"/>
  <c r="AO850" i="2"/>
  <c r="AO858" i="2"/>
  <c r="AO735" i="2"/>
  <c r="AO751" i="2"/>
  <c r="AO761" i="2"/>
  <c r="AO769" i="2"/>
  <c r="AO777" i="2"/>
  <c r="AO785" i="2"/>
  <c r="AO793" i="2"/>
  <c r="AO801" i="2"/>
  <c r="AO809" i="2"/>
  <c r="AO817" i="2"/>
  <c r="AO825" i="2"/>
  <c r="AO833" i="2"/>
  <c r="AO841" i="2"/>
  <c r="AO849" i="2"/>
  <c r="AO857" i="2"/>
  <c r="AO816" i="2"/>
  <c r="AO868" i="2"/>
  <c r="AO876" i="2"/>
  <c r="AO884" i="2"/>
  <c r="AO892" i="2"/>
  <c r="AO900" i="2"/>
  <c r="AO908" i="2"/>
  <c r="AO916" i="2"/>
  <c r="AO924" i="2"/>
  <c r="AO932" i="2"/>
  <c r="AO940" i="2"/>
  <c r="AO948" i="2"/>
  <c r="AO956" i="2"/>
  <c r="AO768" i="2"/>
  <c r="AO865" i="2"/>
  <c r="AO867" i="2"/>
  <c r="AO875" i="2"/>
  <c r="AO883" i="2"/>
  <c r="AO891" i="2"/>
  <c r="AO899" i="2"/>
  <c r="AO907" i="2"/>
  <c r="AO915" i="2"/>
  <c r="AO923" i="2"/>
  <c r="AO931" i="2"/>
  <c r="AO939" i="2"/>
  <c r="AO947" i="2"/>
  <c r="AO955" i="2"/>
  <c r="AO963" i="2"/>
  <c r="AO832" i="2"/>
  <c r="AO874" i="2"/>
  <c r="AO882" i="2"/>
  <c r="AO890" i="2"/>
  <c r="AO898" i="2"/>
  <c r="AO906" i="2"/>
  <c r="AO914" i="2"/>
  <c r="AO922" i="2"/>
  <c r="AO930" i="2"/>
  <c r="AO938" i="2"/>
  <c r="AO946" i="2"/>
  <c r="AO954" i="2"/>
  <c r="AO962" i="2"/>
  <c r="AO970" i="2"/>
  <c r="AO848" i="2"/>
  <c r="AO866" i="2"/>
  <c r="AO873" i="2"/>
  <c r="AO881" i="2"/>
  <c r="AO889" i="2"/>
  <c r="AO897" i="2"/>
  <c r="AO905" i="2"/>
  <c r="AO913" i="2"/>
  <c r="AO921" i="2"/>
  <c r="AO929" i="2"/>
  <c r="AO937" i="2"/>
  <c r="AO945" i="2"/>
  <c r="AO953" i="2"/>
  <c r="AO961" i="2"/>
  <c r="AO969" i="2"/>
  <c r="AO711" i="2"/>
  <c r="AO754" i="2"/>
  <c r="AO784" i="2"/>
  <c r="AO824" i="2"/>
  <c r="AO840" i="2"/>
  <c r="AO872" i="2"/>
  <c r="AO880" i="2"/>
  <c r="AO888" i="2"/>
  <c r="AO896" i="2"/>
  <c r="AO904" i="2"/>
  <c r="AO912" i="2"/>
  <c r="AO920" i="2"/>
  <c r="AO928" i="2"/>
  <c r="AO936" i="2"/>
  <c r="AO944" i="2"/>
  <c r="AO952" i="2"/>
  <c r="AO960" i="2"/>
  <c r="AO968" i="2"/>
  <c r="AO864" i="2"/>
  <c r="AO871" i="2"/>
  <c r="AO879" i="2"/>
  <c r="AO887" i="2"/>
  <c r="AO895" i="2"/>
  <c r="AO903" i="2"/>
  <c r="AO911" i="2"/>
  <c r="AO919" i="2"/>
  <c r="AO927" i="2"/>
  <c r="AO935" i="2"/>
  <c r="AO943" i="2"/>
  <c r="AO951" i="2"/>
  <c r="AO959" i="2"/>
  <c r="AO967" i="2"/>
  <c r="AO776" i="2"/>
  <c r="AO792" i="2"/>
  <c r="AO800" i="2"/>
  <c r="AO856" i="2"/>
  <c r="AO870" i="2"/>
  <c r="AO878" i="2"/>
  <c r="AO886" i="2"/>
  <c r="AO894" i="2"/>
  <c r="AO902" i="2"/>
  <c r="AO910" i="2"/>
  <c r="AO918" i="2"/>
  <c r="AO926" i="2"/>
  <c r="AO934" i="2"/>
  <c r="AO942" i="2"/>
  <c r="AO950" i="2"/>
  <c r="AO958" i="2"/>
  <c r="AO966" i="2"/>
  <c r="AO760" i="2"/>
  <c r="AO808" i="2"/>
  <c r="AO925" i="2"/>
  <c r="AO971" i="2"/>
  <c r="AO979" i="2"/>
  <c r="AO987" i="2"/>
  <c r="AO995" i="2"/>
  <c r="AO1003" i="2"/>
  <c r="AO1011" i="2"/>
  <c r="AO1019" i="2"/>
  <c r="AO1027" i="2"/>
  <c r="AO1035" i="2"/>
  <c r="AO1043" i="2"/>
  <c r="AO1051" i="2"/>
  <c r="AO1059" i="2"/>
  <c r="AO1067" i="2"/>
  <c r="AO1075" i="2"/>
  <c r="AO885" i="2"/>
  <c r="AO901" i="2"/>
  <c r="AO933" i="2"/>
  <c r="AO978" i="2"/>
  <c r="AO986" i="2"/>
  <c r="AO994" i="2"/>
  <c r="AO1002" i="2"/>
  <c r="AO1010" i="2"/>
  <c r="AO1018" i="2"/>
  <c r="AO1026" i="2"/>
  <c r="AO1034" i="2"/>
  <c r="AO1042" i="2"/>
  <c r="AO1050" i="2"/>
  <c r="AO1058" i="2"/>
  <c r="AO1066" i="2"/>
  <c r="AO964" i="2"/>
  <c r="AO977" i="2"/>
  <c r="AO985" i="2"/>
  <c r="AO993" i="2"/>
  <c r="AO1001" i="2"/>
  <c r="AO1009" i="2"/>
  <c r="AO1017" i="2"/>
  <c r="AO1025" i="2"/>
  <c r="AO1033" i="2"/>
  <c r="AO1041" i="2"/>
  <c r="AO1049" i="2"/>
  <c r="AO1057" i="2"/>
  <c r="AO1065" i="2"/>
  <c r="AO1073" i="2"/>
  <c r="AO869" i="2"/>
  <c r="AO893" i="2"/>
  <c r="AO976" i="2"/>
  <c r="AO984" i="2"/>
  <c r="AO992" i="2"/>
  <c r="AO1000" i="2"/>
  <c r="AO1008" i="2"/>
  <c r="AO1016" i="2"/>
  <c r="AO1024" i="2"/>
  <c r="AO1032" i="2"/>
  <c r="AO1040" i="2"/>
  <c r="AO1048" i="2"/>
  <c r="AO1056" i="2"/>
  <c r="AO1064" i="2"/>
  <c r="AO1072" i="2"/>
  <c r="AO877" i="2"/>
  <c r="AO975" i="2"/>
  <c r="AO983" i="2"/>
  <c r="AO991" i="2"/>
  <c r="AO999" i="2"/>
  <c r="AO1007" i="2"/>
  <c r="AO1015" i="2"/>
  <c r="AO1023" i="2"/>
  <c r="AO1031" i="2"/>
  <c r="AO1039" i="2"/>
  <c r="AO1047" i="2"/>
  <c r="AO1055" i="2"/>
  <c r="AO1063" i="2"/>
  <c r="AO1071" i="2"/>
  <c r="AO1079" i="2"/>
  <c r="AO957" i="2"/>
  <c r="AO965" i="2"/>
  <c r="AO974" i="2"/>
  <c r="AO982" i="2"/>
  <c r="AO990" i="2"/>
  <c r="AO998" i="2"/>
  <c r="AO1006" i="2"/>
  <c r="AO1014" i="2"/>
  <c r="AO1022" i="2"/>
  <c r="AO1030" i="2"/>
  <c r="AO1038" i="2"/>
  <c r="AO1046" i="2"/>
  <c r="AO1054" i="2"/>
  <c r="AO1062" i="2"/>
  <c r="AO1070" i="2"/>
  <c r="AO909" i="2"/>
  <c r="AO941" i="2"/>
  <c r="AO973" i="2"/>
  <c r="AO981" i="2"/>
  <c r="AO989" i="2"/>
  <c r="AO997" i="2"/>
  <c r="AO1005" i="2"/>
  <c r="AO1013" i="2"/>
  <c r="AO1021" i="2"/>
  <c r="AO1029" i="2"/>
  <c r="AO1037" i="2"/>
  <c r="AO1045" i="2"/>
  <c r="AO1053" i="2"/>
  <c r="AO1061" i="2"/>
  <c r="AO1069" i="2"/>
  <c r="AO917" i="2"/>
  <c r="AO949" i="2"/>
  <c r="AO972" i="2"/>
  <c r="AO980" i="2"/>
  <c r="AO988" i="2"/>
  <c r="AO996" i="2"/>
  <c r="AO1004" i="2"/>
  <c r="AO1012" i="2"/>
  <c r="AO1020" i="2"/>
  <c r="AO1028" i="2"/>
  <c r="AO1036" i="2"/>
  <c r="AO1044" i="2"/>
  <c r="AO1052" i="2"/>
  <c r="AO1060" i="2"/>
  <c r="AO1068" i="2"/>
  <c r="BD1124" i="2"/>
  <c r="AV1124" i="2"/>
  <c r="AN1124" i="2"/>
  <c r="BC1123" i="2"/>
  <c r="AU1123" i="2"/>
  <c r="AM1123" i="2"/>
  <c r="BB1122" i="2"/>
  <c r="AT1122" i="2"/>
  <c r="AL1122" i="2"/>
  <c r="BY1121" i="2"/>
  <c r="BA1121" i="2"/>
  <c r="BX1120" i="2"/>
  <c r="BZ1120" i="2" s="1"/>
  <c r="BH1120" i="2"/>
  <c r="AZ1120" i="2"/>
  <c r="BG1119" i="2"/>
  <c r="BF1118" i="2"/>
  <c r="AX1118" i="2"/>
  <c r="AP1118" i="2"/>
  <c r="CD1117" i="2"/>
  <c r="BD1116" i="2"/>
  <c r="AV1116" i="2"/>
  <c r="AN1116" i="2"/>
  <c r="BC1115" i="2"/>
  <c r="AU1115" i="2"/>
  <c r="AM1115" i="2"/>
  <c r="BB1114" i="2"/>
  <c r="AL1114" i="2"/>
  <c r="BY1113" i="2"/>
  <c r="BA1113" i="2"/>
  <c r="AS1113" i="2"/>
  <c r="BX1112" i="2"/>
  <c r="BH1112" i="2"/>
  <c r="AZ1112" i="2"/>
  <c r="BW1111" i="2"/>
  <c r="BG1111" i="2"/>
  <c r="AY1111" i="2"/>
  <c r="AQ1111" i="2"/>
  <c r="BF1110" i="2"/>
  <c r="BQ1110" i="2" s="1"/>
  <c r="CD1109" i="2"/>
  <c r="AN1108" i="2"/>
  <c r="BI1108" i="2" s="1"/>
  <c r="AM1107" i="2"/>
  <c r="BJ1107" i="2" s="1"/>
  <c r="AL1106" i="2"/>
  <c r="BY1105" i="2"/>
  <c r="BX1104" i="2"/>
  <c r="BZ1104" i="2" s="1"/>
  <c r="BH1104" i="2"/>
  <c r="BS1104" i="2" s="1"/>
  <c r="BG1103" i="2"/>
  <c r="BF1102" i="2"/>
  <c r="AX1102" i="2"/>
  <c r="AP1102" i="2"/>
  <c r="CD1101" i="2"/>
  <c r="AO1101" i="2"/>
  <c r="BO1101" i="2" s="1"/>
  <c r="BD1100" i="2"/>
  <c r="AN1100" i="2"/>
  <c r="BC1099" i="2"/>
  <c r="AU1099" i="2"/>
  <c r="AM1099" i="2"/>
  <c r="AL1098" i="2"/>
  <c r="BY1097" i="2"/>
  <c r="BX1096" i="2"/>
  <c r="BZ1096" i="2" s="1"/>
  <c r="CA1096" i="2" s="1"/>
  <c r="BG1095" i="2"/>
  <c r="BR1095" i="2" s="1"/>
  <c r="BF1094" i="2"/>
  <c r="AP1094" i="2"/>
  <c r="BM1094" i="2" s="1"/>
  <c r="CD1093" i="2"/>
  <c r="AO1093" i="2"/>
  <c r="BO1093" i="2" s="1"/>
  <c r="AN1092" i="2"/>
  <c r="BC1091" i="2"/>
  <c r="AU1091" i="2"/>
  <c r="AM1091" i="2"/>
  <c r="BB1090" i="2"/>
  <c r="AL1090" i="2"/>
  <c r="BY1089" i="2"/>
  <c r="BA1089" i="2"/>
  <c r="BX1088" i="2"/>
  <c r="BH1088" i="2"/>
  <c r="AZ1088" i="2"/>
  <c r="AR1088" i="2"/>
  <c r="BW1087" i="2"/>
  <c r="BG1087" i="2"/>
  <c r="AY1087" i="2"/>
  <c r="AQ1087" i="2"/>
  <c r="BF1086" i="2"/>
  <c r="AX1086" i="2"/>
  <c r="AP1086" i="2"/>
  <c r="CD1085" i="2"/>
  <c r="BE1085" i="2"/>
  <c r="AW1085" i="2"/>
  <c r="AO1085" i="2"/>
  <c r="BD1084" i="2"/>
  <c r="AN1084" i="2"/>
  <c r="BC1083" i="2"/>
  <c r="AU1083" i="2"/>
  <c r="AM1083" i="2"/>
  <c r="BB1082" i="2"/>
  <c r="AL1082" i="2"/>
  <c r="BY1081" i="2"/>
  <c r="BA1081" i="2"/>
  <c r="AS1081" i="2"/>
  <c r="BX1080" i="2"/>
  <c r="BH1080" i="2"/>
  <c r="AZ1080" i="2"/>
  <c r="BH1079" i="2"/>
  <c r="AU1079" i="2"/>
  <c r="BF1078" i="2"/>
  <c r="AP1078" i="2"/>
  <c r="BE1077" i="2"/>
  <c r="AP1077" i="2"/>
  <c r="BE1076" i="2"/>
  <c r="AO1076" i="2"/>
  <c r="BE1074" i="2"/>
  <c r="AM1074" i="2"/>
  <c r="AS1073" i="2"/>
  <c r="AZ1072" i="2"/>
  <c r="BS1126" i="2"/>
  <c r="BL1126" i="2"/>
  <c r="BD5" i="2"/>
  <c r="BD13" i="2"/>
  <c r="BD4" i="2"/>
  <c r="BD12" i="2"/>
  <c r="BD3" i="2"/>
  <c r="BD11" i="2"/>
  <c r="BD10" i="2"/>
  <c r="BD9" i="2"/>
  <c r="BD17" i="2"/>
  <c r="BD7" i="2"/>
  <c r="BD15" i="2"/>
  <c r="BD22" i="2"/>
  <c r="BD6" i="2"/>
  <c r="BD21" i="2"/>
  <c r="BD8" i="2"/>
  <c r="BD20" i="2"/>
  <c r="BD19" i="2"/>
  <c r="BD27" i="2"/>
  <c r="BD18" i="2"/>
  <c r="BD26" i="2"/>
  <c r="BD24" i="2"/>
  <c r="BD16" i="2"/>
  <c r="BD23" i="2"/>
  <c r="BD30" i="2"/>
  <c r="BD38" i="2"/>
  <c r="BD37" i="2"/>
  <c r="BD36" i="2"/>
  <c r="BD35" i="2"/>
  <c r="BD28" i="2"/>
  <c r="BD32" i="2"/>
  <c r="BD14" i="2"/>
  <c r="BD25" i="2"/>
  <c r="BD31" i="2"/>
  <c r="BD39" i="2"/>
  <c r="BD34" i="2"/>
  <c r="BD49" i="2"/>
  <c r="BD48" i="2"/>
  <c r="BD40" i="2"/>
  <c r="BD41" i="2"/>
  <c r="BD47" i="2"/>
  <c r="BD46" i="2"/>
  <c r="BD45" i="2"/>
  <c r="BD33" i="2"/>
  <c r="BD44" i="2"/>
  <c r="BD43" i="2"/>
  <c r="BD53" i="2"/>
  <c r="BD61" i="2"/>
  <c r="BD60" i="2"/>
  <c r="BD29" i="2"/>
  <c r="BD50" i="2"/>
  <c r="BD52" i="2"/>
  <c r="BD59" i="2"/>
  <c r="BD51" i="2"/>
  <c r="BD58" i="2"/>
  <c r="BD57" i="2"/>
  <c r="BD65" i="2"/>
  <c r="BD42" i="2"/>
  <c r="BD56" i="2"/>
  <c r="BD64" i="2"/>
  <c r="BD55" i="2"/>
  <c r="BD67" i="2"/>
  <c r="BD75" i="2"/>
  <c r="BD66" i="2"/>
  <c r="BD74" i="2"/>
  <c r="BD82" i="2"/>
  <c r="BD54" i="2"/>
  <c r="BD73" i="2"/>
  <c r="BD72" i="2"/>
  <c r="BD80" i="2"/>
  <c r="BD62" i="2"/>
  <c r="BD71" i="2"/>
  <c r="BD79" i="2"/>
  <c r="BD70" i="2"/>
  <c r="BD78" i="2"/>
  <c r="BD76" i="2"/>
  <c r="BD83" i="2"/>
  <c r="BD91" i="2"/>
  <c r="BD99" i="2"/>
  <c r="BD68" i="2"/>
  <c r="BD90" i="2"/>
  <c r="BD98" i="2"/>
  <c r="BD106" i="2"/>
  <c r="BD63" i="2"/>
  <c r="BD81" i="2"/>
  <c r="BD89" i="2"/>
  <c r="BD97" i="2"/>
  <c r="BD105" i="2"/>
  <c r="BD77" i="2"/>
  <c r="BD88" i="2"/>
  <c r="BD96" i="2"/>
  <c r="BD69" i="2"/>
  <c r="BD87" i="2"/>
  <c r="BD95" i="2"/>
  <c r="BD103" i="2"/>
  <c r="BD86" i="2"/>
  <c r="BD94" i="2"/>
  <c r="BD102" i="2"/>
  <c r="BD101" i="2"/>
  <c r="BD104" i="2"/>
  <c r="BD107" i="2"/>
  <c r="BD115" i="2"/>
  <c r="BD123" i="2"/>
  <c r="BD84" i="2"/>
  <c r="BD114" i="2"/>
  <c r="BD122" i="2"/>
  <c r="BD113" i="2"/>
  <c r="BD121" i="2"/>
  <c r="BD112" i="2"/>
  <c r="BD120" i="2"/>
  <c r="BD128" i="2"/>
  <c r="BD85" i="2"/>
  <c r="BD92" i="2"/>
  <c r="BD111" i="2"/>
  <c r="BD119" i="2"/>
  <c r="BD127" i="2"/>
  <c r="BD100" i="2"/>
  <c r="BD110" i="2"/>
  <c r="BD118" i="2"/>
  <c r="BD126" i="2"/>
  <c r="BD134" i="2"/>
  <c r="BD142" i="2"/>
  <c r="BD150" i="2"/>
  <c r="BD125" i="2"/>
  <c r="BD133" i="2"/>
  <c r="BD141" i="2"/>
  <c r="BD149" i="2"/>
  <c r="BD93" i="2"/>
  <c r="BD132" i="2"/>
  <c r="BD140" i="2"/>
  <c r="BD148" i="2"/>
  <c r="BD130" i="2"/>
  <c r="BD138" i="2"/>
  <c r="BD146" i="2"/>
  <c r="BD109" i="2"/>
  <c r="BD116" i="2"/>
  <c r="BD124" i="2"/>
  <c r="BD129" i="2"/>
  <c r="BD137" i="2"/>
  <c r="BD145" i="2"/>
  <c r="BD117" i="2"/>
  <c r="BD135" i="2"/>
  <c r="BD139" i="2"/>
  <c r="BD154" i="2"/>
  <c r="BD162" i="2"/>
  <c r="BD170" i="2"/>
  <c r="BD136" i="2"/>
  <c r="BD153" i="2"/>
  <c r="BD161" i="2"/>
  <c r="BD143" i="2"/>
  <c r="BD152" i="2"/>
  <c r="BD160" i="2"/>
  <c r="BD158" i="2"/>
  <c r="BD166" i="2"/>
  <c r="BD131" i="2"/>
  <c r="BD157" i="2"/>
  <c r="BD165" i="2"/>
  <c r="BD171" i="2"/>
  <c r="BD179" i="2"/>
  <c r="BD187" i="2"/>
  <c r="BD144" i="2"/>
  <c r="BD167" i="2"/>
  <c r="BD178" i="2"/>
  <c r="BD186" i="2"/>
  <c r="BD151" i="2"/>
  <c r="BD177" i="2"/>
  <c r="BD185" i="2"/>
  <c r="BD176" i="2"/>
  <c r="BD184" i="2"/>
  <c r="BD192" i="2"/>
  <c r="BD168" i="2"/>
  <c r="BD169" i="2"/>
  <c r="BD175" i="2"/>
  <c r="BD183" i="2"/>
  <c r="BD191" i="2"/>
  <c r="BD159" i="2"/>
  <c r="BD181" i="2"/>
  <c r="BD200" i="2"/>
  <c r="BD208" i="2"/>
  <c r="BD216" i="2"/>
  <c r="BD224" i="2"/>
  <c r="BD155" i="2"/>
  <c r="BD180" i="2"/>
  <c r="BD199" i="2"/>
  <c r="BD207" i="2"/>
  <c r="BD215" i="2"/>
  <c r="BD223" i="2"/>
  <c r="BD156" i="2"/>
  <c r="BD182" i="2"/>
  <c r="BD188" i="2"/>
  <c r="BD198" i="2"/>
  <c r="BD206" i="2"/>
  <c r="BD214" i="2"/>
  <c r="BD222" i="2"/>
  <c r="BD230" i="2"/>
  <c r="BD189" i="2"/>
  <c r="BD197" i="2"/>
  <c r="BD205" i="2"/>
  <c r="BD213" i="2"/>
  <c r="BD221" i="2"/>
  <c r="BD108" i="2"/>
  <c r="BD164" i="2"/>
  <c r="BD172" i="2"/>
  <c r="BD196" i="2"/>
  <c r="BD204" i="2"/>
  <c r="BD212" i="2"/>
  <c r="BD220" i="2"/>
  <c r="BD228" i="2"/>
  <c r="BD173" i="2"/>
  <c r="BD190" i="2"/>
  <c r="BD193" i="2"/>
  <c r="BD147" i="2"/>
  <c r="BD195" i="2"/>
  <c r="BD238" i="2"/>
  <c r="BD209" i="2"/>
  <c r="BD219" i="2"/>
  <c r="BD237" i="2"/>
  <c r="BD194" i="2"/>
  <c r="BD201" i="2"/>
  <c r="BD210" i="2"/>
  <c r="BD218" i="2"/>
  <c r="BD236" i="2"/>
  <c r="BD202" i="2"/>
  <c r="BD211" i="2"/>
  <c r="BD217" i="2"/>
  <c r="BD235" i="2"/>
  <c r="BD203" i="2"/>
  <c r="BD234" i="2"/>
  <c r="BD163" i="2"/>
  <c r="BD174" i="2"/>
  <c r="BD232" i="2"/>
  <c r="BD240" i="2"/>
  <c r="BD225" i="2"/>
  <c r="BD244" i="2"/>
  <c r="BD247" i="2"/>
  <c r="BD263" i="2"/>
  <c r="BD271" i="2"/>
  <c r="BD279" i="2"/>
  <c r="BD287" i="2"/>
  <c r="BD295" i="2"/>
  <c r="BD242" i="2"/>
  <c r="BD246" i="2"/>
  <c r="BD254" i="2"/>
  <c r="BD262" i="2"/>
  <c r="BD270" i="2"/>
  <c r="BD278" i="2"/>
  <c r="BD286" i="2"/>
  <c r="BD294" i="2"/>
  <c r="BD245" i="2"/>
  <c r="BD253" i="2"/>
  <c r="BD261" i="2"/>
  <c r="BD269" i="2"/>
  <c r="BD285" i="2"/>
  <c r="BD293" i="2"/>
  <c r="BD239" i="2"/>
  <c r="BD241" i="2"/>
  <c r="BD252" i="2"/>
  <c r="BD260" i="2"/>
  <c r="BD268" i="2"/>
  <c r="BD276" i="2"/>
  <c r="BD284" i="2"/>
  <c r="BD292" i="2"/>
  <c r="BD229" i="2"/>
  <c r="BD243" i="2"/>
  <c r="BD251" i="2"/>
  <c r="BD259" i="2"/>
  <c r="BD267" i="2"/>
  <c r="BD275" i="2"/>
  <c r="BD283" i="2"/>
  <c r="BD291" i="2"/>
  <c r="BD227" i="2"/>
  <c r="BD249" i="2"/>
  <c r="BD257" i="2"/>
  <c r="BD265" i="2"/>
  <c r="BD273" i="2"/>
  <c r="BD281" i="2"/>
  <c r="BD289" i="2"/>
  <c r="BD248" i="2"/>
  <c r="BD250" i="2"/>
  <c r="BD256" i="2"/>
  <c r="BD258" i="2"/>
  <c r="BD264" i="2"/>
  <c r="BD306" i="2"/>
  <c r="BD314" i="2"/>
  <c r="BD322" i="2"/>
  <c r="BD330" i="2"/>
  <c r="BD338" i="2"/>
  <c r="BD280" i="2"/>
  <c r="BD282" i="2"/>
  <c r="BD297" i="2"/>
  <c r="BD305" i="2"/>
  <c r="BD313" i="2"/>
  <c r="BD321" i="2"/>
  <c r="BD329" i="2"/>
  <c r="BD337" i="2"/>
  <c r="BD233" i="2"/>
  <c r="BD296" i="2"/>
  <c r="BD304" i="2"/>
  <c r="BD312" i="2"/>
  <c r="BD320" i="2"/>
  <c r="BD328" i="2"/>
  <c r="BD336" i="2"/>
  <c r="BD231" i="2"/>
  <c r="BD266" i="2"/>
  <c r="BD303" i="2"/>
  <c r="BD327" i="2"/>
  <c r="BD335" i="2"/>
  <c r="BD343" i="2"/>
  <c r="BD302" i="2"/>
  <c r="BD310" i="2"/>
  <c r="BD318" i="2"/>
  <c r="BD326" i="2"/>
  <c r="BD334" i="2"/>
  <c r="BD272" i="2"/>
  <c r="BD274" i="2"/>
  <c r="BD288" i="2"/>
  <c r="BD298" i="2"/>
  <c r="BD300" i="2"/>
  <c r="BD308" i="2"/>
  <c r="BD316" i="2"/>
  <c r="BD324" i="2"/>
  <c r="BD332" i="2"/>
  <c r="BD340" i="2"/>
  <c r="BD301" i="2"/>
  <c r="BD317" i="2"/>
  <c r="BD323" i="2"/>
  <c r="BD325" i="2"/>
  <c r="BD299" i="2"/>
  <c r="BD309" i="2"/>
  <c r="BD315" i="2"/>
  <c r="BD331" i="2"/>
  <c r="BD333" i="2"/>
  <c r="BD339" i="2"/>
  <c r="BD349" i="2"/>
  <c r="BD357" i="2"/>
  <c r="BD365" i="2"/>
  <c r="BD348" i="2"/>
  <c r="BD356" i="2"/>
  <c r="BD364" i="2"/>
  <c r="BD344" i="2"/>
  <c r="BD347" i="2"/>
  <c r="BD355" i="2"/>
  <c r="BD363" i="2"/>
  <c r="BD371" i="2"/>
  <c r="BD346" i="2"/>
  <c r="BD354" i="2"/>
  <c r="BD362" i="2"/>
  <c r="BD370" i="2"/>
  <c r="BD345" i="2"/>
  <c r="BD353" i="2"/>
  <c r="BD361" i="2"/>
  <c r="BD369" i="2"/>
  <c r="BD342" i="2"/>
  <c r="BD352" i="2"/>
  <c r="BD360" i="2"/>
  <c r="BD368" i="2"/>
  <c r="BD341" i="2"/>
  <c r="BD351" i="2"/>
  <c r="BD359" i="2"/>
  <c r="BD367" i="2"/>
  <c r="BD379" i="2"/>
  <c r="BD387" i="2"/>
  <c r="BD395" i="2"/>
  <c r="BD378" i="2"/>
  <c r="BD386" i="2"/>
  <c r="BD394" i="2"/>
  <c r="BD358" i="2"/>
  <c r="BD366" i="2"/>
  <c r="BD377" i="2"/>
  <c r="BD385" i="2"/>
  <c r="BD393" i="2"/>
  <c r="BD376" i="2"/>
  <c r="BD384" i="2"/>
  <c r="BD392" i="2"/>
  <c r="BD375" i="2"/>
  <c r="BD383" i="2"/>
  <c r="BD391" i="2"/>
  <c r="BD350" i="2"/>
  <c r="BD373" i="2"/>
  <c r="BD381" i="2"/>
  <c r="BD389" i="2"/>
  <c r="BD397" i="2"/>
  <c r="BD372" i="2"/>
  <c r="BD380" i="2"/>
  <c r="BD388" i="2"/>
  <c r="BD396" i="2"/>
  <c r="BD382" i="2"/>
  <c r="BD402" i="2"/>
  <c r="BD410" i="2"/>
  <c r="BD418" i="2"/>
  <c r="BD426" i="2"/>
  <c r="BD434" i="2"/>
  <c r="BD442" i="2"/>
  <c r="BD450" i="2"/>
  <c r="BD401" i="2"/>
  <c r="BD409" i="2"/>
  <c r="BD417" i="2"/>
  <c r="BD425" i="2"/>
  <c r="BD433" i="2"/>
  <c r="BD441" i="2"/>
  <c r="BD449" i="2"/>
  <c r="BD400" i="2"/>
  <c r="BD408" i="2"/>
  <c r="BD416" i="2"/>
  <c r="BD424" i="2"/>
  <c r="BD432" i="2"/>
  <c r="BD440" i="2"/>
  <c r="BD448" i="2"/>
  <c r="BD390" i="2"/>
  <c r="BD398" i="2"/>
  <c r="BD399" i="2"/>
  <c r="BD407" i="2"/>
  <c r="BD415" i="2"/>
  <c r="BD423" i="2"/>
  <c r="BD431" i="2"/>
  <c r="BD439" i="2"/>
  <c r="BD447" i="2"/>
  <c r="BD406" i="2"/>
  <c r="BD414" i="2"/>
  <c r="BD422" i="2"/>
  <c r="BD430" i="2"/>
  <c r="BD438" i="2"/>
  <c r="BD446" i="2"/>
  <c r="BD374" i="2"/>
  <c r="BD405" i="2"/>
  <c r="BD413" i="2"/>
  <c r="BD421" i="2"/>
  <c r="BD429" i="2"/>
  <c r="BD437" i="2"/>
  <c r="BD445" i="2"/>
  <c r="BD453" i="2"/>
  <c r="BD404" i="2"/>
  <c r="BD412" i="2"/>
  <c r="BD420" i="2"/>
  <c r="BD428" i="2"/>
  <c r="BD436" i="2"/>
  <c r="BD444" i="2"/>
  <c r="BD452" i="2"/>
  <c r="BD403" i="2"/>
  <c r="BD456" i="2"/>
  <c r="BD464" i="2"/>
  <c r="BD472" i="2"/>
  <c r="BD480" i="2"/>
  <c r="BD488" i="2"/>
  <c r="BD496" i="2"/>
  <c r="BD504" i="2"/>
  <c r="BD455" i="2"/>
  <c r="BD463" i="2"/>
  <c r="BD471" i="2"/>
  <c r="BD479" i="2"/>
  <c r="BD487" i="2"/>
  <c r="BD495" i="2"/>
  <c r="BD503" i="2"/>
  <c r="BD454" i="2"/>
  <c r="BD462" i="2"/>
  <c r="BD470" i="2"/>
  <c r="BD478" i="2"/>
  <c r="BD486" i="2"/>
  <c r="BD494" i="2"/>
  <c r="BD502" i="2"/>
  <c r="BD461" i="2"/>
  <c r="BD469" i="2"/>
  <c r="BD477" i="2"/>
  <c r="BD485" i="2"/>
  <c r="BD493" i="2"/>
  <c r="BD501" i="2"/>
  <c r="BD451" i="2"/>
  <c r="BD460" i="2"/>
  <c r="BD468" i="2"/>
  <c r="BD476" i="2"/>
  <c r="BD484" i="2"/>
  <c r="BD492" i="2"/>
  <c r="BD500" i="2"/>
  <c r="BD508" i="2"/>
  <c r="BD427" i="2"/>
  <c r="BD459" i="2"/>
  <c r="BD467" i="2"/>
  <c r="BD475" i="2"/>
  <c r="BD483" i="2"/>
  <c r="BD491" i="2"/>
  <c r="BD499" i="2"/>
  <c r="BD507" i="2"/>
  <c r="BD411" i="2"/>
  <c r="BD435" i="2"/>
  <c r="BD443" i="2"/>
  <c r="BD458" i="2"/>
  <c r="BD466" i="2"/>
  <c r="BD474" i="2"/>
  <c r="BD482" i="2"/>
  <c r="BD498" i="2"/>
  <c r="BD419" i="2"/>
  <c r="BD457" i="2"/>
  <c r="BD465" i="2"/>
  <c r="BD473" i="2"/>
  <c r="BD481" i="2"/>
  <c r="BD489" i="2"/>
  <c r="BD497" i="2"/>
  <c r="BD505" i="2"/>
  <c r="BD514" i="2"/>
  <c r="BD522" i="2"/>
  <c r="BD530" i="2"/>
  <c r="BD538" i="2"/>
  <c r="BD546" i="2"/>
  <c r="BD554" i="2"/>
  <c r="BD562" i="2"/>
  <c r="BD513" i="2"/>
  <c r="BD521" i="2"/>
  <c r="BD529" i="2"/>
  <c r="BD537" i="2"/>
  <c r="BD545" i="2"/>
  <c r="BD553" i="2"/>
  <c r="BD561" i="2"/>
  <c r="BD512" i="2"/>
  <c r="BD520" i="2"/>
  <c r="BD528" i="2"/>
  <c r="BD536" i="2"/>
  <c r="BD544" i="2"/>
  <c r="BD552" i="2"/>
  <c r="BD560" i="2"/>
  <c r="BD568" i="2"/>
  <c r="BD511" i="2"/>
  <c r="BD519" i="2"/>
  <c r="BD527" i="2"/>
  <c r="BD535" i="2"/>
  <c r="BD543" i="2"/>
  <c r="BD551" i="2"/>
  <c r="BD559" i="2"/>
  <c r="BD567" i="2"/>
  <c r="BD510" i="2"/>
  <c r="BD518" i="2"/>
  <c r="BD526" i="2"/>
  <c r="BD534" i="2"/>
  <c r="BD542" i="2"/>
  <c r="BD550" i="2"/>
  <c r="BD558" i="2"/>
  <c r="BD566" i="2"/>
  <c r="BD517" i="2"/>
  <c r="BD525" i="2"/>
  <c r="BD533" i="2"/>
  <c r="BD541" i="2"/>
  <c r="BD549" i="2"/>
  <c r="BD557" i="2"/>
  <c r="BD565" i="2"/>
  <c r="BD506" i="2"/>
  <c r="BD509" i="2"/>
  <c r="BD524" i="2"/>
  <c r="BD532" i="2"/>
  <c r="BD540" i="2"/>
  <c r="BD548" i="2"/>
  <c r="BD556" i="2"/>
  <c r="BD564" i="2"/>
  <c r="BD515" i="2"/>
  <c r="BD523" i="2"/>
  <c r="BD531" i="2"/>
  <c r="BD539" i="2"/>
  <c r="BD547" i="2"/>
  <c r="BD555" i="2"/>
  <c r="BD563" i="2"/>
  <c r="BD571" i="2"/>
  <c r="BD579" i="2"/>
  <c r="BD587" i="2"/>
  <c r="BD595" i="2"/>
  <c r="BD603" i="2"/>
  <c r="BD611" i="2"/>
  <c r="BD619" i="2"/>
  <c r="BD627" i="2"/>
  <c r="BD570" i="2"/>
  <c r="BD578" i="2"/>
  <c r="BD586" i="2"/>
  <c r="BD594" i="2"/>
  <c r="BD602" i="2"/>
  <c r="BD610" i="2"/>
  <c r="BD618" i="2"/>
  <c r="BD626" i="2"/>
  <c r="BD577" i="2"/>
  <c r="BD585" i="2"/>
  <c r="BD593" i="2"/>
  <c r="BD601" i="2"/>
  <c r="BD609" i="2"/>
  <c r="BD617" i="2"/>
  <c r="BD625" i="2"/>
  <c r="BD569" i="2"/>
  <c r="BD576" i="2"/>
  <c r="BD584" i="2"/>
  <c r="BD592" i="2"/>
  <c r="BD600" i="2"/>
  <c r="BD608" i="2"/>
  <c r="BD616" i="2"/>
  <c r="BD624" i="2"/>
  <c r="BD575" i="2"/>
  <c r="BD583" i="2"/>
  <c r="BD591" i="2"/>
  <c r="BD599" i="2"/>
  <c r="BD607" i="2"/>
  <c r="BD615" i="2"/>
  <c r="BD623" i="2"/>
  <c r="BD574" i="2"/>
  <c r="BD582" i="2"/>
  <c r="BD590" i="2"/>
  <c r="BD598" i="2"/>
  <c r="BD606" i="2"/>
  <c r="BD614" i="2"/>
  <c r="BD622" i="2"/>
  <c r="BD573" i="2"/>
  <c r="BD581" i="2"/>
  <c r="BD589" i="2"/>
  <c r="BD597" i="2"/>
  <c r="BD605" i="2"/>
  <c r="BD613" i="2"/>
  <c r="BD621" i="2"/>
  <c r="BD572" i="2"/>
  <c r="BD580" i="2"/>
  <c r="BD588" i="2"/>
  <c r="BD596" i="2"/>
  <c r="BD604" i="2"/>
  <c r="BD612" i="2"/>
  <c r="BD620" i="2"/>
  <c r="BD628" i="2"/>
  <c r="BD632" i="2"/>
  <c r="BD640" i="2"/>
  <c r="BD648" i="2"/>
  <c r="BD656" i="2"/>
  <c r="BD664" i="2"/>
  <c r="BD672" i="2"/>
  <c r="BD680" i="2"/>
  <c r="BD688" i="2"/>
  <c r="BD631" i="2"/>
  <c r="BD639" i="2"/>
  <c r="BD647" i="2"/>
  <c r="BD655" i="2"/>
  <c r="BD663" i="2"/>
  <c r="BD671" i="2"/>
  <c r="BD679" i="2"/>
  <c r="BD687" i="2"/>
  <c r="BD638" i="2"/>
  <c r="BD646" i="2"/>
  <c r="BD654" i="2"/>
  <c r="BD662" i="2"/>
  <c r="BD670" i="2"/>
  <c r="BD678" i="2"/>
  <c r="BD686" i="2"/>
  <c r="BD637" i="2"/>
  <c r="BD645" i="2"/>
  <c r="BD653" i="2"/>
  <c r="BD661" i="2"/>
  <c r="BD669" i="2"/>
  <c r="BD677" i="2"/>
  <c r="BD685" i="2"/>
  <c r="BD636" i="2"/>
  <c r="BD644" i="2"/>
  <c r="BD652" i="2"/>
  <c r="BD660" i="2"/>
  <c r="BD668" i="2"/>
  <c r="BD676" i="2"/>
  <c r="BD684" i="2"/>
  <c r="BD630" i="2"/>
  <c r="BD635" i="2"/>
  <c r="BD643" i="2"/>
  <c r="BD651" i="2"/>
  <c r="BD659" i="2"/>
  <c r="BD667" i="2"/>
  <c r="BD675" i="2"/>
  <c r="BD683" i="2"/>
  <c r="BD629" i="2"/>
  <c r="BD634" i="2"/>
  <c r="BD642" i="2"/>
  <c r="BD650" i="2"/>
  <c r="BD658" i="2"/>
  <c r="BD666" i="2"/>
  <c r="BD674" i="2"/>
  <c r="BD682" i="2"/>
  <c r="BD633" i="2"/>
  <c r="BD641" i="2"/>
  <c r="BD649" i="2"/>
  <c r="BD657" i="2"/>
  <c r="BD665" i="2"/>
  <c r="BD673" i="2"/>
  <c r="BD681" i="2"/>
  <c r="BD689" i="2"/>
  <c r="BD693" i="2"/>
  <c r="BD701" i="2"/>
  <c r="BD709" i="2"/>
  <c r="BD717" i="2"/>
  <c r="BD725" i="2"/>
  <c r="BD733" i="2"/>
  <c r="BD741" i="2"/>
  <c r="BD749" i="2"/>
  <c r="BD690" i="2"/>
  <c r="BD692" i="2"/>
  <c r="BD700" i="2"/>
  <c r="BD708" i="2"/>
  <c r="BD716" i="2"/>
  <c r="BD724" i="2"/>
  <c r="BD732" i="2"/>
  <c r="BD740" i="2"/>
  <c r="BD748" i="2"/>
  <c r="BD691" i="2"/>
  <c r="BD699" i="2"/>
  <c r="BD707" i="2"/>
  <c r="BD715" i="2"/>
  <c r="BD723" i="2"/>
  <c r="BD731" i="2"/>
  <c r="BD739" i="2"/>
  <c r="BD747" i="2"/>
  <c r="BD698" i="2"/>
  <c r="BD706" i="2"/>
  <c r="BD714" i="2"/>
  <c r="BD722" i="2"/>
  <c r="BD730" i="2"/>
  <c r="BD738" i="2"/>
  <c r="BD746" i="2"/>
  <c r="BD697" i="2"/>
  <c r="BD705" i="2"/>
  <c r="BD713" i="2"/>
  <c r="BD721" i="2"/>
  <c r="BD729" i="2"/>
  <c r="BD737" i="2"/>
  <c r="BD745" i="2"/>
  <c r="BD696" i="2"/>
  <c r="BD704" i="2"/>
  <c r="BD712" i="2"/>
  <c r="BD720" i="2"/>
  <c r="BD728" i="2"/>
  <c r="BD736" i="2"/>
  <c r="BD744" i="2"/>
  <c r="BD695" i="2"/>
  <c r="BD703" i="2"/>
  <c r="BD711" i="2"/>
  <c r="BD719" i="2"/>
  <c r="BD727" i="2"/>
  <c r="BD735" i="2"/>
  <c r="BD743" i="2"/>
  <c r="BD751" i="2"/>
  <c r="BD758" i="2"/>
  <c r="BD766" i="2"/>
  <c r="BD774" i="2"/>
  <c r="BD782" i="2"/>
  <c r="BD790" i="2"/>
  <c r="BD798" i="2"/>
  <c r="BD806" i="2"/>
  <c r="BD814" i="2"/>
  <c r="BD822" i="2"/>
  <c r="BD830" i="2"/>
  <c r="BD838" i="2"/>
  <c r="BD846" i="2"/>
  <c r="BD854" i="2"/>
  <c r="BD862" i="2"/>
  <c r="BD757" i="2"/>
  <c r="BD765" i="2"/>
  <c r="BD773" i="2"/>
  <c r="BD781" i="2"/>
  <c r="BD789" i="2"/>
  <c r="BD797" i="2"/>
  <c r="BD805" i="2"/>
  <c r="BD813" i="2"/>
  <c r="BD821" i="2"/>
  <c r="BD829" i="2"/>
  <c r="BD837" i="2"/>
  <c r="BD845" i="2"/>
  <c r="BD853" i="2"/>
  <c r="BD861" i="2"/>
  <c r="BD734" i="2"/>
  <c r="BD750" i="2"/>
  <c r="BD753" i="2"/>
  <c r="BD756" i="2"/>
  <c r="BD764" i="2"/>
  <c r="BD772" i="2"/>
  <c r="BD780" i="2"/>
  <c r="BD788" i="2"/>
  <c r="BD796" i="2"/>
  <c r="BD804" i="2"/>
  <c r="BD812" i="2"/>
  <c r="BD820" i="2"/>
  <c r="BD828" i="2"/>
  <c r="BD836" i="2"/>
  <c r="BD844" i="2"/>
  <c r="BD852" i="2"/>
  <c r="BD860" i="2"/>
  <c r="BD710" i="2"/>
  <c r="BD755" i="2"/>
  <c r="BD763" i="2"/>
  <c r="BD771" i="2"/>
  <c r="BD779" i="2"/>
  <c r="BD795" i="2"/>
  <c r="BD803" i="2"/>
  <c r="BD811" i="2"/>
  <c r="BD819" i="2"/>
  <c r="BD827" i="2"/>
  <c r="BD835" i="2"/>
  <c r="BD843" i="2"/>
  <c r="BD851" i="2"/>
  <c r="BD859" i="2"/>
  <c r="BD702" i="2"/>
  <c r="BD754" i="2"/>
  <c r="BD762" i="2"/>
  <c r="BD770" i="2"/>
  <c r="BD778" i="2"/>
  <c r="BD786" i="2"/>
  <c r="BD794" i="2"/>
  <c r="BD802" i="2"/>
  <c r="BD810" i="2"/>
  <c r="BD818" i="2"/>
  <c r="BD826" i="2"/>
  <c r="BD834" i="2"/>
  <c r="BD842" i="2"/>
  <c r="BD850" i="2"/>
  <c r="BD858" i="2"/>
  <c r="BD694" i="2"/>
  <c r="BD761" i="2"/>
  <c r="BD769" i="2"/>
  <c r="BD777" i="2"/>
  <c r="BD785" i="2"/>
  <c r="BD793" i="2"/>
  <c r="BD801" i="2"/>
  <c r="BD809" i="2"/>
  <c r="BD817" i="2"/>
  <c r="BD825" i="2"/>
  <c r="BD833" i="2"/>
  <c r="BD841" i="2"/>
  <c r="BD849" i="2"/>
  <c r="BD857" i="2"/>
  <c r="BD742" i="2"/>
  <c r="BD752" i="2"/>
  <c r="BD760" i="2"/>
  <c r="BD768" i="2"/>
  <c r="BD776" i="2"/>
  <c r="BD784" i="2"/>
  <c r="BD792" i="2"/>
  <c r="BD800" i="2"/>
  <c r="BD808" i="2"/>
  <c r="BD816" i="2"/>
  <c r="BD824" i="2"/>
  <c r="BD832" i="2"/>
  <c r="BD840" i="2"/>
  <c r="BD848" i="2"/>
  <c r="BD856" i="2"/>
  <c r="BD718" i="2"/>
  <c r="BD726" i="2"/>
  <c r="BD783" i="2"/>
  <c r="BD823" i="2"/>
  <c r="BD839" i="2"/>
  <c r="BD867" i="2"/>
  <c r="BD875" i="2"/>
  <c r="BD883" i="2"/>
  <c r="BD891" i="2"/>
  <c r="BD899" i="2"/>
  <c r="BD907" i="2"/>
  <c r="BD915" i="2"/>
  <c r="BD923" i="2"/>
  <c r="BD931" i="2"/>
  <c r="BD939" i="2"/>
  <c r="BD947" i="2"/>
  <c r="BD955" i="2"/>
  <c r="BD963" i="2"/>
  <c r="BD865" i="2"/>
  <c r="BD866" i="2"/>
  <c r="BD874" i="2"/>
  <c r="BD882" i="2"/>
  <c r="BD890" i="2"/>
  <c r="BD898" i="2"/>
  <c r="BD906" i="2"/>
  <c r="BD914" i="2"/>
  <c r="BD922" i="2"/>
  <c r="BD930" i="2"/>
  <c r="BD938" i="2"/>
  <c r="BD946" i="2"/>
  <c r="BD954" i="2"/>
  <c r="BD962" i="2"/>
  <c r="BD775" i="2"/>
  <c r="BD791" i="2"/>
  <c r="BD799" i="2"/>
  <c r="BD855" i="2"/>
  <c r="BD864" i="2"/>
  <c r="BD873" i="2"/>
  <c r="BD881" i="2"/>
  <c r="BD889" i="2"/>
  <c r="BD897" i="2"/>
  <c r="BD905" i="2"/>
  <c r="BD913" i="2"/>
  <c r="BD921" i="2"/>
  <c r="BD929" i="2"/>
  <c r="BD937" i="2"/>
  <c r="BD945" i="2"/>
  <c r="BD953" i="2"/>
  <c r="BD961" i="2"/>
  <c r="BD969" i="2"/>
  <c r="BD759" i="2"/>
  <c r="BD807" i="2"/>
  <c r="BD872" i="2"/>
  <c r="BD880" i="2"/>
  <c r="BD888" i="2"/>
  <c r="BD896" i="2"/>
  <c r="BD904" i="2"/>
  <c r="BD912" i="2"/>
  <c r="BD920" i="2"/>
  <c r="BD928" i="2"/>
  <c r="BD936" i="2"/>
  <c r="BD944" i="2"/>
  <c r="BD952" i="2"/>
  <c r="BD960" i="2"/>
  <c r="BD968" i="2"/>
  <c r="BD815" i="2"/>
  <c r="BD871" i="2"/>
  <c r="BD879" i="2"/>
  <c r="BD887" i="2"/>
  <c r="BD895" i="2"/>
  <c r="BD903" i="2"/>
  <c r="BD911" i="2"/>
  <c r="BD919" i="2"/>
  <c r="BD927" i="2"/>
  <c r="BD935" i="2"/>
  <c r="BD943" i="2"/>
  <c r="BD951" i="2"/>
  <c r="BD959" i="2"/>
  <c r="BD967" i="2"/>
  <c r="BD767" i="2"/>
  <c r="BD863" i="2"/>
  <c r="BD870" i="2"/>
  <c r="BD878" i="2"/>
  <c r="BD886" i="2"/>
  <c r="BD894" i="2"/>
  <c r="BD902" i="2"/>
  <c r="BD910" i="2"/>
  <c r="BD918" i="2"/>
  <c r="BD926" i="2"/>
  <c r="BD934" i="2"/>
  <c r="BD942" i="2"/>
  <c r="BD950" i="2"/>
  <c r="BD958" i="2"/>
  <c r="BD966" i="2"/>
  <c r="BD831" i="2"/>
  <c r="BD869" i="2"/>
  <c r="BD877" i="2"/>
  <c r="BD885" i="2"/>
  <c r="BD893" i="2"/>
  <c r="BD901" i="2"/>
  <c r="BD909" i="2"/>
  <c r="BD917" i="2"/>
  <c r="BD925" i="2"/>
  <c r="BD933" i="2"/>
  <c r="BD941" i="2"/>
  <c r="BD949" i="2"/>
  <c r="BD957" i="2"/>
  <c r="BD965" i="2"/>
  <c r="BD847" i="2"/>
  <c r="BD876" i="2"/>
  <c r="BD970" i="2"/>
  <c r="BD971" i="2"/>
  <c r="BD978" i="2"/>
  <c r="BD986" i="2"/>
  <c r="BD994" i="2"/>
  <c r="BD1002" i="2"/>
  <c r="BD1010" i="2"/>
  <c r="BD1018" i="2"/>
  <c r="BD1026" i="2"/>
  <c r="BD1034" i="2"/>
  <c r="BD1042" i="2"/>
  <c r="BD1050" i="2"/>
  <c r="BD1058" i="2"/>
  <c r="BD1066" i="2"/>
  <c r="BD1074" i="2"/>
  <c r="BD956" i="2"/>
  <c r="BD977" i="2"/>
  <c r="BD985" i="2"/>
  <c r="BD993" i="2"/>
  <c r="BD1001" i="2"/>
  <c r="BD1009" i="2"/>
  <c r="BD1017" i="2"/>
  <c r="BD1025" i="2"/>
  <c r="BD1033" i="2"/>
  <c r="BD1041" i="2"/>
  <c r="BD1049" i="2"/>
  <c r="BD1057" i="2"/>
  <c r="BD1065" i="2"/>
  <c r="BD908" i="2"/>
  <c r="BD940" i="2"/>
  <c r="BD976" i="2"/>
  <c r="BD984" i="2"/>
  <c r="BD992" i="2"/>
  <c r="BD1000" i="2"/>
  <c r="BD1008" i="2"/>
  <c r="BD1016" i="2"/>
  <c r="BD1024" i="2"/>
  <c r="BD1032" i="2"/>
  <c r="BD1040" i="2"/>
  <c r="BD1048" i="2"/>
  <c r="BD1056" i="2"/>
  <c r="BD1064" i="2"/>
  <c r="BD1072" i="2"/>
  <c r="BD916" i="2"/>
  <c r="BD948" i="2"/>
  <c r="BD972" i="2"/>
  <c r="BD975" i="2"/>
  <c r="BD983" i="2"/>
  <c r="BD991" i="2"/>
  <c r="BD999" i="2"/>
  <c r="BD1007" i="2"/>
  <c r="BD1015" i="2"/>
  <c r="BD1023" i="2"/>
  <c r="BD1031" i="2"/>
  <c r="BD1039" i="2"/>
  <c r="BD1047" i="2"/>
  <c r="BD1055" i="2"/>
  <c r="BD1063" i="2"/>
  <c r="BD1071" i="2"/>
  <c r="BD1079" i="2"/>
  <c r="BD924" i="2"/>
  <c r="BD974" i="2"/>
  <c r="BD982" i="2"/>
  <c r="BD990" i="2"/>
  <c r="BD998" i="2"/>
  <c r="BD1006" i="2"/>
  <c r="BD1014" i="2"/>
  <c r="BD1022" i="2"/>
  <c r="BD1030" i="2"/>
  <c r="BD1038" i="2"/>
  <c r="BD1046" i="2"/>
  <c r="BD1054" i="2"/>
  <c r="BD1062" i="2"/>
  <c r="BD1070" i="2"/>
  <c r="BD1078" i="2"/>
  <c r="BD884" i="2"/>
  <c r="BD900" i="2"/>
  <c r="BD964" i="2"/>
  <c r="BD973" i="2"/>
  <c r="BD981" i="2"/>
  <c r="BD989" i="2"/>
  <c r="BD997" i="2"/>
  <c r="BD1005" i="2"/>
  <c r="BD1013" i="2"/>
  <c r="BD1021" i="2"/>
  <c r="BD1029" i="2"/>
  <c r="BD1037" i="2"/>
  <c r="BD1045" i="2"/>
  <c r="BD1053" i="2"/>
  <c r="BD1061" i="2"/>
  <c r="BD1069" i="2"/>
  <c r="BD980" i="2"/>
  <c r="BD988" i="2"/>
  <c r="BD996" i="2"/>
  <c r="BD1004" i="2"/>
  <c r="BD1012" i="2"/>
  <c r="BD1020" i="2"/>
  <c r="BD1028" i="2"/>
  <c r="BD1036" i="2"/>
  <c r="BD1044" i="2"/>
  <c r="BD1052" i="2"/>
  <c r="BD1060" i="2"/>
  <c r="BD1068" i="2"/>
  <c r="BD868" i="2"/>
  <c r="BD892" i="2"/>
  <c r="BD979" i="2"/>
  <c r="BD987" i="2"/>
  <c r="BD995" i="2"/>
  <c r="BD1003" i="2"/>
  <c r="BD1011" i="2"/>
  <c r="BD1019" i="2"/>
  <c r="BD1027" i="2"/>
  <c r="BD1035" i="2"/>
  <c r="BD1043" i="2"/>
  <c r="BD1051" i="2"/>
  <c r="BD1059" i="2"/>
  <c r="BD1067" i="2"/>
  <c r="AV5" i="2"/>
  <c r="AV13" i="2"/>
  <c r="AV4" i="2"/>
  <c r="AV12" i="2"/>
  <c r="AV3" i="2"/>
  <c r="AV9" i="2"/>
  <c r="AV17" i="2"/>
  <c r="AV7" i="2"/>
  <c r="AV15" i="2"/>
  <c r="AV8" i="2"/>
  <c r="AV22" i="2"/>
  <c r="AV21" i="2"/>
  <c r="AV20" i="2"/>
  <c r="AV14" i="2"/>
  <c r="AV19" i="2"/>
  <c r="AV27" i="2"/>
  <c r="AV6" i="2"/>
  <c r="AV18" i="2"/>
  <c r="AV26" i="2"/>
  <c r="AV23" i="2"/>
  <c r="AV38" i="2"/>
  <c r="AV37" i="2"/>
  <c r="AV36" i="2"/>
  <c r="AV28" i="2"/>
  <c r="AV35" i="2"/>
  <c r="AV16" i="2"/>
  <c r="AV25" i="2"/>
  <c r="AV32" i="2"/>
  <c r="AV31" i="2"/>
  <c r="AV39" i="2"/>
  <c r="AV49" i="2"/>
  <c r="AV33" i="2"/>
  <c r="AV47" i="2"/>
  <c r="AV46" i="2"/>
  <c r="AV41" i="2"/>
  <c r="AV45" i="2"/>
  <c r="AV40" i="2"/>
  <c r="AV44" i="2"/>
  <c r="AV29" i="2"/>
  <c r="AV34" i="2"/>
  <c r="AV43" i="2"/>
  <c r="AV51" i="2"/>
  <c r="AV53" i="2"/>
  <c r="AV61" i="2"/>
  <c r="AV60" i="2"/>
  <c r="AV59" i="2"/>
  <c r="AV58" i="2"/>
  <c r="AV42" i="2"/>
  <c r="AV56" i="2"/>
  <c r="AV64" i="2"/>
  <c r="AV55" i="2"/>
  <c r="AV67" i="2"/>
  <c r="AV75" i="2"/>
  <c r="AV54" i="2"/>
  <c r="AV66" i="2"/>
  <c r="AV74" i="2"/>
  <c r="AV82" i="2"/>
  <c r="AV73" i="2"/>
  <c r="AV72" i="2"/>
  <c r="AV80" i="2"/>
  <c r="AV79" i="2"/>
  <c r="AV63" i="2"/>
  <c r="AV70" i="2"/>
  <c r="AV78" i="2"/>
  <c r="AV83" i="2"/>
  <c r="AV91" i="2"/>
  <c r="AV107" i="2"/>
  <c r="AV77" i="2"/>
  <c r="AV90" i="2"/>
  <c r="AV98" i="2"/>
  <c r="AV69" i="2"/>
  <c r="AV89" i="2"/>
  <c r="AV97" i="2"/>
  <c r="AV105" i="2"/>
  <c r="AV96" i="2"/>
  <c r="AV87" i="2"/>
  <c r="AV95" i="2"/>
  <c r="AV103" i="2"/>
  <c r="AV86" i="2"/>
  <c r="AV94" i="2"/>
  <c r="AV102" i="2"/>
  <c r="AV115" i="2"/>
  <c r="AV123" i="2"/>
  <c r="AV114" i="2"/>
  <c r="AV122" i="2"/>
  <c r="AV85" i="2"/>
  <c r="AV92" i="2"/>
  <c r="AV113" i="2"/>
  <c r="AV121" i="2"/>
  <c r="AV81" i="2"/>
  <c r="AV100" i="2"/>
  <c r="AV112" i="2"/>
  <c r="AV128" i="2"/>
  <c r="AV119" i="2"/>
  <c r="AV127" i="2"/>
  <c r="AV93" i="2"/>
  <c r="AV104" i="2"/>
  <c r="AV110" i="2"/>
  <c r="AV118" i="2"/>
  <c r="AV126" i="2"/>
  <c r="AV129" i="2"/>
  <c r="AV134" i="2"/>
  <c r="AV142" i="2"/>
  <c r="AV150" i="2"/>
  <c r="AV108" i="2"/>
  <c r="AV133" i="2"/>
  <c r="AV141" i="2"/>
  <c r="AV149" i="2"/>
  <c r="AV132" i="2"/>
  <c r="AV140" i="2"/>
  <c r="AV148" i="2"/>
  <c r="AV130" i="2"/>
  <c r="AV138" i="2"/>
  <c r="AV146" i="2"/>
  <c r="AV137" i="2"/>
  <c r="AV145" i="2"/>
  <c r="AV68" i="2"/>
  <c r="AV101" i="2"/>
  <c r="AV125" i="2"/>
  <c r="AV144" i="2"/>
  <c r="AV154" i="2"/>
  <c r="AV162" i="2"/>
  <c r="AV170" i="2"/>
  <c r="AV84" i="2"/>
  <c r="AV153" i="2"/>
  <c r="AV131" i="2"/>
  <c r="AV160" i="2"/>
  <c r="AV147" i="2"/>
  <c r="AV158" i="2"/>
  <c r="AV166" i="2"/>
  <c r="AV139" i="2"/>
  <c r="AV157" i="2"/>
  <c r="AV165" i="2"/>
  <c r="AV179" i="2"/>
  <c r="AV178" i="2"/>
  <c r="AV186" i="2"/>
  <c r="AV143" i="2"/>
  <c r="AV155" i="2"/>
  <c r="AV177" i="2"/>
  <c r="AV185" i="2"/>
  <c r="AV159" i="2"/>
  <c r="AV184" i="2"/>
  <c r="AV192" i="2"/>
  <c r="AV156" i="2"/>
  <c r="AV164" i="2"/>
  <c r="AV183" i="2"/>
  <c r="AV191" i="2"/>
  <c r="AV136" i="2"/>
  <c r="AV189" i="2"/>
  <c r="AV194" i="2"/>
  <c r="AV200" i="2"/>
  <c r="AV216" i="2"/>
  <c r="AV224" i="2"/>
  <c r="AV172" i="2"/>
  <c r="AV193" i="2"/>
  <c r="AV199" i="2"/>
  <c r="AV207" i="2"/>
  <c r="AV215" i="2"/>
  <c r="AV223" i="2"/>
  <c r="AV167" i="2"/>
  <c r="AV173" i="2"/>
  <c r="AV190" i="2"/>
  <c r="AV198" i="2"/>
  <c r="AV206" i="2"/>
  <c r="AV214" i="2"/>
  <c r="AV197" i="2"/>
  <c r="AV205" i="2"/>
  <c r="AV213" i="2"/>
  <c r="AV221" i="2"/>
  <c r="AV174" i="2"/>
  <c r="AV196" i="2"/>
  <c r="AV204" i="2"/>
  <c r="AV212" i="2"/>
  <c r="AV220" i="2"/>
  <c r="AV228" i="2"/>
  <c r="AV50" i="2"/>
  <c r="AV180" i="2"/>
  <c r="AV202" i="2"/>
  <c r="AV211" i="2"/>
  <c r="AV217" i="2"/>
  <c r="AV238" i="2"/>
  <c r="AV203" i="2"/>
  <c r="AV229" i="2"/>
  <c r="AV237" i="2"/>
  <c r="AV236" i="2"/>
  <c r="AV235" i="2"/>
  <c r="AV232" i="2"/>
  <c r="AV247" i="2"/>
  <c r="AV255" i="2"/>
  <c r="AV263" i="2"/>
  <c r="AV271" i="2"/>
  <c r="AV279" i="2"/>
  <c r="AV287" i="2"/>
  <c r="AV295" i="2"/>
  <c r="AV195" i="2"/>
  <c r="AV231" i="2"/>
  <c r="AV239" i="2"/>
  <c r="AV246" i="2"/>
  <c r="AV262" i="2"/>
  <c r="AV270" i="2"/>
  <c r="AV278" i="2"/>
  <c r="AV286" i="2"/>
  <c r="AV210" i="2"/>
  <c r="AV261" i="2"/>
  <c r="AV277" i="2"/>
  <c r="AV285" i="2"/>
  <c r="AV293" i="2"/>
  <c r="AV182" i="2"/>
  <c r="AV209" i="2"/>
  <c r="AV233" i="2"/>
  <c r="AV252" i="2"/>
  <c r="AV260" i="2"/>
  <c r="AV268" i="2"/>
  <c r="AV276" i="2"/>
  <c r="AV284" i="2"/>
  <c r="AV292" i="2"/>
  <c r="AV251" i="2"/>
  <c r="AV267" i="2"/>
  <c r="AV283" i="2"/>
  <c r="AV291" i="2"/>
  <c r="AV243" i="2"/>
  <c r="AV249" i="2"/>
  <c r="AV257" i="2"/>
  <c r="AV273" i="2"/>
  <c r="AV281" i="2"/>
  <c r="AV306" i="2"/>
  <c r="AV314" i="2"/>
  <c r="AV322" i="2"/>
  <c r="AV330" i="2"/>
  <c r="AV338" i="2"/>
  <c r="AV298" i="2"/>
  <c r="AV305" i="2"/>
  <c r="AV313" i="2"/>
  <c r="AV321" i="2"/>
  <c r="AV329" i="2"/>
  <c r="AV337" i="2"/>
  <c r="AV312" i="2"/>
  <c r="AV320" i="2"/>
  <c r="AV328" i="2"/>
  <c r="AV336" i="2"/>
  <c r="AV303" i="2"/>
  <c r="AV311" i="2"/>
  <c r="AV319" i="2"/>
  <c r="AV327" i="2"/>
  <c r="AV335" i="2"/>
  <c r="AV343" i="2"/>
  <c r="AV188" i="2"/>
  <c r="AV272" i="2"/>
  <c r="AV274" i="2"/>
  <c r="AV288" i="2"/>
  <c r="AV302" i="2"/>
  <c r="AV310" i="2"/>
  <c r="AV326" i="2"/>
  <c r="AV334" i="2"/>
  <c r="AV248" i="2"/>
  <c r="AV250" i="2"/>
  <c r="AV256" i="2"/>
  <c r="AV258" i="2"/>
  <c r="AV264" i="2"/>
  <c r="AV308" i="2"/>
  <c r="AV316" i="2"/>
  <c r="AV324" i="2"/>
  <c r="AV332" i="2"/>
  <c r="AV340" i="2"/>
  <c r="AV323" i="2"/>
  <c r="AV325" i="2"/>
  <c r="AV290" i="2"/>
  <c r="AV309" i="2"/>
  <c r="AV266" i="2"/>
  <c r="AV280" i="2"/>
  <c r="AV297" i="2"/>
  <c r="AV349" i="2"/>
  <c r="AV365" i="2"/>
  <c r="AV356" i="2"/>
  <c r="AV364" i="2"/>
  <c r="AV339" i="2"/>
  <c r="AV347" i="2"/>
  <c r="AV355" i="2"/>
  <c r="AV363" i="2"/>
  <c r="AV371" i="2"/>
  <c r="AV342" i="2"/>
  <c r="AV346" i="2"/>
  <c r="AV354" i="2"/>
  <c r="AV362" i="2"/>
  <c r="AV331" i="2"/>
  <c r="AV345" i="2"/>
  <c r="AV353" i="2"/>
  <c r="AV361" i="2"/>
  <c r="AV369" i="2"/>
  <c r="AV333" i="2"/>
  <c r="AV341" i="2"/>
  <c r="AV344" i="2"/>
  <c r="AV352" i="2"/>
  <c r="AV360" i="2"/>
  <c r="AV368" i="2"/>
  <c r="AV315" i="2"/>
  <c r="AV359" i="2"/>
  <c r="AV367" i="2"/>
  <c r="AV379" i="2"/>
  <c r="AV387" i="2"/>
  <c r="AV358" i="2"/>
  <c r="AV366" i="2"/>
  <c r="AV378" i="2"/>
  <c r="AV386" i="2"/>
  <c r="AV385" i="2"/>
  <c r="AV393" i="2"/>
  <c r="AV376" i="2"/>
  <c r="BN376" i="2" s="1"/>
  <c r="AV384" i="2"/>
  <c r="AV375" i="2"/>
  <c r="AV383" i="2"/>
  <c r="AV391" i="2"/>
  <c r="AV373" i="2"/>
  <c r="AV381" i="2"/>
  <c r="AV397" i="2"/>
  <c r="AV372" i="2"/>
  <c r="AV380" i="2"/>
  <c r="AV396" i="2"/>
  <c r="AV410" i="2"/>
  <c r="AV418" i="2"/>
  <c r="AV426" i="2"/>
  <c r="AV434" i="2"/>
  <c r="AV442" i="2"/>
  <c r="AV450" i="2"/>
  <c r="AV401" i="2"/>
  <c r="AV409" i="2"/>
  <c r="AV417" i="2"/>
  <c r="AV425" i="2"/>
  <c r="AV433" i="2"/>
  <c r="AV441" i="2"/>
  <c r="AV449" i="2"/>
  <c r="AV400" i="2"/>
  <c r="AV408" i="2"/>
  <c r="AV416" i="2"/>
  <c r="AV424" i="2"/>
  <c r="AV432" i="2"/>
  <c r="AV440" i="2"/>
  <c r="AV448" i="2"/>
  <c r="AV350" i="2"/>
  <c r="AV399" i="2"/>
  <c r="AV407" i="2"/>
  <c r="AV415" i="2"/>
  <c r="AV423" i="2"/>
  <c r="AV431" i="2"/>
  <c r="AV439" i="2"/>
  <c r="AV447" i="2"/>
  <c r="AV374" i="2"/>
  <c r="AV406" i="2"/>
  <c r="AV422" i="2"/>
  <c r="AV430" i="2"/>
  <c r="AV438" i="2"/>
  <c r="AV446" i="2"/>
  <c r="AV405" i="2"/>
  <c r="AV413" i="2"/>
  <c r="AV421" i="2"/>
  <c r="AV429" i="2"/>
  <c r="AV437" i="2"/>
  <c r="AV445" i="2"/>
  <c r="AV453" i="2"/>
  <c r="AV404" i="2"/>
  <c r="AV412" i="2"/>
  <c r="AV420" i="2"/>
  <c r="AV428" i="2"/>
  <c r="AV452" i="2"/>
  <c r="AV382" i="2"/>
  <c r="AV454" i="2"/>
  <c r="AV456" i="2"/>
  <c r="BN456" i="2" s="1"/>
  <c r="AV464" i="2"/>
  <c r="AV472" i="2"/>
  <c r="AV480" i="2"/>
  <c r="AV488" i="2"/>
  <c r="AV496" i="2"/>
  <c r="AV504" i="2"/>
  <c r="AV455" i="2"/>
  <c r="AV463" i="2"/>
  <c r="AV471" i="2"/>
  <c r="AV479" i="2"/>
  <c r="AV487" i="2"/>
  <c r="AV495" i="2"/>
  <c r="AV503" i="2"/>
  <c r="AV462" i="2"/>
  <c r="AV470" i="2"/>
  <c r="AV478" i="2"/>
  <c r="AV486" i="2"/>
  <c r="AV494" i="2"/>
  <c r="AV502" i="2"/>
  <c r="AV451" i="2"/>
  <c r="AV469" i="2"/>
  <c r="AV485" i="2"/>
  <c r="AV493" i="2"/>
  <c r="AV501" i="2"/>
  <c r="AV427" i="2"/>
  <c r="AV460" i="2"/>
  <c r="AV468" i="2"/>
  <c r="AV476" i="2"/>
  <c r="AV484" i="2"/>
  <c r="AV492" i="2"/>
  <c r="AV500" i="2"/>
  <c r="AV508" i="2"/>
  <c r="AV411" i="2"/>
  <c r="AV435" i="2"/>
  <c r="AV459" i="2"/>
  <c r="AV467" i="2"/>
  <c r="AV475" i="2"/>
  <c r="AV483" i="2"/>
  <c r="AV491" i="2"/>
  <c r="AV419" i="2"/>
  <c r="AV466" i="2"/>
  <c r="AV474" i="2"/>
  <c r="AV482" i="2"/>
  <c r="AV498" i="2"/>
  <c r="AV403" i="2"/>
  <c r="AV457" i="2"/>
  <c r="AV465" i="2"/>
  <c r="AV473" i="2"/>
  <c r="AV489" i="2"/>
  <c r="AV497" i="2"/>
  <c r="AV505" i="2"/>
  <c r="AV514" i="2"/>
  <c r="AV522" i="2"/>
  <c r="AV530" i="2"/>
  <c r="AV546" i="2"/>
  <c r="AV554" i="2"/>
  <c r="AV562" i="2"/>
  <c r="AV521" i="2"/>
  <c r="AV529" i="2"/>
  <c r="AV537" i="2"/>
  <c r="AV545" i="2"/>
  <c r="AV553" i="2"/>
  <c r="AV561" i="2"/>
  <c r="AV506" i="2"/>
  <c r="AV512" i="2"/>
  <c r="AV520" i="2"/>
  <c r="AV528" i="2"/>
  <c r="AV536" i="2"/>
  <c r="AV544" i="2"/>
  <c r="AV552" i="2"/>
  <c r="AV560" i="2"/>
  <c r="AV568" i="2"/>
  <c r="AV511" i="2"/>
  <c r="AV519" i="2"/>
  <c r="AV527" i="2"/>
  <c r="AV535" i="2"/>
  <c r="AV543" i="2"/>
  <c r="AV551" i="2"/>
  <c r="AV559" i="2"/>
  <c r="AV567" i="2"/>
  <c r="AV518" i="2"/>
  <c r="AV526" i="2"/>
  <c r="AV558" i="2"/>
  <c r="AV517" i="2"/>
  <c r="AV525" i="2"/>
  <c r="AV533" i="2"/>
  <c r="AV541" i="2"/>
  <c r="AV549" i="2"/>
  <c r="AV557" i="2"/>
  <c r="AV565" i="2"/>
  <c r="AV532" i="2"/>
  <c r="AV540" i="2"/>
  <c r="AV548" i="2"/>
  <c r="AV556" i="2"/>
  <c r="AV564" i="2"/>
  <c r="AV515" i="2"/>
  <c r="AV523" i="2"/>
  <c r="AV555" i="2"/>
  <c r="AV571" i="2"/>
  <c r="AV587" i="2"/>
  <c r="AV603" i="2"/>
  <c r="AV611" i="2"/>
  <c r="AV619" i="2"/>
  <c r="AV627" i="2"/>
  <c r="AV570" i="2"/>
  <c r="AV578" i="2"/>
  <c r="AV586" i="2"/>
  <c r="AV594" i="2"/>
  <c r="AV602" i="2"/>
  <c r="AV610" i="2"/>
  <c r="AV618" i="2"/>
  <c r="AV626" i="2"/>
  <c r="AV577" i="2"/>
  <c r="AV585" i="2"/>
  <c r="AV593" i="2"/>
  <c r="AV609" i="2"/>
  <c r="AV617" i="2"/>
  <c r="AV625" i="2"/>
  <c r="AV576" i="2"/>
  <c r="AV584" i="2"/>
  <c r="AV600" i="2"/>
  <c r="AV608" i="2"/>
  <c r="AV616" i="2"/>
  <c r="AV624" i="2"/>
  <c r="AV575" i="2"/>
  <c r="AV591" i="2"/>
  <c r="AV599" i="2"/>
  <c r="AV607" i="2"/>
  <c r="AV615" i="2"/>
  <c r="AV623" i="2"/>
  <c r="AV569" i="2"/>
  <c r="AV574" i="2"/>
  <c r="AV582" i="2"/>
  <c r="AV590" i="2"/>
  <c r="AV614" i="2"/>
  <c r="AV622" i="2"/>
  <c r="AV573" i="2"/>
  <c r="AV589" i="2"/>
  <c r="AV605" i="2"/>
  <c r="AV613" i="2"/>
  <c r="AV621" i="2"/>
  <c r="AV580" i="2"/>
  <c r="AV588" i="2"/>
  <c r="AV596" i="2"/>
  <c r="AV604" i="2"/>
  <c r="AV612" i="2"/>
  <c r="AV620" i="2"/>
  <c r="AV628" i="2"/>
  <c r="AV632" i="2"/>
  <c r="AV640" i="2"/>
  <c r="AV648" i="2"/>
  <c r="AV656" i="2"/>
  <c r="AV664" i="2"/>
  <c r="AV672" i="2"/>
  <c r="AV680" i="2"/>
  <c r="AV688" i="2"/>
  <c r="AV630" i="2"/>
  <c r="AV631" i="2"/>
  <c r="AV639" i="2"/>
  <c r="AV647" i="2"/>
  <c r="AV655" i="2"/>
  <c r="AV663" i="2"/>
  <c r="AV679" i="2"/>
  <c r="AV687" i="2"/>
  <c r="AV629" i="2"/>
  <c r="AV638" i="2"/>
  <c r="AV646" i="2"/>
  <c r="AV654" i="2"/>
  <c r="AV662" i="2"/>
  <c r="AV670" i="2"/>
  <c r="AV637" i="2"/>
  <c r="AV645" i="2"/>
  <c r="AV653" i="2"/>
  <c r="AV661" i="2"/>
  <c r="AV669" i="2"/>
  <c r="AV677" i="2"/>
  <c r="AV685" i="2"/>
  <c r="AV636" i="2"/>
  <c r="AV644" i="2"/>
  <c r="AV652" i="2"/>
  <c r="AV660" i="2"/>
  <c r="AV676" i="2"/>
  <c r="AV684" i="2"/>
  <c r="AV635" i="2"/>
  <c r="AV643" i="2"/>
  <c r="AV651" i="2"/>
  <c r="AV659" i="2"/>
  <c r="AV667" i="2"/>
  <c r="AV675" i="2"/>
  <c r="AV683" i="2"/>
  <c r="AV634" i="2"/>
  <c r="AV642" i="2"/>
  <c r="AV650" i="2"/>
  <c r="AV658" i="2"/>
  <c r="AV666" i="2"/>
  <c r="AV674" i="2"/>
  <c r="AV682" i="2"/>
  <c r="AV633" i="2"/>
  <c r="AV641" i="2"/>
  <c r="AV649" i="2"/>
  <c r="AV657" i="2"/>
  <c r="AV665" i="2"/>
  <c r="AV673" i="2"/>
  <c r="AV681" i="2"/>
  <c r="AV689" i="2"/>
  <c r="AV693" i="2"/>
  <c r="AV701" i="2"/>
  <c r="AV709" i="2"/>
  <c r="AV717" i="2"/>
  <c r="AV725" i="2"/>
  <c r="AV692" i="2"/>
  <c r="AV708" i="2"/>
  <c r="AV716" i="2"/>
  <c r="AV724" i="2"/>
  <c r="AV732" i="2"/>
  <c r="AV740" i="2"/>
  <c r="AV691" i="2"/>
  <c r="AV699" i="2"/>
  <c r="AV707" i="2"/>
  <c r="AV723" i="2"/>
  <c r="AV731" i="2"/>
  <c r="AV739" i="2"/>
  <c r="AV747" i="2"/>
  <c r="AV698" i="2"/>
  <c r="AV706" i="2"/>
  <c r="AV714" i="2"/>
  <c r="AV722" i="2"/>
  <c r="AV738" i="2"/>
  <c r="AV746" i="2"/>
  <c r="AV697" i="2"/>
  <c r="AV705" i="2"/>
  <c r="AV713" i="2"/>
  <c r="AV721" i="2"/>
  <c r="AV729" i="2"/>
  <c r="AV737" i="2"/>
  <c r="AV745" i="2"/>
  <c r="AV690" i="2"/>
  <c r="AV712" i="2"/>
  <c r="AV720" i="2"/>
  <c r="AV728" i="2"/>
  <c r="AV736" i="2"/>
  <c r="AV744" i="2"/>
  <c r="AV695" i="2"/>
  <c r="AV711" i="2"/>
  <c r="AV719" i="2"/>
  <c r="AV727" i="2"/>
  <c r="AV735" i="2"/>
  <c r="AV743" i="2"/>
  <c r="AV751" i="2"/>
  <c r="AV758" i="2"/>
  <c r="AV766" i="2"/>
  <c r="AV774" i="2"/>
  <c r="AV782" i="2"/>
  <c r="AV790" i="2"/>
  <c r="AV798" i="2"/>
  <c r="AV806" i="2"/>
  <c r="AV814" i="2"/>
  <c r="AV822" i="2"/>
  <c r="AV830" i="2"/>
  <c r="AV838" i="2"/>
  <c r="AV846" i="2"/>
  <c r="AV854" i="2"/>
  <c r="AV862" i="2"/>
  <c r="AV734" i="2"/>
  <c r="AV750" i="2"/>
  <c r="AV757" i="2"/>
  <c r="AV765" i="2"/>
  <c r="AV773" i="2"/>
  <c r="AV781" i="2"/>
  <c r="AV789" i="2"/>
  <c r="AV797" i="2"/>
  <c r="AV805" i="2"/>
  <c r="AV813" i="2"/>
  <c r="AV821" i="2"/>
  <c r="AV829" i="2"/>
  <c r="AV837" i="2"/>
  <c r="AV845" i="2"/>
  <c r="AV853" i="2"/>
  <c r="AV861" i="2"/>
  <c r="AV710" i="2"/>
  <c r="AV764" i="2"/>
  <c r="AV772" i="2"/>
  <c r="AV780" i="2"/>
  <c r="AV788" i="2"/>
  <c r="AV796" i="2"/>
  <c r="AV804" i="2"/>
  <c r="AV812" i="2"/>
  <c r="AV820" i="2"/>
  <c r="AV828" i="2"/>
  <c r="AV836" i="2"/>
  <c r="AV844" i="2"/>
  <c r="AV852" i="2"/>
  <c r="AV860" i="2"/>
  <c r="AV702" i="2"/>
  <c r="AV752" i="2"/>
  <c r="AV755" i="2"/>
  <c r="AV771" i="2"/>
  <c r="AV779" i="2"/>
  <c r="AV787" i="2"/>
  <c r="AV795" i="2"/>
  <c r="AV803" i="2"/>
  <c r="AV811" i="2"/>
  <c r="AV819" i="2"/>
  <c r="AV827" i="2"/>
  <c r="AV835" i="2"/>
  <c r="AV843" i="2"/>
  <c r="AV851" i="2"/>
  <c r="AV859" i="2"/>
  <c r="AV762" i="2"/>
  <c r="AV778" i="2"/>
  <c r="AV786" i="2"/>
  <c r="AV794" i="2"/>
  <c r="AV802" i="2"/>
  <c r="AV810" i="2"/>
  <c r="AV818" i="2"/>
  <c r="AV826" i="2"/>
  <c r="AV834" i="2"/>
  <c r="AV842" i="2"/>
  <c r="AV850" i="2"/>
  <c r="AV858" i="2"/>
  <c r="AV742" i="2"/>
  <c r="AV753" i="2"/>
  <c r="AV754" i="2"/>
  <c r="AV761" i="2"/>
  <c r="AV769" i="2"/>
  <c r="AV777" i="2"/>
  <c r="AV785" i="2"/>
  <c r="AV793" i="2"/>
  <c r="AV801" i="2"/>
  <c r="AV809" i="2"/>
  <c r="AV817" i="2"/>
  <c r="AV825" i="2"/>
  <c r="AV833" i="2"/>
  <c r="AV841" i="2"/>
  <c r="AV849" i="2"/>
  <c r="AV857" i="2"/>
  <c r="AV718" i="2"/>
  <c r="AV726" i="2"/>
  <c r="AV768" i="2"/>
  <c r="AV776" i="2"/>
  <c r="AV784" i="2"/>
  <c r="AV792" i="2"/>
  <c r="AV800" i="2"/>
  <c r="AV808" i="2"/>
  <c r="AV824" i="2"/>
  <c r="AV832" i="2"/>
  <c r="AV840" i="2"/>
  <c r="AV848" i="2"/>
  <c r="AV856" i="2"/>
  <c r="AV867" i="2"/>
  <c r="AV875" i="2"/>
  <c r="AV883" i="2"/>
  <c r="AV891" i="2"/>
  <c r="AV899" i="2"/>
  <c r="AV907" i="2"/>
  <c r="AV915" i="2"/>
  <c r="AV923" i="2"/>
  <c r="AV931" i="2"/>
  <c r="AV939" i="2"/>
  <c r="AV963" i="2"/>
  <c r="AV775" i="2"/>
  <c r="AV791" i="2"/>
  <c r="AV799" i="2"/>
  <c r="AV855" i="2"/>
  <c r="AV866" i="2"/>
  <c r="AV874" i="2"/>
  <c r="AV882" i="2"/>
  <c r="AV898" i="2"/>
  <c r="AV906" i="2"/>
  <c r="AV914" i="2"/>
  <c r="AV922" i="2"/>
  <c r="AV930" i="2"/>
  <c r="AV938" i="2"/>
  <c r="AV946" i="2"/>
  <c r="AV962" i="2"/>
  <c r="AV759" i="2"/>
  <c r="AV807" i="2"/>
  <c r="AV873" i="2"/>
  <c r="AV881" i="2"/>
  <c r="AV889" i="2"/>
  <c r="AV897" i="2"/>
  <c r="AV905" i="2"/>
  <c r="AV913" i="2"/>
  <c r="AV929" i="2"/>
  <c r="AV953" i="2"/>
  <c r="AV961" i="2"/>
  <c r="AV969" i="2"/>
  <c r="AV815" i="2"/>
  <c r="AV863" i="2"/>
  <c r="AV872" i="2"/>
  <c r="AV880" i="2"/>
  <c r="AV888" i="2"/>
  <c r="AV896" i="2"/>
  <c r="AV904" i="2"/>
  <c r="AV912" i="2"/>
  <c r="AV920" i="2"/>
  <c r="AV928" i="2"/>
  <c r="AV944" i="2"/>
  <c r="AV952" i="2"/>
  <c r="AV960" i="2"/>
  <c r="AV968" i="2"/>
  <c r="AV767" i="2"/>
  <c r="AV865" i="2"/>
  <c r="AV871" i="2"/>
  <c r="AV879" i="2"/>
  <c r="AV887" i="2"/>
  <c r="AV895" i="2"/>
  <c r="AV903" i="2"/>
  <c r="AV911" i="2"/>
  <c r="AV919" i="2"/>
  <c r="AV927" i="2"/>
  <c r="AV935" i="2"/>
  <c r="AV951" i="2"/>
  <c r="AV831" i="2"/>
  <c r="AV847" i="2"/>
  <c r="AV870" i="2"/>
  <c r="AV878" i="2"/>
  <c r="AV894" i="2"/>
  <c r="AV902" i="2"/>
  <c r="AV910" i="2"/>
  <c r="AV918" i="2"/>
  <c r="AV926" i="2"/>
  <c r="AV934" i="2"/>
  <c r="AV942" i="2"/>
  <c r="AV950" i="2"/>
  <c r="AV966" i="2"/>
  <c r="AV869" i="2"/>
  <c r="AV877" i="2"/>
  <c r="AV885" i="2"/>
  <c r="AV893" i="2"/>
  <c r="AV901" i="2"/>
  <c r="AV909" i="2"/>
  <c r="AV917" i="2"/>
  <c r="AV925" i="2"/>
  <c r="AV933" i="2"/>
  <c r="AV949" i="2"/>
  <c r="AV957" i="2"/>
  <c r="AV965" i="2"/>
  <c r="AV783" i="2"/>
  <c r="AV823" i="2"/>
  <c r="AV839" i="2"/>
  <c r="AV978" i="2"/>
  <c r="AV986" i="2"/>
  <c r="AV994" i="2"/>
  <c r="AV1002" i="2"/>
  <c r="AV1018" i="2"/>
  <c r="AV1026" i="2"/>
  <c r="AV1034" i="2"/>
  <c r="AV1042" i="2"/>
  <c r="AV1050" i="2"/>
  <c r="AV1058" i="2"/>
  <c r="AV1066" i="2"/>
  <c r="AV1074" i="2"/>
  <c r="AV916" i="2"/>
  <c r="AV940" i="2"/>
  <c r="AV970" i="2"/>
  <c r="AV977" i="2"/>
  <c r="AV985" i="2"/>
  <c r="AV993" i="2"/>
  <c r="AV1009" i="2"/>
  <c r="AV1017" i="2"/>
  <c r="AV1025" i="2"/>
  <c r="AV1041" i="2"/>
  <c r="AV1049" i="2"/>
  <c r="AV1065" i="2"/>
  <c r="AV948" i="2"/>
  <c r="AV976" i="2"/>
  <c r="AV984" i="2"/>
  <c r="AV992" i="2"/>
  <c r="AV1000" i="2"/>
  <c r="AV1008" i="2"/>
  <c r="AV1016" i="2"/>
  <c r="AV1032" i="2"/>
  <c r="AV1040" i="2"/>
  <c r="AV1048" i="2"/>
  <c r="AV1056" i="2"/>
  <c r="AV1064" i="2"/>
  <c r="AV1072" i="2"/>
  <c r="AV884" i="2"/>
  <c r="AV924" i="2"/>
  <c r="AV964" i="2"/>
  <c r="AV971" i="2"/>
  <c r="AV975" i="2"/>
  <c r="AV983" i="2"/>
  <c r="AV999" i="2"/>
  <c r="AV1015" i="2"/>
  <c r="AV1023" i="2"/>
  <c r="AV1031" i="2"/>
  <c r="AV1039" i="2"/>
  <c r="AV1047" i="2"/>
  <c r="AV1055" i="2"/>
  <c r="AV1063" i="2"/>
  <c r="AV1071" i="2"/>
  <c r="AV1079" i="2"/>
  <c r="AV864" i="2"/>
  <c r="AV900" i="2"/>
  <c r="AV932" i="2"/>
  <c r="AV972" i="2"/>
  <c r="AV982" i="2"/>
  <c r="AV990" i="2"/>
  <c r="AV998" i="2"/>
  <c r="AV1006" i="2"/>
  <c r="AV1014" i="2"/>
  <c r="AV1022" i="2"/>
  <c r="AV1030" i="2"/>
  <c r="AV1038" i="2"/>
  <c r="AV1046" i="2"/>
  <c r="AV1054" i="2"/>
  <c r="AV1062" i="2"/>
  <c r="AV1070" i="2"/>
  <c r="AV1078" i="2"/>
  <c r="AV876" i="2"/>
  <c r="AV981" i="2"/>
  <c r="AV989" i="2"/>
  <c r="AV1005" i="2"/>
  <c r="AV1013" i="2"/>
  <c r="AV1021" i="2"/>
  <c r="AV1029" i="2"/>
  <c r="AV1037" i="2"/>
  <c r="AV1045" i="2"/>
  <c r="AV1053" i="2"/>
  <c r="AV1061" i="2"/>
  <c r="AV1069" i="2"/>
  <c r="AV868" i="2"/>
  <c r="AV892" i="2"/>
  <c r="AV980" i="2"/>
  <c r="AV988" i="2"/>
  <c r="AV996" i="2"/>
  <c r="AV1012" i="2"/>
  <c r="AV1028" i="2"/>
  <c r="AV1036" i="2"/>
  <c r="AV1052" i="2"/>
  <c r="AV1060" i="2"/>
  <c r="AV1068" i="2"/>
  <c r="AV956" i="2"/>
  <c r="AV979" i="2"/>
  <c r="AV987" i="2"/>
  <c r="AV995" i="2"/>
  <c r="AV1011" i="2"/>
  <c r="AV1019" i="2"/>
  <c r="AV1027" i="2"/>
  <c r="AV1035" i="2"/>
  <c r="AV1043" i="2"/>
  <c r="AV1051" i="2"/>
  <c r="AV1059" i="2"/>
  <c r="AN5" i="2"/>
  <c r="AN13" i="2"/>
  <c r="AN4" i="2"/>
  <c r="AN12" i="2"/>
  <c r="AN3" i="2"/>
  <c r="AN11" i="2"/>
  <c r="AN10" i="2"/>
  <c r="AN9" i="2"/>
  <c r="AN17" i="2"/>
  <c r="AN7" i="2"/>
  <c r="AN15" i="2"/>
  <c r="AN22" i="2"/>
  <c r="AN14" i="2"/>
  <c r="AN16" i="2"/>
  <c r="AN21" i="2"/>
  <c r="AN20" i="2"/>
  <c r="AN19" i="2"/>
  <c r="AN27" i="2"/>
  <c r="AN26" i="2"/>
  <c r="AN8" i="2"/>
  <c r="AN24" i="2"/>
  <c r="AN6" i="2"/>
  <c r="AN23" i="2"/>
  <c r="AN30" i="2"/>
  <c r="AN38" i="2"/>
  <c r="AN28" i="2"/>
  <c r="AN37" i="2"/>
  <c r="AN18" i="2"/>
  <c r="AN36" i="2"/>
  <c r="AN25" i="2"/>
  <c r="AN35" i="2"/>
  <c r="AN32" i="2"/>
  <c r="AN40" i="2"/>
  <c r="AN29" i="2"/>
  <c r="AN31" i="2"/>
  <c r="AN39" i="2"/>
  <c r="AN49" i="2"/>
  <c r="AN42" i="2"/>
  <c r="AN48" i="2"/>
  <c r="AN47" i="2"/>
  <c r="AN46" i="2"/>
  <c r="AN34" i="2"/>
  <c r="AN45" i="2"/>
  <c r="AN33" i="2"/>
  <c r="AN44" i="2"/>
  <c r="AN41" i="2"/>
  <c r="AN43" i="2"/>
  <c r="AN53" i="2"/>
  <c r="AN61" i="2"/>
  <c r="AN60" i="2"/>
  <c r="AN59" i="2"/>
  <c r="AN58" i="2"/>
  <c r="AN50" i="2"/>
  <c r="AN57" i="2"/>
  <c r="AN65" i="2"/>
  <c r="AN51" i="2"/>
  <c r="AN56" i="2"/>
  <c r="AN64" i="2"/>
  <c r="AN52" i="2"/>
  <c r="AN55" i="2"/>
  <c r="AN54" i="2"/>
  <c r="AN67" i="2"/>
  <c r="AN75" i="2"/>
  <c r="AN83" i="2"/>
  <c r="AN66" i="2"/>
  <c r="AN74" i="2"/>
  <c r="AN82" i="2"/>
  <c r="AN73" i="2"/>
  <c r="AN62" i="2"/>
  <c r="AN63" i="2"/>
  <c r="AN72" i="2"/>
  <c r="AN80" i="2"/>
  <c r="AN71" i="2"/>
  <c r="AN79" i="2"/>
  <c r="AN70" i="2"/>
  <c r="AN78" i="2"/>
  <c r="AN69" i="2"/>
  <c r="AN91" i="2"/>
  <c r="AN99" i="2"/>
  <c r="AN107" i="2"/>
  <c r="AN76" i="2"/>
  <c r="AN90" i="2"/>
  <c r="AN98" i="2"/>
  <c r="AN106" i="2"/>
  <c r="AN68" i="2"/>
  <c r="AN89" i="2"/>
  <c r="AN97" i="2"/>
  <c r="AN105" i="2"/>
  <c r="AN88" i="2"/>
  <c r="AN96" i="2"/>
  <c r="AN104" i="2"/>
  <c r="AN81" i="2"/>
  <c r="AN87" i="2"/>
  <c r="AN95" i="2"/>
  <c r="AN103" i="2"/>
  <c r="AN86" i="2"/>
  <c r="AN94" i="2"/>
  <c r="AN102" i="2"/>
  <c r="AN85" i="2"/>
  <c r="AN92" i="2"/>
  <c r="AN115" i="2"/>
  <c r="AN123" i="2"/>
  <c r="AN100" i="2"/>
  <c r="AN114" i="2"/>
  <c r="AN122" i="2"/>
  <c r="AN113" i="2"/>
  <c r="AN121" i="2"/>
  <c r="AN84" i="2"/>
  <c r="AN93" i="2"/>
  <c r="AN112" i="2"/>
  <c r="AN120" i="2"/>
  <c r="AN128" i="2"/>
  <c r="AN77" i="2"/>
  <c r="AN101" i="2"/>
  <c r="AN111" i="2"/>
  <c r="AN119" i="2"/>
  <c r="AN127" i="2"/>
  <c r="AN110" i="2"/>
  <c r="AN118" i="2"/>
  <c r="AN126" i="2"/>
  <c r="AN134" i="2"/>
  <c r="AN142" i="2"/>
  <c r="AN150" i="2"/>
  <c r="AN133" i="2"/>
  <c r="AN141" i="2"/>
  <c r="AN149" i="2"/>
  <c r="AN109" i="2"/>
  <c r="AN116" i="2"/>
  <c r="AN124" i="2"/>
  <c r="AN132" i="2"/>
  <c r="AN140" i="2"/>
  <c r="AN148" i="2"/>
  <c r="AN117" i="2"/>
  <c r="AN125" i="2"/>
  <c r="AN130" i="2"/>
  <c r="AN138" i="2"/>
  <c r="AN146" i="2"/>
  <c r="AN137" i="2"/>
  <c r="AN145" i="2"/>
  <c r="AN129" i="2"/>
  <c r="AN147" i="2"/>
  <c r="AN154" i="2"/>
  <c r="AN162" i="2"/>
  <c r="AN170" i="2"/>
  <c r="AN135" i="2"/>
  <c r="AN153" i="2"/>
  <c r="AN161" i="2"/>
  <c r="AN139" i="2"/>
  <c r="AN152" i="2"/>
  <c r="AN160" i="2"/>
  <c r="AN143" i="2"/>
  <c r="AN158" i="2"/>
  <c r="AN166" i="2"/>
  <c r="AN144" i="2"/>
  <c r="AN157" i="2"/>
  <c r="AN165" i="2"/>
  <c r="AN156" i="2"/>
  <c r="AN159" i="2"/>
  <c r="AN168" i="2"/>
  <c r="AN171" i="2"/>
  <c r="AN179" i="2"/>
  <c r="AN187" i="2"/>
  <c r="AN164" i="2"/>
  <c r="AN167" i="2"/>
  <c r="AN178" i="2"/>
  <c r="AN186" i="2"/>
  <c r="AN177" i="2"/>
  <c r="AN185" i="2"/>
  <c r="AN176" i="2"/>
  <c r="AN184" i="2"/>
  <c r="AN192" i="2"/>
  <c r="AN136" i="2"/>
  <c r="AN163" i="2"/>
  <c r="AN183" i="2"/>
  <c r="AN191" i="2"/>
  <c r="AN155" i="2"/>
  <c r="AN200" i="2"/>
  <c r="AN208" i="2"/>
  <c r="AN216" i="2"/>
  <c r="AN224" i="2"/>
  <c r="AN174" i="2"/>
  <c r="AN199" i="2"/>
  <c r="AN207" i="2"/>
  <c r="AN215" i="2"/>
  <c r="AN223" i="2"/>
  <c r="AN231" i="2"/>
  <c r="AN169" i="2"/>
  <c r="AN194" i="2"/>
  <c r="AN198" i="2"/>
  <c r="AN206" i="2"/>
  <c r="AN214" i="2"/>
  <c r="AN222" i="2"/>
  <c r="AN230" i="2"/>
  <c r="AN108" i="2"/>
  <c r="AN180" i="2"/>
  <c r="AN182" i="2"/>
  <c r="AN197" i="2"/>
  <c r="AN205" i="2"/>
  <c r="AN213" i="2"/>
  <c r="AN221" i="2"/>
  <c r="AN181" i="2"/>
  <c r="AN188" i="2"/>
  <c r="AN193" i="2"/>
  <c r="AN196" i="2"/>
  <c r="AN204" i="2"/>
  <c r="AN212" i="2"/>
  <c r="AN220" i="2"/>
  <c r="AN228" i="2"/>
  <c r="AN172" i="2"/>
  <c r="AN190" i="2"/>
  <c r="AN225" i="2"/>
  <c r="AN227" i="2"/>
  <c r="AN238" i="2"/>
  <c r="AN189" i="2"/>
  <c r="AN237" i="2"/>
  <c r="AN195" i="2"/>
  <c r="AN209" i="2"/>
  <c r="AN236" i="2"/>
  <c r="AN131" i="2"/>
  <c r="AN151" i="2"/>
  <c r="AN235" i="2"/>
  <c r="AN243" i="2"/>
  <c r="AN210" i="2"/>
  <c r="AN226" i="2"/>
  <c r="AN234" i="2"/>
  <c r="AN201" i="2"/>
  <c r="AN203" i="2"/>
  <c r="AN218" i="2"/>
  <c r="AN232" i="2"/>
  <c r="AN240" i="2"/>
  <c r="AN247" i="2"/>
  <c r="AN255" i="2"/>
  <c r="AN263" i="2"/>
  <c r="AN271" i="2"/>
  <c r="AN279" i="2"/>
  <c r="AN287" i="2"/>
  <c r="AN295" i="2"/>
  <c r="AN233" i="2"/>
  <c r="AN246" i="2"/>
  <c r="AN254" i="2"/>
  <c r="AN262" i="2"/>
  <c r="AN270" i="2"/>
  <c r="AN278" i="2"/>
  <c r="AN286" i="2"/>
  <c r="AN294" i="2"/>
  <c r="AN219" i="2"/>
  <c r="AN229" i="2"/>
  <c r="AN245" i="2"/>
  <c r="AN253" i="2"/>
  <c r="AN261" i="2"/>
  <c r="AN269" i="2"/>
  <c r="AN277" i="2"/>
  <c r="AN285" i="2"/>
  <c r="AN293" i="2"/>
  <c r="AN244" i="2"/>
  <c r="AN252" i="2"/>
  <c r="AN260" i="2"/>
  <c r="AN268" i="2"/>
  <c r="AN276" i="2"/>
  <c r="AN284" i="2"/>
  <c r="AN292" i="2"/>
  <c r="AN173" i="2"/>
  <c r="AN202" i="2"/>
  <c r="AN251" i="2"/>
  <c r="AN259" i="2"/>
  <c r="AN267" i="2"/>
  <c r="AN275" i="2"/>
  <c r="AN283" i="2"/>
  <c r="AN291" i="2"/>
  <c r="AN211" i="2"/>
  <c r="AN249" i="2"/>
  <c r="AN257" i="2"/>
  <c r="AN265" i="2"/>
  <c r="AN273" i="2"/>
  <c r="AN281" i="2"/>
  <c r="AN289" i="2"/>
  <c r="AN217" i="2"/>
  <c r="AN306" i="2"/>
  <c r="AN314" i="2"/>
  <c r="AN322" i="2"/>
  <c r="AN330" i="2"/>
  <c r="AN338" i="2"/>
  <c r="AN241" i="2"/>
  <c r="AN290" i="2"/>
  <c r="BI290" i="2" s="1"/>
  <c r="AN297" i="2"/>
  <c r="AN305" i="2"/>
  <c r="AN313" i="2"/>
  <c r="AN321" i="2"/>
  <c r="AN329" i="2"/>
  <c r="AN337" i="2"/>
  <c r="AN272" i="2"/>
  <c r="AN274" i="2"/>
  <c r="AN288" i="2"/>
  <c r="AN304" i="2"/>
  <c r="AN312" i="2"/>
  <c r="AN320" i="2"/>
  <c r="AN328" i="2"/>
  <c r="AN336" i="2"/>
  <c r="AN266" i="2"/>
  <c r="AN303" i="2"/>
  <c r="AN311" i="2"/>
  <c r="AN319" i="2"/>
  <c r="AN327" i="2"/>
  <c r="AN335" i="2"/>
  <c r="AN343" i="2"/>
  <c r="AN248" i="2"/>
  <c r="AN250" i="2"/>
  <c r="AN256" i="2"/>
  <c r="AN258" i="2"/>
  <c r="AN264" i="2"/>
  <c r="AN298" i="2"/>
  <c r="AN302" i="2"/>
  <c r="AN310" i="2"/>
  <c r="AN318" i="2"/>
  <c r="AN326" i="2"/>
  <c r="AN334" i="2"/>
  <c r="AN282" i="2"/>
  <c r="AN300" i="2"/>
  <c r="AN308" i="2"/>
  <c r="AN316" i="2"/>
  <c r="AN324" i="2"/>
  <c r="AN332" i="2"/>
  <c r="AN340" i="2"/>
  <c r="AN299" i="2"/>
  <c r="AN239" i="2"/>
  <c r="AN242" i="2"/>
  <c r="AN307" i="2"/>
  <c r="AN315" i="2"/>
  <c r="AN280" i="2"/>
  <c r="AN331" i="2"/>
  <c r="AN333" i="2"/>
  <c r="AN301" i="2"/>
  <c r="AN309" i="2"/>
  <c r="AN317" i="2"/>
  <c r="AN323" i="2"/>
  <c r="AN325" i="2"/>
  <c r="AN296" i="2"/>
  <c r="AN339" i="2"/>
  <c r="AN342" i="2"/>
  <c r="AN344" i="2"/>
  <c r="AN349" i="2"/>
  <c r="AN357" i="2"/>
  <c r="AN365" i="2"/>
  <c r="AN348" i="2"/>
  <c r="AN356" i="2"/>
  <c r="AN364" i="2"/>
  <c r="AN341" i="2"/>
  <c r="AN347" i="2"/>
  <c r="AN355" i="2"/>
  <c r="AN363" i="2"/>
  <c r="AN371" i="2"/>
  <c r="AN346" i="2"/>
  <c r="AN354" i="2"/>
  <c r="AN362" i="2"/>
  <c r="AN370" i="2"/>
  <c r="AN345" i="2"/>
  <c r="AN353" i="2"/>
  <c r="AN361" i="2"/>
  <c r="AN369" i="2"/>
  <c r="AN352" i="2"/>
  <c r="AN360" i="2"/>
  <c r="AN368" i="2"/>
  <c r="AN351" i="2"/>
  <c r="AN359" i="2"/>
  <c r="AN367" i="2"/>
  <c r="AN358" i="2"/>
  <c r="AN366" i="2"/>
  <c r="AN372" i="2"/>
  <c r="AN379" i="2"/>
  <c r="AN387" i="2"/>
  <c r="AN395" i="2"/>
  <c r="AN378" i="2"/>
  <c r="AN386" i="2"/>
  <c r="AN394" i="2"/>
  <c r="AN377" i="2"/>
  <c r="AN385" i="2"/>
  <c r="AN393" i="2"/>
  <c r="AN384" i="2"/>
  <c r="AN392" i="2"/>
  <c r="AN350" i="2"/>
  <c r="AN375" i="2"/>
  <c r="AN383" i="2"/>
  <c r="AN391" i="2"/>
  <c r="AN373" i="2"/>
  <c r="AN381" i="2"/>
  <c r="AN389" i="2"/>
  <c r="AN397" i="2"/>
  <c r="AN380" i="2"/>
  <c r="AN388" i="2"/>
  <c r="AN396" i="2"/>
  <c r="AN402" i="2"/>
  <c r="AN410" i="2"/>
  <c r="AN418" i="2"/>
  <c r="AN426" i="2"/>
  <c r="AN434" i="2"/>
  <c r="AN442" i="2"/>
  <c r="AN450" i="2"/>
  <c r="AN398" i="2"/>
  <c r="AN401" i="2"/>
  <c r="AN409" i="2"/>
  <c r="AN417" i="2"/>
  <c r="AN425" i="2"/>
  <c r="AN433" i="2"/>
  <c r="AN441" i="2"/>
  <c r="AN449" i="2"/>
  <c r="AN400" i="2"/>
  <c r="AN408" i="2"/>
  <c r="AN416" i="2"/>
  <c r="AN424" i="2"/>
  <c r="AN432" i="2"/>
  <c r="AN440" i="2"/>
  <c r="AN448" i="2"/>
  <c r="AN374" i="2"/>
  <c r="AN390" i="2"/>
  <c r="AN399" i="2"/>
  <c r="AN407" i="2"/>
  <c r="AN415" i="2"/>
  <c r="AN423" i="2"/>
  <c r="AN431" i="2"/>
  <c r="AN439" i="2"/>
  <c r="AN447" i="2"/>
  <c r="AN455" i="2"/>
  <c r="AN406" i="2"/>
  <c r="AN414" i="2"/>
  <c r="AN422" i="2"/>
  <c r="AN430" i="2"/>
  <c r="AN438" i="2"/>
  <c r="AN446" i="2"/>
  <c r="AN454" i="2"/>
  <c r="AN405" i="2"/>
  <c r="AN413" i="2"/>
  <c r="AN421" i="2"/>
  <c r="AN429" i="2"/>
  <c r="AN437" i="2"/>
  <c r="AN445" i="2"/>
  <c r="AN453" i="2"/>
  <c r="AN382" i="2"/>
  <c r="AN404" i="2"/>
  <c r="AN412" i="2"/>
  <c r="AN420" i="2"/>
  <c r="AN428" i="2"/>
  <c r="AN436" i="2"/>
  <c r="AN444" i="2"/>
  <c r="AN452" i="2"/>
  <c r="AN464" i="2"/>
  <c r="AN472" i="2"/>
  <c r="AN480" i="2"/>
  <c r="AN488" i="2"/>
  <c r="AN496" i="2"/>
  <c r="AN504" i="2"/>
  <c r="AN463" i="2"/>
  <c r="AN471" i="2"/>
  <c r="AN479" i="2"/>
  <c r="AN487" i="2"/>
  <c r="AN495" i="2"/>
  <c r="AN503" i="2"/>
  <c r="AN451" i="2"/>
  <c r="AN462" i="2"/>
  <c r="AN470" i="2"/>
  <c r="AN478" i="2"/>
  <c r="AN486" i="2"/>
  <c r="AN494" i="2"/>
  <c r="AN502" i="2"/>
  <c r="AN427" i="2"/>
  <c r="AN461" i="2"/>
  <c r="AN469" i="2"/>
  <c r="AN477" i="2"/>
  <c r="AN485" i="2"/>
  <c r="AN493" i="2"/>
  <c r="AN501" i="2"/>
  <c r="AN411" i="2"/>
  <c r="AN435" i="2"/>
  <c r="AN443" i="2"/>
  <c r="AN460" i="2"/>
  <c r="AN468" i="2"/>
  <c r="AN476" i="2"/>
  <c r="AN484" i="2"/>
  <c r="AN492" i="2"/>
  <c r="AN500" i="2"/>
  <c r="AN508" i="2"/>
  <c r="AN419" i="2"/>
  <c r="AN467" i="2"/>
  <c r="AN475" i="2"/>
  <c r="AN483" i="2"/>
  <c r="AN491" i="2"/>
  <c r="AN499" i="2"/>
  <c r="AN507" i="2"/>
  <c r="AN403" i="2"/>
  <c r="AN458" i="2"/>
  <c r="AN466" i="2"/>
  <c r="AN474" i="2"/>
  <c r="AN482" i="2"/>
  <c r="AN490" i="2"/>
  <c r="AN498" i="2"/>
  <c r="AN457" i="2"/>
  <c r="AN465" i="2"/>
  <c r="AN473" i="2"/>
  <c r="AN481" i="2"/>
  <c r="AN489" i="2"/>
  <c r="AN497" i="2"/>
  <c r="AN505" i="2"/>
  <c r="AN509" i="2"/>
  <c r="AN514" i="2"/>
  <c r="AN522" i="2"/>
  <c r="AN530" i="2"/>
  <c r="AN538" i="2"/>
  <c r="AN546" i="2"/>
  <c r="AN554" i="2"/>
  <c r="AN562" i="2"/>
  <c r="AN513" i="2"/>
  <c r="AN521" i="2"/>
  <c r="AN529" i="2"/>
  <c r="AN537" i="2"/>
  <c r="AN545" i="2"/>
  <c r="AN553" i="2"/>
  <c r="AN561" i="2"/>
  <c r="AN512" i="2"/>
  <c r="AN520" i="2"/>
  <c r="AN528" i="2"/>
  <c r="AN536" i="2"/>
  <c r="AN544" i="2"/>
  <c r="AN552" i="2"/>
  <c r="AN560" i="2"/>
  <c r="AN568" i="2"/>
  <c r="AN511" i="2"/>
  <c r="AN519" i="2"/>
  <c r="AN527" i="2"/>
  <c r="AN535" i="2"/>
  <c r="AN543" i="2"/>
  <c r="AN551" i="2"/>
  <c r="AN559" i="2"/>
  <c r="AN567" i="2"/>
  <c r="AN510" i="2"/>
  <c r="AN518" i="2"/>
  <c r="AN526" i="2"/>
  <c r="AN534" i="2"/>
  <c r="AN542" i="2"/>
  <c r="AN550" i="2"/>
  <c r="AN558" i="2"/>
  <c r="AN566" i="2"/>
  <c r="AN517" i="2"/>
  <c r="AN525" i="2"/>
  <c r="AN533" i="2"/>
  <c r="AN541" i="2"/>
  <c r="AN549" i="2"/>
  <c r="AN557" i="2"/>
  <c r="AN565" i="2"/>
  <c r="AN506" i="2"/>
  <c r="AN516" i="2"/>
  <c r="AN524" i="2"/>
  <c r="AN532" i="2"/>
  <c r="AN540" i="2"/>
  <c r="AN548" i="2"/>
  <c r="AN556" i="2"/>
  <c r="AN564" i="2"/>
  <c r="AN515" i="2"/>
  <c r="AN523" i="2"/>
  <c r="AN531" i="2"/>
  <c r="AN539" i="2"/>
  <c r="AN547" i="2"/>
  <c r="AN555" i="2"/>
  <c r="AN563" i="2"/>
  <c r="AN571" i="2"/>
  <c r="AN579" i="2"/>
  <c r="AN587" i="2"/>
  <c r="AN595" i="2"/>
  <c r="AN603" i="2"/>
  <c r="AN611" i="2"/>
  <c r="AN619" i="2"/>
  <c r="AN627" i="2"/>
  <c r="AN570" i="2"/>
  <c r="AN578" i="2"/>
  <c r="AN586" i="2"/>
  <c r="AN594" i="2"/>
  <c r="AN602" i="2"/>
  <c r="AN610" i="2"/>
  <c r="AN618" i="2"/>
  <c r="AN626" i="2"/>
  <c r="AN577" i="2"/>
  <c r="AN585" i="2"/>
  <c r="AN593" i="2"/>
  <c r="AN601" i="2"/>
  <c r="AN609" i="2"/>
  <c r="AN617" i="2"/>
  <c r="AN625" i="2"/>
  <c r="AN576" i="2"/>
  <c r="AN584" i="2"/>
  <c r="AN592" i="2"/>
  <c r="AN600" i="2"/>
  <c r="AN608" i="2"/>
  <c r="AN616" i="2"/>
  <c r="AN624" i="2"/>
  <c r="AN575" i="2"/>
  <c r="AN583" i="2"/>
  <c r="AN591" i="2"/>
  <c r="AN599" i="2"/>
  <c r="AN607" i="2"/>
  <c r="AN615" i="2"/>
  <c r="AN623" i="2"/>
  <c r="AN574" i="2"/>
  <c r="AN582" i="2"/>
  <c r="AN590" i="2"/>
  <c r="AN598" i="2"/>
  <c r="AN606" i="2"/>
  <c r="AN614" i="2"/>
  <c r="AN622" i="2"/>
  <c r="AN573" i="2"/>
  <c r="AN581" i="2"/>
  <c r="AN589" i="2"/>
  <c r="AN597" i="2"/>
  <c r="AN605" i="2"/>
  <c r="AN613" i="2"/>
  <c r="AN621" i="2"/>
  <c r="AN569" i="2"/>
  <c r="AN572" i="2"/>
  <c r="AN580" i="2"/>
  <c r="AN588" i="2"/>
  <c r="AN596" i="2"/>
  <c r="AN604" i="2"/>
  <c r="AN612" i="2"/>
  <c r="AN620" i="2"/>
  <c r="AN628" i="2"/>
  <c r="AN632" i="2"/>
  <c r="AN640" i="2"/>
  <c r="AN648" i="2"/>
  <c r="AN656" i="2"/>
  <c r="AN664" i="2"/>
  <c r="AN672" i="2"/>
  <c r="AN680" i="2"/>
  <c r="AN688" i="2"/>
  <c r="AN639" i="2"/>
  <c r="AN647" i="2"/>
  <c r="AN655" i="2"/>
  <c r="AN663" i="2"/>
  <c r="AN671" i="2"/>
  <c r="AN679" i="2"/>
  <c r="AN687" i="2"/>
  <c r="AN631" i="2"/>
  <c r="AN638" i="2"/>
  <c r="AN646" i="2"/>
  <c r="AN654" i="2"/>
  <c r="AN662" i="2"/>
  <c r="AN670" i="2"/>
  <c r="AN678" i="2"/>
  <c r="AN686" i="2"/>
  <c r="AN637" i="2"/>
  <c r="AN645" i="2"/>
  <c r="AN653" i="2"/>
  <c r="AN661" i="2"/>
  <c r="AN669" i="2"/>
  <c r="AN677" i="2"/>
  <c r="AN685" i="2"/>
  <c r="AN636" i="2"/>
  <c r="AN644" i="2"/>
  <c r="AN652" i="2"/>
  <c r="AN660" i="2"/>
  <c r="AN668" i="2"/>
  <c r="AN676" i="2"/>
  <c r="AN684" i="2"/>
  <c r="AN630" i="2"/>
  <c r="AN635" i="2"/>
  <c r="AN643" i="2"/>
  <c r="AN651" i="2"/>
  <c r="AN659" i="2"/>
  <c r="AN667" i="2"/>
  <c r="AN675" i="2"/>
  <c r="AN683" i="2"/>
  <c r="AN629" i="2"/>
  <c r="AN634" i="2"/>
  <c r="AN642" i="2"/>
  <c r="AN650" i="2"/>
  <c r="AN658" i="2"/>
  <c r="AN666" i="2"/>
  <c r="AN674" i="2"/>
  <c r="AN682" i="2"/>
  <c r="AN633" i="2"/>
  <c r="AN641" i="2"/>
  <c r="AN649" i="2"/>
  <c r="AN657" i="2"/>
  <c r="AN665" i="2"/>
  <c r="AN673" i="2"/>
  <c r="AN681" i="2"/>
  <c r="AN689" i="2"/>
  <c r="AN693" i="2"/>
  <c r="AN701" i="2"/>
  <c r="AN709" i="2"/>
  <c r="AN717" i="2"/>
  <c r="AN725" i="2"/>
  <c r="AN733" i="2"/>
  <c r="AN741" i="2"/>
  <c r="AN749" i="2"/>
  <c r="AN692" i="2"/>
  <c r="AN700" i="2"/>
  <c r="AN708" i="2"/>
  <c r="AN716" i="2"/>
  <c r="AN724" i="2"/>
  <c r="AN732" i="2"/>
  <c r="AN740" i="2"/>
  <c r="AN748" i="2"/>
  <c r="AN690" i="2"/>
  <c r="AN699" i="2"/>
  <c r="AN707" i="2"/>
  <c r="AN715" i="2"/>
  <c r="AN723" i="2"/>
  <c r="AN731" i="2"/>
  <c r="AN739" i="2"/>
  <c r="AN747" i="2"/>
  <c r="AN691" i="2"/>
  <c r="AN698" i="2"/>
  <c r="AN706" i="2"/>
  <c r="AN714" i="2"/>
  <c r="AN722" i="2"/>
  <c r="AN730" i="2"/>
  <c r="AN738" i="2"/>
  <c r="AN746" i="2"/>
  <c r="AN754" i="2"/>
  <c r="AN697" i="2"/>
  <c r="AN705" i="2"/>
  <c r="AN713" i="2"/>
  <c r="AN721" i="2"/>
  <c r="AN729" i="2"/>
  <c r="AN737" i="2"/>
  <c r="AN745" i="2"/>
  <c r="AN696" i="2"/>
  <c r="AN704" i="2"/>
  <c r="AN712" i="2"/>
  <c r="AN720" i="2"/>
  <c r="AN728" i="2"/>
  <c r="AN736" i="2"/>
  <c r="AN744" i="2"/>
  <c r="AN695" i="2"/>
  <c r="AN703" i="2"/>
  <c r="AN711" i="2"/>
  <c r="AN719" i="2"/>
  <c r="AN727" i="2"/>
  <c r="AN735" i="2"/>
  <c r="AN743" i="2"/>
  <c r="AN751" i="2"/>
  <c r="AN734" i="2"/>
  <c r="AN750" i="2"/>
  <c r="AN752" i="2"/>
  <c r="AN753" i="2"/>
  <c r="AN758" i="2"/>
  <c r="AN766" i="2"/>
  <c r="AN774" i="2"/>
  <c r="AN782" i="2"/>
  <c r="AN790" i="2"/>
  <c r="AN798" i="2"/>
  <c r="AN806" i="2"/>
  <c r="AN814" i="2"/>
  <c r="AN822" i="2"/>
  <c r="AN830" i="2"/>
  <c r="AN838" i="2"/>
  <c r="AN846" i="2"/>
  <c r="AN854" i="2"/>
  <c r="AN862" i="2"/>
  <c r="AN710" i="2"/>
  <c r="AN757" i="2"/>
  <c r="AN765" i="2"/>
  <c r="AN773" i="2"/>
  <c r="AN781" i="2"/>
  <c r="AN789" i="2"/>
  <c r="AN797" i="2"/>
  <c r="AN805" i="2"/>
  <c r="AN813" i="2"/>
  <c r="AN821" i="2"/>
  <c r="AN829" i="2"/>
  <c r="AN837" i="2"/>
  <c r="AN845" i="2"/>
  <c r="AN853" i="2"/>
  <c r="AN861" i="2"/>
  <c r="AN702" i="2"/>
  <c r="AN756" i="2"/>
  <c r="AN764" i="2"/>
  <c r="AN772" i="2"/>
  <c r="AN780" i="2"/>
  <c r="AN788" i="2"/>
  <c r="AN796" i="2"/>
  <c r="AN804" i="2"/>
  <c r="AN812" i="2"/>
  <c r="AN820" i="2"/>
  <c r="AN828" i="2"/>
  <c r="AN836" i="2"/>
  <c r="AN844" i="2"/>
  <c r="AN852" i="2"/>
  <c r="AN860" i="2"/>
  <c r="AN694" i="2"/>
  <c r="AN755" i="2"/>
  <c r="AN763" i="2"/>
  <c r="AN771" i="2"/>
  <c r="AN779" i="2"/>
  <c r="AN787" i="2"/>
  <c r="AN795" i="2"/>
  <c r="AN803" i="2"/>
  <c r="AN811" i="2"/>
  <c r="AN819" i="2"/>
  <c r="AN827" i="2"/>
  <c r="AN835" i="2"/>
  <c r="AN843" i="2"/>
  <c r="AN851" i="2"/>
  <c r="AN859" i="2"/>
  <c r="AN726" i="2"/>
  <c r="AN742" i="2"/>
  <c r="AN762" i="2"/>
  <c r="AN770" i="2"/>
  <c r="AN778" i="2"/>
  <c r="AN786" i="2"/>
  <c r="AN794" i="2"/>
  <c r="AN802" i="2"/>
  <c r="AN810" i="2"/>
  <c r="AN818" i="2"/>
  <c r="AN826" i="2"/>
  <c r="AN834" i="2"/>
  <c r="AN842" i="2"/>
  <c r="AN850" i="2"/>
  <c r="AN858" i="2"/>
  <c r="AN718" i="2"/>
  <c r="AN761" i="2"/>
  <c r="AN769" i="2"/>
  <c r="AN777" i="2"/>
  <c r="AN785" i="2"/>
  <c r="AN793" i="2"/>
  <c r="AN801" i="2"/>
  <c r="AN809" i="2"/>
  <c r="AN817" i="2"/>
  <c r="AN825" i="2"/>
  <c r="AN833" i="2"/>
  <c r="AN841" i="2"/>
  <c r="AN849" i="2"/>
  <c r="AN857" i="2"/>
  <c r="AN760" i="2"/>
  <c r="AN768" i="2"/>
  <c r="AN776" i="2"/>
  <c r="AN784" i="2"/>
  <c r="AN792" i="2"/>
  <c r="AN800" i="2"/>
  <c r="AN808" i="2"/>
  <c r="AN816" i="2"/>
  <c r="AN824" i="2"/>
  <c r="AN832" i="2"/>
  <c r="AN840" i="2"/>
  <c r="AN848" i="2"/>
  <c r="AN856" i="2"/>
  <c r="AN775" i="2"/>
  <c r="AN791" i="2"/>
  <c r="AN799" i="2"/>
  <c r="AN855" i="2"/>
  <c r="AN865" i="2"/>
  <c r="AN867" i="2"/>
  <c r="AN875" i="2"/>
  <c r="AN883" i="2"/>
  <c r="AN891" i="2"/>
  <c r="AN899" i="2"/>
  <c r="AN907" i="2"/>
  <c r="AN915" i="2"/>
  <c r="AN923" i="2"/>
  <c r="AN931" i="2"/>
  <c r="AN939" i="2"/>
  <c r="AN947" i="2"/>
  <c r="AN955" i="2"/>
  <c r="AN963" i="2"/>
  <c r="AN759" i="2"/>
  <c r="AN807" i="2"/>
  <c r="AN863" i="2"/>
  <c r="AN874" i="2"/>
  <c r="AN882" i="2"/>
  <c r="AN890" i="2"/>
  <c r="AN898" i="2"/>
  <c r="AN906" i="2"/>
  <c r="AN914" i="2"/>
  <c r="AN922" i="2"/>
  <c r="AN930" i="2"/>
  <c r="AN938" i="2"/>
  <c r="AN946" i="2"/>
  <c r="AN954" i="2"/>
  <c r="AN962" i="2"/>
  <c r="AN815" i="2"/>
  <c r="AN866" i="2"/>
  <c r="AN873" i="2"/>
  <c r="AN881" i="2"/>
  <c r="AN889" i="2"/>
  <c r="AN897" i="2"/>
  <c r="AN905" i="2"/>
  <c r="AN913" i="2"/>
  <c r="AN921" i="2"/>
  <c r="AN929" i="2"/>
  <c r="AN937" i="2"/>
  <c r="AN945" i="2"/>
  <c r="AN953" i="2"/>
  <c r="AN961" i="2"/>
  <c r="AN969" i="2"/>
  <c r="AN767" i="2"/>
  <c r="AN872" i="2"/>
  <c r="AN880" i="2"/>
  <c r="AN888" i="2"/>
  <c r="AN896" i="2"/>
  <c r="AN904" i="2"/>
  <c r="AN912" i="2"/>
  <c r="AN920" i="2"/>
  <c r="AN928" i="2"/>
  <c r="AN936" i="2"/>
  <c r="AN944" i="2"/>
  <c r="AN952" i="2"/>
  <c r="AN960" i="2"/>
  <c r="AN968" i="2"/>
  <c r="AN831" i="2"/>
  <c r="AN847" i="2"/>
  <c r="AN864" i="2"/>
  <c r="AN871" i="2"/>
  <c r="AN879" i="2"/>
  <c r="AN887" i="2"/>
  <c r="AN895" i="2"/>
  <c r="AN903" i="2"/>
  <c r="AN911" i="2"/>
  <c r="AN919" i="2"/>
  <c r="AN927" i="2"/>
  <c r="AN935" i="2"/>
  <c r="AN943" i="2"/>
  <c r="AN951" i="2"/>
  <c r="AN959" i="2"/>
  <c r="AN967" i="2"/>
  <c r="AN870" i="2"/>
  <c r="AN878" i="2"/>
  <c r="AN886" i="2"/>
  <c r="AN894" i="2"/>
  <c r="AN902" i="2"/>
  <c r="AN910" i="2"/>
  <c r="AN918" i="2"/>
  <c r="AN926" i="2"/>
  <c r="AN934" i="2"/>
  <c r="AN942" i="2"/>
  <c r="AN950" i="2"/>
  <c r="AN958" i="2"/>
  <c r="AN966" i="2"/>
  <c r="AN783" i="2"/>
  <c r="AN823" i="2"/>
  <c r="AN839" i="2"/>
  <c r="AN869" i="2"/>
  <c r="AN877" i="2"/>
  <c r="AN885" i="2"/>
  <c r="AN893" i="2"/>
  <c r="AN901" i="2"/>
  <c r="AN909" i="2"/>
  <c r="AN917" i="2"/>
  <c r="AN925" i="2"/>
  <c r="AN933" i="2"/>
  <c r="AN941" i="2"/>
  <c r="AN949" i="2"/>
  <c r="AN957" i="2"/>
  <c r="AN965" i="2"/>
  <c r="AN876" i="2"/>
  <c r="AN908" i="2"/>
  <c r="AN978" i="2"/>
  <c r="AN986" i="2"/>
  <c r="AN994" i="2"/>
  <c r="AN1002" i="2"/>
  <c r="AN1010" i="2"/>
  <c r="AN1018" i="2"/>
  <c r="AN1026" i="2"/>
  <c r="AN1034" i="2"/>
  <c r="AN1042" i="2"/>
  <c r="AN1050" i="2"/>
  <c r="AN1058" i="2"/>
  <c r="AN1066" i="2"/>
  <c r="AN1074" i="2"/>
  <c r="AN948" i="2"/>
  <c r="AN964" i="2"/>
  <c r="AN977" i="2"/>
  <c r="AN985" i="2"/>
  <c r="AN993" i="2"/>
  <c r="AN1001" i="2"/>
  <c r="AN1009" i="2"/>
  <c r="AN1017" i="2"/>
  <c r="AN1025" i="2"/>
  <c r="AN1033" i="2"/>
  <c r="AN1041" i="2"/>
  <c r="AN1049" i="2"/>
  <c r="AN1057" i="2"/>
  <c r="AN1065" i="2"/>
  <c r="AN884" i="2"/>
  <c r="AN924" i="2"/>
  <c r="AN976" i="2"/>
  <c r="AN984" i="2"/>
  <c r="AN992" i="2"/>
  <c r="AN1000" i="2"/>
  <c r="AN1008" i="2"/>
  <c r="AN1016" i="2"/>
  <c r="AN1024" i="2"/>
  <c r="AN1032" i="2"/>
  <c r="AN1040" i="2"/>
  <c r="AN1048" i="2"/>
  <c r="AN1056" i="2"/>
  <c r="AN1064" i="2"/>
  <c r="AN1072" i="2"/>
  <c r="AN900" i="2"/>
  <c r="AN932" i="2"/>
  <c r="AN975" i="2"/>
  <c r="AN983" i="2"/>
  <c r="AN991" i="2"/>
  <c r="AN999" i="2"/>
  <c r="AN1007" i="2"/>
  <c r="AN1015" i="2"/>
  <c r="AN1023" i="2"/>
  <c r="AN1031" i="2"/>
  <c r="AN1039" i="2"/>
  <c r="AN1047" i="2"/>
  <c r="AN1055" i="2"/>
  <c r="AN1063" i="2"/>
  <c r="AN1071" i="2"/>
  <c r="AN1079" i="2"/>
  <c r="AN970" i="2"/>
  <c r="AN974" i="2"/>
  <c r="AN982" i="2"/>
  <c r="AN990" i="2"/>
  <c r="AN998" i="2"/>
  <c r="AN1006" i="2"/>
  <c r="AN1014" i="2"/>
  <c r="AN1022" i="2"/>
  <c r="AN1030" i="2"/>
  <c r="AN1038" i="2"/>
  <c r="AN1046" i="2"/>
  <c r="AN1054" i="2"/>
  <c r="AN1062" i="2"/>
  <c r="AN1070" i="2"/>
  <c r="AN1078" i="2"/>
  <c r="AN868" i="2"/>
  <c r="AN892" i="2"/>
  <c r="AN956" i="2"/>
  <c r="AN973" i="2"/>
  <c r="AN981" i="2"/>
  <c r="AN989" i="2"/>
  <c r="AN997" i="2"/>
  <c r="AN1005" i="2"/>
  <c r="AN1013" i="2"/>
  <c r="AN1021" i="2"/>
  <c r="AN1029" i="2"/>
  <c r="AN1037" i="2"/>
  <c r="AN1045" i="2"/>
  <c r="AN1053" i="2"/>
  <c r="AN1061" i="2"/>
  <c r="AN1069" i="2"/>
  <c r="AN916" i="2"/>
  <c r="AN972" i="2"/>
  <c r="AN980" i="2"/>
  <c r="AN988" i="2"/>
  <c r="AN996" i="2"/>
  <c r="AN1004" i="2"/>
  <c r="AN1012" i="2"/>
  <c r="AN1020" i="2"/>
  <c r="AN1028" i="2"/>
  <c r="AN1036" i="2"/>
  <c r="AN1044" i="2"/>
  <c r="AN1052" i="2"/>
  <c r="AN1060" i="2"/>
  <c r="AN1068" i="2"/>
  <c r="AN940" i="2"/>
  <c r="AN971" i="2"/>
  <c r="AN979" i="2"/>
  <c r="AN987" i="2"/>
  <c r="AN995" i="2"/>
  <c r="AN1003" i="2"/>
  <c r="AN1011" i="2"/>
  <c r="AN1019" i="2"/>
  <c r="AN1027" i="2"/>
  <c r="AN1035" i="2"/>
  <c r="AN1043" i="2"/>
  <c r="AN1051" i="2"/>
  <c r="AN1059" i="2"/>
  <c r="AN1067" i="2"/>
  <c r="BC1124" i="2"/>
  <c r="AU1124" i="2"/>
  <c r="AM1124" i="2"/>
  <c r="BB1123" i="2"/>
  <c r="AT1123" i="2"/>
  <c r="AL1123" i="2"/>
  <c r="BY1122" i="2"/>
  <c r="BA1122" i="2"/>
  <c r="AS1122" i="2"/>
  <c r="BX1121" i="2"/>
  <c r="BH1121" i="2"/>
  <c r="AZ1121" i="2"/>
  <c r="AR1121" i="2"/>
  <c r="BG1120" i="2"/>
  <c r="BF1119" i="2"/>
  <c r="AP1119" i="2"/>
  <c r="BM1119" i="2" s="1"/>
  <c r="CD1118" i="2"/>
  <c r="AW1118" i="2"/>
  <c r="AO1118" i="2"/>
  <c r="BC1116" i="2"/>
  <c r="AU1116" i="2"/>
  <c r="AM1116" i="2"/>
  <c r="BB1115" i="2"/>
  <c r="AT1115" i="2"/>
  <c r="AL1115" i="2"/>
  <c r="BY1114" i="2"/>
  <c r="BA1114" i="2"/>
  <c r="AS1114" i="2"/>
  <c r="BX1113" i="2"/>
  <c r="BH1113" i="2"/>
  <c r="AZ1113" i="2"/>
  <c r="AR1113" i="2"/>
  <c r="BW1112" i="2"/>
  <c r="BG1112" i="2"/>
  <c r="AY1112" i="2"/>
  <c r="AQ1112" i="2"/>
  <c r="BF1111" i="2"/>
  <c r="AX1111" i="2"/>
  <c r="AP1111" i="2"/>
  <c r="CD1110" i="2"/>
  <c r="AM1108" i="2"/>
  <c r="BJ1108" i="2" s="1"/>
  <c r="AL1107" i="2"/>
  <c r="BY1106" i="2"/>
  <c r="BX1105" i="2"/>
  <c r="BZ1105" i="2" s="1"/>
  <c r="CA1105" i="2" s="1"/>
  <c r="BG1104" i="2"/>
  <c r="BR1104" i="2" s="1"/>
  <c r="BF1103" i="2"/>
  <c r="AP1103" i="2"/>
  <c r="CD1102" i="2"/>
  <c r="BE1102" i="2"/>
  <c r="AW1102" i="2"/>
  <c r="AO1102" i="2"/>
  <c r="AN1101" i="2"/>
  <c r="BI1101" i="2" s="1"/>
  <c r="BC1100" i="2"/>
  <c r="AM1100" i="2"/>
  <c r="BJ1100" i="2" s="1"/>
  <c r="BB1099" i="2"/>
  <c r="AT1099" i="2"/>
  <c r="AL1099" i="2"/>
  <c r="BY1098" i="2"/>
  <c r="BX1097" i="2"/>
  <c r="BZ1097" i="2" s="1"/>
  <c r="BH1097" i="2"/>
  <c r="BG1096" i="2"/>
  <c r="BF1095" i="2"/>
  <c r="BQ1095" i="2" s="1"/>
  <c r="CD1094" i="2"/>
  <c r="AO1094" i="2"/>
  <c r="BO1094" i="2" s="1"/>
  <c r="AN1093" i="2"/>
  <c r="BI1093" i="2" s="1"/>
  <c r="BC1092" i="2"/>
  <c r="AM1092" i="2"/>
  <c r="BB1091" i="2"/>
  <c r="AL1091" i="2"/>
  <c r="BY1090" i="2"/>
  <c r="BA1090" i="2"/>
  <c r="BX1089" i="2"/>
  <c r="BH1089" i="2"/>
  <c r="AZ1089" i="2"/>
  <c r="BW1088" i="2"/>
  <c r="BZ1088" i="2" s="1"/>
  <c r="BG1088" i="2"/>
  <c r="AY1088" i="2"/>
  <c r="AQ1088" i="2"/>
  <c r="BF1087" i="2"/>
  <c r="AX1087" i="2"/>
  <c r="AP1087" i="2"/>
  <c r="CD1086" i="2"/>
  <c r="BE1086" i="2"/>
  <c r="AW1086" i="2"/>
  <c r="AO1086" i="2"/>
  <c r="BD1085" i="2"/>
  <c r="AV1085" i="2"/>
  <c r="AN1085" i="2"/>
  <c r="BC1084" i="2"/>
  <c r="AU1084" i="2"/>
  <c r="AM1084" i="2"/>
  <c r="BB1083" i="2"/>
  <c r="AT1083" i="2"/>
  <c r="AL1083" i="2"/>
  <c r="BY1082" i="2"/>
  <c r="BA1082" i="2"/>
  <c r="AS1082" i="2"/>
  <c r="BX1081" i="2"/>
  <c r="BH1081" i="2"/>
  <c r="AZ1081" i="2"/>
  <c r="AR1081" i="2"/>
  <c r="BW1080" i="2"/>
  <c r="BZ1080" i="2" s="1"/>
  <c r="BG1080" i="2"/>
  <c r="CD1079" i="2"/>
  <c r="BG1079" i="2"/>
  <c r="AT1079" i="2"/>
  <c r="BE1078" i="2"/>
  <c r="AO1078" i="2"/>
  <c r="BD1077" i="2"/>
  <c r="AO1077" i="2"/>
  <c r="BD1076" i="2"/>
  <c r="AN1076" i="2"/>
  <c r="BC1075" i="2"/>
  <c r="AL1074" i="2"/>
  <c r="AN1073" i="2"/>
  <c r="BX1071" i="2"/>
  <c r="CD6" i="2"/>
  <c r="CD14" i="2"/>
  <c r="CD5" i="2"/>
  <c r="CD13" i="2"/>
  <c r="CD4" i="2"/>
  <c r="CD12" i="2"/>
  <c r="CD3" i="2"/>
  <c r="CD11" i="2"/>
  <c r="CD10" i="2"/>
  <c r="CD8" i="2"/>
  <c r="CD16" i="2"/>
  <c r="CD15" i="2"/>
  <c r="CD23" i="2"/>
  <c r="CD22" i="2"/>
  <c r="CD17" i="2"/>
  <c r="CD21" i="2"/>
  <c r="CD20" i="2"/>
  <c r="CD28" i="2"/>
  <c r="CD19" i="2"/>
  <c r="CD27" i="2"/>
  <c r="CD25" i="2"/>
  <c r="CD9" i="2"/>
  <c r="CD24" i="2"/>
  <c r="CD18" i="2"/>
  <c r="CD31" i="2"/>
  <c r="CD39" i="2"/>
  <c r="CD26" i="2"/>
  <c r="CD30" i="2"/>
  <c r="CD38" i="2"/>
  <c r="CD29" i="2"/>
  <c r="CD37" i="2"/>
  <c r="CD36" i="2"/>
  <c r="CD33" i="2"/>
  <c r="CD32" i="2"/>
  <c r="CD40" i="2"/>
  <c r="CD42" i="2"/>
  <c r="CD50" i="2"/>
  <c r="CD49" i="2"/>
  <c r="CD48" i="2"/>
  <c r="CD35" i="2"/>
  <c r="CD47" i="2"/>
  <c r="CD46" i="2"/>
  <c r="CD41" i="2"/>
  <c r="CD45" i="2"/>
  <c r="CD44" i="2"/>
  <c r="CD54" i="2"/>
  <c r="CD62" i="2"/>
  <c r="CD53" i="2"/>
  <c r="CD61" i="2"/>
  <c r="CD52" i="2"/>
  <c r="CD60" i="2"/>
  <c r="CD59" i="2"/>
  <c r="CD58" i="2"/>
  <c r="CD34" i="2"/>
  <c r="CD51" i="2"/>
  <c r="CD57" i="2"/>
  <c r="CD56" i="2"/>
  <c r="CD63" i="2"/>
  <c r="CD68" i="2"/>
  <c r="CD76" i="2"/>
  <c r="CD67" i="2"/>
  <c r="CD75" i="2"/>
  <c r="CD66" i="2"/>
  <c r="CD74" i="2"/>
  <c r="CD65" i="2"/>
  <c r="CD73" i="2"/>
  <c r="CD81" i="2"/>
  <c r="CD64" i="2"/>
  <c r="CD72" i="2"/>
  <c r="CD80" i="2"/>
  <c r="CD55" i="2"/>
  <c r="CD71" i="2"/>
  <c r="CD79" i="2"/>
  <c r="CD84" i="2"/>
  <c r="CD92" i="2"/>
  <c r="CD100" i="2"/>
  <c r="CD83" i="2"/>
  <c r="CD91" i="2"/>
  <c r="CD99" i="2"/>
  <c r="CD77" i="2"/>
  <c r="CD90" i="2"/>
  <c r="CD98" i="2"/>
  <c r="CD106" i="2"/>
  <c r="CD69" i="2"/>
  <c r="CD89" i="2"/>
  <c r="CD97" i="2"/>
  <c r="CD78" i="2"/>
  <c r="CD88" i="2"/>
  <c r="CD96" i="2"/>
  <c r="CD104" i="2"/>
  <c r="CD43" i="2"/>
  <c r="CD87" i="2"/>
  <c r="CD95" i="2"/>
  <c r="CD103" i="2"/>
  <c r="CD70" i="2"/>
  <c r="CD108" i="2"/>
  <c r="CD116" i="2"/>
  <c r="CD124" i="2"/>
  <c r="CD107" i="2"/>
  <c r="CD115" i="2"/>
  <c r="CD123" i="2"/>
  <c r="CD94" i="2"/>
  <c r="CD114" i="2"/>
  <c r="CD122" i="2"/>
  <c r="CD85" i="2"/>
  <c r="CD102" i="2"/>
  <c r="CD113" i="2"/>
  <c r="CD121" i="2"/>
  <c r="CD129" i="2"/>
  <c r="CD105" i="2"/>
  <c r="CD112" i="2"/>
  <c r="CD120" i="2"/>
  <c r="CD128" i="2"/>
  <c r="CD82" i="2"/>
  <c r="CD111" i="2"/>
  <c r="CD119" i="2"/>
  <c r="CD127" i="2"/>
  <c r="CD110" i="2"/>
  <c r="CD135" i="2"/>
  <c r="CD143" i="2"/>
  <c r="CD86" i="2"/>
  <c r="CD101" i="2"/>
  <c r="CD134" i="2"/>
  <c r="CD142" i="2"/>
  <c r="CD118" i="2"/>
  <c r="CD133" i="2"/>
  <c r="CD141" i="2"/>
  <c r="CD149" i="2"/>
  <c r="CD93" i="2"/>
  <c r="CD109" i="2"/>
  <c r="CD131" i="2"/>
  <c r="CD139" i="2"/>
  <c r="CD147" i="2"/>
  <c r="CD126" i="2"/>
  <c r="CD130" i="2"/>
  <c r="CD138" i="2"/>
  <c r="CD146" i="2"/>
  <c r="CD155" i="2"/>
  <c r="CD163" i="2"/>
  <c r="CD132" i="2"/>
  <c r="CD154" i="2"/>
  <c r="CD162" i="2"/>
  <c r="CD153" i="2"/>
  <c r="CD161" i="2"/>
  <c r="CD140" i="2"/>
  <c r="CD151" i="2"/>
  <c r="CD159" i="2"/>
  <c r="CD167" i="2"/>
  <c r="CD137" i="2"/>
  <c r="CD144" i="2"/>
  <c r="CD148" i="2"/>
  <c r="CD158" i="2"/>
  <c r="CD166" i="2"/>
  <c r="CD172" i="2"/>
  <c r="CD180" i="2"/>
  <c r="CD188" i="2"/>
  <c r="CD156" i="2"/>
  <c r="CD164" i="2"/>
  <c r="CD171" i="2"/>
  <c r="CD179" i="2"/>
  <c r="CD187" i="2"/>
  <c r="CD160" i="2"/>
  <c r="CD178" i="2"/>
  <c r="CD186" i="2"/>
  <c r="CD136" i="2"/>
  <c r="CD145" i="2"/>
  <c r="CD157" i="2"/>
  <c r="CD165" i="2"/>
  <c r="CD168" i="2"/>
  <c r="CD170" i="2"/>
  <c r="CD177" i="2"/>
  <c r="CD185" i="2"/>
  <c r="CD193" i="2"/>
  <c r="CD125" i="2"/>
  <c r="CD169" i="2"/>
  <c r="CD176" i="2"/>
  <c r="CD184" i="2"/>
  <c r="CD192" i="2"/>
  <c r="CD173" i="2"/>
  <c r="CD175" i="2"/>
  <c r="CD183" i="2"/>
  <c r="CD201" i="2"/>
  <c r="CD209" i="2"/>
  <c r="CD217" i="2"/>
  <c r="CD225" i="2"/>
  <c r="CD174" i="2"/>
  <c r="CD191" i="2"/>
  <c r="CD200" i="2"/>
  <c r="CD208" i="2"/>
  <c r="CD216" i="2"/>
  <c r="CD224" i="2"/>
  <c r="CD117" i="2"/>
  <c r="CD181" i="2"/>
  <c r="CD199" i="2"/>
  <c r="CD207" i="2"/>
  <c r="CD215" i="2"/>
  <c r="CD223" i="2"/>
  <c r="CD190" i="2"/>
  <c r="CD198" i="2"/>
  <c r="CD206" i="2"/>
  <c r="CD214" i="2"/>
  <c r="CD222" i="2"/>
  <c r="CD182" i="2"/>
  <c r="CD197" i="2"/>
  <c r="CD205" i="2"/>
  <c r="CD213" i="2"/>
  <c r="CD221" i="2"/>
  <c r="CD229" i="2"/>
  <c r="CD231" i="2"/>
  <c r="CD239" i="2"/>
  <c r="CD194" i="2"/>
  <c r="CD238" i="2"/>
  <c r="CD150" i="2"/>
  <c r="CD195" i="2"/>
  <c r="CD227" i="2"/>
  <c r="CD228" i="2"/>
  <c r="CD237" i="2"/>
  <c r="CD204" i="2"/>
  <c r="CD219" i="2"/>
  <c r="CD236" i="2"/>
  <c r="CD152" i="2"/>
  <c r="CD196" i="2"/>
  <c r="CD210" i="2"/>
  <c r="CD218" i="2"/>
  <c r="CD235" i="2"/>
  <c r="CD189" i="2"/>
  <c r="CD203" i="2"/>
  <c r="CD226" i="2"/>
  <c r="CD230" i="2"/>
  <c r="CD233" i="2"/>
  <c r="CD241" i="2"/>
  <c r="CD232" i="2"/>
  <c r="CD248" i="2"/>
  <c r="CD256" i="2"/>
  <c r="CD264" i="2"/>
  <c r="CD272" i="2"/>
  <c r="CD280" i="2"/>
  <c r="CD288" i="2"/>
  <c r="CD296" i="2"/>
  <c r="CD202" i="2"/>
  <c r="CD212" i="2"/>
  <c r="CD247" i="2"/>
  <c r="CD255" i="2"/>
  <c r="CD263" i="2"/>
  <c r="CD271" i="2"/>
  <c r="CD279" i="2"/>
  <c r="CD287" i="2"/>
  <c r="CD295" i="2"/>
  <c r="CD246" i="2"/>
  <c r="CD254" i="2"/>
  <c r="CD262" i="2"/>
  <c r="CD270" i="2"/>
  <c r="CD278" i="2"/>
  <c r="CD286" i="2"/>
  <c r="CD294" i="2"/>
  <c r="CD211" i="2"/>
  <c r="CD245" i="2"/>
  <c r="CD253" i="2"/>
  <c r="CD261" i="2"/>
  <c r="CD269" i="2"/>
  <c r="CD277" i="2"/>
  <c r="CD285" i="2"/>
  <c r="CD293" i="2"/>
  <c r="CD244" i="2"/>
  <c r="CD252" i="2"/>
  <c r="CD260" i="2"/>
  <c r="CD268" i="2"/>
  <c r="CD276" i="2"/>
  <c r="CD284" i="2"/>
  <c r="CD292" i="2"/>
  <c r="CD234" i="2"/>
  <c r="CD242" i="2"/>
  <c r="CD250" i="2"/>
  <c r="CD258" i="2"/>
  <c r="CD266" i="2"/>
  <c r="CD274" i="2"/>
  <c r="CD282" i="2"/>
  <c r="CD290" i="2"/>
  <c r="CD240" i="2"/>
  <c r="CD251" i="2"/>
  <c r="CD289" i="2"/>
  <c r="CD299" i="2"/>
  <c r="CD307" i="2"/>
  <c r="CD315" i="2"/>
  <c r="CD323" i="2"/>
  <c r="CD331" i="2"/>
  <c r="CD339" i="2"/>
  <c r="CD273" i="2"/>
  <c r="CD297" i="2"/>
  <c r="CD298" i="2"/>
  <c r="CD306" i="2"/>
  <c r="CD314" i="2"/>
  <c r="CD322" i="2"/>
  <c r="CD330" i="2"/>
  <c r="CD338" i="2"/>
  <c r="CD220" i="2"/>
  <c r="CD265" i="2"/>
  <c r="CD305" i="2"/>
  <c r="CD313" i="2"/>
  <c r="CD321" i="2"/>
  <c r="CD329" i="2"/>
  <c r="CD337" i="2"/>
  <c r="CD243" i="2"/>
  <c r="CD249" i="2"/>
  <c r="CD257" i="2"/>
  <c r="CD259" i="2"/>
  <c r="CD291" i="2"/>
  <c r="CD304" i="2"/>
  <c r="CD312" i="2"/>
  <c r="CD320" i="2"/>
  <c r="CD328" i="2"/>
  <c r="CD336" i="2"/>
  <c r="CD283" i="2"/>
  <c r="CD303" i="2"/>
  <c r="CD311" i="2"/>
  <c r="CD319" i="2"/>
  <c r="CD327" i="2"/>
  <c r="CD335" i="2"/>
  <c r="CD301" i="2"/>
  <c r="CD309" i="2"/>
  <c r="CD317" i="2"/>
  <c r="CD325" i="2"/>
  <c r="CD333" i="2"/>
  <c r="CD341" i="2"/>
  <c r="CD267" i="2"/>
  <c r="CD275" i="2"/>
  <c r="CD310" i="2"/>
  <c r="CD281" i="2"/>
  <c r="CD302" i="2"/>
  <c r="CD7" i="2"/>
  <c r="CD308" i="2"/>
  <c r="CD350" i="2"/>
  <c r="CD358" i="2"/>
  <c r="CD366" i="2"/>
  <c r="CD340" i="2"/>
  <c r="CD349" i="2"/>
  <c r="CD357" i="2"/>
  <c r="CD365" i="2"/>
  <c r="CD348" i="2"/>
  <c r="CD356" i="2"/>
  <c r="CD364" i="2"/>
  <c r="CD326" i="2"/>
  <c r="CD347" i="2"/>
  <c r="CD355" i="2"/>
  <c r="CD363" i="2"/>
  <c r="CD371" i="2"/>
  <c r="CD318" i="2"/>
  <c r="CD332" i="2"/>
  <c r="CD346" i="2"/>
  <c r="CD354" i="2"/>
  <c r="CD362" i="2"/>
  <c r="CD370" i="2"/>
  <c r="CD316" i="2"/>
  <c r="CD334" i="2"/>
  <c r="CD345" i="2"/>
  <c r="CD353" i="2"/>
  <c r="CD361" i="2"/>
  <c r="CD369" i="2"/>
  <c r="CD300" i="2"/>
  <c r="CD324" i="2"/>
  <c r="CD342" i="2"/>
  <c r="CD343" i="2"/>
  <c r="CD352" i="2"/>
  <c r="CD360" i="2"/>
  <c r="CD368" i="2"/>
  <c r="CD372" i="2"/>
  <c r="CD380" i="2"/>
  <c r="CD388" i="2"/>
  <c r="CD396" i="2"/>
  <c r="CD379" i="2"/>
  <c r="CD387" i="2"/>
  <c r="CD395" i="2"/>
  <c r="CD351" i="2"/>
  <c r="CD378" i="2"/>
  <c r="CD386" i="2"/>
  <c r="CD394" i="2"/>
  <c r="CD377" i="2"/>
  <c r="CD385" i="2"/>
  <c r="CD393" i="2"/>
  <c r="CD344" i="2"/>
  <c r="CD367" i="2"/>
  <c r="CD376" i="2"/>
  <c r="CD384" i="2"/>
  <c r="CD392" i="2"/>
  <c r="CD374" i="2"/>
  <c r="CD382" i="2"/>
  <c r="CD390" i="2"/>
  <c r="CD373" i="2"/>
  <c r="CD381" i="2"/>
  <c r="CD389" i="2"/>
  <c r="CD397" i="2"/>
  <c r="CD375" i="2"/>
  <c r="CD403" i="2"/>
  <c r="CD411" i="2"/>
  <c r="CD419" i="2"/>
  <c r="CD427" i="2"/>
  <c r="CD435" i="2"/>
  <c r="CD443" i="2"/>
  <c r="CD451" i="2"/>
  <c r="CD402" i="2"/>
  <c r="CD410" i="2"/>
  <c r="CD418" i="2"/>
  <c r="CD426" i="2"/>
  <c r="CD434" i="2"/>
  <c r="CD442" i="2"/>
  <c r="CD450" i="2"/>
  <c r="CD383" i="2"/>
  <c r="CD401" i="2"/>
  <c r="CD409" i="2"/>
  <c r="CD417" i="2"/>
  <c r="CD425" i="2"/>
  <c r="CD433" i="2"/>
  <c r="CD441" i="2"/>
  <c r="CD449" i="2"/>
  <c r="CD400" i="2"/>
  <c r="CD408" i="2"/>
  <c r="CD416" i="2"/>
  <c r="CD424" i="2"/>
  <c r="CD432" i="2"/>
  <c r="CD440" i="2"/>
  <c r="CD448" i="2"/>
  <c r="CD359" i="2"/>
  <c r="CD399" i="2"/>
  <c r="CD407" i="2"/>
  <c r="CD415" i="2"/>
  <c r="CD423" i="2"/>
  <c r="CD431" i="2"/>
  <c r="CD439" i="2"/>
  <c r="CD447" i="2"/>
  <c r="CD398" i="2"/>
  <c r="CD406" i="2"/>
  <c r="CD414" i="2"/>
  <c r="CD422" i="2"/>
  <c r="CD430" i="2"/>
  <c r="CD438" i="2"/>
  <c r="CD446" i="2"/>
  <c r="CD454" i="2"/>
  <c r="CD405" i="2"/>
  <c r="CD413" i="2"/>
  <c r="CD421" i="2"/>
  <c r="CD429" i="2"/>
  <c r="CD437" i="2"/>
  <c r="CD445" i="2"/>
  <c r="CD453" i="2"/>
  <c r="CD391" i="2"/>
  <c r="CD412" i="2"/>
  <c r="CD436" i="2"/>
  <c r="CD457" i="2"/>
  <c r="CD465" i="2"/>
  <c r="CD473" i="2"/>
  <c r="CD481" i="2"/>
  <c r="CD489" i="2"/>
  <c r="CD497" i="2"/>
  <c r="CD505" i="2"/>
  <c r="CD420" i="2"/>
  <c r="CD456" i="2"/>
  <c r="CD464" i="2"/>
  <c r="CD472" i="2"/>
  <c r="CD480" i="2"/>
  <c r="CD488" i="2"/>
  <c r="CD496" i="2"/>
  <c r="CD404" i="2"/>
  <c r="CD455" i="2"/>
  <c r="CD463" i="2"/>
  <c r="CD471" i="2"/>
  <c r="CD479" i="2"/>
  <c r="CD487" i="2"/>
  <c r="CD495" i="2"/>
  <c r="CD503" i="2"/>
  <c r="CD462" i="2"/>
  <c r="CD470" i="2"/>
  <c r="CD478" i="2"/>
  <c r="CD486" i="2"/>
  <c r="CD494" i="2"/>
  <c r="CD502" i="2"/>
  <c r="CD461" i="2"/>
  <c r="CD469" i="2"/>
  <c r="CD477" i="2"/>
  <c r="CD485" i="2"/>
  <c r="CD493" i="2"/>
  <c r="CD501" i="2"/>
  <c r="CD444" i="2"/>
  <c r="CD460" i="2"/>
  <c r="CD468" i="2"/>
  <c r="CD476" i="2"/>
  <c r="CD484" i="2"/>
  <c r="CD492" i="2"/>
  <c r="CD500" i="2"/>
  <c r="CD452" i="2"/>
  <c r="CD459" i="2"/>
  <c r="CD467" i="2"/>
  <c r="CD475" i="2"/>
  <c r="CD483" i="2"/>
  <c r="CD491" i="2"/>
  <c r="CD499" i="2"/>
  <c r="CD428" i="2"/>
  <c r="CD458" i="2"/>
  <c r="CD466" i="2"/>
  <c r="CD474" i="2"/>
  <c r="CD482" i="2"/>
  <c r="CD490" i="2"/>
  <c r="CD498" i="2"/>
  <c r="CD507" i="2"/>
  <c r="CD515" i="2"/>
  <c r="CD523" i="2"/>
  <c r="CD531" i="2"/>
  <c r="CD539" i="2"/>
  <c r="CD547" i="2"/>
  <c r="CD555" i="2"/>
  <c r="CD563" i="2"/>
  <c r="CD514" i="2"/>
  <c r="CD522" i="2"/>
  <c r="CD530" i="2"/>
  <c r="CD538" i="2"/>
  <c r="CD546" i="2"/>
  <c r="CD554" i="2"/>
  <c r="CD562" i="2"/>
  <c r="CD504" i="2"/>
  <c r="CD513" i="2"/>
  <c r="CD521" i="2"/>
  <c r="CD529" i="2"/>
  <c r="CD537" i="2"/>
  <c r="CD545" i="2"/>
  <c r="CD553" i="2"/>
  <c r="CD561" i="2"/>
  <c r="CD506" i="2"/>
  <c r="CD508" i="2"/>
  <c r="CD512" i="2"/>
  <c r="CD520" i="2"/>
  <c r="CD528" i="2"/>
  <c r="CD536" i="2"/>
  <c r="CD544" i="2"/>
  <c r="CD552" i="2"/>
  <c r="CD560" i="2"/>
  <c r="CD511" i="2"/>
  <c r="CD519" i="2"/>
  <c r="CD527" i="2"/>
  <c r="CD535" i="2"/>
  <c r="CD543" i="2"/>
  <c r="CD551" i="2"/>
  <c r="CD559" i="2"/>
  <c r="CD567" i="2"/>
  <c r="CD510" i="2"/>
  <c r="CD518" i="2"/>
  <c r="CD526" i="2"/>
  <c r="CD534" i="2"/>
  <c r="CD542" i="2"/>
  <c r="CD550" i="2"/>
  <c r="CD558" i="2"/>
  <c r="CD509" i="2"/>
  <c r="CD517" i="2"/>
  <c r="CD525" i="2"/>
  <c r="CD533" i="2"/>
  <c r="CD541" i="2"/>
  <c r="CD549" i="2"/>
  <c r="CD557" i="2"/>
  <c r="CD565" i="2"/>
  <c r="CD516" i="2"/>
  <c r="CD524" i="2"/>
  <c r="CD532" i="2"/>
  <c r="CD540" i="2"/>
  <c r="CD548" i="2"/>
  <c r="CD556" i="2"/>
  <c r="CD564" i="2"/>
  <c r="CD572" i="2"/>
  <c r="CD580" i="2"/>
  <c r="CD588" i="2"/>
  <c r="CD596" i="2"/>
  <c r="CD604" i="2"/>
  <c r="CD612" i="2"/>
  <c r="CD620" i="2"/>
  <c r="CD628" i="2"/>
  <c r="CD571" i="2"/>
  <c r="CD579" i="2"/>
  <c r="CD587" i="2"/>
  <c r="CD595" i="2"/>
  <c r="CD603" i="2"/>
  <c r="CD611" i="2"/>
  <c r="CD619" i="2"/>
  <c r="CD627" i="2"/>
  <c r="CD570" i="2"/>
  <c r="CD578" i="2"/>
  <c r="CD586" i="2"/>
  <c r="CD594" i="2"/>
  <c r="CD602" i="2"/>
  <c r="CD610" i="2"/>
  <c r="CD618" i="2"/>
  <c r="CD626" i="2"/>
  <c r="CD566" i="2"/>
  <c r="CD568" i="2"/>
  <c r="CD569" i="2"/>
  <c r="CD577" i="2"/>
  <c r="CD585" i="2"/>
  <c r="CD593" i="2"/>
  <c r="CD601" i="2"/>
  <c r="CD609" i="2"/>
  <c r="CD617" i="2"/>
  <c r="CD625" i="2"/>
  <c r="CD576" i="2"/>
  <c r="CD584" i="2"/>
  <c r="CD592" i="2"/>
  <c r="CD600" i="2"/>
  <c r="CD608" i="2"/>
  <c r="CD616" i="2"/>
  <c r="CD624" i="2"/>
  <c r="CD575" i="2"/>
  <c r="CD583" i="2"/>
  <c r="CD591" i="2"/>
  <c r="CD599" i="2"/>
  <c r="CD607" i="2"/>
  <c r="CD615" i="2"/>
  <c r="CD623" i="2"/>
  <c r="CD574" i="2"/>
  <c r="CD582" i="2"/>
  <c r="CD590" i="2"/>
  <c r="CD598" i="2"/>
  <c r="CD606" i="2"/>
  <c r="CD614" i="2"/>
  <c r="CD622" i="2"/>
  <c r="CD573" i="2"/>
  <c r="CD581" i="2"/>
  <c r="CD589" i="2"/>
  <c r="CD597" i="2"/>
  <c r="CD605" i="2"/>
  <c r="CD613" i="2"/>
  <c r="CD621" i="2"/>
  <c r="CD633" i="2"/>
  <c r="CD641" i="2"/>
  <c r="CD649" i="2"/>
  <c r="CD657" i="2"/>
  <c r="CD665" i="2"/>
  <c r="CD673" i="2"/>
  <c r="CD681" i="2"/>
  <c r="CD689" i="2"/>
  <c r="CD632" i="2"/>
  <c r="CD640" i="2"/>
  <c r="CD648" i="2"/>
  <c r="CD656" i="2"/>
  <c r="CD664" i="2"/>
  <c r="CD672" i="2"/>
  <c r="CD680" i="2"/>
  <c r="CD631" i="2"/>
  <c r="CD639" i="2"/>
  <c r="CD647" i="2"/>
  <c r="CD655" i="2"/>
  <c r="CD663" i="2"/>
  <c r="CD671" i="2"/>
  <c r="CD679" i="2"/>
  <c r="CD687" i="2"/>
  <c r="CD629" i="2"/>
  <c r="CD638" i="2"/>
  <c r="CD646" i="2"/>
  <c r="CD654" i="2"/>
  <c r="CD662" i="2"/>
  <c r="CD670" i="2"/>
  <c r="CD678" i="2"/>
  <c r="CD686" i="2"/>
  <c r="CD637" i="2"/>
  <c r="CD645" i="2"/>
  <c r="CD653" i="2"/>
  <c r="CD661" i="2"/>
  <c r="CD669" i="2"/>
  <c r="CD677" i="2"/>
  <c r="CD685" i="2"/>
  <c r="CD630" i="2"/>
  <c r="CD636" i="2"/>
  <c r="CD644" i="2"/>
  <c r="CD652" i="2"/>
  <c r="CD660" i="2"/>
  <c r="CD668" i="2"/>
  <c r="CD676" i="2"/>
  <c r="CD684" i="2"/>
  <c r="CD635" i="2"/>
  <c r="CD643" i="2"/>
  <c r="CD651" i="2"/>
  <c r="CD659" i="2"/>
  <c r="CD667" i="2"/>
  <c r="CD675" i="2"/>
  <c r="CD683" i="2"/>
  <c r="CD634" i="2"/>
  <c r="CD642" i="2"/>
  <c r="CD650" i="2"/>
  <c r="CD658" i="2"/>
  <c r="CD666" i="2"/>
  <c r="CD674" i="2"/>
  <c r="CD682" i="2"/>
  <c r="CD694" i="2"/>
  <c r="CD702" i="2"/>
  <c r="CD710" i="2"/>
  <c r="CD718" i="2"/>
  <c r="CD726" i="2"/>
  <c r="CD734" i="2"/>
  <c r="CD742" i="2"/>
  <c r="CD750" i="2"/>
  <c r="CD693" i="2"/>
  <c r="CD701" i="2"/>
  <c r="CD709" i="2"/>
  <c r="CD717" i="2"/>
  <c r="CD725" i="2"/>
  <c r="CD733" i="2"/>
  <c r="CD741" i="2"/>
  <c r="CD749" i="2"/>
  <c r="CD692" i="2"/>
  <c r="CD700" i="2"/>
  <c r="CD708" i="2"/>
  <c r="CD716" i="2"/>
  <c r="CD724" i="2"/>
  <c r="CD732" i="2"/>
  <c r="CD740" i="2"/>
  <c r="CD748" i="2"/>
  <c r="CD691" i="2"/>
  <c r="CD699" i="2"/>
  <c r="CD707" i="2"/>
  <c r="CD715" i="2"/>
  <c r="CD723" i="2"/>
  <c r="CD731" i="2"/>
  <c r="CD739" i="2"/>
  <c r="CD747" i="2"/>
  <c r="CD698" i="2"/>
  <c r="CD706" i="2"/>
  <c r="CD714" i="2"/>
  <c r="CD722" i="2"/>
  <c r="CD730" i="2"/>
  <c r="CD738" i="2"/>
  <c r="CD746" i="2"/>
  <c r="CD688" i="2"/>
  <c r="CD697" i="2"/>
  <c r="CD705" i="2"/>
  <c r="CD713" i="2"/>
  <c r="CD721" i="2"/>
  <c r="CD729" i="2"/>
  <c r="CD737" i="2"/>
  <c r="CD745" i="2"/>
  <c r="CD696" i="2"/>
  <c r="CD704" i="2"/>
  <c r="CD712" i="2"/>
  <c r="CD720" i="2"/>
  <c r="CD728" i="2"/>
  <c r="CD736" i="2"/>
  <c r="CD744" i="2"/>
  <c r="CD759" i="2"/>
  <c r="CD767" i="2"/>
  <c r="CD775" i="2"/>
  <c r="CD783" i="2"/>
  <c r="CD791" i="2"/>
  <c r="CD799" i="2"/>
  <c r="CD807" i="2"/>
  <c r="CD815" i="2"/>
  <c r="CD823" i="2"/>
  <c r="CD831" i="2"/>
  <c r="CD839" i="2"/>
  <c r="CD847" i="2"/>
  <c r="CD855" i="2"/>
  <c r="CD863" i="2"/>
  <c r="CD719" i="2"/>
  <c r="CD727" i="2"/>
  <c r="CD743" i="2"/>
  <c r="CD758" i="2"/>
  <c r="CD766" i="2"/>
  <c r="CD774" i="2"/>
  <c r="CD782" i="2"/>
  <c r="CD790" i="2"/>
  <c r="CD798" i="2"/>
  <c r="CD806" i="2"/>
  <c r="CD814" i="2"/>
  <c r="CD822" i="2"/>
  <c r="CD830" i="2"/>
  <c r="CD838" i="2"/>
  <c r="CD846" i="2"/>
  <c r="CD854" i="2"/>
  <c r="CD862" i="2"/>
  <c r="CD753" i="2"/>
  <c r="CD757" i="2"/>
  <c r="CD765" i="2"/>
  <c r="CD773" i="2"/>
  <c r="CD781" i="2"/>
  <c r="CD789" i="2"/>
  <c r="CD797" i="2"/>
  <c r="CD805" i="2"/>
  <c r="CD813" i="2"/>
  <c r="CD821" i="2"/>
  <c r="CD829" i="2"/>
  <c r="CD837" i="2"/>
  <c r="CD845" i="2"/>
  <c r="CD853" i="2"/>
  <c r="CD861" i="2"/>
  <c r="CD756" i="2"/>
  <c r="CD764" i="2"/>
  <c r="CD772" i="2"/>
  <c r="CD780" i="2"/>
  <c r="CD788" i="2"/>
  <c r="CD796" i="2"/>
  <c r="CD804" i="2"/>
  <c r="CD812" i="2"/>
  <c r="CD820" i="2"/>
  <c r="CD828" i="2"/>
  <c r="CD836" i="2"/>
  <c r="CD844" i="2"/>
  <c r="CD852" i="2"/>
  <c r="CD860" i="2"/>
  <c r="CD735" i="2"/>
  <c r="CD755" i="2"/>
  <c r="CD763" i="2"/>
  <c r="CD771" i="2"/>
  <c r="CD779" i="2"/>
  <c r="CD787" i="2"/>
  <c r="CD795" i="2"/>
  <c r="CD803" i="2"/>
  <c r="CD811" i="2"/>
  <c r="CD819" i="2"/>
  <c r="CD827" i="2"/>
  <c r="CD835" i="2"/>
  <c r="CD843" i="2"/>
  <c r="CD851" i="2"/>
  <c r="CD859" i="2"/>
  <c r="CD711" i="2"/>
  <c r="CD752" i="2"/>
  <c r="CD754" i="2"/>
  <c r="CD762" i="2"/>
  <c r="CD770" i="2"/>
  <c r="CD778" i="2"/>
  <c r="CD786" i="2"/>
  <c r="CD794" i="2"/>
  <c r="CD802" i="2"/>
  <c r="CD810" i="2"/>
  <c r="CD818" i="2"/>
  <c r="CD826" i="2"/>
  <c r="CD834" i="2"/>
  <c r="CD842" i="2"/>
  <c r="CD850" i="2"/>
  <c r="CD858" i="2"/>
  <c r="CD690" i="2"/>
  <c r="CD703" i="2"/>
  <c r="CD761" i="2"/>
  <c r="CD769" i="2"/>
  <c r="CD777" i="2"/>
  <c r="CD785" i="2"/>
  <c r="CD793" i="2"/>
  <c r="CD801" i="2"/>
  <c r="CD809" i="2"/>
  <c r="CD817" i="2"/>
  <c r="CD825" i="2"/>
  <c r="CD833" i="2"/>
  <c r="CD841" i="2"/>
  <c r="CD849" i="2"/>
  <c r="CD857" i="2"/>
  <c r="CD868" i="2"/>
  <c r="CD876" i="2"/>
  <c r="CD884" i="2"/>
  <c r="CD892" i="2"/>
  <c r="CD900" i="2"/>
  <c r="CD908" i="2"/>
  <c r="CD916" i="2"/>
  <c r="CD924" i="2"/>
  <c r="CD932" i="2"/>
  <c r="CD940" i="2"/>
  <c r="CD948" i="2"/>
  <c r="CD956" i="2"/>
  <c r="CD832" i="2"/>
  <c r="CD848" i="2"/>
  <c r="CD867" i="2"/>
  <c r="CD875" i="2"/>
  <c r="CD883" i="2"/>
  <c r="CD891" i="2"/>
  <c r="CD899" i="2"/>
  <c r="CD907" i="2"/>
  <c r="CD915" i="2"/>
  <c r="CD923" i="2"/>
  <c r="CD931" i="2"/>
  <c r="CD939" i="2"/>
  <c r="CD947" i="2"/>
  <c r="CD955" i="2"/>
  <c r="CD963" i="2"/>
  <c r="CD784" i="2"/>
  <c r="CD824" i="2"/>
  <c r="CD840" i="2"/>
  <c r="CD866" i="2"/>
  <c r="CD874" i="2"/>
  <c r="CD882" i="2"/>
  <c r="CD890" i="2"/>
  <c r="CD898" i="2"/>
  <c r="CD906" i="2"/>
  <c r="CD914" i="2"/>
  <c r="CD922" i="2"/>
  <c r="CD930" i="2"/>
  <c r="CD938" i="2"/>
  <c r="CD946" i="2"/>
  <c r="CD954" i="2"/>
  <c r="CD962" i="2"/>
  <c r="CD970" i="2"/>
  <c r="CD695" i="2"/>
  <c r="CD751" i="2"/>
  <c r="CD873" i="2"/>
  <c r="CD881" i="2"/>
  <c r="CD889" i="2"/>
  <c r="CD897" i="2"/>
  <c r="CD905" i="2"/>
  <c r="CD913" i="2"/>
  <c r="CD921" i="2"/>
  <c r="CD929" i="2"/>
  <c r="CD937" i="2"/>
  <c r="CD945" i="2"/>
  <c r="CD953" i="2"/>
  <c r="CD961" i="2"/>
  <c r="CD969" i="2"/>
  <c r="CD776" i="2"/>
  <c r="CD792" i="2"/>
  <c r="CD800" i="2"/>
  <c r="CD816" i="2"/>
  <c r="CD872" i="2"/>
  <c r="CD880" i="2"/>
  <c r="CD888" i="2"/>
  <c r="CD896" i="2"/>
  <c r="CD904" i="2"/>
  <c r="CD912" i="2"/>
  <c r="CD920" i="2"/>
  <c r="CD928" i="2"/>
  <c r="CD936" i="2"/>
  <c r="CD944" i="2"/>
  <c r="CD952" i="2"/>
  <c r="CD960" i="2"/>
  <c r="CD968" i="2"/>
  <c r="CD760" i="2"/>
  <c r="CD808" i="2"/>
  <c r="CD856" i="2"/>
  <c r="CD865" i="2"/>
  <c r="CD871" i="2"/>
  <c r="CD879" i="2"/>
  <c r="CD887" i="2"/>
  <c r="CD895" i="2"/>
  <c r="CD903" i="2"/>
  <c r="CD911" i="2"/>
  <c r="CD919" i="2"/>
  <c r="CD927" i="2"/>
  <c r="CD935" i="2"/>
  <c r="CD943" i="2"/>
  <c r="CD951" i="2"/>
  <c r="CD959" i="2"/>
  <c r="CD864" i="2"/>
  <c r="CD870" i="2"/>
  <c r="CD878" i="2"/>
  <c r="CD886" i="2"/>
  <c r="CD894" i="2"/>
  <c r="CD902" i="2"/>
  <c r="CD910" i="2"/>
  <c r="CD918" i="2"/>
  <c r="CD926" i="2"/>
  <c r="CD934" i="2"/>
  <c r="CD942" i="2"/>
  <c r="CD950" i="2"/>
  <c r="CD958" i="2"/>
  <c r="CD966" i="2"/>
  <c r="CD768" i="2"/>
  <c r="CD965" i="2"/>
  <c r="CD979" i="2"/>
  <c r="CD987" i="2"/>
  <c r="CD995" i="2"/>
  <c r="CD1003" i="2"/>
  <c r="CD1011" i="2"/>
  <c r="CD1019" i="2"/>
  <c r="CD1027" i="2"/>
  <c r="CD1035" i="2"/>
  <c r="CD1043" i="2"/>
  <c r="CD1051" i="2"/>
  <c r="CD1059" i="2"/>
  <c r="CD1067" i="2"/>
  <c r="CD1075" i="2"/>
  <c r="CD869" i="2"/>
  <c r="CD893" i="2"/>
  <c r="CD925" i="2"/>
  <c r="CD978" i="2"/>
  <c r="CD986" i="2"/>
  <c r="CD994" i="2"/>
  <c r="CD1002" i="2"/>
  <c r="CD1010" i="2"/>
  <c r="CD1018" i="2"/>
  <c r="CD1026" i="2"/>
  <c r="CD1034" i="2"/>
  <c r="CD1042" i="2"/>
  <c r="CD1050" i="2"/>
  <c r="CD1058" i="2"/>
  <c r="CD1066" i="2"/>
  <c r="CD971" i="2"/>
  <c r="CD977" i="2"/>
  <c r="CD985" i="2"/>
  <c r="CD993" i="2"/>
  <c r="CD1001" i="2"/>
  <c r="CD1009" i="2"/>
  <c r="CD1017" i="2"/>
  <c r="CD1025" i="2"/>
  <c r="CD1033" i="2"/>
  <c r="CD1041" i="2"/>
  <c r="CD1049" i="2"/>
  <c r="CD1057" i="2"/>
  <c r="CD1065" i="2"/>
  <c r="CD1073" i="2"/>
  <c r="CD877" i="2"/>
  <c r="CD976" i="2"/>
  <c r="CD984" i="2"/>
  <c r="CD992" i="2"/>
  <c r="CD1000" i="2"/>
  <c r="CD1008" i="2"/>
  <c r="CD1016" i="2"/>
  <c r="CD1024" i="2"/>
  <c r="CD1032" i="2"/>
  <c r="CD1040" i="2"/>
  <c r="CD1048" i="2"/>
  <c r="CD1056" i="2"/>
  <c r="CD1064" i="2"/>
  <c r="CD1072" i="2"/>
  <c r="CD941" i="2"/>
  <c r="CD957" i="2"/>
  <c r="CD964" i="2"/>
  <c r="CD975" i="2"/>
  <c r="CD983" i="2"/>
  <c r="CD991" i="2"/>
  <c r="CD999" i="2"/>
  <c r="CD1007" i="2"/>
  <c r="CD1015" i="2"/>
  <c r="CD1023" i="2"/>
  <c r="CD1031" i="2"/>
  <c r="CD1039" i="2"/>
  <c r="CD1047" i="2"/>
  <c r="CD1055" i="2"/>
  <c r="CD1063" i="2"/>
  <c r="CD1071" i="2"/>
  <c r="CD901" i="2"/>
  <c r="CD917" i="2"/>
  <c r="CD949" i="2"/>
  <c r="CD974" i="2"/>
  <c r="CD982" i="2"/>
  <c r="CD990" i="2"/>
  <c r="CD998" i="2"/>
  <c r="CD1006" i="2"/>
  <c r="CD1014" i="2"/>
  <c r="CD1022" i="2"/>
  <c r="CD1030" i="2"/>
  <c r="CD1038" i="2"/>
  <c r="CD1046" i="2"/>
  <c r="CD1054" i="2"/>
  <c r="CD1062" i="2"/>
  <c r="CD1070" i="2"/>
  <c r="CD909" i="2"/>
  <c r="CD973" i="2"/>
  <c r="CD981" i="2"/>
  <c r="CD989" i="2"/>
  <c r="CD997" i="2"/>
  <c r="CD1005" i="2"/>
  <c r="CD1013" i="2"/>
  <c r="CD1021" i="2"/>
  <c r="CD1029" i="2"/>
  <c r="CD1037" i="2"/>
  <c r="CD1045" i="2"/>
  <c r="CD1053" i="2"/>
  <c r="CD1061" i="2"/>
  <c r="CD1069" i="2"/>
  <c r="CD885" i="2"/>
  <c r="CD933" i="2"/>
  <c r="CD967" i="2"/>
  <c r="CD972" i="2"/>
  <c r="CD980" i="2"/>
  <c r="CD988" i="2"/>
  <c r="CD996" i="2"/>
  <c r="CD1004" i="2"/>
  <c r="CD1012" i="2"/>
  <c r="CD1020" i="2"/>
  <c r="CD1028" i="2"/>
  <c r="CD1036" i="2"/>
  <c r="CD1044" i="2"/>
  <c r="CD1052" i="2"/>
  <c r="CD1060" i="2"/>
  <c r="CD1068" i="2"/>
  <c r="BK1126" i="2"/>
  <c r="BC4" i="2"/>
  <c r="BC12" i="2"/>
  <c r="BC3" i="2"/>
  <c r="BC11" i="2"/>
  <c r="BC10" i="2"/>
  <c r="BC9" i="2"/>
  <c r="BC17" i="2"/>
  <c r="BC8" i="2"/>
  <c r="BC16" i="2"/>
  <c r="BC6" i="2"/>
  <c r="BC14" i="2"/>
  <c r="BC13" i="2"/>
  <c r="BC15" i="2"/>
  <c r="BC21" i="2"/>
  <c r="BC20" i="2"/>
  <c r="BC19" i="2"/>
  <c r="BC27" i="2"/>
  <c r="BC18" i="2"/>
  <c r="BC26" i="2"/>
  <c r="BC25" i="2"/>
  <c r="BC5" i="2"/>
  <c r="BC23" i="2"/>
  <c r="BC22" i="2"/>
  <c r="BC37" i="2"/>
  <c r="BC36" i="2"/>
  <c r="BC35" i="2"/>
  <c r="BC7" i="2"/>
  <c r="BC29" i="2"/>
  <c r="BC34" i="2"/>
  <c r="BC24" i="2"/>
  <c r="BC31" i="2"/>
  <c r="BC39" i="2"/>
  <c r="BC30" i="2"/>
  <c r="BC38" i="2"/>
  <c r="BC48" i="2"/>
  <c r="BC40" i="2"/>
  <c r="BC41" i="2"/>
  <c r="BC47" i="2"/>
  <c r="BC46" i="2"/>
  <c r="BC45" i="2"/>
  <c r="BC32" i="2"/>
  <c r="BC33" i="2"/>
  <c r="BC44" i="2"/>
  <c r="BC52" i="2"/>
  <c r="BC43" i="2"/>
  <c r="BC42" i="2"/>
  <c r="BC28" i="2"/>
  <c r="BC60" i="2"/>
  <c r="BC50" i="2"/>
  <c r="BC59" i="2"/>
  <c r="BC51" i="2"/>
  <c r="BC58" i="2"/>
  <c r="BC57" i="2"/>
  <c r="BC56" i="2"/>
  <c r="BC64" i="2"/>
  <c r="BC55" i="2"/>
  <c r="BC63" i="2"/>
  <c r="BC54" i="2"/>
  <c r="BC66" i="2"/>
  <c r="BC74" i="2"/>
  <c r="BC82" i="2"/>
  <c r="BC73" i="2"/>
  <c r="BC81" i="2"/>
  <c r="BC61" i="2"/>
  <c r="BC72" i="2"/>
  <c r="BC49" i="2"/>
  <c r="BC53" i="2"/>
  <c r="BC62" i="2"/>
  <c r="BC65" i="2"/>
  <c r="BC71" i="2"/>
  <c r="BC79" i="2"/>
  <c r="BC70" i="2"/>
  <c r="BC78" i="2"/>
  <c r="BC69" i="2"/>
  <c r="BC77" i="2"/>
  <c r="BC68" i="2"/>
  <c r="BC75" i="2"/>
  <c r="BC90" i="2"/>
  <c r="BC98" i="2"/>
  <c r="BC106" i="2"/>
  <c r="BC67" i="2"/>
  <c r="BC89" i="2"/>
  <c r="BC97" i="2"/>
  <c r="BC105" i="2"/>
  <c r="BC88" i="2"/>
  <c r="BC96" i="2"/>
  <c r="BC104" i="2"/>
  <c r="BC87" i="2"/>
  <c r="BC95" i="2"/>
  <c r="BC103" i="2"/>
  <c r="BC86" i="2"/>
  <c r="BC94" i="2"/>
  <c r="BC102" i="2"/>
  <c r="BC85" i="2"/>
  <c r="BC93" i="2"/>
  <c r="BC101" i="2"/>
  <c r="BC84" i="2"/>
  <c r="BC99" i="2"/>
  <c r="BC114" i="2"/>
  <c r="BC122" i="2"/>
  <c r="BC113" i="2"/>
  <c r="BC121" i="2"/>
  <c r="BC76" i="2"/>
  <c r="BC83" i="2"/>
  <c r="BC112" i="2"/>
  <c r="BC120" i="2"/>
  <c r="BC92" i="2"/>
  <c r="BC111" i="2"/>
  <c r="BC119" i="2"/>
  <c r="BC127" i="2"/>
  <c r="BC100" i="2"/>
  <c r="BC110" i="2"/>
  <c r="BC118" i="2"/>
  <c r="BC126" i="2"/>
  <c r="BC80" i="2"/>
  <c r="BC109" i="2"/>
  <c r="BC117" i="2"/>
  <c r="BC125" i="2"/>
  <c r="BC133" i="2"/>
  <c r="BC141" i="2"/>
  <c r="BC149" i="2"/>
  <c r="BC115" i="2"/>
  <c r="BC123" i="2"/>
  <c r="BC132" i="2"/>
  <c r="BC140" i="2"/>
  <c r="BC148" i="2"/>
  <c r="BC108" i="2"/>
  <c r="BC128" i="2"/>
  <c r="BC131" i="2"/>
  <c r="BC139" i="2"/>
  <c r="BC147" i="2"/>
  <c r="BC116" i="2"/>
  <c r="BC124" i="2"/>
  <c r="BC129" i="2"/>
  <c r="BC137" i="2"/>
  <c r="BC145" i="2"/>
  <c r="BC136" i="2"/>
  <c r="BC144" i="2"/>
  <c r="BC150" i="2"/>
  <c r="BC153" i="2"/>
  <c r="BC161" i="2"/>
  <c r="BC169" i="2"/>
  <c r="BC107" i="2"/>
  <c r="BC143" i="2"/>
  <c r="BC152" i="2"/>
  <c r="BC160" i="2"/>
  <c r="BC168" i="2"/>
  <c r="BC130" i="2"/>
  <c r="BC151" i="2"/>
  <c r="BC159" i="2"/>
  <c r="BC91" i="2"/>
  <c r="BC134" i="2"/>
  <c r="BC157" i="2"/>
  <c r="BC165" i="2"/>
  <c r="BC138" i="2"/>
  <c r="BC156" i="2"/>
  <c r="BC164" i="2"/>
  <c r="BC167" i="2"/>
  <c r="BC178" i="2"/>
  <c r="BC186" i="2"/>
  <c r="BC177" i="2"/>
  <c r="BC185" i="2"/>
  <c r="BC154" i="2"/>
  <c r="BC170" i="2"/>
  <c r="BC176" i="2"/>
  <c r="BC184" i="2"/>
  <c r="BC142" i="2"/>
  <c r="BC158" i="2"/>
  <c r="BC166" i="2"/>
  <c r="BC175" i="2"/>
  <c r="BC183" i="2"/>
  <c r="BC191" i="2"/>
  <c r="BC155" i="2"/>
  <c r="BC174" i="2"/>
  <c r="BC182" i="2"/>
  <c r="BC190" i="2"/>
  <c r="BC162" i="2"/>
  <c r="BC180" i="2"/>
  <c r="BC199" i="2"/>
  <c r="BC207" i="2"/>
  <c r="BC215" i="2"/>
  <c r="BC223" i="2"/>
  <c r="BC171" i="2"/>
  <c r="BC188" i="2"/>
  <c r="BC198" i="2"/>
  <c r="BC206" i="2"/>
  <c r="BC214" i="2"/>
  <c r="BC222" i="2"/>
  <c r="BC230" i="2"/>
  <c r="BC146" i="2"/>
  <c r="BC189" i="2"/>
  <c r="BC197" i="2"/>
  <c r="BC205" i="2"/>
  <c r="BC213" i="2"/>
  <c r="BC221" i="2"/>
  <c r="BC229" i="2"/>
  <c r="BC172" i="2"/>
  <c r="BC196" i="2"/>
  <c r="BC204" i="2"/>
  <c r="BC212" i="2"/>
  <c r="BC220" i="2"/>
  <c r="BC163" i="2"/>
  <c r="BC195" i="2"/>
  <c r="BC203" i="2"/>
  <c r="BC211" i="2"/>
  <c r="BC219" i="2"/>
  <c r="BC227" i="2"/>
  <c r="BC135" i="2"/>
  <c r="BC179" i="2"/>
  <c r="BC194" i="2"/>
  <c r="BC187" i="2"/>
  <c r="BC209" i="2"/>
  <c r="BC216" i="2"/>
  <c r="BC226" i="2"/>
  <c r="BC237" i="2"/>
  <c r="BC173" i="2"/>
  <c r="BC181" i="2"/>
  <c r="BC193" i="2"/>
  <c r="BC200" i="2"/>
  <c r="BC201" i="2"/>
  <c r="BC210" i="2"/>
  <c r="BC218" i="2"/>
  <c r="BC236" i="2"/>
  <c r="BC192" i="2"/>
  <c r="BC202" i="2"/>
  <c r="BC217" i="2"/>
  <c r="BC235" i="2"/>
  <c r="BC234" i="2"/>
  <c r="BC242" i="2"/>
  <c r="BC225" i="2"/>
  <c r="BC228" i="2"/>
  <c r="BC233" i="2"/>
  <c r="BC231" i="2"/>
  <c r="BC239" i="2"/>
  <c r="BC232" i="2"/>
  <c r="BC246" i="2"/>
  <c r="BC254" i="2"/>
  <c r="BC262" i="2"/>
  <c r="BC270" i="2"/>
  <c r="BC278" i="2"/>
  <c r="BC286" i="2"/>
  <c r="BC294" i="2"/>
  <c r="BC224" i="2"/>
  <c r="BC245" i="2"/>
  <c r="BC253" i="2"/>
  <c r="BC261" i="2"/>
  <c r="BC269" i="2"/>
  <c r="BC277" i="2"/>
  <c r="BC285" i="2"/>
  <c r="BC293" i="2"/>
  <c r="BC241" i="2"/>
  <c r="BC252" i="2"/>
  <c r="BC260" i="2"/>
  <c r="BC268" i="2"/>
  <c r="BC276" i="2"/>
  <c r="BC284" i="2"/>
  <c r="BC292" i="2"/>
  <c r="BC243" i="2"/>
  <c r="BC251" i="2"/>
  <c r="BC259" i="2"/>
  <c r="BC267" i="2"/>
  <c r="BC275" i="2"/>
  <c r="BC283" i="2"/>
  <c r="BC291" i="2"/>
  <c r="BC250" i="2"/>
  <c r="BC258" i="2"/>
  <c r="BC266" i="2"/>
  <c r="BC274" i="2"/>
  <c r="BC282" i="2"/>
  <c r="BC238" i="2"/>
  <c r="BC248" i="2"/>
  <c r="BC256" i="2"/>
  <c r="BC264" i="2"/>
  <c r="BC272" i="2"/>
  <c r="BC280" i="2"/>
  <c r="BC288" i="2"/>
  <c r="BC244" i="2"/>
  <c r="BC289" i="2"/>
  <c r="BC297" i="2"/>
  <c r="BC305" i="2"/>
  <c r="BC313" i="2"/>
  <c r="BC321" i="2"/>
  <c r="BC329" i="2"/>
  <c r="BC337" i="2"/>
  <c r="BC271" i="2"/>
  <c r="BC273" i="2"/>
  <c r="BC287" i="2"/>
  <c r="BC296" i="2"/>
  <c r="BC304" i="2"/>
  <c r="BC312" i="2"/>
  <c r="BC320" i="2"/>
  <c r="BC328" i="2"/>
  <c r="BC336" i="2"/>
  <c r="BC255" i="2"/>
  <c r="BC265" i="2"/>
  <c r="BC303" i="2"/>
  <c r="BC311" i="2"/>
  <c r="BC327" i="2"/>
  <c r="BC335" i="2"/>
  <c r="BC343" i="2"/>
  <c r="BC208" i="2"/>
  <c r="BC247" i="2"/>
  <c r="BC249" i="2"/>
  <c r="BC257" i="2"/>
  <c r="BC263" i="2"/>
  <c r="BC302" i="2"/>
  <c r="BC310" i="2"/>
  <c r="BC318" i="2"/>
  <c r="BC326" i="2"/>
  <c r="BC334" i="2"/>
  <c r="BC342" i="2"/>
  <c r="BC279" i="2"/>
  <c r="BC295" i="2"/>
  <c r="BC301" i="2"/>
  <c r="BC309" i="2"/>
  <c r="BC317" i="2"/>
  <c r="BC325" i="2"/>
  <c r="BC333" i="2"/>
  <c r="BC299" i="2"/>
  <c r="BC307" i="2"/>
  <c r="BC315" i="2"/>
  <c r="BC323" i="2"/>
  <c r="BC331" i="2"/>
  <c r="BC339" i="2"/>
  <c r="BC281" i="2"/>
  <c r="BC298" i="2"/>
  <c r="BC341" i="2"/>
  <c r="BC306" i="2"/>
  <c r="BC314" i="2"/>
  <c r="BC240" i="2"/>
  <c r="BC330" i="2"/>
  <c r="BC348" i="2"/>
  <c r="BC356" i="2"/>
  <c r="BC364" i="2"/>
  <c r="BC332" i="2"/>
  <c r="BC338" i="2"/>
  <c r="BC344" i="2"/>
  <c r="BC347" i="2"/>
  <c r="BC355" i="2"/>
  <c r="BC363" i="2"/>
  <c r="BC371" i="2"/>
  <c r="BC346" i="2"/>
  <c r="BC354" i="2"/>
  <c r="BC362" i="2"/>
  <c r="BC370" i="2"/>
  <c r="BC316" i="2"/>
  <c r="BC340" i="2"/>
  <c r="BC345" i="2"/>
  <c r="BC353" i="2"/>
  <c r="BC361" i="2"/>
  <c r="BC369" i="2"/>
  <c r="BC300" i="2"/>
  <c r="BC324" i="2"/>
  <c r="BC352" i="2"/>
  <c r="BC360" i="2"/>
  <c r="BC368" i="2"/>
  <c r="BC351" i="2"/>
  <c r="BC359" i="2"/>
  <c r="BC367" i="2"/>
  <c r="BC308" i="2"/>
  <c r="BC350" i="2"/>
  <c r="BC358" i="2"/>
  <c r="BC366" i="2"/>
  <c r="BC322" i="2"/>
  <c r="BC378" i="2"/>
  <c r="BC386" i="2"/>
  <c r="BC394" i="2"/>
  <c r="BC377" i="2"/>
  <c r="BC385" i="2"/>
  <c r="BC393" i="2"/>
  <c r="BC376" i="2"/>
  <c r="BC384" i="2"/>
  <c r="BC392" i="2"/>
  <c r="BC357" i="2"/>
  <c r="BC365" i="2"/>
  <c r="BC375" i="2"/>
  <c r="BC383" i="2"/>
  <c r="BC391" i="2"/>
  <c r="BC374" i="2"/>
  <c r="BC382" i="2"/>
  <c r="BC390" i="2"/>
  <c r="BC372" i="2"/>
  <c r="BC380" i="2"/>
  <c r="BC388" i="2"/>
  <c r="BC396" i="2"/>
  <c r="BC349" i="2"/>
  <c r="BC379" i="2"/>
  <c r="BC387" i="2"/>
  <c r="BC395" i="2"/>
  <c r="BC401" i="2"/>
  <c r="BC409" i="2"/>
  <c r="BC417" i="2"/>
  <c r="BC425" i="2"/>
  <c r="BC433" i="2"/>
  <c r="BC441" i="2"/>
  <c r="BC449" i="2"/>
  <c r="BC381" i="2"/>
  <c r="BC400" i="2"/>
  <c r="BC408" i="2"/>
  <c r="BC416" i="2"/>
  <c r="BC424" i="2"/>
  <c r="BC432" i="2"/>
  <c r="BC440" i="2"/>
  <c r="BC448" i="2"/>
  <c r="BC397" i="2"/>
  <c r="BC398" i="2"/>
  <c r="BC399" i="2"/>
  <c r="BC407" i="2"/>
  <c r="BC415" i="2"/>
  <c r="BC423" i="2"/>
  <c r="BC431" i="2"/>
  <c r="BC439" i="2"/>
  <c r="BC447" i="2"/>
  <c r="BC406" i="2"/>
  <c r="BC414" i="2"/>
  <c r="BC422" i="2"/>
  <c r="BC430" i="2"/>
  <c r="BC438" i="2"/>
  <c r="BC446" i="2"/>
  <c r="BC454" i="2"/>
  <c r="BC405" i="2"/>
  <c r="BC413" i="2"/>
  <c r="BC421" i="2"/>
  <c r="BC429" i="2"/>
  <c r="BC437" i="2"/>
  <c r="BC445" i="2"/>
  <c r="BC453" i="2"/>
  <c r="BC404" i="2"/>
  <c r="BC412" i="2"/>
  <c r="BC420" i="2"/>
  <c r="BC428" i="2"/>
  <c r="BC436" i="2"/>
  <c r="BC444" i="2"/>
  <c r="BC452" i="2"/>
  <c r="BC373" i="2"/>
  <c r="BC389" i="2"/>
  <c r="BC403" i="2"/>
  <c r="BC411" i="2"/>
  <c r="BC419" i="2"/>
  <c r="BC427" i="2"/>
  <c r="BC435" i="2"/>
  <c r="BC443" i="2"/>
  <c r="BC451" i="2"/>
  <c r="BC418" i="2"/>
  <c r="BC455" i="2"/>
  <c r="BC463" i="2"/>
  <c r="BC471" i="2"/>
  <c r="BC479" i="2"/>
  <c r="BC487" i="2"/>
  <c r="BC495" i="2"/>
  <c r="BC503" i="2"/>
  <c r="BC402" i="2"/>
  <c r="BC462" i="2"/>
  <c r="BC470" i="2"/>
  <c r="BC478" i="2"/>
  <c r="BC486" i="2"/>
  <c r="BC494" i="2"/>
  <c r="BC502" i="2"/>
  <c r="BC461" i="2"/>
  <c r="BC469" i="2"/>
  <c r="BC477" i="2"/>
  <c r="BC485" i="2"/>
  <c r="BC493" i="2"/>
  <c r="BC501" i="2"/>
  <c r="BC460" i="2"/>
  <c r="BC468" i="2"/>
  <c r="BC476" i="2"/>
  <c r="BC484" i="2"/>
  <c r="BC492" i="2"/>
  <c r="BC500" i="2"/>
  <c r="BC459" i="2"/>
  <c r="BC467" i="2"/>
  <c r="BC475" i="2"/>
  <c r="BC483" i="2"/>
  <c r="BC491" i="2"/>
  <c r="BC499" i="2"/>
  <c r="BC507" i="2"/>
  <c r="BC450" i="2"/>
  <c r="BC458" i="2"/>
  <c r="BC466" i="2"/>
  <c r="BC474" i="2"/>
  <c r="BC482" i="2"/>
  <c r="BC490" i="2"/>
  <c r="BC498" i="2"/>
  <c r="BC506" i="2"/>
  <c r="BC426" i="2"/>
  <c r="BC457" i="2"/>
  <c r="BC465" i="2"/>
  <c r="BC473" i="2"/>
  <c r="BC481" i="2"/>
  <c r="BC489" i="2"/>
  <c r="BC497" i="2"/>
  <c r="BC505" i="2"/>
  <c r="BC410" i="2"/>
  <c r="BC434" i="2"/>
  <c r="BC442" i="2"/>
  <c r="BC456" i="2"/>
  <c r="BC464" i="2"/>
  <c r="BC472" i="2"/>
  <c r="BC480" i="2"/>
  <c r="BC488" i="2"/>
  <c r="BC496" i="2"/>
  <c r="BC504" i="2"/>
  <c r="BC513" i="2"/>
  <c r="BC521" i="2"/>
  <c r="BC529" i="2"/>
  <c r="BC537" i="2"/>
  <c r="BC545" i="2"/>
  <c r="BC553" i="2"/>
  <c r="BC561" i="2"/>
  <c r="BC569" i="2"/>
  <c r="BC512" i="2"/>
  <c r="BC520" i="2"/>
  <c r="BC528" i="2"/>
  <c r="BC536" i="2"/>
  <c r="BC544" i="2"/>
  <c r="BC552" i="2"/>
  <c r="BC560" i="2"/>
  <c r="BC511" i="2"/>
  <c r="BC519" i="2"/>
  <c r="BC527" i="2"/>
  <c r="BC535" i="2"/>
  <c r="BC543" i="2"/>
  <c r="BC551" i="2"/>
  <c r="BC559" i="2"/>
  <c r="BC567" i="2"/>
  <c r="BC508" i="2"/>
  <c r="BC510" i="2"/>
  <c r="BC518" i="2"/>
  <c r="BC526" i="2"/>
  <c r="BC534" i="2"/>
  <c r="BC542" i="2"/>
  <c r="BC550" i="2"/>
  <c r="BC558" i="2"/>
  <c r="BC566" i="2"/>
  <c r="BC517" i="2"/>
  <c r="BC525" i="2"/>
  <c r="BC533" i="2"/>
  <c r="BC541" i="2"/>
  <c r="BC549" i="2"/>
  <c r="BC557" i="2"/>
  <c r="BC565" i="2"/>
  <c r="BC509" i="2"/>
  <c r="BC516" i="2"/>
  <c r="BC524" i="2"/>
  <c r="BC532" i="2"/>
  <c r="BC540" i="2"/>
  <c r="BC548" i="2"/>
  <c r="BC556" i="2"/>
  <c r="BC564" i="2"/>
  <c r="BC515" i="2"/>
  <c r="BC523" i="2"/>
  <c r="BC531" i="2"/>
  <c r="BC539" i="2"/>
  <c r="BC547" i="2"/>
  <c r="BC555" i="2"/>
  <c r="BC563" i="2"/>
  <c r="BC514" i="2"/>
  <c r="BC522" i="2"/>
  <c r="BC530" i="2"/>
  <c r="BC538" i="2"/>
  <c r="BC546" i="2"/>
  <c r="BC554" i="2"/>
  <c r="BC562" i="2"/>
  <c r="BC570" i="2"/>
  <c r="BC578" i="2"/>
  <c r="BC586" i="2"/>
  <c r="BC594" i="2"/>
  <c r="BC602" i="2"/>
  <c r="BC610" i="2"/>
  <c r="BC618" i="2"/>
  <c r="BC626" i="2"/>
  <c r="BC577" i="2"/>
  <c r="BC585" i="2"/>
  <c r="BC593" i="2"/>
  <c r="BC601" i="2"/>
  <c r="BC609" i="2"/>
  <c r="BC617" i="2"/>
  <c r="BC625" i="2"/>
  <c r="BC568" i="2"/>
  <c r="BC576" i="2"/>
  <c r="BC584" i="2"/>
  <c r="BC592" i="2"/>
  <c r="BC600" i="2"/>
  <c r="BC608" i="2"/>
  <c r="BC616" i="2"/>
  <c r="BC624" i="2"/>
  <c r="BC575" i="2"/>
  <c r="BC583" i="2"/>
  <c r="BC591" i="2"/>
  <c r="BC599" i="2"/>
  <c r="BC607" i="2"/>
  <c r="BC615" i="2"/>
  <c r="BC623" i="2"/>
  <c r="BC574" i="2"/>
  <c r="BC582" i="2"/>
  <c r="BC590" i="2"/>
  <c r="BC598" i="2"/>
  <c r="BC606" i="2"/>
  <c r="BC614" i="2"/>
  <c r="BC622" i="2"/>
  <c r="BC630" i="2"/>
  <c r="BC573" i="2"/>
  <c r="BC581" i="2"/>
  <c r="BC589" i="2"/>
  <c r="BC597" i="2"/>
  <c r="BC605" i="2"/>
  <c r="BC613" i="2"/>
  <c r="BC621" i="2"/>
  <c r="BC572" i="2"/>
  <c r="BC580" i="2"/>
  <c r="BC588" i="2"/>
  <c r="BC596" i="2"/>
  <c r="BC604" i="2"/>
  <c r="BC612" i="2"/>
  <c r="BC620" i="2"/>
  <c r="BC571" i="2"/>
  <c r="BC579" i="2"/>
  <c r="BC587" i="2"/>
  <c r="BC595" i="2"/>
  <c r="BC603" i="2"/>
  <c r="BC611" i="2"/>
  <c r="BC619" i="2"/>
  <c r="BC627" i="2"/>
  <c r="BC631" i="2"/>
  <c r="BC639" i="2"/>
  <c r="BC647" i="2"/>
  <c r="BC655" i="2"/>
  <c r="BC663" i="2"/>
  <c r="BC671" i="2"/>
  <c r="BC679" i="2"/>
  <c r="BC687" i="2"/>
  <c r="BC628" i="2"/>
  <c r="BC638" i="2"/>
  <c r="BC646" i="2"/>
  <c r="BC654" i="2"/>
  <c r="BC662" i="2"/>
  <c r="BC670" i="2"/>
  <c r="BC678" i="2"/>
  <c r="BC686" i="2"/>
  <c r="BC637" i="2"/>
  <c r="BC645" i="2"/>
  <c r="BC653" i="2"/>
  <c r="BC661" i="2"/>
  <c r="BC669" i="2"/>
  <c r="BC677" i="2"/>
  <c r="BC685" i="2"/>
  <c r="BC636" i="2"/>
  <c r="BC644" i="2"/>
  <c r="BC652" i="2"/>
  <c r="BC660" i="2"/>
  <c r="BC668" i="2"/>
  <c r="BC676" i="2"/>
  <c r="BC684" i="2"/>
  <c r="BC635" i="2"/>
  <c r="BC643" i="2"/>
  <c r="BC651" i="2"/>
  <c r="BC659" i="2"/>
  <c r="BC667" i="2"/>
  <c r="BC675" i="2"/>
  <c r="BC683" i="2"/>
  <c r="BC629" i="2"/>
  <c r="BC634" i="2"/>
  <c r="BC642" i="2"/>
  <c r="BC650" i="2"/>
  <c r="BC658" i="2"/>
  <c r="BC666" i="2"/>
  <c r="BC674" i="2"/>
  <c r="BC682" i="2"/>
  <c r="BC633" i="2"/>
  <c r="BC641" i="2"/>
  <c r="BC649" i="2"/>
  <c r="BC657" i="2"/>
  <c r="BC665" i="2"/>
  <c r="BC673" i="2"/>
  <c r="BC681" i="2"/>
  <c r="BC632" i="2"/>
  <c r="BC640" i="2"/>
  <c r="BC648" i="2"/>
  <c r="BC656" i="2"/>
  <c r="BC664" i="2"/>
  <c r="BC672" i="2"/>
  <c r="BC680" i="2"/>
  <c r="BC688" i="2"/>
  <c r="BC690" i="2"/>
  <c r="BC692" i="2"/>
  <c r="BC700" i="2"/>
  <c r="BC708" i="2"/>
  <c r="BC716" i="2"/>
  <c r="BC724" i="2"/>
  <c r="BC732" i="2"/>
  <c r="BC740" i="2"/>
  <c r="BC748" i="2"/>
  <c r="BC691" i="2"/>
  <c r="BC699" i="2"/>
  <c r="BC707" i="2"/>
  <c r="BC715" i="2"/>
  <c r="BC723" i="2"/>
  <c r="BC731" i="2"/>
  <c r="BC739" i="2"/>
  <c r="BC747" i="2"/>
  <c r="BC698" i="2"/>
  <c r="BC706" i="2"/>
  <c r="BC714" i="2"/>
  <c r="BC722" i="2"/>
  <c r="BC730" i="2"/>
  <c r="BC738" i="2"/>
  <c r="BC746" i="2"/>
  <c r="BC697" i="2"/>
  <c r="BC705" i="2"/>
  <c r="BC713" i="2"/>
  <c r="BC721" i="2"/>
  <c r="BC729" i="2"/>
  <c r="BC737" i="2"/>
  <c r="BC745" i="2"/>
  <c r="BC753" i="2"/>
  <c r="BC696" i="2"/>
  <c r="BC704" i="2"/>
  <c r="BC712" i="2"/>
  <c r="BC720" i="2"/>
  <c r="BC728" i="2"/>
  <c r="BC736" i="2"/>
  <c r="BC744" i="2"/>
  <c r="BC752" i="2"/>
  <c r="BC689" i="2"/>
  <c r="BC695" i="2"/>
  <c r="BC703" i="2"/>
  <c r="BC711" i="2"/>
  <c r="BC719" i="2"/>
  <c r="BC727" i="2"/>
  <c r="BC735" i="2"/>
  <c r="BC743" i="2"/>
  <c r="BC751" i="2"/>
  <c r="BC694" i="2"/>
  <c r="BC702" i="2"/>
  <c r="BC710" i="2"/>
  <c r="BC718" i="2"/>
  <c r="BC726" i="2"/>
  <c r="BC734" i="2"/>
  <c r="BC742" i="2"/>
  <c r="BC750" i="2"/>
  <c r="BC717" i="2"/>
  <c r="BC757" i="2"/>
  <c r="BC765" i="2"/>
  <c r="BC773" i="2"/>
  <c r="BC781" i="2"/>
  <c r="BC789" i="2"/>
  <c r="BC797" i="2"/>
  <c r="BC805" i="2"/>
  <c r="BC813" i="2"/>
  <c r="BC821" i="2"/>
  <c r="BC829" i="2"/>
  <c r="BC837" i="2"/>
  <c r="BC845" i="2"/>
  <c r="BC853" i="2"/>
  <c r="BC861" i="2"/>
  <c r="BC756" i="2"/>
  <c r="BC764" i="2"/>
  <c r="BC772" i="2"/>
  <c r="BC780" i="2"/>
  <c r="BC788" i="2"/>
  <c r="BC796" i="2"/>
  <c r="BC804" i="2"/>
  <c r="BC812" i="2"/>
  <c r="BC820" i="2"/>
  <c r="BC828" i="2"/>
  <c r="BC836" i="2"/>
  <c r="BC844" i="2"/>
  <c r="BC852" i="2"/>
  <c r="BC860" i="2"/>
  <c r="BC755" i="2"/>
  <c r="BC763" i="2"/>
  <c r="BC771" i="2"/>
  <c r="BC779" i="2"/>
  <c r="BC787" i="2"/>
  <c r="BC795" i="2"/>
  <c r="BC803" i="2"/>
  <c r="BC811" i="2"/>
  <c r="BC819" i="2"/>
  <c r="BC827" i="2"/>
  <c r="BC835" i="2"/>
  <c r="BC843" i="2"/>
  <c r="BC851" i="2"/>
  <c r="BC859" i="2"/>
  <c r="BC733" i="2"/>
  <c r="BC749" i="2"/>
  <c r="BC754" i="2"/>
  <c r="BC762" i="2"/>
  <c r="BC770" i="2"/>
  <c r="BC778" i="2"/>
  <c r="BC786" i="2"/>
  <c r="BC794" i="2"/>
  <c r="BC802" i="2"/>
  <c r="BC810" i="2"/>
  <c r="BC818" i="2"/>
  <c r="BC826" i="2"/>
  <c r="BC834" i="2"/>
  <c r="BC842" i="2"/>
  <c r="BC850" i="2"/>
  <c r="BC858" i="2"/>
  <c r="BC709" i="2"/>
  <c r="BC761" i="2"/>
  <c r="BC769" i="2"/>
  <c r="BC777" i="2"/>
  <c r="BC785" i="2"/>
  <c r="BC793" i="2"/>
  <c r="BC801" i="2"/>
  <c r="BC809" i="2"/>
  <c r="BC817" i="2"/>
  <c r="BC825" i="2"/>
  <c r="BC833" i="2"/>
  <c r="BC841" i="2"/>
  <c r="BC849" i="2"/>
  <c r="BC857" i="2"/>
  <c r="BC701" i="2"/>
  <c r="BC760" i="2"/>
  <c r="BC768" i="2"/>
  <c r="BC776" i="2"/>
  <c r="BC784" i="2"/>
  <c r="BC792" i="2"/>
  <c r="BC800" i="2"/>
  <c r="BC808" i="2"/>
  <c r="BC816" i="2"/>
  <c r="BC824" i="2"/>
  <c r="BC832" i="2"/>
  <c r="BC840" i="2"/>
  <c r="BC848" i="2"/>
  <c r="BC856" i="2"/>
  <c r="BC864" i="2"/>
  <c r="BC693" i="2"/>
  <c r="BC759" i="2"/>
  <c r="BC767" i="2"/>
  <c r="BC775" i="2"/>
  <c r="BC783" i="2"/>
  <c r="BC791" i="2"/>
  <c r="BC799" i="2"/>
  <c r="BC807" i="2"/>
  <c r="BC815" i="2"/>
  <c r="BC823" i="2"/>
  <c r="BC831" i="2"/>
  <c r="BC839" i="2"/>
  <c r="BC847" i="2"/>
  <c r="BC855" i="2"/>
  <c r="BC862" i="2"/>
  <c r="BC865" i="2"/>
  <c r="BC866" i="2"/>
  <c r="BC874" i="2"/>
  <c r="BC882" i="2"/>
  <c r="BC890" i="2"/>
  <c r="BC898" i="2"/>
  <c r="BC906" i="2"/>
  <c r="BC914" i="2"/>
  <c r="BC922" i="2"/>
  <c r="BC930" i="2"/>
  <c r="BC938" i="2"/>
  <c r="BC946" i="2"/>
  <c r="BC954" i="2"/>
  <c r="BC962" i="2"/>
  <c r="BC782" i="2"/>
  <c r="BC822" i="2"/>
  <c r="BC838" i="2"/>
  <c r="BC873" i="2"/>
  <c r="BC881" i="2"/>
  <c r="BC889" i="2"/>
  <c r="BC897" i="2"/>
  <c r="BC905" i="2"/>
  <c r="BC913" i="2"/>
  <c r="BC921" i="2"/>
  <c r="BC929" i="2"/>
  <c r="BC937" i="2"/>
  <c r="BC945" i="2"/>
  <c r="BC953" i="2"/>
  <c r="BC961" i="2"/>
  <c r="BC872" i="2"/>
  <c r="BC880" i="2"/>
  <c r="BC888" i="2"/>
  <c r="BC896" i="2"/>
  <c r="BC904" i="2"/>
  <c r="BC912" i="2"/>
  <c r="BC920" i="2"/>
  <c r="BC928" i="2"/>
  <c r="BC936" i="2"/>
  <c r="BC944" i="2"/>
  <c r="BC952" i="2"/>
  <c r="BC960" i="2"/>
  <c r="BC968" i="2"/>
  <c r="BC774" i="2"/>
  <c r="BC790" i="2"/>
  <c r="BC798" i="2"/>
  <c r="BC854" i="2"/>
  <c r="BC871" i="2"/>
  <c r="BC879" i="2"/>
  <c r="BC887" i="2"/>
  <c r="BC895" i="2"/>
  <c r="BC903" i="2"/>
  <c r="BC911" i="2"/>
  <c r="BC919" i="2"/>
  <c r="BC927" i="2"/>
  <c r="BC935" i="2"/>
  <c r="BC943" i="2"/>
  <c r="BC951" i="2"/>
  <c r="BC959" i="2"/>
  <c r="BC967" i="2"/>
  <c r="BC758" i="2"/>
  <c r="BC806" i="2"/>
  <c r="BC863" i="2"/>
  <c r="BC870" i="2"/>
  <c r="BC878" i="2"/>
  <c r="BC886" i="2"/>
  <c r="BC894" i="2"/>
  <c r="BC902" i="2"/>
  <c r="BC910" i="2"/>
  <c r="BC918" i="2"/>
  <c r="BC926" i="2"/>
  <c r="BC934" i="2"/>
  <c r="BC942" i="2"/>
  <c r="BC950" i="2"/>
  <c r="BC958" i="2"/>
  <c r="BC966" i="2"/>
  <c r="BC725" i="2"/>
  <c r="BC814" i="2"/>
  <c r="BC869" i="2"/>
  <c r="BC877" i="2"/>
  <c r="BC885" i="2"/>
  <c r="BC893" i="2"/>
  <c r="BC901" i="2"/>
  <c r="BC909" i="2"/>
  <c r="BC917" i="2"/>
  <c r="BC925" i="2"/>
  <c r="BC933" i="2"/>
  <c r="BC941" i="2"/>
  <c r="BC949" i="2"/>
  <c r="BC957" i="2"/>
  <c r="BC965" i="2"/>
  <c r="BC766" i="2"/>
  <c r="BC868" i="2"/>
  <c r="BC876" i="2"/>
  <c r="BC884" i="2"/>
  <c r="BC892" i="2"/>
  <c r="BC900" i="2"/>
  <c r="BC908" i="2"/>
  <c r="BC916" i="2"/>
  <c r="BC924" i="2"/>
  <c r="BC932" i="2"/>
  <c r="BC940" i="2"/>
  <c r="BC948" i="2"/>
  <c r="BC956" i="2"/>
  <c r="BC964" i="2"/>
  <c r="BC741" i="2"/>
  <c r="BC830" i="2"/>
  <c r="BC846" i="2"/>
  <c r="BC867" i="2"/>
  <c r="BC891" i="2"/>
  <c r="BC955" i="2"/>
  <c r="BC977" i="2"/>
  <c r="BC985" i="2"/>
  <c r="BC993" i="2"/>
  <c r="BC1001" i="2"/>
  <c r="BC1009" i="2"/>
  <c r="BC1017" i="2"/>
  <c r="BC1025" i="2"/>
  <c r="BC1033" i="2"/>
  <c r="BC1041" i="2"/>
  <c r="BC1049" i="2"/>
  <c r="BC1057" i="2"/>
  <c r="BC1065" i="2"/>
  <c r="BC1073" i="2"/>
  <c r="BC915" i="2"/>
  <c r="BC976" i="2"/>
  <c r="BC984" i="2"/>
  <c r="BC992" i="2"/>
  <c r="BC1000" i="2"/>
  <c r="BC1008" i="2"/>
  <c r="BC1016" i="2"/>
  <c r="BC1024" i="2"/>
  <c r="BC1032" i="2"/>
  <c r="BC1040" i="2"/>
  <c r="BC1048" i="2"/>
  <c r="BC1056" i="2"/>
  <c r="BC1064" i="2"/>
  <c r="BC939" i="2"/>
  <c r="BC963" i="2"/>
  <c r="BC972" i="2"/>
  <c r="BC975" i="2"/>
  <c r="BC983" i="2"/>
  <c r="BC991" i="2"/>
  <c r="BC999" i="2"/>
  <c r="BC1007" i="2"/>
  <c r="BC1015" i="2"/>
  <c r="BC1023" i="2"/>
  <c r="BC1031" i="2"/>
  <c r="BC1039" i="2"/>
  <c r="BC1047" i="2"/>
  <c r="BC1055" i="2"/>
  <c r="BC1063" i="2"/>
  <c r="BC1071" i="2"/>
  <c r="BC875" i="2"/>
  <c r="BC907" i="2"/>
  <c r="BC969" i="2"/>
  <c r="BC974" i="2"/>
  <c r="BC982" i="2"/>
  <c r="BC990" i="2"/>
  <c r="BC998" i="2"/>
  <c r="BC1006" i="2"/>
  <c r="BC1014" i="2"/>
  <c r="BC1022" i="2"/>
  <c r="BC1030" i="2"/>
  <c r="BC1038" i="2"/>
  <c r="BC1046" i="2"/>
  <c r="BC1054" i="2"/>
  <c r="BC1062" i="2"/>
  <c r="BC1070" i="2"/>
  <c r="BC1078" i="2"/>
  <c r="BC947" i="2"/>
  <c r="BC973" i="2"/>
  <c r="BC981" i="2"/>
  <c r="BC989" i="2"/>
  <c r="BC997" i="2"/>
  <c r="BC1005" i="2"/>
  <c r="BC1013" i="2"/>
  <c r="BC1021" i="2"/>
  <c r="BC1029" i="2"/>
  <c r="BC1037" i="2"/>
  <c r="BC1045" i="2"/>
  <c r="BC1053" i="2"/>
  <c r="BC1061" i="2"/>
  <c r="BC1069" i="2"/>
  <c r="BC1077" i="2"/>
  <c r="BC883" i="2"/>
  <c r="BC923" i="2"/>
  <c r="BC980" i="2"/>
  <c r="BC988" i="2"/>
  <c r="BC996" i="2"/>
  <c r="BC1004" i="2"/>
  <c r="BC1012" i="2"/>
  <c r="BC1020" i="2"/>
  <c r="BC1028" i="2"/>
  <c r="BC1036" i="2"/>
  <c r="BC1044" i="2"/>
  <c r="BC1052" i="2"/>
  <c r="BC1060" i="2"/>
  <c r="BC1068" i="2"/>
  <c r="BC899" i="2"/>
  <c r="BC931" i="2"/>
  <c r="BC979" i="2"/>
  <c r="BC987" i="2"/>
  <c r="BC995" i="2"/>
  <c r="BC1003" i="2"/>
  <c r="BC1011" i="2"/>
  <c r="BC1019" i="2"/>
  <c r="BC1027" i="2"/>
  <c r="BC1035" i="2"/>
  <c r="BC1043" i="2"/>
  <c r="BC1051" i="2"/>
  <c r="BC1059" i="2"/>
  <c r="BC1067" i="2"/>
  <c r="BC970" i="2"/>
  <c r="BC971" i="2"/>
  <c r="BC978" i="2"/>
  <c r="BC986" i="2"/>
  <c r="BC994" i="2"/>
  <c r="BC1002" i="2"/>
  <c r="BC1010" i="2"/>
  <c r="BC1018" i="2"/>
  <c r="BC1026" i="2"/>
  <c r="BC1034" i="2"/>
  <c r="BC1042" i="2"/>
  <c r="BC1050" i="2"/>
  <c r="BC1058" i="2"/>
  <c r="BC1066" i="2"/>
  <c r="AU4" i="2"/>
  <c r="AU12" i="2"/>
  <c r="AU3" i="2"/>
  <c r="AU9" i="2"/>
  <c r="AU17" i="2"/>
  <c r="AU8" i="2"/>
  <c r="AU14" i="2"/>
  <c r="AU21" i="2"/>
  <c r="AU20" i="2"/>
  <c r="AU28" i="2"/>
  <c r="AU19" i="2"/>
  <c r="AU27" i="2"/>
  <c r="AU7" i="2"/>
  <c r="AU18" i="2"/>
  <c r="AU26" i="2"/>
  <c r="AU13" i="2"/>
  <c r="AU15" i="2"/>
  <c r="AU23" i="2"/>
  <c r="AU22" i="2"/>
  <c r="AU37" i="2"/>
  <c r="AU36" i="2"/>
  <c r="AU35" i="2"/>
  <c r="AU34" i="2"/>
  <c r="AU31" i="2"/>
  <c r="AU39" i="2"/>
  <c r="AU38" i="2"/>
  <c r="AU33" i="2"/>
  <c r="AU47" i="2"/>
  <c r="AU32" i="2"/>
  <c r="AU46" i="2"/>
  <c r="AU41" i="2"/>
  <c r="AU45" i="2"/>
  <c r="AU40" i="2"/>
  <c r="AU44" i="2"/>
  <c r="AU29" i="2"/>
  <c r="AU43" i="2"/>
  <c r="AU42" i="2"/>
  <c r="AU60" i="2"/>
  <c r="AU59" i="2"/>
  <c r="AU58" i="2"/>
  <c r="AU56" i="2"/>
  <c r="AU64" i="2"/>
  <c r="AU55" i="2"/>
  <c r="AU63" i="2"/>
  <c r="AU50" i="2"/>
  <c r="AU54" i="2"/>
  <c r="AU61" i="2"/>
  <c r="AU62" i="2"/>
  <c r="AU66" i="2"/>
  <c r="AU74" i="2"/>
  <c r="AU82" i="2"/>
  <c r="AU51" i="2"/>
  <c r="AU81" i="2"/>
  <c r="AU53" i="2"/>
  <c r="AU72" i="2"/>
  <c r="AU79" i="2"/>
  <c r="AU70" i="2"/>
  <c r="AU78" i="2"/>
  <c r="AU69" i="2"/>
  <c r="AU77" i="2"/>
  <c r="AU90" i="2"/>
  <c r="AU98" i="2"/>
  <c r="AU97" i="2"/>
  <c r="AU105" i="2"/>
  <c r="AU104" i="2"/>
  <c r="AU87" i="2"/>
  <c r="AU95" i="2"/>
  <c r="AU76" i="2"/>
  <c r="AU80" i="2"/>
  <c r="AU86" i="2"/>
  <c r="AU94" i="2"/>
  <c r="AU102" i="2"/>
  <c r="AU68" i="2"/>
  <c r="AU85" i="2"/>
  <c r="AU93" i="2"/>
  <c r="AU101" i="2"/>
  <c r="AU83" i="2"/>
  <c r="AU114" i="2"/>
  <c r="AU122" i="2"/>
  <c r="AU92" i="2"/>
  <c r="AU121" i="2"/>
  <c r="AU75" i="2"/>
  <c r="AU100" i="2"/>
  <c r="AU112" i="2"/>
  <c r="AU128" i="2"/>
  <c r="AU119" i="2"/>
  <c r="AU127" i="2"/>
  <c r="AU110" i="2"/>
  <c r="AU118" i="2"/>
  <c r="AU126" i="2"/>
  <c r="AU84" i="2"/>
  <c r="AU91" i="2"/>
  <c r="AU125" i="2"/>
  <c r="AU108" i="2"/>
  <c r="AU133" i="2"/>
  <c r="AU141" i="2"/>
  <c r="AU149" i="2"/>
  <c r="AU132" i="2"/>
  <c r="AU140" i="2"/>
  <c r="AU148" i="2"/>
  <c r="AU131" i="2"/>
  <c r="AU139" i="2"/>
  <c r="AU137" i="2"/>
  <c r="AU136" i="2"/>
  <c r="AU144" i="2"/>
  <c r="AU146" i="2"/>
  <c r="AU153" i="2"/>
  <c r="AU161" i="2"/>
  <c r="AU134" i="2"/>
  <c r="AU152" i="2"/>
  <c r="AU160" i="2"/>
  <c r="AU129" i="2"/>
  <c r="AU138" i="2"/>
  <c r="AU159" i="2"/>
  <c r="AU135" i="2"/>
  <c r="AU142" i="2"/>
  <c r="AU157" i="2"/>
  <c r="AU165" i="2"/>
  <c r="AU150" i="2"/>
  <c r="AU156" i="2"/>
  <c r="AU164" i="2"/>
  <c r="AU130" i="2"/>
  <c r="AU158" i="2"/>
  <c r="AU166" i="2"/>
  <c r="AU178" i="2"/>
  <c r="AU186" i="2"/>
  <c r="AU194" i="2"/>
  <c r="AU143" i="2"/>
  <c r="AU155" i="2"/>
  <c r="AU177" i="2"/>
  <c r="AU185" i="2"/>
  <c r="AU184" i="2"/>
  <c r="AU67" i="2"/>
  <c r="AU175" i="2"/>
  <c r="AU191" i="2"/>
  <c r="AU162" i="2"/>
  <c r="AU167" i="2"/>
  <c r="AU174" i="2"/>
  <c r="AU182" i="2"/>
  <c r="AU172" i="2"/>
  <c r="AU193" i="2"/>
  <c r="AU199" i="2"/>
  <c r="AU207" i="2"/>
  <c r="AU215" i="2"/>
  <c r="AU223" i="2"/>
  <c r="AU154" i="2"/>
  <c r="AU170" i="2"/>
  <c r="AU173" i="2"/>
  <c r="AU206" i="2"/>
  <c r="AU214" i="2"/>
  <c r="AU192" i="2"/>
  <c r="AU197" i="2"/>
  <c r="AU205" i="2"/>
  <c r="AU213" i="2"/>
  <c r="AU221" i="2"/>
  <c r="AU229" i="2"/>
  <c r="AU123" i="2"/>
  <c r="AU179" i="2"/>
  <c r="AU196" i="2"/>
  <c r="AU204" i="2"/>
  <c r="AU212" i="2"/>
  <c r="AU220" i="2"/>
  <c r="AU115" i="2"/>
  <c r="AU195" i="2"/>
  <c r="AU203" i="2"/>
  <c r="AU211" i="2"/>
  <c r="AU188" i="2"/>
  <c r="AU228" i="2"/>
  <c r="AU237" i="2"/>
  <c r="AU236" i="2"/>
  <c r="AU180" i="2"/>
  <c r="AU189" i="2"/>
  <c r="AU235" i="2"/>
  <c r="AU224" i="2"/>
  <c r="AU209" i="2"/>
  <c r="AU233" i="2"/>
  <c r="AU200" i="2"/>
  <c r="AU210" i="2"/>
  <c r="AU231" i="2"/>
  <c r="AU239" i="2"/>
  <c r="AU217" i="2"/>
  <c r="AU246" i="2"/>
  <c r="AU262" i="2"/>
  <c r="AU270" i="2"/>
  <c r="AU278" i="2"/>
  <c r="AU286" i="2"/>
  <c r="AU244" i="2"/>
  <c r="AU261" i="2"/>
  <c r="AU277" i="2"/>
  <c r="AU285" i="2"/>
  <c r="AU293" i="2"/>
  <c r="AU216" i="2"/>
  <c r="AU238" i="2"/>
  <c r="AU252" i="2"/>
  <c r="AU260" i="2"/>
  <c r="AU268" i="2"/>
  <c r="AU276" i="2"/>
  <c r="AU284" i="2"/>
  <c r="AU292" i="2"/>
  <c r="AU267" i="2"/>
  <c r="AU283" i="2"/>
  <c r="AU291" i="2"/>
  <c r="AU250" i="2"/>
  <c r="AU258" i="2"/>
  <c r="AU266" i="2"/>
  <c r="AU274" i="2"/>
  <c r="AU232" i="2"/>
  <c r="AU248" i="2"/>
  <c r="AU256" i="2"/>
  <c r="AU264" i="2"/>
  <c r="AU272" i="2"/>
  <c r="AU280" i="2"/>
  <c r="AU288" i="2"/>
  <c r="AU255" i="2"/>
  <c r="AU263" i="2"/>
  <c r="AU295" i="2"/>
  <c r="AU298" i="2"/>
  <c r="AU321" i="2"/>
  <c r="AU329" i="2"/>
  <c r="AU202" i="2"/>
  <c r="AU247" i="2"/>
  <c r="AU249" i="2"/>
  <c r="AU257" i="2"/>
  <c r="AU312" i="2"/>
  <c r="AU320" i="2"/>
  <c r="AU328" i="2"/>
  <c r="AU336" i="2"/>
  <c r="AU279" i="2"/>
  <c r="AU311" i="2"/>
  <c r="AU319" i="2"/>
  <c r="AU327" i="2"/>
  <c r="AU335" i="2"/>
  <c r="AU343" i="2"/>
  <c r="AU243" i="2"/>
  <c r="AU281" i="2"/>
  <c r="AU302" i="2"/>
  <c r="AU318" i="2"/>
  <c r="AU326" i="2"/>
  <c r="AU334" i="2"/>
  <c r="AU342" i="2"/>
  <c r="AU297" i="2"/>
  <c r="AU325" i="2"/>
  <c r="AU333" i="2"/>
  <c r="AU315" i="2"/>
  <c r="AU323" i="2"/>
  <c r="AU331" i="2"/>
  <c r="AU339" i="2"/>
  <c r="AU330" i="2"/>
  <c r="AU332" i="2"/>
  <c r="AU338" i="2"/>
  <c r="AU340" i="2"/>
  <c r="AU287" i="2"/>
  <c r="AU316" i="2"/>
  <c r="AU308" i="2"/>
  <c r="AU322" i="2"/>
  <c r="AU324" i="2"/>
  <c r="AU314" i="2"/>
  <c r="AU271" i="2"/>
  <c r="AU273" i="2"/>
  <c r="AU306" i="2"/>
  <c r="AU364" i="2"/>
  <c r="AU347" i="2"/>
  <c r="AU355" i="2"/>
  <c r="AU363" i="2"/>
  <c r="AU371" i="2"/>
  <c r="AU346" i="2"/>
  <c r="AU354" i="2"/>
  <c r="AU345" i="2"/>
  <c r="AU353" i="2"/>
  <c r="AU369" i="2"/>
  <c r="AU341" i="2"/>
  <c r="AU344" i="2"/>
  <c r="AU352" i="2"/>
  <c r="AU360" i="2"/>
  <c r="AU368" i="2"/>
  <c r="AU351" i="2"/>
  <c r="AU359" i="2"/>
  <c r="AU367" i="2"/>
  <c r="AU350" i="2"/>
  <c r="AU358" i="2"/>
  <c r="AU366" i="2"/>
  <c r="AU357" i="2"/>
  <c r="AU378" i="2"/>
  <c r="AU386" i="2"/>
  <c r="AU394" i="2"/>
  <c r="AU385" i="2"/>
  <c r="AU393" i="2"/>
  <c r="AU365" i="2"/>
  <c r="AU376" i="2"/>
  <c r="AU392" i="2"/>
  <c r="AU375" i="2"/>
  <c r="AU383" i="2"/>
  <c r="AU391" i="2"/>
  <c r="AU374" i="2"/>
  <c r="AU382" i="2"/>
  <c r="AU372" i="2"/>
  <c r="AU380" i="2"/>
  <c r="AU396" i="2"/>
  <c r="AU379" i="2"/>
  <c r="AU387" i="2"/>
  <c r="AU381" i="2"/>
  <c r="AU401" i="2"/>
  <c r="AU409" i="2"/>
  <c r="AU417" i="2"/>
  <c r="AU425" i="2"/>
  <c r="AU433" i="2"/>
  <c r="AU441" i="2"/>
  <c r="AU400" i="2"/>
  <c r="AU408" i="2"/>
  <c r="AU416" i="2"/>
  <c r="AU424" i="2"/>
  <c r="AU432" i="2"/>
  <c r="AU440" i="2"/>
  <c r="AU448" i="2"/>
  <c r="AU399" i="2"/>
  <c r="AU407" i="2"/>
  <c r="AU415" i="2"/>
  <c r="AU423" i="2"/>
  <c r="AU431" i="2"/>
  <c r="AU439" i="2"/>
  <c r="AU447" i="2"/>
  <c r="AU406" i="2"/>
  <c r="AU422" i="2"/>
  <c r="AU430" i="2"/>
  <c r="AU438" i="2"/>
  <c r="AU446" i="2"/>
  <c r="AU454" i="2"/>
  <c r="AU405" i="2"/>
  <c r="AU413" i="2"/>
  <c r="AU421" i="2"/>
  <c r="AU429" i="2"/>
  <c r="AU437" i="2"/>
  <c r="AU445" i="2"/>
  <c r="AU453" i="2"/>
  <c r="AU373" i="2"/>
  <c r="AU398" i="2"/>
  <c r="AU404" i="2"/>
  <c r="AU412" i="2"/>
  <c r="AU420" i="2"/>
  <c r="AU428" i="2"/>
  <c r="AU452" i="2"/>
  <c r="AU403" i="2"/>
  <c r="AU411" i="2"/>
  <c r="AU419" i="2"/>
  <c r="AU427" i="2"/>
  <c r="AU435" i="2"/>
  <c r="AU451" i="2"/>
  <c r="AU397" i="2"/>
  <c r="AU455" i="2"/>
  <c r="AU471" i="2"/>
  <c r="AU479" i="2"/>
  <c r="AU487" i="2"/>
  <c r="AU495" i="2"/>
  <c r="AU503" i="2"/>
  <c r="AU462" i="2"/>
  <c r="AU470" i="2"/>
  <c r="AU478" i="2"/>
  <c r="AU486" i="2"/>
  <c r="AU494" i="2"/>
  <c r="AU502" i="2"/>
  <c r="AU469" i="2"/>
  <c r="AU485" i="2"/>
  <c r="AU493" i="2"/>
  <c r="AU460" i="2"/>
  <c r="AU468" i="2"/>
  <c r="AU484" i="2"/>
  <c r="AU492" i="2"/>
  <c r="AU500" i="2"/>
  <c r="AU450" i="2"/>
  <c r="AU459" i="2"/>
  <c r="AU467" i="2"/>
  <c r="AU475" i="2"/>
  <c r="AU483" i="2"/>
  <c r="AU491" i="2"/>
  <c r="AU466" i="2"/>
  <c r="AU474" i="2"/>
  <c r="AU482" i="2"/>
  <c r="AU506" i="2"/>
  <c r="AU410" i="2"/>
  <c r="AU434" i="2"/>
  <c r="AU442" i="2"/>
  <c r="AU457" i="2"/>
  <c r="AU465" i="2"/>
  <c r="AU473" i="2"/>
  <c r="AU489" i="2"/>
  <c r="AU505" i="2"/>
  <c r="AU418" i="2"/>
  <c r="AU456" i="2"/>
  <c r="AU464" i="2"/>
  <c r="AU472" i="2"/>
  <c r="AU480" i="2"/>
  <c r="AU488" i="2"/>
  <c r="AU504" i="2"/>
  <c r="AU521" i="2"/>
  <c r="AU529" i="2"/>
  <c r="AU537" i="2"/>
  <c r="AU545" i="2"/>
  <c r="AU553" i="2"/>
  <c r="AU561" i="2"/>
  <c r="AU569" i="2"/>
  <c r="AU512" i="2"/>
  <c r="AU520" i="2"/>
  <c r="AU528" i="2"/>
  <c r="AU536" i="2"/>
  <c r="AU544" i="2"/>
  <c r="AU560" i="2"/>
  <c r="AU511" i="2"/>
  <c r="AU519" i="2"/>
  <c r="AU527" i="2"/>
  <c r="AU535" i="2"/>
  <c r="AU543" i="2"/>
  <c r="AU551" i="2"/>
  <c r="AU559" i="2"/>
  <c r="AU567" i="2"/>
  <c r="AU510" i="2"/>
  <c r="AU518" i="2"/>
  <c r="AU526" i="2"/>
  <c r="AU534" i="2"/>
  <c r="AU558" i="2"/>
  <c r="AU517" i="2"/>
  <c r="AU525" i="2"/>
  <c r="AU533" i="2"/>
  <c r="AU541" i="2"/>
  <c r="AU549" i="2"/>
  <c r="AU557" i="2"/>
  <c r="AU565" i="2"/>
  <c r="AU532" i="2"/>
  <c r="AU540" i="2"/>
  <c r="AU548" i="2"/>
  <c r="AU556" i="2"/>
  <c r="AU564" i="2"/>
  <c r="AU515" i="2"/>
  <c r="AU523" i="2"/>
  <c r="AU555" i="2"/>
  <c r="AU508" i="2"/>
  <c r="AU514" i="2"/>
  <c r="AU522" i="2"/>
  <c r="AU530" i="2"/>
  <c r="AU554" i="2"/>
  <c r="AU562" i="2"/>
  <c r="AU570" i="2"/>
  <c r="AU578" i="2"/>
  <c r="AU586" i="2"/>
  <c r="AU610" i="2"/>
  <c r="AU618" i="2"/>
  <c r="AU626" i="2"/>
  <c r="AU577" i="2"/>
  <c r="AU585" i="2"/>
  <c r="AU601" i="2"/>
  <c r="AU609" i="2"/>
  <c r="AU617" i="2"/>
  <c r="AU625" i="2"/>
  <c r="AU576" i="2"/>
  <c r="AU584" i="2"/>
  <c r="AU608" i="2"/>
  <c r="AU616" i="2"/>
  <c r="AU624" i="2"/>
  <c r="AU575" i="2"/>
  <c r="AU591" i="2"/>
  <c r="AU599" i="2"/>
  <c r="AU607" i="2"/>
  <c r="AU615" i="2"/>
  <c r="AU623" i="2"/>
  <c r="AU574" i="2"/>
  <c r="AU590" i="2"/>
  <c r="AU614" i="2"/>
  <c r="AU622" i="2"/>
  <c r="AU630" i="2"/>
  <c r="AU573" i="2"/>
  <c r="AU589" i="2"/>
  <c r="AU605" i="2"/>
  <c r="AU613" i="2"/>
  <c r="AU621" i="2"/>
  <c r="AU580" i="2"/>
  <c r="AU588" i="2"/>
  <c r="AU604" i="2"/>
  <c r="AU612" i="2"/>
  <c r="AU620" i="2"/>
  <c r="AU568" i="2"/>
  <c r="AU571" i="2"/>
  <c r="AU587" i="2"/>
  <c r="AU611" i="2"/>
  <c r="AU619" i="2"/>
  <c r="AU627" i="2"/>
  <c r="AU628" i="2"/>
  <c r="AU631" i="2"/>
  <c r="AU639" i="2"/>
  <c r="AU647" i="2"/>
  <c r="AU655" i="2"/>
  <c r="AU663" i="2"/>
  <c r="AU679" i="2"/>
  <c r="AU687" i="2"/>
  <c r="AU629" i="2"/>
  <c r="AU638" i="2"/>
  <c r="AU646" i="2"/>
  <c r="AU654" i="2"/>
  <c r="AU662" i="2"/>
  <c r="AU670" i="2"/>
  <c r="AU678" i="2"/>
  <c r="AU637" i="2"/>
  <c r="AU645" i="2"/>
  <c r="AU661" i="2"/>
  <c r="AU669" i="2"/>
  <c r="AU677" i="2"/>
  <c r="AU685" i="2"/>
  <c r="AU636" i="2"/>
  <c r="AU644" i="2"/>
  <c r="AU652" i="2"/>
  <c r="AU660" i="2"/>
  <c r="AU668" i="2"/>
  <c r="AU676" i="2"/>
  <c r="AU684" i="2"/>
  <c r="AU635" i="2"/>
  <c r="AU643" i="2"/>
  <c r="AU651" i="2"/>
  <c r="AU659" i="2"/>
  <c r="AU667" i="2"/>
  <c r="AU675" i="2"/>
  <c r="AU683" i="2"/>
  <c r="AU634" i="2"/>
  <c r="AU642" i="2"/>
  <c r="AU650" i="2"/>
  <c r="AU658" i="2"/>
  <c r="AU666" i="2"/>
  <c r="AU674" i="2"/>
  <c r="AU682" i="2"/>
  <c r="AU633" i="2"/>
  <c r="AU641" i="2"/>
  <c r="AU649" i="2"/>
  <c r="AU657" i="2"/>
  <c r="AU665" i="2"/>
  <c r="AU673" i="2"/>
  <c r="AU681" i="2"/>
  <c r="AU632" i="2"/>
  <c r="AU640" i="2"/>
  <c r="AU648" i="2"/>
  <c r="AU656" i="2"/>
  <c r="AU664" i="2"/>
  <c r="AU672" i="2"/>
  <c r="AU680" i="2"/>
  <c r="AU688" i="2"/>
  <c r="AU692" i="2"/>
  <c r="AU700" i="2"/>
  <c r="AU708" i="2"/>
  <c r="AU716" i="2"/>
  <c r="AU724" i="2"/>
  <c r="AU732" i="2"/>
  <c r="AU740" i="2"/>
  <c r="AU691" i="2"/>
  <c r="AU699" i="2"/>
  <c r="AU707" i="2"/>
  <c r="AU723" i="2"/>
  <c r="AU731" i="2"/>
  <c r="AU739" i="2"/>
  <c r="AU747" i="2"/>
  <c r="AU689" i="2"/>
  <c r="AU698" i="2"/>
  <c r="AU706" i="2"/>
  <c r="AU714" i="2"/>
  <c r="AU722" i="2"/>
  <c r="AU738" i="2"/>
  <c r="AU746" i="2"/>
  <c r="AU697" i="2"/>
  <c r="AU705" i="2"/>
  <c r="AU713" i="2"/>
  <c r="AU721" i="2"/>
  <c r="AU729" i="2"/>
  <c r="AU737" i="2"/>
  <c r="AU745" i="2"/>
  <c r="AU753" i="2"/>
  <c r="AU690" i="2"/>
  <c r="AU720" i="2"/>
  <c r="AU728" i="2"/>
  <c r="AU736" i="2"/>
  <c r="AU752" i="2"/>
  <c r="AU695" i="2"/>
  <c r="AU711" i="2"/>
  <c r="AU719" i="2"/>
  <c r="AU727" i="2"/>
  <c r="AU735" i="2"/>
  <c r="AU751" i="2"/>
  <c r="AU702" i="2"/>
  <c r="AU710" i="2"/>
  <c r="AU718" i="2"/>
  <c r="AU726" i="2"/>
  <c r="AU734" i="2"/>
  <c r="AU742" i="2"/>
  <c r="AU750" i="2"/>
  <c r="AU757" i="2"/>
  <c r="AU765" i="2"/>
  <c r="AU773" i="2"/>
  <c r="AU781" i="2"/>
  <c r="AU789" i="2"/>
  <c r="AU797" i="2"/>
  <c r="AU805" i="2"/>
  <c r="AU813" i="2"/>
  <c r="AU821" i="2"/>
  <c r="AU829" i="2"/>
  <c r="AU837" i="2"/>
  <c r="AU845" i="2"/>
  <c r="AU853" i="2"/>
  <c r="AU861" i="2"/>
  <c r="AU764" i="2"/>
  <c r="AU772" i="2"/>
  <c r="AU780" i="2"/>
  <c r="AU788" i="2"/>
  <c r="AU796" i="2"/>
  <c r="AU812" i="2"/>
  <c r="AU820" i="2"/>
  <c r="AU828" i="2"/>
  <c r="AU836" i="2"/>
  <c r="AU844" i="2"/>
  <c r="AU852" i="2"/>
  <c r="AU860" i="2"/>
  <c r="AU741" i="2"/>
  <c r="AU755" i="2"/>
  <c r="AU763" i="2"/>
  <c r="AU771" i="2"/>
  <c r="AU779" i="2"/>
  <c r="AU787" i="2"/>
  <c r="AU795" i="2"/>
  <c r="AU803" i="2"/>
  <c r="AU811" i="2"/>
  <c r="AU819" i="2"/>
  <c r="AU827" i="2"/>
  <c r="AU835" i="2"/>
  <c r="AU843" i="2"/>
  <c r="AU851" i="2"/>
  <c r="AU859" i="2"/>
  <c r="AU709" i="2"/>
  <c r="AU762" i="2"/>
  <c r="AU778" i="2"/>
  <c r="AU786" i="2"/>
  <c r="AU794" i="2"/>
  <c r="AU802" i="2"/>
  <c r="AU810" i="2"/>
  <c r="AU818" i="2"/>
  <c r="AU826" i="2"/>
  <c r="AU834" i="2"/>
  <c r="AU842" i="2"/>
  <c r="AU850" i="2"/>
  <c r="AU858" i="2"/>
  <c r="AU701" i="2"/>
  <c r="AU754" i="2"/>
  <c r="AU761" i="2"/>
  <c r="AU777" i="2"/>
  <c r="AU785" i="2"/>
  <c r="AU793" i="2"/>
  <c r="AU801" i="2"/>
  <c r="AU809" i="2"/>
  <c r="AU817" i="2"/>
  <c r="AU825" i="2"/>
  <c r="AU833" i="2"/>
  <c r="AU841" i="2"/>
  <c r="AU857" i="2"/>
  <c r="AU865" i="2"/>
  <c r="AU693" i="2"/>
  <c r="AU768" i="2"/>
  <c r="AU776" i="2"/>
  <c r="AU784" i="2"/>
  <c r="AU792" i="2"/>
  <c r="AU800" i="2"/>
  <c r="AU808" i="2"/>
  <c r="AU824" i="2"/>
  <c r="AU832" i="2"/>
  <c r="AU840" i="2"/>
  <c r="AU848" i="2"/>
  <c r="AU856" i="2"/>
  <c r="AU864" i="2"/>
  <c r="AU725" i="2"/>
  <c r="AU759" i="2"/>
  <c r="AU767" i="2"/>
  <c r="AU775" i="2"/>
  <c r="AU783" i="2"/>
  <c r="AU791" i="2"/>
  <c r="AU799" i="2"/>
  <c r="AU807" i="2"/>
  <c r="AU815" i="2"/>
  <c r="AU823" i="2"/>
  <c r="AU831" i="2"/>
  <c r="AU839" i="2"/>
  <c r="AU847" i="2"/>
  <c r="AU855" i="2"/>
  <c r="AU782" i="2"/>
  <c r="AU822" i="2"/>
  <c r="AU838" i="2"/>
  <c r="AU866" i="2"/>
  <c r="AU874" i="2"/>
  <c r="AU882" i="2"/>
  <c r="AU898" i="2"/>
  <c r="AU906" i="2"/>
  <c r="AU914" i="2"/>
  <c r="AU922" i="2"/>
  <c r="AU930" i="2"/>
  <c r="AU938" i="2"/>
  <c r="AU946" i="2"/>
  <c r="AU962" i="2"/>
  <c r="AU873" i="2"/>
  <c r="AU881" i="2"/>
  <c r="AU889" i="2"/>
  <c r="AU897" i="2"/>
  <c r="AU905" i="2"/>
  <c r="AU913" i="2"/>
  <c r="AU921" i="2"/>
  <c r="AU929" i="2"/>
  <c r="AU953" i="2"/>
  <c r="AU961" i="2"/>
  <c r="AU758" i="2"/>
  <c r="AU774" i="2"/>
  <c r="AU798" i="2"/>
  <c r="AU854" i="2"/>
  <c r="AU863" i="2"/>
  <c r="AU872" i="2"/>
  <c r="AU880" i="2"/>
  <c r="AU888" i="2"/>
  <c r="AU896" i="2"/>
  <c r="AU904" i="2"/>
  <c r="AU912" i="2"/>
  <c r="AU920" i="2"/>
  <c r="AU928" i="2"/>
  <c r="AU944" i="2"/>
  <c r="AU952" i="2"/>
  <c r="AU960" i="2"/>
  <c r="AU968" i="2"/>
  <c r="AU806" i="2"/>
  <c r="AU871" i="2"/>
  <c r="AU879" i="2"/>
  <c r="AU895" i="2"/>
  <c r="AU903" i="2"/>
  <c r="AU911" i="2"/>
  <c r="AU919" i="2"/>
  <c r="AU927" i="2"/>
  <c r="AU935" i="2"/>
  <c r="AU814" i="2"/>
  <c r="AU870" i="2"/>
  <c r="AU878" i="2"/>
  <c r="AU894" i="2"/>
  <c r="AU902" i="2"/>
  <c r="AU910" i="2"/>
  <c r="AU918" i="2"/>
  <c r="AU926" i="2"/>
  <c r="AU934" i="2"/>
  <c r="AU942" i="2"/>
  <c r="AU950" i="2"/>
  <c r="AU766" i="2"/>
  <c r="AU862" i="2"/>
  <c r="AU869" i="2"/>
  <c r="AU877" i="2"/>
  <c r="AU885" i="2"/>
  <c r="AU893" i="2"/>
  <c r="AU909" i="2"/>
  <c r="AU917" i="2"/>
  <c r="AU925" i="2"/>
  <c r="AU933" i="2"/>
  <c r="AU949" i="2"/>
  <c r="AU957" i="2"/>
  <c r="AU965" i="2"/>
  <c r="AU717" i="2"/>
  <c r="AU830" i="2"/>
  <c r="AU846" i="2"/>
  <c r="AU868" i="2"/>
  <c r="AU884" i="2"/>
  <c r="AU892" i="2"/>
  <c r="AU900" i="2"/>
  <c r="AU908" i="2"/>
  <c r="AU916" i="2"/>
  <c r="AU924" i="2"/>
  <c r="AU932" i="2"/>
  <c r="AU940" i="2"/>
  <c r="AU948" i="2"/>
  <c r="AU956" i="2"/>
  <c r="AU964" i="2"/>
  <c r="AU963" i="2"/>
  <c r="AU970" i="2"/>
  <c r="AU977" i="2"/>
  <c r="AU985" i="2"/>
  <c r="AU993" i="2"/>
  <c r="AU1009" i="2"/>
  <c r="AU1017" i="2"/>
  <c r="AU1025" i="2"/>
  <c r="AU1049" i="2"/>
  <c r="AU1065" i="2"/>
  <c r="AU1073" i="2"/>
  <c r="AU976" i="2"/>
  <c r="AU984" i="2"/>
  <c r="AU992" i="2"/>
  <c r="AU1000" i="2"/>
  <c r="AU1008" i="2"/>
  <c r="AU1024" i="2"/>
  <c r="AU1032" i="2"/>
  <c r="AU1040" i="2"/>
  <c r="AU1048" i="2"/>
  <c r="AU1056" i="2"/>
  <c r="AU1064" i="2"/>
  <c r="AU875" i="2"/>
  <c r="AU907" i="2"/>
  <c r="AU971" i="2"/>
  <c r="AU975" i="2"/>
  <c r="AU983" i="2"/>
  <c r="AU999" i="2"/>
  <c r="AU1007" i="2"/>
  <c r="AU1015" i="2"/>
  <c r="AU1023" i="2"/>
  <c r="AU1039" i="2"/>
  <c r="AU1047" i="2"/>
  <c r="AU1055" i="2"/>
  <c r="AU1063" i="2"/>
  <c r="AU1071" i="2"/>
  <c r="AU972" i="2"/>
  <c r="AU990" i="2"/>
  <c r="AU998" i="2"/>
  <c r="AU1006" i="2"/>
  <c r="AU1014" i="2"/>
  <c r="AU1022" i="2"/>
  <c r="AU1030" i="2"/>
  <c r="AU1046" i="2"/>
  <c r="AU1054" i="2"/>
  <c r="AU1062" i="2"/>
  <c r="AU1070" i="2"/>
  <c r="AU1078" i="2"/>
  <c r="AU923" i="2"/>
  <c r="AU981" i="2"/>
  <c r="AU989" i="2"/>
  <c r="AU1005" i="2"/>
  <c r="AU1013" i="2"/>
  <c r="AU1021" i="2"/>
  <c r="AU1029" i="2"/>
  <c r="AU1037" i="2"/>
  <c r="AU1053" i="2"/>
  <c r="AU1061" i="2"/>
  <c r="AU1069" i="2"/>
  <c r="AU1077" i="2"/>
  <c r="AU899" i="2"/>
  <c r="AU915" i="2"/>
  <c r="AU931" i="2"/>
  <c r="AU988" i="2"/>
  <c r="AU996" i="2"/>
  <c r="AU1012" i="2"/>
  <c r="AU1028" i="2"/>
  <c r="AU1036" i="2"/>
  <c r="AU1052" i="2"/>
  <c r="AU1060" i="2"/>
  <c r="AU1068" i="2"/>
  <c r="AU867" i="2"/>
  <c r="AU939" i="2"/>
  <c r="AU979" i="2"/>
  <c r="AU987" i="2"/>
  <c r="AU995" i="2"/>
  <c r="AU1003" i="2"/>
  <c r="AU1019" i="2"/>
  <c r="AU1027" i="2"/>
  <c r="AU1035" i="2"/>
  <c r="AU1043" i="2"/>
  <c r="AU1051" i="2"/>
  <c r="AU1059" i="2"/>
  <c r="AU891" i="2"/>
  <c r="AU969" i="2"/>
  <c r="AU978" i="2"/>
  <c r="AU994" i="2"/>
  <c r="AU1002" i="2"/>
  <c r="AU1018" i="2"/>
  <c r="AU1026" i="2"/>
  <c r="AU1034" i="2"/>
  <c r="AU1042" i="2"/>
  <c r="AU1050" i="2"/>
  <c r="AU1058" i="2"/>
  <c r="AU1066" i="2"/>
  <c r="AM4" i="2"/>
  <c r="AM12" i="2"/>
  <c r="AM3" i="2"/>
  <c r="AM11" i="2"/>
  <c r="AM10" i="2"/>
  <c r="AM9" i="2"/>
  <c r="AM17" i="2"/>
  <c r="AM8" i="2"/>
  <c r="AM16" i="2"/>
  <c r="AM6" i="2"/>
  <c r="AM14" i="2"/>
  <c r="AM7" i="2"/>
  <c r="AM21" i="2"/>
  <c r="AM5" i="2"/>
  <c r="AM20" i="2"/>
  <c r="AM28" i="2"/>
  <c r="AM19" i="2"/>
  <c r="AM27" i="2"/>
  <c r="AM26" i="2"/>
  <c r="AM13" i="2"/>
  <c r="AM15" i="2"/>
  <c r="AM18" i="2"/>
  <c r="AM25" i="2"/>
  <c r="AM23" i="2"/>
  <c r="AM22" i="2"/>
  <c r="AM37" i="2"/>
  <c r="AM36" i="2"/>
  <c r="AM35" i="2"/>
  <c r="AM34" i="2"/>
  <c r="AM29" i="2"/>
  <c r="AM31" i="2"/>
  <c r="AM39" i="2"/>
  <c r="AM30" i="2"/>
  <c r="AM38" i="2"/>
  <c r="AM32" i="2"/>
  <c r="AM42" i="2"/>
  <c r="AM48" i="2"/>
  <c r="AM40" i="2"/>
  <c r="AM47" i="2"/>
  <c r="AM24" i="2"/>
  <c r="AM46" i="2"/>
  <c r="AM45" i="2"/>
  <c r="AM33" i="2"/>
  <c r="AM44" i="2"/>
  <c r="AM52" i="2"/>
  <c r="AM41" i="2"/>
  <c r="AM43" i="2"/>
  <c r="AM60" i="2"/>
  <c r="AM59" i="2"/>
  <c r="AM58" i="2"/>
  <c r="AM50" i="2"/>
  <c r="AM57" i="2"/>
  <c r="AM49" i="2"/>
  <c r="AM51" i="2"/>
  <c r="AM56" i="2"/>
  <c r="AM64" i="2"/>
  <c r="AM55" i="2"/>
  <c r="AM63" i="2"/>
  <c r="AM54" i="2"/>
  <c r="AM66" i="2"/>
  <c r="AM74" i="2"/>
  <c r="AM82" i="2"/>
  <c r="AM53" i="2"/>
  <c r="AM73" i="2"/>
  <c r="AM81" i="2"/>
  <c r="AM62" i="2"/>
  <c r="AM72" i="2"/>
  <c r="AM71" i="2"/>
  <c r="AM79" i="2"/>
  <c r="AM70" i="2"/>
  <c r="AM78" i="2"/>
  <c r="AM69" i="2"/>
  <c r="AM77" i="2"/>
  <c r="AM76" i="2"/>
  <c r="AM90" i="2"/>
  <c r="AM98" i="2"/>
  <c r="AM106" i="2"/>
  <c r="AM68" i="2"/>
  <c r="AM80" i="2"/>
  <c r="AM83" i="2"/>
  <c r="AM89" i="2"/>
  <c r="AM97" i="2"/>
  <c r="AM105" i="2"/>
  <c r="AM88" i="2"/>
  <c r="AM96" i="2"/>
  <c r="AM104" i="2"/>
  <c r="AM61" i="2"/>
  <c r="AM87" i="2"/>
  <c r="AM95" i="2"/>
  <c r="AM103" i="2"/>
  <c r="AM67" i="2"/>
  <c r="AM75" i="2"/>
  <c r="AM86" i="2"/>
  <c r="AM94" i="2"/>
  <c r="AM102" i="2"/>
  <c r="AM65" i="2"/>
  <c r="AM85" i="2"/>
  <c r="AM93" i="2"/>
  <c r="AM101" i="2"/>
  <c r="AM99" i="2"/>
  <c r="AM100" i="2"/>
  <c r="AM114" i="2"/>
  <c r="AM122" i="2"/>
  <c r="AM113" i="2"/>
  <c r="AM121" i="2"/>
  <c r="AM129" i="2"/>
  <c r="AM84" i="2"/>
  <c r="AM112" i="2"/>
  <c r="AM120" i="2"/>
  <c r="AM128" i="2"/>
  <c r="AM91" i="2"/>
  <c r="AM107" i="2"/>
  <c r="AM111" i="2"/>
  <c r="AM119" i="2"/>
  <c r="AM127" i="2"/>
  <c r="AM110" i="2"/>
  <c r="AM118" i="2"/>
  <c r="AM126" i="2"/>
  <c r="AM109" i="2"/>
  <c r="AM117" i="2"/>
  <c r="AM125" i="2"/>
  <c r="AM133" i="2"/>
  <c r="AM141" i="2"/>
  <c r="AM149" i="2"/>
  <c r="AM116" i="2"/>
  <c r="AM124" i="2"/>
  <c r="AM132" i="2"/>
  <c r="AM140" i="2"/>
  <c r="AM148" i="2"/>
  <c r="AM131" i="2"/>
  <c r="AM139" i="2"/>
  <c r="AM147" i="2"/>
  <c r="AM115" i="2"/>
  <c r="AM137" i="2"/>
  <c r="AM145" i="2"/>
  <c r="AM92" i="2"/>
  <c r="AM123" i="2"/>
  <c r="AM136" i="2"/>
  <c r="AM144" i="2"/>
  <c r="AM135" i="2"/>
  <c r="AM153" i="2"/>
  <c r="AM161" i="2"/>
  <c r="AM169" i="2"/>
  <c r="AM142" i="2"/>
  <c r="AM152" i="2"/>
  <c r="AM160" i="2"/>
  <c r="AM168" i="2"/>
  <c r="AM150" i="2"/>
  <c r="AM151" i="2"/>
  <c r="AM159" i="2"/>
  <c r="AM130" i="2"/>
  <c r="AM157" i="2"/>
  <c r="AM165" i="2"/>
  <c r="AM108" i="2"/>
  <c r="AM146" i="2"/>
  <c r="AM156" i="2"/>
  <c r="AM164" i="2"/>
  <c r="AM143" i="2"/>
  <c r="AM167" i="2"/>
  <c r="AM178" i="2"/>
  <c r="AM186" i="2"/>
  <c r="AM194" i="2"/>
  <c r="AM162" i="2"/>
  <c r="AM177" i="2"/>
  <c r="AM185" i="2"/>
  <c r="AM176" i="2"/>
  <c r="AM184" i="2"/>
  <c r="AM163" i="2"/>
  <c r="AM183" i="2"/>
  <c r="AM191" i="2"/>
  <c r="AM134" i="2"/>
  <c r="AM138" i="2"/>
  <c r="AM154" i="2"/>
  <c r="AM174" i="2"/>
  <c r="AM182" i="2"/>
  <c r="AM190" i="2"/>
  <c r="AM166" i="2"/>
  <c r="AM179" i="2"/>
  <c r="AM199" i="2"/>
  <c r="AM207" i="2"/>
  <c r="AM215" i="2"/>
  <c r="AM223" i="2"/>
  <c r="AM231" i="2"/>
  <c r="AM198" i="2"/>
  <c r="AM206" i="2"/>
  <c r="AM214" i="2"/>
  <c r="AM222" i="2"/>
  <c r="AM230" i="2"/>
  <c r="AM180" i="2"/>
  <c r="AM197" i="2"/>
  <c r="AM205" i="2"/>
  <c r="AM213" i="2"/>
  <c r="AM221" i="2"/>
  <c r="AM229" i="2"/>
  <c r="AM181" i="2"/>
  <c r="AM187" i="2"/>
  <c r="AM188" i="2"/>
  <c r="AM193" i="2"/>
  <c r="AM196" i="2"/>
  <c r="AM204" i="2"/>
  <c r="AM212" i="2"/>
  <c r="AM220" i="2"/>
  <c r="AM189" i="2"/>
  <c r="AM195" i="2"/>
  <c r="AM203" i="2"/>
  <c r="AM211" i="2"/>
  <c r="AM219" i="2"/>
  <c r="AM227" i="2"/>
  <c r="AM158" i="2"/>
  <c r="AM170" i="2"/>
  <c r="AM173" i="2"/>
  <c r="AM237" i="2"/>
  <c r="AM155" i="2"/>
  <c r="AM208" i="2"/>
  <c r="AM209" i="2"/>
  <c r="AM236" i="2"/>
  <c r="AM172" i="2"/>
  <c r="AM216" i="2"/>
  <c r="AM235" i="2"/>
  <c r="AM243" i="2"/>
  <c r="AM200" i="2"/>
  <c r="AM210" i="2"/>
  <c r="AM226" i="2"/>
  <c r="AM234" i="2"/>
  <c r="AM242" i="2"/>
  <c r="AM171" i="2"/>
  <c r="AM202" i="2"/>
  <c r="AM217" i="2"/>
  <c r="AM228" i="2"/>
  <c r="AM233" i="2"/>
  <c r="AM239" i="2"/>
  <c r="AM246" i="2"/>
  <c r="AM254" i="2"/>
  <c r="AM262" i="2"/>
  <c r="AM270" i="2"/>
  <c r="AM278" i="2"/>
  <c r="AM286" i="2"/>
  <c r="AM294" i="2"/>
  <c r="AM245" i="2"/>
  <c r="AM253" i="2"/>
  <c r="AM261" i="2"/>
  <c r="AM269" i="2"/>
  <c r="AM277" i="2"/>
  <c r="AM285" i="2"/>
  <c r="AM293" i="2"/>
  <c r="AM240" i="2"/>
  <c r="AM244" i="2"/>
  <c r="AM252" i="2"/>
  <c r="AM260" i="2"/>
  <c r="AM268" i="2"/>
  <c r="AM276" i="2"/>
  <c r="AM284" i="2"/>
  <c r="AM292" i="2"/>
  <c r="AM251" i="2"/>
  <c r="AM259" i="2"/>
  <c r="BJ259" i="2" s="1"/>
  <c r="AM267" i="2"/>
  <c r="AM275" i="2"/>
  <c r="AM283" i="2"/>
  <c r="AM291" i="2"/>
  <c r="AM218" i="2"/>
  <c r="AM232" i="2"/>
  <c r="AM250" i="2"/>
  <c r="AM258" i="2"/>
  <c r="AM266" i="2"/>
  <c r="AM274" i="2"/>
  <c r="AM282" i="2"/>
  <c r="AM290" i="2"/>
  <c r="AM225" i="2"/>
  <c r="AM238" i="2"/>
  <c r="AM241" i="2"/>
  <c r="AM248" i="2"/>
  <c r="AM256" i="2"/>
  <c r="AM264" i="2"/>
  <c r="AM272" i="2"/>
  <c r="AM280" i="2"/>
  <c r="AM288" i="2"/>
  <c r="AM279" i="2"/>
  <c r="AM281" i="2"/>
  <c r="AM297" i="2"/>
  <c r="AM305" i="2"/>
  <c r="AM313" i="2"/>
  <c r="AM321" i="2"/>
  <c r="AM329" i="2"/>
  <c r="AM337" i="2"/>
  <c r="AM304" i="2"/>
  <c r="AM312" i="2"/>
  <c r="AM320" i="2"/>
  <c r="AM328" i="2"/>
  <c r="AM336" i="2"/>
  <c r="AM344" i="2"/>
  <c r="AM224" i="2"/>
  <c r="AM303" i="2"/>
  <c r="AM311" i="2"/>
  <c r="AM319" i="2"/>
  <c r="AM327" i="2"/>
  <c r="AM335" i="2"/>
  <c r="AM343" i="2"/>
  <c r="AM192" i="2"/>
  <c r="AM298" i="2"/>
  <c r="AM302" i="2"/>
  <c r="AM310" i="2"/>
  <c r="AM318" i="2"/>
  <c r="AM326" i="2"/>
  <c r="AM334" i="2"/>
  <c r="AM342" i="2"/>
  <c r="AM295" i="2"/>
  <c r="AM296" i="2"/>
  <c r="AM301" i="2"/>
  <c r="AM309" i="2"/>
  <c r="AM317" i="2"/>
  <c r="AM325" i="2"/>
  <c r="AM333" i="2"/>
  <c r="AM341" i="2"/>
  <c r="AM201" i="2"/>
  <c r="AM255" i="2"/>
  <c r="AM299" i="2"/>
  <c r="AM307" i="2"/>
  <c r="AM315" i="2"/>
  <c r="AM323" i="2"/>
  <c r="AM331" i="2"/>
  <c r="AM339" i="2"/>
  <c r="AM314" i="2"/>
  <c r="AM263" i="2"/>
  <c r="AM287" i="2"/>
  <c r="AM289" i="2"/>
  <c r="AM308" i="2"/>
  <c r="AM322" i="2"/>
  <c r="AM324" i="2"/>
  <c r="AM300" i="2"/>
  <c r="AM247" i="2"/>
  <c r="AM249" i="2"/>
  <c r="AM257" i="2"/>
  <c r="AM265" i="2"/>
  <c r="AM316" i="2"/>
  <c r="AM332" i="2"/>
  <c r="AM348" i="2"/>
  <c r="AM356" i="2"/>
  <c r="AM364" i="2"/>
  <c r="AM271" i="2"/>
  <c r="AM340" i="2"/>
  <c r="AM347" i="2"/>
  <c r="AM355" i="2"/>
  <c r="AM363" i="2"/>
  <c r="AM371" i="2"/>
  <c r="AM306" i="2"/>
  <c r="AM346" i="2"/>
  <c r="AM354" i="2"/>
  <c r="AM362" i="2"/>
  <c r="AM370" i="2"/>
  <c r="AM345" i="2"/>
  <c r="AM353" i="2"/>
  <c r="AM361" i="2"/>
  <c r="AM369" i="2"/>
  <c r="AM273" i="2"/>
  <c r="AM352" i="2"/>
  <c r="AM360" i="2"/>
  <c r="AM368" i="2"/>
  <c r="AM330" i="2"/>
  <c r="AM351" i="2"/>
  <c r="AM359" i="2"/>
  <c r="AM367" i="2"/>
  <c r="AM350" i="2"/>
  <c r="AM358" i="2"/>
  <c r="AM366" i="2"/>
  <c r="AM338" i="2"/>
  <c r="AM378" i="2"/>
  <c r="AM386" i="2"/>
  <c r="AM394" i="2"/>
  <c r="AM365" i="2"/>
  <c r="AM377" i="2"/>
  <c r="AM385" i="2"/>
  <c r="AM393" i="2"/>
  <c r="AM384" i="2"/>
  <c r="AM392" i="2"/>
  <c r="AM375" i="2"/>
  <c r="AM383" i="2"/>
  <c r="AM391" i="2"/>
  <c r="AM349" i="2"/>
  <c r="AM374" i="2"/>
  <c r="AM382" i="2"/>
  <c r="AM390" i="2"/>
  <c r="AM380" i="2"/>
  <c r="AM388" i="2"/>
  <c r="AM396" i="2"/>
  <c r="AM357" i="2"/>
  <c r="AM372" i="2"/>
  <c r="AM379" i="2"/>
  <c r="AM387" i="2"/>
  <c r="AM395" i="2"/>
  <c r="AM398" i="2"/>
  <c r="AM401" i="2"/>
  <c r="AM409" i="2"/>
  <c r="AM417" i="2"/>
  <c r="AM425" i="2"/>
  <c r="AM433" i="2"/>
  <c r="AM441" i="2"/>
  <c r="AM449" i="2"/>
  <c r="AM389" i="2"/>
  <c r="AM400" i="2"/>
  <c r="AM408" i="2"/>
  <c r="AM416" i="2"/>
  <c r="AM424" i="2"/>
  <c r="AM432" i="2"/>
  <c r="AM440" i="2"/>
  <c r="AM448" i="2"/>
  <c r="AM399" i="2"/>
  <c r="AM407" i="2"/>
  <c r="AM415" i="2"/>
  <c r="AM423" i="2"/>
  <c r="AM431" i="2"/>
  <c r="AM439" i="2"/>
  <c r="AM447" i="2"/>
  <c r="AM406" i="2"/>
  <c r="AM414" i="2"/>
  <c r="AM422" i="2"/>
  <c r="AM430" i="2"/>
  <c r="AM438" i="2"/>
  <c r="AM446" i="2"/>
  <c r="AM454" i="2"/>
  <c r="AM373" i="2"/>
  <c r="AM405" i="2"/>
  <c r="AM413" i="2"/>
  <c r="AM421" i="2"/>
  <c r="AM429" i="2"/>
  <c r="AM437" i="2"/>
  <c r="AM445" i="2"/>
  <c r="AM453" i="2"/>
  <c r="AM397" i="2"/>
  <c r="AM404" i="2"/>
  <c r="AM412" i="2"/>
  <c r="AM420" i="2"/>
  <c r="AM428" i="2"/>
  <c r="AM436" i="2"/>
  <c r="AM444" i="2"/>
  <c r="AM452" i="2"/>
  <c r="AM403" i="2"/>
  <c r="AM411" i="2"/>
  <c r="AM419" i="2"/>
  <c r="AM427" i="2"/>
  <c r="AM435" i="2"/>
  <c r="AM443" i="2"/>
  <c r="AM451" i="2"/>
  <c r="AM381" i="2"/>
  <c r="AM463" i="2"/>
  <c r="AM471" i="2"/>
  <c r="AM479" i="2"/>
  <c r="AM487" i="2"/>
  <c r="AM495" i="2"/>
  <c r="AM503" i="2"/>
  <c r="AM455" i="2"/>
  <c r="AM462" i="2"/>
  <c r="AM470" i="2"/>
  <c r="AM478" i="2"/>
  <c r="AM486" i="2"/>
  <c r="AM494" i="2"/>
  <c r="AM502" i="2"/>
  <c r="AM402" i="2"/>
  <c r="AM461" i="2"/>
  <c r="AM469" i="2"/>
  <c r="AM477" i="2"/>
  <c r="AM485" i="2"/>
  <c r="AM493" i="2"/>
  <c r="AM501" i="2"/>
  <c r="AM450" i="2"/>
  <c r="AM460" i="2"/>
  <c r="AM468" i="2"/>
  <c r="AM476" i="2"/>
  <c r="AM484" i="2"/>
  <c r="AM492" i="2"/>
  <c r="AM500" i="2"/>
  <c r="AM426" i="2"/>
  <c r="AM467" i="2"/>
  <c r="AM475" i="2"/>
  <c r="AM483" i="2"/>
  <c r="AM491" i="2"/>
  <c r="AM499" i="2"/>
  <c r="AM507" i="2"/>
  <c r="AM410" i="2"/>
  <c r="AM434" i="2"/>
  <c r="AM442" i="2"/>
  <c r="AM458" i="2"/>
  <c r="AM466" i="2"/>
  <c r="AM474" i="2"/>
  <c r="AM482" i="2"/>
  <c r="AM490" i="2"/>
  <c r="AM498" i="2"/>
  <c r="AM506" i="2"/>
  <c r="AM418" i="2"/>
  <c r="AM457" i="2"/>
  <c r="AM465" i="2"/>
  <c r="AM473" i="2"/>
  <c r="AM481" i="2"/>
  <c r="AM489" i="2"/>
  <c r="AM497" i="2"/>
  <c r="AM505" i="2"/>
  <c r="AM464" i="2"/>
  <c r="AM472" i="2"/>
  <c r="AM480" i="2"/>
  <c r="AM488" i="2"/>
  <c r="AM496" i="2"/>
  <c r="AM504" i="2"/>
  <c r="AM513" i="2"/>
  <c r="AM521" i="2"/>
  <c r="AM529" i="2"/>
  <c r="AM537" i="2"/>
  <c r="AM545" i="2"/>
  <c r="AM553" i="2"/>
  <c r="AM561" i="2"/>
  <c r="AM569" i="2"/>
  <c r="AM512" i="2"/>
  <c r="AM520" i="2"/>
  <c r="AM528" i="2"/>
  <c r="AM536" i="2"/>
  <c r="AM544" i="2"/>
  <c r="AM552" i="2"/>
  <c r="AM560" i="2"/>
  <c r="AM511" i="2"/>
  <c r="AM519" i="2"/>
  <c r="AM527" i="2"/>
  <c r="AM535" i="2"/>
  <c r="AM543" i="2"/>
  <c r="AM551" i="2"/>
  <c r="AM559" i="2"/>
  <c r="AM567" i="2"/>
  <c r="AM508" i="2"/>
  <c r="AM510" i="2"/>
  <c r="AM518" i="2"/>
  <c r="AM526" i="2"/>
  <c r="AM534" i="2"/>
  <c r="AM542" i="2"/>
  <c r="AM550" i="2"/>
  <c r="AM558" i="2"/>
  <c r="AM566" i="2"/>
  <c r="AM517" i="2"/>
  <c r="AM525" i="2"/>
  <c r="AM533" i="2"/>
  <c r="AM541" i="2"/>
  <c r="AM549" i="2"/>
  <c r="AM557" i="2"/>
  <c r="AM565" i="2"/>
  <c r="AM516" i="2"/>
  <c r="AM524" i="2"/>
  <c r="AM532" i="2"/>
  <c r="AM540" i="2"/>
  <c r="AM548" i="2"/>
  <c r="AM556" i="2"/>
  <c r="AM564" i="2"/>
  <c r="AM515" i="2"/>
  <c r="AM523" i="2"/>
  <c r="AM531" i="2"/>
  <c r="AM539" i="2"/>
  <c r="AM547" i="2"/>
  <c r="AM555" i="2"/>
  <c r="AM563" i="2"/>
  <c r="AM509" i="2"/>
  <c r="AM514" i="2"/>
  <c r="AM522" i="2"/>
  <c r="AM530" i="2"/>
  <c r="AM538" i="2"/>
  <c r="AM546" i="2"/>
  <c r="AM554" i="2"/>
  <c r="AM562" i="2"/>
  <c r="AM570" i="2"/>
  <c r="AM578" i="2"/>
  <c r="AM586" i="2"/>
  <c r="AM594" i="2"/>
  <c r="AM602" i="2"/>
  <c r="AM610" i="2"/>
  <c r="AM618" i="2"/>
  <c r="AM626" i="2"/>
  <c r="AM577" i="2"/>
  <c r="AM585" i="2"/>
  <c r="AM593" i="2"/>
  <c r="AM601" i="2"/>
  <c r="AM609" i="2"/>
  <c r="AM617" i="2"/>
  <c r="AM625" i="2"/>
  <c r="AM576" i="2"/>
  <c r="AM584" i="2"/>
  <c r="AM592" i="2"/>
  <c r="AM600" i="2"/>
  <c r="AM608" i="2"/>
  <c r="AM616" i="2"/>
  <c r="AM624" i="2"/>
  <c r="AM575" i="2"/>
  <c r="AM583" i="2"/>
  <c r="AM591" i="2"/>
  <c r="AM599" i="2"/>
  <c r="AM607" i="2"/>
  <c r="AM615" i="2"/>
  <c r="AM623" i="2"/>
  <c r="AM574" i="2"/>
  <c r="AM582" i="2"/>
  <c r="AM590" i="2"/>
  <c r="AM598" i="2"/>
  <c r="AM606" i="2"/>
  <c r="AM614" i="2"/>
  <c r="AM622" i="2"/>
  <c r="AM630" i="2"/>
  <c r="AM568" i="2"/>
  <c r="AM573" i="2"/>
  <c r="AM581" i="2"/>
  <c r="AM589" i="2"/>
  <c r="AM597" i="2"/>
  <c r="AM605" i="2"/>
  <c r="AM613" i="2"/>
  <c r="AM621" i="2"/>
  <c r="AM572" i="2"/>
  <c r="AM580" i="2"/>
  <c r="AM588" i="2"/>
  <c r="AM596" i="2"/>
  <c r="AM604" i="2"/>
  <c r="AM612" i="2"/>
  <c r="AM620" i="2"/>
  <c r="AM628" i="2"/>
  <c r="AM571" i="2"/>
  <c r="AM579" i="2"/>
  <c r="AM587" i="2"/>
  <c r="AM595" i="2"/>
  <c r="AM603" i="2"/>
  <c r="AM611" i="2"/>
  <c r="AM619" i="2"/>
  <c r="AM627" i="2"/>
  <c r="AM639" i="2"/>
  <c r="AM647" i="2"/>
  <c r="AM655" i="2"/>
  <c r="AM663" i="2"/>
  <c r="AM671" i="2"/>
  <c r="AM679" i="2"/>
  <c r="AM687" i="2"/>
  <c r="AM631" i="2"/>
  <c r="AM638" i="2"/>
  <c r="AM646" i="2"/>
  <c r="AM654" i="2"/>
  <c r="AM662" i="2"/>
  <c r="AM670" i="2"/>
  <c r="AM678" i="2"/>
  <c r="AM686" i="2"/>
  <c r="AM637" i="2"/>
  <c r="AM645" i="2"/>
  <c r="AM653" i="2"/>
  <c r="AM661" i="2"/>
  <c r="AM669" i="2"/>
  <c r="AM677" i="2"/>
  <c r="AM685" i="2"/>
  <c r="AM636" i="2"/>
  <c r="AM644" i="2"/>
  <c r="AM652" i="2"/>
  <c r="AM660" i="2"/>
  <c r="AM668" i="2"/>
  <c r="AM676" i="2"/>
  <c r="AM684" i="2"/>
  <c r="AM635" i="2"/>
  <c r="AM643" i="2"/>
  <c r="AM651" i="2"/>
  <c r="AM659" i="2"/>
  <c r="AM667" i="2"/>
  <c r="AM675" i="2"/>
  <c r="AM683" i="2"/>
  <c r="AM629" i="2"/>
  <c r="AM634" i="2"/>
  <c r="AM642" i="2"/>
  <c r="AM650" i="2"/>
  <c r="AM658" i="2"/>
  <c r="AM666" i="2"/>
  <c r="AM674" i="2"/>
  <c r="AM682" i="2"/>
  <c r="AM633" i="2"/>
  <c r="AM641" i="2"/>
  <c r="AM649" i="2"/>
  <c r="AM657" i="2"/>
  <c r="AM665" i="2"/>
  <c r="AM673" i="2"/>
  <c r="AM681" i="2"/>
  <c r="AM632" i="2"/>
  <c r="AM640" i="2"/>
  <c r="AM648" i="2"/>
  <c r="AM656" i="2"/>
  <c r="AM664" i="2"/>
  <c r="AM672" i="2"/>
  <c r="AM680" i="2"/>
  <c r="AM688" i="2"/>
  <c r="AM692" i="2"/>
  <c r="AM700" i="2"/>
  <c r="AM708" i="2"/>
  <c r="AM716" i="2"/>
  <c r="AM724" i="2"/>
  <c r="AM732" i="2"/>
  <c r="AM740" i="2"/>
  <c r="AM748" i="2"/>
  <c r="AM690" i="2"/>
  <c r="AM699" i="2"/>
  <c r="AM707" i="2"/>
  <c r="AM715" i="2"/>
  <c r="AM723" i="2"/>
  <c r="AM731" i="2"/>
  <c r="AM739" i="2"/>
  <c r="AM747" i="2"/>
  <c r="AM691" i="2"/>
  <c r="AM698" i="2"/>
  <c r="AM706" i="2"/>
  <c r="AM714" i="2"/>
  <c r="AM722" i="2"/>
  <c r="AM730" i="2"/>
  <c r="AM738" i="2"/>
  <c r="AM746" i="2"/>
  <c r="AM697" i="2"/>
  <c r="AM705" i="2"/>
  <c r="AM713" i="2"/>
  <c r="AM721" i="2"/>
  <c r="AM729" i="2"/>
  <c r="AM737" i="2"/>
  <c r="AM745" i="2"/>
  <c r="AM753" i="2"/>
  <c r="AM696" i="2"/>
  <c r="AM704" i="2"/>
  <c r="AM712" i="2"/>
  <c r="AM720" i="2"/>
  <c r="AM728" i="2"/>
  <c r="AM736" i="2"/>
  <c r="AM744" i="2"/>
  <c r="AM752" i="2"/>
  <c r="AM695" i="2"/>
  <c r="AM703" i="2"/>
  <c r="AM711" i="2"/>
  <c r="AM719" i="2"/>
  <c r="AM727" i="2"/>
  <c r="AM735" i="2"/>
  <c r="AM743" i="2"/>
  <c r="AM751" i="2"/>
  <c r="AM694" i="2"/>
  <c r="AM702" i="2"/>
  <c r="AM710" i="2"/>
  <c r="AM718" i="2"/>
  <c r="AM726" i="2"/>
  <c r="AM734" i="2"/>
  <c r="AM742" i="2"/>
  <c r="AM750" i="2"/>
  <c r="AM689" i="2"/>
  <c r="AM757" i="2"/>
  <c r="AM765" i="2"/>
  <c r="AM773" i="2"/>
  <c r="AM781" i="2"/>
  <c r="AM789" i="2"/>
  <c r="AM797" i="2"/>
  <c r="AM805" i="2"/>
  <c r="AM813" i="2"/>
  <c r="AM821" i="2"/>
  <c r="AM829" i="2"/>
  <c r="AM837" i="2"/>
  <c r="AM845" i="2"/>
  <c r="AM853" i="2"/>
  <c r="AM861" i="2"/>
  <c r="AM733" i="2"/>
  <c r="AM749" i="2"/>
  <c r="AM756" i="2"/>
  <c r="AM764" i="2"/>
  <c r="AM772" i="2"/>
  <c r="AM780" i="2"/>
  <c r="AM788" i="2"/>
  <c r="AM796" i="2"/>
  <c r="AM804" i="2"/>
  <c r="AM812" i="2"/>
  <c r="AM820" i="2"/>
  <c r="AM828" i="2"/>
  <c r="AM836" i="2"/>
  <c r="AM844" i="2"/>
  <c r="AM852" i="2"/>
  <c r="AM860" i="2"/>
  <c r="AM709" i="2"/>
  <c r="AM755" i="2"/>
  <c r="AM763" i="2"/>
  <c r="AM771" i="2"/>
  <c r="AM779" i="2"/>
  <c r="AM787" i="2"/>
  <c r="AM795" i="2"/>
  <c r="AM803" i="2"/>
  <c r="AM811" i="2"/>
  <c r="AM819" i="2"/>
  <c r="AM827" i="2"/>
  <c r="AM835" i="2"/>
  <c r="AM843" i="2"/>
  <c r="AM851" i="2"/>
  <c r="AM859" i="2"/>
  <c r="AM701" i="2"/>
  <c r="AM762" i="2"/>
  <c r="AM770" i="2"/>
  <c r="AM778" i="2"/>
  <c r="AM786" i="2"/>
  <c r="AM794" i="2"/>
  <c r="AM802" i="2"/>
  <c r="AM810" i="2"/>
  <c r="AM818" i="2"/>
  <c r="AM826" i="2"/>
  <c r="AM834" i="2"/>
  <c r="AM842" i="2"/>
  <c r="AM850" i="2"/>
  <c r="AM858" i="2"/>
  <c r="AM693" i="2"/>
  <c r="AM761" i="2"/>
  <c r="AM769" i="2"/>
  <c r="AM777" i="2"/>
  <c r="AM785" i="2"/>
  <c r="AM793" i="2"/>
  <c r="AM801" i="2"/>
  <c r="AM809" i="2"/>
  <c r="AM817" i="2"/>
  <c r="AM825" i="2"/>
  <c r="AM833" i="2"/>
  <c r="AM841" i="2"/>
  <c r="AM849" i="2"/>
  <c r="AM857" i="2"/>
  <c r="AM865" i="2"/>
  <c r="AM717" i="2"/>
  <c r="AM725" i="2"/>
  <c r="AM760" i="2"/>
  <c r="AM768" i="2"/>
  <c r="AM776" i="2"/>
  <c r="AM784" i="2"/>
  <c r="AM792" i="2"/>
  <c r="AM800" i="2"/>
  <c r="AM808" i="2"/>
  <c r="AM816" i="2"/>
  <c r="AM824" i="2"/>
  <c r="AM832" i="2"/>
  <c r="AM840" i="2"/>
  <c r="AM848" i="2"/>
  <c r="AM856" i="2"/>
  <c r="AM864" i="2"/>
  <c r="AM754" i="2"/>
  <c r="AM759" i="2"/>
  <c r="AM767" i="2"/>
  <c r="AM775" i="2"/>
  <c r="AM783" i="2"/>
  <c r="AM791" i="2"/>
  <c r="AM799" i="2"/>
  <c r="AM807" i="2"/>
  <c r="AM815" i="2"/>
  <c r="AM823" i="2"/>
  <c r="AM831" i="2"/>
  <c r="AM839" i="2"/>
  <c r="AM847" i="2"/>
  <c r="AM855" i="2"/>
  <c r="AM741" i="2"/>
  <c r="AM798" i="2"/>
  <c r="AM863" i="2"/>
  <c r="AM874" i="2"/>
  <c r="AM882" i="2"/>
  <c r="AM890" i="2"/>
  <c r="AM898" i="2"/>
  <c r="AM906" i="2"/>
  <c r="AM914" i="2"/>
  <c r="AM922" i="2"/>
  <c r="AM930" i="2"/>
  <c r="AM938" i="2"/>
  <c r="AM946" i="2"/>
  <c r="AM954" i="2"/>
  <c r="AM962" i="2"/>
  <c r="AM774" i="2"/>
  <c r="AM854" i="2"/>
  <c r="AM866" i="2"/>
  <c r="AM873" i="2"/>
  <c r="AM881" i="2"/>
  <c r="AM889" i="2"/>
  <c r="AM897" i="2"/>
  <c r="AM905" i="2"/>
  <c r="AM913" i="2"/>
  <c r="AM921" i="2"/>
  <c r="AM929" i="2"/>
  <c r="AM937" i="2"/>
  <c r="AM945" i="2"/>
  <c r="AM953" i="2"/>
  <c r="AM961" i="2"/>
  <c r="AM806" i="2"/>
  <c r="AM872" i="2"/>
  <c r="AM880" i="2"/>
  <c r="AM888" i="2"/>
  <c r="AM896" i="2"/>
  <c r="AM904" i="2"/>
  <c r="AM912" i="2"/>
  <c r="AM920" i="2"/>
  <c r="AM928" i="2"/>
  <c r="AM936" i="2"/>
  <c r="AM944" i="2"/>
  <c r="AM952" i="2"/>
  <c r="AM960" i="2"/>
  <c r="AM968" i="2"/>
  <c r="AM814" i="2"/>
  <c r="AM862" i="2"/>
  <c r="AM871" i="2"/>
  <c r="AM879" i="2"/>
  <c r="AM887" i="2"/>
  <c r="AM895" i="2"/>
  <c r="AM903" i="2"/>
  <c r="AM911" i="2"/>
  <c r="AM919" i="2"/>
  <c r="AM927" i="2"/>
  <c r="AM935" i="2"/>
  <c r="AM943" i="2"/>
  <c r="AM951" i="2"/>
  <c r="AM959" i="2"/>
  <c r="AM967" i="2"/>
  <c r="AM766" i="2"/>
  <c r="AM870" i="2"/>
  <c r="AM878" i="2"/>
  <c r="AM886" i="2"/>
  <c r="AM894" i="2"/>
  <c r="AM902" i="2"/>
  <c r="AM910" i="2"/>
  <c r="AM918" i="2"/>
  <c r="AM926" i="2"/>
  <c r="AM934" i="2"/>
  <c r="AM942" i="2"/>
  <c r="AM950" i="2"/>
  <c r="AM958" i="2"/>
  <c r="AM966" i="2"/>
  <c r="AM790" i="2"/>
  <c r="AM830" i="2"/>
  <c r="AM846" i="2"/>
  <c r="AM869" i="2"/>
  <c r="AM877" i="2"/>
  <c r="AM885" i="2"/>
  <c r="AM893" i="2"/>
  <c r="AM901" i="2"/>
  <c r="AM909" i="2"/>
  <c r="AM917" i="2"/>
  <c r="AM925" i="2"/>
  <c r="AM933" i="2"/>
  <c r="AM941" i="2"/>
  <c r="AM949" i="2"/>
  <c r="AM957" i="2"/>
  <c r="AM965" i="2"/>
  <c r="AM868" i="2"/>
  <c r="AM876" i="2"/>
  <c r="AM884" i="2"/>
  <c r="AM892" i="2"/>
  <c r="AM900" i="2"/>
  <c r="AM908" i="2"/>
  <c r="AM916" i="2"/>
  <c r="AM924" i="2"/>
  <c r="AM932" i="2"/>
  <c r="AM940" i="2"/>
  <c r="AM948" i="2"/>
  <c r="AM956" i="2"/>
  <c r="AM964" i="2"/>
  <c r="AM758" i="2"/>
  <c r="AM782" i="2"/>
  <c r="AM822" i="2"/>
  <c r="AM838" i="2"/>
  <c r="AM875" i="2"/>
  <c r="AM977" i="2"/>
  <c r="AM985" i="2"/>
  <c r="AM993" i="2"/>
  <c r="AM1001" i="2"/>
  <c r="AM1009" i="2"/>
  <c r="AM1017" i="2"/>
  <c r="AM1025" i="2"/>
  <c r="AM1033" i="2"/>
  <c r="AM1041" i="2"/>
  <c r="AM1049" i="2"/>
  <c r="AM1057" i="2"/>
  <c r="AM1065" i="2"/>
  <c r="AM1073" i="2"/>
  <c r="AM907" i="2"/>
  <c r="AM976" i="2"/>
  <c r="AM984" i="2"/>
  <c r="AM992" i="2"/>
  <c r="AM1000" i="2"/>
  <c r="AM1008" i="2"/>
  <c r="AM1016" i="2"/>
  <c r="AM1024" i="2"/>
  <c r="AM1032" i="2"/>
  <c r="AM1040" i="2"/>
  <c r="AM1048" i="2"/>
  <c r="AM1056" i="2"/>
  <c r="AM1064" i="2"/>
  <c r="AM915" i="2"/>
  <c r="AM923" i="2"/>
  <c r="AM939" i="2"/>
  <c r="AM947" i="2"/>
  <c r="AM975" i="2"/>
  <c r="AM983" i="2"/>
  <c r="AM991" i="2"/>
  <c r="AM999" i="2"/>
  <c r="AM1007" i="2"/>
  <c r="AM1015" i="2"/>
  <c r="AM1023" i="2"/>
  <c r="AM1031" i="2"/>
  <c r="AM1039" i="2"/>
  <c r="AM1047" i="2"/>
  <c r="AM1055" i="2"/>
  <c r="AM1063" i="2"/>
  <c r="AM1071" i="2"/>
  <c r="AM883" i="2"/>
  <c r="AM969" i="2"/>
  <c r="AM970" i="2"/>
  <c r="AM974" i="2"/>
  <c r="AM982" i="2"/>
  <c r="AM990" i="2"/>
  <c r="AM998" i="2"/>
  <c r="AM1006" i="2"/>
  <c r="AM1014" i="2"/>
  <c r="AM1022" i="2"/>
  <c r="AM1030" i="2"/>
  <c r="AM1038" i="2"/>
  <c r="AM1046" i="2"/>
  <c r="AM1054" i="2"/>
  <c r="AM1062" i="2"/>
  <c r="AM1070" i="2"/>
  <c r="AM1078" i="2"/>
  <c r="AM867" i="2"/>
  <c r="AM899" i="2"/>
  <c r="AM931" i="2"/>
  <c r="AM973" i="2"/>
  <c r="AM981" i="2"/>
  <c r="AM989" i="2"/>
  <c r="AM997" i="2"/>
  <c r="AM1005" i="2"/>
  <c r="AM1013" i="2"/>
  <c r="AM1021" i="2"/>
  <c r="AM1029" i="2"/>
  <c r="AM1037" i="2"/>
  <c r="AM1045" i="2"/>
  <c r="AM1053" i="2"/>
  <c r="AM1061" i="2"/>
  <c r="AM1069" i="2"/>
  <c r="AM1077" i="2"/>
  <c r="AM972" i="2"/>
  <c r="AM980" i="2"/>
  <c r="AM988" i="2"/>
  <c r="AM996" i="2"/>
  <c r="AM1004" i="2"/>
  <c r="AM1012" i="2"/>
  <c r="AM1020" i="2"/>
  <c r="AM1028" i="2"/>
  <c r="AM1036" i="2"/>
  <c r="AM1044" i="2"/>
  <c r="AM1052" i="2"/>
  <c r="AM1060" i="2"/>
  <c r="AM1068" i="2"/>
  <c r="AM891" i="2"/>
  <c r="AM955" i="2"/>
  <c r="AM963" i="2"/>
  <c r="AM971" i="2"/>
  <c r="AM979" i="2"/>
  <c r="AM987" i="2"/>
  <c r="AM995" i="2"/>
  <c r="AM1003" i="2"/>
  <c r="AM1011" i="2"/>
  <c r="AM1019" i="2"/>
  <c r="AM1027" i="2"/>
  <c r="AM1035" i="2"/>
  <c r="AM1043" i="2"/>
  <c r="AM1051" i="2"/>
  <c r="AM1059" i="2"/>
  <c r="AM1067" i="2"/>
  <c r="AM978" i="2"/>
  <c r="AM986" i="2"/>
  <c r="AM994" i="2"/>
  <c r="AM1002" i="2"/>
  <c r="AM1010" i="2"/>
  <c r="AM1018" i="2"/>
  <c r="AM1026" i="2"/>
  <c r="AM1034" i="2"/>
  <c r="AM1042" i="2"/>
  <c r="AM1050" i="2"/>
  <c r="AM1058" i="2"/>
  <c r="AM1066" i="2"/>
  <c r="BB1124" i="2"/>
  <c r="AT1124" i="2"/>
  <c r="AL1124" i="2"/>
  <c r="BY1123" i="2"/>
  <c r="BA1123" i="2"/>
  <c r="AS1123" i="2"/>
  <c r="BX1122" i="2"/>
  <c r="BH1122" i="2"/>
  <c r="AZ1122" i="2"/>
  <c r="AR1122" i="2"/>
  <c r="BW1121" i="2"/>
  <c r="BZ1121" i="2" s="1"/>
  <c r="BG1121" i="2"/>
  <c r="AY1121" i="2"/>
  <c r="AQ1121" i="2"/>
  <c r="BF1120" i="2"/>
  <c r="AP1120" i="2"/>
  <c r="BM1120" i="2" s="1"/>
  <c r="CD1119" i="2"/>
  <c r="AO1119" i="2"/>
  <c r="BO1119" i="2" s="1"/>
  <c r="AV1118" i="2"/>
  <c r="AN1118" i="2"/>
  <c r="BS1117" i="2"/>
  <c r="BB1116" i="2"/>
  <c r="AT1116" i="2"/>
  <c r="AL1116" i="2"/>
  <c r="BY1115" i="2"/>
  <c r="BA1115" i="2"/>
  <c r="AS1115" i="2"/>
  <c r="BX1114" i="2"/>
  <c r="BH1114" i="2"/>
  <c r="AZ1114" i="2"/>
  <c r="AR1114" i="2"/>
  <c r="BW1113" i="2"/>
  <c r="BZ1113" i="2" s="1"/>
  <c r="BG1113" i="2"/>
  <c r="AY1113" i="2"/>
  <c r="AQ1113" i="2"/>
  <c r="BF1112" i="2"/>
  <c r="AX1112" i="2"/>
  <c r="AP1112" i="2"/>
  <c r="CD1111" i="2"/>
  <c r="BE1111" i="2"/>
  <c r="AW1111" i="2"/>
  <c r="AO1111" i="2"/>
  <c r="BL1110" i="2"/>
  <c r="BS1109" i="2"/>
  <c r="AL1108" i="2"/>
  <c r="BY1107" i="2"/>
  <c r="BX1106" i="2"/>
  <c r="BH1106" i="2"/>
  <c r="BG1105" i="2"/>
  <c r="BF1104" i="2"/>
  <c r="BQ1104" i="2" s="1"/>
  <c r="CD1103" i="2"/>
  <c r="BE1103" i="2"/>
  <c r="AO1103" i="2"/>
  <c r="BO1103" i="2" s="1"/>
  <c r="BD1102" i="2"/>
  <c r="AV1102" i="2"/>
  <c r="AN1102" i="2"/>
  <c r="BC1101" i="2"/>
  <c r="AM1101" i="2"/>
  <c r="AL1100" i="2"/>
  <c r="BY1099" i="2"/>
  <c r="BA1099" i="2"/>
  <c r="AS1099" i="2"/>
  <c r="BX1098" i="2"/>
  <c r="BZ1098" i="2" s="1"/>
  <c r="CA1098" i="2" s="1"/>
  <c r="BG1097" i="2"/>
  <c r="BF1096" i="2"/>
  <c r="AP1096" i="2"/>
  <c r="BM1096" i="2" s="1"/>
  <c r="CD1095" i="2"/>
  <c r="AN1094" i="2"/>
  <c r="AM1093" i="2"/>
  <c r="BJ1093" i="2" s="1"/>
  <c r="BB1092" i="2"/>
  <c r="AL1092" i="2"/>
  <c r="BY1091" i="2"/>
  <c r="BA1091" i="2"/>
  <c r="AS1091" i="2"/>
  <c r="BX1090" i="2"/>
  <c r="BH1090" i="2"/>
  <c r="AZ1090" i="2"/>
  <c r="BG1089" i="2"/>
  <c r="BF1088" i="2"/>
  <c r="AX1088" i="2"/>
  <c r="AP1088" i="2"/>
  <c r="CD1087" i="2"/>
  <c r="BE1087" i="2"/>
  <c r="AW1087" i="2"/>
  <c r="AO1087" i="2"/>
  <c r="BD1086" i="2"/>
  <c r="AV1086" i="2"/>
  <c r="AN1086" i="2"/>
  <c r="BC1085" i="2"/>
  <c r="AU1085" i="2"/>
  <c r="AM1085" i="2"/>
  <c r="BB1084" i="2"/>
  <c r="AL1084" i="2"/>
  <c r="BY1083" i="2"/>
  <c r="BA1083" i="2"/>
  <c r="AS1083" i="2"/>
  <c r="BX1082" i="2"/>
  <c r="BH1082" i="2"/>
  <c r="AZ1082" i="2"/>
  <c r="AR1082" i="2"/>
  <c r="BW1081" i="2"/>
  <c r="BG1081" i="2"/>
  <c r="AY1081" i="2"/>
  <c r="AQ1081" i="2"/>
  <c r="BF1080" i="2"/>
  <c r="AP1080" i="2"/>
  <c r="BF1079" i="2"/>
  <c r="AR1079" i="2"/>
  <c r="BA1078" i="2"/>
  <c r="AZ1077" i="2"/>
  <c r="AN1077" i="2"/>
  <c r="BC1076" i="2"/>
  <c r="AM1076" i="2"/>
  <c r="BB1075" i="2"/>
  <c r="AL1075" i="2"/>
  <c r="AS1072" i="2"/>
  <c r="BW1071" i="2"/>
  <c r="BR1126" i="2"/>
  <c r="BJ1126" i="2"/>
  <c r="BB3" i="2"/>
  <c r="BB11" i="2"/>
  <c r="BB10" i="2"/>
  <c r="BB9" i="2"/>
  <c r="BB17" i="2"/>
  <c r="BB8" i="2"/>
  <c r="BB16" i="2"/>
  <c r="BB7" i="2"/>
  <c r="BB15" i="2"/>
  <c r="BB5" i="2"/>
  <c r="BB13" i="2"/>
  <c r="BB4" i="2"/>
  <c r="BB6" i="2"/>
  <c r="BB20" i="2"/>
  <c r="BB28" i="2"/>
  <c r="BB19" i="2"/>
  <c r="BB27" i="2"/>
  <c r="BB18" i="2"/>
  <c r="BB26" i="2"/>
  <c r="BB12" i="2"/>
  <c r="BB25" i="2"/>
  <c r="BB14" i="2"/>
  <c r="BB24" i="2"/>
  <c r="BB22" i="2"/>
  <c r="BB21" i="2"/>
  <c r="BB36" i="2"/>
  <c r="BB35" i="2"/>
  <c r="BB29" i="2"/>
  <c r="BB34" i="2"/>
  <c r="BB33" i="2"/>
  <c r="BB30" i="2"/>
  <c r="BB38" i="2"/>
  <c r="BB23" i="2"/>
  <c r="BB37" i="2"/>
  <c r="BB40" i="2"/>
  <c r="BB41" i="2"/>
  <c r="BB47" i="2"/>
  <c r="BB46" i="2"/>
  <c r="BB45" i="2"/>
  <c r="BB32" i="2"/>
  <c r="BB44" i="2"/>
  <c r="BB52" i="2"/>
  <c r="BB43" i="2"/>
  <c r="BB51" i="2"/>
  <c r="BB42" i="2"/>
  <c r="BB31" i="2"/>
  <c r="BB50" i="2"/>
  <c r="BB59" i="2"/>
  <c r="BB58" i="2"/>
  <c r="BB57" i="2"/>
  <c r="BB48" i="2"/>
  <c r="BB56" i="2"/>
  <c r="BB64" i="2"/>
  <c r="BB55" i="2"/>
  <c r="BB63" i="2"/>
  <c r="BB54" i="2"/>
  <c r="BB62" i="2"/>
  <c r="BB49" i="2"/>
  <c r="BB53" i="2"/>
  <c r="BB73" i="2"/>
  <c r="BB81" i="2"/>
  <c r="BB61" i="2"/>
  <c r="BB72" i="2"/>
  <c r="BB80" i="2"/>
  <c r="BB65" i="2"/>
  <c r="BB71" i="2"/>
  <c r="BB70" i="2"/>
  <c r="BB78" i="2"/>
  <c r="BB69" i="2"/>
  <c r="BB77" i="2"/>
  <c r="BB60" i="2"/>
  <c r="BB68" i="2"/>
  <c r="BB76" i="2"/>
  <c r="BB67" i="2"/>
  <c r="BB89" i="2"/>
  <c r="BB97" i="2"/>
  <c r="BB105" i="2"/>
  <c r="BB88" i="2"/>
  <c r="BB96" i="2"/>
  <c r="BB104" i="2"/>
  <c r="BB87" i="2"/>
  <c r="BB95" i="2"/>
  <c r="BB103" i="2"/>
  <c r="BB66" i="2"/>
  <c r="BB74" i="2"/>
  <c r="BB82" i="2"/>
  <c r="BB86" i="2"/>
  <c r="BB94" i="2"/>
  <c r="BB102" i="2"/>
  <c r="BB79" i="2"/>
  <c r="BB85" i="2"/>
  <c r="BB93" i="2"/>
  <c r="BB101" i="2"/>
  <c r="BB84" i="2"/>
  <c r="BB92" i="2"/>
  <c r="BB100" i="2"/>
  <c r="BB113" i="2"/>
  <c r="BB121" i="2"/>
  <c r="BB83" i="2"/>
  <c r="BB106" i="2"/>
  <c r="BB112" i="2"/>
  <c r="BB120" i="2"/>
  <c r="BB128" i="2"/>
  <c r="BB90" i="2"/>
  <c r="BB111" i="2"/>
  <c r="BB119" i="2"/>
  <c r="BB127" i="2"/>
  <c r="BB75" i="2"/>
  <c r="BB110" i="2"/>
  <c r="BB118" i="2"/>
  <c r="BB126" i="2"/>
  <c r="BB109" i="2"/>
  <c r="BB117" i="2"/>
  <c r="BB125" i="2"/>
  <c r="BB108" i="2"/>
  <c r="BB116" i="2"/>
  <c r="BB124" i="2"/>
  <c r="BB99" i="2"/>
  <c r="BB115" i="2"/>
  <c r="BB123" i="2"/>
  <c r="BB132" i="2"/>
  <c r="BB140" i="2"/>
  <c r="BB148" i="2"/>
  <c r="BB131" i="2"/>
  <c r="BB139" i="2"/>
  <c r="BB147" i="2"/>
  <c r="BB91" i="2"/>
  <c r="BB130" i="2"/>
  <c r="BB138" i="2"/>
  <c r="BB146" i="2"/>
  <c r="BB122" i="2"/>
  <c r="BB136" i="2"/>
  <c r="BB144" i="2"/>
  <c r="BB107" i="2"/>
  <c r="BB135" i="2"/>
  <c r="BB143" i="2"/>
  <c r="BB145" i="2"/>
  <c r="BB152" i="2"/>
  <c r="BB160" i="2"/>
  <c r="BB168" i="2"/>
  <c r="BB133" i="2"/>
  <c r="BB151" i="2"/>
  <c r="BB159" i="2"/>
  <c r="BB167" i="2"/>
  <c r="BB137" i="2"/>
  <c r="BB158" i="2"/>
  <c r="BB166" i="2"/>
  <c r="BB141" i="2"/>
  <c r="BB156" i="2"/>
  <c r="BB164" i="2"/>
  <c r="BB98" i="2"/>
  <c r="BB149" i="2"/>
  <c r="BB155" i="2"/>
  <c r="BB163" i="2"/>
  <c r="BB157" i="2"/>
  <c r="BB165" i="2"/>
  <c r="BB177" i="2"/>
  <c r="BB185" i="2"/>
  <c r="BB193" i="2"/>
  <c r="BB154" i="2"/>
  <c r="BB170" i="2"/>
  <c r="BB176" i="2"/>
  <c r="BB184" i="2"/>
  <c r="BB114" i="2"/>
  <c r="BB129" i="2"/>
  <c r="BB142" i="2"/>
  <c r="BB175" i="2"/>
  <c r="BB183" i="2"/>
  <c r="BB169" i="2"/>
  <c r="BB174" i="2"/>
  <c r="BB182" i="2"/>
  <c r="BB190" i="2"/>
  <c r="BB161" i="2"/>
  <c r="BB173" i="2"/>
  <c r="BB181" i="2"/>
  <c r="BB189" i="2"/>
  <c r="BB134" i="2"/>
  <c r="BB171" i="2"/>
  <c r="BB188" i="2"/>
  <c r="BB191" i="2"/>
  <c r="BB198" i="2"/>
  <c r="BB206" i="2"/>
  <c r="BB214" i="2"/>
  <c r="BB222" i="2"/>
  <c r="BB230" i="2"/>
  <c r="BB197" i="2"/>
  <c r="BB205" i="2"/>
  <c r="BB213" i="2"/>
  <c r="BB221" i="2"/>
  <c r="BB229" i="2"/>
  <c r="BB153" i="2"/>
  <c r="BB172" i="2"/>
  <c r="BB196" i="2"/>
  <c r="BB212" i="2"/>
  <c r="BB220" i="2"/>
  <c r="BB228" i="2"/>
  <c r="BB150" i="2"/>
  <c r="BB178" i="2"/>
  <c r="BB195" i="2"/>
  <c r="BB203" i="2"/>
  <c r="BB211" i="2"/>
  <c r="BB219" i="2"/>
  <c r="BB202" i="2"/>
  <c r="BB210" i="2"/>
  <c r="BB218" i="2"/>
  <c r="BB226" i="2"/>
  <c r="BB186" i="2"/>
  <c r="BB187" i="2"/>
  <c r="BB192" i="2"/>
  <c r="BB200" i="2"/>
  <c r="BB201" i="2"/>
  <c r="BB223" i="2"/>
  <c r="BB236" i="2"/>
  <c r="BB244" i="2"/>
  <c r="BB194" i="2"/>
  <c r="BB217" i="2"/>
  <c r="BB235" i="2"/>
  <c r="BB234" i="2"/>
  <c r="BB242" i="2"/>
  <c r="BB180" i="2"/>
  <c r="BB225" i="2"/>
  <c r="BB233" i="2"/>
  <c r="BB241" i="2"/>
  <c r="BB207" i="2"/>
  <c r="BB208" i="2"/>
  <c r="BB227" i="2"/>
  <c r="BB232" i="2"/>
  <c r="BB240" i="2"/>
  <c r="BB199" i="2"/>
  <c r="BB224" i="2"/>
  <c r="BB238" i="2"/>
  <c r="BB245" i="2"/>
  <c r="BB253" i="2"/>
  <c r="BB261" i="2"/>
  <c r="BB269" i="2"/>
  <c r="BB277" i="2"/>
  <c r="BB285" i="2"/>
  <c r="BB293" i="2"/>
  <c r="BB179" i="2"/>
  <c r="BB252" i="2"/>
  <c r="BB260" i="2"/>
  <c r="BB268" i="2"/>
  <c r="BB276" i="2"/>
  <c r="BB284" i="2"/>
  <c r="BB292" i="2"/>
  <c r="BB239" i="2"/>
  <c r="BB243" i="2"/>
  <c r="BB251" i="2"/>
  <c r="BB267" i="2"/>
  <c r="BB275" i="2"/>
  <c r="BB283" i="2"/>
  <c r="BB291" i="2"/>
  <c r="BB216" i="2"/>
  <c r="BB250" i="2"/>
  <c r="BB258" i="2"/>
  <c r="BB266" i="2"/>
  <c r="BB274" i="2"/>
  <c r="BB282" i="2"/>
  <c r="BB298" i="2"/>
  <c r="BB162" i="2"/>
  <c r="BB231" i="2"/>
  <c r="BB249" i="2"/>
  <c r="BB257" i="2"/>
  <c r="BB265" i="2"/>
  <c r="BB273" i="2"/>
  <c r="BB281" i="2"/>
  <c r="BB289" i="2"/>
  <c r="BB215" i="2"/>
  <c r="BB247" i="2"/>
  <c r="BB255" i="2"/>
  <c r="BB263" i="2"/>
  <c r="BB271" i="2"/>
  <c r="BB279" i="2"/>
  <c r="BB287" i="2"/>
  <c r="BB280" i="2"/>
  <c r="BB296" i="2"/>
  <c r="BB304" i="2"/>
  <c r="BB312" i="2"/>
  <c r="BB320" i="2"/>
  <c r="BB328" i="2"/>
  <c r="BB336" i="2"/>
  <c r="BB344" i="2"/>
  <c r="BB303" i="2"/>
  <c r="BB311" i="2"/>
  <c r="BB327" i="2"/>
  <c r="BB335" i="2"/>
  <c r="BB343" i="2"/>
  <c r="BB302" i="2"/>
  <c r="BB310" i="2"/>
  <c r="BB318" i="2"/>
  <c r="BB326" i="2"/>
  <c r="BB334" i="2"/>
  <c r="BB342" i="2"/>
  <c r="BB237" i="2"/>
  <c r="BB295" i="2"/>
  <c r="BB301" i="2"/>
  <c r="BB309" i="2"/>
  <c r="BB317" i="2"/>
  <c r="BB325" i="2"/>
  <c r="BB333" i="2"/>
  <c r="BB341" i="2"/>
  <c r="BB262" i="2"/>
  <c r="BB270" i="2"/>
  <c r="BB286" i="2"/>
  <c r="BB300" i="2"/>
  <c r="BB308" i="2"/>
  <c r="BB316" i="2"/>
  <c r="BB324" i="2"/>
  <c r="BB332" i="2"/>
  <c r="BB340" i="2"/>
  <c r="BB209" i="2"/>
  <c r="BB246" i="2"/>
  <c r="BB306" i="2"/>
  <c r="BB314" i="2"/>
  <c r="BB322" i="2"/>
  <c r="BB330" i="2"/>
  <c r="BB338" i="2"/>
  <c r="BB248" i="2"/>
  <c r="BB297" i="2"/>
  <c r="BB321" i="2"/>
  <c r="BB256" i="2"/>
  <c r="BB264" i="2"/>
  <c r="BB307" i="2"/>
  <c r="BB323" i="2"/>
  <c r="BB272" i="2"/>
  <c r="BB299" i="2"/>
  <c r="BB278" i="2"/>
  <c r="BB294" i="2"/>
  <c r="BB305" i="2"/>
  <c r="BB329" i="2"/>
  <c r="BB288" i="2"/>
  <c r="BB315" i="2"/>
  <c r="BB331" i="2"/>
  <c r="BB39" i="2"/>
  <c r="BB254" i="2"/>
  <c r="BB313" i="2"/>
  <c r="BB337" i="2"/>
  <c r="BB347" i="2"/>
  <c r="BB355" i="2"/>
  <c r="BB363" i="2"/>
  <c r="BB371" i="2"/>
  <c r="BB346" i="2"/>
  <c r="BB354" i="2"/>
  <c r="BB362" i="2"/>
  <c r="BB370" i="2"/>
  <c r="BB345" i="2"/>
  <c r="BB353" i="2"/>
  <c r="BB361" i="2"/>
  <c r="BB369" i="2"/>
  <c r="BB339" i="2"/>
  <c r="BB352" i="2"/>
  <c r="BB360" i="2"/>
  <c r="BB368" i="2"/>
  <c r="BB351" i="2"/>
  <c r="BB359" i="2"/>
  <c r="BB367" i="2"/>
  <c r="BB350" i="2"/>
  <c r="BB358" i="2"/>
  <c r="BB366" i="2"/>
  <c r="BB349" i="2"/>
  <c r="BB357" i="2"/>
  <c r="BB365" i="2"/>
  <c r="BB377" i="2"/>
  <c r="BB385" i="2"/>
  <c r="BB393" i="2"/>
  <c r="BB376" i="2"/>
  <c r="BB384" i="2"/>
  <c r="BB392" i="2"/>
  <c r="BB356" i="2"/>
  <c r="BB375" i="2"/>
  <c r="BB383" i="2"/>
  <c r="BB391" i="2"/>
  <c r="BB374" i="2"/>
  <c r="BB382" i="2"/>
  <c r="BB390" i="2"/>
  <c r="BB398" i="2"/>
  <c r="BB364" i="2"/>
  <c r="BB373" i="2"/>
  <c r="BB381" i="2"/>
  <c r="BB389" i="2"/>
  <c r="BB379" i="2"/>
  <c r="BB387" i="2"/>
  <c r="BB395" i="2"/>
  <c r="BB348" i="2"/>
  <c r="BB378" i="2"/>
  <c r="BB386" i="2"/>
  <c r="BB394" i="2"/>
  <c r="BB400" i="2"/>
  <c r="BB408" i="2"/>
  <c r="BB416" i="2"/>
  <c r="BB424" i="2"/>
  <c r="BB432" i="2"/>
  <c r="BB440" i="2"/>
  <c r="BB448" i="2"/>
  <c r="BB397" i="2"/>
  <c r="BB399" i="2"/>
  <c r="BB407" i="2"/>
  <c r="BB415" i="2"/>
  <c r="BB423" i="2"/>
  <c r="BB431" i="2"/>
  <c r="BB439" i="2"/>
  <c r="BB447" i="2"/>
  <c r="BB380" i="2"/>
  <c r="BB406" i="2"/>
  <c r="BB414" i="2"/>
  <c r="BB422" i="2"/>
  <c r="BB430" i="2"/>
  <c r="BB438" i="2"/>
  <c r="BB446" i="2"/>
  <c r="BB454" i="2"/>
  <c r="BB405" i="2"/>
  <c r="BB413" i="2"/>
  <c r="BB421" i="2"/>
  <c r="BB429" i="2"/>
  <c r="BB437" i="2"/>
  <c r="BB445" i="2"/>
  <c r="BB453" i="2"/>
  <c r="BB388" i="2"/>
  <c r="BB404" i="2"/>
  <c r="BB412" i="2"/>
  <c r="BB420" i="2"/>
  <c r="BB428" i="2"/>
  <c r="BB436" i="2"/>
  <c r="BB444" i="2"/>
  <c r="BB452" i="2"/>
  <c r="BB403" i="2"/>
  <c r="BB411" i="2"/>
  <c r="BB419" i="2"/>
  <c r="BB427" i="2"/>
  <c r="BB435" i="2"/>
  <c r="BB443" i="2"/>
  <c r="BB451" i="2"/>
  <c r="BB402" i="2"/>
  <c r="BB410" i="2"/>
  <c r="BB418" i="2"/>
  <c r="BB426" i="2"/>
  <c r="BB434" i="2"/>
  <c r="BB442" i="2"/>
  <c r="BB450" i="2"/>
  <c r="BB372" i="2"/>
  <c r="BB396" i="2"/>
  <c r="BB409" i="2"/>
  <c r="BB433" i="2"/>
  <c r="BB441" i="2"/>
  <c r="BB462" i="2"/>
  <c r="BB470" i="2"/>
  <c r="BB478" i="2"/>
  <c r="BB486" i="2"/>
  <c r="BB494" i="2"/>
  <c r="BB502" i="2"/>
  <c r="BB417" i="2"/>
  <c r="BB461" i="2"/>
  <c r="BB469" i="2"/>
  <c r="BB477" i="2"/>
  <c r="BB485" i="2"/>
  <c r="BB493" i="2"/>
  <c r="BB501" i="2"/>
  <c r="BB460" i="2"/>
  <c r="BB468" i="2"/>
  <c r="BB476" i="2"/>
  <c r="BB484" i="2"/>
  <c r="BB492" i="2"/>
  <c r="BB500" i="2"/>
  <c r="BB508" i="2"/>
  <c r="BB459" i="2"/>
  <c r="BB467" i="2"/>
  <c r="BB475" i="2"/>
  <c r="BB483" i="2"/>
  <c r="BB491" i="2"/>
  <c r="BB499" i="2"/>
  <c r="BB458" i="2"/>
  <c r="BB466" i="2"/>
  <c r="BB474" i="2"/>
  <c r="BB482" i="2"/>
  <c r="BB490" i="2"/>
  <c r="BB498" i="2"/>
  <c r="BB506" i="2"/>
  <c r="BB401" i="2"/>
  <c r="BB457" i="2"/>
  <c r="BB465" i="2"/>
  <c r="BB473" i="2"/>
  <c r="BB481" i="2"/>
  <c r="BB489" i="2"/>
  <c r="BB497" i="2"/>
  <c r="BB505" i="2"/>
  <c r="BB449" i="2"/>
  <c r="BB456" i="2"/>
  <c r="BB464" i="2"/>
  <c r="BB472" i="2"/>
  <c r="BB480" i="2"/>
  <c r="BB488" i="2"/>
  <c r="BB496" i="2"/>
  <c r="BB504" i="2"/>
  <c r="BB425" i="2"/>
  <c r="BB455" i="2"/>
  <c r="BB463" i="2"/>
  <c r="BB471" i="2"/>
  <c r="BB479" i="2"/>
  <c r="BB487" i="2"/>
  <c r="BB495" i="2"/>
  <c r="BB503" i="2"/>
  <c r="BB512" i="2"/>
  <c r="BB520" i="2"/>
  <c r="BB528" i="2"/>
  <c r="BB536" i="2"/>
  <c r="BB544" i="2"/>
  <c r="BB552" i="2"/>
  <c r="BB560" i="2"/>
  <c r="BB568" i="2"/>
  <c r="BB511" i="2"/>
  <c r="BB519" i="2"/>
  <c r="BB527" i="2"/>
  <c r="BB535" i="2"/>
  <c r="BB543" i="2"/>
  <c r="BB551" i="2"/>
  <c r="BB559" i="2"/>
  <c r="BB567" i="2"/>
  <c r="BB507" i="2"/>
  <c r="BB510" i="2"/>
  <c r="BB518" i="2"/>
  <c r="BB526" i="2"/>
  <c r="BB534" i="2"/>
  <c r="BB542" i="2"/>
  <c r="BB550" i="2"/>
  <c r="BB558" i="2"/>
  <c r="BB566" i="2"/>
  <c r="BB517" i="2"/>
  <c r="BB525" i="2"/>
  <c r="BB533" i="2"/>
  <c r="BB541" i="2"/>
  <c r="BB549" i="2"/>
  <c r="BB557" i="2"/>
  <c r="BB565" i="2"/>
  <c r="BB509" i="2"/>
  <c r="BB516" i="2"/>
  <c r="BB524" i="2"/>
  <c r="BB532" i="2"/>
  <c r="BB540" i="2"/>
  <c r="BB548" i="2"/>
  <c r="BB556" i="2"/>
  <c r="BB564" i="2"/>
  <c r="BB515" i="2"/>
  <c r="BB523" i="2"/>
  <c r="BB531" i="2"/>
  <c r="BB539" i="2"/>
  <c r="BB547" i="2"/>
  <c r="BB555" i="2"/>
  <c r="BB563" i="2"/>
  <c r="BB514" i="2"/>
  <c r="BB522" i="2"/>
  <c r="BB530" i="2"/>
  <c r="BB538" i="2"/>
  <c r="BB546" i="2"/>
  <c r="BB554" i="2"/>
  <c r="BB562" i="2"/>
  <c r="BB513" i="2"/>
  <c r="BB521" i="2"/>
  <c r="BB529" i="2"/>
  <c r="BB537" i="2"/>
  <c r="BB545" i="2"/>
  <c r="BB553" i="2"/>
  <c r="BB561" i="2"/>
  <c r="BB577" i="2"/>
  <c r="BB585" i="2"/>
  <c r="BB593" i="2"/>
  <c r="BB601" i="2"/>
  <c r="BB609" i="2"/>
  <c r="BB617" i="2"/>
  <c r="BB625" i="2"/>
  <c r="BB576" i="2"/>
  <c r="BB584" i="2"/>
  <c r="BB592" i="2"/>
  <c r="BB600" i="2"/>
  <c r="BB608" i="2"/>
  <c r="BB616" i="2"/>
  <c r="BB624" i="2"/>
  <c r="BB569" i="2"/>
  <c r="BB575" i="2"/>
  <c r="BB583" i="2"/>
  <c r="BB591" i="2"/>
  <c r="BB599" i="2"/>
  <c r="BB607" i="2"/>
  <c r="BB615" i="2"/>
  <c r="BB623" i="2"/>
  <c r="BB574" i="2"/>
  <c r="BB582" i="2"/>
  <c r="BB590" i="2"/>
  <c r="BB598" i="2"/>
  <c r="BB606" i="2"/>
  <c r="BB614" i="2"/>
  <c r="BB622" i="2"/>
  <c r="BB630" i="2"/>
  <c r="BB573" i="2"/>
  <c r="BB581" i="2"/>
  <c r="BB589" i="2"/>
  <c r="BB597" i="2"/>
  <c r="BB605" i="2"/>
  <c r="BB613" i="2"/>
  <c r="BB621" i="2"/>
  <c r="BB629" i="2"/>
  <c r="BB572" i="2"/>
  <c r="BB580" i="2"/>
  <c r="BB588" i="2"/>
  <c r="BB596" i="2"/>
  <c r="BB604" i="2"/>
  <c r="BB612" i="2"/>
  <c r="BB620" i="2"/>
  <c r="BB628" i="2"/>
  <c r="BB571" i="2"/>
  <c r="BB579" i="2"/>
  <c r="BB587" i="2"/>
  <c r="BB595" i="2"/>
  <c r="BB603" i="2"/>
  <c r="BB611" i="2"/>
  <c r="BB619" i="2"/>
  <c r="BB627" i="2"/>
  <c r="BB570" i="2"/>
  <c r="BB578" i="2"/>
  <c r="BB586" i="2"/>
  <c r="BB594" i="2"/>
  <c r="BB602" i="2"/>
  <c r="BB610" i="2"/>
  <c r="BB618" i="2"/>
  <c r="BB626" i="2"/>
  <c r="BB638" i="2"/>
  <c r="BB646" i="2"/>
  <c r="BB654" i="2"/>
  <c r="BB662" i="2"/>
  <c r="BB670" i="2"/>
  <c r="BB678" i="2"/>
  <c r="BB686" i="2"/>
  <c r="BB637" i="2"/>
  <c r="BB645" i="2"/>
  <c r="BB653" i="2"/>
  <c r="BB661" i="2"/>
  <c r="BB669" i="2"/>
  <c r="BB677" i="2"/>
  <c r="BB685" i="2"/>
  <c r="BB636" i="2"/>
  <c r="BB644" i="2"/>
  <c r="BB652" i="2"/>
  <c r="BB660" i="2"/>
  <c r="BB668" i="2"/>
  <c r="BB676" i="2"/>
  <c r="BB684" i="2"/>
  <c r="BB635" i="2"/>
  <c r="BB643" i="2"/>
  <c r="BB651" i="2"/>
  <c r="BB659" i="2"/>
  <c r="BB667" i="2"/>
  <c r="BB675" i="2"/>
  <c r="BB683" i="2"/>
  <c r="BB634" i="2"/>
  <c r="BB642" i="2"/>
  <c r="BB650" i="2"/>
  <c r="BB658" i="2"/>
  <c r="BB666" i="2"/>
  <c r="BB674" i="2"/>
  <c r="BB682" i="2"/>
  <c r="BB690" i="2"/>
  <c r="BB633" i="2"/>
  <c r="BB641" i="2"/>
  <c r="BB649" i="2"/>
  <c r="BB657" i="2"/>
  <c r="BB665" i="2"/>
  <c r="BB673" i="2"/>
  <c r="BB681" i="2"/>
  <c r="BB632" i="2"/>
  <c r="BB640" i="2"/>
  <c r="BB648" i="2"/>
  <c r="BB656" i="2"/>
  <c r="BB664" i="2"/>
  <c r="BB672" i="2"/>
  <c r="BB680" i="2"/>
  <c r="BB631" i="2"/>
  <c r="BB639" i="2"/>
  <c r="BB647" i="2"/>
  <c r="BB655" i="2"/>
  <c r="BB663" i="2"/>
  <c r="BB671" i="2"/>
  <c r="BB679" i="2"/>
  <c r="BB687" i="2"/>
  <c r="BB691" i="2"/>
  <c r="BB699" i="2"/>
  <c r="BB707" i="2"/>
  <c r="BB715" i="2"/>
  <c r="BB723" i="2"/>
  <c r="BB731" i="2"/>
  <c r="BB739" i="2"/>
  <c r="BB747" i="2"/>
  <c r="BB698" i="2"/>
  <c r="BB706" i="2"/>
  <c r="BB714" i="2"/>
  <c r="BB722" i="2"/>
  <c r="BB730" i="2"/>
  <c r="BB738" i="2"/>
  <c r="BB746" i="2"/>
  <c r="BB697" i="2"/>
  <c r="BB705" i="2"/>
  <c r="BB713" i="2"/>
  <c r="BB721" i="2"/>
  <c r="BB729" i="2"/>
  <c r="BB737" i="2"/>
  <c r="BB745" i="2"/>
  <c r="BB753" i="2"/>
  <c r="BB696" i="2"/>
  <c r="BB704" i="2"/>
  <c r="BB712" i="2"/>
  <c r="BB720" i="2"/>
  <c r="BB728" i="2"/>
  <c r="BB736" i="2"/>
  <c r="BB744" i="2"/>
  <c r="BB752" i="2"/>
  <c r="BB689" i="2"/>
  <c r="BB695" i="2"/>
  <c r="BB703" i="2"/>
  <c r="BB711" i="2"/>
  <c r="BB719" i="2"/>
  <c r="BB727" i="2"/>
  <c r="BB735" i="2"/>
  <c r="BB743" i="2"/>
  <c r="BB751" i="2"/>
  <c r="BB694" i="2"/>
  <c r="BB702" i="2"/>
  <c r="BB710" i="2"/>
  <c r="BB718" i="2"/>
  <c r="BB726" i="2"/>
  <c r="BB734" i="2"/>
  <c r="BB742" i="2"/>
  <c r="BB750" i="2"/>
  <c r="BB688" i="2"/>
  <c r="BB693" i="2"/>
  <c r="BB701" i="2"/>
  <c r="BB709" i="2"/>
  <c r="BB717" i="2"/>
  <c r="BB725" i="2"/>
  <c r="BB733" i="2"/>
  <c r="BB741" i="2"/>
  <c r="BB749" i="2"/>
  <c r="BB716" i="2"/>
  <c r="BB724" i="2"/>
  <c r="BB756" i="2"/>
  <c r="BB764" i="2"/>
  <c r="BB772" i="2"/>
  <c r="BB780" i="2"/>
  <c r="BB788" i="2"/>
  <c r="BB796" i="2"/>
  <c r="BB804" i="2"/>
  <c r="BB812" i="2"/>
  <c r="BB820" i="2"/>
  <c r="BB828" i="2"/>
  <c r="BB836" i="2"/>
  <c r="BB844" i="2"/>
  <c r="BB852" i="2"/>
  <c r="BB860" i="2"/>
  <c r="BB755" i="2"/>
  <c r="BB763" i="2"/>
  <c r="BB771" i="2"/>
  <c r="BB779" i="2"/>
  <c r="BB795" i="2"/>
  <c r="BB803" i="2"/>
  <c r="BB811" i="2"/>
  <c r="BB819" i="2"/>
  <c r="BB827" i="2"/>
  <c r="BB835" i="2"/>
  <c r="BB843" i="2"/>
  <c r="BB851" i="2"/>
  <c r="BB859" i="2"/>
  <c r="BB740" i="2"/>
  <c r="BB754" i="2"/>
  <c r="BB762" i="2"/>
  <c r="BB770" i="2"/>
  <c r="BB778" i="2"/>
  <c r="BB786" i="2"/>
  <c r="BB794" i="2"/>
  <c r="BB802" i="2"/>
  <c r="BB810" i="2"/>
  <c r="BB818" i="2"/>
  <c r="BB826" i="2"/>
  <c r="BB834" i="2"/>
  <c r="BB842" i="2"/>
  <c r="BB850" i="2"/>
  <c r="BB858" i="2"/>
  <c r="BB761" i="2"/>
  <c r="BB769" i="2"/>
  <c r="BB777" i="2"/>
  <c r="BB785" i="2"/>
  <c r="BB793" i="2"/>
  <c r="BB801" i="2"/>
  <c r="BB809" i="2"/>
  <c r="BB817" i="2"/>
  <c r="BB825" i="2"/>
  <c r="BB833" i="2"/>
  <c r="BB841" i="2"/>
  <c r="BB849" i="2"/>
  <c r="BB857" i="2"/>
  <c r="BB865" i="2"/>
  <c r="BB732" i="2"/>
  <c r="BB748" i="2"/>
  <c r="BB760" i="2"/>
  <c r="BB768" i="2"/>
  <c r="BB776" i="2"/>
  <c r="BB784" i="2"/>
  <c r="BB792" i="2"/>
  <c r="BB800" i="2"/>
  <c r="BB808" i="2"/>
  <c r="BB816" i="2"/>
  <c r="BB824" i="2"/>
  <c r="BB832" i="2"/>
  <c r="BB840" i="2"/>
  <c r="BB848" i="2"/>
  <c r="BB856" i="2"/>
  <c r="BB864" i="2"/>
  <c r="BB708" i="2"/>
  <c r="BB759" i="2"/>
  <c r="BB767" i="2"/>
  <c r="BB775" i="2"/>
  <c r="BB783" i="2"/>
  <c r="BB791" i="2"/>
  <c r="BB799" i="2"/>
  <c r="BB807" i="2"/>
  <c r="BB815" i="2"/>
  <c r="BB823" i="2"/>
  <c r="BB831" i="2"/>
  <c r="BB839" i="2"/>
  <c r="BB847" i="2"/>
  <c r="BB855" i="2"/>
  <c r="BB863" i="2"/>
  <c r="BB700" i="2"/>
  <c r="BB758" i="2"/>
  <c r="BB766" i="2"/>
  <c r="BB774" i="2"/>
  <c r="BB782" i="2"/>
  <c r="BB790" i="2"/>
  <c r="BB798" i="2"/>
  <c r="BB806" i="2"/>
  <c r="BB814" i="2"/>
  <c r="BB822" i="2"/>
  <c r="BB830" i="2"/>
  <c r="BB838" i="2"/>
  <c r="BB846" i="2"/>
  <c r="BB854" i="2"/>
  <c r="BB789" i="2"/>
  <c r="BB829" i="2"/>
  <c r="BB845" i="2"/>
  <c r="BB873" i="2"/>
  <c r="BB881" i="2"/>
  <c r="BB889" i="2"/>
  <c r="BB897" i="2"/>
  <c r="BB905" i="2"/>
  <c r="BB913" i="2"/>
  <c r="BB921" i="2"/>
  <c r="BB929" i="2"/>
  <c r="BB937" i="2"/>
  <c r="BB945" i="2"/>
  <c r="BB953" i="2"/>
  <c r="BB961" i="2"/>
  <c r="BB872" i="2"/>
  <c r="BB880" i="2"/>
  <c r="BB888" i="2"/>
  <c r="BB896" i="2"/>
  <c r="BB904" i="2"/>
  <c r="BB912" i="2"/>
  <c r="BB920" i="2"/>
  <c r="BB928" i="2"/>
  <c r="BB936" i="2"/>
  <c r="BB944" i="2"/>
  <c r="BB952" i="2"/>
  <c r="BB960" i="2"/>
  <c r="BB757" i="2"/>
  <c r="BB781" i="2"/>
  <c r="BB821" i="2"/>
  <c r="BB837" i="2"/>
  <c r="BB861" i="2"/>
  <c r="BB871" i="2"/>
  <c r="BB879" i="2"/>
  <c r="BB887" i="2"/>
  <c r="BB895" i="2"/>
  <c r="BB903" i="2"/>
  <c r="BB911" i="2"/>
  <c r="BB919" i="2"/>
  <c r="BB927" i="2"/>
  <c r="BB935" i="2"/>
  <c r="BB943" i="2"/>
  <c r="BB951" i="2"/>
  <c r="BB959" i="2"/>
  <c r="BB967" i="2"/>
  <c r="BB692" i="2"/>
  <c r="BB797" i="2"/>
  <c r="BB870" i="2"/>
  <c r="BB878" i="2"/>
  <c r="BB886" i="2"/>
  <c r="BB894" i="2"/>
  <c r="BB902" i="2"/>
  <c r="BB910" i="2"/>
  <c r="BB918" i="2"/>
  <c r="BB926" i="2"/>
  <c r="BB934" i="2"/>
  <c r="BB942" i="2"/>
  <c r="BB950" i="2"/>
  <c r="BB958" i="2"/>
  <c r="BB966" i="2"/>
  <c r="BB773" i="2"/>
  <c r="BB853" i="2"/>
  <c r="BB869" i="2"/>
  <c r="BB877" i="2"/>
  <c r="BB885" i="2"/>
  <c r="BB893" i="2"/>
  <c r="BB901" i="2"/>
  <c r="BB909" i="2"/>
  <c r="BB917" i="2"/>
  <c r="BB925" i="2"/>
  <c r="BB933" i="2"/>
  <c r="BB941" i="2"/>
  <c r="BB949" i="2"/>
  <c r="BB957" i="2"/>
  <c r="BB965" i="2"/>
  <c r="BB805" i="2"/>
  <c r="BB868" i="2"/>
  <c r="BB876" i="2"/>
  <c r="BB884" i="2"/>
  <c r="BB892" i="2"/>
  <c r="BB900" i="2"/>
  <c r="BB908" i="2"/>
  <c r="BB916" i="2"/>
  <c r="BB924" i="2"/>
  <c r="BB932" i="2"/>
  <c r="BB940" i="2"/>
  <c r="BB948" i="2"/>
  <c r="BB956" i="2"/>
  <c r="BB964" i="2"/>
  <c r="BB813" i="2"/>
  <c r="BB867" i="2"/>
  <c r="BB875" i="2"/>
  <c r="BB883" i="2"/>
  <c r="BB891" i="2"/>
  <c r="BB899" i="2"/>
  <c r="BB907" i="2"/>
  <c r="BB915" i="2"/>
  <c r="BB923" i="2"/>
  <c r="BB931" i="2"/>
  <c r="BB939" i="2"/>
  <c r="BB947" i="2"/>
  <c r="BB955" i="2"/>
  <c r="BB963" i="2"/>
  <c r="BB765" i="2"/>
  <c r="BB976" i="2"/>
  <c r="BB984" i="2"/>
  <c r="BB992" i="2"/>
  <c r="BB1000" i="2"/>
  <c r="BB1008" i="2"/>
  <c r="BB1016" i="2"/>
  <c r="BB1024" i="2"/>
  <c r="BB1032" i="2"/>
  <c r="BB1040" i="2"/>
  <c r="BB1048" i="2"/>
  <c r="BB1056" i="2"/>
  <c r="BB1064" i="2"/>
  <c r="BB1072" i="2"/>
  <c r="BB890" i="2"/>
  <c r="BB954" i="2"/>
  <c r="BB962" i="2"/>
  <c r="BB972" i="2"/>
  <c r="BB975" i="2"/>
  <c r="BB983" i="2"/>
  <c r="BB991" i="2"/>
  <c r="BB999" i="2"/>
  <c r="BB1007" i="2"/>
  <c r="BB1015" i="2"/>
  <c r="BB1023" i="2"/>
  <c r="BB1031" i="2"/>
  <c r="BB1039" i="2"/>
  <c r="BB1047" i="2"/>
  <c r="BB1055" i="2"/>
  <c r="BB1063" i="2"/>
  <c r="BB1071" i="2"/>
  <c r="BB968" i="2"/>
  <c r="BB969" i="2"/>
  <c r="BB974" i="2"/>
  <c r="BB982" i="2"/>
  <c r="BB990" i="2"/>
  <c r="BB998" i="2"/>
  <c r="BB1006" i="2"/>
  <c r="BB1014" i="2"/>
  <c r="BB1022" i="2"/>
  <c r="BB1030" i="2"/>
  <c r="BB1038" i="2"/>
  <c r="BB1046" i="2"/>
  <c r="BB1054" i="2"/>
  <c r="BB1062" i="2"/>
  <c r="BB1070" i="2"/>
  <c r="BB1078" i="2"/>
  <c r="BB874" i="2"/>
  <c r="BB973" i="2"/>
  <c r="BB981" i="2"/>
  <c r="BB989" i="2"/>
  <c r="BB997" i="2"/>
  <c r="BB1005" i="2"/>
  <c r="BB1013" i="2"/>
  <c r="BB1021" i="2"/>
  <c r="BB1029" i="2"/>
  <c r="BB1037" i="2"/>
  <c r="BB1045" i="2"/>
  <c r="BB1053" i="2"/>
  <c r="BB1061" i="2"/>
  <c r="BB1069" i="2"/>
  <c r="BB1077" i="2"/>
  <c r="BB906" i="2"/>
  <c r="BB980" i="2"/>
  <c r="BB988" i="2"/>
  <c r="BB996" i="2"/>
  <c r="BB1004" i="2"/>
  <c r="BB1012" i="2"/>
  <c r="BB1020" i="2"/>
  <c r="BB1028" i="2"/>
  <c r="BB1036" i="2"/>
  <c r="BB1044" i="2"/>
  <c r="BB1052" i="2"/>
  <c r="BB1060" i="2"/>
  <c r="BB1068" i="2"/>
  <c r="BB1076" i="2"/>
  <c r="BB914" i="2"/>
  <c r="BB922" i="2"/>
  <c r="BB938" i="2"/>
  <c r="BB946" i="2"/>
  <c r="BB979" i="2"/>
  <c r="BB987" i="2"/>
  <c r="BB995" i="2"/>
  <c r="BB1003" i="2"/>
  <c r="BB1011" i="2"/>
  <c r="BB1019" i="2"/>
  <c r="BB1027" i="2"/>
  <c r="BB1035" i="2"/>
  <c r="BB1043" i="2"/>
  <c r="BB1051" i="2"/>
  <c r="BB1059" i="2"/>
  <c r="BB1067" i="2"/>
  <c r="BB882" i="2"/>
  <c r="BB970" i="2"/>
  <c r="BB971" i="2"/>
  <c r="BB978" i="2"/>
  <c r="BB986" i="2"/>
  <c r="BB994" i="2"/>
  <c r="BB1002" i="2"/>
  <c r="BB1010" i="2"/>
  <c r="BB1018" i="2"/>
  <c r="BB1026" i="2"/>
  <c r="BB1034" i="2"/>
  <c r="BB1042" i="2"/>
  <c r="BB1050" i="2"/>
  <c r="BB1058" i="2"/>
  <c r="BB1066" i="2"/>
  <c r="BB862" i="2"/>
  <c r="BB866" i="2"/>
  <c r="BB898" i="2"/>
  <c r="BB930" i="2"/>
  <c r="BB977" i="2"/>
  <c r="BB985" i="2"/>
  <c r="BB993" i="2"/>
  <c r="BB1001" i="2"/>
  <c r="BB1009" i="2"/>
  <c r="BB1017" i="2"/>
  <c r="BB1025" i="2"/>
  <c r="BB1033" i="2"/>
  <c r="BB1041" i="2"/>
  <c r="BB1049" i="2"/>
  <c r="BB1057" i="2"/>
  <c r="BB1065" i="2"/>
  <c r="AT3" i="2"/>
  <c r="AT17" i="2"/>
  <c r="AT8" i="2"/>
  <c r="AT16" i="2"/>
  <c r="AT7" i="2"/>
  <c r="AT15" i="2"/>
  <c r="AT13" i="2"/>
  <c r="AT20" i="2"/>
  <c r="AT28" i="2"/>
  <c r="AT12" i="2"/>
  <c r="AT19" i="2"/>
  <c r="AT27" i="2"/>
  <c r="AT14" i="2"/>
  <c r="AT18" i="2"/>
  <c r="AT26" i="2"/>
  <c r="AT25" i="2"/>
  <c r="AT4" i="2"/>
  <c r="AT22" i="2"/>
  <c r="AT21" i="2"/>
  <c r="AT36" i="2"/>
  <c r="AT35" i="2"/>
  <c r="AT34" i="2"/>
  <c r="AT29" i="2"/>
  <c r="AT23" i="2"/>
  <c r="AT38" i="2"/>
  <c r="AT37" i="2"/>
  <c r="AT47" i="2"/>
  <c r="AT32" i="2"/>
  <c r="AT46" i="2"/>
  <c r="AT41" i="2"/>
  <c r="AT45" i="2"/>
  <c r="AT40" i="2"/>
  <c r="AT43" i="2"/>
  <c r="AT51" i="2"/>
  <c r="AT31" i="2"/>
  <c r="AT39" i="2"/>
  <c r="AT42" i="2"/>
  <c r="AT59" i="2"/>
  <c r="AT58" i="2"/>
  <c r="AT56" i="2"/>
  <c r="AT64" i="2"/>
  <c r="AT55" i="2"/>
  <c r="AT63" i="2"/>
  <c r="AT50" i="2"/>
  <c r="AT54" i="2"/>
  <c r="AT53" i="2"/>
  <c r="AT73" i="2"/>
  <c r="AT81" i="2"/>
  <c r="AT72" i="2"/>
  <c r="AT80" i="2"/>
  <c r="AT60" i="2"/>
  <c r="AT70" i="2"/>
  <c r="AT78" i="2"/>
  <c r="AT69" i="2"/>
  <c r="AT77" i="2"/>
  <c r="AT89" i="2"/>
  <c r="AT97" i="2"/>
  <c r="AT105" i="2"/>
  <c r="AT66" i="2"/>
  <c r="AT74" i="2"/>
  <c r="AT79" i="2"/>
  <c r="AT96" i="2"/>
  <c r="AT104" i="2"/>
  <c r="AT87" i="2"/>
  <c r="AT95" i="2"/>
  <c r="AT103" i="2"/>
  <c r="AT86" i="2"/>
  <c r="AT94" i="2"/>
  <c r="AT102" i="2"/>
  <c r="AT61" i="2"/>
  <c r="AT85" i="2"/>
  <c r="AT93" i="2"/>
  <c r="AT101" i="2"/>
  <c r="AT67" i="2"/>
  <c r="AT75" i="2"/>
  <c r="AT84" i="2"/>
  <c r="AT92" i="2"/>
  <c r="AT100" i="2"/>
  <c r="AT90" i="2"/>
  <c r="AT107" i="2"/>
  <c r="AT113" i="2"/>
  <c r="AT121" i="2"/>
  <c r="AT112" i="2"/>
  <c r="AT119" i="2"/>
  <c r="AT127" i="2"/>
  <c r="AT110" i="2"/>
  <c r="AT118" i="2"/>
  <c r="AT126" i="2"/>
  <c r="AT91" i="2"/>
  <c r="AT125" i="2"/>
  <c r="AT98" i="2"/>
  <c r="AT108" i="2"/>
  <c r="AT132" i="2"/>
  <c r="AT140" i="2"/>
  <c r="AT148" i="2"/>
  <c r="AT114" i="2"/>
  <c r="AT131" i="2"/>
  <c r="AT139" i="2"/>
  <c r="AT147" i="2"/>
  <c r="AT83" i="2"/>
  <c r="AT122" i="2"/>
  <c r="AT130" i="2"/>
  <c r="AT138" i="2"/>
  <c r="AT146" i="2"/>
  <c r="AT136" i="2"/>
  <c r="AT144" i="2"/>
  <c r="AT143" i="2"/>
  <c r="AT134" i="2"/>
  <c r="AT152" i="2"/>
  <c r="AT160" i="2"/>
  <c r="AT129" i="2"/>
  <c r="AT141" i="2"/>
  <c r="AT159" i="2"/>
  <c r="AT167" i="2"/>
  <c r="AT149" i="2"/>
  <c r="AT158" i="2"/>
  <c r="AT166" i="2"/>
  <c r="AT150" i="2"/>
  <c r="AT164" i="2"/>
  <c r="AT155" i="2"/>
  <c r="AT161" i="2"/>
  <c r="AT177" i="2"/>
  <c r="AT185" i="2"/>
  <c r="AT193" i="2"/>
  <c r="AT142" i="2"/>
  <c r="AT184" i="2"/>
  <c r="AT175" i="2"/>
  <c r="AT183" i="2"/>
  <c r="AT162" i="2"/>
  <c r="AT174" i="2"/>
  <c r="AT190" i="2"/>
  <c r="AT123" i="2"/>
  <c r="AT153" i="2"/>
  <c r="AT173" i="2"/>
  <c r="AT189" i="2"/>
  <c r="AT154" i="2"/>
  <c r="AT178" i="2"/>
  <c r="AT214" i="2"/>
  <c r="AT165" i="2"/>
  <c r="AT192" i="2"/>
  <c r="AT197" i="2"/>
  <c r="AT205" i="2"/>
  <c r="AT213" i="2"/>
  <c r="AT221" i="2"/>
  <c r="AT229" i="2"/>
  <c r="AT179" i="2"/>
  <c r="AT196" i="2"/>
  <c r="AT212" i="2"/>
  <c r="AT220" i="2"/>
  <c r="AT228" i="2"/>
  <c r="AT186" i="2"/>
  <c r="AT191" i="2"/>
  <c r="AT195" i="2"/>
  <c r="AT203" i="2"/>
  <c r="AT211" i="2"/>
  <c r="AT133" i="2"/>
  <c r="AT137" i="2"/>
  <c r="AT180" i="2"/>
  <c r="AT202" i="2"/>
  <c r="AT210" i="2"/>
  <c r="AT194" i="2"/>
  <c r="AT236" i="2"/>
  <c r="AT244" i="2"/>
  <c r="AT207" i="2"/>
  <c r="AT235" i="2"/>
  <c r="AT215" i="2"/>
  <c r="AT224" i="2"/>
  <c r="AT242" i="2"/>
  <c r="AT172" i="2"/>
  <c r="AT199" i="2"/>
  <c r="AT209" i="2"/>
  <c r="AT233" i="2"/>
  <c r="AT188" i="2"/>
  <c r="AT216" i="2"/>
  <c r="AT232" i="2"/>
  <c r="AT157" i="2"/>
  <c r="AT217" i="2"/>
  <c r="AT231" i="2"/>
  <c r="AT261" i="2"/>
  <c r="AT277" i="2"/>
  <c r="AT285" i="2"/>
  <c r="AT223" i="2"/>
  <c r="AT252" i="2"/>
  <c r="AT260" i="2"/>
  <c r="AT268" i="2"/>
  <c r="AT276" i="2"/>
  <c r="AT292" i="2"/>
  <c r="AT200" i="2"/>
  <c r="AT283" i="2"/>
  <c r="AT291" i="2"/>
  <c r="AT237" i="2"/>
  <c r="AT250" i="2"/>
  <c r="AT258" i="2"/>
  <c r="AT274" i="2"/>
  <c r="AT298" i="2"/>
  <c r="AT243" i="2"/>
  <c r="AT249" i="2"/>
  <c r="AT257" i="2"/>
  <c r="AT273" i="2"/>
  <c r="AT247" i="2"/>
  <c r="AT255" i="2"/>
  <c r="AT263" i="2"/>
  <c r="AT271" i="2"/>
  <c r="AT279" i="2"/>
  <c r="AT287" i="2"/>
  <c r="AT312" i="2"/>
  <c r="AT320" i="2"/>
  <c r="AT328" i="2"/>
  <c r="AT336" i="2"/>
  <c r="AT344" i="2"/>
  <c r="AT262" i="2"/>
  <c r="AT311" i="2"/>
  <c r="AT319" i="2"/>
  <c r="AT327" i="2"/>
  <c r="AT335" i="2"/>
  <c r="AT343" i="2"/>
  <c r="AT270" i="2"/>
  <c r="AT286" i="2"/>
  <c r="AT302" i="2"/>
  <c r="AT318" i="2"/>
  <c r="AT326" i="2"/>
  <c r="AT334" i="2"/>
  <c r="AT342" i="2"/>
  <c r="AT272" i="2"/>
  <c r="AT288" i="2"/>
  <c r="AT297" i="2"/>
  <c r="AT309" i="2"/>
  <c r="AT325" i="2"/>
  <c r="AT333" i="2"/>
  <c r="AT341" i="2"/>
  <c r="AT246" i="2"/>
  <c r="AT308" i="2"/>
  <c r="AT324" i="2"/>
  <c r="AT332" i="2"/>
  <c r="AT340" i="2"/>
  <c r="AT280" i="2"/>
  <c r="AT306" i="2"/>
  <c r="AT322" i="2"/>
  <c r="AT330" i="2"/>
  <c r="AT338" i="2"/>
  <c r="AT256" i="2"/>
  <c r="AT264" i="2"/>
  <c r="AT295" i="2"/>
  <c r="AT278" i="2"/>
  <c r="AT315" i="2"/>
  <c r="AT331" i="2"/>
  <c r="AT321" i="2"/>
  <c r="AT248" i="2"/>
  <c r="AT323" i="2"/>
  <c r="AT347" i="2"/>
  <c r="AT355" i="2"/>
  <c r="AT371" i="2"/>
  <c r="AT339" i="2"/>
  <c r="AT346" i="2"/>
  <c r="AT354" i="2"/>
  <c r="AT345" i="2"/>
  <c r="AT353" i="2"/>
  <c r="AT369" i="2"/>
  <c r="AT352" i="2"/>
  <c r="AT360" i="2"/>
  <c r="AT368" i="2"/>
  <c r="AT351" i="2"/>
  <c r="AT359" i="2"/>
  <c r="AT367" i="2"/>
  <c r="AT350" i="2"/>
  <c r="AT358" i="2"/>
  <c r="AT366" i="2"/>
  <c r="AT349" i="2"/>
  <c r="AT357" i="2"/>
  <c r="AT365" i="2"/>
  <c r="AT385" i="2"/>
  <c r="AT393" i="2"/>
  <c r="AT376" i="2"/>
  <c r="BL376" i="2" s="1"/>
  <c r="AT375" i="2"/>
  <c r="AT383" i="2"/>
  <c r="AT364" i="2"/>
  <c r="AT374" i="2"/>
  <c r="AT382" i="2"/>
  <c r="AT373" i="2"/>
  <c r="AT381" i="2"/>
  <c r="AT389" i="2"/>
  <c r="AT397" i="2"/>
  <c r="AT379" i="2"/>
  <c r="AT387" i="2"/>
  <c r="AT378" i="2"/>
  <c r="AT386" i="2"/>
  <c r="AT408" i="2"/>
  <c r="AT416" i="2"/>
  <c r="AT424" i="2"/>
  <c r="AT432" i="2"/>
  <c r="AT440" i="2"/>
  <c r="AT448" i="2"/>
  <c r="AT380" i="2"/>
  <c r="AT399" i="2"/>
  <c r="AT407" i="2"/>
  <c r="AT415" i="2"/>
  <c r="AT423" i="2"/>
  <c r="AT431" i="2"/>
  <c r="AT439" i="2"/>
  <c r="AT447" i="2"/>
  <c r="AT406" i="2"/>
  <c r="AT422" i="2"/>
  <c r="AT438" i="2"/>
  <c r="AT446" i="2"/>
  <c r="AT454" i="2"/>
  <c r="AT405" i="2"/>
  <c r="AT413" i="2"/>
  <c r="AT421" i="2"/>
  <c r="AT429" i="2"/>
  <c r="AT437" i="2"/>
  <c r="AT445" i="2"/>
  <c r="AT453" i="2"/>
  <c r="AT372" i="2"/>
  <c r="AT404" i="2"/>
  <c r="AT412" i="2"/>
  <c r="AT420" i="2"/>
  <c r="AT428" i="2"/>
  <c r="AT444" i="2"/>
  <c r="AT452" i="2"/>
  <c r="AT403" i="2"/>
  <c r="AT411" i="2"/>
  <c r="AT419" i="2"/>
  <c r="AT427" i="2"/>
  <c r="AT435" i="2"/>
  <c r="AT451" i="2"/>
  <c r="AT388" i="2"/>
  <c r="AT396" i="2"/>
  <c r="AT410" i="2"/>
  <c r="AT418" i="2"/>
  <c r="AT426" i="2"/>
  <c r="AT434" i="2"/>
  <c r="AT442" i="2"/>
  <c r="AT450" i="2"/>
  <c r="AT462" i="2"/>
  <c r="AT470" i="2"/>
  <c r="AT478" i="2"/>
  <c r="AT494" i="2"/>
  <c r="AT502" i="2"/>
  <c r="AT469" i="2"/>
  <c r="AT485" i="2"/>
  <c r="AT493" i="2"/>
  <c r="AT501" i="2"/>
  <c r="AT449" i="2"/>
  <c r="AT460" i="2"/>
  <c r="AT468" i="2"/>
  <c r="AT476" i="2"/>
  <c r="AT484" i="2"/>
  <c r="AT492" i="2"/>
  <c r="AT500" i="2"/>
  <c r="AT508" i="2"/>
  <c r="AT459" i="2"/>
  <c r="AT467" i="2"/>
  <c r="AT475" i="2"/>
  <c r="AT483" i="2"/>
  <c r="AT491" i="2"/>
  <c r="AT401" i="2"/>
  <c r="AT466" i="2"/>
  <c r="AT474" i="2"/>
  <c r="AT482" i="2"/>
  <c r="AT506" i="2"/>
  <c r="AT433" i="2"/>
  <c r="AT457" i="2"/>
  <c r="AT465" i="2"/>
  <c r="AT473" i="2"/>
  <c r="AT489" i="2"/>
  <c r="AT497" i="2"/>
  <c r="AT505" i="2"/>
  <c r="AT425" i="2"/>
  <c r="AT441" i="2"/>
  <c r="AT464" i="2"/>
  <c r="AT480" i="2"/>
  <c r="AT488" i="2"/>
  <c r="AT409" i="2"/>
  <c r="AT455" i="2"/>
  <c r="AT471" i="2"/>
  <c r="AT479" i="2"/>
  <c r="AT487" i="2"/>
  <c r="AT495" i="2"/>
  <c r="AT503" i="2"/>
  <c r="AT512" i="2"/>
  <c r="AT528" i="2"/>
  <c r="AT544" i="2"/>
  <c r="AT568" i="2"/>
  <c r="AT511" i="2"/>
  <c r="AT527" i="2"/>
  <c r="AT535" i="2"/>
  <c r="AT543" i="2"/>
  <c r="AT551" i="2"/>
  <c r="AT559" i="2"/>
  <c r="AT567" i="2"/>
  <c r="AT518" i="2"/>
  <c r="AT526" i="2"/>
  <c r="AT558" i="2"/>
  <c r="AT517" i="2"/>
  <c r="AT525" i="2"/>
  <c r="AT533" i="2"/>
  <c r="AT541" i="2"/>
  <c r="AT549" i="2"/>
  <c r="AT557" i="2"/>
  <c r="AT565" i="2"/>
  <c r="AT532" i="2"/>
  <c r="AT540" i="2"/>
  <c r="AT548" i="2"/>
  <c r="AT515" i="2"/>
  <c r="AT523" i="2"/>
  <c r="AT547" i="2"/>
  <c r="AT555" i="2"/>
  <c r="AT514" i="2"/>
  <c r="AT522" i="2"/>
  <c r="AT530" i="2"/>
  <c r="AT554" i="2"/>
  <c r="AT562" i="2"/>
  <c r="AT521" i="2"/>
  <c r="AT529" i="2"/>
  <c r="AT537" i="2"/>
  <c r="AT545" i="2"/>
  <c r="AT553" i="2"/>
  <c r="AT561" i="2"/>
  <c r="AT577" i="2"/>
  <c r="AT601" i="2"/>
  <c r="AT609" i="2"/>
  <c r="AT617" i="2"/>
  <c r="AT625" i="2"/>
  <c r="AT576" i="2"/>
  <c r="AT600" i="2"/>
  <c r="AT608" i="2"/>
  <c r="AT616" i="2"/>
  <c r="AT624" i="2"/>
  <c r="AT575" i="2"/>
  <c r="AT607" i="2"/>
  <c r="AT615" i="2"/>
  <c r="AT623" i="2"/>
  <c r="AT574" i="2"/>
  <c r="AT614" i="2"/>
  <c r="AT622" i="2"/>
  <c r="AT630" i="2"/>
  <c r="AT569" i="2"/>
  <c r="AT573" i="2"/>
  <c r="AT613" i="2"/>
  <c r="AT621" i="2"/>
  <c r="AT629" i="2"/>
  <c r="AT580" i="2"/>
  <c r="AT596" i="2"/>
  <c r="AT612" i="2"/>
  <c r="AT620" i="2"/>
  <c r="AT628" i="2"/>
  <c r="AT587" i="2"/>
  <c r="AT611" i="2"/>
  <c r="AT619" i="2"/>
  <c r="AT627" i="2"/>
  <c r="AT570" i="2"/>
  <c r="AT578" i="2"/>
  <c r="AT586" i="2"/>
  <c r="AT610" i="2"/>
  <c r="AT618" i="2"/>
  <c r="AT626" i="2"/>
  <c r="AT638" i="2"/>
  <c r="AT646" i="2"/>
  <c r="AT654" i="2"/>
  <c r="AT662" i="2"/>
  <c r="AT670" i="2"/>
  <c r="AT637" i="2"/>
  <c r="AT645" i="2"/>
  <c r="AT653" i="2"/>
  <c r="AT661" i="2"/>
  <c r="AT669" i="2"/>
  <c r="AT677" i="2"/>
  <c r="AT685" i="2"/>
  <c r="AT636" i="2"/>
  <c r="AT644" i="2"/>
  <c r="AT652" i="2"/>
  <c r="AT660" i="2"/>
  <c r="AT684" i="2"/>
  <c r="AT643" i="2"/>
  <c r="AT651" i="2"/>
  <c r="AT659" i="2"/>
  <c r="AT667" i="2"/>
  <c r="AT675" i="2"/>
  <c r="AT683" i="2"/>
  <c r="AT634" i="2"/>
  <c r="AT642" i="2"/>
  <c r="AT650" i="2"/>
  <c r="AT658" i="2"/>
  <c r="AT666" i="2"/>
  <c r="AT674" i="2"/>
  <c r="AT682" i="2"/>
  <c r="AT690" i="2"/>
  <c r="AT633" i="2"/>
  <c r="AT641" i="2"/>
  <c r="AT649" i="2"/>
  <c r="AT657" i="2"/>
  <c r="AT665" i="2"/>
  <c r="AT673" i="2"/>
  <c r="AT681" i="2"/>
  <c r="AT632" i="2"/>
  <c r="AT640" i="2"/>
  <c r="AT648" i="2"/>
  <c r="AT656" i="2"/>
  <c r="AT664" i="2"/>
  <c r="AT672" i="2"/>
  <c r="AT680" i="2"/>
  <c r="AT688" i="2"/>
  <c r="AT631" i="2"/>
  <c r="AT639" i="2"/>
  <c r="AT647" i="2"/>
  <c r="AT655" i="2"/>
  <c r="AT663" i="2"/>
  <c r="AT679" i="2"/>
  <c r="AT687" i="2"/>
  <c r="AT691" i="2"/>
  <c r="AT699" i="2"/>
  <c r="AT707" i="2"/>
  <c r="AT723" i="2"/>
  <c r="AT731" i="2"/>
  <c r="AT739" i="2"/>
  <c r="AT747" i="2"/>
  <c r="AT689" i="2"/>
  <c r="AT698" i="2"/>
  <c r="AT706" i="2"/>
  <c r="AT714" i="2"/>
  <c r="AT722" i="2"/>
  <c r="AT730" i="2"/>
  <c r="AT738" i="2"/>
  <c r="AT746" i="2"/>
  <c r="AT705" i="2"/>
  <c r="AT729" i="2"/>
  <c r="AT737" i="2"/>
  <c r="AT745" i="2"/>
  <c r="AT753" i="2"/>
  <c r="AT712" i="2"/>
  <c r="AT720" i="2"/>
  <c r="AT728" i="2"/>
  <c r="AT736" i="2"/>
  <c r="AT744" i="2"/>
  <c r="AT752" i="2"/>
  <c r="AT695" i="2"/>
  <c r="AT711" i="2"/>
  <c r="AT719" i="2"/>
  <c r="AT727" i="2"/>
  <c r="AT735" i="2"/>
  <c r="AT743" i="2"/>
  <c r="AT751" i="2"/>
  <c r="AT702" i="2"/>
  <c r="AT710" i="2"/>
  <c r="AT718" i="2"/>
  <c r="AT726" i="2"/>
  <c r="AT734" i="2"/>
  <c r="AT742" i="2"/>
  <c r="AT750" i="2"/>
  <c r="AT693" i="2"/>
  <c r="AT701" i="2"/>
  <c r="AT709" i="2"/>
  <c r="AT717" i="2"/>
  <c r="AT725" i="2"/>
  <c r="AT741" i="2"/>
  <c r="AT764" i="2"/>
  <c r="AT772" i="2"/>
  <c r="AT780" i="2"/>
  <c r="AT788" i="2"/>
  <c r="AT796" i="2"/>
  <c r="AT812" i="2"/>
  <c r="AT820" i="2"/>
  <c r="AT828" i="2"/>
  <c r="AT836" i="2"/>
  <c r="AT844" i="2"/>
  <c r="AT852" i="2"/>
  <c r="AT860" i="2"/>
  <c r="AT740" i="2"/>
  <c r="AT755" i="2"/>
  <c r="AT779" i="2"/>
  <c r="AT787" i="2"/>
  <c r="AT795" i="2"/>
  <c r="AT803" i="2"/>
  <c r="AT811" i="2"/>
  <c r="AT819" i="2"/>
  <c r="AT827" i="2"/>
  <c r="AT843" i="2"/>
  <c r="AT851" i="2"/>
  <c r="AT762" i="2"/>
  <c r="AT778" i="2"/>
  <c r="AT786" i="2"/>
  <c r="AT794" i="2"/>
  <c r="AT802" i="2"/>
  <c r="AT810" i="2"/>
  <c r="AT818" i="2"/>
  <c r="AT826" i="2"/>
  <c r="AT834" i="2"/>
  <c r="AT842" i="2"/>
  <c r="AT850" i="2"/>
  <c r="AT858" i="2"/>
  <c r="AT732" i="2"/>
  <c r="AT754" i="2"/>
  <c r="AT761" i="2"/>
  <c r="AT777" i="2"/>
  <c r="AT793" i="2"/>
  <c r="AT801" i="2"/>
  <c r="AT809" i="2"/>
  <c r="AT817" i="2"/>
  <c r="AT825" i="2"/>
  <c r="AT833" i="2"/>
  <c r="AT841" i="2"/>
  <c r="AT849" i="2"/>
  <c r="AT857" i="2"/>
  <c r="AT865" i="2"/>
  <c r="AT768" i="2"/>
  <c r="AT776" i="2"/>
  <c r="AT784" i="2"/>
  <c r="AT792" i="2"/>
  <c r="AT800" i="2"/>
  <c r="AT808" i="2"/>
  <c r="AT824" i="2"/>
  <c r="AT832" i="2"/>
  <c r="AT840" i="2"/>
  <c r="AT848" i="2"/>
  <c r="AT856" i="2"/>
  <c r="AT759" i="2"/>
  <c r="AT767" i="2"/>
  <c r="AT775" i="2"/>
  <c r="AT783" i="2"/>
  <c r="AT791" i="2"/>
  <c r="AT799" i="2"/>
  <c r="AT807" i="2"/>
  <c r="AT815" i="2"/>
  <c r="AT823" i="2"/>
  <c r="AT831" i="2"/>
  <c r="AT839" i="2"/>
  <c r="AT847" i="2"/>
  <c r="AT855" i="2"/>
  <c r="AT863" i="2"/>
  <c r="AT692" i="2"/>
  <c r="AT766" i="2"/>
  <c r="AT774" i="2"/>
  <c r="AT782" i="2"/>
  <c r="AT806" i="2"/>
  <c r="AT814" i="2"/>
  <c r="AT822" i="2"/>
  <c r="AT830" i="2"/>
  <c r="AT838" i="2"/>
  <c r="AT846" i="2"/>
  <c r="AT854" i="2"/>
  <c r="AT861" i="2"/>
  <c r="AT873" i="2"/>
  <c r="AT889" i="2"/>
  <c r="AT897" i="2"/>
  <c r="AT905" i="2"/>
  <c r="AT913" i="2"/>
  <c r="AT921" i="2"/>
  <c r="AT929" i="2"/>
  <c r="AT953" i="2"/>
  <c r="AT961" i="2"/>
  <c r="AT757" i="2"/>
  <c r="AT781" i="2"/>
  <c r="AT821" i="2"/>
  <c r="AT837" i="2"/>
  <c r="AT872" i="2"/>
  <c r="AT880" i="2"/>
  <c r="AT888" i="2"/>
  <c r="AT896" i="2"/>
  <c r="AT904" i="2"/>
  <c r="AT912" i="2"/>
  <c r="AT920" i="2"/>
  <c r="AT928" i="2"/>
  <c r="AT944" i="2"/>
  <c r="AT960" i="2"/>
  <c r="AT797" i="2"/>
  <c r="AT879" i="2"/>
  <c r="AT895" i="2"/>
  <c r="AT903" i="2"/>
  <c r="AT911" i="2"/>
  <c r="AT927" i="2"/>
  <c r="AT935" i="2"/>
  <c r="AT716" i="2"/>
  <c r="AT724" i="2"/>
  <c r="AT773" i="2"/>
  <c r="AT853" i="2"/>
  <c r="AT894" i="2"/>
  <c r="AT902" i="2"/>
  <c r="AT918" i="2"/>
  <c r="AT926" i="2"/>
  <c r="AT934" i="2"/>
  <c r="AT942" i="2"/>
  <c r="AT950" i="2"/>
  <c r="AT805" i="2"/>
  <c r="AT862" i="2"/>
  <c r="AT869" i="2"/>
  <c r="AT877" i="2"/>
  <c r="AT885" i="2"/>
  <c r="AT893" i="2"/>
  <c r="AT909" i="2"/>
  <c r="AT917" i="2"/>
  <c r="AT925" i="2"/>
  <c r="AT933" i="2"/>
  <c r="AT949" i="2"/>
  <c r="AT957" i="2"/>
  <c r="AT965" i="2"/>
  <c r="AT813" i="2"/>
  <c r="AT868" i="2"/>
  <c r="AT884" i="2"/>
  <c r="AT892" i="2"/>
  <c r="AT900" i="2"/>
  <c r="AT908" i="2"/>
  <c r="AT924" i="2"/>
  <c r="AT932" i="2"/>
  <c r="AT948" i="2"/>
  <c r="AT956" i="2"/>
  <c r="AT964" i="2"/>
  <c r="AT765" i="2"/>
  <c r="AT789" i="2"/>
  <c r="AT867" i="2"/>
  <c r="AT875" i="2"/>
  <c r="AT883" i="2"/>
  <c r="AT891" i="2"/>
  <c r="AT899" i="2"/>
  <c r="AT907" i="2"/>
  <c r="AT923" i="2"/>
  <c r="AT931" i="2"/>
  <c r="AT963" i="2"/>
  <c r="AT971" i="2"/>
  <c r="AT829" i="2"/>
  <c r="AT845" i="2"/>
  <c r="AT962" i="2"/>
  <c r="AT976" i="2"/>
  <c r="AT984" i="2"/>
  <c r="AT992" i="2"/>
  <c r="AT1000" i="2"/>
  <c r="AT1008" i="2"/>
  <c r="AT1040" i="2"/>
  <c r="AT1048" i="2"/>
  <c r="AT1056" i="2"/>
  <c r="AT1064" i="2"/>
  <c r="AT1072" i="2"/>
  <c r="AT975" i="2"/>
  <c r="AT983" i="2"/>
  <c r="AT999" i="2"/>
  <c r="AT1007" i="2"/>
  <c r="AT1015" i="2"/>
  <c r="AT1023" i="2"/>
  <c r="AT1039" i="2"/>
  <c r="AT1047" i="2"/>
  <c r="AT1055" i="2"/>
  <c r="AT1063" i="2"/>
  <c r="AT1071" i="2"/>
  <c r="AT874" i="2"/>
  <c r="AT982" i="2"/>
  <c r="AT990" i="2"/>
  <c r="AT998" i="2"/>
  <c r="AT1006" i="2"/>
  <c r="AT1014" i="2"/>
  <c r="AT1022" i="2"/>
  <c r="AT1030" i="2"/>
  <c r="AT1046" i="2"/>
  <c r="AT1054" i="2"/>
  <c r="AT1070" i="2"/>
  <c r="AT1078" i="2"/>
  <c r="AT906" i="2"/>
  <c r="AT938" i="2"/>
  <c r="AT981" i="2"/>
  <c r="AT1005" i="2"/>
  <c r="AT1013" i="2"/>
  <c r="AT1021" i="2"/>
  <c r="AT1029" i="2"/>
  <c r="AT1037" i="2"/>
  <c r="AT1045" i="2"/>
  <c r="AT1053" i="2"/>
  <c r="AT1061" i="2"/>
  <c r="AT1069" i="2"/>
  <c r="AT914" i="2"/>
  <c r="AT922" i="2"/>
  <c r="AT988" i="2"/>
  <c r="AT996" i="2"/>
  <c r="AT1012" i="2"/>
  <c r="AT1020" i="2"/>
  <c r="AT1028" i="2"/>
  <c r="AT1036" i="2"/>
  <c r="AT1052" i="2"/>
  <c r="AT1060" i="2"/>
  <c r="AT1068" i="2"/>
  <c r="AT1076" i="2"/>
  <c r="AT882" i="2"/>
  <c r="AT979" i="2"/>
  <c r="AT987" i="2"/>
  <c r="AT995" i="2"/>
  <c r="AT1011" i="2"/>
  <c r="AT1019" i="2"/>
  <c r="AT1035" i="2"/>
  <c r="AT1043" i="2"/>
  <c r="AT1059" i="2"/>
  <c r="AT866" i="2"/>
  <c r="AT898" i="2"/>
  <c r="AT930" i="2"/>
  <c r="AT994" i="2"/>
  <c r="AT1002" i="2"/>
  <c r="AT1018" i="2"/>
  <c r="AT1026" i="2"/>
  <c r="AT1034" i="2"/>
  <c r="AT1050" i="2"/>
  <c r="AT1058" i="2"/>
  <c r="AT1066" i="2"/>
  <c r="AT977" i="2"/>
  <c r="AT985" i="2"/>
  <c r="AT993" i="2"/>
  <c r="AT1009" i="2"/>
  <c r="AT1017" i="2"/>
  <c r="AT1025" i="2"/>
  <c r="AT1041" i="2"/>
  <c r="AT1049" i="2"/>
  <c r="AT1065" i="2"/>
  <c r="AL3" i="2"/>
  <c r="AL11" i="2"/>
  <c r="AL10" i="2"/>
  <c r="AL18" i="2"/>
  <c r="AL9" i="2"/>
  <c r="AL17" i="2"/>
  <c r="AL8" i="2"/>
  <c r="AL16" i="2"/>
  <c r="AL7" i="2"/>
  <c r="AL15" i="2"/>
  <c r="AL5" i="2"/>
  <c r="AL13" i="2"/>
  <c r="AL14" i="2"/>
  <c r="AL20" i="2"/>
  <c r="AL28" i="2"/>
  <c r="AL19" i="2"/>
  <c r="AL27" i="2"/>
  <c r="AL26" i="2"/>
  <c r="AL25" i="2"/>
  <c r="AL4" i="2"/>
  <c r="AL24" i="2"/>
  <c r="AL6" i="2"/>
  <c r="AL22" i="2"/>
  <c r="AL12" i="2"/>
  <c r="AL21" i="2"/>
  <c r="AL36" i="2"/>
  <c r="AL35" i="2"/>
  <c r="AL34" i="2"/>
  <c r="AL33" i="2"/>
  <c r="AL30" i="2"/>
  <c r="AL38" i="2"/>
  <c r="AL37" i="2"/>
  <c r="AL23" i="2"/>
  <c r="AL40" i="2"/>
  <c r="AL47" i="2"/>
  <c r="AL46" i="2"/>
  <c r="AL45" i="2"/>
  <c r="AL31" i="2"/>
  <c r="AL39" i="2"/>
  <c r="AL44" i="2"/>
  <c r="AL52" i="2"/>
  <c r="AL29" i="2"/>
  <c r="AL41" i="2"/>
  <c r="AL43" i="2"/>
  <c r="AL51" i="2"/>
  <c r="AL49" i="2"/>
  <c r="AL59" i="2"/>
  <c r="AL58" i="2"/>
  <c r="AL32" i="2"/>
  <c r="AL48" i="2"/>
  <c r="AL50" i="2"/>
  <c r="AL57" i="2"/>
  <c r="AL42" i="2"/>
  <c r="AL56" i="2"/>
  <c r="AL64" i="2"/>
  <c r="AL55" i="2"/>
  <c r="AL63" i="2"/>
  <c r="AL54" i="2"/>
  <c r="AL62" i="2"/>
  <c r="AL53" i="2"/>
  <c r="AL73" i="2"/>
  <c r="AL81" i="2"/>
  <c r="AL60" i="2"/>
  <c r="AL72" i="2"/>
  <c r="AL80" i="2"/>
  <c r="AL71" i="2"/>
  <c r="AL70" i="2"/>
  <c r="AL78" i="2"/>
  <c r="AL69" i="2"/>
  <c r="AL77" i="2"/>
  <c r="AL61" i="2"/>
  <c r="AL68" i="2"/>
  <c r="AL76" i="2"/>
  <c r="AL83" i="2"/>
  <c r="AL89" i="2"/>
  <c r="AL97" i="2"/>
  <c r="AL105" i="2"/>
  <c r="AL88" i="2"/>
  <c r="AL96" i="2"/>
  <c r="AL104" i="2"/>
  <c r="AL87" i="2"/>
  <c r="AL95" i="2"/>
  <c r="AL103" i="2"/>
  <c r="AL67" i="2"/>
  <c r="AL75" i="2"/>
  <c r="AL86" i="2"/>
  <c r="AL94" i="2"/>
  <c r="AL102" i="2"/>
  <c r="AL65" i="2"/>
  <c r="AL85" i="2"/>
  <c r="AL93" i="2"/>
  <c r="AL101" i="2"/>
  <c r="AL82" i="2"/>
  <c r="AL84" i="2"/>
  <c r="AL92" i="2"/>
  <c r="AL100" i="2"/>
  <c r="AL113" i="2"/>
  <c r="AL121" i="2"/>
  <c r="AL112" i="2"/>
  <c r="AL120" i="2"/>
  <c r="AL128" i="2"/>
  <c r="AL91" i="2"/>
  <c r="AL107" i="2"/>
  <c r="AL111" i="2"/>
  <c r="AL119" i="2"/>
  <c r="AL127" i="2"/>
  <c r="AL66" i="2"/>
  <c r="AL98" i="2"/>
  <c r="AL110" i="2"/>
  <c r="AL118" i="2"/>
  <c r="AL126" i="2"/>
  <c r="AL109" i="2"/>
  <c r="AL117" i="2"/>
  <c r="AL125" i="2"/>
  <c r="AL79" i="2"/>
  <c r="AL108" i="2"/>
  <c r="AL116" i="2"/>
  <c r="AL124" i="2"/>
  <c r="AL122" i="2"/>
  <c r="AL132" i="2"/>
  <c r="AL140" i="2"/>
  <c r="AL148" i="2"/>
  <c r="AL74" i="2"/>
  <c r="AL99" i="2"/>
  <c r="AL131" i="2"/>
  <c r="AL139" i="2"/>
  <c r="AL147" i="2"/>
  <c r="AL129" i="2"/>
  <c r="AL130" i="2"/>
  <c r="AL138" i="2"/>
  <c r="AL146" i="2"/>
  <c r="AL106" i="2"/>
  <c r="AL123" i="2"/>
  <c r="AL136" i="2"/>
  <c r="AL144" i="2"/>
  <c r="AL90" i="2"/>
  <c r="AL135" i="2"/>
  <c r="AL143" i="2"/>
  <c r="AL142" i="2"/>
  <c r="AL152" i="2"/>
  <c r="AL160" i="2"/>
  <c r="AL168" i="2"/>
  <c r="AL150" i="2"/>
  <c r="AL151" i="2"/>
  <c r="AL159" i="2"/>
  <c r="AL167" i="2"/>
  <c r="AL158" i="2"/>
  <c r="AL166" i="2"/>
  <c r="AL137" i="2"/>
  <c r="AL156" i="2"/>
  <c r="AL164" i="2"/>
  <c r="AL134" i="2"/>
  <c r="AL155" i="2"/>
  <c r="AL163" i="2"/>
  <c r="AL171" i="2"/>
  <c r="AL162" i="2"/>
  <c r="AL177" i="2"/>
  <c r="AL185" i="2"/>
  <c r="AL193" i="2"/>
  <c r="AL114" i="2"/>
  <c r="AL141" i="2"/>
  <c r="AL153" i="2"/>
  <c r="AL176" i="2"/>
  <c r="AL184" i="2"/>
  <c r="AL157" i="2"/>
  <c r="AL165" i="2"/>
  <c r="AL183" i="2"/>
  <c r="AL154" i="2"/>
  <c r="AL174" i="2"/>
  <c r="AL182" i="2"/>
  <c r="AL190" i="2"/>
  <c r="AL115" i="2"/>
  <c r="AL161" i="2"/>
  <c r="AL173" i="2"/>
  <c r="AL181" i="2"/>
  <c r="AL189" i="2"/>
  <c r="AL186" i="2"/>
  <c r="AL198" i="2"/>
  <c r="AL206" i="2"/>
  <c r="AL214" i="2"/>
  <c r="AL222" i="2"/>
  <c r="AL230" i="2"/>
  <c r="AL169" i="2"/>
  <c r="AL180" i="2"/>
  <c r="AL194" i="2"/>
  <c r="AL197" i="2"/>
  <c r="AL205" i="2"/>
  <c r="AL213" i="2"/>
  <c r="AL221" i="2"/>
  <c r="AL229" i="2"/>
  <c r="AL187" i="2"/>
  <c r="AL188" i="2"/>
  <c r="AL196" i="2"/>
  <c r="AL204" i="2"/>
  <c r="AL212" i="2"/>
  <c r="AL220" i="2"/>
  <c r="AL228" i="2"/>
  <c r="AL133" i="2"/>
  <c r="AL195" i="2"/>
  <c r="AL203" i="2"/>
  <c r="AL211" i="2"/>
  <c r="AL219" i="2"/>
  <c r="AL172" i="2"/>
  <c r="AL192" i="2"/>
  <c r="AL202" i="2"/>
  <c r="AL210" i="2"/>
  <c r="AL218" i="2"/>
  <c r="AL226" i="2"/>
  <c r="AL145" i="2"/>
  <c r="AL149" i="2"/>
  <c r="AL191" i="2"/>
  <c r="AL199" i="2"/>
  <c r="AL208" i="2"/>
  <c r="AL209" i="2"/>
  <c r="AL236" i="2"/>
  <c r="AL244" i="2"/>
  <c r="AL216" i="2"/>
  <c r="AL231" i="2"/>
  <c r="AL235" i="2"/>
  <c r="AL200" i="2"/>
  <c r="AL223" i="2"/>
  <c r="AL234" i="2"/>
  <c r="AL242" i="2"/>
  <c r="AL217" i="2"/>
  <c r="AL233" i="2"/>
  <c r="AL241" i="2"/>
  <c r="AL170" i="2"/>
  <c r="AL179" i="2"/>
  <c r="AL201" i="2"/>
  <c r="AL232" i="2"/>
  <c r="AL240" i="2"/>
  <c r="AL207" i="2"/>
  <c r="AL224" i="2"/>
  <c r="AL225" i="2"/>
  <c r="AL238" i="2"/>
  <c r="AL243" i="2"/>
  <c r="AL245" i="2"/>
  <c r="AL253" i="2"/>
  <c r="AL261" i="2"/>
  <c r="AL269" i="2"/>
  <c r="AL277" i="2"/>
  <c r="AL285" i="2"/>
  <c r="AL293" i="2"/>
  <c r="AL237" i="2"/>
  <c r="AL252" i="2"/>
  <c r="AL260" i="2"/>
  <c r="AL268" i="2"/>
  <c r="AL276" i="2"/>
  <c r="AL284" i="2"/>
  <c r="AL292" i="2"/>
  <c r="AL251" i="2"/>
  <c r="AL259" i="2"/>
  <c r="AL267" i="2"/>
  <c r="AL275" i="2"/>
  <c r="AL283" i="2"/>
  <c r="AL291" i="2"/>
  <c r="AL250" i="2"/>
  <c r="AL258" i="2"/>
  <c r="AL266" i="2"/>
  <c r="AL274" i="2"/>
  <c r="AL282" i="2"/>
  <c r="AL290" i="2"/>
  <c r="AL298" i="2"/>
  <c r="AL227" i="2"/>
  <c r="AL249" i="2"/>
  <c r="AL257" i="2"/>
  <c r="AL265" i="2"/>
  <c r="AL273" i="2"/>
  <c r="AL281" i="2"/>
  <c r="AL289" i="2"/>
  <c r="AL239" i="2"/>
  <c r="AL247" i="2"/>
  <c r="AL255" i="2"/>
  <c r="AL263" i="2"/>
  <c r="AL271" i="2"/>
  <c r="AL279" i="2"/>
  <c r="AL287" i="2"/>
  <c r="AL295" i="2"/>
  <c r="AL270" i="2"/>
  <c r="AL286" i="2"/>
  <c r="AL304" i="2"/>
  <c r="AL312" i="2"/>
  <c r="AL320" i="2"/>
  <c r="AL328" i="2"/>
  <c r="AL336" i="2"/>
  <c r="AL344" i="2"/>
  <c r="AL272" i="2"/>
  <c r="AL288" i="2"/>
  <c r="AL303" i="2"/>
  <c r="AL311" i="2"/>
  <c r="AL319" i="2"/>
  <c r="AL327" i="2"/>
  <c r="AL335" i="2"/>
  <c r="AL343" i="2"/>
  <c r="AL246" i="2"/>
  <c r="AL254" i="2"/>
  <c r="AL302" i="2"/>
  <c r="AL310" i="2"/>
  <c r="AL318" i="2"/>
  <c r="AL326" i="2"/>
  <c r="AL334" i="2"/>
  <c r="AL342" i="2"/>
  <c r="AL215" i="2"/>
  <c r="AL248" i="2"/>
  <c r="AL256" i="2"/>
  <c r="AL264" i="2"/>
  <c r="AL278" i="2"/>
  <c r="AL296" i="2"/>
  <c r="AL301" i="2"/>
  <c r="AL309" i="2"/>
  <c r="AL317" i="2"/>
  <c r="AL325" i="2"/>
  <c r="AL333" i="2"/>
  <c r="AL341" i="2"/>
  <c r="AL280" i="2"/>
  <c r="AL294" i="2"/>
  <c r="AL300" i="2"/>
  <c r="AL308" i="2"/>
  <c r="AL316" i="2"/>
  <c r="AL324" i="2"/>
  <c r="AL332" i="2"/>
  <c r="AL340" i="2"/>
  <c r="AL178" i="2"/>
  <c r="AL306" i="2"/>
  <c r="AL314" i="2"/>
  <c r="AL322" i="2"/>
  <c r="AL330" i="2"/>
  <c r="AL338" i="2"/>
  <c r="AL329" i="2"/>
  <c r="AL345" i="2"/>
  <c r="AL307" i="2"/>
  <c r="AL315" i="2"/>
  <c r="AL305" i="2"/>
  <c r="AL262" i="2"/>
  <c r="AL321" i="2"/>
  <c r="AL297" i="2"/>
  <c r="AL299" i="2"/>
  <c r="AL337" i="2"/>
  <c r="AL347" i="2"/>
  <c r="AL355" i="2"/>
  <c r="AL363" i="2"/>
  <c r="AL371" i="2"/>
  <c r="AL323" i="2"/>
  <c r="AL346" i="2"/>
  <c r="AL354" i="2"/>
  <c r="AL362" i="2"/>
  <c r="AL370" i="2"/>
  <c r="AL313" i="2"/>
  <c r="AL353" i="2"/>
  <c r="AL361" i="2"/>
  <c r="AL369" i="2"/>
  <c r="AL331" i="2"/>
  <c r="AL352" i="2"/>
  <c r="AL360" i="2"/>
  <c r="AL368" i="2"/>
  <c r="AL351" i="2"/>
  <c r="AL359" i="2"/>
  <c r="AL367" i="2"/>
  <c r="AL350" i="2"/>
  <c r="AL358" i="2"/>
  <c r="AL366" i="2"/>
  <c r="AL349" i="2"/>
  <c r="AL357" i="2"/>
  <c r="AL365" i="2"/>
  <c r="AL377" i="2"/>
  <c r="AL385" i="2"/>
  <c r="AL393" i="2"/>
  <c r="AL348" i="2"/>
  <c r="AL384" i="2"/>
  <c r="AL392" i="2"/>
  <c r="AL339" i="2"/>
  <c r="AL364" i="2"/>
  <c r="AL375" i="2"/>
  <c r="AL383" i="2"/>
  <c r="AL391" i="2"/>
  <c r="AL374" i="2"/>
  <c r="AL382" i="2"/>
  <c r="AL390" i="2"/>
  <c r="AL398" i="2"/>
  <c r="AL373" i="2"/>
  <c r="AL381" i="2"/>
  <c r="AL389" i="2"/>
  <c r="AL397" i="2"/>
  <c r="AL356" i="2"/>
  <c r="AL372" i="2"/>
  <c r="AL379" i="2"/>
  <c r="AL387" i="2"/>
  <c r="AL395" i="2"/>
  <c r="AL378" i="2"/>
  <c r="AL386" i="2"/>
  <c r="AL394" i="2"/>
  <c r="AL380" i="2"/>
  <c r="AL400" i="2"/>
  <c r="AL408" i="2"/>
  <c r="AL416" i="2"/>
  <c r="AL424" i="2"/>
  <c r="AL432" i="2"/>
  <c r="AL440" i="2"/>
  <c r="AL448" i="2"/>
  <c r="AL399" i="2"/>
  <c r="AL407" i="2"/>
  <c r="AL415" i="2"/>
  <c r="AL423" i="2"/>
  <c r="AL431" i="2"/>
  <c r="AL439" i="2"/>
  <c r="AL447" i="2"/>
  <c r="AL406" i="2"/>
  <c r="AL414" i="2"/>
  <c r="AL422" i="2"/>
  <c r="AL430" i="2"/>
  <c r="AL438" i="2"/>
  <c r="AL446" i="2"/>
  <c r="AL454" i="2"/>
  <c r="AL405" i="2"/>
  <c r="AL413" i="2"/>
  <c r="AL421" i="2"/>
  <c r="AL429" i="2"/>
  <c r="AL437" i="2"/>
  <c r="AL445" i="2"/>
  <c r="AL453" i="2"/>
  <c r="AL388" i="2"/>
  <c r="AL404" i="2"/>
  <c r="AL412" i="2"/>
  <c r="AL420" i="2"/>
  <c r="AL428" i="2"/>
  <c r="AL436" i="2"/>
  <c r="AL444" i="2"/>
  <c r="AL452" i="2"/>
  <c r="AL396" i="2"/>
  <c r="AL403" i="2"/>
  <c r="AL411" i="2"/>
  <c r="AL419" i="2"/>
  <c r="AL427" i="2"/>
  <c r="AL435" i="2"/>
  <c r="AL443" i="2"/>
  <c r="AL451" i="2"/>
  <c r="AL402" i="2"/>
  <c r="AL410" i="2"/>
  <c r="AL418" i="2"/>
  <c r="AL426" i="2"/>
  <c r="AL434" i="2"/>
  <c r="AL442" i="2"/>
  <c r="AL450" i="2"/>
  <c r="AL455" i="2"/>
  <c r="AL462" i="2"/>
  <c r="AL470" i="2"/>
  <c r="AL478" i="2"/>
  <c r="AL486" i="2"/>
  <c r="AL494" i="2"/>
  <c r="AL502" i="2"/>
  <c r="AL449" i="2"/>
  <c r="AL461" i="2"/>
  <c r="AL469" i="2"/>
  <c r="AL477" i="2"/>
  <c r="AL485" i="2"/>
  <c r="AL493" i="2"/>
  <c r="AL501" i="2"/>
  <c r="AL460" i="2"/>
  <c r="AL468" i="2"/>
  <c r="AL476" i="2"/>
  <c r="AL484" i="2"/>
  <c r="AL492" i="2"/>
  <c r="AL500" i="2"/>
  <c r="AL508" i="2"/>
  <c r="AL401" i="2"/>
  <c r="AL417" i="2"/>
  <c r="AL467" i="2"/>
  <c r="AL475" i="2"/>
  <c r="AL483" i="2"/>
  <c r="AL491" i="2"/>
  <c r="AL499" i="2"/>
  <c r="AL433" i="2"/>
  <c r="AL458" i="2"/>
  <c r="AL466" i="2"/>
  <c r="AL474" i="2"/>
  <c r="AL482" i="2"/>
  <c r="AL490" i="2"/>
  <c r="AL498" i="2"/>
  <c r="AL506" i="2"/>
  <c r="AL425" i="2"/>
  <c r="AL441" i="2"/>
  <c r="AL457" i="2"/>
  <c r="AL465" i="2"/>
  <c r="AL473" i="2"/>
  <c r="AL481" i="2"/>
  <c r="AL489" i="2"/>
  <c r="AL497" i="2"/>
  <c r="AL505" i="2"/>
  <c r="AL409" i="2"/>
  <c r="AL464" i="2"/>
  <c r="AL472" i="2"/>
  <c r="AL480" i="2"/>
  <c r="AL488" i="2"/>
  <c r="AL496" i="2"/>
  <c r="AL504" i="2"/>
  <c r="AL463" i="2"/>
  <c r="AL471" i="2"/>
  <c r="AL479" i="2"/>
  <c r="AL487" i="2"/>
  <c r="AL495" i="2"/>
  <c r="AL503" i="2"/>
  <c r="AL512" i="2"/>
  <c r="AL520" i="2"/>
  <c r="AL528" i="2"/>
  <c r="AL536" i="2"/>
  <c r="AL544" i="2"/>
  <c r="AL552" i="2"/>
  <c r="AL560" i="2"/>
  <c r="AL568" i="2"/>
  <c r="AL511" i="2"/>
  <c r="AL519" i="2"/>
  <c r="AL527" i="2"/>
  <c r="AL535" i="2"/>
  <c r="AL543" i="2"/>
  <c r="AL551" i="2"/>
  <c r="AL559" i="2"/>
  <c r="AL567" i="2"/>
  <c r="AL510" i="2"/>
  <c r="AL518" i="2"/>
  <c r="AL526" i="2"/>
  <c r="AL534" i="2"/>
  <c r="AL542" i="2"/>
  <c r="AL550" i="2"/>
  <c r="AL558" i="2"/>
  <c r="AL566" i="2"/>
  <c r="AL517" i="2"/>
  <c r="AL525" i="2"/>
  <c r="AL533" i="2"/>
  <c r="AL541" i="2"/>
  <c r="AL549" i="2"/>
  <c r="AL557" i="2"/>
  <c r="AL565" i="2"/>
  <c r="AL516" i="2"/>
  <c r="AL524" i="2"/>
  <c r="AL532" i="2"/>
  <c r="AL540" i="2"/>
  <c r="AL548" i="2"/>
  <c r="AL556" i="2"/>
  <c r="AL564" i="2"/>
  <c r="AL507" i="2"/>
  <c r="AL515" i="2"/>
  <c r="AL523" i="2"/>
  <c r="AL531" i="2"/>
  <c r="AL539" i="2"/>
  <c r="AL547" i="2"/>
  <c r="AL555" i="2"/>
  <c r="AL563" i="2"/>
  <c r="AL509" i="2"/>
  <c r="AL514" i="2"/>
  <c r="AL522" i="2"/>
  <c r="AL530" i="2"/>
  <c r="AL538" i="2"/>
  <c r="AL546" i="2"/>
  <c r="AL554" i="2"/>
  <c r="AL562" i="2"/>
  <c r="AL513" i="2"/>
  <c r="AL521" i="2"/>
  <c r="AL529" i="2"/>
  <c r="AL537" i="2"/>
  <c r="AL545" i="2"/>
  <c r="AL553" i="2"/>
  <c r="AL561" i="2"/>
  <c r="AL577" i="2"/>
  <c r="AL585" i="2"/>
  <c r="AL593" i="2"/>
  <c r="AL601" i="2"/>
  <c r="AL609" i="2"/>
  <c r="AL617" i="2"/>
  <c r="AL625" i="2"/>
  <c r="AL576" i="2"/>
  <c r="AL584" i="2"/>
  <c r="AL592" i="2"/>
  <c r="AL600" i="2"/>
  <c r="AL608" i="2"/>
  <c r="AL616" i="2"/>
  <c r="AL624" i="2"/>
  <c r="AL575" i="2"/>
  <c r="AL583" i="2"/>
  <c r="AL591" i="2"/>
  <c r="AL599" i="2"/>
  <c r="AL607" i="2"/>
  <c r="AL615" i="2"/>
  <c r="AL623" i="2"/>
  <c r="AL574" i="2"/>
  <c r="AL582" i="2"/>
  <c r="AL590" i="2"/>
  <c r="AL598" i="2"/>
  <c r="AL606" i="2"/>
  <c r="AL614" i="2"/>
  <c r="AL622" i="2"/>
  <c r="AL630" i="2"/>
  <c r="AL573" i="2"/>
  <c r="AL581" i="2"/>
  <c r="AL589" i="2"/>
  <c r="AL597" i="2"/>
  <c r="AL605" i="2"/>
  <c r="AL613" i="2"/>
  <c r="AL621" i="2"/>
  <c r="AL629" i="2"/>
  <c r="AL572" i="2"/>
  <c r="AL580" i="2"/>
  <c r="AL588" i="2"/>
  <c r="AL596" i="2"/>
  <c r="AL604" i="2"/>
  <c r="AL612" i="2"/>
  <c r="AL620" i="2"/>
  <c r="AL628" i="2"/>
  <c r="AL569" i="2"/>
  <c r="AL571" i="2"/>
  <c r="AL579" i="2"/>
  <c r="AL587" i="2"/>
  <c r="AL595" i="2"/>
  <c r="AL603" i="2"/>
  <c r="AL611" i="2"/>
  <c r="AL619" i="2"/>
  <c r="AL627" i="2"/>
  <c r="AL570" i="2"/>
  <c r="AL578" i="2"/>
  <c r="AL586" i="2"/>
  <c r="AL594" i="2"/>
  <c r="AL602" i="2"/>
  <c r="AL610" i="2"/>
  <c r="AL618" i="2"/>
  <c r="AL626" i="2"/>
  <c r="AL631" i="2"/>
  <c r="AL638" i="2"/>
  <c r="AL646" i="2"/>
  <c r="AL654" i="2"/>
  <c r="AL662" i="2"/>
  <c r="AL670" i="2"/>
  <c r="AL678" i="2"/>
  <c r="AL686" i="2"/>
  <c r="AL637" i="2"/>
  <c r="AL645" i="2"/>
  <c r="AL653" i="2"/>
  <c r="AL661" i="2"/>
  <c r="AL669" i="2"/>
  <c r="AL677" i="2"/>
  <c r="AL685" i="2"/>
  <c r="AL636" i="2"/>
  <c r="AL644" i="2"/>
  <c r="AL652" i="2"/>
  <c r="AL660" i="2"/>
  <c r="AL668" i="2"/>
  <c r="AL676" i="2"/>
  <c r="AL684" i="2"/>
  <c r="AL635" i="2"/>
  <c r="AL643" i="2"/>
  <c r="AL651" i="2"/>
  <c r="AL659" i="2"/>
  <c r="AL667" i="2"/>
  <c r="AL675" i="2"/>
  <c r="AL683" i="2"/>
  <c r="AL691" i="2"/>
  <c r="AL634" i="2"/>
  <c r="AL642" i="2"/>
  <c r="AL650" i="2"/>
  <c r="AL658" i="2"/>
  <c r="AL666" i="2"/>
  <c r="AL674" i="2"/>
  <c r="AL682" i="2"/>
  <c r="AL690" i="2"/>
  <c r="AL633" i="2"/>
  <c r="AL641" i="2"/>
  <c r="AL649" i="2"/>
  <c r="AL657" i="2"/>
  <c r="AL665" i="2"/>
  <c r="AL673" i="2"/>
  <c r="AL681" i="2"/>
  <c r="AL632" i="2"/>
  <c r="AL640" i="2"/>
  <c r="AL648" i="2"/>
  <c r="AL656" i="2"/>
  <c r="AL664" i="2"/>
  <c r="AL672" i="2"/>
  <c r="AL680" i="2"/>
  <c r="AL688" i="2"/>
  <c r="AL639" i="2"/>
  <c r="AL647" i="2"/>
  <c r="AL655" i="2"/>
  <c r="AL663" i="2"/>
  <c r="AL671" i="2"/>
  <c r="AL679" i="2"/>
  <c r="AL687" i="2"/>
  <c r="AL699" i="2"/>
  <c r="AL707" i="2"/>
  <c r="AL715" i="2"/>
  <c r="AL723" i="2"/>
  <c r="AL731" i="2"/>
  <c r="AL739" i="2"/>
  <c r="AL747" i="2"/>
  <c r="AL698" i="2"/>
  <c r="AL706" i="2"/>
  <c r="AL714" i="2"/>
  <c r="AL722" i="2"/>
  <c r="AL730" i="2"/>
  <c r="AL738" i="2"/>
  <c r="AL746" i="2"/>
  <c r="AL697" i="2"/>
  <c r="AL705" i="2"/>
  <c r="AL713" i="2"/>
  <c r="AL721" i="2"/>
  <c r="AL729" i="2"/>
  <c r="AL737" i="2"/>
  <c r="AL745" i="2"/>
  <c r="AL753" i="2"/>
  <c r="AL696" i="2"/>
  <c r="AL704" i="2"/>
  <c r="AL712" i="2"/>
  <c r="AL720" i="2"/>
  <c r="AL728" i="2"/>
  <c r="AL736" i="2"/>
  <c r="AL744" i="2"/>
  <c r="AL752" i="2"/>
  <c r="AL695" i="2"/>
  <c r="AL703" i="2"/>
  <c r="AL711" i="2"/>
  <c r="AL719" i="2"/>
  <c r="AL727" i="2"/>
  <c r="AL735" i="2"/>
  <c r="AL743" i="2"/>
  <c r="AL751" i="2"/>
  <c r="AL694" i="2"/>
  <c r="AL702" i="2"/>
  <c r="AL710" i="2"/>
  <c r="AL718" i="2"/>
  <c r="AL726" i="2"/>
  <c r="AL734" i="2"/>
  <c r="AL742" i="2"/>
  <c r="AL750" i="2"/>
  <c r="AL689" i="2"/>
  <c r="AL693" i="2"/>
  <c r="AL701" i="2"/>
  <c r="AL709" i="2"/>
  <c r="AL717" i="2"/>
  <c r="AL725" i="2"/>
  <c r="AL733" i="2"/>
  <c r="AL741" i="2"/>
  <c r="AL749" i="2"/>
  <c r="AL740" i="2"/>
  <c r="AL756" i="2"/>
  <c r="AL764" i="2"/>
  <c r="AL772" i="2"/>
  <c r="AL780" i="2"/>
  <c r="AL788" i="2"/>
  <c r="AL796" i="2"/>
  <c r="AL804" i="2"/>
  <c r="AL812" i="2"/>
  <c r="AL820" i="2"/>
  <c r="AL828" i="2"/>
  <c r="AL836" i="2"/>
  <c r="AL844" i="2"/>
  <c r="AL852" i="2"/>
  <c r="AL860" i="2"/>
  <c r="AL755" i="2"/>
  <c r="AL763" i="2"/>
  <c r="AL771" i="2"/>
  <c r="AL779" i="2"/>
  <c r="AL787" i="2"/>
  <c r="AL795" i="2"/>
  <c r="AL803" i="2"/>
  <c r="AL811" i="2"/>
  <c r="AL819" i="2"/>
  <c r="AL827" i="2"/>
  <c r="AL835" i="2"/>
  <c r="AL843" i="2"/>
  <c r="AL851" i="2"/>
  <c r="AL859" i="2"/>
  <c r="AL700" i="2"/>
  <c r="AL708" i="2"/>
  <c r="AL732" i="2"/>
  <c r="AL748" i="2"/>
  <c r="AL762" i="2"/>
  <c r="AL770" i="2"/>
  <c r="AL778" i="2"/>
  <c r="AL786" i="2"/>
  <c r="AL794" i="2"/>
  <c r="AL802" i="2"/>
  <c r="AL810" i="2"/>
  <c r="AL818" i="2"/>
  <c r="AL826" i="2"/>
  <c r="AL834" i="2"/>
  <c r="AL842" i="2"/>
  <c r="AL850" i="2"/>
  <c r="AL858" i="2"/>
  <c r="AL761" i="2"/>
  <c r="AL769" i="2"/>
  <c r="AL777" i="2"/>
  <c r="AL785" i="2"/>
  <c r="AL793" i="2"/>
  <c r="AL801" i="2"/>
  <c r="AL809" i="2"/>
  <c r="AL817" i="2"/>
  <c r="AL825" i="2"/>
  <c r="AL833" i="2"/>
  <c r="AL841" i="2"/>
  <c r="AL849" i="2"/>
  <c r="AL857" i="2"/>
  <c r="AL865" i="2"/>
  <c r="AL760" i="2"/>
  <c r="AL768" i="2"/>
  <c r="AL776" i="2"/>
  <c r="AL784" i="2"/>
  <c r="AL792" i="2"/>
  <c r="AL800" i="2"/>
  <c r="AL808" i="2"/>
  <c r="AL816" i="2"/>
  <c r="AL824" i="2"/>
  <c r="AL832" i="2"/>
  <c r="AL840" i="2"/>
  <c r="AL848" i="2"/>
  <c r="AL856" i="2"/>
  <c r="AL864" i="2"/>
  <c r="AL692" i="2"/>
  <c r="AL754" i="2"/>
  <c r="AL759" i="2"/>
  <c r="AL767" i="2"/>
  <c r="AL775" i="2"/>
  <c r="AL783" i="2"/>
  <c r="AL791" i="2"/>
  <c r="AL799" i="2"/>
  <c r="AL807" i="2"/>
  <c r="AL815" i="2"/>
  <c r="AL823" i="2"/>
  <c r="AL831" i="2"/>
  <c r="AL839" i="2"/>
  <c r="AL847" i="2"/>
  <c r="AL855" i="2"/>
  <c r="AL863" i="2"/>
  <c r="AL716" i="2"/>
  <c r="AL724" i="2"/>
  <c r="AL758" i="2"/>
  <c r="AL766" i="2"/>
  <c r="AL774" i="2"/>
  <c r="AL782" i="2"/>
  <c r="AL790" i="2"/>
  <c r="AL798" i="2"/>
  <c r="AL806" i="2"/>
  <c r="AL814" i="2"/>
  <c r="AL822" i="2"/>
  <c r="AL830" i="2"/>
  <c r="AL838" i="2"/>
  <c r="AL846" i="2"/>
  <c r="AL854" i="2"/>
  <c r="AL757" i="2"/>
  <c r="AL781" i="2"/>
  <c r="AL821" i="2"/>
  <c r="AL837" i="2"/>
  <c r="AL866" i="2"/>
  <c r="AL873" i="2"/>
  <c r="AL881" i="2"/>
  <c r="AL889" i="2"/>
  <c r="AL897" i="2"/>
  <c r="AL905" i="2"/>
  <c r="AL913" i="2"/>
  <c r="AL921" i="2"/>
  <c r="AL929" i="2"/>
  <c r="AL937" i="2"/>
  <c r="AL945" i="2"/>
  <c r="AL953" i="2"/>
  <c r="AL961" i="2"/>
  <c r="AL797" i="2"/>
  <c r="AL872" i="2"/>
  <c r="AL880" i="2"/>
  <c r="AL888" i="2"/>
  <c r="AL896" i="2"/>
  <c r="AL904" i="2"/>
  <c r="AL912" i="2"/>
  <c r="AL920" i="2"/>
  <c r="AL928" i="2"/>
  <c r="AL936" i="2"/>
  <c r="AL944" i="2"/>
  <c r="AL952" i="2"/>
  <c r="AL960" i="2"/>
  <c r="AL773" i="2"/>
  <c r="AL853" i="2"/>
  <c r="AL862" i="2"/>
  <c r="AL871" i="2"/>
  <c r="AL879" i="2"/>
  <c r="AL887" i="2"/>
  <c r="AL895" i="2"/>
  <c r="AL903" i="2"/>
  <c r="AL911" i="2"/>
  <c r="AL919" i="2"/>
  <c r="AL927" i="2"/>
  <c r="AL935" i="2"/>
  <c r="AL943" i="2"/>
  <c r="AL951" i="2"/>
  <c r="AL959" i="2"/>
  <c r="AL967" i="2"/>
  <c r="AL805" i="2"/>
  <c r="AL870" i="2"/>
  <c r="AL878" i="2"/>
  <c r="AL886" i="2"/>
  <c r="AL894" i="2"/>
  <c r="AL902" i="2"/>
  <c r="AL910" i="2"/>
  <c r="AL918" i="2"/>
  <c r="AL926" i="2"/>
  <c r="AL934" i="2"/>
  <c r="AL942" i="2"/>
  <c r="AL950" i="2"/>
  <c r="AL958" i="2"/>
  <c r="AL966" i="2"/>
  <c r="AL813" i="2"/>
  <c r="AL869" i="2"/>
  <c r="AL877" i="2"/>
  <c r="AL885" i="2"/>
  <c r="AL893" i="2"/>
  <c r="AL901" i="2"/>
  <c r="AL909" i="2"/>
  <c r="AL917" i="2"/>
  <c r="AL925" i="2"/>
  <c r="AL933" i="2"/>
  <c r="AL941" i="2"/>
  <c r="AL949" i="2"/>
  <c r="AL957" i="2"/>
  <c r="AL965" i="2"/>
  <c r="AL765" i="2"/>
  <c r="AL789" i="2"/>
  <c r="AL868" i="2"/>
  <c r="AL876" i="2"/>
  <c r="AL884" i="2"/>
  <c r="AL892" i="2"/>
  <c r="AL900" i="2"/>
  <c r="AL908" i="2"/>
  <c r="AL916" i="2"/>
  <c r="AL924" i="2"/>
  <c r="AL932" i="2"/>
  <c r="AL940" i="2"/>
  <c r="AL948" i="2"/>
  <c r="AL956" i="2"/>
  <c r="AL964" i="2"/>
  <c r="AL829" i="2"/>
  <c r="AL845" i="2"/>
  <c r="AL861" i="2"/>
  <c r="AL867" i="2"/>
  <c r="AL875" i="2"/>
  <c r="AL883" i="2"/>
  <c r="AL891" i="2"/>
  <c r="AL899" i="2"/>
  <c r="AL907" i="2"/>
  <c r="AL915" i="2"/>
  <c r="AL923" i="2"/>
  <c r="AL931" i="2"/>
  <c r="AL939" i="2"/>
  <c r="AL947" i="2"/>
  <c r="AL955" i="2"/>
  <c r="AL963" i="2"/>
  <c r="AL971" i="2"/>
  <c r="AL946" i="2"/>
  <c r="AL976" i="2"/>
  <c r="AL984" i="2"/>
  <c r="AL992" i="2"/>
  <c r="AL1000" i="2"/>
  <c r="AL1008" i="2"/>
  <c r="AL1016" i="2"/>
  <c r="AL1024" i="2"/>
  <c r="AL1032" i="2"/>
  <c r="AL1040" i="2"/>
  <c r="AL1048" i="2"/>
  <c r="AL1056" i="2"/>
  <c r="AL1064" i="2"/>
  <c r="AL1072" i="2"/>
  <c r="AL1080" i="2"/>
  <c r="AL874" i="2"/>
  <c r="AL975" i="2"/>
  <c r="AL983" i="2"/>
  <c r="AL991" i="2"/>
  <c r="AL999" i="2"/>
  <c r="AL1007" i="2"/>
  <c r="AL1015" i="2"/>
  <c r="AL1023" i="2"/>
  <c r="AL1031" i="2"/>
  <c r="AL1039" i="2"/>
  <c r="AL1047" i="2"/>
  <c r="AL1055" i="2"/>
  <c r="AL1063" i="2"/>
  <c r="AL1071" i="2"/>
  <c r="AL906" i="2"/>
  <c r="AL938" i="2"/>
  <c r="AL968" i="2"/>
  <c r="AL969" i="2"/>
  <c r="AL970" i="2"/>
  <c r="AL974" i="2"/>
  <c r="AL982" i="2"/>
  <c r="AL990" i="2"/>
  <c r="AL998" i="2"/>
  <c r="AL1006" i="2"/>
  <c r="AL1014" i="2"/>
  <c r="AL1022" i="2"/>
  <c r="AL1030" i="2"/>
  <c r="AL1038" i="2"/>
  <c r="AL1046" i="2"/>
  <c r="AL1054" i="2"/>
  <c r="AL1062" i="2"/>
  <c r="AL1070" i="2"/>
  <c r="AL1078" i="2"/>
  <c r="AL914" i="2"/>
  <c r="AL922" i="2"/>
  <c r="AL973" i="2"/>
  <c r="AL981" i="2"/>
  <c r="AL989" i="2"/>
  <c r="AL997" i="2"/>
  <c r="AL1005" i="2"/>
  <c r="AL1013" i="2"/>
  <c r="AL1021" i="2"/>
  <c r="AL1029" i="2"/>
  <c r="AL1037" i="2"/>
  <c r="AL1045" i="2"/>
  <c r="AL1053" i="2"/>
  <c r="AL1061" i="2"/>
  <c r="AL1069" i="2"/>
  <c r="AL1077" i="2"/>
  <c r="AL882" i="2"/>
  <c r="AL972" i="2"/>
  <c r="AL980" i="2"/>
  <c r="AL988" i="2"/>
  <c r="AL996" i="2"/>
  <c r="AL1004" i="2"/>
  <c r="AL1012" i="2"/>
  <c r="AL1020" i="2"/>
  <c r="AL1028" i="2"/>
  <c r="AL1036" i="2"/>
  <c r="AL1044" i="2"/>
  <c r="AL1052" i="2"/>
  <c r="AL1060" i="2"/>
  <c r="AL1068" i="2"/>
  <c r="AL1076" i="2"/>
  <c r="AL898" i="2"/>
  <c r="AL930" i="2"/>
  <c r="AL979" i="2"/>
  <c r="AL987" i="2"/>
  <c r="AL995" i="2"/>
  <c r="AL1003" i="2"/>
  <c r="AL1011" i="2"/>
  <c r="AL1019" i="2"/>
  <c r="AL1027" i="2"/>
  <c r="AL1035" i="2"/>
  <c r="AL1043" i="2"/>
  <c r="AL1051" i="2"/>
  <c r="AL1059" i="2"/>
  <c r="AL1067" i="2"/>
  <c r="AL978" i="2"/>
  <c r="AL986" i="2"/>
  <c r="AL994" i="2"/>
  <c r="AL1002" i="2"/>
  <c r="AL1010" i="2"/>
  <c r="AL1018" i="2"/>
  <c r="AL1026" i="2"/>
  <c r="AL1034" i="2"/>
  <c r="AL1042" i="2"/>
  <c r="AL1050" i="2"/>
  <c r="AL1058" i="2"/>
  <c r="AL1066" i="2"/>
  <c r="AL890" i="2"/>
  <c r="AL954" i="2"/>
  <c r="AL962" i="2"/>
  <c r="AL977" i="2"/>
  <c r="AL985" i="2"/>
  <c r="AL993" i="2"/>
  <c r="AL1001" i="2"/>
  <c r="AL1009" i="2"/>
  <c r="AL1017" i="2"/>
  <c r="AL1025" i="2"/>
  <c r="AL1033" i="2"/>
  <c r="AL1041" i="2"/>
  <c r="AL1049" i="2"/>
  <c r="AL1057" i="2"/>
  <c r="AL1065" i="2"/>
  <c r="BY1124" i="2"/>
  <c r="BA1124" i="2"/>
  <c r="AS1124" i="2"/>
  <c r="BX1123" i="2"/>
  <c r="BH1123" i="2"/>
  <c r="AZ1123" i="2"/>
  <c r="AR1123" i="2"/>
  <c r="BW1122" i="2"/>
  <c r="BG1122" i="2"/>
  <c r="AY1122" i="2"/>
  <c r="AQ1122" i="2"/>
  <c r="BF1121" i="2"/>
  <c r="AX1121" i="2"/>
  <c r="AP1121" i="2"/>
  <c r="CD1120" i="2"/>
  <c r="AO1120" i="2"/>
  <c r="BO1120" i="2" s="1"/>
  <c r="AN1119" i="2"/>
  <c r="BI1119" i="2" s="1"/>
  <c r="BC1118" i="2"/>
  <c r="AU1118" i="2"/>
  <c r="AM1118" i="2"/>
  <c r="BY1116" i="2"/>
  <c r="BA1116" i="2"/>
  <c r="AS1116" i="2"/>
  <c r="BX1115" i="2"/>
  <c r="BH1115" i="2"/>
  <c r="AZ1115" i="2"/>
  <c r="AR1115" i="2"/>
  <c r="BW1114" i="2"/>
  <c r="BZ1114" i="2" s="1"/>
  <c r="BG1114" i="2"/>
  <c r="BF1113" i="2"/>
  <c r="AX1113" i="2"/>
  <c r="AP1113" i="2"/>
  <c r="CD1112" i="2"/>
  <c r="BE1112" i="2"/>
  <c r="AO1112" i="2"/>
  <c r="BO1112" i="2" s="1"/>
  <c r="BD1111" i="2"/>
  <c r="AV1111" i="2"/>
  <c r="AN1111" i="2"/>
  <c r="BY1108" i="2"/>
  <c r="BX1107" i="2"/>
  <c r="BZ1107" i="2" s="1"/>
  <c r="CA1107" i="2" s="1"/>
  <c r="BG1106" i="2"/>
  <c r="BF1105" i="2"/>
  <c r="AP1105" i="2"/>
  <c r="BM1105" i="2" s="1"/>
  <c r="CD1104" i="2"/>
  <c r="BD1103" i="2"/>
  <c r="AN1103" i="2"/>
  <c r="BC1102" i="2"/>
  <c r="AU1102" i="2"/>
  <c r="AM1102" i="2"/>
  <c r="BB1101" i="2"/>
  <c r="AL1101" i="2"/>
  <c r="BY1100" i="2"/>
  <c r="BA1100" i="2"/>
  <c r="BX1099" i="2"/>
  <c r="BH1099" i="2"/>
  <c r="AZ1099" i="2"/>
  <c r="BG1098" i="2"/>
  <c r="BF1097" i="2"/>
  <c r="AP1097" i="2"/>
  <c r="BM1097" i="2" s="1"/>
  <c r="CD1096" i="2"/>
  <c r="AO1096" i="2"/>
  <c r="BO1096" i="2" s="1"/>
  <c r="BC1094" i="2"/>
  <c r="AM1094" i="2"/>
  <c r="BJ1094" i="2" s="1"/>
  <c r="AL1093" i="2"/>
  <c r="BY1092" i="2"/>
  <c r="BA1092" i="2"/>
  <c r="BX1091" i="2"/>
  <c r="BH1091" i="2"/>
  <c r="AZ1091" i="2"/>
  <c r="AR1091" i="2"/>
  <c r="BW1090" i="2"/>
  <c r="BZ1090" i="2" s="1"/>
  <c r="BG1090" i="2"/>
  <c r="BF1089" i="2"/>
  <c r="AP1089" i="2"/>
  <c r="CD1088" i="2"/>
  <c r="BE1088" i="2"/>
  <c r="AW1088" i="2"/>
  <c r="AO1088" i="2"/>
  <c r="BD1087" i="2"/>
  <c r="AV1087" i="2"/>
  <c r="AN1087" i="2"/>
  <c r="BC1086" i="2"/>
  <c r="AU1086" i="2"/>
  <c r="AM1086" i="2"/>
  <c r="BB1085" i="2"/>
  <c r="AT1085" i="2"/>
  <c r="AL1085" i="2"/>
  <c r="BY1084" i="2"/>
  <c r="BA1084" i="2"/>
  <c r="BX1083" i="2"/>
  <c r="BH1083" i="2"/>
  <c r="AZ1083" i="2"/>
  <c r="AR1083" i="2"/>
  <c r="BW1082" i="2"/>
  <c r="BG1082" i="2"/>
  <c r="AY1082" i="2"/>
  <c r="AQ1082" i="2"/>
  <c r="BF1081" i="2"/>
  <c r="AX1081" i="2"/>
  <c r="AP1081" i="2"/>
  <c r="CD1080" i="2"/>
  <c r="BE1080" i="2"/>
  <c r="AO1080" i="2"/>
  <c r="BO1080" i="2" s="1"/>
  <c r="BC1079" i="2"/>
  <c r="AQ1079" i="2"/>
  <c r="AY1078" i="2"/>
  <c r="AX1077" i="2"/>
  <c r="AY1076" i="2"/>
  <c r="AX1075" i="2"/>
  <c r="CD1074" i="2"/>
  <c r="BD1073" i="2"/>
  <c r="AR1072" i="2"/>
  <c r="BQ1126" i="2"/>
  <c r="BI1126" i="2"/>
  <c r="BA10" i="2"/>
  <c r="BA9" i="2"/>
  <c r="BA17" i="2"/>
  <c r="BA8" i="2"/>
  <c r="BA16" i="2"/>
  <c r="BA7" i="2"/>
  <c r="BA15" i="2"/>
  <c r="BA6" i="2"/>
  <c r="BA14" i="2"/>
  <c r="BA4" i="2"/>
  <c r="BA12" i="2"/>
  <c r="BA19" i="2"/>
  <c r="BA27" i="2"/>
  <c r="BA18" i="2"/>
  <c r="BA26" i="2"/>
  <c r="BA25" i="2"/>
  <c r="BA3" i="2"/>
  <c r="BA24" i="2"/>
  <c r="BA23" i="2"/>
  <c r="BA11" i="2"/>
  <c r="BA21" i="2"/>
  <c r="BA13" i="2"/>
  <c r="BA20" i="2"/>
  <c r="BA28" i="2"/>
  <c r="BA22" i="2"/>
  <c r="BA35" i="2"/>
  <c r="BA29" i="2"/>
  <c r="BA34" i="2"/>
  <c r="BA33" i="2"/>
  <c r="BA32" i="2"/>
  <c r="BA37" i="2"/>
  <c r="BA5" i="2"/>
  <c r="BA36" i="2"/>
  <c r="BA46" i="2"/>
  <c r="BA45" i="2"/>
  <c r="BA30" i="2"/>
  <c r="BA38" i="2"/>
  <c r="BA44" i="2"/>
  <c r="BA52" i="2"/>
  <c r="BA43" i="2"/>
  <c r="BA51" i="2"/>
  <c r="BA42" i="2"/>
  <c r="BA50" i="2"/>
  <c r="BA31" i="2"/>
  <c r="BA39" i="2"/>
  <c r="BA48" i="2"/>
  <c r="BA58" i="2"/>
  <c r="BA47" i="2"/>
  <c r="BA57" i="2"/>
  <c r="BA65" i="2"/>
  <c r="BA40" i="2"/>
  <c r="BA56" i="2"/>
  <c r="BA55" i="2"/>
  <c r="BA63" i="2"/>
  <c r="BA54" i="2"/>
  <c r="BA62" i="2"/>
  <c r="BA49" i="2"/>
  <c r="BA53" i="2"/>
  <c r="BA61" i="2"/>
  <c r="BA72" i="2"/>
  <c r="BA80" i="2"/>
  <c r="BA64" i="2"/>
  <c r="BA71" i="2"/>
  <c r="BA79" i="2"/>
  <c r="BA41" i="2"/>
  <c r="BA70" i="2"/>
  <c r="BA59" i="2"/>
  <c r="BA69" i="2"/>
  <c r="BA77" i="2"/>
  <c r="BA60" i="2"/>
  <c r="BA68" i="2"/>
  <c r="BA76" i="2"/>
  <c r="BA67" i="2"/>
  <c r="BA75" i="2"/>
  <c r="BA88" i="2"/>
  <c r="BA96" i="2"/>
  <c r="BA104" i="2"/>
  <c r="BA78" i="2"/>
  <c r="BA81" i="2"/>
  <c r="BA87" i="2"/>
  <c r="BA95" i="2"/>
  <c r="BA103" i="2"/>
  <c r="BA66" i="2"/>
  <c r="BA74" i="2"/>
  <c r="BA82" i="2"/>
  <c r="BA86" i="2"/>
  <c r="BA94" i="2"/>
  <c r="BA102" i="2"/>
  <c r="BA85" i="2"/>
  <c r="BA93" i="2"/>
  <c r="BA101" i="2"/>
  <c r="BA84" i="2"/>
  <c r="BA92" i="2"/>
  <c r="BA100" i="2"/>
  <c r="BA83" i="2"/>
  <c r="BA91" i="2"/>
  <c r="BA99" i="2"/>
  <c r="BA107" i="2"/>
  <c r="BA106" i="2"/>
  <c r="BA112" i="2"/>
  <c r="BA120" i="2"/>
  <c r="BA90" i="2"/>
  <c r="BA105" i="2"/>
  <c r="BA111" i="2"/>
  <c r="BA119" i="2"/>
  <c r="BA127" i="2"/>
  <c r="BA73" i="2"/>
  <c r="BA97" i="2"/>
  <c r="BA110" i="2"/>
  <c r="BA118" i="2"/>
  <c r="BA126" i="2"/>
  <c r="BA109" i="2"/>
  <c r="BA117" i="2"/>
  <c r="BA125" i="2"/>
  <c r="BA108" i="2"/>
  <c r="BA116" i="2"/>
  <c r="BA124" i="2"/>
  <c r="BA89" i="2"/>
  <c r="BA115" i="2"/>
  <c r="BA123" i="2"/>
  <c r="BA131" i="2"/>
  <c r="BA139" i="2"/>
  <c r="BA147" i="2"/>
  <c r="BA128" i="2"/>
  <c r="BA130" i="2"/>
  <c r="BA138" i="2"/>
  <c r="BA146" i="2"/>
  <c r="BA114" i="2"/>
  <c r="BA129" i="2"/>
  <c r="BA137" i="2"/>
  <c r="BA145" i="2"/>
  <c r="BA135" i="2"/>
  <c r="BA143" i="2"/>
  <c r="BA134" i="2"/>
  <c r="BA142" i="2"/>
  <c r="BA150" i="2"/>
  <c r="BA133" i="2"/>
  <c r="BA136" i="2"/>
  <c r="BA151" i="2"/>
  <c r="BA159" i="2"/>
  <c r="BA167" i="2"/>
  <c r="BA113" i="2"/>
  <c r="BA140" i="2"/>
  <c r="BA158" i="2"/>
  <c r="BA166" i="2"/>
  <c r="BA122" i="2"/>
  <c r="BA144" i="2"/>
  <c r="BA148" i="2"/>
  <c r="BA157" i="2"/>
  <c r="BA165" i="2"/>
  <c r="BA98" i="2"/>
  <c r="BA149" i="2"/>
  <c r="BA155" i="2"/>
  <c r="BA163" i="2"/>
  <c r="BA154" i="2"/>
  <c r="BA162" i="2"/>
  <c r="BA170" i="2"/>
  <c r="BA176" i="2"/>
  <c r="BA184" i="2"/>
  <c r="BA192" i="2"/>
  <c r="BA175" i="2"/>
  <c r="BA183" i="2"/>
  <c r="BA169" i="2"/>
  <c r="BA174" i="2"/>
  <c r="BA182" i="2"/>
  <c r="BA190" i="2"/>
  <c r="BA141" i="2"/>
  <c r="BA161" i="2"/>
  <c r="BA168" i="2"/>
  <c r="BA173" i="2"/>
  <c r="BA181" i="2"/>
  <c r="BA189" i="2"/>
  <c r="BA152" i="2"/>
  <c r="BA172" i="2"/>
  <c r="BA180" i="2"/>
  <c r="BA188" i="2"/>
  <c r="BA121" i="2"/>
  <c r="BA177" i="2"/>
  <c r="BA197" i="2"/>
  <c r="BA205" i="2"/>
  <c r="BA213" i="2"/>
  <c r="BA221" i="2"/>
  <c r="BA229" i="2"/>
  <c r="BA132" i="2"/>
  <c r="BA153" i="2"/>
  <c r="BA156" i="2"/>
  <c r="BA196" i="2"/>
  <c r="BA204" i="2"/>
  <c r="BA212" i="2"/>
  <c r="BA220" i="2"/>
  <c r="BA228" i="2"/>
  <c r="BA178" i="2"/>
  <c r="BA195" i="2"/>
  <c r="BA203" i="2"/>
  <c r="BA211" i="2"/>
  <c r="BA219" i="2"/>
  <c r="BA227" i="2"/>
  <c r="BA164" i="2"/>
  <c r="BA185" i="2"/>
  <c r="BA202" i="2"/>
  <c r="BA210" i="2"/>
  <c r="BA218" i="2"/>
  <c r="BA179" i="2"/>
  <c r="BA193" i="2"/>
  <c r="BA194" i="2"/>
  <c r="BA201" i="2"/>
  <c r="BA209" i="2"/>
  <c r="BA217" i="2"/>
  <c r="BA225" i="2"/>
  <c r="BA230" i="2"/>
  <c r="BA235" i="2"/>
  <c r="BA243" i="2"/>
  <c r="BA186" i="2"/>
  <c r="BA191" i="2"/>
  <c r="BA206" i="2"/>
  <c r="BA234" i="2"/>
  <c r="BA214" i="2"/>
  <c r="BA233" i="2"/>
  <c r="BA241" i="2"/>
  <c r="BA198" i="2"/>
  <c r="BA207" i="2"/>
  <c r="BA208" i="2"/>
  <c r="BA232" i="2"/>
  <c r="BA240" i="2"/>
  <c r="BA215" i="2"/>
  <c r="BA231" i="2"/>
  <c r="BA239" i="2"/>
  <c r="BA160" i="2"/>
  <c r="BA171" i="2"/>
  <c r="BA216" i="2"/>
  <c r="BA237" i="2"/>
  <c r="BA224" i="2"/>
  <c r="BA236" i="2"/>
  <c r="BA242" i="2"/>
  <c r="BA252" i="2"/>
  <c r="BA260" i="2"/>
  <c r="BA268" i="2"/>
  <c r="BA276" i="2"/>
  <c r="BA284" i="2"/>
  <c r="BA292" i="2"/>
  <c r="BA251" i="2"/>
  <c r="BA259" i="2"/>
  <c r="BA267" i="2"/>
  <c r="BA275" i="2"/>
  <c r="BA283" i="2"/>
  <c r="BA291" i="2"/>
  <c r="BA223" i="2"/>
  <c r="BA250" i="2"/>
  <c r="BA258" i="2"/>
  <c r="BA266" i="2"/>
  <c r="BA274" i="2"/>
  <c r="BA282" i="2"/>
  <c r="BA298" i="2"/>
  <c r="BA187" i="2"/>
  <c r="BA200" i="2"/>
  <c r="BA249" i="2"/>
  <c r="BA257" i="2"/>
  <c r="BA265" i="2"/>
  <c r="BA273" i="2"/>
  <c r="BA281" i="2"/>
  <c r="BA289" i="2"/>
  <c r="BA297" i="2"/>
  <c r="BA248" i="2"/>
  <c r="BA256" i="2"/>
  <c r="BA264" i="2"/>
  <c r="BA272" i="2"/>
  <c r="BA280" i="2"/>
  <c r="BA288" i="2"/>
  <c r="BA244" i="2"/>
  <c r="BA246" i="2"/>
  <c r="BA254" i="2"/>
  <c r="BA262" i="2"/>
  <c r="BA270" i="2"/>
  <c r="BA278" i="2"/>
  <c r="BA286" i="2"/>
  <c r="BA294" i="2"/>
  <c r="BA271" i="2"/>
  <c r="BA287" i="2"/>
  <c r="BA303" i="2"/>
  <c r="BA311" i="2"/>
  <c r="BA319" i="2"/>
  <c r="BA327" i="2"/>
  <c r="BA335" i="2"/>
  <c r="BA343" i="2"/>
  <c r="BA199" i="2"/>
  <c r="BA226" i="2"/>
  <c r="BA245" i="2"/>
  <c r="BA253" i="2"/>
  <c r="BA255" i="2"/>
  <c r="BA277" i="2"/>
  <c r="BA302" i="2"/>
  <c r="BA310" i="2"/>
  <c r="BA318" i="2"/>
  <c r="BA326" i="2"/>
  <c r="BA334" i="2"/>
  <c r="BA342" i="2"/>
  <c r="BA247" i="2"/>
  <c r="BA263" i="2"/>
  <c r="BA295" i="2"/>
  <c r="BA301" i="2"/>
  <c r="BA309" i="2"/>
  <c r="BA317" i="2"/>
  <c r="BA325" i="2"/>
  <c r="BA333" i="2"/>
  <c r="BA341" i="2"/>
  <c r="BA279" i="2"/>
  <c r="BA300" i="2"/>
  <c r="BA308" i="2"/>
  <c r="BA316" i="2"/>
  <c r="BA324" i="2"/>
  <c r="BA332" i="2"/>
  <c r="BA340" i="2"/>
  <c r="BA238" i="2"/>
  <c r="BA299" i="2"/>
  <c r="BA307" i="2"/>
  <c r="BA315" i="2"/>
  <c r="BA323" i="2"/>
  <c r="BA331" i="2"/>
  <c r="BA339" i="2"/>
  <c r="BA222" i="2"/>
  <c r="BA261" i="2"/>
  <c r="BA305" i="2"/>
  <c r="BA313" i="2"/>
  <c r="BA321" i="2"/>
  <c r="BA329" i="2"/>
  <c r="BA337" i="2"/>
  <c r="BA306" i="2"/>
  <c r="BA314" i="2"/>
  <c r="BA296" i="2"/>
  <c r="BA285" i="2"/>
  <c r="BA304" i="2"/>
  <c r="BA320" i="2"/>
  <c r="BA312" i="2"/>
  <c r="BA322" i="2"/>
  <c r="BA269" i="2"/>
  <c r="BA293" i="2"/>
  <c r="BA328" i="2"/>
  <c r="BA338" i="2"/>
  <c r="BA344" i="2"/>
  <c r="BA346" i="2"/>
  <c r="BA354" i="2"/>
  <c r="BA362" i="2"/>
  <c r="BA370" i="2"/>
  <c r="BA336" i="2"/>
  <c r="BA345" i="2"/>
  <c r="BA353" i="2"/>
  <c r="BA361" i="2"/>
  <c r="BA369" i="2"/>
  <c r="BA352" i="2"/>
  <c r="BA360" i="2"/>
  <c r="BA368" i="2"/>
  <c r="BA351" i="2"/>
  <c r="BA359" i="2"/>
  <c r="BA367" i="2"/>
  <c r="BA350" i="2"/>
  <c r="BA358" i="2"/>
  <c r="BA366" i="2"/>
  <c r="BA349" i="2"/>
  <c r="BA357" i="2"/>
  <c r="BA365" i="2"/>
  <c r="BA348" i="2"/>
  <c r="BA356" i="2"/>
  <c r="BA364" i="2"/>
  <c r="BA376" i="2"/>
  <c r="BA384" i="2"/>
  <c r="BA392" i="2"/>
  <c r="BA355" i="2"/>
  <c r="BA375" i="2"/>
  <c r="BA383" i="2"/>
  <c r="BA391" i="2"/>
  <c r="BA371" i="2"/>
  <c r="BA374" i="2"/>
  <c r="BA382" i="2"/>
  <c r="BA390" i="2"/>
  <c r="BA373" i="2"/>
  <c r="BA381" i="2"/>
  <c r="BA389" i="2"/>
  <c r="BA397" i="2"/>
  <c r="BA347" i="2"/>
  <c r="BA372" i="2"/>
  <c r="BA380" i="2"/>
  <c r="BA388" i="2"/>
  <c r="BA396" i="2"/>
  <c r="BA378" i="2"/>
  <c r="BA386" i="2"/>
  <c r="BA394" i="2"/>
  <c r="BA377" i="2"/>
  <c r="BA385" i="2"/>
  <c r="BA393" i="2"/>
  <c r="BA395" i="2"/>
  <c r="BA399" i="2"/>
  <c r="BA407" i="2"/>
  <c r="BA415" i="2"/>
  <c r="BA423" i="2"/>
  <c r="BA431" i="2"/>
  <c r="BA439" i="2"/>
  <c r="BA447" i="2"/>
  <c r="BA398" i="2"/>
  <c r="BA406" i="2"/>
  <c r="BA414" i="2"/>
  <c r="BA422" i="2"/>
  <c r="BA430" i="2"/>
  <c r="BA438" i="2"/>
  <c r="BA446" i="2"/>
  <c r="BA454" i="2"/>
  <c r="BA405" i="2"/>
  <c r="BA413" i="2"/>
  <c r="BA421" i="2"/>
  <c r="BA429" i="2"/>
  <c r="BA437" i="2"/>
  <c r="BA445" i="2"/>
  <c r="BA453" i="2"/>
  <c r="BA379" i="2"/>
  <c r="BA404" i="2"/>
  <c r="BA412" i="2"/>
  <c r="BA420" i="2"/>
  <c r="BA428" i="2"/>
  <c r="BA436" i="2"/>
  <c r="BA444" i="2"/>
  <c r="BA452" i="2"/>
  <c r="BA363" i="2"/>
  <c r="BA403" i="2"/>
  <c r="BA411" i="2"/>
  <c r="BA419" i="2"/>
  <c r="BA427" i="2"/>
  <c r="BA435" i="2"/>
  <c r="BA443" i="2"/>
  <c r="BA451" i="2"/>
  <c r="BA330" i="2"/>
  <c r="BA402" i="2"/>
  <c r="BA410" i="2"/>
  <c r="BA418" i="2"/>
  <c r="BA426" i="2"/>
  <c r="BA434" i="2"/>
  <c r="BA442" i="2"/>
  <c r="BA450" i="2"/>
  <c r="BA401" i="2"/>
  <c r="BA409" i="2"/>
  <c r="BA417" i="2"/>
  <c r="BA425" i="2"/>
  <c r="BA433" i="2"/>
  <c r="BA441" i="2"/>
  <c r="BA449" i="2"/>
  <c r="BA387" i="2"/>
  <c r="BA424" i="2"/>
  <c r="BA440" i="2"/>
  <c r="BA461" i="2"/>
  <c r="BA469" i="2"/>
  <c r="BA477" i="2"/>
  <c r="BA485" i="2"/>
  <c r="BA493" i="2"/>
  <c r="BA501" i="2"/>
  <c r="BA509" i="2"/>
  <c r="BA408" i="2"/>
  <c r="BA460" i="2"/>
  <c r="BA468" i="2"/>
  <c r="BA476" i="2"/>
  <c r="BA484" i="2"/>
  <c r="BA492" i="2"/>
  <c r="BA500" i="2"/>
  <c r="BA459" i="2"/>
  <c r="BA467" i="2"/>
  <c r="BA475" i="2"/>
  <c r="BA483" i="2"/>
  <c r="BA491" i="2"/>
  <c r="BA499" i="2"/>
  <c r="BA507" i="2"/>
  <c r="BA458" i="2"/>
  <c r="BA466" i="2"/>
  <c r="BA474" i="2"/>
  <c r="BA482" i="2"/>
  <c r="BA490" i="2"/>
  <c r="BA498" i="2"/>
  <c r="BA448" i="2"/>
  <c r="BA457" i="2"/>
  <c r="BA465" i="2"/>
  <c r="BA473" i="2"/>
  <c r="BA481" i="2"/>
  <c r="BA489" i="2"/>
  <c r="BA497" i="2"/>
  <c r="BA505" i="2"/>
  <c r="BA456" i="2"/>
  <c r="BA464" i="2"/>
  <c r="BA472" i="2"/>
  <c r="BA480" i="2"/>
  <c r="BA488" i="2"/>
  <c r="BA496" i="2"/>
  <c r="BA504" i="2"/>
  <c r="BA400" i="2"/>
  <c r="BA416" i="2"/>
  <c r="BA455" i="2"/>
  <c r="BA463" i="2"/>
  <c r="BA471" i="2"/>
  <c r="BA479" i="2"/>
  <c r="BA487" i="2"/>
  <c r="BA495" i="2"/>
  <c r="BA503" i="2"/>
  <c r="BA432" i="2"/>
  <c r="BA462" i="2"/>
  <c r="BA470" i="2"/>
  <c r="BA478" i="2"/>
  <c r="BA486" i="2"/>
  <c r="BA494" i="2"/>
  <c r="BA502" i="2"/>
  <c r="BA511" i="2"/>
  <c r="BA519" i="2"/>
  <c r="BA527" i="2"/>
  <c r="BA535" i="2"/>
  <c r="BA543" i="2"/>
  <c r="BA551" i="2"/>
  <c r="BA559" i="2"/>
  <c r="BA567" i="2"/>
  <c r="BA510" i="2"/>
  <c r="BA518" i="2"/>
  <c r="BA526" i="2"/>
  <c r="BA534" i="2"/>
  <c r="BA542" i="2"/>
  <c r="BA550" i="2"/>
  <c r="BA558" i="2"/>
  <c r="BA566" i="2"/>
  <c r="BA508" i="2"/>
  <c r="BA517" i="2"/>
  <c r="BA525" i="2"/>
  <c r="BA533" i="2"/>
  <c r="BA541" i="2"/>
  <c r="BA549" i="2"/>
  <c r="BA557" i="2"/>
  <c r="BA565" i="2"/>
  <c r="BA516" i="2"/>
  <c r="BA524" i="2"/>
  <c r="BA532" i="2"/>
  <c r="BA540" i="2"/>
  <c r="BA548" i="2"/>
  <c r="BA556" i="2"/>
  <c r="BA564" i="2"/>
  <c r="BA515" i="2"/>
  <c r="BA523" i="2"/>
  <c r="BA531" i="2"/>
  <c r="BA539" i="2"/>
  <c r="BA547" i="2"/>
  <c r="BA555" i="2"/>
  <c r="BA563" i="2"/>
  <c r="BA506" i="2"/>
  <c r="BA514" i="2"/>
  <c r="BA522" i="2"/>
  <c r="BA530" i="2"/>
  <c r="BA538" i="2"/>
  <c r="BA546" i="2"/>
  <c r="BA554" i="2"/>
  <c r="BA562" i="2"/>
  <c r="BA513" i="2"/>
  <c r="BA521" i="2"/>
  <c r="BA529" i="2"/>
  <c r="BA537" i="2"/>
  <c r="BA545" i="2"/>
  <c r="BA553" i="2"/>
  <c r="BA561" i="2"/>
  <c r="BA569" i="2"/>
  <c r="BA512" i="2"/>
  <c r="BA520" i="2"/>
  <c r="BA528" i="2"/>
  <c r="BA536" i="2"/>
  <c r="BA544" i="2"/>
  <c r="BA552" i="2"/>
  <c r="BA560" i="2"/>
  <c r="BA576" i="2"/>
  <c r="BA584" i="2"/>
  <c r="BA592" i="2"/>
  <c r="BA600" i="2"/>
  <c r="BA608" i="2"/>
  <c r="BA616" i="2"/>
  <c r="BA624" i="2"/>
  <c r="BA568" i="2"/>
  <c r="BA575" i="2"/>
  <c r="BA583" i="2"/>
  <c r="BA591" i="2"/>
  <c r="BA599" i="2"/>
  <c r="BA607" i="2"/>
  <c r="BA615" i="2"/>
  <c r="BA623" i="2"/>
  <c r="BA574" i="2"/>
  <c r="BA582" i="2"/>
  <c r="BA590" i="2"/>
  <c r="BA598" i="2"/>
  <c r="BA606" i="2"/>
  <c r="BA614" i="2"/>
  <c r="BA622" i="2"/>
  <c r="BA630" i="2"/>
  <c r="BA573" i="2"/>
  <c r="BA581" i="2"/>
  <c r="BA589" i="2"/>
  <c r="BA597" i="2"/>
  <c r="BA605" i="2"/>
  <c r="BA613" i="2"/>
  <c r="BA621" i="2"/>
  <c r="BA629" i="2"/>
  <c r="BA572" i="2"/>
  <c r="BA580" i="2"/>
  <c r="BA588" i="2"/>
  <c r="BA596" i="2"/>
  <c r="BA604" i="2"/>
  <c r="BA612" i="2"/>
  <c r="BA620" i="2"/>
  <c r="BA628" i="2"/>
  <c r="BA571" i="2"/>
  <c r="BA579" i="2"/>
  <c r="BA587" i="2"/>
  <c r="BA595" i="2"/>
  <c r="BA603" i="2"/>
  <c r="BA611" i="2"/>
  <c r="BA619" i="2"/>
  <c r="BA627" i="2"/>
  <c r="BA570" i="2"/>
  <c r="BA578" i="2"/>
  <c r="BA586" i="2"/>
  <c r="BA594" i="2"/>
  <c r="BA602" i="2"/>
  <c r="BA610" i="2"/>
  <c r="BA618" i="2"/>
  <c r="BA626" i="2"/>
  <c r="BA577" i="2"/>
  <c r="BA585" i="2"/>
  <c r="BA593" i="2"/>
  <c r="BA601" i="2"/>
  <c r="BA609" i="2"/>
  <c r="BA617" i="2"/>
  <c r="BA625" i="2"/>
  <c r="BA637" i="2"/>
  <c r="BA645" i="2"/>
  <c r="BA653" i="2"/>
  <c r="BA661" i="2"/>
  <c r="BA669" i="2"/>
  <c r="BA677" i="2"/>
  <c r="BA685" i="2"/>
  <c r="BA636" i="2"/>
  <c r="BA644" i="2"/>
  <c r="BA652" i="2"/>
  <c r="BA660" i="2"/>
  <c r="BA668" i="2"/>
  <c r="BA676" i="2"/>
  <c r="BA684" i="2"/>
  <c r="BA635" i="2"/>
  <c r="BA643" i="2"/>
  <c r="BA651" i="2"/>
  <c r="BA659" i="2"/>
  <c r="BA667" i="2"/>
  <c r="BA675" i="2"/>
  <c r="BA683" i="2"/>
  <c r="BA634" i="2"/>
  <c r="BA642" i="2"/>
  <c r="BA650" i="2"/>
  <c r="BA658" i="2"/>
  <c r="BA666" i="2"/>
  <c r="BA674" i="2"/>
  <c r="BA682" i="2"/>
  <c r="BA690" i="2"/>
  <c r="BA633" i="2"/>
  <c r="BA641" i="2"/>
  <c r="BA649" i="2"/>
  <c r="BA657" i="2"/>
  <c r="BA665" i="2"/>
  <c r="BA673" i="2"/>
  <c r="BA681" i="2"/>
  <c r="BA689" i="2"/>
  <c r="BA632" i="2"/>
  <c r="BA640" i="2"/>
  <c r="BA648" i="2"/>
  <c r="BA656" i="2"/>
  <c r="BA664" i="2"/>
  <c r="BA672" i="2"/>
  <c r="BA680" i="2"/>
  <c r="BA688" i="2"/>
  <c r="BA631" i="2"/>
  <c r="BA639" i="2"/>
  <c r="BA647" i="2"/>
  <c r="BA655" i="2"/>
  <c r="BA663" i="2"/>
  <c r="BA671" i="2"/>
  <c r="BA679" i="2"/>
  <c r="BA687" i="2"/>
  <c r="BA638" i="2"/>
  <c r="BA646" i="2"/>
  <c r="BA654" i="2"/>
  <c r="BA662" i="2"/>
  <c r="BA670" i="2"/>
  <c r="BA678" i="2"/>
  <c r="BA686" i="2"/>
  <c r="BA698" i="2"/>
  <c r="BA706" i="2"/>
  <c r="BA714" i="2"/>
  <c r="BA722" i="2"/>
  <c r="BA730" i="2"/>
  <c r="BA738" i="2"/>
  <c r="BA746" i="2"/>
  <c r="BA754" i="2"/>
  <c r="BA697" i="2"/>
  <c r="BA705" i="2"/>
  <c r="BA713" i="2"/>
  <c r="BA721" i="2"/>
  <c r="BA729" i="2"/>
  <c r="BA737" i="2"/>
  <c r="BA745" i="2"/>
  <c r="BA696" i="2"/>
  <c r="BA704" i="2"/>
  <c r="BA712" i="2"/>
  <c r="BA720" i="2"/>
  <c r="BA728" i="2"/>
  <c r="BA736" i="2"/>
  <c r="BA744" i="2"/>
  <c r="BA752" i="2"/>
  <c r="BA695" i="2"/>
  <c r="BA703" i="2"/>
  <c r="BA711" i="2"/>
  <c r="BA719" i="2"/>
  <c r="BA727" i="2"/>
  <c r="BA735" i="2"/>
  <c r="BA743" i="2"/>
  <c r="BA751" i="2"/>
  <c r="BA694" i="2"/>
  <c r="BA702" i="2"/>
  <c r="BA710" i="2"/>
  <c r="BA718" i="2"/>
  <c r="BA726" i="2"/>
  <c r="BA734" i="2"/>
  <c r="BA742" i="2"/>
  <c r="BA750" i="2"/>
  <c r="BA693" i="2"/>
  <c r="BA701" i="2"/>
  <c r="BA709" i="2"/>
  <c r="BA717" i="2"/>
  <c r="BA725" i="2"/>
  <c r="BA733" i="2"/>
  <c r="BA741" i="2"/>
  <c r="BA749" i="2"/>
  <c r="BA692" i="2"/>
  <c r="BA700" i="2"/>
  <c r="BA708" i="2"/>
  <c r="BA716" i="2"/>
  <c r="BA724" i="2"/>
  <c r="BA732" i="2"/>
  <c r="BA740" i="2"/>
  <c r="BA748" i="2"/>
  <c r="BA691" i="2"/>
  <c r="BA755" i="2"/>
  <c r="BA763" i="2"/>
  <c r="BA771" i="2"/>
  <c r="BA779" i="2"/>
  <c r="BA787" i="2"/>
  <c r="BA795" i="2"/>
  <c r="BA803" i="2"/>
  <c r="BA811" i="2"/>
  <c r="BA819" i="2"/>
  <c r="BA827" i="2"/>
  <c r="BA835" i="2"/>
  <c r="BA843" i="2"/>
  <c r="BA851" i="2"/>
  <c r="BA859" i="2"/>
  <c r="BA715" i="2"/>
  <c r="BA723" i="2"/>
  <c r="BA753" i="2"/>
  <c r="BA762" i="2"/>
  <c r="BA770" i="2"/>
  <c r="BA778" i="2"/>
  <c r="BA786" i="2"/>
  <c r="BA794" i="2"/>
  <c r="BA802" i="2"/>
  <c r="BA810" i="2"/>
  <c r="BA818" i="2"/>
  <c r="BA826" i="2"/>
  <c r="BA834" i="2"/>
  <c r="BA842" i="2"/>
  <c r="BA850" i="2"/>
  <c r="BA858" i="2"/>
  <c r="BA761" i="2"/>
  <c r="BA769" i="2"/>
  <c r="BA777" i="2"/>
  <c r="BA785" i="2"/>
  <c r="BA793" i="2"/>
  <c r="BA801" i="2"/>
  <c r="BA809" i="2"/>
  <c r="BA817" i="2"/>
  <c r="BA825" i="2"/>
  <c r="BA833" i="2"/>
  <c r="BA841" i="2"/>
  <c r="BA849" i="2"/>
  <c r="BA857" i="2"/>
  <c r="BA865" i="2"/>
  <c r="BA739" i="2"/>
  <c r="BA760" i="2"/>
  <c r="BA768" i="2"/>
  <c r="BA776" i="2"/>
  <c r="BA784" i="2"/>
  <c r="BA792" i="2"/>
  <c r="BA800" i="2"/>
  <c r="BA808" i="2"/>
  <c r="BA816" i="2"/>
  <c r="BA824" i="2"/>
  <c r="BA832" i="2"/>
  <c r="BA840" i="2"/>
  <c r="BA848" i="2"/>
  <c r="BA856" i="2"/>
  <c r="BA864" i="2"/>
  <c r="BA759" i="2"/>
  <c r="BA767" i="2"/>
  <c r="BA775" i="2"/>
  <c r="BA783" i="2"/>
  <c r="BA791" i="2"/>
  <c r="BA799" i="2"/>
  <c r="BA807" i="2"/>
  <c r="BA815" i="2"/>
  <c r="BA823" i="2"/>
  <c r="BA831" i="2"/>
  <c r="BA839" i="2"/>
  <c r="BA847" i="2"/>
  <c r="BA855" i="2"/>
  <c r="BA863" i="2"/>
  <c r="BA699" i="2"/>
  <c r="BA707" i="2"/>
  <c r="BA731" i="2"/>
  <c r="BA747" i="2"/>
  <c r="BA758" i="2"/>
  <c r="BA766" i="2"/>
  <c r="BA774" i="2"/>
  <c r="BA782" i="2"/>
  <c r="BA790" i="2"/>
  <c r="BA798" i="2"/>
  <c r="BA806" i="2"/>
  <c r="BA814" i="2"/>
  <c r="BA822" i="2"/>
  <c r="BA830" i="2"/>
  <c r="BA838" i="2"/>
  <c r="BA846" i="2"/>
  <c r="BA854" i="2"/>
  <c r="BA862" i="2"/>
  <c r="BA757" i="2"/>
  <c r="BA765" i="2"/>
  <c r="BA773" i="2"/>
  <c r="BA781" i="2"/>
  <c r="BA789" i="2"/>
  <c r="BA797" i="2"/>
  <c r="BA805" i="2"/>
  <c r="BA813" i="2"/>
  <c r="BA821" i="2"/>
  <c r="BA829" i="2"/>
  <c r="BA837" i="2"/>
  <c r="BA845" i="2"/>
  <c r="BA853" i="2"/>
  <c r="BA764" i="2"/>
  <c r="BA788" i="2"/>
  <c r="BA872" i="2"/>
  <c r="BA880" i="2"/>
  <c r="BA888" i="2"/>
  <c r="BA896" i="2"/>
  <c r="BA904" i="2"/>
  <c r="BA912" i="2"/>
  <c r="BA920" i="2"/>
  <c r="BA928" i="2"/>
  <c r="BA936" i="2"/>
  <c r="BA944" i="2"/>
  <c r="BA952" i="2"/>
  <c r="BA960" i="2"/>
  <c r="BA828" i="2"/>
  <c r="BA844" i="2"/>
  <c r="BA861" i="2"/>
  <c r="BA871" i="2"/>
  <c r="BA879" i="2"/>
  <c r="BA887" i="2"/>
  <c r="BA895" i="2"/>
  <c r="BA903" i="2"/>
  <c r="BA911" i="2"/>
  <c r="BA919" i="2"/>
  <c r="BA927" i="2"/>
  <c r="BA935" i="2"/>
  <c r="BA943" i="2"/>
  <c r="BA951" i="2"/>
  <c r="BA959" i="2"/>
  <c r="BA870" i="2"/>
  <c r="BA878" i="2"/>
  <c r="BA886" i="2"/>
  <c r="BA894" i="2"/>
  <c r="BA902" i="2"/>
  <c r="BA910" i="2"/>
  <c r="BA918" i="2"/>
  <c r="BA926" i="2"/>
  <c r="BA934" i="2"/>
  <c r="BA942" i="2"/>
  <c r="BA950" i="2"/>
  <c r="BA958" i="2"/>
  <c r="BA966" i="2"/>
  <c r="BA756" i="2"/>
  <c r="BA780" i="2"/>
  <c r="BA820" i="2"/>
  <c r="BA836" i="2"/>
  <c r="BA869" i="2"/>
  <c r="BA877" i="2"/>
  <c r="BA885" i="2"/>
  <c r="BA893" i="2"/>
  <c r="BA901" i="2"/>
  <c r="BA909" i="2"/>
  <c r="BA917" i="2"/>
  <c r="BA925" i="2"/>
  <c r="BA933" i="2"/>
  <c r="BA941" i="2"/>
  <c r="BA949" i="2"/>
  <c r="BA957" i="2"/>
  <c r="BA965" i="2"/>
  <c r="BA796" i="2"/>
  <c r="BA868" i="2"/>
  <c r="BA876" i="2"/>
  <c r="BA884" i="2"/>
  <c r="BA892" i="2"/>
  <c r="BA900" i="2"/>
  <c r="BA908" i="2"/>
  <c r="BA916" i="2"/>
  <c r="BA924" i="2"/>
  <c r="BA932" i="2"/>
  <c r="BA940" i="2"/>
  <c r="BA948" i="2"/>
  <c r="BA956" i="2"/>
  <c r="BA964" i="2"/>
  <c r="BA972" i="2"/>
  <c r="BA772" i="2"/>
  <c r="BA852" i="2"/>
  <c r="BA867" i="2"/>
  <c r="BA875" i="2"/>
  <c r="BA883" i="2"/>
  <c r="BA891" i="2"/>
  <c r="BA899" i="2"/>
  <c r="BA907" i="2"/>
  <c r="BA915" i="2"/>
  <c r="BA923" i="2"/>
  <c r="BA931" i="2"/>
  <c r="BA939" i="2"/>
  <c r="BA947" i="2"/>
  <c r="BA955" i="2"/>
  <c r="BA963" i="2"/>
  <c r="BA804" i="2"/>
  <c r="BA860" i="2"/>
  <c r="BA866" i="2"/>
  <c r="BA874" i="2"/>
  <c r="BA882" i="2"/>
  <c r="BA890" i="2"/>
  <c r="BA898" i="2"/>
  <c r="BA906" i="2"/>
  <c r="BA914" i="2"/>
  <c r="BA922" i="2"/>
  <c r="BA930" i="2"/>
  <c r="BA938" i="2"/>
  <c r="BA946" i="2"/>
  <c r="BA954" i="2"/>
  <c r="BA962" i="2"/>
  <c r="BA970" i="2"/>
  <c r="BA812" i="2"/>
  <c r="BA897" i="2"/>
  <c r="BA929" i="2"/>
  <c r="BA975" i="2"/>
  <c r="BA983" i="2"/>
  <c r="BA991" i="2"/>
  <c r="BA999" i="2"/>
  <c r="BA1007" i="2"/>
  <c r="BA1015" i="2"/>
  <c r="BA1023" i="2"/>
  <c r="BA1031" i="2"/>
  <c r="BA1039" i="2"/>
  <c r="BA1047" i="2"/>
  <c r="BA1055" i="2"/>
  <c r="BA1063" i="2"/>
  <c r="BA1071" i="2"/>
  <c r="BA1079" i="2"/>
  <c r="BA967" i="2"/>
  <c r="BA968" i="2"/>
  <c r="BA969" i="2"/>
  <c r="BA974" i="2"/>
  <c r="BA982" i="2"/>
  <c r="BA990" i="2"/>
  <c r="BA998" i="2"/>
  <c r="BA1006" i="2"/>
  <c r="BA1014" i="2"/>
  <c r="BA1022" i="2"/>
  <c r="BA1030" i="2"/>
  <c r="BA1038" i="2"/>
  <c r="BA1046" i="2"/>
  <c r="BA1054" i="2"/>
  <c r="BA1062" i="2"/>
  <c r="BA1070" i="2"/>
  <c r="BA889" i="2"/>
  <c r="BA953" i="2"/>
  <c r="BA961" i="2"/>
  <c r="BA973" i="2"/>
  <c r="BA981" i="2"/>
  <c r="BA989" i="2"/>
  <c r="BA997" i="2"/>
  <c r="BA1005" i="2"/>
  <c r="BA1013" i="2"/>
  <c r="BA1021" i="2"/>
  <c r="BA1029" i="2"/>
  <c r="BA1037" i="2"/>
  <c r="BA1045" i="2"/>
  <c r="BA1053" i="2"/>
  <c r="BA1061" i="2"/>
  <c r="BA1069" i="2"/>
  <c r="BA1077" i="2"/>
  <c r="BA945" i="2"/>
  <c r="BA980" i="2"/>
  <c r="BA988" i="2"/>
  <c r="BA996" i="2"/>
  <c r="BA1004" i="2"/>
  <c r="BA1012" i="2"/>
  <c r="BA1020" i="2"/>
  <c r="BA1028" i="2"/>
  <c r="BA1036" i="2"/>
  <c r="BA1044" i="2"/>
  <c r="BA1052" i="2"/>
  <c r="BA1060" i="2"/>
  <c r="BA1068" i="2"/>
  <c r="BA1076" i="2"/>
  <c r="BA873" i="2"/>
  <c r="BA979" i="2"/>
  <c r="BA987" i="2"/>
  <c r="BA995" i="2"/>
  <c r="BA1003" i="2"/>
  <c r="BA1011" i="2"/>
  <c r="BA1019" i="2"/>
  <c r="BA1027" i="2"/>
  <c r="BA1035" i="2"/>
  <c r="BA1043" i="2"/>
  <c r="BA1051" i="2"/>
  <c r="BA1059" i="2"/>
  <c r="BA1067" i="2"/>
  <c r="BA1075" i="2"/>
  <c r="BA905" i="2"/>
  <c r="BA937" i="2"/>
  <c r="BA971" i="2"/>
  <c r="BA978" i="2"/>
  <c r="BA986" i="2"/>
  <c r="BA994" i="2"/>
  <c r="BA1002" i="2"/>
  <c r="BA1010" i="2"/>
  <c r="BA1018" i="2"/>
  <c r="BA1026" i="2"/>
  <c r="BA1034" i="2"/>
  <c r="BA1042" i="2"/>
  <c r="BA1050" i="2"/>
  <c r="BA1058" i="2"/>
  <c r="BA1066" i="2"/>
  <c r="BA913" i="2"/>
  <c r="BA921" i="2"/>
  <c r="BA977" i="2"/>
  <c r="BA985" i="2"/>
  <c r="BA993" i="2"/>
  <c r="BA1001" i="2"/>
  <c r="BA1009" i="2"/>
  <c r="BA1017" i="2"/>
  <c r="BA1025" i="2"/>
  <c r="BA1033" i="2"/>
  <c r="BA1041" i="2"/>
  <c r="BA1049" i="2"/>
  <c r="BA1057" i="2"/>
  <c r="BA1065" i="2"/>
  <c r="BA881" i="2"/>
  <c r="BA976" i="2"/>
  <c r="BA984" i="2"/>
  <c r="BA992" i="2"/>
  <c r="BA1000" i="2"/>
  <c r="BA1008" i="2"/>
  <c r="BA1016" i="2"/>
  <c r="BA1024" i="2"/>
  <c r="BA1032" i="2"/>
  <c r="BA1040" i="2"/>
  <c r="BA1048" i="2"/>
  <c r="BA1056" i="2"/>
  <c r="BA1064" i="2"/>
  <c r="AS18" i="2"/>
  <c r="AS17" i="2"/>
  <c r="AS8" i="2"/>
  <c r="AS7" i="2"/>
  <c r="AS15" i="2"/>
  <c r="AS14" i="2"/>
  <c r="AS4" i="2"/>
  <c r="AS12" i="2"/>
  <c r="AS19" i="2"/>
  <c r="AS27" i="2"/>
  <c r="AS3" i="2"/>
  <c r="AS26" i="2"/>
  <c r="AS5" i="2"/>
  <c r="AS23" i="2"/>
  <c r="AS21" i="2"/>
  <c r="AS20" i="2"/>
  <c r="AS28" i="2"/>
  <c r="AS35" i="2"/>
  <c r="AS34" i="2"/>
  <c r="AS42" i="2"/>
  <c r="AS29" i="2"/>
  <c r="AS32" i="2"/>
  <c r="AS37" i="2"/>
  <c r="AS22" i="2"/>
  <c r="AS36" i="2"/>
  <c r="AS38" i="2"/>
  <c r="AS46" i="2"/>
  <c r="AS41" i="2"/>
  <c r="AS45" i="2"/>
  <c r="AS13" i="2"/>
  <c r="AS40" i="2"/>
  <c r="AS44" i="2"/>
  <c r="AS43" i="2"/>
  <c r="AS51" i="2"/>
  <c r="AS31" i="2"/>
  <c r="AS39" i="2"/>
  <c r="AS50" i="2"/>
  <c r="AS58" i="2"/>
  <c r="AS56" i="2"/>
  <c r="AS63" i="2"/>
  <c r="AS54" i="2"/>
  <c r="AS53" i="2"/>
  <c r="AS61" i="2"/>
  <c r="AS80" i="2"/>
  <c r="AS79" i="2"/>
  <c r="AS59" i="2"/>
  <c r="AS60" i="2"/>
  <c r="AS70" i="2"/>
  <c r="AS69" i="2"/>
  <c r="AS77" i="2"/>
  <c r="AS76" i="2"/>
  <c r="AS64" i="2"/>
  <c r="AS67" i="2"/>
  <c r="AS75" i="2"/>
  <c r="AS66" i="2"/>
  <c r="AS74" i="2"/>
  <c r="AS96" i="2"/>
  <c r="AS104" i="2"/>
  <c r="AS87" i="2"/>
  <c r="AS95" i="2"/>
  <c r="AS103" i="2"/>
  <c r="AS86" i="2"/>
  <c r="AS94" i="2"/>
  <c r="AS102" i="2"/>
  <c r="AS73" i="2"/>
  <c r="AS85" i="2"/>
  <c r="AS93" i="2"/>
  <c r="AS101" i="2"/>
  <c r="AS92" i="2"/>
  <c r="AS100" i="2"/>
  <c r="AS83" i="2"/>
  <c r="AS91" i="2"/>
  <c r="AS107" i="2"/>
  <c r="AS78" i="2"/>
  <c r="AS82" i="2"/>
  <c r="AS97" i="2"/>
  <c r="AS112" i="2"/>
  <c r="AS119" i="2"/>
  <c r="AS127" i="2"/>
  <c r="AS81" i="2"/>
  <c r="AS89" i="2"/>
  <c r="AS110" i="2"/>
  <c r="AS118" i="2"/>
  <c r="AS126" i="2"/>
  <c r="AS125" i="2"/>
  <c r="AS98" i="2"/>
  <c r="AS108" i="2"/>
  <c r="AS115" i="2"/>
  <c r="AS123" i="2"/>
  <c r="AS114" i="2"/>
  <c r="AS131" i="2"/>
  <c r="AS139" i="2"/>
  <c r="AS147" i="2"/>
  <c r="AS122" i="2"/>
  <c r="AS130" i="2"/>
  <c r="AS138" i="2"/>
  <c r="AS146" i="2"/>
  <c r="AS137" i="2"/>
  <c r="AS135" i="2"/>
  <c r="AS143" i="2"/>
  <c r="AS121" i="2"/>
  <c r="AS129" i="2"/>
  <c r="AS134" i="2"/>
  <c r="AS142" i="2"/>
  <c r="AS150" i="2"/>
  <c r="AS141" i="2"/>
  <c r="AS159" i="2"/>
  <c r="AS167" i="2"/>
  <c r="AS90" i="2"/>
  <c r="AS149" i="2"/>
  <c r="AS158" i="2"/>
  <c r="AS166" i="2"/>
  <c r="AS105" i="2"/>
  <c r="AS157" i="2"/>
  <c r="AS165" i="2"/>
  <c r="AS155" i="2"/>
  <c r="AS133" i="2"/>
  <c r="AS136" i="2"/>
  <c r="AS148" i="2"/>
  <c r="AS154" i="2"/>
  <c r="AS162" i="2"/>
  <c r="AS170" i="2"/>
  <c r="AS144" i="2"/>
  <c r="AS184" i="2"/>
  <c r="AS192" i="2"/>
  <c r="AS156" i="2"/>
  <c r="AS174" i="2"/>
  <c r="AS182" i="2"/>
  <c r="AS190" i="2"/>
  <c r="AS140" i="2"/>
  <c r="AS153" i="2"/>
  <c r="AS164" i="2"/>
  <c r="AS173" i="2"/>
  <c r="AS189" i="2"/>
  <c r="AS160" i="2"/>
  <c r="AS172" i="2"/>
  <c r="AS180" i="2"/>
  <c r="AS188" i="2"/>
  <c r="AS132" i="2"/>
  <c r="AS185" i="2"/>
  <c r="AS197" i="2"/>
  <c r="AS205" i="2"/>
  <c r="AS213" i="2"/>
  <c r="AS221" i="2"/>
  <c r="AS229" i="2"/>
  <c r="AS179" i="2"/>
  <c r="AS196" i="2"/>
  <c r="AS204" i="2"/>
  <c r="AS212" i="2"/>
  <c r="AS220" i="2"/>
  <c r="AS228" i="2"/>
  <c r="AS186" i="2"/>
  <c r="AS191" i="2"/>
  <c r="AS195" i="2"/>
  <c r="AS203" i="2"/>
  <c r="AS211" i="2"/>
  <c r="AS202" i="2"/>
  <c r="AS210" i="2"/>
  <c r="AS209" i="2"/>
  <c r="AS217" i="2"/>
  <c r="AS194" i="2"/>
  <c r="AS178" i="2"/>
  <c r="AS193" i="2"/>
  <c r="AS207" i="2"/>
  <c r="AS235" i="2"/>
  <c r="AS243" i="2"/>
  <c r="AS215" i="2"/>
  <c r="AS224" i="2"/>
  <c r="AS177" i="2"/>
  <c r="AS199" i="2"/>
  <c r="AS233" i="2"/>
  <c r="AS216" i="2"/>
  <c r="AS232" i="2"/>
  <c r="AS200" i="2"/>
  <c r="AS223" i="2"/>
  <c r="AS231" i="2"/>
  <c r="AS239" i="2"/>
  <c r="AS113" i="2"/>
  <c r="AS237" i="2"/>
  <c r="AS214" i="2"/>
  <c r="AS244" i="2"/>
  <c r="AS252" i="2"/>
  <c r="AS260" i="2"/>
  <c r="AS268" i="2"/>
  <c r="AS276" i="2"/>
  <c r="AS284" i="2"/>
  <c r="AS292" i="2"/>
  <c r="AS267" i="2"/>
  <c r="AS283" i="2"/>
  <c r="AS291" i="2"/>
  <c r="AS250" i="2"/>
  <c r="AS258" i="2"/>
  <c r="AS266" i="2"/>
  <c r="AS274" i="2"/>
  <c r="AS298" i="2"/>
  <c r="AS249" i="2"/>
  <c r="AS257" i="2"/>
  <c r="AS273" i="2"/>
  <c r="AS281" i="2"/>
  <c r="AS297" i="2"/>
  <c r="AS248" i="2"/>
  <c r="AS256" i="2"/>
  <c r="AS264" i="2"/>
  <c r="AS272" i="2"/>
  <c r="AS280" i="2"/>
  <c r="AS288" i="2"/>
  <c r="AS236" i="2"/>
  <c r="AS246" i="2"/>
  <c r="AS262" i="2"/>
  <c r="AS270" i="2"/>
  <c r="AS278" i="2"/>
  <c r="AS286" i="2"/>
  <c r="AS247" i="2"/>
  <c r="AS311" i="2"/>
  <c r="AS319" i="2"/>
  <c r="AS327" i="2"/>
  <c r="AS335" i="2"/>
  <c r="AS343" i="2"/>
  <c r="AS279" i="2"/>
  <c r="AS302" i="2"/>
  <c r="AS310" i="2"/>
  <c r="AS318" i="2"/>
  <c r="AS326" i="2"/>
  <c r="AS334" i="2"/>
  <c r="AS342" i="2"/>
  <c r="AS309" i="2"/>
  <c r="AS325" i="2"/>
  <c r="AS333" i="2"/>
  <c r="AS341" i="2"/>
  <c r="AS293" i="2"/>
  <c r="AS308" i="2"/>
  <c r="AS316" i="2"/>
  <c r="AS324" i="2"/>
  <c r="AS332" i="2"/>
  <c r="AS340" i="2"/>
  <c r="AS261" i="2"/>
  <c r="AS315" i="2"/>
  <c r="AS323" i="2"/>
  <c r="AS331" i="2"/>
  <c r="AS339" i="2"/>
  <c r="AS271" i="2"/>
  <c r="AS287" i="2"/>
  <c r="AS295" i="2"/>
  <c r="AS321" i="2"/>
  <c r="AS329" i="2"/>
  <c r="AS337" i="2"/>
  <c r="AS285" i="2"/>
  <c r="AS320" i="2"/>
  <c r="AS322" i="2"/>
  <c r="AS255" i="2"/>
  <c r="AS263" i="2"/>
  <c r="AS277" i="2"/>
  <c r="AS306" i="2"/>
  <c r="AS330" i="2"/>
  <c r="AS338" i="2"/>
  <c r="AS346" i="2"/>
  <c r="AS354" i="2"/>
  <c r="AS345" i="2"/>
  <c r="AS353" i="2"/>
  <c r="AS369" i="2"/>
  <c r="AS352" i="2"/>
  <c r="AS360" i="2"/>
  <c r="AS368" i="2"/>
  <c r="AS344" i="2"/>
  <c r="AS359" i="2"/>
  <c r="AS367" i="2"/>
  <c r="AS350" i="2"/>
  <c r="AS358" i="2"/>
  <c r="AS366" i="2"/>
  <c r="AS349" i="2"/>
  <c r="AS357" i="2"/>
  <c r="AS365" i="2"/>
  <c r="AS328" i="2"/>
  <c r="AS356" i="2"/>
  <c r="AS364" i="2"/>
  <c r="AS355" i="2"/>
  <c r="AS371" i="2"/>
  <c r="AS376" i="2"/>
  <c r="BK376" i="2" s="1"/>
  <c r="AS375" i="2"/>
  <c r="AS383" i="2"/>
  <c r="AS391" i="2"/>
  <c r="AS363" i="2"/>
  <c r="AS374" i="2"/>
  <c r="AS382" i="2"/>
  <c r="AS347" i="2"/>
  <c r="AS373" i="2"/>
  <c r="AS381" i="2"/>
  <c r="AS389" i="2"/>
  <c r="AS397" i="2"/>
  <c r="AS372" i="2"/>
  <c r="AS380" i="2"/>
  <c r="AS396" i="2"/>
  <c r="AS336" i="2"/>
  <c r="AS378" i="2"/>
  <c r="AS386" i="2"/>
  <c r="AS385" i="2"/>
  <c r="AS393" i="2"/>
  <c r="AS399" i="2"/>
  <c r="AS407" i="2"/>
  <c r="AS415" i="2"/>
  <c r="AS423" i="2"/>
  <c r="AS431" i="2"/>
  <c r="AS439" i="2"/>
  <c r="AS447" i="2"/>
  <c r="AS406" i="2"/>
  <c r="AS422" i="2"/>
  <c r="AS430" i="2"/>
  <c r="AS438" i="2"/>
  <c r="AS446" i="2"/>
  <c r="AS454" i="2"/>
  <c r="AS379" i="2"/>
  <c r="AS405" i="2"/>
  <c r="AS413" i="2"/>
  <c r="AS421" i="2"/>
  <c r="AS429" i="2"/>
  <c r="AS437" i="2"/>
  <c r="AS445" i="2"/>
  <c r="AS453" i="2"/>
  <c r="AS404" i="2"/>
  <c r="AS412" i="2"/>
  <c r="AS420" i="2"/>
  <c r="AS428" i="2"/>
  <c r="AS452" i="2"/>
  <c r="AS403" i="2"/>
  <c r="AS411" i="2"/>
  <c r="AS419" i="2"/>
  <c r="AS427" i="2"/>
  <c r="AS435" i="2"/>
  <c r="AS451" i="2"/>
  <c r="AS410" i="2"/>
  <c r="AS418" i="2"/>
  <c r="AS426" i="2"/>
  <c r="AS434" i="2"/>
  <c r="AS442" i="2"/>
  <c r="AS450" i="2"/>
  <c r="AS387" i="2"/>
  <c r="AS401" i="2"/>
  <c r="AS409" i="2"/>
  <c r="AS425" i="2"/>
  <c r="AS433" i="2"/>
  <c r="AS441" i="2"/>
  <c r="AS449" i="2"/>
  <c r="AS408" i="2"/>
  <c r="AS469" i="2"/>
  <c r="AS485" i="2"/>
  <c r="AS493" i="2"/>
  <c r="AS501" i="2"/>
  <c r="AS460" i="2"/>
  <c r="AS468" i="2"/>
  <c r="AS476" i="2"/>
  <c r="AS484" i="2"/>
  <c r="AS492" i="2"/>
  <c r="AS500" i="2"/>
  <c r="AS459" i="2"/>
  <c r="AS467" i="2"/>
  <c r="AS475" i="2"/>
  <c r="AS483" i="2"/>
  <c r="AS491" i="2"/>
  <c r="AS400" i="2"/>
  <c r="AS448" i="2"/>
  <c r="AS466" i="2"/>
  <c r="AS474" i="2"/>
  <c r="AS482" i="2"/>
  <c r="AS498" i="2"/>
  <c r="AS457" i="2"/>
  <c r="AS465" i="2"/>
  <c r="AS473" i="2"/>
  <c r="AS489" i="2"/>
  <c r="AS497" i="2"/>
  <c r="AS505" i="2"/>
  <c r="AS416" i="2"/>
  <c r="AS456" i="2"/>
  <c r="BK456" i="2" s="1"/>
  <c r="AS464" i="2"/>
  <c r="AS472" i="2"/>
  <c r="AS480" i="2"/>
  <c r="AS488" i="2"/>
  <c r="AS504" i="2"/>
  <c r="AS432" i="2"/>
  <c r="AS455" i="2"/>
  <c r="AS471" i="2"/>
  <c r="AS479" i="2"/>
  <c r="AS487" i="2"/>
  <c r="AS495" i="2"/>
  <c r="AS503" i="2"/>
  <c r="AS424" i="2"/>
  <c r="AS440" i="2"/>
  <c r="AS462" i="2"/>
  <c r="AS470" i="2"/>
  <c r="AS478" i="2"/>
  <c r="AS486" i="2"/>
  <c r="AS494" i="2"/>
  <c r="AS502" i="2"/>
  <c r="AS511" i="2"/>
  <c r="AS519" i="2"/>
  <c r="AS527" i="2"/>
  <c r="AS535" i="2"/>
  <c r="AS543" i="2"/>
  <c r="AS551" i="2"/>
  <c r="AS559" i="2"/>
  <c r="AS567" i="2"/>
  <c r="AS506" i="2"/>
  <c r="AS510" i="2"/>
  <c r="AS518" i="2"/>
  <c r="AS526" i="2"/>
  <c r="AS558" i="2"/>
  <c r="AS517" i="2"/>
  <c r="AS525" i="2"/>
  <c r="AS533" i="2"/>
  <c r="AS541" i="2"/>
  <c r="AS549" i="2"/>
  <c r="AS557" i="2"/>
  <c r="AS565" i="2"/>
  <c r="AS532" i="2"/>
  <c r="AS540" i="2"/>
  <c r="AS548" i="2"/>
  <c r="AS556" i="2"/>
  <c r="AS515" i="2"/>
  <c r="AS523" i="2"/>
  <c r="AS547" i="2"/>
  <c r="AS555" i="2"/>
  <c r="AS514" i="2"/>
  <c r="AS522" i="2"/>
  <c r="AS530" i="2"/>
  <c r="AS546" i="2"/>
  <c r="AS554" i="2"/>
  <c r="AS562" i="2"/>
  <c r="AS508" i="2"/>
  <c r="AS521" i="2"/>
  <c r="AS529" i="2"/>
  <c r="AS537" i="2"/>
  <c r="AS545" i="2"/>
  <c r="AS553" i="2"/>
  <c r="AS561" i="2"/>
  <c r="AS569" i="2"/>
  <c r="AS512" i="2"/>
  <c r="AS520" i="2"/>
  <c r="AS528" i="2"/>
  <c r="AS536" i="2"/>
  <c r="AS544" i="2"/>
  <c r="AS568" i="2"/>
  <c r="AS584" i="2"/>
  <c r="AS600" i="2"/>
  <c r="AS608" i="2"/>
  <c r="AS616" i="2"/>
  <c r="AS624" i="2"/>
  <c r="AS575" i="2"/>
  <c r="AS599" i="2"/>
  <c r="AS607" i="2"/>
  <c r="AS615" i="2"/>
  <c r="AS623" i="2"/>
  <c r="AS574" i="2"/>
  <c r="AS582" i="2"/>
  <c r="AS590" i="2"/>
  <c r="AS598" i="2"/>
  <c r="AS622" i="2"/>
  <c r="AS630" i="2"/>
  <c r="AS573" i="2"/>
  <c r="AS589" i="2"/>
  <c r="AS613" i="2"/>
  <c r="AS621" i="2"/>
  <c r="AS629" i="2"/>
  <c r="AS580" i="2"/>
  <c r="AS588" i="2"/>
  <c r="AS596" i="2"/>
  <c r="AS604" i="2"/>
  <c r="AS612" i="2"/>
  <c r="AS620" i="2"/>
  <c r="AS628" i="2"/>
  <c r="AS571" i="2"/>
  <c r="AS587" i="2"/>
  <c r="AS611" i="2"/>
  <c r="AS619" i="2"/>
  <c r="AS627" i="2"/>
  <c r="AS570" i="2"/>
  <c r="AS578" i="2"/>
  <c r="AS586" i="2"/>
  <c r="AS594" i="2"/>
  <c r="AS610" i="2"/>
  <c r="AS618" i="2"/>
  <c r="AS626" i="2"/>
  <c r="AS577" i="2"/>
  <c r="AS585" i="2"/>
  <c r="AS601" i="2"/>
  <c r="AS609" i="2"/>
  <c r="AS617" i="2"/>
  <c r="AS625" i="2"/>
  <c r="AS637" i="2"/>
  <c r="AS645" i="2"/>
  <c r="AS653" i="2"/>
  <c r="AS661" i="2"/>
  <c r="AS669" i="2"/>
  <c r="AS677" i="2"/>
  <c r="AS685" i="2"/>
  <c r="AS636" i="2"/>
  <c r="AS644" i="2"/>
  <c r="AS652" i="2"/>
  <c r="AS660" i="2"/>
  <c r="AS676" i="2"/>
  <c r="AS684" i="2"/>
  <c r="AS635" i="2"/>
  <c r="AS643" i="2"/>
  <c r="AS651" i="2"/>
  <c r="AS659" i="2"/>
  <c r="AS667" i="2"/>
  <c r="AS675" i="2"/>
  <c r="AS683" i="2"/>
  <c r="AS634" i="2"/>
  <c r="AS642" i="2"/>
  <c r="AS650" i="2"/>
  <c r="AS658" i="2"/>
  <c r="AS666" i="2"/>
  <c r="AS674" i="2"/>
  <c r="AS682" i="2"/>
  <c r="AS690" i="2"/>
  <c r="AS633" i="2"/>
  <c r="AS641" i="2"/>
  <c r="AS649" i="2"/>
  <c r="AS657" i="2"/>
  <c r="AS665" i="2"/>
  <c r="AS673" i="2"/>
  <c r="AS681" i="2"/>
  <c r="AS689" i="2"/>
  <c r="AS632" i="2"/>
  <c r="AS640" i="2"/>
  <c r="AS648" i="2"/>
  <c r="AS656" i="2"/>
  <c r="AS664" i="2"/>
  <c r="AS672" i="2"/>
  <c r="AS680" i="2"/>
  <c r="AS688" i="2"/>
  <c r="AS631" i="2"/>
  <c r="AS639" i="2"/>
  <c r="AS647" i="2"/>
  <c r="AS655" i="2"/>
  <c r="AS663" i="2"/>
  <c r="AS679" i="2"/>
  <c r="AS687" i="2"/>
  <c r="AS638" i="2"/>
  <c r="AS646" i="2"/>
  <c r="AS654" i="2"/>
  <c r="AS662" i="2"/>
  <c r="AS670" i="2"/>
  <c r="AS678" i="2"/>
  <c r="AS698" i="2"/>
  <c r="AS706" i="2"/>
  <c r="AS714" i="2"/>
  <c r="AS722" i="2"/>
  <c r="AS730" i="2"/>
  <c r="AS738" i="2"/>
  <c r="AS746" i="2"/>
  <c r="AS754" i="2"/>
  <c r="AS697" i="2"/>
  <c r="AS705" i="2"/>
  <c r="AS721" i="2"/>
  <c r="AS729" i="2"/>
  <c r="AS737" i="2"/>
  <c r="AS745" i="2"/>
  <c r="AS712" i="2"/>
  <c r="AS720" i="2"/>
  <c r="AS728" i="2"/>
  <c r="AS736" i="2"/>
  <c r="AS744" i="2"/>
  <c r="AS752" i="2"/>
  <c r="AS695" i="2"/>
  <c r="AS711" i="2"/>
  <c r="AS719" i="2"/>
  <c r="AS727" i="2"/>
  <c r="AS735" i="2"/>
  <c r="AS743" i="2"/>
  <c r="AS751" i="2"/>
  <c r="AS702" i="2"/>
  <c r="AS710" i="2"/>
  <c r="AS718" i="2"/>
  <c r="AS726" i="2"/>
  <c r="AS734" i="2"/>
  <c r="AS742" i="2"/>
  <c r="AS750" i="2"/>
  <c r="AS693" i="2"/>
  <c r="AS701" i="2"/>
  <c r="AS709" i="2"/>
  <c r="AS717" i="2"/>
  <c r="AS725" i="2"/>
  <c r="AS692" i="2"/>
  <c r="AS700" i="2"/>
  <c r="AS708" i="2"/>
  <c r="AS716" i="2"/>
  <c r="AS724" i="2"/>
  <c r="AS732" i="2"/>
  <c r="AS740" i="2"/>
  <c r="AS723" i="2"/>
  <c r="AS755" i="2"/>
  <c r="AS771" i="2"/>
  <c r="AS779" i="2"/>
  <c r="AS787" i="2"/>
  <c r="AS795" i="2"/>
  <c r="AS803" i="2"/>
  <c r="AS811" i="2"/>
  <c r="AS819" i="2"/>
  <c r="AS827" i="2"/>
  <c r="AS835" i="2"/>
  <c r="AS843" i="2"/>
  <c r="AS851" i="2"/>
  <c r="AS859" i="2"/>
  <c r="AS762" i="2"/>
  <c r="AS778" i="2"/>
  <c r="AS786" i="2"/>
  <c r="AS794" i="2"/>
  <c r="AS802" i="2"/>
  <c r="AS810" i="2"/>
  <c r="AS818" i="2"/>
  <c r="AS826" i="2"/>
  <c r="AS834" i="2"/>
  <c r="AS842" i="2"/>
  <c r="AS850" i="2"/>
  <c r="AS858" i="2"/>
  <c r="AS739" i="2"/>
  <c r="AS761" i="2"/>
  <c r="AS769" i="2"/>
  <c r="AS777" i="2"/>
  <c r="AS785" i="2"/>
  <c r="AS793" i="2"/>
  <c r="AS801" i="2"/>
  <c r="AS817" i="2"/>
  <c r="AS825" i="2"/>
  <c r="AS833" i="2"/>
  <c r="AS841" i="2"/>
  <c r="AS849" i="2"/>
  <c r="AS857" i="2"/>
  <c r="AS865" i="2"/>
  <c r="AS768" i="2"/>
  <c r="AS776" i="2"/>
  <c r="AS784" i="2"/>
  <c r="AS792" i="2"/>
  <c r="AS800" i="2"/>
  <c r="AS808" i="2"/>
  <c r="AS824" i="2"/>
  <c r="AS840" i="2"/>
  <c r="AS848" i="2"/>
  <c r="AS856" i="2"/>
  <c r="AS864" i="2"/>
  <c r="AS699" i="2"/>
  <c r="AS707" i="2"/>
  <c r="AS731" i="2"/>
  <c r="AS747" i="2"/>
  <c r="AS753" i="2"/>
  <c r="AS759" i="2"/>
  <c r="AS767" i="2"/>
  <c r="AS775" i="2"/>
  <c r="AS783" i="2"/>
  <c r="AS791" i="2"/>
  <c r="AS799" i="2"/>
  <c r="AS807" i="2"/>
  <c r="AS815" i="2"/>
  <c r="AS823" i="2"/>
  <c r="AS831" i="2"/>
  <c r="AS839" i="2"/>
  <c r="AS847" i="2"/>
  <c r="AS855" i="2"/>
  <c r="AS863" i="2"/>
  <c r="AS758" i="2"/>
  <c r="AS766" i="2"/>
  <c r="AS774" i="2"/>
  <c r="AS782" i="2"/>
  <c r="AS798" i="2"/>
  <c r="AS806" i="2"/>
  <c r="AS814" i="2"/>
  <c r="AS822" i="2"/>
  <c r="AS830" i="2"/>
  <c r="AS838" i="2"/>
  <c r="AS846" i="2"/>
  <c r="AS854" i="2"/>
  <c r="AS862" i="2"/>
  <c r="AS757" i="2"/>
  <c r="AS765" i="2"/>
  <c r="AS773" i="2"/>
  <c r="AS781" i="2"/>
  <c r="AS789" i="2"/>
  <c r="AS797" i="2"/>
  <c r="AS805" i="2"/>
  <c r="AS813" i="2"/>
  <c r="AS821" i="2"/>
  <c r="AS829" i="2"/>
  <c r="AS837" i="2"/>
  <c r="AS845" i="2"/>
  <c r="AS853" i="2"/>
  <c r="AS828" i="2"/>
  <c r="AS844" i="2"/>
  <c r="AS872" i="2"/>
  <c r="AS880" i="2"/>
  <c r="AS888" i="2"/>
  <c r="AS896" i="2"/>
  <c r="AS904" i="2"/>
  <c r="AS912" i="2"/>
  <c r="AS920" i="2"/>
  <c r="AS928" i="2"/>
  <c r="AS944" i="2"/>
  <c r="AS952" i="2"/>
  <c r="AS960" i="2"/>
  <c r="AS691" i="2"/>
  <c r="AS836" i="2"/>
  <c r="AS871" i="2"/>
  <c r="AS879" i="2"/>
  <c r="AS895" i="2"/>
  <c r="AS903" i="2"/>
  <c r="AS911" i="2"/>
  <c r="AS919" i="2"/>
  <c r="AS927" i="2"/>
  <c r="AS935" i="2"/>
  <c r="AS951" i="2"/>
  <c r="AS780" i="2"/>
  <c r="AS804" i="2"/>
  <c r="AS820" i="2"/>
  <c r="AS870" i="2"/>
  <c r="AS894" i="2"/>
  <c r="AS902" i="2"/>
  <c r="AS910" i="2"/>
  <c r="AS918" i="2"/>
  <c r="AS926" i="2"/>
  <c r="AS934" i="2"/>
  <c r="AS942" i="2"/>
  <c r="AS950" i="2"/>
  <c r="AS796" i="2"/>
  <c r="AS869" i="2"/>
  <c r="AS877" i="2"/>
  <c r="AS885" i="2"/>
  <c r="AS893" i="2"/>
  <c r="AS909" i="2"/>
  <c r="AS917" i="2"/>
  <c r="AS933" i="2"/>
  <c r="AS949" i="2"/>
  <c r="AS957" i="2"/>
  <c r="AS965" i="2"/>
  <c r="AS772" i="2"/>
  <c r="AS852" i="2"/>
  <c r="AS868" i="2"/>
  <c r="AS884" i="2"/>
  <c r="AS892" i="2"/>
  <c r="AS900" i="2"/>
  <c r="AS908" i="2"/>
  <c r="AS924" i="2"/>
  <c r="AS932" i="2"/>
  <c r="AS940" i="2"/>
  <c r="AS948" i="2"/>
  <c r="AS964" i="2"/>
  <c r="AS972" i="2"/>
  <c r="AS860" i="2"/>
  <c r="AS875" i="2"/>
  <c r="AS883" i="2"/>
  <c r="AS891" i="2"/>
  <c r="AS899" i="2"/>
  <c r="AS907" i="2"/>
  <c r="AS931" i="2"/>
  <c r="AS963" i="2"/>
  <c r="AS812" i="2"/>
  <c r="AS866" i="2"/>
  <c r="AS874" i="2"/>
  <c r="AS882" i="2"/>
  <c r="AS898" i="2"/>
  <c r="AS906" i="2"/>
  <c r="AS914" i="2"/>
  <c r="AS922" i="2"/>
  <c r="AS930" i="2"/>
  <c r="AS938" i="2"/>
  <c r="AS962" i="2"/>
  <c r="AS764" i="2"/>
  <c r="AS788" i="2"/>
  <c r="AS975" i="2"/>
  <c r="AS983" i="2"/>
  <c r="AS999" i="2"/>
  <c r="AS1007" i="2"/>
  <c r="AS1015" i="2"/>
  <c r="AS1023" i="2"/>
  <c r="AS1031" i="2"/>
  <c r="AS1039" i="2"/>
  <c r="AS1047" i="2"/>
  <c r="AS1055" i="2"/>
  <c r="AS1063" i="2"/>
  <c r="AS1071" i="2"/>
  <c r="AS1079" i="2"/>
  <c r="AS889" i="2"/>
  <c r="AS953" i="2"/>
  <c r="AS961" i="2"/>
  <c r="AS971" i="2"/>
  <c r="AS982" i="2"/>
  <c r="AS990" i="2"/>
  <c r="AS998" i="2"/>
  <c r="AS1006" i="2"/>
  <c r="AS1014" i="2"/>
  <c r="AS1022" i="2"/>
  <c r="AS1030" i="2"/>
  <c r="AS1038" i="2"/>
  <c r="AS1046" i="2"/>
  <c r="AS1054" i="2"/>
  <c r="AS1070" i="2"/>
  <c r="AS873" i="2"/>
  <c r="AS981" i="2"/>
  <c r="AS989" i="2"/>
  <c r="AS1005" i="2"/>
  <c r="AS1013" i="2"/>
  <c r="AS1021" i="2"/>
  <c r="AS1029" i="2"/>
  <c r="AS1037" i="2"/>
  <c r="AS1045" i="2"/>
  <c r="AS1053" i="2"/>
  <c r="AS1061" i="2"/>
  <c r="AS1069" i="2"/>
  <c r="AS1077" i="2"/>
  <c r="AS861" i="2"/>
  <c r="AS988" i="2"/>
  <c r="AS996" i="2"/>
  <c r="AS1012" i="2"/>
  <c r="AS1028" i="2"/>
  <c r="AS1036" i="2"/>
  <c r="AS1052" i="2"/>
  <c r="AS1060" i="2"/>
  <c r="AS1068" i="2"/>
  <c r="AS1076" i="2"/>
  <c r="AS905" i="2"/>
  <c r="AS921" i="2"/>
  <c r="AS979" i="2"/>
  <c r="AS987" i="2"/>
  <c r="AS995" i="2"/>
  <c r="AS1003" i="2"/>
  <c r="AS1019" i="2"/>
  <c r="AS1035" i="2"/>
  <c r="AS1043" i="2"/>
  <c r="AS1051" i="2"/>
  <c r="AS1059" i="2"/>
  <c r="AS1075" i="2"/>
  <c r="AS881" i="2"/>
  <c r="AS913" i="2"/>
  <c r="AS968" i="2"/>
  <c r="AS969" i="2"/>
  <c r="AS978" i="2"/>
  <c r="AS994" i="2"/>
  <c r="AS1002" i="2"/>
  <c r="AS1018" i="2"/>
  <c r="AS1026" i="2"/>
  <c r="AS1034" i="2"/>
  <c r="AS1042" i="2"/>
  <c r="AS1050" i="2"/>
  <c r="AS1058" i="2"/>
  <c r="AS1066" i="2"/>
  <c r="AS1074" i="2"/>
  <c r="AS937" i="2"/>
  <c r="AS977" i="2"/>
  <c r="AS985" i="2"/>
  <c r="AS993" i="2"/>
  <c r="AS1009" i="2"/>
  <c r="AS1017" i="2"/>
  <c r="AS1025" i="2"/>
  <c r="AS1041" i="2"/>
  <c r="AS1049" i="2"/>
  <c r="AS1057" i="2"/>
  <c r="AS1065" i="2"/>
  <c r="AS897" i="2"/>
  <c r="AS929" i="2"/>
  <c r="AS976" i="2"/>
  <c r="AS984" i="2"/>
  <c r="AS992" i="2"/>
  <c r="AS1000" i="2"/>
  <c r="AS1008" i="2"/>
  <c r="AS1032" i="2"/>
  <c r="AS1040" i="2"/>
  <c r="AS1048" i="2"/>
  <c r="AS1056" i="2"/>
  <c r="AS1064" i="2"/>
  <c r="BX1124" i="2"/>
  <c r="BH1124" i="2"/>
  <c r="AZ1124" i="2"/>
  <c r="AR1124" i="2"/>
  <c r="BW1123" i="2"/>
  <c r="BZ1123" i="2" s="1"/>
  <c r="BG1123" i="2"/>
  <c r="AQ1123" i="2"/>
  <c r="BF1122" i="2"/>
  <c r="AX1122" i="2"/>
  <c r="AP1122" i="2"/>
  <c r="CD1121" i="2"/>
  <c r="BE1121" i="2"/>
  <c r="AW1121" i="2"/>
  <c r="AO1121" i="2"/>
  <c r="AN1120" i="2"/>
  <c r="BI1120" i="2" s="1"/>
  <c r="AM1119" i="2"/>
  <c r="BJ1119" i="2" s="1"/>
  <c r="BB1118" i="2"/>
  <c r="AT1118" i="2"/>
  <c r="AL1118" i="2"/>
  <c r="BY1117" i="2"/>
  <c r="BX1116" i="2"/>
  <c r="BH1116" i="2"/>
  <c r="AZ1116" i="2"/>
  <c r="AR1116" i="2"/>
  <c r="BW1115" i="2"/>
  <c r="BG1115" i="2"/>
  <c r="AY1115" i="2"/>
  <c r="AQ1115" i="2"/>
  <c r="BF1114" i="2"/>
  <c r="AX1114" i="2"/>
  <c r="AP1114" i="2"/>
  <c r="CD1113" i="2"/>
  <c r="BE1113" i="2"/>
  <c r="AW1113" i="2"/>
  <c r="AO1113" i="2"/>
  <c r="BD1112" i="2"/>
  <c r="AN1112" i="2"/>
  <c r="BI1112" i="2" s="1"/>
  <c r="BC1111" i="2"/>
  <c r="AU1111" i="2"/>
  <c r="AM1111" i="2"/>
  <c r="BY1109" i="2"/>
  <c r="BX1108" i="2"/>
  <c r="BZ1108" i="2" s="1"/>
  <c r="CA1108" i="2" s="1"/>
  <c r="BG1107" i="2"/>
  <c r="BF1106" i="2"/>
  <c r="AP1106" i="2"/>
  <c r="BM1106" i="2" s="1"/>
  <c r="CD1105" i="2"/>
  <c r="AO1105" i="2"/>
  <c r="BO1105" i="2" s="1"/>
  <c r="BC1103" i="2"/>
  <c r="AM1103" i="2"/>
  <c r="BB1102" i="2"/>
  <c r="AT1102" i="2"/>
  <c r="AL1102" i="2"/>
  <c r="BY1101" i="2"/>
  <c r="BX1100" i="2"/>
  <c r="BZ1100" i="2" s="1"/>
  <c r="BH1100" i="2"/>
  <c r="AZ1100" i="2"/>
  <c r="BW1099" i="2"/>
  <c r="BZ1099" i="2" s="1"/>
  <c r="BG1099" i="2"/>
  <c r="AQ1099" i="2"/>
  <c r="BF1098" i="2"/>
  <c r="AP1098" i="2"/>
  <c r="BM1098" i="2" s="1"/>
  <c r="CD1097" i="2"/>
  <c r="AO1097" i="2"/>
  <c r="BO1097" i="2" s="1"/>
  <c r="AN1096" i="2"/>
  <c r="BI1096" i="2" s="1"/>
  <c r="AL1094" i="2"/>
  <c r="BY1093" i="2"/>
  <c r="BX1092" i="2"/>
  <c r="BH1092" i="2"/>
  <c r="BW1091" i="2"/>
  <c r="BZ1091" i="2" s="1"/>
  <c r="BG1091" i="2"/>
  <c r="AQ1091" i="2"/>
  <c r="BF1090" i="2"/>
  <c r="AP1090" i="2"/>
  <c r="CD1089" i="2"/>
  <c r="BE1089" i="2"/>
  <c r="AO1089" i="2"/>
  <c r="BO1089" i="2" s="1"/>
  <c r="BD1088" i="2"/>
  <c r="AV1088" i="2"/>
  <c r="AN1088" i="2"/>
  <c r="BI1088" i="2" s="1"/>
  <c r="BC1087" i="2"/>
  <c r="AU1087" i="2"/>
  <c r="AM1087" i="2"/>
  <c r="BB1086" i="2"/>
  <c r="AT1086" i="2"/>
  <c r="AL1086" i="2"/>
  <c r="BY1085" i="2"/>
  <c r="BA1085" i="2"/>
  <c r="AS1085" i="2"/>
  <c r="BX1084" i="2"/>
  <c r="BW1083" i="2"/>
  <c r="BZ1083" i="2" s="1"/>
  <c r="BG1083" i="2"/>
  <c r="AY1083" i="2"/>
  <c r="AQ1083" i="2"/>
  <c r="BF1082" i="2"/>
  <c r="AX1082" i="2"/>
  <c r="AP1082" i="2"/>
  <c r="CD1081" i="2"/>
  <c r="BE1081" i="2"/>
  <c r="AW1081" i="2"/>
  <c r="AO1081" i="2"/>
  <c r="BD1080" i="2"/>
  <c r="AN1080" i="2"/>
  <c r="BI1080" i="2" s="1"/>
  <c r="BB1079" i="2"/>
  <c r="AP1079" i="2"/>
  <c r="BY1078" i="2"/>
  <c r="AX1078" i="2"/>
  <c r="CD1077" i="2"/>
  <c r="AW1077" i="2"/>
  <c r="CD1076" i="2"/>
  <c r="AW1076" i="2"/>
  <c r="AV1075" i="2"/>
  <c r="AW1074" i="2"/>
  <c r="BB1073" i="2"/>
  <c r="AM1072" i="2"/>
  <c r="BJ1072" i="2" s="1"/>
  <c r="BY10" i="2"/>
  <c r="BY9" i="2"/>
  <c r="BY17" i="2"/>
  <c r="BY8" i="2"/>
  <c r="BY16" i="2"/>
  <c r="BY7" i="2"/>
  <c r="BY15" i="2"/>
  <c r="BY6" i="2"/>
  <c r="BY14" i="2"/>
  <c r="BY4" i="2"/>
  <c r="BY12" i="2"/>
  <c r="BY19" i="2"/>
  <c r="BY27" i="2"/>
  <c r="BY3" i="2"/>
  <c r="BY18" i="2"/>
  <c r="BY26" i="2"/>
  <c r="BY25" i="2"/>
  <c r="BY5" i="2"/>
  <c r="BY24" i="2"/>
  <c r="BY11" i="2"/>
  <c r="BY23" i="2"/>
  <c r="BY21" i="2"/>
  <c r="BY20" i="2"/>
  <c r="BY28" i="2"/>
  <c r="BY35" i="2"/>
  <c r="BY34" i="2"/>
  <c r="BY33" i="2"/>
  <c r="BY22" i="2"/>
  <c r="BY32" i="2"/>
  <c r="BY29" i="2"/>
  <c r="BY37" i="2"/>
  <c r="BY36" i="2"/>
  <c r="BY30" i="2"/>
  <c r="BY38" i="2"/>
  <c r="BY46" i="2"/>
  <c r="BY41" i="2"/>
  <c r="BY45" i="2"/>
  <c r="BY44" i="2"/>
  <c r="BY13" i="2"/>
  <c r="BY43" i="2"/>
  <c r="BY51" i="2"/>
  <c r="BY31" i="2"/>
  <c r="BY39" i="2"/>
  <c r="BY42" i="2"/>
  <c r="BY50" i="2"/>
  <c r="BY40" i="2"/>
  <c r="BY48" i="2"/>
  <c r="BY58" i="2"/>
  <c r="BY57" i="2"/>
  <c r="BY56" i="2"/>
  <c r="BY55" i="2"/>
  <c r="BY63" i="2"/>
  <c r="BY54" i="2"/>
  <c r="BY62" i="2"/>
  <c r="BY53" i="2"/>
  <c r="BY61" i="2"/>
  <c r="BY49" i="2"/>
  <c r="BY52" i="2"/>
  <c r="BY47" i="2"/>
  <c r="BY72" i="2"/>
  <c r="BY80" i="2"/>
  <c r="BY71" i="2"/>
  <c r="BY79" i="2"/>
  <c r="BY60" i="2"/>
  <c r="BY64" i="2"/>
  <c r="BY70" i="2"/>
  <c r="BY69" i="2"/>
  <c r="BY77" i="2"/>
  <c r="BY68" i="2"/>
  <c r="BY76" i="2"/>
  <c r="BY67" i="2"/>
  <c r="BY75" i="2"/>
  <c r="BY66" i="2"/>
  <c r="BY74" i="2"/>
  <c r="BY88" i="2"/>
  <c r="BY96" i="2"/>
  <c r="BY104" i="2"/>
  <c r="BY87" i="2"/>
  <c r="BY95" i="2"/>
  <c r="BY103" i="2"/>
  <c r="BY78" i="2"/>
  <c r="BY81" i="2"/>
  <c r="BY86" i="2"/>
  <c r="BY94" i="2"/>
  <c r="BY102" i="2"/>
  <c r="BY82" i="2"/>
  <c r="BY85" i="2"/>
  <c r="BY93" i="2"/>
  <c r="BY101" i="2"/>
  <c r="BY65" i="2"/>
  <c r="BY73" i="2"/>
  <c r="BY84" i="2"/>
  <c r="BY92" i="2"/>
  <c r="BY100" i="2"/>
  <c r="BY83" i="2"/>
  <c r="BY91" i="2"/>
  <c r="BY99" i="2"/>
  <c r="BY97" i="2"/>
  <c r="BY112" i="2"/>
  <c r="BY120" i="2"/>
  <c r="BY111" i="2"/>
  <c r="BY119" i="2"/>
  <c r="BY127" i="2"/>
  <c r="BY105" i="2"/>
  <c r="BY110" i="2"/>
  <c r="BY118" i="2"/>
  <c r="BY126" i="2"/>
  <c r="BY59" i="2"/>
  <c r="BY89" i="2"/>
  <c r="BY109" i="2"/>
  <c r="BY117" i="2"/>
  <c r="BY125" i="2"/>
  <c r="BY98" i="2"/>
  <c r="BY108" i="2"/>
  <c r="BY116" i="2"/>
  <c r="BY124" i="2"/>
  <c r="BY106" i="2"/>
  <c r="BY107" i="2"/>
  <c r="BY115" i="2"/>
  <c r="BY123" i="2"/>
  <c r="BY90" i="2"/>
  <c r="BY114" i="2"/>
  <c r="BY131" i="2"/>
  <c r="BY139" i="2"/>
  <c r="BY147" i="2"/>
  <c r="BY122" i="2"/>
  <c r="BY130" i="2"/>
  <c r="BY138" i="2"/>
  <c r="BY146" i="2"/>
  <c r="BY137" i="2"/>
  <c r="BY145" i="2"/>
  <c r="BY113" i="2"/>
  <c r="BY135" i="2"/>
  <c r="BY143" i="2"/>
  <c r="BY121" i="2"/>
  <c r="BY128" i="2"/>
  <c r="BY134" i="2"/>
  <c r="BY142" i="2"/>
  <c r="BY151" i="2"/>
  <c r="BY159" i="2"/>
  <c r="BY167" i="2"/>
  <c r="BY129" i="2"/>
  <c r="BY133" i="2"/>
  <c r="BY136" i="2"/>
  <c r="BY158" i="2"/>
  <c r="BY166" i="2"/>
  <c r="BY140" i="2"/>
  <c r="BY150" i="2"/>
  <c r="BY157" i="2"/>
  <c r="BY165" i="2"/>
  <c r="BY141" i="2"/>
  <c r="BY155" i="2"/>
  <c r="BY163" i="2"/>
  <c r="BY149" i="2"/>
  <c r="BY154" i="2"/>
  <c r="BY162" i="2"/>
  <c r="BY170" i="2"/>
  <c r="BY160" i="2"/>
  <c r="BY168" i="2"/>
  <c r="BY176" i="2"/>
  <c r="BY184" i="2"/>
  <c r="BY192" i="2"/>
  <c r="BY169" i="2"/>
  <c r="BY175" i="2"/>
  <c r="BY183" i="2"/>
  <c r="BY174" i="2"/>
  <c r="BY182" i="2"/>
  <c r="BY190" i="2"/>
  <c r="BY132" i="2"/>
  <c r="BY148" i="2"/>
  <c r="BY173" i="2"/>
  <c r="BY181" i="2"/>
  <c r="BY189" i="2"/>
  <c r="BY144" i="2"/>
  <c r="BY161" i="2"/>
  <c r="BY172" i="2"/>
  <c r="BY180" i="2"/>
  <c r="BY188" i="2"/>
  <c r="BY171" i="2"/>
  <c r="BY197" i="2"/>
  <c r="BY205" i="2"/>
  <c r="BY213" i="2"/>
  <c r="BY221" i="2"/>
  <c r="BY229" i="2"/>
  <c r="BY177" i="2"/>
  <c r="BY196" i="2"/>
  <c r="BY204" i="2"/>
  <c r="BY212" i="2"/>
  <c r="BY220" i="2"/>
  <c r="BY228" i="2"/>
  <c r="BY195" i="2"/>
  <c r="BY203" i="2"/>
  <c r="BY211" i="2"/>
  <c r="BY219" i="2"/>
  <c r="BY227" i="2"/>
  <c r="BY178" i="2"/>
  <c r="BY193" i="2"/>
  <c r="BY194" i="2"/>
  <c r="BY202" i="2"/>
  <c r="BY210" i="2"/>
  <c r="BY218" i="2"/>
  <c r="BY185" i="2"/>
  <c r="BY201" i="2"/>
  <c r="BY209" i="2"/>
  <c r="BY217" i="2"/>
  <c r="BY225" i="2"/>
  <c r="BY186" i="2"/>
  <c r="BY187" i="2"/>
  <c r="BY191" i="2"/>
  <c r="BY200" i="2"/>
  <c r="BY235" i="2"/>
  <c r="BY243" i="2"/>
  <c r="BY223" i="2"/>
  <c r="BY224" i="2"/>
  <c r="BY234" i="2"/>
  <c r="BY152" i="2"/>
  <c r="BY164" i="2"/>
  <c r="BY206" i="2"/>
  <c r="BY233" i="2"/>
  <c r="BY241" i="2"/>
  <c r="BY214" i="2"/>
  <c r="BY226" i="2"/>
  <c r="BY232" i="2"/>
  <c r="BY240" i="2"/>
  <c r="BY156" i="2"/>
  <c r="BY198" i="2"/>
  <c r="BY207" i="2"/>
  <c r="BY208" i="2"/>
  <c r="BY230" i="2"/>
  <c r="BY231" i="2"/>
  <c r="BY239" i="2"/>
  <c r="BY199" i="2"/>
  <c r="BY222" i="2"/>
  <c r="BY237" i="2"/>
  <c r="BY215" i="2"/>
  <c r="BY252" i="2"/>
  <c r="BY260" i="2"/>
  <c r="BY268" i="2"/>
  <c r="BY276" i="2"/>
  <c r="BY284" i="2"/>
  <c r="BY292" i="2"/>
  <c r="BY244" i="2"/>
  <c r="BY251" i="2"/>
  <c r="BY259" i="2"/>
  <c r="BY267" i="2"/>
  <c r="BY275" i="2"/>
  <c r="BY283" i="2"/>
  <c r="BY291" i="2"/>
  <c r="BY179" i="2"/>
  <c r="BY250" i="2"/>
  <c r="BY258" i="2"/>
  <c r="BY266" i="2"/>
  <c r="BY274" i="2"/>
  <c r="BY282" i="2"/>
  <c r="BY290" i="2"/>
  <c r="BY238" i="2"/>
  <c r="BY249" i="2"/>
  <c r="BY257" i="2"/>
  <c r="BY265" i="2"/>
  <c r="BY273" i="2"/>
  <c r="BY281" i="2"/>
  <c r="BY289" i="2"/>
  <c r="BY297" i="2"/>
  <c r="BY153" i="2"/>
  <c r="BY242" i="2"/>
  <c r="BY248" i="2"/>
  <c r="BY256" i="2"/>
  <c r="BY264" i="2"/>
  <c r="BY272" i="2"/>
  <c r="BY280" i="2"/>
  <c r="BY288" i="2"/>
  <c r="BY236" i="2"/>
  <c r="BY246" i="2"/>
  <c r="BY254" i="2"/>
  <c r="BY262" i="2"/>
  <c r="BY270" i="2"/>
  <c r="BY278" i="2"/>
  <c r="BY286" i="2"/>
  <c r="BY294" i="2"/>
  <c r="BY247" i="2"/>
  <c r="BY255" i="2"/>
  <c r="BY263" i="2"/>
  <c r="BY277" i="2"/>
  <c r="BY293" i="2"/>
  <c r="BY303" i="2"/>
  <c r="BY311" i="2"/>
  <c r="BY319" i="2"/>
  <c r="BY327" i="2"/>
  <c r="BY335" i="2"/>
  <c r="BY343" i="2"/>
  <c r="BY279" i="2"/>
  <c r="BY302" i="2"/>
  <c r="BY310" i="2"/>
  <c r="BY318" i="2"/>
  <c r="BY326" i="2"/>
  <c r="BY334" i="2"/>
  <c r="BY342" i="2"/>
  <c r="BY301" i="2"/>
  <c r="BY309" i="2"/>
  <c r="BY317" i="2"/>
  <c r="BY325" i="2"/>
  <c r="BY333" i="2"/>
  <c r="BY341" i="2"/>
  <c r="BY296" i="2"/>
  <c r="BY300" i="2"/>
  <c r="BY308" i="2"/>
  <c r="BY316" i="2"/>
  <c r="BY324" i="2"/>
  <c r="BY332" i="2"/>
  <c r="BY340" i="2"/>
  <c r="BY261" i="2"/>
  <c r="BY299" i="2"/>
  <c r="BY307" i="2"/>
  <c r="BY315" i="2"/>
  <c r="BY323" i="2"/>
  <c r="BY331" i="2"/>
  <c r="BY339" i="2"/>
  <c r="BY216" i="2"/>
  <c r="BY271" i="2"/>
  <c r="BY287" i="2"/>
  <c r="BY295" i="2"/>
  <c r="BY305" i="2"/>
  <c r="BY313" i="2"/>
  <c r="BY321" i="2"/>
  <c r="BY329" i="2"/>
  <c r="BY337" i="2"/>
  <c r="BY304" i="2"/>
  <c r="BY344" i="2"/>
  <c r="BY320" i="2"/>
  <c r="BY312" i="2"/>
  <c r="BY322" i="2"/>
  <c r="BY285" i="2"/>
  <c r="BY253" i="2"/>
  <c r="BY298" i="2"/>
  <c r="BY245" i="2"/>
  <c r="BY306" i="2"/>
  <c r="BY314" i="2"/>
  <c r="BY269" i="2"/>
  <c r="BY330" i="2"/>
  <c r="BY338" i="2"/>
  <c r="BY346" i="2"/>
  <c r="BY354" i="2"/>
  <c r="BY362" i="2"/>
  <c r="BY370" i="2"/>
  <c r="BY345" i="2"/>
  <c r="BY353" i="2"/>
  <c r="BY361" i="2"/>
  <c r="BY369" i="2"/>
  <c r="BY352" i="2"/>
  <c r="BY360" i="2"/>
  <c r="BY368" i="2"/>
  <c r="BY351" i="2"/>
  <c r="BY359" i="2"/>
  <c r="BY367" i="2"/>
  <c r="BY350" i="2"/>
  <c r="BY358" i="2"/>
  <c r="BY366" i="2"/>
  <c r="BY336" i="2"/>
  <c r="BY349" i="2"/>
  <c r="BY357" i="2"/>
  <c r="BY365" i="2"/>
  <c r="BY348" i="2"/>
  <c r="BY356" i="2"/>
  <c r="BY364" i="2"/>
  <c r="BY328" i="2"/>
  <c r="BY363" i="2"/>
  <c r="BY376" i="2"/>
  <c r="BY384" i="2"/>
  <c r="BY392" i="2"/>
  <c r="BY375" i="2"/>
  <c r="BY383" i="2"/>
  <c r="BY391" i="2"/>
  <c r="BY371" i="2"/>
  <c r="BY374" i="2"/>
  <c r="BY382" i="2"/>
  <c r="BY390" i="2"/>
  <c r="BY373" i="2"/>
  <c r="BY381" i="2"/>
  <c r="BY389" i="2"/>
  <c r="BY397" i="2"/>
  <c r="BY355" i="2"/>
  <c r="BY372" i="2"/>
  <c r="BY380" i="2"/>
  <c r="BY388" i="2"/>
  <c r="BY396" i="2"/>
  <c r="BY378" i="2"/>
  <c r="BY386" i="2"/>
  <c r="BY394" i="2"/>
  <c r="BY347" i="2"/>
  <c r="BY377" i="2"/>
  <c r="BY385" i="2"/>
  <c r="BY393" i="2"/>
  <c r="BY399" i="2"/>
  <c r="BY407" i="2"/>
  <c r="BY415" i="2"/>
  <c r="BY423" i="2"/>
  <c r="BY431" i="2"/>
  <c r="BY439" i="2"/>
  <c r="BY447" i="2"/>
  <c r="BY398" i="2"/>
  <c r="BY406" i="2"/>
  <c r="BY414" i="2"/>
  <c r="BY422" i="2"/>
  <c r="BY430" i="2"/>
  <c r="BY438" i="2"/>
  <c r="BY446" i="2"/>
  <c r="BY454" i="2"/>
  <c r="BY387" i="2"/>
  <c r="BY405" i="2"/>
  <c r="BY413" i="2"/>
  <c r="BY421" i="2"/>
  <c r="BY429" i="2"/>
  <c r="BY437" i="2"/>
  <c r="BY445" i="2"/>
  <c r="BY453" i="2"/>
  <c r="BY395" i="2"/>
  <c r="BY404" i="2"/>
  <c r="BY412" i="2"/>
  <c r="BY420" i="2"/>
  <c r="BY428" i="2"/>
  <c r="BY436" i="2"/>
  <c r="BY444" i="2"/>
  <c r="BY452" i="2"/>
  <c r="BY403" i="2"/>
  <c r="BY411" i="2"/>
  <c r="BY419" i="2"/>
  <c r="BY427" i="2"/>
  <c r="BY435" i="2"/>
  <c r="BY443" i="2"/>
  <c r="BY451" i="2"/>
  <c r="BY402" i="2"/>
  <c r="BY410" i="2"/>
  <c r="BY418" i="2"/>
  <c r="BY426" i="2"/>
  <c r="BY434" i="2"/>
  <c r="BY442" i="2"/>
  <c r="BY450" i="2"/>
  <c r="BY379" i="2"/>
  <c r="BY401" i="2"/>
  <c r="BY409" i="2"/>
  <c r="BY417" i="2"/>
  <c r="BY425" i="2"/>
  <c r="BY433" i="2"/>
  <c r="BY441" i="2"/>
  <c r="BY449" i="2"/>
  <c r="BY461" i="2"/>
  <c r="BY469" i="2"/>
  <c r="BY477" i="2"/>
  <c r="BY485" i="2"/>
  <c r="BY493" i="2"/>
  <c r="BY501" i="2"/>
  <c r="BY400" i="2"/>
  <c r="BY416" i="2"/>
  <c r="BY460" i="2"/>
  <c r="BY468" i="2"/>
  <c r="BY476" i="2"/>
  <c r="BY484" i="2"/>
  <c r="BY492" i="2"/>
  <c r="BY500" i="2"/>
  <c r="BY432" i="2"/>
  <c r="BY459" i="2"/>
  <c r="BY467" i="2"/>
  <c r="BY475" i="2"/>
  <c r="BY483" i="2"/>
  <c r="BY491" i="2"/>
  <c r="BY499" i="2"/>
  <c r="BY507" i="2"/>
  <c r="BY424" i="2"/>
  <c r="BY440" i="2"/>
  <c r="BY458" i="2"/>
  <c r="BY466" i="2"/>
  <c r="BY474" i="2"/>
  <c r="BY482" i="2"/>
  <c r="BY490" i="2"/>
  <c r="BY498" i="2"/>
  <c r="BY408" i="2"/>
  <c r="BY457" i="2"/>
  <c r="BY465" i="2"/>
  <c r="BY473" i="2"/>
  <c r="BY481" i="2"/>
  <c r="BY489" i="2"/>
  <c r="BY497" i="2"/>
  <c r="BY505" i="2"/>
  <c r="BY456" i="2"/>
  <c r="BY464" i="2"/>
  <c r="BY472" i="2"/>
  <c r="BY480" i="2"/>
  <c r="BY488" i="2"/>
  <c r="BY496" i="2"/>
  <c r="BY504" i="2"/>
  <c r="BY455" i="2"/>
  <c r="BY463" i="2"/>
  <c r="BY471" i="2"/>
  <c r="BY479" i="2"/>
  <c r="BY487" i="2"/>
  <c r="BY495" i="2"/>
  <c r="BY503" i="2"/>
  <c r="BY448" i="2"/>
  <c r="BY462" i="2"/>
  <c r="BY470" i="2"/>
  <c r="BY478" i="2"/>
  <c r="BY486" i="2"/>
  <c r="BY494" i="2"/>
  <c r="BY502" i="2"/>
  <c r="BY511" i="2"/>
  <c r="BY519" i="2"/>
  <c r="BY527" i="2"/>
  <c r="BY535" i="2"/>
  <c r="BY543" i="2"/>
  <c r="BY551" i="2"/>
  <c r="BY559" i="2"/>
  <c r="BY567" i="2"/>
  <c r="BY506" i="2"/>
  <c r="BY510" i="2"/>
  <c r="BY518" i="2"/>
  <c r="BY526" i="2"/>
  <c r="BY534" i="2"/>
  <c r="BY542" i="2"/>
  <c r="BY550" i="2"/>
  <c r="BY558" i="2"/>
  <c r="BY566" i="2"/>
  <c r="BY509" i="2"/>
  <c r="BY517" i="2"/>
  <c r="BY525" i="2"/>
  <c r="BY533" i="2"/>
  <c r="BY541" i="2"/>
  <c r="BY549" i="2"/>
  <c r="BY557" i="2"/>
  <c r="BY565" i="2"/>
  <c r="BY516" i="2"/>
  <c r="BY524" i="2"/>
  <c r="BY532" i="2"/>
  <c r="BY540" i="2"/>
  <c r="BY548" i="2"/>
  <c r="BY556" i="2"/>
  <c r="BY564" i="2"/>
  <c r="BY515" i="2"/>
  <c r="BY523" i="2"/>
  <c r="BY531" i="2"/>
  <c r="BY539" i="2"/>
  <c r="BY547" i="2"/>
  <c r="BY555" i="2"/>
  <c r="BY563" i="2"/>
  <c r="BY514" i="2"/>
  <c r="BY522" i="2"/>
  <c r="BY530" i="2"/>
  <c r="BY538" i="2"/>
  <c r="BY546" i="2"/>
  <c r="BY554" i="2"/>
  <c r="BY562" i="2"/>
  <c r="BY513" i="2"/>
  <c r="BY521" i="2"/>
  <c r="BY529" i="2"/>
  <c r="BY537" i="2"/>
  <c r="BY545" i="2"/>
  <c r="BY553" i="2"/>
  <c r="BY561" i="2"/>
  <c r="BY508" i="2"/>
  <c r="BY512" i="2"/>
  <c r="BY520" i="2"/>
  <c r="BY528" i="2"/>
  <c r="BY536" i="2"/>
  <c r="BY544" i="2"/>
  <c r="BY552" i="2"/>
  <c r="BY560" i="2"/>
  <c r="BY568" i="2"/>
  <c r="BY576" i="2"/>
  <c r="BY584" i="2"/>
  <c r="BY592" i="2"/>
  <c r="BY600" i="2"/>
  <c r="BY608" i="2"/>
  <c r="BY616" i="2"/>
  <c r="BY624" i="2"/>
  <c r="BY575" i="2"/>
  <c r="BY583" i="2"/>
  <c r="BY591" i="2"/>
  <c r="BY599" i="2"/>
  <c r="BY607" i="2"/>
  <c r="BY615" i="2"/>
  <c r="BY623" i="2"/>
  <c r="BY574" i="2"/>
  <c r="BY582" i="2"/>
  <c r="BY590" i="2"/>
  <c r="BY598" i="2"/>
  <c r="BY606" i="2"/>
  <c r="BY614" i="2"/>
  <c r="BY622" i="2"/>
  <c r="BY630" i="2"/>
  <c r="BY573" i="2"/>
  <c r="BY581" i="2"/>
  <c r="BY589" i="2"/>
  <c r="BY597" i="2"/>
  <c r="BY605" i="2"/>
  <c r="BY613" i="2"/>
  <c r="BY621" i="2"/>
  <c r="BY629" i="2"/>
  <c r="BY572" i="2"/>
  <c r="BY580" i="2"/>
  <c r="BY588" i="2"/>
  <c r="BY596" i="2"/>
  <c r="BY604" i="2"/>
  <c r="BY612" i="2"/>
  <c r="BY620" i="2"/>
  <c r="BY628" i="2"/>
  <c r="BY571" i="2"/>
  <c r="BY579" i="2"/>
  <c r="BY587" i="2"/>
  <c r="BY595" i="2"/>
  <c r="BY603" i="2"/>
  <c r="BY611" i="2"/>
  <c r="BY619" i="2"/>
  <c r="BY627" i="2"/>
  <c r="BY570" i="2"/>
  <c r="BY578" i="2"/>
  <c r="BY586" i="2"/>
  <c r="BY594" i="2"/>
  <c r="BY602" i="2"/>
  <c r="BY610" i="2"/>
  <c r="BY618" i="2"/>
  <c r="BY626" i="2"/>
  <c r="BY569" i="2"/>
  <c r="BY577" i="2"/>
  <c r="BY585" i="2"/>
  <c r="BY593" i="2"/>
  <c r="BY601" i="2"/>
  <c r="BY609" i="2"/>
  <c r="BY617" i="2"/>
  <c r="BY625" i="2"/>
  <c r="BY637" i="2"/>
  <c r="BY645" i="2"/>
  <c r="BY653" i="2"/>
  <c r="BY661" i="2"/>
  <c r="BY669" i="2"/>
  <c r="BY677" i="2"/>
  <c r="BY685" i="2"/>
  <c r="BY636" i="2"/>
  <c r="BY644" i="2"/>
  <c r="BY652" i="2"/>
  <c r="BY660" i="2"/>
  <c r="BY668" i="2"/>
  <c r="BY676" i="2"/>
  <c r="BY684" i="2"/>
  <c r="BY635" i="2"/>
  <c r="BY643" i="2"/>
  <c r="BY651" i="2"/>
  <c r="BY659" i="2"/>
  <c r="BY667" i="2"/>
  <c r="BY675" i="2"/>
  <c r="BY683" i="2"/>
  <c r="BY634" i="2"/>
  <c r="BY642" i="2"/>
  <c r="BY650" i="2"/>
  <c r="BY658" i="2"/>
  <c r="BY666" i="2"/>
  <c r="BY674" i="2"/>
  <c r="BY682" i="2"/>
  <c r="BY690" i="2"/>
  <c r="BY633" i="2"/>
  <c r="BY641" i="2"/>
  <c r="BY649" i="2"/>
  <c r="BY657" i="2"/>
  <c r="BY665" i="2"/>
  <c r="BY673" i="2"/>
  <c r="BY681" i="2"/>
  <c r="BY689" i="2"/>
  <c r="BY632" i="2"/>
  <c r="BY640" i="2"/>
  <c r="BY648" i="2"/>
  <c r="BY656" i="2"/>
  <c r="BY664" i="2"/>
  <c r="BY672" i="2"/>
  <c r="BY680" i="2"/>
  <c r="BY631" i="2"/>
  <c r="BY639" i="2"/>
  <c r="BY647" i="2"/>
  <c r="BY655" i="2"/>
  <c r="BY663" i="2"/>
  <c r="BY671" i="2"/>
  <c r="BY679" i="2"/>
  <c r="BY687" i="2"/>
  <c r="BY638" i="2"/>
  <c r="BY646" i="2"/>
  <c r="BY654" i="2"/>
  <c r="BY662" i="2"/>
  <c r="BY670" i="2"/>
  <c r="BY678" i="2"/>
  <c r="BY686" i="2"/>
  <c r="BY698" i="2"/>
  <c r="BY706" i="2"/>
  <c r="BY714" i="2"/>
  <c r="BY722" i="2"/>
  <c r="BY730" i="2"/>
  <c r="BY738" i="2"/>
  <c r="BY746" i="2"/>
  <c r="BY697" i="2"/>
  <c r="BY705" i="2"/>
  <c r="BY713" i="2"/>
  <c r="BY721" i="2"/>
  <c r="BY729" i="2"/>
  <c r="BY737" i="2"/>
  <c r="BY745" i="2"/>
  <c r="BY688" i="2"/>
  <c r="BY696" i="2"/>
  <c r="BY704" i="2"/>
  <c r="BY712" i="2"/>
  <c r="BY720" i="2"/>
  <c r="BY728" i="2"/>
  <c r="BY736" i="2"/>
  <c r="BY744" i="2"/>
  <c r="BY752" i="2"/>
  <c r="BY695" i="2"/>
  <c r="BY703" i="2"/>
  <c r="BY711" i="2"/>
  <c r="BY719" i="2"/>
  <c r="BY727" i="2"/>
  <c r="BY735" i="2"/>
  <c r="BY743" i="2"/>
  <c r="BY751" i="2"/>
  <c r="BY694" i="2"/>
  <c r="BY702" i="2"/>
  <c r="BY710" i="2"/>
  <c r="BY718" i="2"/>
  <c r="BY726" i="2"/>
  <c r="BY734" i="2"/>
  <c r="BY742" i="2"/>
  <c r="BY750" i="2"/>
  <c r="BY693" i="2"/>
  <c r="BY701" i="2"/>
  <c r="BY709" i="2"/>
  <c r="BY717" i="2"/>
  <c r="BY725" i="2"/>
  <c r="BY733" i="2"/>
  <c r="BY741" i="2"/>
  <c r="BY749" i="2"/>
  <c r="BY692" i="2"/>
  <c r="BY700" i="2"/>
  <c r="BY708" i="2"/>
  <c r="BY716" i="2"/>
  <c r="BY724" i="2"/>
  <c r="BY732" i="2"/>
  <c r="BY740" i="2"/>
  <c r="BY748" i="2"/>
  <c r="BY699" i="2"/>
  <c r="BY707" i="2"/>
  <c r="BY731" i="2"/>
  <c r="BY747" i="2"/>
  <c r="BY753" i="2"/>
  <c r="BY755" i="2"/>
  <c r="BY763" i="2"/>
  <c r="BY771" i="2"/>
  <c r="BY779" i="2"/>
  <c r="BY787" i="2"/>
  <c r="BY795" i="2"/>
  <c r="BY803" i="2"/>
  <c r="BY811" i="2"/>
  <c r="BY819" i="2"/>
  <c r="BY827" i="2"/>
  <c r="BY835" i="2"/>
  <c r="BY843" i="2"/>
  <c r="BY851" i="2"/>
  <c r="BY859" i="2"/>
  <c r="BY754" i="2"/>
  <c r="BY762" i="2"/>
  <c r="BY770" i="2"/>
  <c r="BY778" i="2"/>
  <c r="BY786" i="2"/>
  <c r="BY794" i="2"/>
  <c r="BY802" i="2"/>
  <c r="BY810" i="2"/>
  <c r="BY818" i="2"/>
  <c r="BY826" i="2"/>
  <c r="BY834" i="2"/>
  <c r="BY842" i="2"/>
  <c r="BY850" i="2"/>
  <c r="BY858" i="2"/>
  <c r="BY761" i="2"/>
  <c r="BY769" i="2"/>
  <c r="BY777" i="2"/>
  <c r="BY785" i="2"/>
  <c r="BY793" i="2"/>
  <c r="BY801" i="2"/>
  <c r="BY809" i="2"/>
  <c r="BY817" i="2"/>
  <c r="BY825" i="2"/>
  <c r="BY833" i="2"/>
  <c r="BY841" i="2"/>
  <c r="BY849" i="2"/>
  <c r="BY857" i="2"/>
  <c r="BY691" i="2"/>
  <c r="BY760" i="2"/>
  <c r="BY768" i="2"/>
  <c r="BY776" i="2"/>
  <c r="BY784" i="2"/>
  <c r="BY792" i="2"/>
  <c r="BY800" i="2"/>
  <c r="BY808" i="2"/>
  <c r="BY816" i="2"/>
  <c r="BY824" i="2"/>
  <c r="BY832" i="2"/>
  <c r="BY840" i="2"/>
  <c r="BY848" i="2"/>
  <c r="BY856" i="2"/>
  <c r="BY864" i="2"/>
  <c r="BY715" i="2"/>
  <c r="BY723" i="2"/>
  <c r="BY759" i="2"/>
  <c r="BY767" i="2"/>
  <c r="BY775" i="2"/>
  <c r="BY783" i="2"/>
  <c r="BY791" i="2"/>
  <c r="BY799" i="2"/>
  <c r="BY807" i="2"/>
  <c r="BY815" i="2"/>
  <c r="BY823" i="2"/>
  <c r="BY831" i="2"/>
  <c r="BY839" i="2"/>
  <c r="BY847" i="2"/>
  <c r="BY855" i="2"/>
  <c r="BY863" i="2"/>
  <c r="BY758" i="2"/>
  <c r="BY766" i="2"/>
  <c r="BY774" i="2"/>
  <c r="BY782" i="2"/>
  <c r="BY790" i="2"/>
  <c r="BY798" i="2"/>
  <c r="BY806" i="2"/>
  <c r="BY814" i="2"/>
  <c r="BY822" i="2"/>
  <c r="BY830" i="2"/>
  <c r="BY838" i="2"/>
  <c r="BY846" i="2"/>
  <c r="BY854" i="2"/>
  <c r="BY862" i="2"/>
  <c r="BY739" i="2"/>
  <c r="BY757" i="2"/>
  <c r="BY765" i="2"/>
  <c r="BY773" i="2"/>
  <c r="BY781" i="2"/>
  <c r="BY789" i="2"/>
  <c r="BY797" i="2"/>
  <c r="BY805" i="2"/>
  <c r="BY813" i="2"/>
  <c r="BY821" i="2"/>
  <c r="BY829" i="2"/>
  <c r="BY837" i="2"/>
  <c r="BY845" i="2"/>
  <c r="BY853" i="2"/>
  <c r="BY772" i="2"/>
  <c r="BY852" i="2"/>
  <c r="BY872" i="2"/>
  <c r="BY880" i="2"/>
  <c r="BY888" i="2"/>
  <c r="BY896" i="2"/>
  <c r="BY904" i="2"/>
  <c r="BY912" i="2"/>
  <c r="BY920" i="2"/>
  <c r="BY928" i="2"/>
  <c r="BY936" i="2"/>
  <c r="BY944" i="2"/>
  <c r="BY952" i="2"/>
  <c r="BY960" i="2"/>
  <c r="BY804" i="2"/>
  <c r="BY865" i="2"/>
  <c r="BY871" i="2"/>
  <c r="BY879" i="2"/>
  <c r="BY887" i="2"/>
  <c r="BY895" i="2"/>
  <c r="BY903" i="2"/>
  <c r="BY911" i="2"/>
  <c r="BY919" i="2"/>
  <c r="BY927" i="2"/>
  <c r="BY935" i="2"/>
  <c r="BY943" i="2"/>
  <c r="BY951" i="2"/>
  <c r="BY959" i="2"/>
  <c r="BY812" i="2"/>
  <c r="BY870" i="2"/>
  <c r="BY878" i="2"/>
  <c r="BY886" i="2"/>
  <c r="BY894" i="2"/>
  <c r="BY902" i="2"/>
  <c r="BY910" i="2"/>
  <c r="BY918" i="2"/>
  <c r="BY926" i="2"/>
  <c r="BY934" i="2"/>
  <c r="BY942" i="2"/>
  <c r="BY950" i="2"/>
  <c r="BY958" i="2"/>
  <c r="BY966" i="2"/>
  <c r="BY764" i="2"/>
  <c r="BY788" i="2"/>
  <c r="BY860" i="2"/>
  <c r="BY869" i="2"/>
  <c r="BY877" i="2"/>
  <c r="BY885" i="2"/>
  <c r="BY893" i="2"/>
  <c r="BY901" i="2"/>
  <c r="BY909" i="2"/>
  <c r="BY917" i="2"/>
  <c r="BY925" i="2"/>
  <c r="BY933" i="2"/>
  <c r="BY941" i="2"/>
  <c r="BY949" i="2"/>
  <c r="BY957" i="2"/>
  <c r="BY965" i="2"/>
  <c r="BY828" i="2"/>
  <c r="BY844" i="2"/>
  <c r="BY868" i="2"/>
  <c r="BY876" i="2"/>
  <c r="BY884" i="2"/>
  <c r="BY892" i="2"/>
  <c r="BY900" i="2"/>
  <c r="BY908" i="2"/>
  <c r="BY916" i="2"/>
  <c r="BY924" i="2"/>
  <c r="BY932" i="2"/>
  <c r="BY940" i="2"/>
  <c r="BY948" i="2"/>
  <c r="BY956" i="2"/>
  <c r="BY964" i="2"/>
  <c r="BY867" i="2"/>
  <c r="BY875" i="2"/>
  <c r="BY883" i="2"/>
  <c r="BY891" i="2"/>
  <c r="BY899" i="2"/>
  <c r="BY907" i="2"/>
  <c r="BY915" i="2"/>
  <c r="BY923" i="2"/>
  <c r="BY931" i="2"/>
  <c r="BY939" i="2"/>
  <c r="BY947" i="2"/>
  <c r="BY955" i="2"/>
  <c r="BY963" i="2"/>
  <c r="BY756" i="2"/>
  <c r="BY780" i="2"/>
  <c r="BY820" i="2"/>
  <c r="BY836" i="2"/>
  <c r="BY866" i="2"/>
  <c r="BY874" i="2"/>
  <c r="BY882" i="2"/>
  <c r="BY890" i="2"/>
  <c r="BY898" i="2"/>
  <c r="BY906" i="2"/>
  <c r="BY914" i="2"/>
  <c r="BY922" i="2"/>
  <c r="BY930" i="2"/>
  <c r="BY938" i="2"/>
  <c r="BY946" i="2"/>
  <c r="BY954" i="2"/>
  <c r="BY962" i="2"/>
  <c r="BY970" i="2"/>
  <c r="BY796" i="2"/>
  <c r="BY905" i="2"/>
  <c r="BY937" i="2"/>
  <c r="BY975" i="2"/>
  <c r="BY983" i="2"/>
  <c r="BY991" i="2"/>
  <c r="BY999" i="2"/>
  <c r="BY1007" i="2"/>
  <c r="BY1015" i="2"/>
  <c r="BY1023" i="2"/>
  <c r="BY1031" i="2"/>
  <c r="BY1039" i="2"/>
  <c r="BY1047" i="2"/>
  <c r="BY1055" i="2"/>
  <c r="BY1063" i="2"/>
  <c r="BY1071" i="2"/>
  <c r="BY1079" i="2"/>
  <c r="BY913" i="2"/>
  <c r="BY921" i="2"/>
  <c r="BY974" i="2"/>
  <c r="BY982" i="2"/>
  <c r="BY990" i="2"/>
  <c r="BY998" i="2"/>
  <c r="BY1006" i="2"/>
  <c r="BY1014" i="2"/>
  <c r="BY1022" i="2"/>
  <c r="BY1030" i="2"/>
  <c r="BY1038" i="2"/>
  <c r="BY1046" i="2"/>
  <c r="BY1054" i="2"/>
  <c r="BY1062" i="2"/>
  <c r="BY1070" i="2"/>
  <c r="BY881" i="2"/>
  <c r="BY973" i="2"/>
  <c r="BY981" i="2"/>
  <c r="BY989" i="2"/>
  <c r="BY997" i="2"/>
  <c r="BY1005" i="2"/>
  <c r="BY1013" i="2"/>
  <c r="BY1021" i="2"/>
  <c r="BY1029" i="2"/>
  <c r="BY1037" i="2"/>
  <c r="BY1045" i="2"/>
  <c r="BY1053" i="2"/>
  <c r="BY1061" i="2"/>
  <c r="BY1069" i="2"/>
  <c r="BY1077" i="2"/>
  <c r="BY897" i="2"/>
  <c r="BY929" i="2"/>
  <c r="BY972" i="2"/>
  <c r="BY980" i="2"/>
  <c r="BY988" i="2"/>
  <c r="BY996" i="2"/>
  <c r="BY1004" i="2"/>
  <c r="BY1012" i="2"/>
  <c r="BY1020" i="2"/>
  <c r="BY1028" i="2"/>
  <c r="BY1036" i="2"/>
  <c r="BY1044" i="2"/>
  <c r="BY1052" i="2"/>
  <c r="BY1060" i="2"/>
  <c r="BY1068" i="2"/>
  <c r="BY1076" i="2"/>
  <c r="BY861" i="2"/>
  <c r="BY979" i="2"/>
  <c r="BY987" i="2"/>
  <c r="BY995" i="2"/>
  <c r="BY1003" i="2"/>
  <c r="BY1011" i="2"/>
  <c r="BY1019" i="2"/>
  <c r="BY1027" i="2"/>
  <c r="BY1035" i="2"/>
  <c r="BY1043" i="2"/>
  <c r="BY1051" i="2"/>
  <c r="BY1059" i="2"/>
  <c r="BY1067" i="2"/>
  <c r="BY1075" i="2"/>
  <c r="BY889" i="2"/>
  <c r="BY953" i="2"/>
  <c r="BY961" i="2"/>
  <c r="BY967" i="2"/>
  <c r="BY968" i="2"/>
  <c r="BY969" i="2"/>
  <c r="BY978" i="2"/>
  <c r="BY986" i="2"/>
  <c r="BY994" i="2"/>
  <c r="BY1002" i="2"/>
  <c r="BY1010" i="2"/>
  <c r="BY1018" i="2"/>
  <c r="BY1026" i="2"/>
  <c r="BY1034" i="2"/>
  <c r="BY1042" i="2"/>
  <c r="BY1050" i="2"/>
  <c r="BY1058" i="2"/>
  <c r="BY1066" i="2"/>
  <c r="BY945" i="2"/>
  <c r="BY971" i="2"/>
  <c r="BY977" i="2"/>
  <c r="BY985" i="2"/>
  <c r="BY993" i="2"/>
  <c r="BY1001" i="2"/>
  <c r="BY1009" i="2"/>
  <c r="BY1017" i="2"/>
  <c r="BY1025" i="2"/>
  <c r="BY1033" i="2"/>
  <c r="BY1041" i="2"/>
  <c r="BY1049" i="2"/>
  <c r="BY1057" i="2"/>
  <c r="BY1065" i="2"/>
  <c r="BY873" i="2"/>
  <c r="BY976" i="2"/>
  <c r="BY984" i="2"/>
  <c r="BY992" i="2"/>
  <c r="BY1000" i="2"/>
  <c r="BY1008" i="2"/>
  <c r="BY1016" i="2"/>
  <c r="BY1024" i="2"/>
  <c r="BY1032" i="2"/>
  <c r="BY1040" i="2"/>
  <c r="BY1048" i="2"/>
  <c r="BY1056" i="2"/>
  <c r="BY1064" i="2"/>
  <c r="BH9" i="2"/>
  <c r="BH17" i="2"/>
  <c r="BH8" i="2"/>
  <c r="BH16" i="2"/>
  <c r="BH7" i="2"/>
  <c r="BH15" i="2"/>
  <c r="BH6" i="2"/>
  <c r="BH14" i="2"/>
  <c r="BH5" i="2"/>
  <c r="BH13" i="2"/>
  <c r="BH3" i="2"/>
  <c r="BH11" i="2"/>
  <c r="BH18" i="2"/>
  <c r="BH26" i="2"/>
  <c r="BH4" i="2"/>
  <c r="BH25" i="2"/>
  <c r="BH24" i="2"/>
  <c r="BH23" i="2"/>
  <c r="BH12" i="2"/>
  <c r="BH22" i="2"/>
  <c r="BH20" i="2"/>
  <c r="BH28" i="2"/>
  <c r="BH19" i="2"/>
  <c r="BH27" i="2"/>
  <c r="BH34" i="2"/>
  <c r="BH33" i="2"/>
  <c r="BH41" i="2"/>
  <c r="BH21" i="2"/>
  <c r="BH32" i="2"/>
  <c r="BH40" i="2"/>
  <c r="BH31" i="2"/>
  <c r="BH39" i="2"/>
  <c r="BH10" i="2"/>
  <c r="BH36" i="2"/>
  <c r="BH29" i="2"/>
  <c r="BH35" i="2"/>
  <c r="BH45" i="2"/>
  <c r="BH44" i="2"/>
  <c r="BH52" i="2"/>
  <c r="BH43" i="2"/>
  <c r="BH51" i="2"/>
  <c r="BH30" i="2"/>
  <c r="BH38" i="2"/>
  <c r="BH42" i="2"/>
  <c r="BH50" i="2"/>
  <c r="BH49" i="2"/>
  <c r="BH47" i="2"/>
  <c r="BH57" i="2"/>
  <c r="BH56" i="2"/>
  <c r="BH64" i="2"/>
  <c r="BH37" i="2"/>
  <c r="BH46" i="2"/>
  <c r="BH55" i="2"/>
  <c r="BH63" i="2"/>
  <c r="BH54" i="2"/>
  <c r="BH62" i="2"/>
  <c r="BH48" i="2"/>
  <c r="BH53" i="2"/>
  <c r="BH61" i="2"/>
  <c r="BH60" i="2"/>
  <c r="BH59" i="2"/>
  <c r="BH71" i="2"/>
  <c r="BH79" i="2"/>
  <c r="BH70" i="2"/>
  <c r="BH78" i="2"/>
  <c r="BH69" i="2"/>
  <c r="BH77" i="2"/>
  <c r="BH68" i="2"/>
  <c r="BH76" i="2"/>
  <c r="BH67" i="2"/>
  <c r="BH75" i="2"/>
  <c r="BH58" i="2"/>
  <c r="BH66" i="2"/>
  <c r="BH74" i="2"/>
  <c r="BH82" i="2"/>
  <c r="BH65" i="2"/>
  <c r="BH87" i="2"/>
  <c r="BH95" i="2"/>
  <c r="BH103" i="2"/>
  <c r="BH80" i="2"/>
  <c r="BH86" i="2"/>
  <c r="BH94" i="2"/>
  <c r="BH102" i="2"/>
  <c r="BH72" i="2"/>
  <c r="BH85" i="2"/>
  <c r="BH93" i="2"/>
  <c r="BH101" i="2"/>
  <c r="BH81" i="2"/>
  <c r="BH84" i="2"/>
  <c r="BH92" i="2"/>
  <c r="BH100" i="2"/>
  <c r="BH83" i="2"/>
  <c r="BH91" i="2"/>
  <c r="BH99" i="2"/>
  <c r="BH90" i="2"/>
  <c r="BH98" i="2"/>
  <c r="BH106" i="2"/>
  <c r="BH111" i="2"/>
  <c r="BH119" i="2"/>
  <c r="BH88" i="2"/>
  <c r="BH110" i="2"/>
  <c r="BH118" i="2"/>
  <c r="BH126" i="2"/>
  <c r="BH104" i="2"/>
  <c r="BH109" i="2"/>
  <c r="BH117" i="2"/>
  <c r="BH125" i="2"/>
  <c r="BH73" i="2"/>
  <c r="BH97" i="2"/>
  <c r="BH105" i="2"/>
  <c r="BH108" i="2"/>
  <c r="BH116" i="2"/>
  <c r="BH124" i="2"/>
  <c r="BH107" i="2"/>
  <c r="BH115" i="2"/>
  <c r="BH123" i="2"/>
  <c r="BH114" i="2"/>
  <c r="BH122" i="2"/>
  <c r="BH121" i="2"/>
  <c r="BH127" i="2"/>
  <c r="BH130" i="2"/>
  <c r="BH138" i="2"/>
  <c r="BH146" i="2"/>
  <c r="BH137" i="2"/>
  <c r="BH145" i="2"/>
  <c r="BH89" i="2"/>
  <c r="BH112" i="2"/>
  <c r="BH136" i="2"/>
  <c r="BH144" i="2"/>
  <c r="BH120" i="2"/>
  <c r="BH128" i="2"/>
  <c r="BH134" i="2"/>
  <c r="BH142" i="2"/>
  <c r="BH150" i="2"/>
  <c r="BH133" i="2"/>
  <c r="BH141" i="2"/>
  <c r="BH149" i="2"/>
  <c r="BH96" i="2"/>
  <c r="BH132" i="2"/>
  <c r="BH158" i="2"/>
  <c r="BH166" i="2"/>
  <c r="BH135" i="2"/>
  <c r="BH147" i="2"/>
  <c r="BH157" i="2"/>
  <c r="BH165" i="2"/>
  <c r="BH113" i="2"/>
  <c r="BH139" i="2"/>
  <c r="BH156" i="2"/>
  <c r="BH164" i="2"/>
  <c r="BH129" i="2"/>
  <c r="BH148" i="2"/>
  <c r="BH154" i="2"/>
  <c r="BH162" i="2"/>
  <c r="BH170" i="2"/>
  <c r="BH153" i="2"/>
  <c r="BH161" i="2"/>
  <c r="BH169" i="2"/>
  <c r="BH159" i="2"/>
  <c r="BH175" i="2"/>
  <c r="BH183" i="2"/>
  <c r="BH191" i="2"/>
  <c r="BH160" i="2"/>
  <c r="BH174" i="2"/>
  <c r="BH182" i="2"/>
  <c r="BH131" i="2"/>
  <c r="BH173" i="2"/>
  <c r="BH181" i="2"/>
  <c r="BH189" i="2"/>
  <c r="BH143" i="2"/>
  <c r="BH167" i="2"/>
  <c r="BH172" i="2"/>
  <c r="BH180" i="2"/>
  <c r="BH188" i="2"/>
  <c r="BH151" i="2"/>
  <c r="BH171" i="2"/>
  <c r="BH179" i="2"/>
  <c r="BH187" i="2"/>
  <c r="BH140" i="2"/>
  <c r="BH176" i="2"/>
  <c r="BH193" i="2"/>
  <c r="BH196" i="2"/>
  <c r="BH204" i="2"/>
  <c r="BH212" i="2"/>
  <c r="BH220" i="2"/>
  <c r="BH228" i="2"/>
  <c r="BH190" i="2"/>
  <c r="BH195" i="2"/>
  <c r="BH203" i="2"/>
  <c r="BH211" i="2"/>
  <c r="BH219" i="2"/>
  <c r="BH227" i="2"/>
  <c r="BH155" i="2"/>
  <c r="BH177" i="2"/>
  <c r="BH192" i="2"/>
  <c r="BH194" i="2"/>
  <c r="BH202" i="2"/>
  <c r="BH210" i="2"/>
  <c r="BH218" i="2"/>
  <c r="BH226" i="2"/>
  <c r="BH152" i="2"/>
  <c r="BH168" i="2"/>
  <c r="BH184" i="2"/>
  <c r="BH201" i="2"/>
  <c r="BH209" i="2"/>
  <c r="BH217" i="2"/>
  <c r="BH178" i="2"/>
  <c r="BH200" i="2"/>
  <c r="BH208" i="2"/>
  <c r="BH216" i="2"/>
  <c r="BH224" i="2"/>
  <c r="BH163" i="2"/>
  <c r="BH221" i="2"/>
  <c r="BH229" i="2"/>
  <c r="BH234" i="2"/>
  <c r="BH242" i="2"/>
  <c r="BH223" i="2"/>
  <c r="BH233" i="2"/>
  <c r="BH241" i="2"/>
  <c r="BH186" i="2"/>
  <c r="BH213" i="2"/>
  <c r="BH232" i="2"/>
  <c r="BH240" i="2"/>
  <c r="BH206" i="2"/>
  <c r="BH230" i="2"/>
  <c r="BH231" i="2"/>
  <c r="BH239" i="2"/>
  <c r="BH214" i="2"/>
  <c r="BH238" i="2"/>
  <c r="BH205" i="2"/>
  <c r="BH215" i="2"/>
  <c r="BH225" i="2"/>
  <c r="BH236" i="2"/>
  <c r="BH244" i="2"/>
  <c r="BH251" i="2"/>
  <c r="BH259" i="2"/>
  <c r="BH267" i="2"/>
  <c r="BH275" i="2"/>
  <c r="BH283" i="2"/>
  <c r="BH291" i="2"/>
  <c r="BH198" i="2"/>
  <c r="BH207" i="2"/>
  <c r="BH250" i="2"/>
  <c r="BH258" i="2"/>
  <c r="BH266" i="2"/>
  <c r="BH274" i="2"/>
  <c r="BH282" i="2"/>
  <c r="BH290" i="2"/>
  <c r="BH249" i="2"/>
  <c r="BH257" i="2"/>
  <c r="BH265" i="2"/>
  <c r="BH273" i="2"/>
  <c r="BH281" i="2"/>
  <c r="BH289" i="2"/>
  <c r="BH297" i="2"/>
  <c r="BH248" i="2"/>
  <c r="BH256" i="2"/>
  <c r="BH264" i="2"/>
  <c r="BH272" i="2"/>
  <c r="BH280" i="2"/>
  <c r="BH288" i="2"/>
  <c r="BH296" i="2"/>
  <c r="BH247" i="2"/>
  <c r="BH255" i="2"/>
  <c r="BH263" i="2"/>
  <c r="BH271" i="2"/>
  <c r="BH279" i="2"/>
  <c r="BH287" i="2"/>
  <c r="BH197" i="2"/>
  <c r="BH199" i="2"/>
  <c r="BH222" i="2"/>
  <c r="BH237" i="2"/>
  <c r="BH245" i="2"/>
  <c r="BH253" i="2"/>
  <c r="BH261" i="2"/>
  <c r="BH269" i="2"/>
  <c r="BH277" i="2"/>
  <c r="BH285" i="2"/>
  <c r="BH293" i="2"/>
  <c r="BH252" i="2"/>
  <c r="BH278" i="2"/>
  <c r="BH302" i="2"/>
  <c r="BH310" i="2"/>
  <c r="BH318" i="2"/>
  <c r="BH326" i="2"/>
  <c r="BH334" i="2"/>
  <c r="BH342" i="2"/>
  <c r="BH294" i="2"/>
  <c r="BH298" i="2"/>
  <c r="BH301" i="2"/>
  <c r="BH309" i="2"/>
  <c r="BH317" i="2"/>
  <c r="BH325" i="2"/>
  <c r="BH333" i="2"/>
  <c r="BH341" i="2"/>
  <c r="BH235" i="2"/>
  <c r="BH292" i="2"/>
  <c r="BH300" i="2"/>
  <c r="BH308" i="2"/>
  <c r="BH316" i="2"/>
  <c r="BH324" i="2"/>
  <c r="BH332" i="2"/>
  <c r="BH340" i="2"/>
  <c r="BH260" i="2"/>
  <c r="BH299" i="2"/>
  <c r="BH307" i="2"/>
  <c r="BH315" i="2"/>
  <c r="BH323" i="2"/>
  <c r="BH331" i="2"/>
  <c r="BH339" i="2"/>
  <c r="BH284" i="2"/>
  <c r="BH306" i="2"/>
  <c r="BH314" i="2"/>
  <c r="BH322" i="2"/>
  <c r="BH330" i="2"/>
  <c r="BH338" i="2"/>
  <c r="BH243" i="2"/>
  <c r="BH254" i="2"/>
  <c r="BH268" i="2"/>
  <c r="BH276" i="2"/>
  <c r="BH304" i="2"/>
  <c r="BH312" i="2"/>
  <c r="BH320" i="2"/>
  <c r="BH328" i="2"/>
  <c r="BH336" i="2"/>
  <c r="BH344" i="2"/>
  <c r="BH313" i="2"/>
  <c r="BH319" i="2"/>
  <c r="BH246" i="2"/>
  <c r="BH303" i="2"/>
  <c r="BH311" i="2"/>
  <c r="BH321" i="2"/>
  <c r="BH270" i="2"/>
  <c r="BH295" i="2"/>
  <c r="BH185" i="2"/>
  <c r="BH327" i="2"/>
  <c r="BH262" i="2"/>
  <c r="BH286" i="2"/>
  <c r="BH305" i="2"/>
  <c r="BH335" i="2"/>
  <c r="BH345" i="2"/>
  <c r="BH353" i="2"/>
  <c r="BH361" i="2"/>
  <c r="BH369" i="2"/>
  <c r="BH337" i="2"/>
  <c r="BH352" i="2"/>
  <c r="BH360" i="2"/>
  <c r="BH368" i="2"/>
  <c r="BH329" i="2"/>
  <c r="BH351" i="2"/>
  <c r="BH359" i="2"/>
  <c r="BH367" i="2"/>
  <c r="BH350" i="2"/>
  <c r="BH358" i="2"/>
  <c r="BH366" i="2"/>
  <c r="BH349" i="2"/>
  <c r="BH357" i="2"/>
  <c r="BH365" i="2"/>
  <c r="BH348" i="2"/>
  <c r="BH356" i="2"/>
  <c r="BH364" i="2"/>
  <c r="BH347" i="2"/>
  <c r="BH355" i="2"/>
  <c r="BH363" i="2"/>
  <c r="BH375" i="2"/>
  <c r="BH383" i="2"/>
  <c r="BH391" i="2"/>
  <c r="BH374" i="2"/>
  <c r="BH382" i="2"/>
  <c r="BH390" i="2"/>
  <c r="BH398" i="2"/>
  <c r="BH373" i="2"/>
  <c r="BH381" i="2"/>
  <c r="BH389" i="2"/>
  <c r="BH354" i="2"/>
  <c r="BH370" i="2"/>
  <c r="BH371" i="2"/>
  <c r="BH372" i="2"/>
  <c r="BH380" i="2"/>
  <c r="BH388" i="2"/>
  <c r="BH396" i="2"/>
  <c r="BH379" i="2"/>
  <c r="BH387" i="2"/>
  <c r="BH395" i="2"/>
  <c r="BH346" i="2"/>
  <c r="BH377" i="2"/>
  <c r="BH385" i="2"/>
  <c r="BH393" i="2"/>
  <c r="BH376" i="2"/>
  <c r="BS376" i="2" s="1"/>
  <c r="BH384" i="2"/>
  <c r="BH392" i="2"/>
  <c r="BH362" i="2"/>
  <c r="BH406" i="2"/>
  <c r="BH414" i="2"/>
  <c r="BH422" i="2"/>
  <c r="BH430" i="2"/>
  <c r="BH438" i="2"/>
  <c r="BH446" i="2"/>
  <c r="BH454" i="2"/>
  <c r="BH343" i="2"/>
  <c r="BH386" i="2"/>
  <c r="BH405" i="2"/>
  <c r="BH413" i="2"/>
  <c r="BH421" i="2"/>
  <c r="BH429" i="2"/>
  <c r="BH437" i="2"/>
  <c r="BH445" i="2"/>
  <c r="BH453" i="2"/>
  <c r="BH394" i="2"/>
  <c r="BH404" i="2"/>
  <c r="BH412" i="2"/>
  <c r="BH420" i="2"/>
  <c r="BH428" i="2"/>
  <c r="BH436" i="2"/>
  <c r="BH444" i="2"/>
  <c r="BH452" i="2"/>
  <c r="BH397" i="2"/>
  <c r="BH403" i="2"/>
  <c r="BH411" i="2"/>
  <c r="BH419" i="2"/>
  <c r="BH427" i="2"/>
  <c r="BH435" i="2"/>
  <c r="BH443" i="2"/>
  <c r="BH451" i="2"/>
  <c r="BH402" i="2"/>
  <c r="BH410" i="2"/>
  <c r="BH418" i="2"/>
  <c r="BH426" i="2"/>
  <c r="BH434" i="2"/>
  <c r="BH442" i="2"/>
  <c r="BH450" i="2"/>
  <c r="BH378" i="2"/>
  <c r="BH401" i="2"/>
  <c r="BH409" i="2"/>
  <c r="BH417" i="2"/>
  <c r="BH425" i="2"/>
  <c r="BH433" i="2"/>
  <c r="BH441" i="2"/>
  <c r="BH449" i="2"/>
  <c r="BH400" i="2"/>
  <c r="BH408" i="2"/>
  <c r="BH416" i="2"/>
  <c r="BH424" i="2"/>
  <c r="BH432" i="2"/>
  <c r="BH440" i="2"/>
  <c r="BH448" i="2"/>
  <c r="BH415" i="2"/>
  <c r="BH460" i="2"/>
  <c r="BH468" i="2"/>
  <c r="BH476" i="2"/>
  <c r="BH484" i="2"/>
  <c r="BH492" i="2"/>
  <c r="BH500" i="2"/>
  <c r="BH508" i="2"/>
  <c r="BH431" i="2"/>
  <c r="BH459" i="2"/>
  <c r="BH467" i="2"/>
  <c r="BH475" i="2"/>
  <c r="BH483" i="2"/>
  <c r="BH491" i="2"/>
  <c r="BH499" i="2"/>
  <c r="BH423" i="2"/>
  <c r="BH439" i="2"/>
  <c r="BH458" i="2"/>
  <c r="BH466" i="2"/>
  <c r="BH474" i="2"/>
  <c r="BH482" i="2"/>
  <c r="BH490" i="2"/>
  <c r="BH498" i="2"/>
  <c r="BH506" i="2"/>
  <c r="BH407" i="2"/>
  <c r="BH457" i="2"/>
  <c r="BH465" i="2"/>
  <c r="BH473" i="2"/>
  <c r="BH481" i="2"/>
  <c r="BH489" i="2"/>
  <c r="BH497" i="2"/>
  <c r="BH505" i="2"/>
  <c r="BH456" i="2"/>
  <c r="BH464" i="2"/>
  <c r="BH472" i="2"/>
  <c r="BH480" i="2"/>
  <c r="BH488" i="2"/>
  <c r="BH496" i="2"/>
  <c r="BH504" i="2"/>
  <c r="BH455" i="2"/>
  <c r="BH463" i="2"/>
  <c r="BH471" i="2"/>
  <c r="BH479" i="2"/>
  <c r="BH487" i="2"/>
  <c r="BH495" i="2"/>
  <c r="BH503" i="2"/>
  <c r="BH399" i="2"/>
  <c r="BH447" i="2"/>
  <c r="BH462" i="2"/>
  <c r="BH470" i="2"/>
  <c r="BH478" i="2"/>
  <c r="BH486" i="2"/>
  <c r="BH494" i="2"/>
  <c r="BH502" i="2"/>
  <c r="BH461" i="2"/>
  <c r="BH469" i="2"/>
  <c r="BH477" i="2"/>
  <c r="BH485" i="2"/>
  <c r="BH493" i="2"/>
  <c r="BH501" i="2"/>
  <c r="BH510" i="2"/>
  <c r="BH518" i="2"/>
  <c r="BH526" i="2"/>
  <c r="BH534" i="2"/>
  <c r="BH542" i="2"/>
  <c r="BH550" i="2"/>
  <c r="BH558" i="2"/>
  <c r="BH566" i="2"/>
  <c r="BH509" i="2"/>
  <c r="BH517" i="2"/>
  <c r="BH525" i="2"/>
  <c r="BH533" i="2"/>
  <c r="BH541" i="2"/>
  <c r="BH549" i="2"/>
  <c r="BH557" i="2"/>
  <c r="BH565" i="2"/>
  <c r="BH516" i="2"/>
  <c r="BH524" i="2"/>
  <c r="BH532" i="2"/>
  <c r="BH540" i="2"/>
  <c r="BH548" i="2"/>
  <c r="BH556" i="2"/>
  <c r="BH564" i="2"/>
  <c r="BH515" i="2"/>
  <c r="BH523" i="2"/>
  <c r="BH531" i="2"/>
  <c r="BH539" i="2"/>
  <c r="BH547" i="2"/>
  <c r="BH555" i="2"/>
  <c r="BH563" i="2"/>
  <c r="BH514" i="2"/>
  <c r="BH522" i="2"/>
  <c r="BH530" i="2"/>
  <c r="BH538" i="2"/>
  <c r="BH546" i="2"/>
  <c r="BH554" i="2"/>
  <c r="BH562" i="2"/>
  <c r="BH507" i="2"/>
  <c r="BH513" i="2"/>
  <c r="BH521" i="2"/>
  <c r="BH529" i="2"/>
  <c r="BH537" i="2"/>
  <c r="BH545" i="2"/>
  <c r="BH553" i="2"/>
  <c r="BH561" i="2"/>
  <c r="BH512" i="2"/>
  <c r="BH520" i="2"/>
  <c r="BH528" i="2"/>
  <c r="BH536" i="2"/>
  <c r="BH544" i="2"/>
  <c r="BH552" i="2"/>
  <c r="BH560" i="2"/>
  <c r="BH568" i="2"/>
  <c r="BH511" i="2"/>
  <c r="BH519" i="2"/>
  <c r="BH527" i="2"/>
  <c r="BH535" i="2"/>
  <c r="BH543" i="2"/>
  <c r="BH551" i="2"/>
  <c r="BH559" i="2"/>
  <c r="BH567" i="2"/>
  <c r="BH575" i="2"/>
  <c r="BH583" i="2"/>
  <c r="BH591" i="2"/>
  <c r="BH599" i="2"/>
  <c r="BH607" i="2"/>
  <c r="BH615" i="2"/>
  <c r="BH623" i="2"/>
  <c r="BH574" i="2"/>
  <c r="BH582" i="2"/>
  <c r="BH590" i="2"/>
  <c r="BH598" i="2"/>
  <c r="BH606" i="2"/>
  <c r="BH614" i="2"/>
  <c r="BH622" i="2"/>
  <c r="BH573" i="2"/>
  <c r="BH581" i="2"/>
  <c r="BH589" i="2"/>
  <c r="BH597" i="2"/>
  <c r="BH605" i="2"/>
  <c r="BH613" i="2"/>
  <c r="BH621" i="2"/>
  <c r="BH629" i="2"/>
  <c r="BH572" i="2"/>
  <c r="BH580" i="2"/>
  <c r="BH588" i="2"/>
  <c r="BH596" i="2"/>
  <c r="BH604" i="2"/>
  <c r="BH612" i="2"/>
  <c r="BH620" i="2"/>
  <c r="BH628" i="2"/>
  <c r="BH571" i="2"/>
  <c r="BH579" i="2"/>
  <c r="BH587" i="2"/>
  <c r="BH595" i="2"/>
  <c r="BH603" i="2"/>
  <c r="BH611" i="2"/>
  <c r="BH619" i="2"/>
  <c r="BH627" i="2"/>
  <c r="BH570" i="2"/>
  <c r="BH578" i="2"/>
  <c r="BH586" i="2"/>
  <c r="BH594" i="2"/>
  <c r="BH602" i="2"/>
  <c r="BH610" i="2"/>
  <c r="BH618" i="2"/>
  <c r="BH626" i="2"/>
  <c r="BH577" i="2"/>
  <c r="BH585" i="2"/>
  <c r="BH593" i="2"/>
  <c r="BH601" i="2"/>
  <c r="BH609" i="2"/>
  <c r="BH617" i="2"/>
  <c r="BH625" i="2"/>
  <c r="BH569" i="2"/>
  <c r="BH576" i="2"/>
  <c r="BH584" i="2"/>
  <c r="BH592" i="2"/>
  <c r="BH600" i="2"/>
  <c r="BH608" i="2"/>
  <c r="BH616" i="2"/>
  <c r="BH624" i="2"/>
  <c r="BH630" i="2"/>
  <c r="BH636" i="2"/>
  <c r="BH644" i="2"/>
  <c r="BH652" i="2"/>
  <c r="BH660" i="2"/>
  <c r="BH668" i="2"/>
  <c r="BH676" i="2"/>
  <c r="BH684" i="2"/>
  <c r="BH635" i="2"/>
  <c r="BH643" i="2"/>
  <c r="BH651" i="2"/>
  <c r="BH659" i="2"/>
  <c r="BH667" i="2"/>
  <c r="BH675" i="2"/>
  <c r="BH683" i="2"/>
  <c r="BH634" i="2"/>
  <c r="BH642" i="2"/>
  <c r="BH650" i="2"/>
  <c r="BH658" i="2"/>
  <c r="BH666" i="2"/>
  <c r="BH674" i="2"/>
  <c r="BH682" i="2"/>
  <c r="BH690" i="2"/>
  <c r="BH633" i="2"/>
  <c r="BH641" i="2"/>
  <c r="BH649" i="2"/>
  <c r="BH657" i="2"/>
  <c r="BH665" i="2"/>
  <c r="BH673" i="2"/>
  <c r="BH681" i="2"/>
  <c r="BH689" i="2"/>
  <c r="BH632" i="2"/>
  <c r="BH640" i="2"/>
  <c r="BH648" i="2"/>
  <c r="BH656" i="2"/>
  <c r="BH664" i="2"/>
  <c r="BH672" i="2"/>
  <c r="BH680" i="2"/>
  <c r="BH688" i="2"/>
  <c r="BH631" i="2"/>
  <c r="BH639" i="2"/>
  <c r="BH647" i="2"/>
  <c r="BH655" i="2"/>
  <c r="BH663" i="2"/>
  <c r="BH671" i="2"/>
  <c r="BH679" i="2"/>
  <c r="BH687" i="2"/>
  <c r="BH638" i="2"/>
  <c r="BH646" i="2"/>
  <c r="BH654" i="2"/>
  <c r="BH662" i="2"/>
  <c r="BH670" i="2"/>
  <c r="BH678" i="2"/>
  <c r="BH686" i="2"/>
  <c r="BH637" i="2"/>
  <c r="BH645" i="2"/>
  <c r="BH653" i="2"/>
  <c r="BH661" i="2"/>
  <c r="BH669" i="2"/>
  <c r="BH677" i="2"/>
  <c r="BH685" i="2"/>
  <c r="BH697" i="2"/>
  <c r="BH705" i="2"/>
  <c r="BH713" i="2"/>
  <c r="BH721" i="2"/>
  <c r="BH729" i="2"/>
  <c r="BH737" i="2"/>
  <c r="BH745" i="2"/>
  <c r="BH753" i="2"/>
  <c r="BH696" i="2"/>
  <c r="BH704" i="2"/>
  <c r="BH712" i="2"/>
  <c r="BH720" i="2"/>
  <c r="BH728" i="2"/>
  <c r="BH736" i="2"/>
  <c r="BH744" i="2"/>
  <c r="BH695" i="2"/>
  <c r="BH703" i="2"/>
  <c r="BH711" i="2"/>
  <c r="BH719" i="2"/>
  <c r="BH727" i="2"/>
  <c r="BH735" i="2"/>
  <c r="BH743" i="2"/>
  <c r="BH751" i="2"/>
  <c r="BH694" i="2"/>
  <c r="BH702" i="2"/>
  <c r="BH710" i="2"/>
  <c r="BH718" i="2"/>
  <c r="BH726" i="2"/>
  <c r="BH734" i="2"/>
  <c r="BH742" i="2"/>
  <c r="BH750" i="2"/>
  <c r="BH693" i="2"/>
  <c r="BH701" i="2"/>
  <c r="BH709" i="2"/>
  <c r="BH717" i="2"/>
  <c r="BH725" i="2"/>
  <c r="BH733" i="2"/>
  <c r="BH741" i="2"/>
  <c r="BH749" i="2"/>
  <c r="BH692" i="2"/>
  <c r="BH700" i="2"/>
  <c r="BH708" i="2"/>
  <c r="BH716" i="2"/>
  <c r="BH724" i="2"/>
  <c r="BH732" i="2"/>
  <c r="BH740" i="2"/>
  <c r="BH748" i="2"/>
  <c r="BH691" i="2"/>
  <c r="BH699" i="2"/>
  <c r="BH707" i="2"/>
  <c r="BH715" i="2"/>
  <c r="BH723" i="2"/>
  <c r="BH731" i="2"/>
  <c r="BH739" i="2"/>
  <c r="BH747" i="2"/>
  <c r="BH754" i="2"/>
  <c r="BH762" i="2"/>
  <c r="BH770" i="2"/>
  <c r="BH778" i="2"/>
  <c r="BH786" i="2"/>
  <c r="BH794" i="2"/>
  <c r="BH802" i="2"/>
  <c r="BH810" i="2"/>
  <c r="BH818" i="2"/>
  <c r="BH826" i="2"/>
  <c r="BH834" i="2"/>
  <c r="BH842" i="2"/>
  <c r="BH850" i="2"/>
  <c r="BH858" i="2"/>
  <c r="BH752" i="2"/>
  <c r="BH761" i="2"/>
  <c r="BH769" i="2"/>
  <c r="BH777" i="2"/>
  <c r="BH785" i="2"/>
  <c r="BH793" i="2"/>
  <c r="BH801" i="2"/>
  <c r="BH809" i="2"/>
  <c r="BH817" i="2"/>
  <c r="BH825" i="2"/>
  <c r="BH833" i="2"/>
  <c r="BH841" i="2"/>
  <c r="BH849" i="2"/>
  <c r="BH857" i="2"/>
  <c r="BH760" i="2"/>
  <c r="BH768" i="2"/>
  <c r="BH776" i="2"/>
  <c r="BH784" i="2"/>
  <c r="BH792" i="2"/>
  <c r="BH800" i="2"/>
  <c r="BH808" i="2"/>
  <c r="BH816" i="2"/>
  <c r="BH824" i="2"/>
  <c r="BH832" i="2"/>
  <c r="BH840" i="2"/>
  <c r="BH848" i="2"/>
  <c r="BH856" i="2"/>
  <c r="BH864" i="2"/>
  <c r="BH714" i="2"/>
  <c r="BH722" i="2"/>
  <c r="BH759" i="2"/>
  <c r="BH767" i="2"/>
  <c r="BH775" i="2"/>
  <c r="BH783" i="2"/>
  <c r="BH791" i="2"/>
  <c r="BH799" i="2"/>
  <c r="BH807" i="2"/>
  <c r="BH815" i="2"/>
  <c r="BH823" i="2"/>
  <c r="BH831" i="2"/>
  <c r="BH839" i="2"/>
  <c r="BH847" i="2"/>
  <c r="BH855" i="2"/>
  <c r="BH863" i="2"/>
  <c r="BH758" i="2"/>
  <c r="BH766" i="2"/>
  <c r="BH774" i="2"/>
  <c r="BH782" i="2"/>
  <c r="BH790" i="2"/>
  <c r="BH798" i="2"/>
  <c r="BH806" i="2"/>
  <c r="BH814" i="2"/>
  <c r="BH822" i="2"/>
  <c r="BH830" i="2"/>
  <c r="BH838" i="2"/>
  <c r="BH846" i="2"/>
  <c r="BH854" i="2"/>
  <c r="BH862" i="2"/>
  <c r="BH738" i="2"/>
  <c r="BH757" i="2"/>
  <c r="BH765" i="2"/>
  <c r="BH773" i="2"/>
  <c r="BH781" i="2"/>
  <c r="BH789" i="2"/>
  <c r="BH797" i="2"/>
  <c r="BH805" i="2"/>
  <c r="BH813" i="2"/>
  <c r="BH821" i="2"/>
  <c r="BH829" i="2"/>
  <c r="BH837" i="2"/>
  <c r="BH845" i="2"/>
  <c r="BH853" i="2"/>
  <c r="BH861" i="2"/>
  <c r="BH756" i="2"/>
  <c r="BH764" i="2"/>
  <c r="BH772" i="2"/>
  <c r="BH780" i="2"/>
  <c r="BH788" i="2"/>
  <c r="BH796" i="2"/>
  <c r="BH804" i="2"/>
  <c r="BH812" i="2"/>
  <c r="BH820" i="2"/>
  <c r="BH828" i="2"/>
  <c r="BH836" i="2"/>
  <c r="BH844" i="2"/>
  <c r="BH852" i="2"/>
  <c r="BH860" i="2"/>
  <c r="BH859" i="2"/>
  <c r="BH871" i="2"/>
  <c r="BH879" i="2"/>
  <c r="BH887" i="2"/>
  <c r="BH895" i="2"/>
  <c r="BH903" i="2"/>
  <c r="BH911" i="2"/>
  <c r="BH919" i="2"/>
  <c r="BH927" i="2"/>
  <c r="BH935" i="2"/>
  <c r="BH943" i="2"/>
  <c r="BH951" i="2"/>
  <c r="BH959" i="2"/>
  <c r="BH706" i="2"/>
  <c r="BH811" i="2"/>
  <c r="BH870" i="2"/>
  <c r="BH878" i="2"/>
  <c r="BH886" i="2"/>
  <c r="BH894" i="2"/>
  <c r="BH902" i="2"/>
  <c r="BH910" i="2"/>
  <c r="BH918" i="2"/>
  <c r="BH926" i="2"/>
  <c r="BH934" i="2"/>
  <c r="BH942" i="2"/>
  <c r="BH950" i="2"/>
  <c r="BH958" i="2"/>
  <c r="BH763" i="2"/>
  <c r="BH787" i="2"/>
  <c r="BH869" i="2"/>
  <c r="BH877" i="2"/>
  <c r="BH885" i="2"/>
  <c r="BH893" i="2"/>
  <c r="BH901" i="2"/>
  <c r="BH909" i="2"/>
  <c r="BH917" i="2"/>
  <c r="BH925" i="2"/>
  <c r="BH933" i="2"/>
  <c r="BH941" i="2"/>
  <c r="BH949" i="2"/>
  <c r="BH957" i="2"/>
  <c r="BH965" i="2"/>
  <c r="BH827" i="2"/>
  <c r="BH843" i="2"/>
  <c r="BH868" i="2"/>
  <c r="BH876" i="2"/>
  <c r="BH884" i="2"/>
  <c r="BH892" i="2"/>
  <c r="BH900" i="2"/>
  <c r="BH908" i="2"/>
  <c r="BH916" i="2"/>
  <c r="BH924" i="2"/>
  <c r="BH932" i="2"/>
  <c r="BH940" i="2"/>
  <c r="BH948" i="2"/>
  <c r="BH956" i="2"/>
  <c r="BH964" i="2"/>
  <c r="BH835" i="2"/>
  <c r="BH865" i="2"/>
  <c r="BH867" i="2"/>
  <c r="BH875" i="2"/>
  <c r="BH883" i="2"/>
  <c r="BH891" i="2"/>
  <c r="BH899" i="2"/>
  <c r="BH907" i="2"/>
  <c r="BH915" i="2"/>
  <c r="BH923" i="2"/>
  <c r="BH931" i="2"/>
  <c r="BH939" i="2"/>
  <c r="BH947" i="2"/>
  <c r="BH955" i="2"/>
  <c r="BH963" i="2"/>
  <c r="BH971" i="2"/>
  <c r="BH730" i="2"/>
  <c r="BH755" i="2"/>
  <c r="BH779" i="2"/>
  <c r="BH803" i="2"/>
  <c r="BH819" i="2"/>
  <c r="BH866" i="2"/>
  <c r="BH874" i="2"/>
  <c r="BH882" i="2"/>
  <c r="BH890" i="2"/>
  <c r="BH898" i="2"/>
  <c r="BH906" i="2"/>
  <c r="BH914" i="2"/>
  <c r="BH922" i="2"/>
  <c r="BH930" i="2"/>
  <c r="BH938" i="2"/>
  <c r="BH946" i="2"/>
  <c r="BH954" i="2"/>
  <c r="BH962" i="2"/>
  <c r="BH698" i="2"/>
  <c r="BH795" i="2"/>
  <c r="BH873" i="2"/>
  <c r="BH881" i="2"/>
  <c r="BH889" i="2"/>
  <c r="BH897" i="2"/>
  <c r="BH905" i="2"/>
  <c r="BH913" i="2"/>
  <c r="BH921" i="2"/>
  <c r="BH929" i="2"/>
  <c r="BH937" i="2"/>
  <c r="BH945" i="2"/>
  <c r="BH953" i="2"/>
  <c r="BH961" i="2"/>
  <c r="BH969" i="2"/>
  <c r="BH746" i="2"/>
  <c r="BH771" i="2"/>
  <c r="BH880" i="2"/>
  <c r="BH912" i="2"/>
  <c r="BH936" i="2"/>
  <c r="BH974" i="2"/>
  <c r="BH982" i="2"/>
  <c r="BH990" i="2"/>
  <c r="BH998" i="2"/>
  <c r="BH1006" i="2"/>
  <c r="BH1014" i="2"/>
  <c r="BH1022" i="2"/>
  <c r="BH1030" i="2"/>
  <c r="BH1038" i="2"/>
  <c r="BH1046" i="2"/>
  <c r="BH1054" i="2"/>
  <c r="BH1062" i="2"/>
  <c r="BH1070" i="2"/>
  <c r="BH1078" i="2"/>
  <c r="BH970" i="2"/>
  <c r="BH973" i="2"/>
  <c r="BH981" i="2"/>
  <c r="BH989" i="2"/>
  <c r="BH997" i="2"/>
  <c r="BH1005" i="2"/>
  <c r="BH1013" i="2"/>
  <c r="BH1021" i="2"/>
  <c r="BH1029" i="2"/>
  <c r="BH1037" i="2"/>
  <c r="BH1045" i="2"/>
  <c r="BH1053" i="2"/>
  <c r="BH1061" i="2"/>
  <c r="BH1069" i="2"/>
  <c r="BH896" i="2"/>
  <c r="BH928" i="2"/>
  <c r="BH980" i="2"/>
  <c r="BH988" i="2"/>
  <c r="BH996" i="2"/>
  <c r="BH1004" i="2"/>
  <c r="BH1012" i="2"/>
  <c r="BH1020" i="2"/>
  <c r="BH1028" i="2"/>
  <c r="BH1036" i="2"/>
  <c r="BH1044" i="2"/>
  <c r="BH1052" i="2"/>
  <c r="BH1060" i="2"/>
  <c r="BH1068" i="2"/>
  <c r="BH1076" i="2"/>
  <c r="BH979" i="2"/>
  <c r="BH987" i="2"/>
  <c r="BH995" i="2"/>
  <c r="BH1003" i="2"/>
  <c r="BH1011" i="2"/>
  <c r="BH1019" i="2"/>
  <c r="BH1027" i="2"/>
  <c r="BH1035" i="2"/>
  <c r="BH1043" i="2"/>
  <c r="BH1051" i="2"/>
  <c r="BH1059" i="2"/>
  <c r="BH1067" i="2"/>
  <c r="BH1075" i="2"/>
  <c r="BH888" i="2"/>
  <c r="BH952" i="2"/>
  <c r="BH960" i="2"/>
  <c r="BH966" i="2"/>
  <c r="BH967" i="2"/>
  <c r="BH968" i="2"/>
  <c r="BH978" i="2"/>
  <c r="BH986" i="2"/>
  <c r="BH994" i="2"/>
  <c r="BH1002" i="2"/>
  <c r="BH1010" i="2"/>
  <c r="BH1018" i="2"/>
  <c r="BH1026" i="2"/>
  <c r="BH1034" i="2"/>
  <c r="BH1042" i="2"/>
  <c r="BH1050" i="2"/>
  <c r="BH1058" i="2"/>
  <c r="BH1066" i="2"/>
  <c r="BH1074" i="2"/>
  <c r="BH872" i="2"/>
  <c r="BH944" i="2"/>
  <c r="BH977" i="2"/>
  <c r="BH985" i="2"/>
  <c r="BH993" i="2"/>
  <c r="BH1001" i="2"/>
  <c r="BH1009" i="2"/>
  <c r="BH1017" i="2"/>
  <c r="BH1025" i="2"/>
  <c r="BH1033" i="2"/>
  <c r="BH1041" i="2"/>
  <c r="BH1049" i="2"/>
  <c r="BH1057" i="2"/>
  <c r="BH1065" i="2"/>
  <c r="BH1073" i="2"/>
  <c r="BH851" i="2"/>
  <c r="BH972" i="2"/>
  <c r="BH976" i="2"/>
  <c r="BH984" i="2"/>
  <c r="BH992" i="2"/>
  <c r="BH1000" i="2"/>
  <c r="BH1008" i="2"/>
  <c r="BH1016" i="2"/>
  <c r="BH1024" i="2"/>
  <c r="BH1032" i="2"/>
  <c r="BH1040" i="2"/>
  <c r="BH1048" i="2"/>
  <c r="BH1056" i="2"/>
  <c r="BH1064" i="2"/>
  <c r="BH904" i="2"/>
  <c r="BH920" i="2"/>
  <c r="BH975" i="2"/>
  <c r="BH983" i="2"/>
  <c r="BH991" i="2"/>
  <c r="BH999" i="2"/>
  <c r="BH1007" i="2"/>
  <c r="BH1015" i="2"/>
  <c r="BH1023" i="2"/>
  <c r="BH1031" i="2"/>
  <c r="BH1039" i="2"/>
  <c r="BH1047" i="2"/>
  <c r="BH1055" i="2"/>
  <c r="BH1063" i="2"/>
  <c r="AZ9" i="2"/>
  <c r="AZ17" i="2"/>
  <c r="AZ8" i="2"/>
  <c r="AZ16" i="2"/>
  <c r="AZ7" i="2"/>
  <c r="AZ15" i="2"/>
  <c r="AZ6" i="2"/>
  <c r="AZ14" i="2"/>
  <c r="AZ5" i="2"/>
  <c r="AZ13" i="2"/>
  <c r="AZ3" i="2"/>
  <c r="AZ11" i="2"/>
  <c r="AZ18" i="2"/>
  <c r="AZ26" i="2"/>
  <c r="AZ25" i="2"/>
  <c r="AZ12" i="2"/>
  <c r="AZ24" i="2"/>
  <c r="AZ10" i="2"/>
  <c r="AZ23" i="2"/>
  <c r="AZ22" i="2"/>
  <c r="AZ20" i="2"/>
  <c r="AZ28" i="2"/>
  <c r="AZ4" i="2"/>
  <c r="AZ19" i="2"/>
  <c r="AZ27" i="2"/>
  <c r="AZ29" i="2"/>
  <c r="AZ34" i="2"/>
  <c r="AZ21" i="2"/>
  <c r="AZ33" i="2"/>
  <c r="AZ41" i="2"/>
  <c r="AZ32" i="2"/>
  <c r="AZ40" i="2"/>
  <c r="AZ31" i="2"/>
  <c r="AZ39" i="2"/>
  <c r="AZ36" i="2"/>
  <c r="AZ35" i="2"/>
  <c r="AZ45" i="2"/>
  <c r="AZ30" i="2"/>
  <c r="AZ38" i="2"/>
  <c r="AZ44" i="2"/>
  <c r="AZ52" i="2"/>
  <c r="AZ43" i="2"/>
  <c r="AZ51" i="2"/>
  <c r="AZ42" i="2"/>
  <c r="AZ50" i="2"/>
  <c r="AZ49" i="2"/>
  <c r="AZ37" i="2"/>
  <c r="AZ47" i="2"/>
  <c r="AZ57" i="2"/>
  <c r="AZ65" i="2"/>
  <c r="AZ46" i="2"/>
  <c r="AZ56" i="2"/>
  <c r="AZ64" i="2"/>
  <c r="AZ48" i="2"/>
  <c r="AZ55" i="2"/>
  <c r="AZ63" i="2"/>
  <c r="AZ54" i="2"/>
  <c r="AZ62" i="2"/>
  <c r="AZ53" i="2"/>
  <c r="AZ61" i="2"/>
  <c r="AZ60" i="2"/>
  <c r="AZ59" i="2"/>
  <c r="AZ71" i="2"/>
  <c r="AZ79" i="2"/>
  <c r="AZ70" i="2"/>
  <c r="AZ78" i="2"/>
  <c r="AZ69" i="2"/>
  <c r="AZ77" i="2"/>
  <c r="AZ68" i="2"/>
  <c r="AZ76" i="2"/>
  <c r="AZ58" i="2"/>
  <c r="AZ67" i="2"/>
  <c r="AZ75" i="2"/>
  <c r="AZ66" i="2"/>
  <c r="AZ74" i="2"/>
  <c r="AZ82" i="2"/>
  <c r="AZ72" i="2"/>
  <c r="AZ81" i="2"/>
  <c r="AZ87" i="2"/>
  <c r="AZ95" i="2"/>
  <c r="AZ103" i="2"/>
  <c r="AZ86" i="2"/>
  <c r="AZ94" i="2"/>
  <c r="AZ102" i="2"/>
  <c r="AZ85" i="2"/>
  <c r="AZ93" i="2"/>
  <c r="AZ101" i="2"/>
  <c r="AZ84" i="2"/>
  <c r="AZ92" i="2"/>
  <c r="AZ100" i="2"/>
  <c r="AZ83" i="2"/>
  <c r="AZ91" i="2"/>
  <c r="AZ99" i="2"/>
  <c r="AZ73" i="2"/>
  <c r="AZ90" i="2"/>
  <c r="AZ98" i="2"/>
  <c r="AZ106" i="2"/>
  <c r="AZ105" i="2"/>
  <c r="AZ111" i="2"/>
  <c r="AZ119" i="2"/>
  <c r="AZ97" i="2"/>
  <c r="AZ110" i="2"/>
  <c r="AZ118" i="2"/>
  <c r="AZ126" i="2"/>
  <c r="AZ109" i="2"/>
  <c r="AZ117" i="2"/>
  <c r="AZ125" i="2"/>
  <c r="AZ108" i="2"/>
  <c r="AZ116" i="2"/>
  <c r="AZ124" i="2"/>
  <c r="AZ80" i="2"/>
  <c r="AZ89" i="2"/>
  <c r="AZ115" i="2"/>
  <c r="AZ123" i="2"/>
  <c r="AZ96" i="2"/>
  <c r="AZ107" i="2"/>
  <c r="AZ114" i="2"/>
  <c r="AZ122" i="2"/>
  <c r="AZ112" i="2"/>
  <c r="AZ128" i="2"/>
  <c r="AZ130" i="2"/>
  <c r="AZ138" i="2"/>
  <c r="AZ146" i="2"/>
  <c r="AZ129" i="2"/>
  <c r="AZ137" i="2"/>
  <c r="AZ145" i="2"/>
  <c r="AZ120" i="2"/>
  <c r="AZ136" i="2"/>
  <c r="AZ144" i="2"/>
  <c r="AZ134" i="2"/>
  <c r="AZ142" i="2"/>
  <c r="AZ150" i="2"/>
  <c r="AZ113" i="2"/>
  <c r="AZ127" i="2"/>
  <c r="AZ133" i="2"/>
  <c r="AZ141" i="2"/>
  <c r="AZ149" i="2"/>
  <c r="AZ104" i="2"/>
  <c r="AZ140" i="2"/>
  <c r="AZ143" i="2"/>
  <c r="AZ158" i="2"/>
  <c r="AZ166" i="2"/>
  <c r="AZ148" i="2"/>
  <c r="AZ157" i="2"/>
  <c r="AZ165" i="2"/>
  <c r="AZ156" i="2"/>
  <c r="AZ164" i="2"/>
  <c r="AZ88" i="2"/>
  <c r="AZ131" i="2"/>
  <c r="AZ154" i="2"/>
  <c r="AZ162" i="2"/>
  <c r="AZ170" i="2"/>
  <c r="AZ121" i="2"/>
  <c r="AZ132" i="2"/>
  <c r="AZ153" i="2"/>
  <c r="AZ161" i="2"/>
  <c r="AZ169" i="2"/>
  <c r="AZ175" i="2"/>
  <c r="AZ183" i="2"/>
  <c r="AZ191" i="2"/>
  <c r="AZ151" i="2"/>
  <c r="AZ174" i="2"/>
  <c r="AZ182" i="2"/>
  <c r="AZ168" i="2"/>
  <c r="AZ173" i="2"/>
  <c r="AZ181" i="2"/>
  <c r="AZ189" i="2"/>
  <c r="AZ152" i="2"/>
  <c r="AZ155" i="2"/>
  <c r="AZ172" i="2"/>
  <c r="AZ180" i="2"/>
  <c r="AZ188" i="2"/>
  <c r="AZ163" i="2"/>
  <c r="AZ171" i="2"/>
  <c r="AZ179" i="2"/>
  <c r="AZ187" i="2"/>
  <c r="AZ184" i="2"/>
  <c r="AZ196" i="2"/>
  <c r="AZ212" i="2"/>
  <c r="AZ220" i="2"/>
  <c r="AZ228" i="2"/>
  <c r="AZ178" i="2"/>
  <c r="AZ195" i="2"/>
  <c r="AZ203" i="2"/>
  <c r="AZ211" i="2"/>
  <c r="AZ219" i="2"/>
  <c r="AZ227" i="2"/>
  <c r="AZ185" i="2"/>
  <c r="AZ202" i="2"/>
  <c r="AZ210" i="2"/>
  <c r="AZ218" i="2"/>
  <c r="AZ226" i="2"/>
  <c r="AZ193" i="2"/>
  <c r="AZ194" i="2"/>
  <c r="AZ201" i="2"/>
  <c r="AZ209" i="2"/>
  <c r="AZ217" i="2"/>
  <c r="AZ139" i="2"/>
  <c r="AZ167" i="2"/>
  <c r="AZ186" i="2"/>
  <c r="AZ200" i="2"/>
  <c r="AZ208" i="2"/>
  <c r="AZ216" i="2"/>
  <c r="AZ224" i="2"/>
  <c r="AZ147" i="2"/>
  <c r="AZ160" i="2"/>
  <c r="AZ206" i="2"/>
  <c r="AZ234" i="2"/>
  <c r="AZ242" i="2"/>
  <c r="AZ190" i="2"/>
  <c r="AZ192" i="2"/>
  <c r="AZ214" i="2"/>
  <c r="AZ233" i="2"/>
  <c r="AZ241" i="2"/>
  <c r="AZ198" i="2"/>
  <c r="AZ207" i="2"/>
  <c r="AZ225" i="2"/>
  <c r="AZ232" i="2"/>
  <c r="AZ240" i="2"/>
  <c r="AZ159" i="2"/>
  <c r="AZ177" i="2"/>
  <c r="AZ205" i="2"/>
  <c r="AZ215" i="2"/>
  <c r="AZ231" i="2"/>
  <c r="AZ239" i="2"/>
  <c r="AZ197" i="2"/>
  <c r="AZ199" i="2"/>
  <c r="AZ222" i="2"/>
  <c r="AZ229" i="2"/>
  <c r="AZ238" i="2"/>
  <c r="AZ176" i="2"/>
  <c r="AZ223" i="2"/>
  <c r="AZ236" i="2"/>
  <c r="AZ244" i="2"/>
  <c r="AZ221" i="2"/>
  <c r="AZ251" i="2"/>
  <c r="AZ267" i="2"/>
  <c r="AZ275" i="2"/>
  <c r="AZ283" i="2"/>
  <c r="AZ291" i="2"/>
  <c r="AZ135" i="2"/>
  <c r="AZ243" i="2"/>
  <c r="AZ250" i="2"/>
  <c r="AZ258" i="2"/>
  <c r="AZ266" i="2"/>
  <c r="AZ274" i="2"/>
  <c r="AZ282" i="2"/>
  <c r="AZ249" i="2"/>
  <c r="AZ257" i="2"/>
  <c r="AZ265" i="2"/>
  <c r="AZ273" i="2"/>
  <c r="AZ281" i="2"/>
  <c r="AZ289" i="2"/>
  <c r="AZ297" i="2"/>
  <c r="AZ213" i="2"/>
  <c r="AZ230" i="2"/>
  <c r="AZ235" i="2"/>
  <c r="AZ248" i="2"/>
  <c r="AZ256" i="2"/>
  <c r="AZ264" i="2"/>
  <c r="AZ272" i="2"/>
  <c r="AZ280" i="2"/>
  <c r="AZ288" i="2"/>
  <c r="AZ296" i="2"/>
  <c r="AZ247" i="2"/>
  <c r="AZ255" i="2"/>
  <c r="AZ263" i="2"/>
  <c r="AZ271" i="2"/>
  <c r="AZ279" i="2"/>
  <c r="AZ287" i="2"/>
  <c r="AZ245" i="2"/>
  <c r="AZ253" i="2"/>
  <c r="AZ261" i="2"/>
  <c r="AZ269" i="2"/>
  <c r="AZ277" i="2"/>
  <c r="AZ285" i="2"/>
  <c r="AZ293" i="2"/>
  <c r="AZ292" i="2"/>
  <c r="AZ302" i="2"/>
  <c r="AZ310" i="2"/>
  <c r="AZ318" i="2"/>
  <c r="AZ326" i="2"/>
  <c r="AZ334" i="2"/>
  <c r="AZ342" i="2"/>
  <c r="AZ260" i="2"/>
  <c r="AZ295" i="2"/>
  <c r="AZ301" i="2"/>
  <c r="AZ309" i="2"/>
  <c r="AZ317" i="2"/>
  <c r="AZ325" i="2"/>
  <c r="AZ333" i="2"/>
  <c r="AZ341" i="2"/>
  <c r="AZ284" i="2"/>
  <c r="AZ300" i="2"/>
  <c r="AZ308" i="2"/>
  <c r="AZ316" i="2"/>
  <c r="AZ324" i="2"/>
  <c r="AZ332" i="2"/>
  <c r="AZ340" i="2"/>
  <c r="AZ262" i="2"/>
  <c r="AZ270" i="2"/>
  <c r="AZ286" i="2"/>
  <c r="AZ299" i="2"/>
  <c r="AZ307" i="2"/>
  <c r="AZ315" i="2"/>
  <c r="AZ323" i="2"/>
  <c r="AZ331" i="2"/>
  <c r="AZ339" i="2"/>
  <c r="AZ254" i="2"/>
  <c r="AZ268" i="2"/>
  <c r="AZ276" i="2"/>
  <c r="AZ298" i="2"/>
  <c r="AZ306" i="2"/>
  <c r="AZ314" i="2"/>
  <c r="AZ322" i="2"/>
  <c r="AZ330" i="2"/>
  <c r="AZ338" i="2"/>
  <c r="AZ252" i="2"/>
  <c r="AZ278" i="2"/>
  <c r="AZ294" i="2"/>
  <c r="AZ304" i="2"/>
  <c r="AZ312" i="2"/>
  <c r="AZ320" i="2"/>
  <c r="AZ328" i="2"/>
  <c r="AZ336" i="2"/>
  <c r="AZ344" i="2"/>
  <c r="AZ246" i="2"/>
  <c r="AZ319" i="2"/>
  <c r="AZ327" i="2"/>
  <c r="AZ305" i="2"/>
  <c r="AZ329" i="2"/>
  <c r="AZ311" i="2"/>
  <c r="AZ313" i="2"/>
  <c r="AZ303" i="2"/>
  <c r="AZ321" i="2"/>
  <c r="AZ335" i="2"/>
  <c r="AZ345" i="2"/>
  <c r="AZ353" i="2"/>
  <c r="AZ361" i="2"/>
  <c r="AZ369" i="2"/>
  <c r="AZ352" i="2"/>
  <c r="AZ360" i="2"/>
  <c r="AZ368" i="2"/>
  <c r="AZ351" i="2"/>
  <c r="AZ359" i="2"/>
  <c r="AZ367" i="2"/>
  <c r="AZ350" i="2"/>
  <c r="AZ358" i="2"/>
  <c r="AZ366" i="2"/>
  <c r="AZ343" i="2"/>
  <c r="AZ349" i="2"/>
  <c r="AZ357" i="2"/>
  <c r="AZ365" i="2"/>
  <c r="AZ348" i="2"/>
  <c r="AZ356" i="2"/>
  <c r="AZ364" i="2"/>
  <c r="AZ347" i="2"/>
  <c r="AZ355" i="2"/>
  <c r="AZ363" i="2"/>
  <c r="AZ375" i="2"/>
  <c r="AZ383" i="2"/>
  <c r="AZ391" i="2"/>
  <c r="AZ371" i="2"/>
  <c r="AZ374" i="2"/>
  <c r="AZ382" i="2"/>
  <c r="AZ390" i="2"/>
  <c r="AZ398" i="2"/>
  <c r="AZ354" i="2"/>
  <c r="AZ370" i="2"/>
  <c r="AZ373" i="2"/>
  <c r="AZ381" i="2"/>
  <c r="AZ389" i="2"/>
  <c r="AZ372" i="2"/>
  <c r="AZ380" i="2"/>
  <c r="AZ388" i="2"/>
  <c r="AZ396" i="2"/>
  <c r="AZ362" i="2"/>
  <c r="AZ379" i="2"/>
  <c r="AZ387" i="2"/>
  <c r="AZ395" i="2"/>
  <c r="AZ337" i="2"/>
  <c r="AZ377" i="2"/>
  <c r="AZ385" i="2"/>
  <c r="AZ393" i="2"/>
  <c r="AZ376" i="2"/>
  <c r="AZ384" i="2"/>
  <c r="AZ392" i="2"/>
  <c r="AZ386" i="2"/>
  <c r="AZ397" i="2"/>
  <c r="AZ406" i="2"/>
  <c r="AZ414" i="2"/>
  <c r="AZ422" i="2"/>
  <c r="AZ430" i="2"/>
  <c r="AZ438" i="2"/>
  <c r="AZ446" i="2"/>
  <c r="AZ454" i="2"/>
  <c r="AZ394" i="2"/>
  <c r="AZ405" i="2"/>
  <c r="AZ413" i="2"/>
  <c r="AZ421" i="2"/>
  <c r="AZ429" i="2"/>
  <c r="AZ437" i="2"/>
  <c r="AZ445" i="2"/>
  <c r="AZ453" i="2"/>
  <c r="AZ404" i="2"/>
  <c r="AZ412" i="2"/>
  <c r="AZ420" i="2"/>
  <c r="AZ428" i="2"/>
  <c r="AZ436" i="2"/>
  <c r="AZ444" i="2"/>
  <c r="AZ452" i="2"/>
  <c r="AZ403" i="2"/>
  <c r="AZ411" i="2"/>
  <c r="AZ419" i="2"/>
  <c r="AZ427" i="2"/>
  <c r="AZ435" i="2"/>
  <c r="AZ443" i="2"/>
  <c r="AZ451" i="2"/>
  <c r="AZ378" i="2"/>
  <c r="AZ402" i="2"/>
  <c r="AZ410" i="2"/>
  <c r="AZ418" i="2"/>
  <c r="AZ426" i="2"/>
  <c r="AZ434" i="2"/>
  <c r="AZ442" i="2"/>
  <c r="AZ450" i="2"/>
  <c r="AZ401" i="2"/>
  <c r="AZ409" i="2"/>
  <c r="AZ417" i="2"/>
  <c r="AZ425" i="2"/>
  <c r="AZ433" i="2"/>
  <c r="AZ441" i="2"/>
  <c r="AZ449" i="2"/>
  <c r="AZ346" i="2"/>
  <c r="AZ400" i="2"/>
  <c r="AZ408" i="2"/>
  <c r="AZ416" i="2"/>
  <c r="AZ424" i="2"/>
  <c r="AZ432" i="2"/>
  <c r="AZ440" i="2"/>
  <c r="AZ448" i="2"/>
  <c r="AZ431" i="2"/>
  <c r="AZ460" i="2"/>
  <c r="AZ468" i="2"/>
  <c r="AZ476" i="2"/>
  <c r="AZ484" i="2"/>
  <c r="AZ492" i="2"/>
  <c r="AZ500" i="2"/>
  <c r="AZ508" i="2"/>
  <c r="AZ423" i="2"/>
  <c r="AZ439" i="2"/>
  <c r="AZ459" i="2"/>
  <c r="AZ467" i="2"/>
  <c r="AZ475" i="2"/>
  <c r="AZ483" i="2"/>
  <c r="AZ491" i="2"/>
  <c r="AZ499" i="2"/>
  <c r="AZ407" i="2"/>
  <c r="AZ458" i="2"/>
  <c r="AZ466" i="2"/>
  <c r="AZ474" i="2"/>
  <c r="AZ482" i="2"/>
  <c r="AZ490" i="2"/>
  <c r="AZ498" i="2"/>
  <c r="AZ506" i="2"/>
  <c r="AZ457" i="2"/>
  <c r="AZ465" i="2"/>
  <c r="AZ473" i="2"/>
  <c r="AZ481" i="2"/>
  <c r="AZ489" i="2"/>
  <c r="AZ497" i="2"/>
  <c r="AZ505" i="2"/>
  <c r="AZ456" i="2"/>
  <c r="AZ464" i="2"/>
  <c r="AZ472" i="2"/>
  <c r="AZ480" i="2"/>
  <c r="AZ488" i="2"/>
  <c r="AZ496" i="2"/>
  <c r="AZ504" i="2"/>
  <c r="AZ399" i="2"/>
  <c r="AZ447" i="2"/>
  <c r="AZ455" i="2"/>
  <c r="AZ463" i="2"/>
  <c r="AZ471" i="2"/>
  <c r="AZ479" i="2"/>
  <c r="AZ487" i="2"/>
  <c r="AZ495" i="2"/>
  <c r="AZ503" i="2"/>
  <c r="AZ462" i="2"/>
  <c r="AZ470" i="2"/>
  <c r="AZ478" i="2"/>
  <c r="AZ486" i="2"/>
  <c r="AZ494" i="2"/>
  <c r="AZ502" i="2"/>
  <c r="AZ415" i="2"/>
  <c r="AZ461" i="2"/>
  <c r="AZ469" i="2"/>
  <c r="AZ477" i="2"/>
  <c r="AZ485" i="2"/>
  <c r="AZ493" i="2"/>
  <c r="AZ501" i="2"/>
  <c r="AZ510" i="2"/>
  <c r="AZ518" i="2"/>
  <c r="AZ526" i="2"/>
  <c r="AZ534" i="2"/>
  <c r="AZ542" i="2"/>
  <c r="AZ550" i="2"/>
  <c r="AZ558" i="2"/>
  <c r="AZ566" i="2"/>
  <c r="AZ507" i="2"/>
  <c r="AZ517" i="2"/>
  <c r="AZ525" i="2"/>
  <c r="AZ533" i="2"/>
  <c r="AZ541" i="2"/>
  <c r="AZ549" i="2"/>
  <c r="AZ557" i="2"/>
  <c r="AZ565" i="2"/>
  <c r="AZ516" i="2"/>
  <c r="AZ524" i="2"/>
  <c r="AZ532" i="2"/>
  <c r="AZ540" i="2"/>
  <c r="AZ548" i="2"/>
  <c r="AZ556" i="2"/>
  <c r="AZ564" i="2"/>
  <c r="AZ509" i="2"/>
  <c r="AZ515" i="2"/>
  <c r="AZ523" i="2"/>
  <c r="AZ531" i="2"/>
  <c r="AZ539" i="2"/>
  <c r="AZ547" i="2"/>
  <c r="AZ555" i="2"/>
  <c r="AZ563" i="2"/>
  <c r="AZ514" i="2"/>
  <c r="AZ522" i="2"/>
  <c r="AZ530" i="2"/>
  <c r="AZ538" i="2"/>
  <c r="AZ546" i="2"/>
  <c r="AZ554" i="2"/>
  <c r="AZ562" i="2"/>
  <c r="AZ513" i="2"/>
  <c r="AZ521" i="2"/>
  <c r="AZ529" i="2"/>
  <c r="AZ537" i="2"/>
  <c r="AZ545" i="2"/>
  <c r="AZ553" i="2"/>
  <c r="AZ561" i="2"/>
  <c r="AZ512" i="2"/>
  <c r="AZ520" i="2"/>
  <c r="AZ528" i="2"/>
  <c r="AZ536" i="2"/>
  <c r="AZ544" i="2"/>
  <c r="AZ552" i="2"/>
  <c r="AZ560" i="2"/>
  <c r="AZ568" i="2"/>
  <c r="AZ511" i="2"/>
  <c r="AZ519" i="2"/>
  <c r="AZ527" i="2"/>
  <c r="AZ535" i="2"/>
  <c r="AZ543" i="2"/>
  <c r="AZ551" i="2"/>
  <c r="AZ559" i="2"/>
  <c r="AZ567" i="2"/>
  <c r="AZ575" i="2"/>
  <c r="AZ583" i="2"/>
  <c r="AZ591" i="2"/>
  <c r="AZ599" i="2"/>
  <c r="AZ607" i="2"/>
  <c r="AZ615" i="2"/>
  <c r="AZ623" i="2"/>
  <c r="AZ569" i="2"/>
  <c r="AZ574" i="2"/>
  <c r="AZ582" i="2"/>
  <c r="AZ590" i="2"/>
  <c r="AZ598" i="2"/>
  <c r="AZ606" i="2"/>
  <c r="AZ614" i="2"/>
  <c r="AZ622" i="2"/>
  <c r="AZ573" i="2"/>
  <c r="AZ581" i="2"/>
  <c r="AZ589" i="2"/>
  <c r="AZ597" i="2"/>
  <c r="AZ605" i="2"/>
  <c r="AZ613" i="2"/>
  <c r="AZ621" i="2"/>
  <c r="AZ629" i="2"/>
  <c r="AZ572" i="2"/>
  <c r="AZ580" i="2"/>
  <c r="AZ588" i="2"/>
  <c r="AZ596" i="2"/>
  <c r="AZ604" i="2"/>
  <c r="AZ612" i="2"/>
  <c r="AZ620" i="2"/>
  <c r="AZ628" i="2"/>
  <c r="AZ571" i="2"/>
  <c r="AZ579" i="2"/>
  <c r="AZ587" i="2"/>
  <c r="AZ595" i="2"/>
  <c r="AZ603" i="2"/>
  <c r="AZ611" i="2"/>
  <c r="AZ619" i="2"/>
  <c r="AZ627" i="2"/>
  <c r="AZ570" i="2"/>
  <c r="AZ578" i="2"/>
  <c r="AZ586" i="2"/>
  <c r="AZ594" i="2"/>
  <c r="AZ602" i="2"/>
  <c r="AZ610" i="2"/>
  <c r="AZ618" i="2"/>
  <c r="AZ626" i="2"/>
  <c r="AZ577" i="2"/>
  <c r="AZ585" i="2"/>
  <c r="AZ593" i="2"/>
  <c r="AZ601" i="2"/>
  <c r="AZ609" i="2"/>
  <c r="AZ617" i="2"/>
  <c r="AZ625" i="2"/>
  <c r="AZ576" i="2"/>
  <c r="AZ584" i="2"/>
  <c r="AZ592" i="2"/>
  <c r="AZ600" i="2"/>
  <c r="AZ608" i="2"/>
  <c r="AZ616" i="2"/>
  <c r="AZ624" i="2"/>
  <c r="AZ636" i="2"/>
  <c r="AZ644" i="2"/>
  <c r="AZ652" i="2"/>
  <c r="AZ660" i="2"/>
  <c r="AZ668" i="2"/>
  <c r="AZ676" i="2"/>
  <c r="AZ684" i="2"/>
  <c r="AZ635" i="2"/>
  <c r="AZ643" i="2"/>
  <c r="AZ651" i="2"/>
  <c r="AZ659" i="2"/>
  <c r="AZ667" i="2"/>
  <c r="AZ675" i="2"/>
  <c r="AZ683" i="2"/>
  <c r="AZ634" i="2"/>
  <c r="AZ642" i="2"/>
  <c r="AZ650" i="2"/>
  <c r="AZ658" i="2"/>
  <c r="AZ666" i="2"/>
  <c r="AZ674" i="2"/>
  <c r="AZ682" i="2"/>
  <c r="AZ690" i="2"/>
  <c r="AZ633" i="2"/>
  <c r="AZ641" i="2"/>
  <c r="AZ649" i="2"/>
  <c r="AZ657" i="2"/>
  <c r="AZ665" i="2"/>
  <c r="AZ673" i="2"/>
  <c r="AZ681" i="2"/>
  <c r="AZ689" i="2"/>
  <c r="AZ630" i="2"/>
  <c r="AZ632" i="2"/>
  <c r="AZ640" i="2"/>
  <c r="AZ648" i="2"/>
  <c r="AZ656" i="2"/>
  <c r="AZ664" i="2"/>
  <c r="AZ672" i="2"/>
  <c r="AZ680" i="2"/>
  <c r="AZ688" i="2"/>
  <c r="AZ631" i="2"/>
  <c r="AZ639" i="2"/>
  <c r="AZ647" i="2"/>
  <c r="AZ655" i="2"/>
  <c r="AZ663" i="2"/>
  <c r="AZ671" i="2"/>
  <c r="AZ679" i="2"/>
  <c r="AZ687" i="2"/>
  <c r="AZ638" i="2"/>
  <c r="AZ646" i="2"/>
  <c r="AZ654" i="2"/>
  <c r="AZ662" i="2"/>
  <c r="AZ670" i="2"/>
  <c r="AZ678" i="2"/>
  <c r="AZ686" i="2"/>
  <c r="AZ637" i="2"/>
  <c r="AZ645" i="2"/>
  <c r="AZ653" i="2"/>
  <c r="AZ661" i="2"/>
  <c r="AZ669" i="2"/>
  <c r="AZ677" i="2"/>
  <c r="AZ685" i="2"/>
  <c r="AZ697" i="2"/>
  <c r="AZ705" i="2"/>
  <c r="AZ713" i="2"/>
  <c r="AZ721" i="2"/>
  <c r="AZ729" i="2"/>
  <c r="AZ737" i="2"/>
  <c r="AZ745" i="2"/>
  <c r="AZ753" i="2"/>
  <c r="AZ696" i="2"/>
  <c r="AZ704" i="2"/>
  <c r="AZ712" i="2"/>
  <c r="AZ720" i="2"/>
  <c r="AZ728" i="2"/>
  <c r="AZ736" i="2"/>
  <c r="AZ744" i="2"/>
  <c r="AZ752" i="2"/>
  <c r="AZ695" i="2"/>
  <c r="AZ703" i="2"/>
  <c r="AZ711" i="2"/>
  <c r="AZ719" i="2"/>
  <c r="AZ727" i="2"/>
  <c r="AZ735" i="2"/>
  <c r="AZ743" i="2"/>
  <c r="AZ751" i="2"/>
  <c r="AZ694" i="2"/>
  <c r="AZ702" i="2"/>
  <c r="AZ710" i="2"/>
  <c r="AZ718" i="2"/>
  <c r="AZ726" i="2"/>
  <c r="AZ734" i="2"/>
  <c r="AZ742" i="2"/>
  <c r="AZ750" i="2"/>
  <c r="AZ693" i="2"/>
  <c r="AZ701" i="2"/>
  <c r="AZ709" i="2"/>
  <c r="AZ717" i="2"/>
  <c r="AZ725" i="2"/>
  <c r="AZ733" i="2"/>
  <c r="AZ741" i="2"/>
  <c r="AZ749" i="2"/>
  <c r="AZ692" i="2"/>
  <c r="AZ700" i="2"/>
  <c r="AZ708" i="2"/>
  <c r="AZ716" i="2"/>
  <c r="AZ724" i="2"/>
  <c r="AZ732" i="2"/>
  <c r="AZ740" i="2"/>
  <c r="AZ748" i="2"/>
  <c r="AZ691" i="2"/>
  <c r="AZ699" i="2"/>
  <c r="AZ707" i="2"/>
  <c r="AZ715" i="2"/>
  <c r="AZ723" i="2"/>
  <c r="AZ731" i="2"/>
  <c r="AZ739" i="2"/>
  <c r="AZ747" i="2"/>
  <c r="AZ762" i="2"/>
  <c r="AZ770" i="2"/>
  <c r="AZ778" i="2"/>
  <c r="AZ786" i="2"/>
  <c r="AZ794" i="2"/>
  <c r="AZ802" i="2"/>
  <c r="AZ810" i="2"/>
  <c r="AZ818" i="2"/>
  <c r="AZ826" i="2"/>
  <c r="AZ834" i="2"/>
  <c r="AZ842" i="2"/>
  <c r="AZ850" i="2"/>
  <c r="AZ858" i="2"/>
  <c r="AZ754" i="2"/>
  <c r="AZ761" i="2"/>
  <c r="AZ769" i="2"/>
  <c r="AZ777" i="2"/>
  <c r="AZ785" i="2"/>
  <c r="AZ793" i="2"/>
  <c r="AZ801" i="2"/>
  <c r="AZ809" i="2"/>
  <c r="AZ817" i="2"/>
  <c r="AZ825" i="2"/>
  <c r="AZ833" i="2"/>
  <c r="AZ841" i="2"/>
  <c r="AZ849" i="2"/>
  <c r="AZ857" i="2"/>
  <c r="AZ714" i="2"/>
  <c r="AZ722" i="2"/>
  <c r="AZ760" i="2"/>
  <c r="AZ768" i="2"/>
  <c r="AZ776" i="2"/>
  <c r="AZ784" i="2"/>
  <c r="AZ792" i="2"/>
  <c r="AZ800" i="2"/>
  <c r="AZ808" i="2"/>
  <c r="AZ816" i="2"/>
  <c r="AZ824" i="2"/>
  <c r="AZ832" i="2"/>
  <c r="AZ840" i="2"/>
  <c r="AZ848" i="2"/>
  <c r="AZ856" i="2"/>
  <c r="AZ864" i="2"/>
  <c r="AZ759" i="2"/>
  <c r="AZ767" i="2"/>
  <c r="AZ775" i="2"/>
  <c r="AZ783" i="2"/>
  <c r="AZ791" i="2"/>
  <c r="AZ799" i="2"/>
  <c r="AZ807" i="2"/>
  <c r="AZ815" i="2"/>
  <c r="AZ823" i="2"/>
  <c r="AZ831" i="2"/>
  <c r="AZ839" i="2"/>
  <c r="AZ847" i="2"/>
  <c r="AZ855" i="2"/>
  <c r="AZ863" i="2"/>
  <c r="AZ738" i="2"/>
  <c r="AZ758" i="2"/>
  <c r="AZ766" i="2"/>
  <c r="AZ774" i="2"/>
  <c r="AZ782" i="2"/>
  <c r="AZ790" i="2"/>
  <c r="AZ798" i="2"/>
  <c r="AZ806" i="2"/>
  <c r="AZ814" i="2"/>
  <c r="AZ822" i="2"/>
  <c r="AZ830" i="2"/>
  <c r="AZ838" i="2"/>
  <c r="AZ846" i="2"/>
  <c r="AZ854" i="2"/>
  <c r="AZ862" i="2"/>
  <c r="AZ757" i="2"/>
  <c r="AZ765" i="2"/>
  <c r="AZ773" i="2"/>
  <c r="AZ781" i="2"/>
  <c r="AZ789" i="2"/>
  <c r="AZ797" i="2"/>
  <c r="AZ805" i="2"/>
  <c r="AZ813" i="2"/>
  <c r="AZ821" i="2"/>
  <c r="AZ829" i="2"/>
  <c r="AZ837" i="2"/>
  <c r="AZ845" i="2"/>
  <c r="AZ853" i="2"/>
  <c r="AZ861" i="2"/>
  <c r="AZ698" i="2"/>
  <c r="AZ706" i="2"/>
  <c r="AZ730" i="2"/>
  <c r="AZ746" i="2"/>
  <c r="AZ756" i="2"/>
  <c r="AZ764" i="2"/>
  <c r="AZ772" i="2"/>
  <c r="AZ780" i="2"/>
  <c r="AZ788" i="2"/>
  <c r="AZ796" i="2"/>
  <c r="AZ804" i="2"/>
  <c r="AZ812" i="2"/>
  <c r="AZ820" i="2"/>
  <c r="AZ828" i="2"/>
  <c r="AZ836" i="2"/>
  <c r="AZ844" i="2"/>
  <c r="AZ852" i="2"/>
  <c r="AZ860" i="2"/>
  <c r="AZ811" i="2"/>
  <c r="AZ871" i="2"/>
  <c r="AZ879" i="2"/>
  <c r="AZ887" i="2"/>
  <c r="AZ895" i="2"/>
  <c r="AZ903" i="2"/>
  <c r="AZ911" i="2"/>
  <c r="AZ919" i="2"/>
  <c r="AZ927" i="2"/>
  <c r="AZ935" i="2"/>
  <c r="AZ943" i="2"/>
  <c r="AZ951" i="2"/>
  <c r="AZ959" i="2"/>
  <c r="AZ763" i="2"/>
  <c r="AZ870" i="2"/>
  <c r="AZ878" i="2"/>
  <c r="AZ886" i="2"/>
  <c r="AZ894" i="2"/>
  <c r="AZ902" i="2"/>
  <c r="AZ910" i="2"/>
  <c r="AZ918" i="2"/>
  <c r="AZ926" i="2"/>
  <c r="AZ934" i="2"/>
  <c r="AZ942" i="2"/>
  <c r="AZ950" i="2"/>
  <c r="AZ958" i="2"/>
  <c r="AZ966" i="2"/>
  <c r="AZ827" i="2"/>
  <c r="AZ843" i="2"/>
  <c r="AZ869" i="2"/>
  <c r="AZ877" i="2"/>
  <c r="AZ885" i="2"/>
  <c r="AZ893" i="2"/>
  <c r="AZ901" i="2"/>
  <c r="AZ909" i="2"/>
  <c r="AZ917" i="2"/>
  <c r="AZ925" i="2"/>
  <c r="AZ933" i="2"/>
  <c r="AZ941" i="2"/>
  <c r="AZ949" i="2"/>
  <c r="AZ957" i="2"/>
  <c r="AZ965" i="2"/>
  <c r="AZ835" i="2"/>
  <c r="AZ868" i="2"/>
  <c r="AZ876" i="2"/>
  <c r="AZ884" i="2"/>
  <c r="AZ892" i="2"/>
  <c r="AZ900" i="2"/>
  <c r="AZ908" i="2"/>
  <c r="AZ916" i="2"/>
  <c r="AZ924" i="2"/>
  <c r="AZ932" i="2"/>
  <c r="AZ940" i="2"/>
  <c r="AZ948" i="2"/>
  <c r="AZ956" i="2"/>
  <c r="AZ964" i="2"/>
  <c r="AZ755" i="2"/>
  <c r="AZ779" i="2"/>
  <c r="AZ803" i="2"/>
  <c r="AZ819" i="2"/>
  <c r="AZ867" i="2"/>
  <c r="AZ875" i="2"/>
  <c r="AZ883" i="2"/>
  <c r="AZ891" i="2"/>
  <c r="AZ899" i="2"/>
  <c r="AZ907" i="2"/>
  <c r="AZ915" i="2"/>
  <c r="AZ923" i="2"/>
  <c r="AZ931" i="2"/>
  <c r="AZ939" i="2"/>
  <c r="AZ947" i="2"/>
  <c r="AZ955" i="2"/>
  <c r="AZ963" i="2"/>
  <c r="AZ971" i="2"/>
  <c r="AZ795" i="2"/>
  <c r="AZ866" i="2"/>
  <c r="AZ874" i="2"/>
  <c r="AZ882" i="2"/>
  <c r="AZ890" i="2"/>
  <c r="AZ898" i="2"/>
  <c r="AZ906" i="2"/>
  <c r="AZ914" i="2"/>
  <c r="AZ922" i="2"/>
  <c r="AZ930" i="2"/>
  <c r="AZ938" i="2"/>
  <c r="AZ946" i="2"/>
  <c r="AZ954" i="2"/>
  <c r="AZ962" i="2"/>
  <c r="AZ771" i="2"/>
  <c r="AZ787" i="2"/>
  <c r="AZ851" i="2"/>
  <c r="AZ873" i="2"/>
  <c r="AZ881" i="2"/>
  <c r="AZ889" i="2"/>
  <c r="AZ897" i="2"/>
  <c r="AZ905" i="2"/>
  <c r="AZ913" i="2"/>
  <c r="AZ921" i="2"/>
  <c r="AZ929" i="2"/>
  <c r="AZ937" i="2"/>
  <c r="AZ945" i="2"/>
  <c r="AZ953" i="2"/>
  <c r="AZ961" i="2"/>
  <c r="AZ969" i="2"/>
  <c r="AZ967" i="2"/>
  <c r="AZ968" i="2"/>
  <c r="AZ972" i="2"/>
  <c r="AZ974" i="2"/>
  <c r="AZ982" i="2"/>
  <c r="AZ990" i="2"/>
  <c r="AZ998" i="2"/>
  <c r="AZ1006" i="2"/>
  <c r="AZ1014" i="2"/>
  <c r="AZ1022" i="2"/>
  <c r="AZ1030" i="2"/>
  <c r="AZ1038" i="2"/>
  <c r="AZ1046" i="2"/>
  <c r="AZ1054" i="2"/>
  <c r="AZ1062" i="2"/>
  <c r="AZ1070" i="2"/>
  <c r="AZ1078" i="2"/>
  <c r="AZ865" i="2"/>
  <c r="AZ896" i="2"/>
  <c r="AZ928" i="2"/>
  <c r="AZ973" i="2"/>
  <c r="AZ981" i="2"/>
  <c r="AZ989" i="2"/>
  <c r="AZ997" i="2"/>
  <c r="AZ1005" i="2"/>
  <c r="AZ1013" i="2"/>
  <c r="AZ1021" i="2"/>
  <c r="AZ1029" i="2"/>
  <c r="AZ1037" i="2"/>
  <c r="AZ1045" i="2"/>
  <c r="AZ1053" i="2"/>
  <c r="AZ1061" i="2"/>
  <c r="AZ1069" i="2"/>
  <c r="AZ980" i="2"/>
  <c r="AZ988" i="2"/>
  <c r="AZ996" i="2"/>
  <c r="AZ1004" i="2"/>
  <c r="AZ1012" i="2"/>
  <c r="AZ1020" i="2"/>
  <c r="AZ1028" i="2"/>
  <c r="AZ1036" i="2"/>
  <c r="AZ1044" i="2"/>
  <c r="AZ1052" i="2"/>
  <c r="AZ1060" i="2"/>
  <c r="AZ1068" i="2"/>
  <c r="AZ1076" i="2"/>
  <c r="AZ888" i="2"/>
  <c r="AZ952" i="2"/>
  <c r="AZ960" i="2"/>
  <c r="AZ979" i="2"/>
  <c r="AZ987" i="2"/>
  <c r="AZ995" i="2"/>
  <c r="AZ1003" i="2"/>
  <c r="AZ1011" i="2"/>
  <c r="AZ1019" i="2"/>
  <c r="AZ1027" i="2"/>
  <c r="AZ1035" i="2"/>
  <c r="AZ1043" i="2"/>
  <c r="AZ1051" i="2"/>
  <c r="AZ1059" i="2"/>
  <c r="AZ1067" i="2"/>
  <c r="AZ1075" i="2"/>
  <c r="AZ872" i="2"/>
  <c r="AZ944" i="2"/>
  <c r="AZ978" i="2"/>
  <c r="AZ986" i="2"/>
  <c r="AZ994" i="2"/>
  <c r="AZ1002" i="2"/>
  <c r="AZ1010" i="2"/>
  <c r="AZ1018" i="2"/>
  <c r="AZ1026" i="2"/>
  <c r="AZ1034" i="2"/>
  <c r="AZ1042" i="2"/>
  <c r="AZ1050" i="2"/>
  <c r="AZ1058" i="2"/>
  <c r="AZ1066" i="2"/>
  <c r="AZ1074" i="2"/>
  <c r="AZ970" i="2"/>
  <c r="AZ977" i="2"/>
  <c r="AZ985" i="2"/>
  <c r="AZ993" i="2"/>
  <c r="AZ1001" i="2"/>
  <c r="AZ1009" i="2"/>
  <c r="AZ1017" i="2"/>
  <c r="AZ1025" i="2"/>
  <c r="AZ1033" i="2"/>
  <c r="AZ1041" i="2"/>
  <c r="AZ1049" i="2"/>
  <c r="AZ1057" i="2"/>
  <c r="AZ1065" i="2"/>
  <c r="AZ1073" i="2"/>
  <c r="AZ904" i="2"/>
  <c r="AZ920" i="2"/>
  <c r="AZ976" i="2"/>
  <c r="AZ984" i="2"/>
  <c r="AZ992" i="2"/>
  <c r="AZ1000" i="2"/>
  <c r="AZ1008" i="2"/>
  <c r="AZ1016" i="2"/>
  <c r="AZ1024" i="2"/>
  <c r="AZ1032" i="2"/>
  <c r="AZ1040" i="2"/>
  <c r="AZ1048" i="2"/>
  <c r="AZ1056" i="2"/>
  <c r="AZ1064" i="2"/>
  <c r="AZ859" i="2"/>
  <c r="AZ880" i="2"/>
  <c r="AZ912" i="2"/>
  <c r="AZ936" i="2"/>
  <c r="AZ975" i="2"/>
  <c r="AZ983" i="2"/>
  <c r="AZ991" i="2"/>
  <c r="AZ999" i="2"/>
  <c r="AZ1007" i="2"/>
  <c r="AZ1015" i="2"/>
  <c r="AZ1023" i="2"/>
  <c r="AZ1031" i="2"/>
  <c r="AZ1039" i="2"/>
  <c r="AZ1047" i="2"/>
  <c r="AZ1055" i="2"/>
  <c r="AZ1063" i="2"/>
  <c r="AR9" i="2"/>
  <c r="AR17" i="2"/>
  <c r="AR8" i="2"/>
  <c r="AR16" i="2"/>
  <c r="AR15" i="2"/>
  <c r="AR6" i="2"/>
  <c r="AR14" i="2"/>
  <c r="AR5" i="2"/>
  <c r="AR13" i="2"/>
  <c r="AR3" i="2"/>
  <c r="AR12" i="2"/>
  <c r="AR26" i="2"/>
  <c r="AR18" i="2"/>
  <c r="AR25" i="2"/>
  <c r="AR23" i="2"/>
  <c r="AR22" i="2"/>
  <c r="AR20" i="2"/>
  <c r="AR28" i="2"/>
  <c r="AR19" i="2"/>
  <c r="AR27" i="2"/>
  <c r="AR21" i="2"/>
  <c r="AR34" i="2"/>
  <c r="AR29" i="2"/>
  <c r="AR33" i="2"/>
  <c r="AR41" i="2"/>
  <c r="AR4" i="2"/>
  <c r="AR32" i="2"/>
  <c r="AR40" i="2"/>
  <c r="AR31" i="2"/>
  <c r="AR39" i="2"/>
  <c r="AR36" i="2"/>
  <c r="AR35" i="2"/>
  <c r="AR45" i="2"/>
  <c r="AR44" i="2"/>
  <c r="AR43" i="2"/>
  <c r="AR51" i="2"/>
  <c r="AR37" i="2"/>
  <c r="AR50" i="2"/>
  <c r="AR42" i="2"/>
  <c r="AR47" i="2"/>
  <c r="AR46" i="2"/>
  <c r="AR56" i="2"/>
  <c r="AR55" i="2"/>
  <c r="AR63" i="2"/>
  <c r="AR54" i="2"/>
  <c r="AR38" i="2"/>
  <c r="AR53" i="2"/>
  <c r="AR61" i="2"/>
  <c r="AR60" i="2"/>
  <c r="AR59" i="2"/>
  <c r="AR79" i="2"/>
  <c r="AR70" i="2"/>
  <c r="AR78" i="2"/>
  <c r="AR69" i="2"/>
  <c r="AR77" i="2"/>
  <c r="AR58" i="2"/>
  <c r="AR68" i="2"/>
  <c r="AR67" i="2"/>
  <c r="AR75" i="2"/>
  <c r="AR83" i="2"/>
  <c r="AR66" i="2"/>
  <c r="AR74" i="2"/>
  <c r="AR82" i="2"/>
  <c r="AR87" i="2"/>
  <c r="AR95" i="2"/>
  <c r="AR103" i="2"/>
  <c r="AR86" i="2"/>
  <c r="AR94" i="2"/>
  <c r="AR102" i="2"/>
  <c r="AR73" i="2"/>
  <c r="AR85" i="2"/>
  <c r="AR93" i="2"/>
  <c r="AR101" i="2"/>
  <c r="AR84" i="2"/>
  <c r="AR92" i="2"/>
  <c r="AR100" i="2"/>
  <c r="AR91" i="2"/>
  <c r="AR99" i="2"/>
  <c r="AR72" i="2"/>
  <c r="AR90" i="2"/>
  <c r="AR98" i="2"/>
  <c r="AR119" i="2"/>
  <c r="AR89" i="2"/>
  <c r="AR110" i="2"/>
  <c r="AR118" i="2"/>
  <c r="AR126" i="2"/>
  <c r="AR96" i="2"/>
  <c r="AR125" i="2"/>
  <c r="AR108" i="2"/>
  <c r="AR104" i="2"/>
  <c r="AR123" i="2"/>
  <c r="AR105" i="2"/>
  <c r="AR114" i="2"/>
  <c r="AR122" i="2"/>
  <c r="AR130" i="2"/>
  <c r="AR138" i="2"/>
  <c r="AR146" i="2"/>
  <c r="AR137" i="2"/>
  <c r="AR145" i="2"/>
  <c r="AR97" i="2"/>
  <c r="AR113" i="2"/>
  <c r="AR127" i="2"/>
  <c r="AR136" i="2"/>
  <c r="AR144" i="2"/>
  <c r="AR121" i="2"/>
  <c r="AR128" i="2"/>
  <c r="AR129" i="2"/>
  <c r="AR134" i="2"/>
  <c r="AR142" i="2"/>
  <c r="AR150" i="2"/>
  <c r="AR133" i="2"/>
  <c r="AR141" i="2"/>
  <c r="AR149" i="2"/>
  <c r="AR158" i="2"/>
  <c r="AR166" i="2"/>
  <c r="AR131" i="2"/>
  <c r="AR157" i="2"/>
  <c r="AR165" i="2"/>
  <c r="AR112" i="2"/>
  <c r="AR132" i="2"/>
  <c r="AR135" i="2"/>
  <c r="AR147" i="2"/>
  <c r="AR156" i="2"/>
  <c r="AR164" i="2"/>
  <c r="AR139" i="2"/>
  <c r="AR148" i="2"/>
  <c r="AR154" i="2"/>
  <c r="AR162" i="2"/>
  <c r="AR140" i="2"/>
  <c r="AR143" i="2"/>
  <c r="AR153" i="2"/>
  <c r="AR155" i="2"/>
  <c r="AR175" i="2"/>
  <c r="BJ175" i="2" s="1"/>
  <c r="AR183" i="2"/>
  <c r="AR191" i="2"/>
  <c r="AR174" i="2"/>
  <c r="AR182" i="2"/>
  <c r="AR190" i="2"/>
  <c r="AR159" i="2"/>
  <c r="AR168" i="2"/>
  <c r="AR173" i="2"/>
  <c r="AR189" i="2"/>
  <c r="AR160" i="2"/>
  <c r="AR172" i="2"/>
  <c r="AR180" i="2"/>
  <c r="AR188" i="2"/>
  <c r="AR179" i="2"/>
  <c r="AR192" i="2"/>
  <c r="AR196" i="2"/>
  <c r="AR204" i="2"/>
  <c r="AR212" i="2"/>
  <c r="AR220" i="2"/>
  <c r="AR228" i="2"/>
  <c r="AR186" i="2"/>
  <c r="AR203" i="2"/>
  <c r="AR211" i="2"/>
  <c r="AR202" i="2"/>
  <c r="AR210" i="2"/>
  <c r="AR209" i="2"/>
  <c r="AR217" i="2"/>
  <c r="AR177" i="2"/>
  <c r="AR200" i="2"/>
  <c r="AR216" i="2"/>
  <c r="AR224" i="2"/>
  <c r="AR178" i="2"/>
  <c r="AR193" i="2"/>
  <c r="AR205" i="2"/>
  <c r="AR215" i="2"/>
  <c r="AR229" i="2"/>
  <c r="AR197" i="2"/>
  <c r="AR199" i="2"/>
  <c r="AR233" i="2"/>
  <c r="AR206" i="2"/>
  <c r="AR232" i="2"/>
  <c r="AR198" i="2"/>
  <c r="AR223" i="2"/>
  <c r="AR231" i="2"/>
  <c r="AR239" i="2"/>
  <c r="AR185" i="2"/>
  <c r="AR213" i="2"/>
  <c r="AR238" i="2"/>
  <c r="AR184" i="2"/>
  <c r="AR214" i="2"/>
  <c r="AR236" i="2"/>
  <c r="AR152" i="2"/>
  <c r="AR207" i="2"/>
  <c r="AR267" i="2"/>
  <c r="AR283" i="2"/>
  <c r="AR235" i="2"/>
  <c r="AR250" i="2"/>
  <c r="AR258" i="2"/>
  <c r="AR266" i="2"/>
  <c r="AR274" i="2"/>
  <c r="AR290" i="2"/>
  <c r="AR249" i="2"/>
  <c r="AR257" i="2"/>
  <c r="AR273" i="2"/>
  <c r="AR281" i="2"/>
  <c r="AR297" i="2"/>
  <c r="AR243" i="2"/>
  <c r="AR248" i="2"/>
  <c r="AR256" i="2"/>
  <c r="AR264" i="2"/>
  <c r="AR272" i="2"/>
  <c r="AR280" i="2"/>
  <c r="AR288" i="2"/>
  <c r="AR247" i="2"/>
  <c r="AR255" i="2"/>
  <c r="AR271" i="2"/>
  <c r="AR279" i="2"/>
  <c r="AR287" i="2"/>
  <c r="AR261" i="2"/>
  <c r="AR277" i="2"/>
  <c r="AR285" i="2"/>
  <c r="AR293" i="2"/>
  <c r="AR262" i="2"/>
  <c r="AR302" i="2"/>
  <c r="AR310" i="2"/>
  <c r="AR318" i="2"/>
  <c r="AR326" i="2"/>
  <c r="AR334" i="2"/>
  <c r="AR342" i="2"/>
  <c r="AR270" i="2"/>
  <c r="AR286" i="2"/>
  <c r="AR309" i="2"/>
  <c r="AR325" i="2"/>
  <c r="AR333" i="2"/>
  <c r="AR341" i="2"/>
  <c r="AR268" i="2"/>
  <c r="AR276" i="2"/>
  <c r="AR308" i="2"/>
  <c r="AR316" i="2"/>
  <c r="AR324" i="2"/>
  <c r="AR332" i="2"/>
  <c r="AR340" i="2"/>
  <c r="AR246" i="2"/>
  <c r="AR252" i="2"/>
  <c r="AR323" i="2"/>
  <c r="AR331" i="2"/>
  <c r="AR339" i="2"/>
  <c r="AR278" i="2"/>
  <c r="AR306" i="2"/>
  <c r="AR314" i="2"/>
  <c r="AR322" i="2"/>
  <c r="AR338" i="2"/>
  <c r="AR260" i="2"/>
  <c r="AR292" i="2"/>
  <c r="AR312" i="2"/>
  <c r="AR320" i="2"/>
  <c r="AR328" i="2"/>
  <c r="AR336" i="2"/>
  <c r="AR344" i="2"/>
  <c r="AR295" i="2"/>
  <c r="AR303" i="2"/>
  <c r="AR319" i="2"/>
  <c r="AR327" i="2"/>
  <c r="AR343" i="2"/>
  <c r="AR329" i="2"/>
  <c r="AR284" i="2"/>
  <c r="AR311" i="2"/>
  <c r="AR298" i="2"/>
  <c r="AR345" i="2"/>
  <c r="AR353" i="2"/>
  <c r="AR361" i="2"/>
  <c r="AR369" i="2"/>
  <c r="AR337" i="2"/>
  <c r="AR352" i="2"/>
  <c r="AR360" i="2"/>
  <c r="AR368" i="2"/>
  <c r="AR351" i="2"/>
  <c r="AR359" i="2"/>
  <c r="AR367" i="2"/>
  <c r="AR350" i="2"/>
  <c r="AR358" i="2"/>
  <c r="AR366" i="2"/>
  <c r="AR321" i="2"/>
  <c r="AR357" i="2"/>
  <c r="AR365" i="2"/>
  <c r="AR364" i="2"/>
  <c r="AR347" i="2"/>
  <c r="AR355" i="2"/>
  <c r="AR363" i="2"/>
  <c r="AR371" i="2"/>
  <c r="AR375" i="2"/>
  <c r="AR383" i="2"/>
  <c r="AR391" i="2"/>
  <c r="AR354" i="2"/>
  <c r="AR374" i="2"/>
  <c r="AR382" i="2"/>
  <c r="AR390" i="2"/>
  <c r="AR398" i="2"/>
  <c r="AR373" i="2"/>
  <c r="AR381" i="2"/>
  <c r="AR370" i="2"/>
  <c r="AR380" i="2"/>
  <c r="AR388" i="2"/>
  <c r="AR396" i="2"/>
  <c r="AR335" i="2"/>
  <c r="AR346" i="2"/>
  <c r="AR379" i="2"/>
  <c r="AR387" i="2"/>
  <c r="AR393" i="2"/>
  <c r="AR362" i="2"/>
  <c r="AR376" i="2"/>
  <c r="AR406" i="2"/>
  <c r="AR422" i="2"/>
  <c r="AR430" i="2"/>
  <c r="AR446" i="2"/>
  <c r="AR454" i="2"/>
  <c r="AR405" i="2"/>
  <c r="AR413" i="2"/>
  <c r="AR421" i="2"/>
  <c r="AR429" i="2"/>
  <c r="AR437" i="2"/>
  <c r="AR445" i="2"/>
  <c r="AR453" i="2"/>
  <c r="AR404" i="2"/>
  <c r="AR412" i="2"/>
  <c r="AR420" i="2"/>
  <c r="AR428" i="2"/>
  <c r="AR444" i="2"/>
  <c r="AR452" i="2"/>
  <c r="AR378" i="2"/>
  <c r="AR394" i="2"/>
  <c r="AR403" i="2"/>
  <c r="AR411" i="2"/>
  <c r="AR419" i="2"/>
  <c r="AR427" i="2"/>
  <c r="AR435" i="2"/>
  <c r="AR451" i="2"/>
  <c r="AR410" i="2"/>
  <c r="AR418" i="2"/>
  <c r="AR426" i="2"/>
  <c r="AR434" i="2"/>
  <c r="AR442" i="2"/>
  <c r="AR450" i="2"/>
  <c r="AR401" i="2"/>
  <c r="AR409" i="2"/>
  <c r="AR425" i="2"/>
  <c r="AR433" i="2"/>
  <c r="AR441" i="2"/>
  <c r="AR449" i="2"/>
  <c r="AR397" i="2"/>
  <c r="AR400" i="2"/>
  <c r="AR408" i="2"/>
  <c r="AR416" i="2"/>
  <c r="AR424" i="2"/>
  <c r="AR432" i="2"/>
  <c r="AR440" i="2"/>
  <c r="AR448" i="2"/>
  <c r="AR423" i="2"/>
  <c r="AR439" i="2"/>
  <c r="AR460" i="2"/>
  <c r="AR468" i="2"/>
  <c r="AR476" i="2"/>
  <c r="AR484" i="2"/>
  <c r="AR492" i="2"/>
  <c r="AR500" i="2"/>
  <c r="AR508" i="2"/>
  <c r="AR407" i="2"/>
  <c r="AR459" i="2"/>
  <c r="BJ459" i="2" s="1"/>
  <c r="AR467" i="2"/>
  <c r="AR475" i="2"/>
  <c r="AR483" i="2"/>
  <c r="AR491" i="2"/>
  <c r="AR466" i="2"/>
  <c r="AR482" i="2"/>
  <c r="AR498" i="2"/>
  <c r="AR506" i="2"/>
  <c r="AR457" i="2"/>
  <c r="AR465" i="2"/>
  <c r="AR473" i="2"/>
  <c r="AR489" i="2"/>
  <c r="AR497" i="2"/>
  <c r="AR505" i="2"/>
  <c r="AR399" i="2"/>
  <c r="AR447" i="2"/>
  <c r="AR456" i="2"/>
  <c r="BJ456" i="2" s="1"/>
  <c r="AR464" i="2"/>
  <c r="AR472" i="2"/>
  <c r="AR480" i="2"/>
  <c r="AR488" i="2"/>
  <c r="AR496" i="2"/>
  <c r="AR504" i="2"/>
  <c r="AR455" i="2"/>
  <c r="AR463" i="2"/>
  <c r="AR471" i="2"/>
  <c r="AR479" i="2"/>
  <c r="AR487" i="2"/>
  <c r="AR495" i="2"/>
  <c r="AR503" i="2"/>
  <c r="AR415" i="2"/>
  <c r="AR462" i="2"/>
  <c r="AR470" i="2"/>
  <c r="AR478" i="2"/>
  <c r="AR486" i="2"/>
  <c r="AR494" i="2"/>
  <c r="AR431" i="2"/>
  <c r="AR469" i="2"/>
  <c r="AR485" i="2"/>
  <c r="AR501" i="2"/>
  <c r="AR510" i="2"/>
  <c r="AR518" i="2"/>
  <c r="AR526" i="2"/>
  <c r="AR534" i="2"/>
  <c r="AR558" i="2"/>
  <c r="AR517" i="2"/>
  <c r="AR525" i="2"/>
  <c r="AR533" i="2"/>
  <c r="AR541" i="2"/>
  <c r="AR549" i="2"/>
  <c r="AR557" i="2"/>
  <c r="AR565" i="2"/>
  <c r="AR532" i="2"/>
  <c r="AR540" i="2"/>
  <c r="AR548" i="2"/>
  <c r="AR556" i="2"/>
  <c r="AR564" i="2"/>
  <c r="AR515" i="2"/>
  <c r="AR523" i="2"/>
  <c r="AR547" i="2"/>
  <c r="AR555" i="2"/>
  <c r="AR514" i="2"/>
  <c r="AR522" i="2"/>
  <c r="AR530" i="2"/>
  <c r="AR546" i="2"/>
  <c r="AR554" i="2"/>
  <c r="AR562" i="2"/>
  <c r="AR529" i="2"/>
  <c r="AR545" i="2"/>
  <c r="AR553" i="2"/>
  <c r="AR561" i="2"/>
  <c r="AR520" i="2"/>
  <c r="AR528" i="2"/>
  <c r="AR544" i="2"/>
  <c r="AR560" i="2"/>
  <c r="AR568" i="2"/>
  <c r="AR511" i="2"/>
  <c r="AR519" i="2"/>
  <c r="AR527" i="2"/>
  <c r="AR535" i="2"/>
  <c r="AR543" i="2"/>
  <c r="AR551" i="2"/>
  <c r="AR559" i="2"/>
  <c r="AR567" i="2"/>
  <c r="AR575" i="2"/>
  <c r="AR591" i="2"/>
  <c r="AR599" i="2"/>
  <c r="AR607" i="2"/>
  <c r="AR615" i="2"/>
  <c r="AR623" i="2"/>
  <c r="AR631" i="2"/>
  <c r="AR574" i="2"/>
  <c r="AR614" i="2"/>
  <c r="AR622" i="2"/>
  <c r="AR573" i="2"/>
  <c r="AR589" i="2"/>
  <c r="AR605" i="2"/>
  <c r="AR613" i="2"/>
  <c r="AR621" i="2"/>
  <c r="AR629" i="2"/>
  <c r="AR569" i="2"/>
  <c r="AR580" i="2"/>
  <c r="AR588" i="2"/>
  <c r="AR596" i="2"/>
  <c r="AR604" i="2"/>
  <c r="AR612" i="2"/>
  <c r="AR620" i="2"/>
  <c r="AR571" i="2"/>
  <c r="AR587" i="2"/>
  <c r="AR611" i="2"/>
  <c r="AR619" i="2"/>
  <c r="AR627" i="2"/>
  <c r="AR570" i="2"/>
  <c r="AR578" i="2"/>
  <c r="AR586" i="2"/>
  <c r="AR594" i="2"/>
  <c r="AR610" i="2"/>
  <c r="AR618" i="2"/>
  <c r="AR626" i="2"/>
  <c r="AR577" i="2"/>
  <c r="AR585" i="2"/>
  <c r="AR601" i="2"/>
  <c r="AR609" i="2"/>
  <c r="AR617" i="2"/>
  <c r="AR625" i="2"/>
  <c r="AR576" i="2"/>
  <c r="AR584" i="2"/>
  <c r="AR600" i="2"/>
  <c r="AR608" i="2"/>
  <c r="AR616" i="2"/>
  <c r="AR624" i="2"/>
  <c r="AR630" i="2"/>
  <c r="AR636" i="2"/>
  <c r="AR644" i="2"/>
  <c r="AR652" i="2"/>
  <c r="AR660" i="2"/>
  <c r="AR676" i="2"/>
  <c r="AR684" i="2"/>
  <c r="AR635" i="2"/>
  <c r="AR643" i="2"/>
  <c r="AR651" i="2"/>
  <c r="AR659" i="2"/>
  <c r="AR667" i="2"/>
  <c r="AR683" i="2"/>
  <c r="AR634" i="2"/>
  <c r="AR642" i="2"/>
  <c r="AR650" i="2"/>
  <c r="AR658" i="2"/>
  <c r="AR666" i="2"/>
  <c r="AR674" i="2"/>
  <c r="AR682" i="2"/>
  <c r="AR690" i="2"/>
  <c r="AR633" i="2"/>
  <c r="AR641" i="2"/>
  <c r="AR649" i="2"/>
  <c r="AR665" i="2"/>
  <c r="AR673" i="2"/>
  <c r="AR681" i="2"/>
  <c r="AR689" i="2"/>
  <c r="AR632" i="2"/>
  <c r="AR640" i="2"/>
  <c r="AR648" i="2"/>
  <c r="AR656" i="2"/>
  <c r="AR664" i="2"/>
  <c r="AR672" i="2"/>
  <c r="AR680" i="2"/>
  <c r="AR688" i="2"/>
  <c r="AR639" i="2"/>
  <c r="AR647" i="2"/>
  <c r="AR655" i="2"/>
  <c r="AR663" i="2"/>
  <c r="AR679" i="2"/>
  <c r="AR687" i="2"/>
  <c r="AR638" i="2"/>
  <c r="AR646" i="2"/>
  <c r="AR654" i="2"/>
  <c r="AR662" i="2"/>
  <c r="AR670" i="2"/>
  <c r="AR637" i="2"/>
  <c r="AR645" i="2"/>
  <c r="AR661" i="2"/>
  <c r="AR669" i="2"/>
  <c r="AR677" i="2"/>
  <c r="AR685" i="2"/>
  <c r="AR697" i="2"/>
  <c r="AR705" i="2"/>
  <c r="AR713" i="2"/>
  <c r="AR721" i="2"/>
  <c r="AR729" i="2"/>
  <c r="AR737" i="2"/>
  <c r="AR745" i="2"/>
  <c r="AR753" i="2"/>
  <c r="AR720" i="2"/>
  <c r="AR728" i="2"/>
  <c r="AR736" i="2"/>
  <c r="AR752" i="2"/>
  <c r="AR695" i="2"/>
  <c r="AR711" i="2"/>
  <c r="AR719" i="2"/>
  <c r="AR727" i="2"/>
  <c r="AR735" i="2"/>
  <c r="AR743" i="2"/>
  <c r="AR751" i="2"/>
  <c r="AR702" i="2"/>
  <c r="AR710" i="2"/>
  <c r="AR718" i="2"/>
  <c r="AR734" i="2"/>
  <c r="AR742" i="2"/>
  <c r="AR750" i="2"/>
  <c r="AR693" i="2"/>
  <c r="AR701" i="2"/>
  <c r="AR709" i="2"/>
  <c r="AR717" i="2"/>
  <c r="AR725" i="2"/>
  <c r="AR741" i="2"/>
  <c r="AR692" i="2"/>
  <c r="AR700" i="2"/>
  <c r="AR708" i="2"/>
  <c r="AR716" i="2"/>
  <c r="AR724" i="2"/>
  <c r="AR732" i="2"/>
  <c r="AR740" i="2"/>
  <c r="AR691" i="2"/>
  <c r="AR699" i="2"/>
  <c r="AR707" i="2"/>
  <c r="AR723" i="2"/>
  <c r="AR731" i="2"/>
  <c r="AR739" i="2"/>
  <c r="AR747" i="2"/>
  <c r="AR762" i="2"/>
  <c r="AR778" i="2"/>
  <c r="AR786" i="2"/>
  <c r="AR794" i="2"/>
  <c r="AR802" i="2"/>
  <c r="AR810" i="2"/>
  <c r="AR818" i="2"/>
  <c r="AR826" i="2"/>
  <c r="AR834" i="2"/>
  <c r="AR842" i="2"/>
  <c r="AR850" i="2"/>
  <c r="AR858" i="2"/>
  <c r="AR866" i="2"/>
  <c r="AR714" i="2"/>
  <c r="AR722" i="2"/>
  <c r="AR761" i="2"/>
  <c r="AR777" i="2"/>
  <c r="AR785" i="2"/>
  <c r="AR801" i="2"/>
  <c r="AR809" i="2"/>
  <c r="AR817" i="2"/>
  <c r="AR825" i="2"/>
  <c r="AR833" i="2"/>
  <c r="AR841" i="2"/>
  <c r="AR857" i="2"/>
  <c r="AR754" i="2"/>
  <c r="AR768" i="2"/>
  <c r="AR776" i="2"/>
  <c r="AR784" i="2"/>
  <c r="AR792" i="2"/>
  <c r="AR800" i="2"/>
  <c r="AR808" i="2"/>
  <c r="AR816" i="2"/>
  <c r="AR824" i="2"/>
  <c r="AR832" i="2"/>
  <c r="AR840" i="2"/>
  <c r="AR848" i="2"/>
  <c r="AR856" i="2"/>
  <c r="AR864" i="2"/>
  <c r="AR738" i="2"/>
  <c r="AR759" i="2"/>
  <c r="AR767" i="2"/>
  <c r="AR775" i="2"/>
  <c r="AR783" i="2"/>
  <c r="AR791" i="2"/>
  <c r="AR799" i="2"/>
  <c r="AR807" i="2"/>
  <c r="AR815" i="2"/>
  <c r="AR823" i="2"/>
  <c r="AR831" i="2"/>
  <c r="AR839" i="2"/>
  <c r="AR847" i="2"/>
  <c r="AR855" i="2"/>
  <c r="AR863" i="2"/>
  <c r="AR746" i="2"/>
  <c r="AR758" i="2"/>
  <c r="AR766" i="2"/>
  <c r="AR774" i="2"/>
  <c r="AR782" i="2"/>
  <c r="AR798" i="2"/>
  <c r="AR806" i="2"/>
  <c r="AR814" i="2"/>
  <c r="AR822" i="2"/>
  <c r="AR830" i="2"/>
  <c r="AR838" i="2"/>
  <c r="AR846" i="2"/>
  <c r="AR854" i="2"/>
  <c r="AR862" i="2"/>
  <c r="AR698" i="2"/>
  <c r="AR706" i="2"/>
  <c r="AR757" i="2"/>
  <c r="AR765" i="2"/>
  <c r="AR773" i="2"/>
  <c r="AR781" i="2"/>
  <c r="AR789" i="2"/>
  <c r="AR797" i="2"/>
  <c r="AR805" i="2"/>
  <c r="AR813" i="2"/>
  <c r="AR821" i="2"/>
  <c r="AR829" i="2"/>
  <c r="AR837" i="2"/>
  <c r="AR845" i="2"/>
  <c r="AR853" i="2"/>
  <c r="AR861" i="2"/>
  <c r="AR764" i="2"/>
  <c r="AR772" i="2"/>
  <c r="AR780" i="2"/>
  <c r="AR788" i="2"/>
  <c r="AR796" i="2"/>
  <c r="AR804" i="2"/>
  <c r="AR812" i="2"/>
  <c r="AR820" i="2"/>
  <c r="AR828" i="2"/>
  <c r="AR836" i="2"/>
  <c r="AR844" i="2"/>
  <c r="AR852" i="2"/>
  <c r="AR860" i="2"/>
  <c r="AR835" i="2"/>
  <c r="AR871" i="2"/>
  <c r="AR879" i="2"/>
  <c r="AR887" i="2"/>
  <c r="AR895" i="2"/>
  <c r="AR903" i="2"/>
  <c r="AR911" i="2"/>
  <c r="AR919" i="2"/>
  <c r="AR927" i="2"/>
  <c r="AR935" i="2"/>
  <c r="AR827" i="2"/>
  <c r="AR870" i="2"/>
  <c r="AR878" i="2"/>
  <c r="AR894" i="2"/>
  <c r="AR910" i="2"/>
  <c r="AR918" i="2"/>
  <c r="AR926" i="2"/>
  <c r="AR934" i="2"/>
  <c r="AR942" i="2"/>
  <c r="AR950" i="2"/>
  <c r="AR869" i="2"/>
  <c r="AR885" i="2"/>
  <c r="AR893" i="2"/>
  <c r="AR901" i="2"/>
  <c r="AR917" i="2"/>
  <c r="AR925" i="2"/>
  <c r="AR933" i="2"/>
  <c r="AR949" i="2"/>
  <c r="AR957" i="2"/>
  <c r="AR965" i="2"/>
  <c r="AR755" i="2"/>
  <c r="AR771" i="2"/>
  <c r="AR779" i="2"/>
  <c r="AR803" i="2"/>
  <c r="AR819" i="2"/>
  <c r="AR865" i="2"/>
  <c r="AR868" i="2"/>
  <c r="AR876" i="2"/>
  <c r="AR884" i="2"/>
  <c r="AR892" i="2"/>
  <c r="AR900" i="2"/>
  <c r="AR908" i="2"/>
  <c r="AR916" i="2"/>
  <c r="AR924" i="2"/>
  <c r="AR932" i="2"/>
  <c r="AR940" i="2"/>
  <c r="AR948" i="2"/>
  <c r="AR956" i="2"/>
  <c r="AR964" i="2"/>
  <c r="AR763" i="2"/>
  <c r="AR795" i="2"/>
  <c r="AR859" i="2"/>
  <c r="AR867" i="2"/>
  <c r="AR883" i="2"/>
  <c r="AR891" i="2"/>
  <c r="AR899" i="2"/>
  <c r="AR907" i="2"/>
  <c r="AR915" i="2"/>
  <c r="AR923" i="2"/>
  <c r="AR931" i="2"/>
  <c r="AR971" i="2"/>
  <c r="AR787" i="2"/>
  <c r="AR851" i="2"/>
  <c r="AR874" i="2"/>
  <c r="AR882" i="2"/>
  <c r="AR898" i="2"/>
  <c r="AR906" i="2"/>
  <c r="AR914" i="2"/>
  <c r="AR922" i="2"/>
  <c r="AR930" i="2"/>
  <c r="AR938" i="2"/>
  <c r="AR946" i="2"/>
  <c r="AR962" i="2"/>
  <c r="AR873" i="2"/>
  <c r="AR881" i="2"/>
  <c r="AR889" i="2"/>
  <c r="AR897" i="2"/>
  <c r="AR905" i="2"/>
  <c r="AR913" i="2"/>
  <c r="AR921" i="2"/>
  <c r="AR929" i="2"/>
  <c r="AR953" i="2"/>
  <c r="AR961" i="2"/>
  <c r="AR969" i="2"/>
  <c r="AR811" i="2"/>
  <c r="AR896" i="2"/>
  <c r="AR928" i="2"/>
  <c r="AR952" i="2"/>
  <c r="AR990" i="2"/>
  <c r="AR998" i="2"/>
  <c r="AR1014" i="2"/>
  <c r="AR1022" i="2"/>
  <c r="AR1030" i="2"/>
  <c r="AR1038" i="2"/>
  <c r="AR1046" i="2"/>
  <c r="AR1070" i="2"/>
  <c r="AR1078" i="2"/>
  <c r="AR888" i="2"/>
  <c r="AR972" i="2"/>
  <c r="AR981" i="2"/>
  <c r="AR989" i="2"/>
  <c r="AR1005" i="2"/>
  <c r="AR1013" i="2"/>
  <c r="AR1021" i="2"/>
  <c r="AR1029" i="2"/>
  <c r="AR1037" i="2"/>
  <c r="AR1053" i="2"/>
  <c r="AR1061" i="2"/>
  <c r="AR1069" i="2"/>
  <c r="AR944" i="2"/>
  <c r="AR960" i="2"/>
  <c r="AR988" i="2"/>
  <c r="AR996" i="2"/>
  <c r="AR1012" i="2"/>
  <c r="AR1020" i="2"/>
  <c r="AR1028" i="2"/>
  <c r="AR1036" i="2"/>
  <c r="AR1052" i="2"/>
  <c r="AR1060" i="2"/>
  <c r="AR1068" i="2"/>
  <c r="AR1076" i="2"/>
  <c r="AR872" i="2"/>
  <c r="AR979" i="2"/>
  <c r="AR987" i="2"/>
  <c r="AR995" i="2"/>
  <c r="AR1019" i="2"/>
  <c r="AR1035" i="2"/>
  <c r="AR1043" i="2"/>
  <c r="AR1051" i="2"/>
  <c r="AR1059" i="2"/>
  <c r="AR1075" i="2"/>
  <c r="BJ1075" i="2" s="1"/>
  <c r="AR968" i="2"/>
  <c r="AR978" i="2"/>
  <c r="AR986" i="2"/>
  <c r="AR994" i="2"/>
  <c r="AR1002" i="2"/>
  <c r="AR1010" i="2"/>
  <c r="AR1018" i="2"/>
  <c r="AR1026" i="2"/>
  <c r="AR1034" i="2"/>
  <c r="AR1042" i="2"/>
  <c r="AR1050" i="2"/>
  <c r="AR1058" i="2"/>
  <c r="AR1066" i="2"/>
  <c r="AR1074" i="2"/>
  <c r="AR904" i="2"/>
  <c r="AR920" i="2"/>
  <c r="AR977" i="2"/>
  <c r="AR985" i="2"/>
  <c r="AR993" i="2"/>
  <c r="AR1009" i="2"/>
  <c r="AR1017" i="2"/>
  <c r="AR1025" i="2"/>
  <c r="AR1049" i="2"/>
  <c r="AR1057" i="2"/>
  <c r="AR1065" i="2"/>
  <c r="AR1073" i="2"/>
  <c r="AR880" i="2"/>
  <c r="AR912" i="2"/>
  <c r="AR976" i="2"/>
  <c r="AR984" i="2"/>
  <c r="AR992" i="2"/>
  <c r="AR1000" i="2"/>
  <c r="AR1008" i="2"/>
  <c r="AR1016" i="2"/>
  <c r="AR1024" i="2"/>
  <c r="AR1040" i="2"/>
  <c r="AR1048" i="2"/>
  <c r="AR1056" i="2"/>
  <c r="AR1064" i="2"/>
  <c r="AR975" i="2"/>
  <c r="AR983" i="2"/>
  <c r="AR999" i="2"/>
  <c r="AR1007" i="2"/>
  <c r="AR1023" i="2"/>
  <c r="AR1031" i="2"/>
  <c r="AR1039" i="2"/>
  <c r="AR1047" i="2"/>
  <c r="AR1055" i="2"/>
  <c r="AR1063" i="2"/>
  <c r="AR1071" i="2"/>
  <c r="BW1124" i="2"/>
  <c r="BG1124" i="2"/>
  <c r="AY1124" i="2"/>
  <c r="AQ1124" i="2"/>
  <c r="BF1123" i="2"/>
  <c r="AX1123" i="2"/>
  <c r="AP1123" i="2"/>
  <c r="BM1123" i="2" s="1"/>
  <c r="CD1122" i="2"/>
  <c r="BE1122" i="2"/>
  <c r="AW1122" i="2"/>
  <c r="AO1122" i="2"/>
  <c r="BD1121" i="2"/>
  <c r="AV1121" i="2"/>
  <c r="AN1121" i="2"/>
  <c r="BI1121" i="2" s="1"/>
  <c r="BC1120" i="2"/>
  <c r="AM1120" i="2"/>
  <c r="AL1119" i="2"/>
  <c r="BY1118" i="2"/>
  <c r="BA1118" i="2"/>
  <c r="AS1118" i="2"/>
  <c r="BX1117" i="2"/>
  <c r="BZ1117" i="2" s="1"/>
  <c r="CA1117" i="2" s="1"/>
  <c r="BW1116" i="2"/>
  <c r="BZ1116" i="2" s="1"/>
  <c r="BG1116" i="2"/>
  <c r="AY1116" i="2"/>
  <c r="AQ1116" i="2"/>
  <c r="BF1115" i="2"/>
  <c r="AX1115" i="2"/>
  <c r="AP1115" i="2"/>
  <c r="BM1115" i="2" s="1"/>
  <c r="CD1114" i="2"/>
  <c r="BE1114" i="2"/>
  <c r="AW1114" i="2"/>
  <c r="AO1114" i="2"/>
  <c r="BD1113" i="2"/>
  <c r="AV1113" i="2"/>
  <c r="AN1113" i="2"/>
  <c r="BI1113" i="2" s="1"/>
  <c r="BC1112" i="2"/>
  <c r="AU1112" i="2"/>
  <c r="AM1112" i="2"/>
  <c r="BB1111" i="2"/>
  <c r="AT1111" i="2"/>
  <c r="AL1111" i="2"/>
  <c r="BY1110" i="2"/>
  <c r="BX1109" i="2"/>
  <c r="BZ1109" i="2" s="1"/>
  <c r="CA1109" i="2" s="1"/>
  <c r="BG1108" i="2"/>
  <c r="BF1107" i="2"/>
  <c r="AP1107" i="2"/>
  <c r="BM1107" i="2" s="1"/>
  <c r="CD1106" i="2"/>
  <c r="AO1106" i="2"/>
  <c r="BO1106" i="2" s="1"/>
  <c r="AN1105" i="2"/>
  <c r="BI1105" i="2" s="1"/>
  <c r="BB1103" i="2"/>
  <c r="AL1103" i="2"/>
  <c r="BY1102" i="2"/>
  <c r="BA1102" i="2"/>
  <c r="AS1102" i="2"/>
  <c r="BX1101" i="2"/>
  <c r="BZ1101" i="2" s="1"/>
  <c r="BH1101" i="2"/>
  <c r="BG1100" i="2"/>
  <c r="BF1099" i="2"/>
  <c r="AX1099" i="2"/>
  <c r="AP1099" i="2"/>
  <c r="CD1098" i="2"/>
  <c r="AO1098" i="2"/>
  <c r="BO1098" i="2" s="1"/>
  <c r="AN1097" i="2"/>
  <c r="BI1097" i="2" s="1"/>
  <c r="AM1096" i="2"/>
  <c r="BJ1096" i="2" s="1"/>
  <c r="BY1094" i="2"/>
  <c r="BA1094" i="2"/>
  <c r="BX1093" i="2"/>
  <c r="BH1093" i="2"/>
  <c r="BG1092" i="2"/>
  <c r="BF1091" i="2"/>
  <c r="AX1091" i="2"/>
  <c r="AP1091" i="2"/>
  <c r="BM1091" i="2" s="1"/>
  <c r="CD1090" i="2"/>
  <c r="BE1090" i="2"/>
  <c r="AO1090" i="2"/>
  <c r="BO1090" i="2" s="1"/>
  <c r="BD1089" i="2"/>
  <c r="AN1089" i="2"/>
  <c r="BI1089" i="2" s="1"/>
  <c r="BC1088" i="2"/>
  <c r="AU1088" i="2"/>
  <c r="AM1088" i="2"/>
  <c r="BB1087" i="2"/>
  <c r="AT1087" i="2"/>
  <c r="AL1087" i="2"/>
  <c r="BY1086" i="2"/>
  <c r="BA1086" i="2"/>
  <c r="AS1086" i="2"/>
  <c r="BX1085" i="2"/>
  <c r="BH1085" i="2"/>
  <c r="AZ1085" i="2"/>
  <c r="AR1085" i="2"/>
  <c r="BW1084" i="2"/>
  <c r="BZ1084" i="2" s="1"/>
  <c r="BF1083" i="2"/>
  <c r="AX1083" i="2"/>
  <c r="AP1083" i="2"/>
  <c r="BM1083" i="2" s="1"/>
  <c r="CD1082" i="2"/>
  <c r="BE1082" i="2"/>
  <c r="AW1082" i="2"/>
  <c r="AO1082" i="2"/>
  <c r="BO1082" i="2" s="1"/>
  <c r="BD1081" i="2"/>
  <c r="AV1081" i="2"/>
  <c r="AN1081" i="2"/>
  <c r="BI1081" i="2" s="1"/>
  <c r="BC1080" i="2"/>
  <c r="AM1080" i="2"/>
  <c r="AZ1079" i="2"/>
  <c r="AM1079" i="2"/>
  <c r="BJ1079" i="2" s="1"/>
  <c r="BW1078" i="2"/>
  <c r="AW1078" i="2"/>
  <c r="AV1077" i="2"/>
  <c r="AV1076" i="2"/>
  <c r="AU1075" i="2"/>
  <c r="AU1074" i="2"/>
  <c r="BA1073" i="2"/>
  <c r="BH1072" i="2"/>
  <c r="BH1071" i="2"/>
  <c r="BX9" i="2"/>
  <c r="BX17" i="2"/>
  <c r="BX8" i="2"/>
  <c r="BX16" i="2"/>
  <c r="BX7" i="2"/>
  <c r="BX15" i="2"/>
  <c r="BX6" i="2"/>
  <c r="BX14" i="2"/>
  <c r="BX5" i="2"/>
  <c r="BX13" i="2"/>
  <c r="BX3" i="2"/>
  <c r="BX11" i="2"/>
  <c r="BX12" i="2"/>
  <c r="BX18" i="2"/>
  <c r="BX26" i="2"/>
  <c r="BX10" i="2"/>
  <c r="BX25" i="2"/>
  <c r="BX24" i="2"/>
  <c r="BX23" i="2"/>
  <c r="BX22" i="2"/>
  <c r="BX20" i="2"/>
  <c r="BX28" i="2"/>
  <c r="BX19" i="2"/>
  <c r="BX27" i="2"/>
  <c r="BX34" i="2"/>
  <c r="BX33" i="2"/>
  <c r="BX41" i="2"/>
  <c r="BX32" i="2"/>
  <c r="BX40" i="2"/>
  <c r="BX4" i="2"/>
  <c r="BX31" i="2"/>
  <c r="BX39" i="2"/>
  <c r="BX36" i="2"/>
  <c r="BX35" i="2"/>
  <c r="BX45" i="2"/>
  <c r="BX44" i="2"/>
  <c r="BX52" i="2"/>
  <c r="BX43" i="2"/>
  <c r="BX51" i="2"/>
  <c r="BX37" i="2"/>
  <c r="BX42" i="2"/>
  <c r="BX50" i="2"/>
  <c r="BX29" i="2"/>
  <c r="BX49" i="2"/>
  <c r="BX21" i="2"/>
  <c r="BX47" i="2"/>
  <c r="BX48" i="2"/>
  <c r="BX57" i="2"/>
  <c r="BX56" i="2"/>
  <c r="BX64" i="2"/>
  <c r="BX55" i="2"/>
  <c r="BX54" i="2"/>
  <c r="BX62" i="2"/>
  <c r="BX46" i="2"/>
  <c r="BX53" i="2"/>
  <c r="BX61" i="2"/>
  <c r="BX38" i="2"/>
  <c r="BX60" i="2"/>
  <c r="BX30" i="2"/>
  <c r="BX59" i="2"/>
  <c r="BX71" i="2"/>
  <c r="BX79" i="2"/>
  <c r="BX70" i="2"/>
  <c r="BX78" i="2"/>
  <c r="BX69" i="2"/>
  <c r="BX77" i="2"/>
  <c r="BX68" i="2"/>
  <c r="BX76" i="2"/>
  <c r="BX67" i="2"/>
  <c r="BX75" i="2"/>
  <c r="BX66" i="2"/>
  <c r="BX74" i="2"/>
  <c r="BX82" i="2"/>
  <c r="BX87" i="2"/>
  <c r="BX95" i="2"/>
  <c r="BX103" i="2"/>
  <c r="BX81" i="2"/>
  <c r="BX86" i="2"/>
  <c r="BX94" i="2"/>
  <c r="BX102" i="2"/>
  <c r="BX85" i="2"/>
  <c r="BX93" i="2"/>
  <c r="BX101" i="2"/>
  <c r="BX63" i="2"/>
  <c r="BX65" i="2"/>
  <c r="BX73" i="2"/>
  <c r="BX84" i="2"/>
  <c r="BX92" i="2"/>
  <c r="BX100" i="2"/>
  <c r="BX58" i="2"/>
  <c r="BX83" i="2"/>
  <c r="BX91" i="2"/>
  <c r="BX99" i="2"/>
  <c r="BX90" i="2"/>
  <c r="BX98" i="2"/>
  <c r="BX106" i="2"/>
  <c r="BX104" i="2"/>
  <c r="BX111" i="2"/>
  <c r="BX119" i="2"/>
  <c r="BX105" i="2"/>
  <c r="BX110" i="2"/>
  <c r="BX118" i="2"/>
  <c r="BX126" i="2"/>
  <c r="BX89" i="2"/>
  <c r="BX109" i="2"/>
  <c r="BX117" i="2"/>
  <c r="BX125" i="2"/>
  <c r="BX96" i="2"/>
  <c r="BX108" i="2"/>
  <c r="BX116" i="2"/>
  <c r="BX124" i="2"/>
  <c r="BX107" i="2"/>
  <c r="BX115" i="2"/>
  <c r="BX123" i="2"/>
  <c r="BX88" i="2"/>
  <c r="BX114" i="2"/>
  <c r="BX122" i="2"/>
  <c r="BX120" i="2"/>
  <c r="BX130" i="2"/>
  <c r="BX138" i="2"/>
  <c r="BX146" i="2"/>
  <c r="BX137" i="2"/>
  <c r="BX145" i="2"/>
  <c r="BX80" i="2"/>
  <c r="BX129" i="2"/>
  <c r="BX136" i="2"/>
  <c r="BX144" i="2"/>
  <c r="BX97" i="2"/>
  <c r="BX121" i="2"/>
  <c r="BX128" i="2"/>
  <c r="BX134" i="2"/>
  <c r="BX142" i="2"/>
  <c r="BX150" i="2"/>
  <c r="BX72" i="2"/>
  <c r="BX133" i="2"/>
  <c r="BX141" i="2"/>
  <c r="BX149" i="2"/>
  <c r="BX139" i="2"/>
  <c r="BX158" i="2"/>
  <c r="BX166" i="2"/>
  <c r="BX140" i="2"/>
  <c r="BX143" i="2"/>
  <c r="BX157" i="2"/>
  <c r="BX165" i="2"/>
  <c r="BX148" i="2"/>
  <c r="BX156" i="2"/>
  <c r="BX164" i="2"/>
  <c r="BX127" i="2"/>
  <c r="BX154" i="2"/>
  <c r="BX162" i="2"/>
  <c r="BX170" i="2"/>
  <c r="BX112" i="2"/>
  <c r="BX131" i="2"/>
  <c r="BX153" i="2"/>
  <c r="BX161" i="2"/>
  <c r="BX169" i="2"/>
  <c r="BX175" i="2"/>
  <c r="BX183" i="2"/>
  <c r="BX191" i="2"/>
  <c r="BX174" i="2"/>
  <c r="BX182" i="2"/>
  <c r="BX132" i="2"/>
  <c r="BX135" i="2"/>
  <c r="BX147" i="2"/>
  <c r="BX151" i="2"/>
  <c r="BX173" i="2"/>
  <c r="BX181" i="2"/>
  <c r="BX189" i="2"/>
  <c r="BX167" i="2"/>
  <c r="BX172" i="2"/>
  <c r="BX180" i="2"/>
  <c r="BX188" i="2"/>
  <c r="BX152" i="2"/>
  <c r="BX155" i="2"/>
  <c r="BX171" i="2"/>
  <c r="BX179" i="2"/>
  <c r="BX187" i="2"/>
  <c r="BX177" i="2"/>
  <c r="BX196" i="2"/>
  <c r="BX204" i="2"/>
  <c r="BX212" i="2"/>
  <c r="BX220" i="2"/>
  <c r="BX228" i="2"/>
  <c r="BX184" i="2"/>
  <c r="BX190" i="2"/>
  <c r="BX195" i="2"/>
  <c r="BX203" i="2"/>
  <c r="BX211" i="2"/>
  <c r="BX219" i="2"/>
  <c r="BX227" i="2"/>
  <c r="BX160" i="2"/>
  <c r="BX178" i="2"/>
  <c r="BX193" i="2"/>
  <c r="BX194" i="2"/>
  <c r="BX202" i="2"/>
  <c r="BX210" i="2"/>
  <c r="BX218" i="2"/>
  <c r="BX226" i="2"/>
  <c r="BX159" i="2"/>
  <c r="BX185" i="2"/>
  <c r="BX201" i="2"/>
  <c r="BX209" i="2"/>
  <c r="BX217" i="2"/>
  <c r="BX192" i="2"/>
  <c r="BX200" i="2"/>
  <c r="BX208" i="2"/>
  <c r="BX216" i="2"/>
  <c r="BX224" i="2"/>
  <c r="BX176" i="2"/>
  <c r="BX113" i="2"/>
  <c r="BX213" i="2"/>
  <c r="BX223" i="2"/>
  <c r="BX229" i="2"/>
  <c r="BX234" i="2"/>
  <c r="BX242" i="2"/>
  <c r="BX206" i="2"/>
  <c r="BX233" i="2"/>
  <c r="BX241" i="2"/>
  <c r="BX214" i="2"/>
  <c r="BX232" i="2"/>
  <c r="BX240" i="2"/>
  <c r="BX186" i="2"/>
  <c r="BX198" i="2"/>
  <c r="BX207" i="2"/>
  <c r="BX230" i="2"/>
  <c r="BX231" i="2"/>
  <c r="BX239" i="2"/>
  <c r="BX205" i="2"/>
  <c r="BX215" i="2"/>
  <c r="BX238" i="2"/>
  <c r="BX168" i="2"/>
  <c r="BX221" i="2"/>
  <c r="BX225" i="2"/>
  <c r="BX236" i="2"/>
  <c r="BX244" i="2"/>
  <c r="BX251" i="2"/>
  <c r="BX259" i="2"/>
  <c r="BX267" i="2"/>
  <c r="BX275" i="2"/>
  <c r="BX283" i="2"/>
  <c r="BX291" i="2"/>
  <c r="BX235" i="2"/>
  <c r="BX250" i="2"/>
  <c r="BX258" i="2"/>
  <c r="BX266" i="2"/>
  <c r="BX274" i="2"/>
  <c r="BX282" i="2"/>
  <c r="BX290" i="2"/>
  <c r="BX237" i="2"/>
  <c r="BX249" i="2"/>
  <c r="BX257" i="2"/>
  <c r="BX265" i="2"/>
  <c r="BX273" i="2"/>
  <c r="BX281" i="2"/>
  <c r="BX289" i="2"/>
  <c r="BX297" i="2"/>
  <c r="BX243" i="2"/>
  <c r="BX248" i="2"/>
  <c r="BX256" i="2"/>
  <c r="BX264" i="2"/>
  <c r="BX272" i="2"/>
  <c r="BX280" i="2"/>
  <c r="BX288" i="2"/>
  <c r="BX296" i="2"/>
  <c r="BX247" i="2"/>
  <c r="BX255" i="2"/>
  <c r="BX263" i="2"/>
  <c r="BX271" i="2"/>
  <c r="BX279" i="2"/>
  <c r="BX287" i="2"/>
  <c r="BX245" i="2"/>
  <c r="BX253" i="2"/>
  <c r="BX261" i="2"/>
  <c r="BX269" i="2"/>
  <c r="BX277" i="2"/>
  <c r="BX285" i="2"/>
  <c r="BX293" i="2"/>
  <c r="BX284" i="2"/>
  <c r="BX302" i="2"/>
  <c r="BX310" i="2"/>
  <c r="BX318" i="2"/>
  <c r="BX326" i="2"/>
  <c r="BX334" i="2"/>
  <c r="BX342" i="2"/>
  <c r="BX262" i="2"/>
  <c r="BX270" i="2"/>
  <c r="BX286" i="2"/>
  <c r="BX301" i="2"/>
  <c r="BX309" i="2"/>
  <c r="BX317" i="2"/>
  <c r="BX325" i="2"/>
  <c r="BX333" i="2"/>
  <c r="BX341" i="2"/>
  <c r="BX199" i="2"/>
  <c r="BX254" i="2"/>
  <c r="BX268" i="2"/>
  <c r="BX276" i="2"/>
  <c r="BX300" i="2"/>
  <c r="BX308" i="2"/>
  <c r="BX316" i="2"/>
  <c r="BX324" i="2"/>
  <c r="BX332" i="2"/>
  <c r="BX340" i="2"/>
  <c r="BX246" i="2"/>
  <c r="BX299" i="2"/>
  <c r="BX307" i="2"/>
  <c r="BX315" i="2"/>
  <c r="BX323" i="2"/>
  <c r="BX331" i="2"/>
  <c r="BX339" i="2"/>
  <c r="BX163" i="2"/>
  <c r="BX252" i="2"/>
  <c r="BX278" i="2"/>
  <c r="BX298" i="2"/>
  <c r="BX306" i="2"/>
  <c r="BX314" i="2"/>
  <c r="BX322" i="2"/>
  <c r="BX330" i="2"/>
  <c r="BX338" i="2"/>
  <c r="BX292" i="2"/>
  <c r="BX304" i="2"/>
  <c r="BX312" i="2"/>
  <c r="BX320" i="2"/>
  <c r="BX328" i="2"/>
  <c r="BX336" i="2"/>
  <c r="BX222" i="2"/>
  <c r="BX327" i="2"/>
  <c r="BX305" i="2"/>
  <c r="BX329" i="2"/>
  <c r="BX295" i="2"/>
  <c r="BX313" i="2"/>
  <c r="BX319" i="2"/>
  <c r="BX197" i="2"/>
  <c r="BX294" i="2"/>
  <c r="BX260" i="2"/>
  <c r="BX345" i="2"/>
  <c r="BX353" i="2"/>
  <c r="BX361" i="2"/>
  <c r="BX369" i="2"/>
  <c r="BX352" i="2"/>
  <c r="BX360" i="2"/>
  <c r="BX368" i="2"/>
  <c r="BX351" i="2"/>
  <c r="BX359" i="2"/>
  <c r="BX367" i="2"/>
  <c r="BX337" i="2"/>
  <c r="BX344" i="2"/>
  <c r="BX350" i="2"/>
  <c r="BX358" i="2"/>
  <c r="BX366" i="2"/>
  <c r="BX303" i="2"/>
  <c r="BX311" i="2"/>
  <c r="BX335" i="2"/>
  <c r="BX343" i="2"/>
  <c r="BX349" i="2"/>
  <c r="BX357" i="2"/>
  <c r="BX365" i="2"/>
  <c r="BX321" i="2"/>
  <c r="BX348" i="2"/>
  <c r="BX356" i="2"/>
  <c r="BX364" i="2"/>
  <c r="BX347" i="2"/>
  <c r="BX355" i="2"/>
  <c r="BX363" i="2"/>
  <c r="BX346" i="2"/>
  <c r="BX375" i="2"/>
  <c r="BX383" i="2"/>
  <c r="BX391" i="2"/>
  <c r="BX371" i="2"/>
  <c r="BX374" i="2"/>
  <c r="BX382" i="2"/>
  <c r="BX390" i="2"/>
  <c r="BX373" i="2"/>
  <c r="BX381" i="2"/>
  <c r="BX389" i="2"/>
  <c r="BX372" i="2"/>
  <c r="BX380" i="2"/>
  <c r="BX388" i="2"/>
  <c r="BX396" i="2"/>
  <c r="BX379" i="2"/>
  <c r="BX387" i="2"/>
  <c r="BX395" i="2"/>
  <c r="BX377" i="2"/>
  <c r="BX385" i="2"/>
  <c r="BX393" i="2"/>
  <c r="BX362" i="2"/>
  <c r="BX376" i="2"/>
  <c r="BX384" i="2"/>
  <c r="BX392" i="2"/>
  <c r="BX398" i="2"/>
  <c r="BX406" i="2"/>
  <c r="BX414" i="2"/>
  <c r="BX422" i="2"/>
  <c r="BX430" i="2"/>
  <c r="BX438" i="2"/>
  <c r="BX446" i="2"/>
  <c r="BX454" i="2"/>
  <c r="BX405" i="2"/>
  <c r="BX413" i="2"/>
  <c r="BX421" i="2"/>
  <c r="BX429" i="2"/>
  <c r="BX437" i="2"/>
  <c r="BX445" i="2"/>
  <c r="BX453" i="2"/>
  <c r="BX397" i="2"/>
  <c r="BX404" i="2"/>
  <c r="BX412" i="2"/>
  <c r="BX420" i="2"/>
  <c r="BX428" i="2"/>
  <c r="BX436" i="2"/>
  <c r="BX444" i="2"/>
  <c r="BX452" i="2"/>
  <c r="BX386" i="2"/>
  <c r="BX403" i="2"/>
  <c r="BX411" i="2"/>
  <c r="BX419" i="2"/>
  <c r="BX427" i="2"/>
  <c r="BX435" i="2"/>
  <c r="BX443" i="2"/>
  <c r="BX451" i="2"/>
  <c r="BX394" i="2"/>
  <c r="BX402" i="2"/>
  <c r="BX410" i="2"/>
  <c r="BX418" i="2"/>
  <c r="BX426" i="2"/>
  <c r="BX434" i="2"/>
  <c r="BX442" i="2"/>
  <c r="BX450" i="2"/>
  <c r="BX354" i="2"/>
  <c r="BX401" i="2"/>
  <c r="BX409" i="2"/>
  <c r="BX417" i="2"/>
  <c r="BX425" i="2"/>
  <c r="BX433" i="2"/>
  <c r="BX441" i="2"/>
  <c r="BX449" i="2"/>
  <c r="BX370" i="2"/>
  <c r="BX400" i="2"/>
  <c r="BX408" i="2"/>
  <c r="BX416" i="2"/>
  <c r="BX424" i="2"/>
  <c r="BX432" i="2"/>
  <c r="BX440" i="2"/>
  <c r="BX448" i="2"/>
  <c r="BX378" i="2"/>
  <c r="BX399" i="2"/>
  <c r="BX447" i="2"/>
  <c r="BX460" i="2"/>
  <c r="BX468" i="2"/>
  <c r="BX476" i="2"/>
  <c r="BX484" i="2"/>
  <c r="BX492" i="2"/>
  <c r="BX500" i="2"/>
  <c r="BX508" i="2"/>
  <c r="BX459" i="2"/>
  <c r="BX467" i="2"/>
  <c r="BX475" i="2"/>
  <c r="BX483" i="2"/>
  <c r="BX491" i="2"/>
  <c r="BX499" i="2"/>
  <c r="BX415" i="2"/>
  <c r="BX458" i="2"/>
  <c r="BX466" i="2"/>
  <c r="BX474" i="2"/>
  <c r="BX482" i="2"/>
  <c r="BX490" i="2"/>
  <c r="BX498" i="2"/>
  <c r="BX506" i="2"/>
  <c r="BX431" i="2"/>
  <c r="BX457" i="2"/>
  <c r="BX465" i="2"/>
  <c r="BX473" i="2"/>
  <c r="BX481" i="2"/>
  <c r="BX489" i="2"/>
  <c r="BX497" i="2"/>
  <c r="BX423" i="2"/>
  <c r="BX439" i="2"/>
  <c r="BX456" i="2"/>
  <c r="BX464" i="2"/>
  <c r="BX472" i="2"/>
  <c r="BX480" i="2"/>
  <c r="BX488" i="2"/>
  <c r="BX496" i="2"/>
  <c r="BX504" i="2"/>
  <c r="BX407" i="2"/>
  <c r="BX455" i="2"/>
  <c r="BX463" i="2"/>
  <c r="BX471" i="2"/>
  <c r="BX479" i="2"/>
  <c r="BX487" i="2"/>
  <c r="BX495" i="2"/>
  <c r="BX503" i="2"/>
  <c r="BX462" i="2"/>
  <c r="BX470" i="2"/>
  <c r="BX478" i="2"/>
  <c r="BX486" i="2"/>
  <c r="BX494" i="2"/>
  <c r="BX502" i="2"/>
  <c r="BX461" i="2"/>
  <c r="BX469" i="2"/>
  <c r="BX477" i="2"/>
  <c r="BX485" i="2"/>
  <c r="BX493" i="2"/>
  <c r="BX501" i="2"/>
  <c r="BX510" i="2"/>
  <c r="BX518" i="2"/>
  <c r="BX526" i="2"/>
  <c r="BX534" i="2"/>
  <c r="BX542" i="2"/>
  <c r="BX550" i="2"/>
  <c r="BX558" i="2"/>
  <c r="BX566" i="2"/>
  <c r="BX505" i="2"/>
  <c r="BX509" i="2"/>
  <c r="BX517" i="2"/>
  <c r="BX525" i="2"/>
  <c r="BX533" i="2"/>
  <c r="BX541" i="2"/>
  <c r="BX549" i="2"/>
  <c r="BX557" i="2"/>
  <c r="BX565" i="2"/>
  <c r="BX516" i="2"/>
  <c r="BX524" i="2"/>
  <c r="BX532" i="2"/>
  <c r="BX540" i="2"/>
  <c r="BX548" i="2"/>
  <c r="BX556" i="2"/>
  <c r="BX564" i="2"/>
  <c r="BX515" i="2"/>
  <c r="BX523" i="2"/>
  <c r="BX531" i="2"/>
  <c r="BX539" i="2"/>
  <c r="BX547" i="2"/>
  <c r="BX555" i="2"/>
  <c r="BX563" i="2"/>
  <c r="BX514" i="2"/>
  <c r="BX522" i="2"/>
  <c r="BX530" i="2"/>
  <c r="BX538" i="2"/>
  <c r="BX546" i="2"/>
  <c r="BX554" i="2"/>
  <c r="BX562" i="2"/>
  <c r="BX507" i="2"/>
  <c r="BX513" i="2"/>
  <c r="BX521" i="2"/>
  <c r="BX529" i="2"/>
  <c r="BX537" i="2"/>
  <c r="BX545" i="2"/>
  <c r="BX553" i="2"/>
  <c r="BX561" i="2"/>
  <c r="BX512" i="2"/>
  <c r="BX520" i="2"/>
  <c r="BX528" i="2"/>
  <c r="BX536" i="2"/>
  <c r="BX544" i="2"/>
  <c r="BX552" i="2"/>
  <c r="BX560" i="2"/>
  <c r="BX568" i="2"/>
  <c r="BX511" i="2"/>
  <c r="BX519" i="2"/>
  <c r="BX527" i="2"/>
  <c r="BX535" i="2"/>
  <c r="BX543" i="2"/>
  <c r="BX551" i="2"/>
  <c r="BX559" i="2"/>
  <c r="BX567" i="2"/>
  <c r="BX575" i="2"/>
  <c r="BX583" i="2"/>
  <c r="BX591" i="2"/>
  <c r="BX599" i="2"/>
  <c r="BX607" i="2"/>
  <c r="BX615" i="2"/>
  <c r="BX623" i="2"/>
  <c r="BX574" i="2"/>
  <c r="BX582" i="2"/>
  <c r="BX590" i="2"/>
  <c r="BX598" i="2"/>
  <c r="BX606" i="2"/>
  <c r="BX614" i="2"/>
  <c r="BX622" i="2"/>
  <c r="BX573" i="2"/>
  <c r="BX581" i="2"/>
  <c r="BX589" i="2"/>
  <c r="BX597" i="2"/>
  <c r="BX605" i="2"/>
  <c r="BX613" i="2"/>
  <c r="BX621" i="2"/>
  <c r="BX629" i="2"/>
  <c r="BX572" i="2"/>
  <c r="BX580" i="2"/>
  <c r="BX588" i="2"/>
  <c r="BX596" i="2"/>
  <c r="BX604" i="2"/>
  <c r="BX612" i="2"/>
  <c r="BX620" i="2"/>
  <c r="BX628" i="2"/>
  <c r="BX571" i="2"/>
  <c r="BX579" i="2"/>
  <c r="BX587" i="2"/>
  <c r="BX595" i="2"/>
  <c r="BX603" i="2"/>
  <c r="BX611" i="2"/>
  <c r="BX619" i="2"/>
  <c r="BX627" i="2"/>
  <c r="BX570" i="2"/>
  <c r="BX578" i="2"/>
  <c r="BX586" i="2"/>
  <c r="BX594" i="2"/>
  <c r="BX602" i="2"/>
  <c r="BX610" i="2"/>
  <c r="BX618" i="2"/>
  <c r="BX626" i="2"/>
  <c r="BX569" i="2"/>
  <c r="BX577" i="2"/>
  <c r="BX585" i="2"/>
  <c r="BX593" i="2"/>
  <c r="BX601" i="2"/>
  <c r="BX609" i="2"/>
  <c r="BX617" i="2"/>
  <c r="BX625" i="2"/>
  <c r="BX576" i="2"/>
  <c r="BX584" i="2"/>
  <c r="BX592" i="2"/>
  <c r="BX600" i="2"/>
  <c r="BX608" i="2"/>
  <c r="BX616" i="2"/>
  <c r="BX624" i="2"/>
  <c r="BX636" i="2"/>
  <c r="BX644" i="2"/>
  <c r="BX652" i="2"/>
  <c r="BX660" i="2"/>
  <c r="BX668" i="2"/>
  <c r="BX676" i="2"/>
  <c r="BX684" i="2"/>
  <c r="BX630" i="2"/>
  <c r="BX635" i="2"/>
  <c r="BX643" i="2"/>
  <c r="BX651" i="2"/>
  <c r="BX659" i="2"/>
  <c r="BX667" i="2"/>
  <c r="BX675" i="2"/>
  <c r="BX683" i="2"/>
  <c r="BX634" i="2"/>
  <c r="BX642" i="2"/>
  <c r="BX650" i="2"/>
  <c r="BX658" i="2"/>
  <c r="BX666" i="2"/>
  <c r="BX674" i="2"/>
  <c r="BX682" i="2"/>
  <c r="BX690" i="2"/>
  <c r="BX633" i="2"/>
  <c r="BX641" i="2"/>
  <c r="BX649" i="2"/>
  <c r="BX657" i="2"/>
  <c r="BX665" i="2"/>
  <c r="BX673" i="2"/>
  <c r="BX681" i="2"/>
  <c r="BX689" i="2"/>
  <c r="BX632" i="2"/>
  <c r="BX640" i="2"/>
  <c r="BX648" i="2"/>
  <c r="BX656" i="2"/>
  <c r="BX664" i="2"/>
  <c r="BX672" i="2"/>
  <c r="BX680" i="2"/>
  <c r="BX688" i="2"/>
  <c r="BX631" i="2"/>
  <c r="BX639" i="2"/>
  <c r="BX647" i="2"/>
  <c r="BX655" i="2"/>
  <c r="BX663" i="2"/>
  <c r="BX671" i="2"/>
  <c r="BX679" i="2"/>
  <c r="BX687" i="2"/>
  <c r="BX638" i="2"/>
  <c r="BX646" i="2"/>
  <c r="BX654" i="2"/>
  <c r="BX662" i="2"/>
  <c r="BX670" i="2"/>
  <c r="BX678" i="2"/>
  <c r="BX686" i="2"/>
  <c r="BX637" i="2"/>
  <c r="BX645" i="2"/>
  <c r="BX653" i="2"/>
  <c r="BX661" i="2"/>
  <c r="BX669" i="2"/>
  <c r="BX677" i="2"/>
  <c r="BX685" i="2"/>
  <c r="BX697" i="2"/>
  <c r="BX705" i="2"/>
  <c r="BX713" i="2"/>
  <c r="BX721" i="2"/>
  <c r="BX729" i="2"/>
  <c r="BX737" i="2"/>
  <c r="BX745" i="2"/>
  <c r="BX753" i="2"/>
  <c r="BX696" i="2"/>
  <c r="BX704" i="2"/>
  <c r="BX712" i="2"/>
  <c r="BX720" i="2"/>
  <c r="BX728" i="2"/>
  <c r="BX736" i="2"/>
  <c r="BX744" i="2"/>
  <c r="BX695" i="2"/>
  <c r="BX703" i="2"/>
  <c r="BX711" i="2"/>
  <c r="BX719" i="2"/>
  <c r="BX727" i="2"/>
  <c r="BX735" i="2"/>
  <c r="BX743" i="2"/>
  <c r="BX751" i="2"/>
  <c r="BX694" i="2"/>
  <c r="BX702" i="2"/>
  <c r="BX710" i="2"/>
  <c r="BX718" i="2"/>
  <c r="BX726" i="2"/>
  <c r="BX734" i="2"/>
  <c r="BX742" i="2"/>
  <c r="BX750" i="2"/>
  <c r="BX693" i="2"/>
  <c r="BX701" i="2"/>
  <c r="BX709" i="2"/>
  <c r="BX717" i="2"/>
  <c r="BX725" i="2"/>
  <c r="BX733" i="2"/>
  <c r="BX741" i="2"/>
  <c r="BX749" i="2"/>
  <c r="BX692" i="2"/>
  <c r="BX700" i="2"/>
  <c r="BX708" i="2"/>
  <c r="BX716" i="2"/>
  <c r="BX724" i="2"/>
  <c r="BX732" i="2"/>
  <c r="BX740" i="2"/>
  <c r="BX748" i="2"/>
  <c r="BX691" i="2"/>
  <c r="BX699" i="2"/>
  <c r="BX707" i="2"/>
  <c r="BX715" i="2"/>
  <c r="BX723" i="2"/>
  <c r="BX731" i="2"/>
  <c r="BX739" i="2"/>
  <c r="BX747" i="2"/>
  <c r="BX754" i="2"/>
  <c r="BX762" i="2"/>
  <c r="BX770" i="2"/>
  <c r="BX778" i="2"/>
  <c r="BX786" i="2"/>
  <c r="BX794" i="2"/>
  <c r="BX802" i="2"/>
  <c r="BX810" i="2"/>
  <c r="BX818" i="2"/>
  <c r="BX826" i="2"/>
  <c r="BX834" i="2"/>
  <c r="BX842" i="2"/>
  <c r="BX850" i="2"/>
  <c r="BX858" i="2"/>
  <c r="BX698" i="2"/>
  <c r="BX706" i="2"/>
  <c r="BX730" i="2"/>
  <c r="BX746" i="2"/>
  <c r="BX761" i="2"/>
  <c r="BX769" i="2"/>
  <c r="BX777" i="2"/>
  <c r="BX785" i="2"/>
  <c r="BX793" i="2"/>
  <c r="BX801" i="2"/>
  <c r="BX809" i="2"/>
  <c r="BX817" i="2"/>
  <c r="BX825" i="2"/>
  <c r="BX833" i="2"/>
  <c r="BX841" i="2"/>
  <c r="BX849" i="2"/>
  <c r="BX857" i="2"/>
  <c r="BX752" i="2"/>
  <c r="BX760" i="2"/>
  <c r="BX768" i="2"/>
  <c r="BX776" i="2"/>
  <c r="BX784" i="2"/>
  <c r="BX792" i="2"/>
  <c r="BX800" i="2"/>
  <c r="BX808" i="2"/>
  <c r="BX816" i="2"/>
  <c r="BX824" i="2"/>
  <c r="BX832" i="2"/>
  <c r="BX840" i="2"/>
  <c r="BX848" i="2"/>
  <c r="BX856" i="2"/>
  <c r="BX864" i="2"/>
  <c r="BX759" i="2"/>
  <c r="BX767" i="2"/>
  <c r="BX775" i="2"/>
  <c r="BX783" i="2"/>
  <c r="BX791" i="2"/>
  <c r="BX799" i="2"/>
  <c r="BX807" i="2"/>
  <c r="BX815" i="2"/>
  <c r="BX823" i="2"/>
  <c r="BX831" i="2"/>
  <c r="BX839" i="2"/>
  <c r="BX847" i="2"/>
  <c r="BX855" i="2"/>
  <c r="BX863" i="2"/>
  <c r="BX758" i="2"/>
  <c r="BX766" i="2"/>
  <c r="BX774" i="2"/>
  <c r="BX782" i="2"/>
  <c r="BX790" i="2"/>
  <c r="BX798" i="2"/>
  <c r="BX806" i="2"/>
  <c r="BX814" i="2"/>
  <c r="BX822" i="2"/>
  <c r="BX830" i="2"/>
  <c r="BX838" i="2"/>
  <c r="BX846" i="2"/>
  <c r="BX854" i="2"/>
  <c r="BX862" i="2"/>
  <c r="BX714" i="2"/>
  <c r="BX722" i="2"/>
  <c r="BX757" i="2"/>
  <c r="BX765" i="2"/>
  <c r="BX773" i="2"/>
  <c r="BX781" i="2"/>
  <c r="BX789" i="2"/>
  <c r="BX797" i="2"/>
  <c r="BX805" i="2"/>
  <c r="BX813" i="2"/>
  <c r="BX821" i="2"/>
  <c r="BX829" i="2"/>
  <c r="BX837" i="2"/>
  <c r="BX845" i="2"/>
  <c r="BX853" i="2"/>
  <c r="BX861" i="2"/>
  <c r="BX756" i="2"/>
  <c r="BX764" i="2"/>
  <c r="BX772" i="2"/>
  <c r="BX780" i="2"/>
  <c r="BX788" i="2"/>
  <c r="BX796" i="2"/>
  <c r="BX804" i="2"/>
  <c r="BX812" i="2"/>
  <c r="BX820" i="2"/>
  <c r="BX828" i="2"/>
  <c r="BX836" i="2"/>
  <c r="BX844" i="2"/>
  <c r="BX852" i="2"/>
  <c r="BX795" i="2"/>
  <c r="BX865" i="2"/>
  <c r="BX871" i="2"/>
  <c r="BX879" i="2"/>
  <c r="BX887" i="2"/>
  <c r="BX895" i="2"/>
  <c r="BX903" i="2"/>
  <c r="BX911" i="2"/>
  <c r="BX919" i="2"/>
  <c r="BX927" i="2"/>
  <c r="BX935" i="2"/>
  <c r="BX943" i="2"/>
  <c r="BX951" i="2"/>
  <c r="BX959" i="2"/>
  <c r="BX771" i="2"/>
  <c r="BX851" i="2"/>
  <c r="BX870" i="2"/>
  <c r="BX878" i="2"/>
  <c r="BX886" i="2"/>
  <c r="BX894" i="2"/>
  <c r="BX902" i="2"/>
  <c r="BX910" i="2"/>
  <c r="BX918" i="2"/>
  <c r="BX926" i="2"/>
  <c r="BX934" i="2"/>
  <c r="BX942" i="2"/>
  <c r="BX950" i="2"/>
  <c r="BX958" i="2"/>
  <c r="BX859" i="2"/>
  <c r="BX860" i="2"/>
  <c r="BX869" i="2"/>
  <c r="BX877" i="2"/>
  <c r="BX885" i="2"/>
  <c r="BX893" i="2"/>
  <c r="BX901" i="2"/>
  <c r="BX909" i="2"/>
  <c r="BX917" i="2"/>
  <c r="BX925" i="2"/>
  <c r="BX933" i="2"/>
  <c r="BX941" i="2"/>
  <c r="BX949" i="2"/>
  <c r="BX957" i="2"/>
  <c r="BX965" i="2"/>
  <c r="BX811" i="2"/>
  <c r="BX868" i="2"/>
  <c r="BX876" i="2"/>
  <c r="BX884" i="2"/>
  <c r="BX892" i="2"/>
  <c r="BX900" i="2"/>
  <c r="BX908" i="2"/>
  <c r="BX916" i="2"/>
  <c r="BX924" i="2"/>
  <c r="BX932" i="2"/>
  <c r="BX940" i="2"/>
  <c r="BX948" i="2"/>
  <c r="BX956" i="2"/>
  <c r="BX964" i="2"/>
  <c r="BX738" i="2"/>
  <c r="BX763" i="2"/>
  <c r="BX787" i="2"/>
  <c r="BX867" i="2"/>
  <c r="BX875" i="2"/>
  <c r="BX883" i="2"/>
  <c r="BX891" i="2"/>
  <c r="BX899" i="2"/>
  <c r="BX907" i="2"/>
  <c r="BX915" i="2"/>
  <c r="BX923" i="2"/>
  <c r="BX931" i="2"/>
  <c r="BX939" i="2"/>
  <c r="BX947" i="2"/>
  <c r="BX955" i="2"/>
  <c r="BX963" i="2"/>
  <c r="BX971" i="2"/>
  <c r="BX827" i="2"/>
  <c r="BX843" i="2"/>
  <c r="BX866" i="2"/>
  <c r="BX874" i="2"/>
  <c r="BX882" i="2"/>
  <c r="BX890" i="2"/>
  <c r="BX898" i="2"/>
  <c r="BX906" i="2"/>
  <c r="BX914" i="2"/>
  <c r="BX922" i="2"/>
  <c r="BX930" i="2"/>
  <c r="BX938" i="2"/>
  <c r="BX946" i="2"/>
  <c r="BX954" i="2"/>
  <c r="BX962" i="2"/>
  <c r="BX835" i="2"/>
  <c r="BX873" i="2"/>
  <c r="BX881" i="2"/>
  <c r="BX889" i="2"/>
  <c r="BX897" i="2"/>
  <c r="BX905" i="2"/>
  <c r="BX913" i="2"/>
  <c r="BX921" i="2"/>
  <c r="BX929" i="2"/>
  <c r="BX937" i="2"/>
  <c r="BX945" i="2"/>
  <c r="BX953" i="2"/>
  <c r="BX961" i="2"/>
  <c r="BX969" i="2"/>
  <c r="BX755" i="2"/>
  <c r="BX779" i="2"/>
  <c r="BX803" i="2"/>
  <c r="BX819" i="2"/>
  <c r="BX974" i="2"/>
  <c r="BX982" i="2"/>
  <c r="BX990" i="2"/>
  <c r="BX998" i="2"/>
  <c r="BX1006" i="2"/>
  <c r="BX1014" i="2"/>
  <c r="BX1022" i="2"/>
  <c r="BX1030" i="2"/>
  <c r="BX1038" i="2"/>
  <c r="BX1046" i="2"/>
  <c r="BX1054" i="2"/>
  <c r="BX1062" i="2"/>
  <c r="BX1070" i="2"/>
  <c r="BX1078" i="2"/>
  <c r="BX904" i="2"/>
  <c r="BX920" i="2"/>
  <c r="BX970" i="2"/>
  <c r="BX973" i="2"/>
  <c r="BX981" i="2"/>
  <c r="BX989" i="2"/>
  <c r="BX997" i="2"/>
  <c r="BX1005" i="2"/>
  <c r="BX1013" i="2"/>
  <c r="BX1021" i="2"/>
  <c r="BX1029" i="2"/>
  <c r="BX1037" i="2"/>
  <c r="BX1045" i="2"/>
  <c r="BX1053" i="2"/>
  <c r="BX1061" i="2"/>
  <c r="BX1069" i="2"/>
  <c r="BX880" i="2"/>
  <c r="BX912" i="2"/>
  <c r="BX936" i="2"/>
  <c r="BX966" i="2"/>
  <c r="BX972" i="2"/>
  <c r="BX980" i="2"/>
  <c r="BX988" i="2"/>
  <c r="BX996" i="2"/>
  <c r="BX1004" i="2"/>
  <c r="BX1012" i="2"/>
  <c r="BX1020" i="2"/>
  <c r="BX1028" i="2"/>
  <c r="BX1036" i="2"/>
  <c r="BX1044" i="2"/>
  <c r="BX1052" i="2"/>
  <c r="BX1060" i="2"/>
  <c r="BX1068" i="2"/>
  <c r="BX1076" i="2"/>
  <c r="BX979" i="2"/>
  <c r="BX987" i="2"/>
  <c r="BX995" i="2"/>
  <c r="BX1003" i="2"/>
  <c r="BX1011" i="2"/>
  <c r="BX1019" i="2"/>
  <c r="BX1027" i="2"/>
  <c r="BX1035" i="2"/>
  <c r="BX1043" i="2"/>
  <c r="BX1051" i="2"/>
  <c r="BX1059" i="2"/>
  <c r="BX1067" i="2"/>
  <c r="BX1075" i="2"/>
  <c r="BX896" i="2"/>
  <c r="BX928" i="2"/>
  <c r="BX967" i="2"/>
  <c r="BX968" i="2"/>
  <c r="BX978" i="2"/>
  <c r="BX986" i="2"/>
  <c r="BX994" i="2"/>
  <c r="BX1002" i="2"/>
  <c r="BX1010" i="2"/>
  <c r="BX1018" i="2"/>
  <c r="BX1026" i="2"/>
  <c r="BX1034" i="2"/>
  <c r="BX1042" i="2"/>
  <c r="BX1050" i="2"/>
  <c r="BX1058" i="2"/>
  <c r="BX1066" i="2"/>
  <c r="BX1074" i="2"/>
  <c r="BX977" i="2"/>
  <c r="BX985" i="2"/>
  <c r="BX993" i="2"/>
  <c r="BX1001" i="2"/>
  <c r="BX1009" i="2"/>
  <c r="BX1017" i="2"/>
  <c r="BX1025" i="2"/>
  <c r="BX1033" i="2"/>
  <c r="BX1041" i="2"/>
  <c r="BX1049" i="2"/>
  <c r="BX1057" i="2"/>
  <c r="BX1065" i="2"/>
  <c r="BX1073" i="2"/>
  <c r="BX888" i="2"/>
  <c r="BX952" i="2"/>
  <c r="BX960" i="2"/>
  <c r="BX976" i="2"/>
  <c r="BX984" i="2"/>
  <c r="BX992" i="2"/>
  <c r="BX1000" i="2"/>
  <c r="BX1008" i="2"/>
  <c r="BX1016" i="2"/>
  <c r="BX1024" i="2"/>
  <c r="BX1032" i="2"/>
  <c r="BX1040" i="2"/>
  <c r="BX1048" i="2"/>
  <c r="BX1056" i="2"/>
  <c r="BX1064" i="2"/>
  <c r="BX872" i="2"/>
  <c r="BX944" i="2"/>
  <c r="BX975" i="2"/>
  <c r="BX983" i="2"/>
  <c r="BX991" i="2"/>
  <c r="BX999" i="2"/>
  <c r="BX1007" i="2"/>
  <c r="BX1015" i="2"/>
  <c r="BX1023" i="2"/>
  <c r="BX1031" i="2"/>
  <c r="BX1039" i="2"/>
  <c r="BX1047" i="2"/>
  <c r="BX1055" i="2"/>
  <c r="BX1063" i="2"/>
  <c r="BG8" i="2"/>
  <c r="BG16" i="2"/>
  <c r="BG7" i="2"/>
  <c r="BG15" i="2"/>
  <c r="BG6" i="2"/>
  <c r="BG14" i="2"/>
  <c r="BG5" i="2"/>
  <c r="BG13" i="2"/>
  <c r="BG4" i="2"/>
  <c r="BG12" i="2"/>
  <c r="BG10" i="2"/>
  <c r="BG25" i="2"/>
  <c r="BG9" i="2"/>
  <c r="BG24" i="2"/>
  <c r="BG23" i="2"/>
  <c r="BG22" i="2"/>
  <c r="BG3" i="2"/>
  <c r="BG17" i="2"/>
  <c r="BG21" i="2"/>
  <c r="BG29" i="2"/>
  <c r="BG19" i="2"/>
  <c r="BG27" i="2"/>
  <c r="BG11" i="2"/>
  <c r="BG18" i="2"/>
  <c r="BG26" i="2"/>
  <c r="BG33" i="2"/>
  <c r="BG32" i="2"/>
  <c r="BG40" i="2"/>
  <c r="BG31" i="2"/>
  <c r="BG39" i="2"/>
  <c r="BG20" i="2"/>
  <c r="BG30" i="2"/>
  <c r="BG38" i="2"/>
  <c r="BG35" i="2"/>
  <c r="BG28" i="2"/>
  <c r="BG34" i="2"/>
  <c r="BG44" i="2"/>
  <c r="BG52" i="2"/>
  <c r="BG43" i="2"/>
  <c r="BG51" i="2"/>
  <c r="BG36" i="2"/>
  <c r="BG42" i="2"/>
  <c r="BG50" i="2"/>
  <c r="BG49" i="2"/>
  <c r="BG41" i="2"/>
  <c r="BG48" i="2"/>
  <c r="BG37" i="2"/>
  <c r="BG46" i="2"/>
  <c r="BG56" i="2"/>
  <c r="BG64" i="2"/>
  <c r="BG55" i="2"/>
  <c r="BG63" i="2"/>
  <c r="BG47" i="2"/>
  <c r="BG54" i="2"/>
  <c r="BG62" i="2"/>
  <c r="BG45" i="2"/>
  <c r="BG53" i="2"/>
  <c r="BG61" i="2"/>
  <c r="BG60" i="2"/>
  <c r="BG59" i="2"/>
  <c r="BG58" i="2"/>
  <c r="BG70" i="2"/>
  <c r="BG78" i="2"/>
  <c r="BG69" i="2"/>
  <c r="BG77" i="2"/>
  <c r="BG68" i="2"/>
  <c r="BG76" i="2"/>
  <c r="BG67" i="2"/>
  <c r="BG75" i="2"/>
  <c r="BG66" i="2"/>
  <c r="BG74" i="2"/>
  <c r="BG82" i="2"/>
  <c r="BG73" i="2"/>
  <c r="BG81" i="2"/>
  <c r="BG57" i="2"/>
  <c r="BG80" i="2"/>
  <c r="BG86" i="2"/>
  <c r="BG94" i="2"/>
  <c r="BG102" i="2"/>
  <c r="BG72" i="2"/>
  <c r="BG85" i="2"/>
  <c r="BG93" i="2"/>
  <c r="BG101" i="2"/>
  <c r="BG84" i="2"/>
  <c r="BG92" i="2"/>
  <c r="BG100" i="2"/>
  <c r="BG83" i="2"/>
  <c r="BG91" i="2"/>
  <c r="BG99" i="2"/>
  <c r="BG71" i="2"/>
  <c r="BG90" i="2"/>
  <c r="BG98" i="2"/>
  <c r="BG89" i="2"/>
  <c r="BG97" i="2"/>
  <c r="BG105" i="2"/>
  <c r="BG65" i="2"/>
  <c r="BG88" i="2"/>
  <c r="BG110" i="2"/>
  <c r="BG118" i="2"/>
  <c r="BG95" i="2"/>
  <c r="BG104" i="2"/>
  <c r="BG109" i="2"/>
  <c r="BG117" i="2"/>
  <c r="BG125" i="2"/>
  <c r="BG108" i="2"/>
  <c r="BG116" i="2"/>
  <c r="BG124" i="2"/>
  <c r="BG103" i="2"/>
  <c r="BG106" i="2"/>
  <c r="BG107" i="2"/>
  <c r="BG115" i="2"/>
  <c r="BG123" i="2"/>
  <c r="BG114" i="2"/>
  <c r="BG122" i="2"/>
  <c r="BG113" i="2"/>
  <c r="BG121" i="2"/>
  <c r="BG129" i="2"/>
  <c r="BG137" i="2"/>
  <c r="BG145" i="2"/>
  <c r="BG112" i="2"/>
  <c r="BG119" i="2"/>
  <c r="BG136" i="2"/>
  <c r="BG144" i="2"/>
  <c r="BG87" i="2"/>
  <c r="BG135" i="2"/>
  <c r="BG143" i="2"/>
  <c r="BG133" i="2"/>
  <c r="BG141" i="2"/>
  <c r="BG149" i="2"/>
  <c r="BG111" i="2"/>
  <c r="BG126" i="2"/>
  <c r="BG132" i="2"/>
  <c r="BG140" i="2"/>
  <c r="BG148" i="2"/>
  <c r="BG120" i="2"/>
  <c r="BG142" i="2"/>
  <c r="BG147" i="2"/>
  <c r="BG157" i="2"/>
  <c r="BG165" i="2"/>
  <c r="BG139" i="2"/>
  <c r="BG150" i="2"/>
  <c r="BG156" i="2"/>
  <c r="BG164" i="2"/>
  <c r="BG127" i="2"/>
  <c r="BG128" i="2"/>
  <c r="BG155" i="2"/>
  <c r="BG163" i="2"/>
  <c r="BG130" i="2"/>
  <c r="BG153" i="2"/>
  <c r="BG161" i="2"/>
  <c r="BG169" i="2"/>
  <c r="BG79" i="2"/>
  <c r="BG134" i="2"/>
  <c r="BG146" i="2"/>
  <c r="BG152" i="2"/>
  <c r="BG160" i="2"/>
  <c r="BG168" i="2"/>
  <c r="BG162" i="2"/>
  <c r="BG174" i="2"/>
  <c r="BG182" i="2"/>
  <c r="BG190" i="2"/>
  <c r="BG131" i="2"/>
  <c r="BG173" i="2"/>
  <c r="BG181" i="2"/>
  <c r="BG189" i="2"/>
  <c r="BG167" i="2"/>
  <c r="BG172" i="2"/>
  <c r="BG180" i="2"/>
  <c r="BG188" i="2"/>
  <c r="BG151" i="2"/>
  <c r="BG154" i="2"/>
  <c r="BG171" i="2"/>
  <c r="BG179" i="2"/>
  <c r="BG187" i="2"/>
  <c r="BG96" i="2"/>
  <c r="BG178" i="2"/>
  <c r="BG186" i="2"/>
  <c r="BG175" i="2"/>
  <c r="BG183" i="2"/>
  <c r="BG195" i="2"/>
  <c r="BG203" i="2"/>
  <c r="BG211" i="2"/>
  <c r="BG219" i="2"/>
  <c r="BG227" i="2"/>
  <c r="BG158" i="2"/>
  <c r="BG159" i="2"/>
  <c r="BG177" i="2"/>
  <c r="BG192" i="2"/>
  <c r="BG194" i="2"/>
  <c r="BG202" i="2"/>
  <c r="BG210" i="2"/>
  <c r="BG218" i="2"/>
  <c r="BG226" i="2"/>
  <c r="BG138" i="2"/>
  <c r="BG184" i="2"/>
  <c r="BG201" i="2"/>
  <c r="BG209" i="2"/>
  <c r="BG217" i="2"/>
  <c r="BG225" i="2"/>
  <c r="BG166" i="2"/>
  <c r="BG191" i="2"/>
  <c r="BG200" i="2"/>
  <c r="BG208" i="2"/>
  <c r="BG216" i="2"/>
  <c r="BG170" i="2"/>
  <c r="BG185" i="2"/>
  <c r="BG199" i="2"/>
  <c r="BG207" i="2"/>
  <c r="BG215" i="2"/>
  <c r="BG223" i="2"/>
  <c r="BG224" i="2"/>
  <c r="BG233" i="2"/>
  <c r="BG241" i="2"/>
  <c r="BG213" i="2"/>
  <c r="BG232" i="2"/>
  <c r="BG240" i="2"/>
  <c r="BG193" i="2"/>
  <c r="BG206" i="2"/>
  <c r="BG230" i="2"/>
  <c r="BG231" i="2"/>
  <c r="BG239" i="2"/>
  <c r="BG204" i="2"/>
  <c r="BG214" i="2"/>
  <c r="BG238" i="2"/>
  <c r="BG196" i="2"/>
  <c r="BG198" i="2"/>
  <c r="BG237" i="2"/>
  <c r="BG197" i="2"/>
  <c r="BG222" i="2"/>
  <c r="BG235" i="2"/>
  <c r="BG243" i="2"/>
  <c r="BG234" i="2"/>
  <c r="BG250" i="2"/>
  <c r="BG258" i="2"/>
  <c r="BG266" i="2"/>
  <c r="BG274" i="2"/>
  <c r="BG282" i="2"/>
  <c r="BG290" i="2"/>
  <c r="BG298" i="2"/>
  <c r="BG221" i="2"/>
  <c r="BG236" i="2"/>
  <c r="BG249" i="2"/>
  <c r="BG257" i="2"/>
  <c r="BG265" i="2"/>
  <c r="BG273" i="2"/>
  <c r="BG281" i="2"/>
  <c r="BG289" i="2"/>
  <c r="BG205" i="2"/>
  <c r="BG220" i="2"/>
  <c r="BG248" i="2"/>
  <c r="BG256" i="2"/>
  <c r="BG264" i="2"/>
  <c r="BG272" i="2"/>
  <c r="BG280" i="2"/>
  <c r="BG288" i="2"/>
  <c r="BG296" i="2"/>
  <c r="BG176" i="2"/>
  <c r="BG242" i="2"/>
  <c r="BG244" i="2"/>
  <c r="BG247" i="2"/>
  <c r="BG255" i="2"/>
  <c r="BG263" i="2"/>
  <c r="BG271" i="2"/>
  <c r="BG279" i="2"/>
  <c r="BG287" i="2"/>
  <c r="BG295" i="2"/>
  <c r="BG246" i="2"/>
  <c r="BG254" i="2"/>
  <c r="BG262" i="2"/>
  <c r="BG270" i="2"/>
  <c r="BG278" i="2"/>
  <c r="BG286" i="2"/>
  <c r="BG212" i="2"/>
  <c r="BG228" i="2"/>
  <c r="BG252" i="2"/>
  <c r="BG260" i="2"/>
  <c r="BG268" i="2"/>
  <c r="BG276" i="2"/>
  <c r="BG284" i="2"/>
  <c r="BG292" i="2"/>
  <c r="BG269" i="2"/>
  <c r="BG285" i="2"/>
  <c r="BG294" i="2"/>
  <c r="BG301" i="2"/>
  <c r="BG309" i="2"/>
  <c r="BG317" i="2"/>
  <c r="BG325" i="2"/>
  <c r="BG333" i="2"/>
  <c r="BG341" i="2"/>
  <c r="BG267" i="2"/>
  <c r="BG275" i="2"/>
  <c r="BG293" i="2"/>
  <c r="BG300" i="2"/>
  <c r="BG308" i="2"/>
  <c r="BG316" i="2"/>
  <c r="BG324" i="2"/>
  <c r="BG332" i="2"/>
  <c r="BG340" i="2"/>
  <c r="BG229" i="2"/>
  <c r="BG245" i="2"/>
  <c r="BG251" i="2"/>
  <c r="BG253" i="2"/>
  <c r="BG299" i="2"/>
  <c r="BG307" i="2"/>
  <c r="BG315" i="2"/>
  <c r="BG323" i="2"/>
  <c r="BG331" i="2"/>
  <c r="BG339" i="2"/>
  <c r="BG277" i="2"/>
  <c r="BG297" i="2"/>
  <c r="BG306" i="2"/>
  <c r="BG314" i="2"/>
  <c r="BG322" i="2"/>
  <c r="BG330" i="2"/>
  <c r="BG338" i="2"/>
  <c r="BG305" i="2"/>
  <c r="BG313" i="2"/>
  <c r="BG321" i="2"/>
  <c r="BG329" i="2"/>
  <c r="BG337" i="2"/>
  <c r="BG283" i="2"/>
  <c r="BG303" i="2"/>
  <c r="BG311" i="2"/>
  <c r="BG319" i="2"/>
  <c r="BG327" i="2"/>
  <c r="BG335" i="2"/>
  <c r="BG343" i="2"/>
  <c r="BG259" i="2"/>
  <c r="BG328" i="2"/>
  <c r="BG261" i="2"/>
  <c r="BG304" i="2"/>
  <c r="BG310" i="2"/>
  <c r="BG320" i="2"/>
  <c r="BG334" i="2"/>
  <c r="BG302" i="2"/>
  <c r="BG318" i="2"/>
  <c r="BG326" i="2"/>
  <c r="BG312" i="2"/>
  <c r="BG352" i="2"/>
  <c r="BG360" i="2"/>
  <c r="BG368" i="2"/>
  <c r="BG351" i="2"/>
  <c r="BG359" i="2"/>
  <c r="BG367" i="2"/>
  <c r="BG336" i="2"/>
  <c r="BG350" i="2"/>
  <c r="BG358" i="2"/>
  <c r="BG366" i="2"/>
  <c r="BG349" i="2"/>
  <c r="BG357" i="2"/>
  <c r="BG365" i="2"/>
  <c r="BG348" i="2"/>
  <c r="BG356" i="2"/>
  <c r="BG364" i="2"/>
  <c r="BG344" i="2"/>
  <c r="BG347" i="2"/>
  <c r="BG355" i="2"/>
  <c r="BG363" i="2"/>
  <c r="BG371" i="2"/>
  <c r="BG346" i="2"/>
  <c r="BG354" i="2"/>
  <c r="BG362" i="2"/>
  <c r="BG370" i="2"/>
  <c r="BG291" i="2"/>
  <c r="BG374" i="2"/>
  <c r="BG382" i="2"/>
  <c r="BG390" i="2"/>
  <c r="BG373" i="2"/>
  <c r="BG381" i="2"/>
  <c r="BG389" i="2"/>
  <c r="BG397" i="2"/>
  <c r="BG342" i="2"/>
  <c r="BG361" i="2"/>
  <c r="BG372" i="2"/>
  <c r="BG380" i="2"/>
  <c r="BG388" i="2"/>
  <c r="BG396" i="2"/>
  <c r="BG379" i="2"/>
  <c r="BG387" i="2"/>
  <c r="BG395" i="2"/>
  <c r="BG353" i="2"/>
  <c r="BG378" i="2"/>
  <c r="BG386" i="2"/>
  <c r="BG394" i="2"/>
  <c r="BG369" i="2"/>
  <c r="BG376" i="2"/>
  <c r="BR376" i="2" s="1"/>
  <c r="BG384" i="2"/>
  <c r="BG392" i="2"/>
  <c r="BG345" i="2"/>
  <c r="BG375" i="2"/>
  <c r="BG383" i="2"/>
  <c r="BG391" i="2"/>
  <c r="BG405" i="2"/>
  <c r="BG413" i="2"/>
  <c r="BG421" i="2"/>
  <c r="BG429" i="2"/>
  <c r="BG437" i="2"/>
  <c r="BG445" i="2"/>
  <c r="BG453" i="2"/>
  <c r="BG404" i="2"/>
  <c r="BG412" i="2"/>
  <c r="BG420" i="2"/>
  <c r="BG428" i="2"/>
  <c r="BG436" i="2"/>
  <c r="BG444" i="2"/>
  <c r="BG452" i="2"/>
  <c r="BG385" i="2"/>
  <c r="BG403" i="2"/>
  <c r="BG411" i="2"/>
  <c r="BG419" i="2"/>
  <c r="BG427" i="2"/>
  <c r="BG435" i="2"/>
  <c r="BG443" i="2"/>
  <c r="BG451" i="2"/>
  <c r="BG402" i="2"/>
  <c r="BG410" i="2"/>
  <c r="BG418" i="2"/>
  <c r="BG426" i="2"/>
  <c r="BG434" i="2"/>
  <c r="BG442" i="2"/>
  <c r="BG450" i="2"/>
  <c r="BG398" i="2"/>
  <c r="BG401" i="2"/>
  <c r="BG409" i="2"/>
  <c r="BG417" i="2"/>
  <c r="BG425" i="2"/>
  <c r="BG433" i="2"/>
  <c r="BG441" i="2"/>
  <c r="BG449" i="2"/>
  <c r="BG400" i="2"/>
  <c r="BG408" i="2"/>
  <c r="BG416" i="2"/>
  <c r="BG424" i="2"/>
  <c r="BG432" i="2"/>
  <c r="BG440" i="2"/>
  <c r="BG448" i="2"/>
  <c r="BG377" i="2"/>
  <c r="BG393" i="2"/>
  <c r="BG399" i="2"/>
  <c r="BG407" i="2"/>
  <c r="BG415" i="2"/>
  <c r="BG423" i="2"/>
  <c r="BG431" i="2"/>
  <c r="BG439" i="2"/>
  <c r="BG447" i="2"/>
  <c r="BG459" i="2"/>
  <c r="BG467" i="2"/>
  <c r="BG475" i="2"/>
  <c r="BG483" i="2"/>
  <c r="BG491" i="2"/>
  <c r="BG499" i="2"/>
  <c r="BG507" i="2"/>
  <c r="BG414" i="2"/>
  <c r="BG458" i="2"/>
  <c r="BG466" i="2"/>
  <c r="BG474" i="2"/>
  <c r="BG482" i="2"/>
  <c r="BG490" i="2"/>
  <c r="BG498" i="2"/>
  <c r="BG430" i="2"/>
  <c r="BG457" i="2"/>
  <c r="BG465" i="2"/>
  <c r="BG473" i="2"/>
  <c r="BG481" i="2"/>
  <c r="BG489" i="2"/>
  <c r="BG497" i="2"/>
  <c r="BG505" i="2"/>
  <c r="BG422" i="2"/>
  <c r="BG438" i="2"/>
  <c r="BG456" i="2"/>
  <c r="BR456" i="2" s="1"/>
  <c r="BG464" i="2"/>
  <c r="BG472" i="2"/>
  <c r="BG480" i="2"/>
  <c r="BG488" i="2"/>
  <c r="BG496" i="2"/>
  <c r="BG504" i="2"/>
  <c r="BG406" i="2"/>
  <c r="BG454" i="2"/>
  <c r="BG455" i="2"/>
  <c r="BG463" i="2"/>
  <c r="BG471" i="2"/>
  <c r="BG479" i="2"/>
  <c r="BG487" i="2"/>
  <c r="BG495" i="2"/>
  <c r="BG503" i="2"/>
  <c r="BG462" i="2"/>
  <c r="BG470" i="2"/>
  <c r="BG478" i="2"/>
  <c r="BG486" i="2"/>
  <c r="BG494" i="2"/>
  <c r="BG502" i="2"/>
  <c r="BG461" i="2"/>
  <c r="BG469" i="2"/>
  <c r="BG477" i="2"/>
  <c r="BG485" i="2"/>
  <c r="BG493" i="2"/>
  <c r="BG501" i="2"/>
  <c r="BG446" i="2"/>
  <c r="BG460" i="2"/>
  <c r="BG468" i="2"/>
  <c r="BG476" i="2"/>
  <c r="BG484" i="2"/>
  <c r="BG492" i="2"/>
  <c r="BG500" i="2"/>
  <c r="BG506" i="2"/>
  <c r="BG509" i="2"/>
  <c r="BG517" i="2"/>
  <c r="BG525" i="2"/>
  <c r="BG533" i="2"/>
  <c r="BG541" i="2"/>
  <c r="BG549" i="2"/>
  <c r="BG557" i="2"/>
  <c r="BG565" i="2"/>
  <c r="BG516" i="2"/>
  <c r="BG524" i="2"/>
  <c r="BG532" i="2"/>
  <c r="BG540" i="2"/>
  <c r="BG548" i="2"/>
  <c r="BG556" i="2"/>
  <c r="BG564" i="2"/>
  <c r="BG515" i="2"/>
  <c r="BG523" i="2"/>
  <c r="BG531" i="2"/>
  <c r="BG539" i="2"/>
  <c r="BG547" i="2"/>
  <c r="BG555" i="2"/>
  <c r="BG563" i="2"/>
  <c r="BG514" i="2"/>
  <c r="BG522" i="2"/>
  <c r="BG530" i="2"/>
  <c r="BG538" i="2"/>
  <c r="BG546" i="2"/>
  <c r="BG554" i="2"/>
  <c r="BG562" i="2"/>
  <c r="BG513" i="2"/>
  <c r="BG521" i="2"/>
  <c r="BG529" i="2"/>
  <c r="BG537" i="2"/>
  <c r="BG545" i="2"/>
  <c r="BG553" i="2"/>
  <c r="BG561" i="2"/>
  <c r="BG508" i="2"/>
  <c r="BG512" i="2"/>
  <c r="BG520" i="2"/>
  <c r="BG528" i="2"/>
  <c r="BG536" i="2"/>
  <c r="BG544" i="2"/>
  <c r="BG552" i="2"/>
  <c r="BG560" i="2"/>
  <c r="BG511" i="2"/>
  <c r="BG519" i="2"/>
  <c r="BG527" i="2"/>
  <c r="BG535" i="2"/>
  <c r="BG543" i="2"/>
  <c r="BG551" i="2"/>
  <c r="BG559" i="2"/>
  <c r="BG567" i="2"/>
  <c r="BG510" i="2"/>
  <c r="BG518" i="2"/>
  <c r="BG526" i="2"/>
  <c r="BG534" i="2"/>
  <c r="BG542" i="2"/>
  <c r="BG550" i="2"/>
  <c r="BG558" i="2"/>
  <c r="BG566" i="2"/>
  <c r="BG574" i="2"/>
  <c r="BG582" i="2"/>
  <c r="BG590" i="2"/>
  <c r="BG598" i="2"/>
  <c r="BG606" i="2"/>
  <c r="BG614" i="2"/>
  <c r="BG622" i="2"/>
  <c r="BG630" i="2"/>
  <c r="BG573" i="2"/>
  <c r="BG581" i="2"/>
  <c r="BG589" i="2"/>
  <c r="BG597" i="2"/>
  <c r="BG605" i="2"/>
  <c r="BG613" i="2"/>
  <c r="BG621" i="2"/>
  <c r="BG572" i="2"/>
  <c r="BG580" i="2"/>
  <c r="BG588" i="2"/>
  <c r="BG596" i="2"/>
  <c r="BG604" i="2"/>
  <c r="BG612" i="2"/>
  <c r="BG620" i="2"/>
  <c r="BG628" i="2"/>
  <c r="BG571" i="2"/>
  <c r="BG579" i="2"/>
  <c r="BG587" i="2"/>
  <c r="BG595" i="2"/>
  <c r="BG603" i="2"/>
  <c r="BG611" i="2"/>
  <c r="BG619" i="2"/>
  <c r="BG627" i="2"/>
  <c r="BG570" i="2"/>
  <c r="BG578" i="2"/>
  <c r="BG586" i="2"/>
  <c r="BG594" i="2"/>
  <c r="BG602" i="2"/>
  <c r="BG610" i="2"/>
  <c r="BG618" i="2"/>
  <c r="BG626" i="2"/>
  <c r="BG568" i="2"/>
  <c r="BG577" i="2"/>
  <c r="BG585" i="2"/>
  <c r="BG593" i="2"/>
  <c r="BG601" i="2"/>
  <c r="BG609" i="2"/>
  <c r="BG617" i="2"/>
  <c r="BG625" i="2"/>
  <c r="BG569" i="2"/>
  <c r="BG576" i="2"/>
  <c r="BG584" i="2"/>
  <c r="BG592" i="2"/>
  <c r="BG600" i="2"/>
  <c r="BG608" i="2"/>
  <c r="BG616" i="2"/>
  <c r="BG624" i="2"/>
  <c r="BG575" i="2"/>
  <c r="BG583" i="2"/>
  <c r="BG591" i="2"/>
  <c r="BG599" i="2"/>
  <c r="BG607" i="2"/>
  <c r="BG615" i="2"/>
  <c r="BG623" i="2"/>
  <c r="BG629" i="2"/>
  <c r="BG635" i="2"/>
  <c r="BG643" i="2"/>
  <c r="BG651" i="2"/>
  <c r="BG659" i="2"/>
  <c r="BG667" i="2"/>
  <c r="BG675" i="2"/>
  <c r="BG683" i="2"/>
  <c r="BG634" i="2"/>
  <c r="BG642" i="2"/>
  <c r="BG650" i="2"/>
  <c r="BG658" i="2"/>
  <c r="BG666" i="2"/>
  <c r="BG674" i="2"/>
  <c r="BG682" i="2"/>
  <c r="BG633" i="2"/>
  <c r="BG641" i="2"/>
  <c r="BG649" i="2"/>
  <c r="BG657" i="2"/>
  <c r="BG665" i="2"/>
  <c r="BG673" i="2"/>
  <c r="BG681" i="2"/>
  <c r="BG689" i="2"/>
  <c r="BG632" i="2"/>
  <c r="BG640" i="2"/>
  <c r="BG648" i="2"/>
  <c r="BG656" i="2"/>
  <c r="BG664" i="2"/>
  <c r="BG672" i="2"/>
  <c r="BG680" i="2"/>
  <c r="BG688" i="2"/>
  <c r="BG631" i="2"/>
  <c r="BG639" i="2"/>
  <c r="BG647" i="2"/>
  <c r="BG655" i="2"/>
  <c r="BG663" i="2"/>
  <c r="BG671" i="2"/>
  <c r="BG679" i="2"/>
  <c r="BG687" i="2"/>
  <c r="BG638" i="2"/>
  <c r="BG646" i="2"/>
  <c r="BG654" i="2"/>
  <c r="BG662" i="2"/>
  <c r="BG670" i="2"/>
  <c r="BG678" i="2"/>
  <c r="BG686" i="2"/>
  <c r="BG637" i="2"/>
  <c r="BG645" i="2"/>
  <c r="BG653" i="2"/>
  <c r="BG661" i="2"/>
  <c r="BG669" i="2"/>
  <c r="BG677" i="2"/>
  <c r="BG685" i="2"/>
  <c r="BG636" i="2"/>
  <c r="BG644" i="2"/>
  <c r="BG652" i="2"/>
  <c r="BG660" i="2"/>
  <c r="BG668" i="2"/>
  <c r="BG676" i="2"/>
  <c r="BG684" i="2"/>
  <c r="BG696" i="2"/>
  <c r="BG704" i="2"/>
  <c r="BG712" i="2"/>
  <c r="BG720" i="2"/>
  <c r="BG728" i="2"/>
  <c r="BG736" i="2"/>
  <c r="BG744" i="2"/>
  <c r="BG752" i="2"/>
  <c r="BG695" i="2"/>
  <c r="BG703" i="2"/>
  <c r="BG711" i="2"/>
  <c r="BG719" i="2"/>
  <c r="BG727" i="2"/>
  <c r="BG735" i="2"/>
  <c r="BG743" i="2"/>
  <c r="BG751" i="2"/>
  <c r="BG694" i="2"/>
  <c r="BG702" i="2"/>
  <c r="BG710" i="2"/>
  <c r="BG718" i="2"/>
  <c r="BG726" i="2"/>
  <c r="BG734" i="2"/>
  <c r="BG742" i="2"/>
  <c r="BG750" i="2"/>
  <c r="BG690" i="2"/>
  <c r="BG693" i="2"/>
  <c r="BG701" i="2"/>
  <c r="BG709" i="2"/>
  <c r="BG717" i="2"/>
  <c r="BG725" i="2"/>
  <c r="BG733" i="2"/>
  <c r="BG741" i="2"/>
  <c r="BG749" i="2"/>
  <c r="BG692" i="2"/>
  <c r="BG700" i="2"/>
  <c r="BG708" i="2"/>
  <c r="BG716" i="2"/>
  <c r="BG724" i="2"/>
  <c r="BG732" i="2"/>
  <c r="BG740" i="2"/>
  <c r="BG748" i="2"/>
  <c r="BG691" i="2"/>
  <c r="BG699" i="2"/>
  <c r="BG707" i="2"/>
  <c r="BG715" i="2"/>
  <c r="BG723" i="2"/>
  <c r="BG731" i="2"/>
  <c r="BG739" i="2"/>
  <c r="BG747" i="2"/>
  <c r="BG698" i="2"/>
  <c r="BG706" i="2"/>
  <c r="BG714" i="2"/>
  <c r="BG722" i="2"/>
  <c r="BG730" i="2"/>
  <c r="BG738" i="2"/>
  <c r="BG746" i="2"/>
  <c r="BG697" i="2"/>
  <c r="BG705" i="2"/>
  <c r="BG761" i="2"/>
  <c r="BG769" i="2"/>
  <c r="BG777" i="2"/>
  <c r="BG785" i="2"/>
  <c r="BG793" i="2"/>
  <c r="BG801" i="2"/>
  <c r="BG809" i="2"/>
  <c r="BG817" i="2"/>
  <c r="BG825" i="2"/>
  <c r="BG833" i="2"/>
  <c r="BG841" i="2"/>
  <c r="BG849" i="2"/>
  <c r="BG857" i="2"/>
  <c r="BG865" i="2"/>
  <c r="BG760" i="2"/>
  <c r="BG768" i="2"/>
  <c r="BG776" i="2"/>
  <c r="BG784" i="2"/>
  <c r="BG792" i="2"/>
  <c r="BG800" i="2"/>
  <c r="BG808" i="2"/>
  <c r="BG816" i="2"/>
  <c r="BG824" i="2"/>
  <c r="BG832" i="2"/>
  <c r="BG840" i="2"/>
  <c r="BG848" i="2"/>
  <c r="BG856" i="2"/>
  <c r="BG864" i="2"/>
  <c r="BG759" i="2"/>
  <c r="BG767" i="2"/>
  <c r="BG775" i="2"/>
  <c r="BG783" i="2"/>
  <c r="BG791" i="2"/>
  <c r="BG799" i="2"/>
  <c r="BG807" i="2"/>
  <c r="BG815" i="2"/>
  <c r="BG823" i="2"/>
  <c r="BG831" i="2"/>
  <c r="BG839" i="2"/>
  <c r="BG847" i="2"/>
  <c r="BG855" i="2"/>
  <c r="BG863" i="2"/>
  <c r="BG729" i="2"/>
  <c r="BG758" i="2"/>
  <c r="BG766" i="2"/>
  <c r="BG774" i="2"/>
  <c r="BG782" i="2"/>
  <c r="BG790" i="2"/>
  <c r="BG798" i="2"/>
  <c r="BG806" i="2"/>
  <c r="BG814" i="2"/>
  <c r="BG822" i="2"/>
  <c r="BG830" i="2"/>
  <c r="BG838" i="2"/>
  <c r="BG846" i="2"/>
  <c r="BG854" i="2"/>
  <c r="BG862" i="2"/>
  <c r="BG713" i="2"/>
  <c r="BG721" i="2"/>
  <c r="BG757" i="2"/>
  <c r="BG765" i="2"/>
  <c r="BG773" i="2"/>
  <c r="BG781" i="2"/>
  <c r="BG789" i="2"/>
  <c r="BG797" i="2"/>
  <c r="BG805" i="2"/>
  <c r="BG813" i="2"/>
  <c r="BG821" i="2"/>
  <c r="BG829" i="2"/>
  <c r="BG837" i="2"/>
  <c r="BG845" i="2"/>
  <c r="BG853" i="2"/>
  <c r="BG861" i="2"/>
  <c r="BG753" i="2"/>
  <c r="BG756" i="2"/>
  <c r="BG764" i="2"/>
  <c r="BG772" i="2"/>
  <c r="BG780" i="2"/>
  <c r="BG788" i="2"/>
  <c r="BG796" i="2"/>
  <c r="BG804" i="2"/>
  <c r="BG812" i="2"/>
  <c r="BG820" i="2"/>
  <c r="BG828" i="2"/>
  <c r="BG836" i="2"/>
  <c r="BG844" i="2"/>
  <c r="BG852" i="2"/>
  <c r="BG860" i="2"/>
  <c r="BG737" i="2"/>
  <c r="BG755" i="2"/>
  <c r="BG763" i="2"/>
  <c r="BG771" i="2"/>
  <c r="BG779" i="2"/>
  <c r="BG787" i="2"/>
  <c r="BG795" i="2"/>
  <c r="BG803" i="2"/>
  <c r="BG811" i="2"/>
  <c r="BG819" i="2"/>
  <c r="BG827" i="2"/>
  <c r="BG835" i="2"/>
  <c r="BG843" i="2"/>
  <c r="BG851" i="2"/>
  <c r="BG859" i="2"/>
  <c r="BG786" i="2"/>
  <c r="BG850" i="2"/>
  <c r="BG870" i="2"/>
  <c r="BG878" i="2"/>
  <c r="BG886" i="2"/>
  <c r="BG894" i="2"/>
  <c r="BG902" i="2"/>
  <c r="BG910" i="2"/>
  <c r="BG918" i="2"/>
  <c r="BG926" i="2"/>
  <c r="BG934" i="2"/>
  <c r="BG942" i="2"/>
  <c r="BG950" i="2"/>
  <c r="BG958" i="2"/>
  <c r="BG869" i="2"/>
  <c r="BG877" i="2"/>
  <c r="BG885" i="2"/>
  <c r="BG893" i="2"/>
  <c r="BG901" i="2"/>
  <c r="BG909" i="2"/>
  <c r="BG917" i="2"/>
  <c r="BG925" i="2"/>
  <c r="BG933" i="2"/>
  <c r="BG941" i="2"/>
  <c r="BG949" i="2"/>
  <c r="BG957" i="2"/>
  <c r="BG965" i="2"/>
  <c r="BG810" i="2"/>
  <c r="BG868" i="2"/>
  <c r="BG876" i="2"/>
  <c r="BG884" i="2"/>
  <c r="BG892" i="2"/>
  <c r="BG900" i="2"/>
  <c r="BG908" i="2"/>
  <c r="BG916" i="2"/>
  <c r="BG924" i="2"/>
  <c r="BG932" i="2"/>
  <c r="BG940" i="2"/>
  <c r="BG948" i="2"/>
  <c r="BG956" i="2"/>
  <c r="BG964" i="2"/>
  <c r="BG972" i="2"/>
  <c r="BG834" i="2"/>
  <c r="BG867" i="2"/>
  <c r="BG875" i="2"/>
  <c r="BG883" i="2"/>
  <c r="BG891" i="2"/>
  <c r="BG899" i="2"/>
  <c r="BG907" i="2"/>
  <c r="BG915" i="2"/>
  <c r="BG923" i="2"/>
  <c r="BG931" i="2"/>
  <c r="BG939" i="2"/>
  <c r="BG947" i="2"/>
  <c r="BG955" i="2"/>
  <c r="BG963" i="2"/>
  <c r="BG971" i="2"/>
  <c r="BG745" i="2"/>
  <c r="BG826" i="2"/>
  <c r="BG842" i="2"/>
  <c r="BG866" i="2"/>
  <c r="BG874" i="2"/>
  <c r="BG882" i="2"/>
  <c r="BG890" i="2"/>
  <c r="BG898" i="2"/>
  <c r="BG906" i="2"/>
  <c r="BG914" i="2"/>
  <c r="BG922" i="2"/>
  <c r="BG930" i="2"/>
  <c r="BG938" i="2"/>
  <c r="BG946" i="2"/>
  <c r="BG954" i="2"/>
  <c r="BG962" i="2"/>
  <c r="BG970" i="2"/>
  <c r="BG873" i="2"/>
  <c r="BG881" i="2"/>
  <c r="BG889" i="2"/>
  <c r="BG897" i="2"/>
  <c r="BG905" i="2"/>
  <c r="BG913" i="2"/>
  <c r="BG921" i="2"/>
  <c r="BG929" i="2"/>
  <c r="BG937" i="2"/>
  <c r="BG945" i="2"/>
  <c r="BG953" i="2"/>
  <c r="BG961" i="2"/>
  <c r="BG754" i="2"/>
  <c r="BG770" i="2"/>
  <c r="BG778" i="2"/>
  <c r="BG802" i="2"/>
  <c r="BG818" i="2"/>
  <c r="BG872" i="2"/>
  <c r="BG880" i="2"/>
  <c r="BG888" i="2"/>
  <c r="BG896" i="2"/>
  <c r="BG904" i="2"/>
  <c r="BG912" i="2"/>
  <c r="BG920" i="2"/>
  <c r="BG928" i="2"/>
  <c r="BG936" i="2"/>
  <c r="BG944" i="2"/>
  <c r="BG952" i="2"/>
  <c r="BG960" i="2"/>
  <c r="BG968" i="2"/>
  <c r="BG762" i="2"/>
  <c r="BG794" i="2"/>
  <c r="BG903" i="2"/>
  <c r="BG919" i="2"/>
  <c r="BG973" i="2"/>
  <c r="BG981" i="2"/>
  <c r="BG989" i="2"/>
  <c r="BG997" i="2"/>
  <c r="BG1005" i="2"/>
  <c r="BG1013" i="2"/>
  <c r="BG1021" i="2"/>
  <c r="BG1029" i="2"/>
  <c r="BG1037" i="2"/>
  <c r="BG1045" i="2"/>
  <c r="BG1053" i="2"/>
  <c r="BG1061" i="2"/>
  <c r="BG1069" i="2"/>
  <c r="BG1077" i="2"/>
  <c r="BG879" i="2"/>
  <c r="BG911" i="2"/>
  <c r="BG935" i="2"/>
  <c r="BG980" i="2"/>
  <c r="BG988" i="2"/>
  <c r="BG996" i="2"/>
  <c r="BG1004" i="2"/>
  <c r="BG1012" i="2"/>
  <c r="BG1020" i="2"/>
  <c r="BG1028" i="2"/>
  <c r="BG1036" i="2"/>
  <c r="BG1044" i="2"/>
  <c r="BG1052" i="2"/>
  <c r="BG1060" i="2"/>
  <c r="BG1068" i="2"/>
  <c r="BG979" i="2"/>
  <c r="BG987" i="2"/>
  <c r="BG995" i="2"/>
  <c r="BG1003" i="2"/>
  <c r="BG1011" i="2"/>
  <c r="BG1019" i="2"/>
  <c r="BG1027" i="2"/>
  <c r="BG1035" i="2"/>
  <c r="BG1043" i="2"/>
  <c r="BG1051" i="2"/>
  <c r="BG1059" i="2"/>
  <c r="BG1067" i="2"/>
  <c r="BG1075" i="2"/>
  <c r="BG858" i="2"/>
  <c r="BG895" i="2"/>
  <c r="BG927" i="2"/>
  <c r="BG951" i="2"/>
  <c r="BG966" i="2"/>
  <c r="BG967" i="2"/>
  <c r="BG978" i="2"/>
  <c r="BG986" i="2"/>
  <c r="BG994" i="2"/>
  <c r="BG1002" i="2"/>
  <c r="BG1010" i="2"/>
  <c r="BG1018" i="2"/>
  <c r="BG1026" i="2"/>
  <c r="BG1034" i="2"/>
  <c r="BG1042" i="2"/>
  <c r="BG1050" i="2"/>
  <c r="BG1058" i="2"/>
  <c r="BG1066" i="2"/>
  <c r="BG1074" i="2"/>
  <c r="BG887" i="2"/>
  <c r="BG969" i="2"/>
  <c r="BG977" i="2"/>
  <c r="BG985" i="2"/>
  <c r="BG993" i="2"/>
  <c r="BG1001" i="2"/>
  <c r="BG1009" i="2"/>
  <c r="BG1017" i="2"/>
  <c r="BG1025" i="2"/>
  <c r="BG1033" i="2"/>
  <c r="BG1041" i="2"/>
  <c r="BG1049" i="2"/>
  <c r="BG1057" i="2"/>
  <c r="BG1065" i="2"/>
  <c r="BG1073" i="2"/>
  <c r="BG943" i="2"/>
  <c r="BG959" i="2"/>
  <c r="BG976" i="2"/>
  <c r="BG984" i="2"/>
  <c r="BG992" i="2"/>
  <c r="BG1000" i="2"/>
  <c r="BG1008" i="2"/>
  <c r="BG1016" i="2"/>
  <c r="BG1024" i="2"/>
  <c r="BG1032" i="2"/>
  <c r="BG1040" i="2"/>
  <c r="BG1048" i="2"/>
  <c r="BG1056" i="2"/>
  <c r="BG1064" i="2"/>
  <c r="BG1072" i="2"/>
  <c r="BG871" i="2"/>
  <c r="BG975" i="2"/>
  <c r="BG983" i="2"/>
  <c r="BG991" i="2"/>
  <c r="BG999" i="2"/>
  <c r="BG1007" i="2"/>
  <c r="BG1015" i="2"/>
  <c r="BG1023" i="2"/>
  <c r="BG1031" i="2"/>
  <c r="BG1039" i="2"/>
  <c r="BG1047" i="2"/>
  <c r="BG1055" i="2"/>
  <c r="BG1063" i="2"/>
  <c r="BG1071" i="2"/>
  <c r="BG974" i="2"/>
  <c r="BG982" i="2"/>
  <c r="BG990" i="2"/>
  <c r="BG998" i="2"/>
  <c r="BG1006" i="2"/>
  <c r="BG1014" i="2"/>
  <c r="BG1022" i="2"/>
  <c r="BG1030" i="2"/>
  <c r="BG1038" i="2"/>
  <c r="BG1046" i="2"/>
  <c r="BG1054" i="2"/>
  <c r="BG1062" i="2"/>
  <c r="BG1070" i="2"/>
  <c r="AY8" i="2"/>
  <c r="AY16" i="2"/>
  <c r="AY7" i="2"/>
  <c r="AY15" i="2"/>
  <c r="AY14" i="2"/>
  <c r="AY5" i="2"/>
  <c r="AY13" i="2"/>
  <c r="AY4" i="2"/>
  <c r="AY12" i="2"/>
  <c r="AY25" i="2"/>
  <c r="AY3" i="2"/>
  <c r="AY17" i="2"/>
  <c r="AY23" i="2"/>
  <c r="AY22" i="2"/>
  <c r="AY21" i="2"/>
  <c r="AY29" i="2"/>
  <c r="AY19" i="2"/>
  <c r="AY27" i="2"/>
  <c r="AY18" i="2"/>
  <c r="AY26" i="2"/>
  <c r="AY32" i="2"/>
  <c r="AY40" i="2"/>
  <c r="AY20" i="2"/>
  <c r="AY31" i="2"/>
  <c r="AY39" i="2"/>
  <c r="AY38" i="2"/>
  <c r="AY35" i="2"/>
  <c r="AY34" i="2"/>
  <c r="AY36" i="2"/>
  <c r="AY43" i="2"/>
  <c r="AY51" i="2"/>
  <c r="AY42" i="2"/>
  <c r="AY50" i="2"/>
  <c r="AY37" i="2"/>
  <c r="AY28" i="2"/>
  <c r="AY41" i="2"/>
  <c r="AY46" i="2"/>
  <c r="AY47" i="2"/>
  <c r="AY56" i="2"/>
  <c r="AY55" i="2"/>
  <c r="AY63" i="2"/>
  <c r="AY45" i="2"/>
  <c r="AY54" i="2"/>
  <c r="AY53" i="2"/>
  <c r="AY61" i="2"/>
  <c r="AY60" i="2"/>
  <c r="AY59" i="2"/>
  <c r="AY58" i="2"/>
  <c r="AY70" i="2"/>
  <c r="AY78" i="2"/>
  <c r="AY69" i="2"/>
  <c r="AY77" i="2"/>
  <c r="AY75" i="2"/>
  <c r="AY66" i="2"/>
  <c r="AY74" i="2"/>
  <c r="AY82" i="2"/>
  <c r="AY73" i="2"/>
  <c r="AY81" i="2"/>
  <c r="AY86" i="2"/>
  <c r="AY94" i="2"/>
  <c r="AY102" i="2"/>
  <c r="AY85" i="2"/>
  <c r="AY93" i="2"/>
  <c r="AY101" i="2"/>
  <c r="AY92" i="2"/>
  <c r="AY100" i="2"/>
  <c r="AY79" i="2"/>
  <c r="AY83" i="2"/>
  <c r="AY91" i="2"/>
  <c r="AY90" i="2"/>
  <c r="AY98" i="2"/>
  <c r="AY80" i="2"/>
  <c r="AY89" i="2"/>
  <c r="AY97" i="2"/>
  <c r="AY105" i="2"/>
  <c r="AY110" i="2"/>
  <c r="AY118" i="2"/>
  <c r="AY103" i="2"/>
  <c r="AY125" i="2"/>
  <c r="AY108" i="2"/>
  <c r="AY115" i="2"/>
  <c r="AY123" i="2"/>
  <c r="AY87" i="2"/>
  <c r="AY96" i="2"/>
  <c r="AY107" i="2"/>
  <c r="AY114" i="2"/>
  <c r="AY122" i="2"/>
  <c r="AY113" i="2"/>
  <c r="AY121" i="2"/>
  <c r="AY129" i="2"/>
  <c r="AY137" i="2"/>
  <c r="AY136" i="2"/>
  <c r="AY144" i="2"/>
  <c r="AY95" i="2"/>
  <c r="AY104" i="2"/>
  <c r="AY126" i="2"/>
  <c r="AY135" i="2"/>
  <c r="AY143" i="2"/>
  <c r="AY72" i="2"/>
  <c r="AY127" i="2"/>
  <c r="AY133" i="2"/>
  <c r="AY141" i="2"/>
  <c r="AY149" i="2"/>
  <c r="AY132" i="2"/>
  <c r="AY140" i="2"/>
  <c r="AY157" i="2"/>
  <c r="AY165" i="2"/>
  <c r="AY128" i="2"/>
  <c r="AY130" i="2"/>
  <c r="AY156" i="2"/>
  <c r="AY164" i="2"/>
  <c r="AY134" i="2"/>
  <c r="AY146" i="2"/>
  <c r="AY155" i="2"/>
  <c r="AY138" i="2"/>
  <c r="AY153" i="2"/>
  <c r="AY161" i="2"/>
  <c r="AY142" i="2"/>
  <c r="AY147" i="2"/>
  <c r="AY152" i="2"/>
  <c r="AY160" i="2"/>
  <c r="AY131" i="2"/>
  <c r="AY154" i="2"/>
  <c r="AY170" i="2"/>
  <c r="AY174" i="2"/>
  <c r="AY182" i="2"/>
  <c r="AY190" i="2"/>
  <c r="AY189" i="2"/>
  <c r="AY119" i="2"/>
  <c r="AY158" i="2"/>
  <c r="AY166" i="2"/>
  <c r="AY172" i="2"/>
  <c r="AY180" i="2"/>
  <c r="AY188" i="2"/>
  <c r="AY112" i="2"/>
  <c r="AY179" i="2"/>
  <c r="AY139" i="2"/>
  <c r="AY159" i="2"/>
  <c r="AY178" i="2"/>
  <c r="AY186" i="2"/>
  <c r="AY195" i="2"/>
  <c r="AY203" i="2"/>
  <c r="AY211" i="2"/>
  <c r="AY185" i="2"/>
  <c r="AY202" i="2"/>
  <c r="AY210" i="2"/>
  <c r="AY150" i="2"/>
  <c r="AY193" i="2"/>
  <c r="AY194" i="2"/>
  <c r="AY217" i="2"/>
  <c r="AY167" i="2"/>
  <c r="AY200" i="2"/>
  <c r="AY216" i="2"/>
  <c r="AY192" i="2"/>
  <c r="AY199" i="2"/>
  <c r="AY207" i="2"/>
  <c r="AY215" i="2"/>
  <c r="AY223" i="2"/>
  <c r="AY162" i="2"/>
  <c r="AY177" i="2"/>
  <c r="AY191" i="2"/>
  <c r="AY214" i="2"/>
  <c r="AY233" i="2"/>
  <c r="AY175" i="2"/>
  <c r="BQ175" i="2" s="1"/>
  <c r="AY196" i="2"/>
  <c r="AY232" i="2"/>
  <c r="AY205" i="2"/>
  <c r="AY220" i="2"/>
  <c r="AY239" i="2"/>
  <c r="AY197" i="2"/>
  <c r="AY228" i="2"/>
  <c r="AY229" i="2"/>
  <c r="AY212" i="2"/>
  <c r="AY221" i="2"/>
  <c r="AY224" i="2"/>
  <c r="AY237" i="2"/>
  <c r="AY213" i="2"/>
  <c r="AY235" i="2"/>
  <c r="AY243" i="2"/>
  <c r="AY250" i="2"/>
  <c r="AY258" i="2"/>
  <c r="AY274" i="2"/>
  <c r="AY298" i="2"/>
  <c r="AY249" i="2"/>
  <c r="AY257" i="2"/>
  <c r="AY273" i="2"/>
  <c r="AY281" i="2"/>
  <c r="AY297" i="2"/>
  <c r="AY248" i="2"/>
  <c r="AY256" i="2"/>
  <c r="AY264" i="2"/>
  <c r="AY272" i="2"/>
  <c r="AY280" i="2"/>
  <c r="AY288" i="2"/>
  <c r="AY247" i="2"/>
  <c r="AY255" i="2"/>
  <c r="AY271" i="2"/>
  <c r="AY279" i="2"/>
  <c r="AY287" i="2"/>
  <c r="AY295" i="2"/>
  <c r="AY246" i="2"/>
  <c r="AY270" i="2"/>
  <c r="AY278" i="2"/>
  <c r="AY286" i="2"/>
  <c r="AY268" i="2"/>
  <c r="AY276" i="2"/>
  <c r="AY284" i="2"/>
  <c r="AY292" i="2"/>
  <c r="AY277" i="2"/>
  <c r="AY309" i="2"/>
  <c r="AY325" i="2"/>
  <c r="AY333" i="2"/>
  <c r="AY341" i="2"/>
  <c r="AY308" i="2"/>
  <c r="AY324" i="2"/>
  <c r="AY332" i="2"/>
  <c r="AY340" i="2"/>
  <c r="AY315" i="2"/>
  <c r="AY323" i="2"/>
  <c r="AY331" i="2"/>
  <c r="AY339" i="2"/>
  <c r="AY291" i="2"/>
  <c r="AY306" i="2"/>
  <c r="AY322" i="2"/>
  <c r="AY330" i="2"/>
  <c r="AY338" i="2"/>
  <c r="AY283" i="2"/>
  <c r="AY321" i="2"/>
  <c r="AY329" i="2"/>
  <c r="AY236" i="2"/>
  <c r="AY285" i="2"/>
  <c r="AY311" i="2"/>
  <c r="AY319" i="2"/>
  <c r="AY327" i="2"/>
  <c r="AY335" i="2"/>
  <c r="AY343" i="2"/>
  <c r="AY184" i="2"/>
  <c r="AY244" i="2"/>
  <c r="AY261" i="2"/>
  <c r="AY320" i="2"/>
  <c r="AY302" i="2"/>
  <c r="AY328" i="2"/>
  <c r="AY336" i="2"/>
  <c r="AY352" i="2"/>
  <c r="AY360" i="2"/>
  <c r="AY368" i="2"/>
  <c r="AY326" i="2"/>
  <c r="AY351" i="2"/>
  <c r="AY367" i="2"/>
  <c r="AY318" i="2"/>
  <c r="AY334" i="2"/>
  <c r="AY350" i="2"/>
  <c r="AY358" i="2"/>
  <c r="AY366" i="2"/>
  <c r="AY349" i="2"/>
  <c r="AY365" i="2"/>
  <c r="AY342" i="2"/>
  <c r="AY348" i="2"/>
  <c r="AY356" i="2"/>
  <c r="AY364" i="2"/>
  <c r="AY347" i="2"/>
  <c r="AY355" i="2"/>
  <c r="AY371" i="2"/>
  <c r="AY346" i="2"/>
  <c r="AY354" i="2"/>
  <c r="AY362" i="2"/>
  <c r="AY344" i="2"/>
  <c r="AY374" i="2"/>
  <c r="AY382" i="2"/>
  <c r="AY373" i="2"/>
  <c r="AY381" i="2"/>
  <c r="AY397" i="2"/>
  <c r="AY380" i="2"/>
  <c r="AY396" i="2"/>
  <c r="AY353" i="2"/>
  <c r="AY379" i="2"/>
  <c r="AY387" i="2"/>
  <c r="AY378" i="2"/>
  <c r="AY386" i="2"/>
  <c r="AY345" i="2"/>
  <c r="AY375" i="2"/>
  <c r="AY383" i="2"/>
  <c r="AY405" i="2"/>
  <c r="AY413" i="2"/>
  <c r="AY421" i="2"/>
  <c r="AY429" i="2"/>
  <c r="AY437" i="2"/>
  <c r="AY445" i="2"/>
  <c r="AY385" i="2"/>
  <c r="AY404" i="2"/>
  <c r="AY412" i="2"/>
  <c r="AY420" i="2"/>
  <c r="AY428" i="2"/>
  <c r="AY452" i="2"/>
  <c r="AY403" i="2"/>
  <c r="AY411" i="2"/>
  <c r="AY419" i="2"/>
  <c r="AY427" i="2"/>
  <c r="AY435" i="2"/>
  <c r="AY451" i="2"/>
  <c r="AY402" i="2"/>
  <c r="AY410" i="2"/>
  <c r="AY418" i="2"/>
  <c r="AY426" i="2"/>
  <c r="AY434" i="2"/>
  <c r="AY442" i="2"/>
  <c r="AY450" i="2"/>
  <c r="AY401" i="2"/>
  <c r="AY409" i="2"/>
  <c r="AY425" i="2"/>
  <c r="AY393" i="2"/>
  <c r="AY408" i="2"/>
  <c r="AY416" i="2"/>
  <c r="AY424" i="2"/>
  <c r="AY432" i="2"/>
  <c r="AY440" i="2"/>
  <c r="AY448" i="2"/>
  <c r="AY369" i="2"/>
  <c r="AY399" i="2"/>
  <c r="AY407" i="2"/>
  <c r="AY415" i="2"/>
  <c r="AY423" i="2"/>
  <c r="AY431" i="2"/>
  <c r="AY439" i="2"/>
  <c r="AY447" i="2"/>
  <c r="AY459" i="2"/>
  <c r="AY467" i="2"/>
  <c r="AY475" i="2"/>
  <c r="AY483" i="2"/>
  <c r="AY491" i="2"/>
  <c r="AY430" i="2"/>
  <c r="AY454" i="2"/>
  <c r="AY466" i="2"/>
  <c r="AY474" i="2"/>
  <c r="AY482" i="2"/>
  <c r="AY422" i="2"/>
  <c r="AY438" i="2"/>
  <c r="AY457" i="2"/>
  <c r="AY465" i="2"/>
  <c r="AY473" i="2"/>
  <c r="AY489" i="2"/>
  <c r="AY497" i="2"/>
  <c r="AY505" i="2"/>
  <c r="AY406" i="2"/>
  <c r="AY464" i="2"/>
  <c r="AY480" i="2"/>
  <c r="AY488" i="2"/>
  <c r="AY455" i="2"/>
  <c r="AY471" i="2"/>
  <c r="AY479" i="2"/>
  <c r="AY487" i="2"/>
  <c r="AY495" i="2"/>
  <c r="AY503" i="2"/>
  <c r="AY462" i="2"/>
  <c r="AY470" i="2"/>
  <c r="AY478" i="2"/>
  <c r="AY494" i="2"/>
  <c r="AY502" i="2"/>
  <c r="AY446" i="2"/>
  <c r="AY469" i="2"/>
  <c r="AY485" i="2"/>
  <c r="AY493" i="2"/>
  <c r="AY501" i="2"/>
  <c r="AY460" i="2"/>
  <c r="AY468" i="2"/>
  <c r="AY484" i="2"/>
  <c r="AY492" i="2"/>
  <c r="AY500" i="2"/>
  <c r="AY517" i="2"/>
  <c r="AY525" i="2"/>
  <c r="AY533" i="2"/>
  <c r="AY541" i="2"/>
  <c r="AY549" i="2"/>
  <c r="AY565" i="2"/>
  <c r="AY532" i="2"/>
  <c r="AY540" i="2"/>
  <c r="AY548" i="2"/>
  <c r="AY556" i="2"/>
  <c r="AY564" i="2"/>
  <c r="AY515" i="2"/>
  <c r="AY547" i="2"/>
  <c r="AY514" i="2"/>
  <c r="AY522" i="2"/>
  <c r="AY562" i="2"/>
  <c r="AY529" i="2"/>
  <c r="AY553" i="2"/>
  <c r="AY561" i="2"/>
  <c r="AY512" i="2"/>
  <c r="AY520" i="2"/>
  <c r="AY528" i="2"/>
  <c r="AY544" i="2"/>
  <c r="AY560" i="2"/>
  <c r="AY511" i="2"/>
  <c r="AY527" i="2"/>
  <c r="AY535" i="2"/>
  <c r="AY543" i="2"/>
  <c r="AY551" i="2"/>
  <c r="AY559" i="2"/>
  <c r="AY567" i="2"/>
  <c r="AY518" i="2"/>
  <c r="AY526" i="2"/>
  <c r="AY558" i="2"/>
  <c r="AY568" i="2"/>
  <c r="AY569" i="2"/>
  <c r="AY574" i="2"/>
  <c r="AY590" i="2"/>
  <c r="AY622" i="2"/>
  <c r="AY630" i="2"/>
  <c r="AY573" i="2"/>
  <c r="AY589" i="2"/>
  <c r="AY613" i="2"/>
  <c r="AY621" i="2"/>
  <c r="AY580" i="2"/>
  <c r="AY588" i="2"/>
  <c r="AY596" i="2"/>
  <c r="AY612" i="2"/>
  <c r="AY620" i="2"/>
  <c r="AY628" i="2"/>
  <c r="AY571" i="2"/>
  <c r="AY587" i="2"/>
  <c r="AY611" i="2"/>
  <c r="AY619" i="2"/>
  <c r="AY627" i="2"/>
  <c r="AY570" i="2"/>
  <c r="AY578" i="2"/>
  <c r="AY586" i="2"/>
  <c r="AY610" i="2"/>
  <c r="AY618" i="2"/>
  <c r="AY626" i="2"/>
  <c r="AY577" i="2"/>
  <c r="AY601" i="2"/>
  <c r="AY617" i="2"/>
  <c r="AY625" i="2"/>
  <c r="AY576" i="2"/>
  <c r="AY584" i="2"/>
  <c r="AY600" i="2"/>
  <c r="AY616" i="2"/>
  <c r="AY575" i="2"/>
  <c r="AY599" i="2"/>
  <c r="AY607" i="2"/>
  <c r="AY615" i="2"/>
  <c r="AY623" i="2"/>
  <c r="AY643" i="2"/>
  <c r="AY651" i="2"/>
  <c r="AY659" i="2"/>
  <c r="AY667" i="2"/>
  <c r="AY675" i="2"/>
  <c r="AY683" i="2"/>
  <c r="AY634" i="2"/>
  <c r="AY642" i="2"/>
  <c r="AY650" i="2"/>
  <c r="AY658" i="2"/>
  <c r="AY666" i="2"/>
  <c r="AY674" i="2"/>
  <c r="AY682" i="2"/>
  <c r="AY633" i="2"/>
  <c r="AY641" i="2"/>
  <c r="AY649" i="2"/>
  <c r="AY657" i="2"/>
  <c r="AY665" i="2"/>
  <c r="AY673" i="2"/>
  <c r="AY681" i="2"/>
  <c r="AY689" i="2"/>
  <c r="AY640" i="2"/>
  <c r="AY648" i="2"/>
  <c r="AY656" i="2"/>
  <c r="AY664" i="2"/>
  <c r="AY672" i="2"/>
  <c r="AY680" i="2"/>
  <c r="AY629" i="2"/>
  <c r="AY631" i="2"/>
  <c r="AY639" i="2"/>
  <c r="AY647" i="2"/>
  <c r="AY655" i="2"/>
  <c r="AY663" i="2"/>
  <c r="AY679" i="2"/>
  <c r="AY687" i="2"/>
  <c r="AY638" i="2"/>
  <c r="AY646" i="2"/>
  <c r="AY654" i="2"/>
  <c r="AY662" i="2"/>
  <c r="AY670" i="2"/>
  <c r="AY637" i="2"/>
  <c r="AY645" i="2"/>
  <c r="AY653" i="2"/>
  <c r="AY661" i="2"/>
  <c r="AY677" i="2"/>
  <c r="AY685" i="2"/>
  <c r="AY636" i="2"/>
  <c r="AY644" i="2"/>
  <c r="AY652" i="2"/>
  <c r="AY660" i="2"/>
  <c r="AY684" i="2"/>
  <c r="AY712" i="2"/>
  <c r="AY720" i="2"/>
  <c r="AY728" i="2"/>
  <c r="AY736" i="2"/>
  <c r="AY752" i="2"/>
  <c r="AY695" i="2"/>
  <c r="AY711" i="2"/>
  <c r="AY719" i="2"/>
  <c r="AY727" i="2"/>
  <c r="AY735" i="2"/>
  <c r="AY743" i="2"/>
  <c r="AY751" i="2"/>
  <c r="AY702" i="2"/>
  <c r="AY710" i="2"/>
  <c r="AY718" i="2"/>
  <c r="AY726" i="2"/>
  <c r="AY734" i="2"/>
  <c r="AY742" i="2"/>
  <c r="AY750" i="2"/>
  <c r="AY693" i="2"/>
  <c r="AY701" i="2"/>
  <c r="AY709" i="2"/>
  <c r="AY717" i="2"/>
  <c r="AY725" i="2"/>
  <c r="AY692" i="2"/>
  <c r="AY716" i="2"/>
  <c r="AY724" i="2"/>
  <c r="AY732" i="2"/>
  <c r="AY740" i="2"/>
  <c r="AY691" i="2"/>
  <c r="AY699" i="2"/>
  <c r="AY707" i="2"/>
  <c r="AY723" i="2"/>
  <c r="AY731" i="2"/>
  <c r="AY739" i="2"/>
  <c r="AY747" i="2"/>
  <c r="AY698" i="2"/>
  <c r="AY706" i="2"/>
  <c r="AY714" i="2"/>
  <c r="AY722" i="2"/>
  <c r="AY738" i="2"/>
  <c r="AY753" i="2"/>
  <c r="AY754" i="2"/>
  <c r="AY761" i="2"/>
  <c r="AY777" i="2"/>
  <c r="AY793" i="2"/>
  <c r="AY801" i="2"/>
  <c r="AY817" i="2"/>
  <c r="AY825" i="2"/>
  <c r="AY833" i="2"/>
  <c r="AY841" i="2"/>
  <c r="AY857" i="2"/>
  <c r="AY865" i="2"/>
  <c r="AY768" i="2"/>
  <c r="AY776" i="2"/>
  <c r="AY784" i="2"/>
  <c r="AY792" i="2"/>
  <c r="AY800" i="2"/>
  <c r="AY808" i="2"/>
  <c r="AY824" i="2"/>
  <c r="AY832" i="2"/>
  <c r="AY840" i="2"/>
  <c r="AY848" i="2"/>
  <c r="AY729" i="2"/>
  <c r="AY759" i="2"/>
  <c r="AY767" i="2"/>
  <c r="AY775" i="2"/>
  <c r="AY783" i="2"/>
  <c r="AY791" i="2"/>
  <c r="AY799" i="2"/>
  <c r="AY807" i="2"/>
  <c r="AY815" i="2"/>
  <c r="AY823" i="2"/>
  <c r="AY831" i="2"/>
  <c r="AY839" i="2"/>
  <c r="AY855" i="2"/>
  <c r="AY863" i="2"/>
  <c r="AY690" i="2"/>
  <c r="AY766" i="2"/>
  <c r="AY774" i="2"/>
  <c r="AY782" i="2"/>
  <c r="AY798" i="2"/>
  <c r="AY806" i="2"/>
  <c r="AY814" i="2"/>
  <c r="AY822" i="2"/>
  <c r="AY830" i="2"/>
  <c r="AY838" i="2"/>
  <c r="AY846" i="2"/>
  <c r="AY854" i="2"/>
  <c r="AY757" i="2"/>
  <c r="AY765" i="2"/>
  <c r="AY773" i="2"/>
  <c r="AY781" i="2"/>
  <c r="AY797" i="2"/>
  <c r="AY805" i="2"/>
  <c r="AY813" i="2"/>
  <c r="AY821" i="2"/>
  <c r="AY829" i="2"/>
  <c r="AY837" i="2"/>
  <c r="AY845" i="2"/>
  <c r="AY853" i="2"/>
  <c r="AY861" i="2"/>
  <c r="AY737" i="2"/>
  <c r="AY764" i="2"/>
  <c r="AY772" i="2"/>
  <c r="AY780" i="2"/>
  <c r="AY788" i="2"/>
  <c r="AY796" i="2"/>
  <c r="AY812" i="2"/>
  <c r="AY820" i="2"/>
  <c r="AY828" i="2"/>
  <c r="AY844" i="2"/>
  <c r="AY852" i="2"/>
  <c r="AY860" i="2"/>
  <c r="AY745" i="2"/>
  <c r="AY755" i="2"/>
  <c r="AY779" i="2"/>
  <c r="AY787" i="2"/>
  <c r="AY795" i="2"/>
  <c r="AY803" i="2"/>
  <c r="AY811" i="2"/>
  <c r="AY819" i="2"/>
  <c r="AY827" i="2"/>
  <c r="AY835" i="2"/>
  <c r="AY843" i="2"/>
  <c r="AY851" i="2"/>
  <c r="AY870" i="2"/>
  <c r="AY894" i="2"/>
  <c r="AY902" i="2"/>
  <c r="AY910" i="2"/>
  <c r="AY918" i="2"/>
  <c r="AY926" i="2"/>
  <c r="AY934" i="2"/>
  <c r="AY942" i="2"/>
  <c r="AY810" i="2"/>
  <c r="AY869" i="2"/>
  <c r="AY877" i="2"/>
  <c r="AY885" i="2"/>
  <c r="AY893" i="2"/>
  <c r="AY909" i="2"/>
  <c r="AY917" i="2"/>
  <c r="AY933" i="2"/>
  <c r="AY949" i="2"/>
  <c r="AY965" i="2"/>
  <c r="AY834" i="2"/>
  <c r="AY868" i="2"/>
  <c r="AY884" i="2"/>
  <c r="AY892" i="2"/>
  <c r="AY900" i="2"/>
  <c r="AY908" i="2"/>
  <c r="AY916" i="2"/>
  <c r="AY924" i="2"/>
  <c r="AY932" i="2"/>
  <c r="AY940" i="2"/>
  <c r="AY948" i="2"/>
  <c r="AY956" i="2"/>
  <c r="AY964" i="2"/>
  <c r="AY826" i="2"/>
  <c r="AY842" i="2"/>
  <c r="AY875" i="2"/>
  <c r="AY883" i="2"/>
  <c r="AY891" i="2"/>
  <c r="AY899" i="2"/>
  <c r="AY907" i="2"/>
  <c r="AY923" i="2"/>
  <c r="AY931" i="2"/>
  <c r="AY971" i="2"/>
  <c r="AY866" i="2"/>
  <c r="AY874" i="2"/>
  <c r="AY882" i="2"/>
  <c r="AY898" i="2"/>
  <c r="AY906" i="2"/>
  <c r="AY914" i="2"/>
  <c r="AY922" i="2"/>
  <c r="AY930" i="2"/>
  <c r="AY962" i="2"/>
  <c r="AY778" i="2"/>
  <c r="AY802" i="2"/>
  <c r="AY818" i="2"/>
  <c r="AY873" i="2"/>
  <c r="AY881" i="2"/>
  <c r="AY889" i="2"/>
  <c r="AY897" i="2"/>
  <c r="AY905" i="2"/>
  <c r="AY913" i="2"/>
  <c r="AY921" i="2"/>
  <c r="AY929" i="2"/>
  <c r="AY953" i="2"/>
  <c r="AY961" i="2"/>
  <c r="AY762" i="2"/>
  <c r="AY794" i="2"/>
  <c r="AY858" i="2"/>
  <c r="AY872" i="2"/>
  <c r="AY880" i="2"/>
  <c r="AY896" i="2"/>
  <c r="AY904" i="2"/>
  <c r="AY912" i="2"/>
  <c r="AY920" i="2"/>
  <c r="AY928" i="2"/>
  <c r="AY960" i="2"/>
  <c r="AY968" i="2"/>
  <c r="AY705" i="2"/>
  <c r="AY786" i="2"/>
  <c r="AY879" i="2"/>
  <c r="AY935" i="2"/>
  <c r="AY969" i="2"/>
  <c r="AY981" i="2"/>
  <c r="AY1005" i="2"/>
  <c r="AY1021" i="2"/>
  <c r="AY1029" i="2"/>
  <c r="AY1037" i="2"/>
  <c r="AY1045" i="2"/>
  <c r="AY1053" i="2"/>
  <c r="AY1061" i="2"/>
  <c r="AY1069" i="2"/>
  <c r="AY1077" i="2"/>
  <c r="AY988" i="2"/>
  <c r="AY996" i="2"/>
  <c r="AY1012" i="2"/>
  <c r="AY1036" i="2"/>
  <c r="AY1052" i="2"/>
  <c r="AY1060" i="2"/>
  <c r="AY1068" i="2"/>
  <c r="AY895" i="2"/>
  <c r="AY927" i="2"/>
  <c r="AY979" i="2"/>
  <c r="AY987" i="2"/>
  <c r="AY995" i="2"/>
  <c r="AY1019" i="2"/>
  <c r="AY1043" i="2"/>
  <c r="AY1051" i="2"/>
  <c r="AY1059" i="2"/>
  <c r="AY1075" i="2"/>
  <c r="AY887" i="2"/>
  <c r="AY994" i="2"/>
  <c r="AY1002" i="2"/>
  <c r="AY1018" i="2"/>
  <c r="AY1026" i="2"/>
  <c r="AY1034" i="2"/>
  <c r="AY1042" i="2"/>
  <c r="AY1050" i="2"/>
  <c r="AY1058" i="2"/>
  <c r="AY1066" i="2"/>
  <c r="AY1074" i="2"/>
  <c r="AY850" i="2"/>
  <c r="AY977" i="2"/>
  <c r="AY985" i="2"/>
  <c r="AY993" i="2"/>
  <c r="AY1009" i="2"/>
  <c r="AY1017" i="2"/>
  <c r="AY1041" i="2"/>
  <c r="AY1049" i="2"/>
  <c r="AY1065" i="2"/>
  <c r="AY1073" i="2"/>
  <c r="AY871" i="2"/>
  <c r="AY984" i="2"/>
  <c r="AY992" i="2"/>
  <c r="AY1000" i="2"/>
  <c r="AY1008" i="2"/>
  <c r="AY1040" i="2"/>
  <c r="AY1048" i="2"/>
  <c r="AY1056" i="2"/>
  <c r="AY1064" i="2"/>
  <c r="AY1072" i="2"/>
  <c r="AY975" i="2"/>
  <c r="AY983" i="2"/>
  <c r="AY999" i="2"/>
  <c r="AY1015" i="2"/>
  <c r="AY1023" i="2"/>
  <c r="AY1039" i="2"/>
  <c r="AY1047" i="2"/>
  <c r="AY1055" i="2"/>
  <c r="AY1063" i="2"/>
  <c r="AY1071" i="2"/>
  <c r="AY903" i="2"/>
  <c r="AY919" i="2"/>
  <c r="AY982" i="2"/>
  <c r="AY990" i="2"/>
  <c r="AY998" i="2"/>
  <c r="AY1006" i="2"/>
  <c r="AY1014" i="2"/>
  <c r="AY1022" i="2"/>
  <c r="AY1030" i="2"/>
  <c r="AY1046" i="2"/>
  <c r="AY1054" i="2"/>
  <c r="AY1062" i="2"/>
  <c r="AY1070" i="2"/>
  <c r="AQ8" i="2"/>
  <c r="AQ16" i="2"/>
  <c r="AQ7" i="2"/>
  <c r="AQ15" i="2"/>
  <c r="AQ14" i="2"/>
  <c r="AQ5" i="2"/>
  <c r="AQ13" i="2"/>
  <c r="AQ4" i="2"/>
  <c r="AQ12" i="2"/>
  <c r="AQ3" i="2"/>
  <c r="AQ17" i="2"/>
  <c r="AQ18" i="2"/>
  <c r="AQ25" i="2"/>
  <c r="AQ23" i="2"/>
  <c r="AQ9" i="2"/>
  <c r="AQ22" i="2"/>
  <c r="AQ21" i="2"/>
  <c r="AQ29" i="2"/>
  <c r="AQ19" i="2"/>
  <c r="AQ27" i="2"/>
  <c r="AQ26" i="2"/>
  <c r="AQ20" i="2"/>
  <c r="AQ33" i="2"/>
  <c r="AQ32" i="2"/>
  <c r="AQ40" i="2"/>
  <c r="AQ28" i="2"/>
  <c r="AQ31" i="2"/>
  <c r="AQ39" i="2"/>
  <c r="AQ38" i="2"/>
  <c r="AQ35" i="2"/>
  <c r="AQ34" i="2"/>
  <c r="AQ42" i="2"/>
  <c r="AQ41" i="2"/>
  <c r="AQ44" i="2"/>
  <c r="AQ43" i="2"/>
  <c r="AQ51" i="2"/>
  <c r="AQ37" i="2"/>
  <c r="AQ50" i="2"/>
  <c r="AQ48" i="2"/>
  <c r="AQ47" i="2"/>
  <c r="AQ36" i="2"/>
  <c r="AQ46" i="2"/>
  <c r="AQ56" i="2"/>
  <c r="AQ64" i="2"/>
  <c r="AQ45" i="2"/>
  <c r="AQ55" i="2"/>
  <c r="AQ63" i="2"/>
  <c r="AQ54" i="2"/>
  <c r="AQ53" i="2"/>
  <c r="AQ61" i="2"/>
  <c r="AQ60" i="2"/>
  <c r="AQ59" i="2"/>
  <c r="AQ58" i="2"/>
  <c r="AQ70" i="2"/>
  <c r="AQ78" i="2"/>
  <c r="AQ69" i="2"/>
  <c r="AQ77" i="2"/>
  <c r="AQ68" i="2"/>
  <c r="AQ76" i="2"/>
  <c r="AQ67" i="2"/>
  <c r="AQ75" i="2"/>
  <c r="AQ66" i="2"/>
  <c r="AQ74" i="2"/>
  <c r="AQ82" i="2"/>
  <c r="AQ73" i="2"/>
  <c r="AQ81" i="2"/>
  <c r="AQ79" i="2"/>
  <c r="AQ86" i="2"/>
  <c r="AQ94" i="2"/>
  <c r="AQ102" i="2"/>
  <c r="AQ85" i="2"/>
  <c r="AQ93" i="2"/>
  <c r="AQ101" i="2"/>
  <c r="AQ80" i="2"/>
  <c r="AQ84" i="2"/>
  <c r="AQ92" i="2"/>
  <c r="AQ100" i="2"/>
  <c r="AQ91" i="2"/>
  <c r="AQ99" i="2"/>
  <c r="AQ72" i="2"/>
  <c r="AQ83" i="2"/>
  <c r="AQ90" i="2"/>
  <c r="AQ98" i="2"/>
  <c r="AQ89" i="2"/>
  <c r="AQ97" i="2"/>
  <c r="AQ105" i="2"/>
  <c r="AQ110" i="2"/>
  <c r="AQ118" i="2"/>
  <c r="AQ96" i="2"/>
  <c r="AQ125" i="2"/>
  <c r="AQ87" i="2"/>
  <c r="AQ108" i="2"/>
  <c r="AQ104" i="2"/>
  <c r="AQ115" i="2"/>
  <c r="AQ123" i="2"/>
  <c r="AQ114" i="2"/>
  <c r="AQ122" i="2"/>
  <c r="AQ95" i="2"/>
  <c r="AQ113" i="2"/>
  <c r="AQ121" i="2"/>
  <c r="AQ129" i="2"/>
  <c r="AQ137" i="2"/>
  <c r="AQ127" i="2"/>
  <c r="AQ136" i="2"/>
  <c r="AQ144" i="2"/>
  <c r="AQ107" i="2"/>
  <c r="AQ135" i="2"/>
  <c r="AQ143" i="2"/>
  <c r="AQ133" i="2"/>
  <c r="AQ141" i="2"/>
  <c r="AQ149" i="2"/>
  <c r="AQ103" i="2"/>
  <c r="AQ112" i="2"/>
  <c r="AQ119" i="2"/>
  <c r="AQ132" i="2"/>
  <c r="AQ140" i="2"/>
  <c r="AQ148" i="2"/>
  <c r="AQ126" i="2"/>
  <c r="AQ131" i="2"/>
  <c r="AQ157" i="2"/>
  <c r="AQ165" i="2"/>
  <c r="AQ138" i="2"/>
  <c r="AQ147" i="2"/>
  <c r="AQ156" i="2"/>
  <c r="AQ164" i="2"/>
  <c r="AQ142" i="2"/>
  <c r="AQ155" i="2"/>
  <c r="AQ163" i="2"/>
  <c r="AQ153" i="2"/>
  <c r="AQ161" i="2"/>
  <c r="AQ152" i="2"/>
  <c r="AQ160" i="2"/>
  <c r="AQ168" i="2"/>
  <c r="AQ174" i="2"/>
  <c r="AQ182" i="2"/>
  <c r="AQ190" i="2"/>
  <c r="AQ159" i="2"/>
  <c r="AQ173" i="2"/>
  <c r="AQ189" i="2"/>
  <c r="AQ162" i="2"/>
  <c r="AQ167" i="2"/>
  <c r="AQ170" i="2"/>
  <c r="AQ172" i="2"/>
  <c r="AQ180" i="2"/>
  <c r="AQ188" i="2"/>
  <c r="AQ139" i="2"/>
  <c r="AQ179" i="2"/>
  <c r="AQ128" i="2"/>
  <c r="AQ178" i="2"/>
  <c r="AQ186" i="2"/>
  <c r="AQ158" i="2"/>
  <c r="AQ175" i="2"/>
  <c r="BI175" i="2" s="1"/>
  <c r="AQ183" i="2"/>
  <c r="AQ195" i="2"/>
  <c r="AQ203" i="2"/>
  <c r="AQ211" i="2"/>
  <c r="AQ146" i="2"/>
  <c r="AQ150" i="2"/>
  <c r="AQ191" i="2"/>
  <c r="AQ202" i="2"/>
  <c r="AQ210" i="2"/>
  <c r="AQ130" i="2"/>
  <c r="AQ166" i="2"/>
  <c r="AQ209" i="2"/>
  <c r="AQ217" i="2"/>
  <c r="AQ177" i="2"/>
  <c r="AQ200" i="2"/>
  <c r="AQ216" i="2"/>
  <c r="AQ184" i="2"/>
  <c r="AQ194" i="2"/>
  <c r="AQ199" i="2"/>
  <c r="AQ207" i="2"/>
  <c r="AQ215" i="2"/>
  <c r="AQ223" i="2"/>
  <c r="AQ231" i="2"/>
  <c r="AQ185" i="2"/>
  <c r="AQ192" i="2"/>
  <c r="AQ197" i="2"/>
  <c r="AQ224" i="2"/>
  <c r="AQ233" i="2"/>
  <c r="AQ134" i="2"/>
  <c r="AQ212" i="2"/>
  <c r="AQ221" i="2"/>
  <c r="AQ232" i="2"/>
  <c r="AQ204" i="2"/>
  <c r="AQ239" i="2"/>
  <c r="AQ213" i="2"/>
  <c r="AQ237" i="2"/>
  <c r="AQ196" i="2"/>
  <c r="AQ235" i="2"/>
  <c r="AQ243" i="2"/>
  <c r="AQ250" i="2"/>
  <c r="AQ258" i="2"/>
  <c r="AQ274" i="2"/>
  <c r="AQ298" i="2"/>
  <c r="AQ205" i="2"/>
  <c r="AQ220" i="2"/>
  <c r="AQ249" i="2"/>
  <c r="AQ257" i="2"/>
  <c r="AQ273" i="2"/>
  <c r="AQ281" i="2"/>
  <c r="AQ297" i="2"/>
  <c r="AQ193" i="2"/>
  <c r="AQ248" i="2"/>
  <c r="AQ256" i="2"/>
  <c r="AQ264" i="2"/>
  <c r="AQ272" i="2"/>
  <c r="AQ280" i="2"/>
  <c r="AQ288" i="2"/>
  <c r="AQ229" i="2"/>
  <c r="AQ247" i="2"/>
  <c r="AQ255" i="2"/>
  <c r="AQ263" i="2"/>
  <c r="AQ271" i="2"/>
  <c r="AQ279" i="2"/>
  <c r="AQ287" i="2"/>
  <c r="AQ295" i="2"/>
  <c r="AQ228" i="2"/>
  <c r="AQ246" i="2"/>
  <c r="AQ262" i="2"/>
  <c r="AQ270" i="2"/>
  <c r="AQ278" i="2"/>
  <c r="AQ286" i="2"/>
  <c r="AQ154" i="2"/>
  <c r="AQ244" i="2"/>
  <c r="AQ252" i="2"/>
  <c r="AQ260" i="2"/>
  <c r="AQ268" i="2"/>
  <c r="AQ276" i="2"/>
  <c r="AQ284" i="2"/>
  <c r="AQ292" i="2"/>
  <c r="AQ291" i="2"/>
  <c r="AQ309" i="2"/>
  <c r="AQ325" i="2"/>
  <c r="AQ333" i="2"/>
  <c r="AQ341" i="2"/>
  <c r="AQ214" i="2"/>
  <c r="AQ308" i="2"/>
  <c r="AQ324" i="2"/>
  <c r="AQ332" i="2"/>
  <c r="AQ340" i="2"/>
  <c r="AQ283" i="2"/>
  <c r="AQ293" i="2"/>
  <c r="AQ307" i="2"/>
  <c r="AQ315" i="2"/>
  <c r="AQ323" i="2"/>
  <c r="AQ331" i="2"/>
  <c r="AQ339" i="2"/>
  <c r="AQ261" i="2"/>
  <c r="AQ306" i="2"/>
  <c r="AQ322" i="2"/>
  <c r="AQ330" i="2"/>
  <c r="AQ338" i="2"/>
  <c r="AQ285" i="2"/>
  <c r="AQ305" i="2"/>
  <c r="AQ321" i="2"/>
  <c r="AQ329" i="2"/>
  <c r="AQ337" i="2"/>
  <c r="AQ277" i="2"/>
  <c r="AQ311" i="2"/>
  <c r="AQ319" i="2"/>
  <c r="AQ327" i="2"/>
  <c r="AQ335" i="2"/>
  <c r="AQ343" i="2"/>
  <c r="AQ320" i="2"/>
  <c r="AQ334" i="2"/>
  <c r="AQ312" i="2"/>
  <c r="AQ302" i="2"/>
  <c r="AQ318" i="2"/>
  <c r="AQ326" i="2"/>
  <c r="AQ310" i="2"/>
  <c r="AQ328" i="2"/>
  <c r="AQ352" i="2"/>
  <c r="AQ360" i="2"/>
  <c r="AQ368" i="2"/>
  <c r="AQ351" i="2"/>
  <c r="AQ359" i="2"/>
  <c r="AQ367" i="2"/>
  <c r="AQ342" i="2"/>
  <c r="AQ344" i="2"/>
  <c r="AQ350" i="2"/>
  <c r="AQ358" i="2"/>
  <c r="AQ366" i="2"/>
  <c r="AQ349" i="2"/>
  <c r="AQ357" i="2"/>
  <c r="AQ365" i="2"/>
  <c r="AQ236" i="2"/>
  <c r="AQ348" i="2"/>
  <c r="AQ356" i="2"/>
  <c r="AQ364" i="2"/>
  <c r="AQ347" i="2"/>
  <c r="AQ355" i="2"/>
  <c r="AQ363" i="2"/>
  <c r="AQ371" i="2"/>
  <c r="AQ336" i="2"/>
  <c r="AQ346" i="2"/>
  <c r="AQ354" i="2"/>
  <c r="AQ362" i="2"/>
  <c r="AQ370" i="2"/>
  <c r="AQ374" i="2"/>
  <c r="AQ382" i="2"/>
  <c r="AQ390" i="2"/>
  <c r="AQ373" i="2"/>
  <c r="AQ381" i="2"/>
  <c r="AQ389" i="2"/>
  <c r="AQ397" i="2"/>
  <c r="AQ353" i="2"/>
  <c r="AQ372" i="2"/>
  <c r="AQ380" i="2"/>
  <c r="AQ388" i="2"/>
  <c r="AQ396" i="2"/>
  <c r="AQ379" i="2"/>
  <c r="AQ387" i="2"/>
  <c r="AQ369" i="2"/>
  <c r="AQ378" i="2"/>
  <c r="AQ386" i="2"/>
  <c r="AQ394" i="2"/>
  <c r="AQ376" i="2"/>
  <c r="BI376" i="2" s="1"/>
  <c r="AQ384" i="2"/>
  <c r="AQ392" i="2"/>
  <c r="AQ375" i="2"/>
  <c r="AQ383" i="2"/>
  <c r="AQ391" i="2"/>
  <c r="AQ405" i="2"/>
  <c r="AQ413" i="2"/>
  <c r="AQ421" i="2"/>
  <c r="AQ429" i="2"/>
  <c r="AQ437" i="2"/>
  <c r="AQ445" i="2"/>
  <c r="AQ453" i="2"/>
  <c r="AQ404" i="2"/>
  <c r="AQ412" i="2"/>
  <c r="AQ420" i="2"/>
  <c r="AQ428" i="2"/>
  <c r="AQ444" i="2"/>
  <c r="AQ452" i="2"/>
  <c r="AQ398" i="2"/>
  <c r="AQ403" i="2"/>
  <c r="AQ411" i="2"/>
  <c r="AQ419" i="2"/>
  <c r="AQ427" i="2"/>
  <c r="AQ435" i="2"/>
  <c r="AQ451" i="2"/>
  <c r="AQ410" i="2"/>
  <c r="AQ418" i="2"/>
  <c r="AQ426" i="2"/>
  <c r="AQ434" i="2"/>
  <c r="AQ442" i="2"/>
  <c r="AQ450" i="2"/>
  <c r="AQ345" i="2"/>
  <c r="AQ393" i="2"/>
  <c r="AQ401" i="2"/>
  <c r="AQ409" i="2"/>
  <c r="AQ417" i="2"/>
  <c r="AQ425" i="2"/>
  <c r="AQ433" i="2"/>
  <c r="AQ441" i="2"/>
  <c r="AQ449" i="2"/>
  <c r="AQ400" i="2"/>
  <c r="AQ408" i="2"/>
  <c r="AQ416" i="2"/>
  <c r="AQ424" i="2"/>
  <c r="AQ432" i="2"/>
  <c r="AQ440" i="2"/>
  <c r="AQ448" i="2"/>
  <c r="AQ361" i="2"/>
  <c r="AQ399" i="2"/>
  <c r="AQ407" i="2"/>
  <c r="AQ415" i="2"/>
  <c r="AQ423" i="2"/>
  <c r="AQ431" i="2"/>
  <c r="AQ439" i="2"/>
  <c r="AQ447" i="2"/>
  <c r="AQ385" i="2"/>
  <c r="AQ438" i="2"/>
  <c r="AQ459" i="2"/>
  <c r="BI459" i="2" s="1"/>
  <c r="AQ467" i="2"/>
  <c r="AQ475" i="2"/>
  <c r="AQ483" i="2"/>
  <c r="AQ491" i="2"/>
  <c r="AQ422" i="2"/>
  <c r="AQ458" i="2"/>
  <c r="AQ466" i="2"/>
  <c r="AQ474" i="2"/>
  <c r="AQ482" i="2"/>
  <c r="AQ498" i="2"/>
  <c r="AQ406" i="2"/>
  <c r="AQ457" i="2"/>
  <c r="AQ465" i="2"/>
  <c r="AQ473" i="2"/>
  <c r="AQ489" i="2"/>
  <c r="AQ497" i="2"/>
  <c r="AQ505" i="2"/>
  <c r="AQ456" i="2"/>
  <c r="BI456" i="2" s="1"/>
  <c r="AQ464" i="2"/>
  <c r="AQ472" i="2"/>
  <c r="AQ480" i="2"/>
  <c r="AQ488" i="2"/>
  <c r="AQ504" i="2"/>
  <c r="AQ455" i="2"/>
  <c r="AQ463" i="2"/>
  <c r="AQ471" i="2"/>
  <c r="AQ479" i="2"/>
  <c r="AQ487" i="2"/>
  <c r="AQ495" i="2"/>
  <c r="AQ503" i="2"/>
  <c r="AQ446" i="2"/>
  <c r="AQ462" i="2"/>
  <c r="AQ470" i="2"/>
  <c r="AQ478" i="2"/>
  <c r="AQ486" i="2"/>
  <c r="AQ494" i="2"/>
  <c r="AQ502" i="2"/>
  <c r="AQ469" i="2"/>
  <c r="AQ485" i="2"/>
  <c r="AQ493" i="2"/>
  <c r="AQ501" i="2"/>
  <c r="AQ430" i="2"/>
  <c r="AQ454" i="2"/>
  <c r="AQ460" i="2"/>
  <c r="AQ468" i="2"/>
  <c r="AQ476" i="2"/>
  <c r="AQ484" i="2"/>
  <c r="AQ492" i="2"/>
  <c r="AQ500" i="2"/>
  <c r="AQ506" i="2"/>
  <c r="AQ517" i="2"/>
  <c r="AQ525" i="2"/>
  <c r="AQ533" i="2"/>
  <c r="AQ541" i="2"/>
  <c r="AQ549" i="2"/>
  <c r="AQ557" i="2"/>
  <c r="AQ565" i="2"/>
  <c r="AQ516" i="2"/>
  <c r="AQ532" i="2"/>
  <c r="AQ540" i="2"/>
  <c r="AQ548" i="2"/>
  <c r="AQ556" i="2"/>
  <c r="AQ564" i="2"/>
  <c r="AQ515" i="2"/>
  <c r="AQ523" i="2"/>
  <c r="AQ547" i="2"/>
  <c r="AQ555" i="2"/>
  <c r="AQ514" i="2"/>
  <c r="AQ522" i="2"/>
  <c r="AQ554" i="2"/>
  <c r="AQ562" i="2"/>
  <c r="AQ521" i="2"/>
  <c r="AQ529" i="2"/>
  <c r="AQ545" i="2"/>
  <c r="AQ553" i="2"/>
  <c r="AQ561" i="2"/>
  <c r="AQ508" i="2"/>
  <c r="AQ512" i="2"/>
  <c r="AQ520" i="2"/>
  <c r="AQ528" i="2"/>
  <c r="AQ536" i="2"/>
  <c r="AQ544" i="2"/>
  <c r="AQ560" i="2"/>
  <c r="AQ511" i="2"/>
  <c r="AQ519" i="2"/>
  <c r="AQ527" i="2"/>
  <c r="AQ535" i="2"/>
  <c r="AQ543" i="2"/>
  <c r="AQ551" i="2"/>
  <c r="AQ559" i="2"/>
  <c r="AQ567" i="2"/>
  <c r="AQ510" i="2"/>
  <c r="AQ518" i="2"/>
  <c r="AQ526" i="2"/>
  <c r="AQ534" i="2"/>
  <c r="AQ558" i="2"/>
  <c r="AQ574" i="2"/>
  <c r="AQ582" i="2"/>
  <c r="AQ598" i="2"/>
  <c r="AQ614" i="2"/>
  <c r="AQ622" i="2"/>
  <c r="AQ630" i="2"/>
  <c r="AQ573" i="2"/>
  <c r="AQ581" i="2"/>
  <c r="AQ589" i="2"/>
  <c r="AQ605" i="2"/>
  <c r="AQ613" i="2"/>
  <c r="AQ621" i="2"/>
  <c r="AQ569" i="2"/>
  <c r="AQ580" i="2"/>
  <c r="AQ588" i="2"/>
  <c r="AQ596" i="2"/>
  <c r="AQ604" i="2"/>
  <c r="AQ612" i="2"/>
  <c r="AQ620" i="2"/>
  <c r="AQ628" i="2"/>
  <c r="AQ571" i="2"/>
  <c r="AQ587" i="2"/>
  <c r="AQ603" i="2"/>
  <c r="AQ611" i="2"/>
  <c r="AQ619" i="2"/>
  <c r="AQ627" i="2"/>
  <c r="AQ570" i="2"/>
  <c r="AQ578" i="2"/>
  <c r="AQ586" i="2"/>
  <c r="AQ602" i="2"/>
  <c r="AQ610" i="2"/>
  <c r="AQ618" i="2"/>
  <c r="AQ626" i="2"/>
  <c r="AQ577" i="2"/>
  <c r="AQ585" i="2"/>
  <c r="AQ601" i="2"/>
  <c r="AQ609" i="2"/>
  <c r="AQ617" i="2"/>
  <c r="AQ625" i="2"/>
  <c r="AQ568" i="2"/>
  <c r="AQ576" i="2"/>
  <c r="AQ584" i="2"/>
  <c r="AQ600" i="2"/>
  <c r="AQ608" i="2"/>
  <c r="AQ616" i="2"/>
  <c r="AQ624" i="2"/>
  <c r="AQ575" i="2"/>
  <c r="AQ599" i="2"/>
  <c r="AQ607" i="2"/>
  <c r="AQ615" i="2"/>
  <c r="AQ623" i="2"/>
  <c r="AQ629" i="2"/>
  <c r="AQ635" i="2"/>
  <c r="AQ643" i="2"/>
  <c r="AQ651" i="2"/>
  <c r="AQ659" i="2"/>
  <c r="AQ667" i="2"/>
  <c r="AQ675" i="2"/>
  <c r="AQ683" i="2"/>
  <c r="AQ691" i="2"/>
  <c r="AQ634" i="2"/>
  <c r="AQ642" i="2"/>
  <c r="AQ650" i="2"/>
  <c r="AQ658" i="2"/>
  <c r="AQ666" i="2"/>
  <c r="AQ674" i="2"/>
  <c r="AQ682" i="2"/>
  <c r="AQ633" i="2"/>
  <c r="AQ641" i="2"/>
  <c r="AQ649" i="2"/>
  <c r="AQ665" i="2"/>
  <c r="AQ673" i="2"/>
  <c r="AQ681" i="2"/>
  <c r="AQ689" i="2"/>
  <c r="AQ632" i="2"/>
  <c r="AQ640" i="2"/>
  <c r="AQ648" i="2"/>
  <c r="AQ656" i="2"/>
  <c r="AQ664" i="2"/>
  <c r="AQ672" i="2"/>
  <c r="AQ680" i="2"/>
  <c r="AQ688" i="2"/>
  <c r="AQ639" i="2"/>
  <c r="AQ647" i="2"/>
  <c r="AQ655" i="2"/>
  <c r="AQ663" i="2"/>
  <c r="AQ679" i="2"/>
  <c r="AQ687" i="2"/>
  <c r="AQ631" i="2"/>
  <c r="AQ638" i="2"/>
  <c r="AQ646" i="2"/>
  <c r="AQ654" i="2"/>
  <c r="AQ662" i="2"/>
  <c r="AQ670" i="2"/>
  <c r="AQ678" i="2"/>
  <c r="AQ686" i="2"/>
  <c r="AQ637" i="2"/>
  <c r="AQ645" i="2"/>
  <c r="AQ653" i="2"/>
  <c r="AQ661" i="2"/>
  <c r="AQ669" i="2"/>
  <c r="AQ677" i="2"/>
  <c r="AQ685" i="2"/>
  <c r="AQ636" i="2"/>
  <c r="AQ644" i="2"/>
  <c r="AQ652" i="2"/>
  <c r="AQ660" i="2"/>
  <c r="AQ668" i="2"/>
  <c r="AQ676" i="2"/>
  <c r="AQ684" i="2"/>
  <c r="AQ696" i="2"/>
  <c r="AQ712" i="2"/>
  <c r="AQ720" i="2"/>
  <c r="AQ728" i="2"/>
  <c r="AQ736" i="2"/>
  <c r="AQ744" i="2"/>
  <c r="AQ752" i="2"/>
  <c r="AQ695" i="2"/>
  <c r="AQ711" i="2"/>
  <c r="AQ719" i="2"/>
  <c r="AQ727" i="2"/>
  <c r="AQ735" i="2"/>
  <c r="AQ743" i="2"/>
  <c r="AQ751" i="2"/>
  <c r="AQ702" i="2"/>
  <c r="AQ710" i="2"/>
  <c r="AQ718" i="2"/>
  <c r="AQ726" i="2"/>
  <c r="AQ734" i="2"/>
  <c r="AQ742" i="2"/>
  <c r="AQ750" i="2"/>
  <c r="AQ690" i="2"/>
  <c r="AQ693" i="2"/>
  <c r="AQ701" i="2"/>
  <c r="AQ709" i="2"/>
  <c r="AQ725" i="2"/>
  <c r="AQ692" i="2"/>
  <c r="AQ700" i="2"/>
  <c r="AQ708" i="2"/>
  <c r="AQ716" i="2"/>
  <c r="AQ724" i="2"/>
  <c r="AQ732" i="2"/>
  <c r="AQ740" i="2"/>
  <c r="AQ699" i="2"/>
  <c r="AQ707" i="2"/>
  <c r="AQ723" i="2"/>
  <c r="AQ731" i="2"/>
  <c r="AQ739" i="2"/>
  <c r="AQ747" i="2"/>
  <c r="AQ698" i="2"/>
  <c r="AQ706" i="2"/>
  <c r="AQ714" i="2"/>
  <c r="AQ722" i="2"/>
  <c r="AQ738" i="2"/>
  <c r="AQ746" i="2"/>
  <c r="AQ761" i="2"/>
  <c r="AQ777" i="2"/>
  <c r="AQ793" i="2"/>
  <c r="AQ801" i="2"/>
  <c r="AQ809" i="2"/>
  <c r="AQ817" i="2"/>
  <c r="AQ825" i="2"/>
  <c r="AQ833" i="2"/>
  <c r="AQ841" i="2"/>
  <c r="AQ857" i="2"/>
  <c r="AQ865" i="2"/>
  <c r="AQ721" i="2"/>
  <c r="AQ729" i="2"/>
  <c r="AQ754" i="2"/>
  <c r="AQ768" i="2"/>
  <c r="AQ776" i="2"/>
  <c r="AQ784" i="2"/>
  <c r="AQ792" i="2"/>
  <c r="AQ800" i="2"/>
  <c r="AQ808" i="2"/>
  <c r="AQ816" i="2"/>
  <c r="AQ824" i="2"/>
  <c r="AQ832" i="2"/>
  <c r="AQ840" i="2"/>
  <c r="AQ848" i="2"/>
  <c r="AQ856" i="2"/>
  <c r="AQ864" i="2"/>
  <c r="AQ759" i="2"/>
  <c r="AQ767" i="2"/>
  <c r="AQ775" i="2"/>
  <c r="AQ783" i="2"/>
  <c r="AQ791" i="2"/>
  <c r="AQ799" i="2"/>
  <c r="AQ807" i="2"/>
  <c r="AQ815" i="2"/>
  <c r="AQ823" i="2"/>
  <c r="AQ831" i="2"/>
  <c r="AQ839" i="2"/>
  <c r="AQ847" i="2"/>
  <c r="AQ855" i="2"/>
  <c r="AQ863" i="2"/>
  <c r="AQ753" i="2"/>
  <c r="AQ766" i="2"/>
  <c r="AQ774" i="2"/>
  <c r="AQ782" i="2"/>
  <c r="AQ790" i="2"/>
  <c r="AQ798" i="2"/>
  <c r="AQ806" i="2"/>
  <c r="AQ814" i="2"/>
  <c r="AQ822" i="2"/>
  <c r="AQ830" i="2"/>
  <c r="AQ838" i="2"/>
  <c r="AQ846" i="2"/>
  <c r="AQ854" i="2"/>
  <c r="AQ862" i="2"/>
  <c r="AQ737" i="2"/>
  <c r="AQ757" i="2"/>
  <c r="AQ765" i="2"/>
  <c r="AQ773" i="2"/>
  <c r="AQ781" i="2"/>
  <c r="AQ789" i="2"/>
  <c r="AQ797" i="2"/>
  <c r="AQ805" i="2"/>
  <c r="AQ813" i="2"/>
  <c r="AQ821" i="2"/>
  <c r="AQ829" i="2"/>
  <c r="AQ837" i="2"/>
  <c r="AQ845" i="2"/>
  <c r="AQ853" i="2"/>
  <c r="AQ861" i="2"/>
  <c r="AQ697" i="2"/>
  <c r="AQ745" i="2"/>
  <c r="AQ764" i="2"/>
  <c r="AQ772" i="2"/>
  <c r="AQ780" i="2"/>
  <c r="AQ788" i="2"/>
  <c r="AQ796" i="2"/>
  <c r="AQ804" i="2"/>
  <c r="AQ812" i="2"/>
  <c r="AQ820" i="2"/>
  <c r="AQ828" i="2"/>
  <c r="AQ836" i="2"/>
  <c r="AQ844" i="2"/>
  <c r="AQ852" i="2"/>
  <c r="AQ860" i="2"/>
  <c r="AQ705" i="2"/>
  <c r="AQ755" i="2"/>
  <c r="AQ763" i="2"/>
  <c r="AQ771" i="2"/>
  <c r="AQ779" i="2"/>
  <c r="AQ787" i="2"/>
  <c r="AQ795" i="2"/>
  <c r="AQ803" i="2"/>
  <c r="AQ811" i="2"/>
  <c r="AQ819" i="2"/>
  <c r="AQ827" i="2"/>
  <c r="AQ835" i="2"/>
  <c r="AQ843" i="2"/>
  <c r="AQ851" i="2"/>
  <c r="AQ859" i="2"/>
  <c r="AQ810" i="2"/>
  <c r="AQ870" i="2"/>
  <c r="AQ878" i="2"/>
  <c r="AQ894" i="2"/>
  <c r="AQ902" i="2"/>
  <c r="AQ910" i="2"/>
  <c r="AQ918" i="2"/>
  <c r="AQ926" i="2"/>
  <c r="AQ934" i="2"/>
  <c r="AQ942" i="2"/>
  <c r="AQ950" i="2"/>
  <c r="AQ834" i="2"/>
  <c r="AQ869" i="2"/>
  <c r="AQ877" i="2"/>
  <c r="AQ885" i="2"/>
  <c r="AQ893" i="2"/>
  <c r="AQ917" i="2"/>
  <c r="AQ925" i="2"/>
  <c r="AQ933" i="2"/>
  <c r="AQ949" i="2"/>
  <c r="AQ957" i="2"/>
  <c r="AQ965" i="2"/>
  <c r="AQ826" i="2"/>
  <c r="AQ842" i="2"/>
  <c r="AQ868" i="2"/>
  <c r="AQ884" i="2"/>
  <c r="AQ892" i="2"/>
  <c r="AQ900" i="2"/>
  <c r="AQ908" i="2"/>
  <c r="AQ916" i="2"/>
  <c r="AQ924" i="2"/>
  <c r="AQ932" i="2"/>
  <c r="AQ940" i="2"/>
  <c r="AQ948" i="2"/>
  <c r="AQ956" i="2"/>
  <c r="AQ964" i="2"/>
  <c r="AQ972" i="2"/>
  <c r="AQ867" i="2"/>
  <c r="AQ875" i="2"/>
  <c r="AQ883" i="2"/>
  <c r="AQ891" i="2"/>
  <c r="AQ899" i="2"/>
  <c r="AQ907" i="2"/>
  <c r="AQ915" i="2"/>
  <c r="AQ923" i="2"/>
  <c r="AQ931" i="2"/>
  <c r="AQ939" i="2"/>
  <c r="AQ963" i="2"/>
  <c r="AQ971" i="2"/>
  <c r="AQ778" i="2"/>
  <c r="AQ802" i="2"/>
  <c r="AQ818" i="2"/>
  <c r="AQ874" i="2"/>
  <c r="AQ882" i="2"/>
  <c r="AQ898" i="2"/>
  <c r="AQ906" i="2"/>
  <c r="AQ914" i="2"/>
  <c r="AQ922" i="2"/>
  <c r="AQ930" i="2"/>
  <c r="AQ938" i="2"/>
  <c r="AQ962" i="2"/>
  <c r="AQ970" i="2"/>
  <c r="AQ762" i="2"/>
  <c r="AQ794" i="2"/>
  <c r="AQ858" i="2"/>
  <c r="AQ866" i="2"/>
  <c r="AQ873" i="2"/>
  <c r="AQ881" i="2"/>
  <c r="AQ889" i="2"/>
  <c r="AQ897" i="2"/>
  <c r="AQ905" i="2"/>
  <c r="AQ913" i="2"/>
  <c r="AQ921" i="2"/>
  <c r="AQ929" i="2"/>
  <c r="AQ937" i="2"/>
  <c r="AQ953" i="2"/>
  <c r="AQ961" i="2"/>
  <c r="AQ786" i="2"/>
  <c r="AQ850" i="2"/>
  <c r="AQ872" i="2"/>
  <c r="AQ880" i="2"/>
  <c r="AQ888" i="2"/>
  <c r="AQ896" i="2"/>
  <c r="AQ904" i="2"/>
  <c r="AQ912" i="2"/>
  <c r="AQ920" i="2"/>
  <c r="AQ928" i="2"/>
  <c r="AQ944" i="2"/>
  <c r="AQ952" i="2"/>
  <c r="AQ960" i="2"/>
  <c r="AQ968" i="2"/>
  <c r="AQ981" i="2"/>
  <c r="AQ989" i="2"/>
  <c r="AQ1005" i="2"/>
  <c r="AQ1013" i="2"/>
  <c r="AQ1021" i="2"/>
  <c r="AQ1029" i="2"/>
  <c r="AQ1037" i="2"/>
  <c r="AQ1045" i="2"/>
  <c r="AQ1053" i="2"/>
  <c r="AQ1061" i="2"/>
  <c r="AQ1069" i="2"/>
  <c r="AQ1077" i="2"/>
  <c r="AQ895" i="2"/>
  <c r="AQ927" i="2"/>
  <c r="AQ988" i="2"/>
  <c r="AQ996" i="2"/>
  <c r="AQ1012" i="2"/>
  <c r="AQ1020" i="2"/>
  <c r="AQ1028" i="2"/>
  <c r="AQ1036" i="2"/>
  <c r="AQ1052" i="2"/>
  <c r="AQ1060" i="2"/>
  <c r="AQ1068" i="2"/>
  <c r="AQ979" i="2"/>
  <c r="AQ987" i="2"/>
  <c r="AQ995" i="2"/>
  <c r="AQ1003" i="2"/>
  <c r="AQ1011" i="2"/>
  <c r="AQ1019" i="2"/>
  <c r="AQ1027" i="2"/>
  <c r="AQ1035" i="2"/>
  <c r="AQ1043" i="2"/>
  <c r="AQ1051" i="2"/>
  <c r="AQ1059" i="2"/>
  <c r="AQ1075" i="2"/>
  <c r="BI1075" i="2" s="1"/>
  <c r="AQ966" i="2"/>
  <c r="AQ978" i="2"/>
  <c r="AQ994" i="2"/>
  <c r="AQ1002" i="2"/>
  <c r="AQ1010" i="2"/>
  <c r="AQ1018" i="2"/>
  <c r="AQ1026" i="2"/>
  <c r="AQ1034" i="2"/>
  <c r="AQ1042" i="2"/>
  <c r="AQ1050" i="2"/>
  <c r="AQ1058" i="2"/>
  <c r="AQ1066" i="2"/>
  <c r="AQ1074" i="2"/>
  <c r="AQ969" i="2"/>
  <c r="AQ977" i="2"/>
  <c r="AQ985" i="2"/>
  <c r="AQ993" i="2"/>
  <c r="AQ1009" i="2"/>
  <c r="AQ1017" i="2"/>
  <c r="AQ1025" i="2"/>
  <c r="AQ1041" i="2"/>
  <c r="AQ1049" i="2"/>
  <c r="AQ1065" i="2"/>
  <c r="AQ1073" i="2"/>
  <c r="AQ919" i="2"/>
  <c r="AQ976" i="2"/>
  <c r="AQ984" i="2"/>
  <c r="AQ992" i="2"/>
  <c r="AQ1000" i="2"/>
  <c r="AQ1008" i="2"/>
  <c r="AQ1016" i="2"/>
  <c r="AQ1024" i="2"/>
  <c r="AQ1032" i="2"/>
  <c r="AQ1040" i="2"/>
  <c r="AQ1048" i="2"/>
  <c r="AQ1056" i="2"/>
  <c r="AQ1064" i="2"/>
  <c r="AQ1072" i="2"/>
  <c r="AQ903" i="2"/>
  <c r="AQ951" i="2"/>
  <c r="AQ975" i="2"/>
  <c r="AQ983" i="2"/>
  <c r="AQ999" i="2"/>
  <c r="AQ1015" i="2"/>
  <c r="AQ1023" i="2"/>
  <c r="AQ1039" i="2"/>
  <c r="AQ1047" i="2"/>
  <c r="AQ1055" i="2"/>
  <c r="AQ1063" i="2"/>
  <c r="AQ1071" i="2"/>
  <c r="AQ879" i="2"/>
  <c r="AQ887" i="2"/>
  <c r="AQ911" i="2"/>
  <c r="AQ935" i="2"/>
  <c r="AQ982" i="2"/>
  <c r="AQ990" i="2"/>
  <c r="AQ998" i="2"/>
  <c r="AQ1006" i="2"/>
  <c r="AQ1014" i="2"/>
  <c r="AQ1022" i="2"/>
  <c r="AQ1030" i="2"/>
  <c r="AQ1038" i="2"/>
  <c r="AQ1046" i="2"/>
  <c r="AQ1054" i="2"/>
  <c r="AQ1062" i="2"/>
  <c r="AQ1070" i="2"/>
  <c r="BF1124" i="2"/>
  <c r="AX1124" i="2"/>
  <c r="CD1123" i="2"/>
  <c r="BE1123" i="2"/>
  <c r="AW1123" i="2"/>
  <c r="AO1123" i="2"/>
  <c r="BD1122" i="2"/>
  <c r="AV1122" i="2"/>
  <c r="AN1122" i="2"/>
  <c r="BI1122" i="2" s="1"/>
  <c r="BC1121" i="2"/>
  <c r="AU1121" i="2"/>
  <c r="AM1121" i="2"/>
  <c r="BJ1121" i="2" s="1"/>
  <c r="BB1120" i="2"/>
  <c r="AL1120" i="2"/>
  <c r="BY1119" i="2"/>
  <c r="BX1118" i="2"/>
  <c r="BH1118" i="2"/>
  <c r="AZ1118" i="2"/>
  <c r="BG1117" i="2"/>
  <c r="BR1117" i="2" s="1"/>
  <c r="BF1116" i="2"/>
  <c r="AX1116" i="2"/>
  <c r="AP1116" i="2"/>
  <c r="BM1116" i="2" s="1"/>
  <c r="CD1115" i="2"/>
  <c r="BE1115" i="2"/>
  <c r="AW1115" i="2"/>
  <c r="AO1115" i="2"/>
  <c r="BO1115" i="2" s="1"/>
  <c r="BD1114" i="2"/>
  <c r="AV1114" i="2"/>
  <c r="AN1114" i="2"/>
  <c r="BC1113" i="2"/>
  <c r="AU1113" i="2"/>
  <c r="AM1113" i="2"/>
  <c r="BJ1113" i="2" s="1"/>
  <c r="BB1112" i="2"/>
  <c r="AL1112" i="2"/>
  <c r="BY1111" i="2"/>
  <c r="BA1111" i="2"/>
  <c r="AS1111" i="2"/>
  <c r="BX1110" i="2"/>
  <c r="BZ1110" i="2" s="1"/>
  <c r="BH1110" i="2"/>
  <c r="BS1110" i="2" s="1"/>
  <c r="BG1109" i="2"/>
  <c r="BR1109" i="2" s="1"/>
  <c r="BF1108" i="2"/>
  <c r="AP1108" i="2"/>
  <c r="BM1108" i="2" s="1"/>
  <c r="CD1107" i="2"/>
  <c r="AO1107" i="2"/>
  <c r="BO1107" i="2" s="1"/>
  <c r="AN1106" i="2"/>
  <c r="BI1106" i="2" s="1"/>
  <c r="AM1105" i="2"/>
  <c r="BJ1105" i="2" s="1"/>
  <c r="BY1103" i="2"/>
  <c r="BA1103" i="2"/>
  <c r="BX1102" i="2"/>
  <c r="BH1102" i="2"/>
  <c r="AZ1102" i="2"/>
  <c r="AR1102" i="2"/>
  <c r="BG1101" i="2"/>
  <c r="BF1100" i="2"/>
  <c r="AP1100" i="2"/>
  <c r="BM1100" i="2" s="1"/>
  <c r="CD1099" i="2"/>
  <c r="BE1099" i="2"/>
  <c r="AW1099" i="2"/>
  <c r="AO1099" i="2"/>
  <c r="AN1098" i="2"/>
  <c r="BI1098" i="2" s="1"/>
  <c r="AM1097" i="2"/>
  <c r="BJ1097" i="2" s="1"/>
  <c r="AL1096" i="2"/>
  <c r="BY1095" i="2"/>
  <c r="BX1094" i="2"/>
  <c r="BZ1094" i="2" s="1"/>
  <c r="BH1094" i="2"/>
  <c r="BG1093" i="2"/>
  <c r="BF1092" i="2"/>
  <c r="AP1092" i="2"/>
  <c r="BM1092" i="2" s="1"/>
  <c r="CD1091" i="2"/>
  <c r="BE1091" i="2"/>
  <c r="AW1091" i="2"/>
  <c r="AO1091" i="2"/>
  <c r="BD1090" i="2"/>
  <c r="AN1090" i="2"/>
  <c r="BI1090" i="2" s="1"/>
  <c r="BC1089" i="2"/>
  <c r="AM1089" i="2"/>
  <c r="BJ1089" i="2" s="1"/>
  <c r="BB1088" i="2"/>
  <c r="AT1088" i="2"/>
  <c r="AL1088" i="2"/>
  <c r="BY1087" i="2"/>
  <c r="BA1087" i="2"/>
  <c r="AS1087" i="2"/>
  <c r="BX1086" i="2"/>
  <c r="BH1086" i="2"/>
  <c r="AZ1086" i="2"/>
  <c r="AR1086" i="2"/>
  <c r="BW1085" i="2"/>
  <c r="BZ1085" i="2" s="1"/>
  <c r="BG1085" i="2"/>
  <c r="AY1085" i="2"/>
  <c r="AQ1085" i="2"/>
  <c r="BF1084" i="2"/>
  <c r="AX1084" i="2"/>
  <c r="AP1084" i="2"/>
  <c r="BM1084" i="2" s="1"/>
  <c r="CD1083" i="2"/>
  <c r="BE1083" i="2"/>
  <c r="AW1083" i="2"/>
  <c r="AO1083" i="2"/>
  <c r="BD1082" i="2"/>
  <c r="AV1082" i="2"/>
  <c r="AN1082" i="2"/>
  <c r="BC1081" i="2"/>
  <c r="AU1081" i="2"/>
  <c r="AM1081" i="2"/>
  <c r="BJ1081" i="2" s="1"/>
  <c r="BB1080" i="2"/>
  <c r="BW1079" i="2"/>
  <c r="BZ1079" i="2" s="1"/>
  <c r="AY1079" i="2"/>
  <c r="AL1079" i="2"/>
  <c r="AS1078" i="2"/>
  <c r="BX1077" i="2"/>
  <c r="BH1077" i="2"/>
  <c r="AU1076" i="2"/>
  <c r="AT1075" i="2"/>
  <c r="AT1074" i="2"/>
  <c r="AV1073" i="2"/>
  <c r="BN1073" i="2" s="1"/>
  <c r="BY1072" i="2"/>
  <c r="BC1072" i="2"/>
  <c r="AZ1071" i="2"/>
  <c r="BQ459" i="2"/>
  <c r="BO456" i="2"/>
  <c r="BO459" i="2"/>
  <c r="BQ456" i="2"/>
  <c r="BN459" i="2"/>
  <c r="BS456" i="2"/>
  <c r="BL459" i="2"/>
  <c r="BS459" i="2"/>
  <c r="BK459" i="2"/>
  <c r="BP456" i="2"/>
  <c r="BM376" i="2"/>
  <c r="BO376" i="2"/>
  <c r="BJ376" i="2"/>
  <c r="BO175" i="2"/>
  <c r="BM175" i="2"/>
  <c r="BP175" i="2"/>
  <c r="BL175" i="2"/>
  <c r="BS175" i="2"/>
  <c r="BK175" i="2"/>
  <c r="D20" i="5"/>
  <c r="BT3" i="2" l="1"/>
  <c r="BT4" i="2"/>
  <c r="BT12" i="2"/>
  <c r="BT20" i="2"/>
  <c r="BT28" i="2"/>
  <c r="BT36" i="2"/>
  <c r="BT44" i="2"/>
  <c r="BT52" i="2"/>
  <c r="BT60" i="2"/>
  <c r="BT68" i="2"/>
  <c r="BT76" i="2"/>
  <c r="BT84" i="2"/>
  <c r="BT92" i="2"/>
  <c r="BT100" i="2"/>
  <c r="BT108" i="2"/>
  <c r="BT116" i="2"/>
  <c r="BT124" i="2"/>
  <c r="BT132" i="2"/>
  <c r="BT140" i="2"/>
  <c r="BT148" i="2"/>
  <c r="BT156" i="2"/>
  <c r="BT164" i="2"/>
  <c r="BT172" i="2"/>
  <c r="BT180" i="2"/>
  <c r="BT188" i="2"/>
  <c r="BT196" i="2"/>
  <c r="BT204" i="2"/>
  <c r="BT212" i="2"/>
  <c r="BT220" i="2"/>
  <c r="BT228" i="2"/>
  <c r="BT236" i="2"/>
  <c r="BT244" i="2"/>
  <c r="BT252" i="2"/>
  <c r="BT260" i="2"/>
  <c r="BT268" i="2"/>
  <c r="BT276" i="2"/>
  <c r="BT284" i="2"/>
  <c r="BT292" i="2"/>
  <c r="BT300" i="2"/>
  <c r="BT308" i="2"/>
  <c r="BT316" i="2"/>
  <c r="BT324" i="2"/>
  <c r="BT332" i="2"/>
  <c r="BT340" i="2"/>
  <c r="BT348" i="2"/>
  <c r="BT356" i="2"/>
  <c r="BT364" i="2"/>
  <c r="BT372" i="2"/>
  <c r="BT380" i="2"/>
  <c r="BT388" i="2"/>
  <c r="BT396" i="2"/>
  <c r="BT404" i="2"/>
  <c r="BT412" i="2"/>
  <c r="BT420" i="2"/>
  <c r="BT428" i="2"/>
  <c r="BT436" i="2"/>
  <c r="BT444" i="2"/>
  <c r="BT452" i="2"/>
  <c r="BT460" i="2"/>
  <c r="BT468" i="2"/>
  <c r="BT476" i="2"/>
  <c r="BT484" i="2"/>
  <c r="BT492" i="2"/>
  <c r="BT500" i="2"/>
  <c r="BT508" i="2"/>
  <c r="BT516" i="2"/>
  <c r="BT524" i="2"/>
  <c r="BT532" i="2"/>
  <c r="BT540" i="2"/>
  <c r="BT548" i="2"/>
  <c r="BT556" i="2"/>
  <c r="BT564" i="2"/>
  <c r="BT572" i="2"/>
  <c r="BT580" i="2"/>
  <c r="BT588" i="2"/>
  <c r="BT596" i="2"/>
  <c r="BT604" i="2"/>
  <c r="BT612" i="2"/>
  <c r="BT620" i="2"/>
  <c r="BT628" i="2"/>
  <c r="BT636" i="2"/>
  <c r="BT644" i="2"/>
  <c r="BT5" i="2"/>
  <c r="BT13" i="2"/>
  <c r="BT21" i="2"/>
  <c r="BT29" i="2"/>
  <c r="BT37" i="2"/>
  <c r="BT45" i="2"/>
  <c r="BT53" i="2"/>
  <c r="BT61" i="2"/>
  <c r="BT69" i="2"/>
  <c r="BT77" i="2"/>
  <c r="BT85" i="2"/>
  <c r="BT93" i="2"/>
  <c r="BT101" i="2"/>
  <c r="BT109" i="2"/>
  <c r="BT117" i="2"/>
  <c r="BT125" i="2"/>
  <c r="BT133" i="2"/>
  <c r="BT141" i="2"/>
  <c r="BT149" i="2"/>
  <c r="BT157" i="2"/>
  <c r="BT165" i="2"/>
  <c r="BT173" i="2"/>
  <c r="BT181" i="2"/>
  <c r="BT189" i="2"/>
  <c r="BT197" i="2"/>
  <c r="BT205" i="2"/>
  <c r="BT213" i="2"/>
  <c r="BT221" i="2"/>
  <c r="BT229" i="2"/>
  <c r="BT237" i="2"/>
  <c r="BT245" i="2"/>
  <c r="BT253" i="2"/>
  <c r="BT261" i="2"/>
  <c r="BT269" i="2"/>
  <c r="BT277" i="2"/>
  <c r="BT285" i="2"/>
  <c r="BT293" i="2"/>
  <c r="BT301" i="2"/>
  <c r="BT309" i="2"/>
  <c r="BT317" i="2"/>
  <c r="BT325" i="2"/>
  <c r="BT333" i="2"/>
  <c r="BT341" i="2"/>
  <c r="BT349" i="2"/>
  <c r="BT357" i="2"/>
  <c r="BT365" i="2"/>
  <c r="BT373" i="2"/>
  <c r="BT381" i="2"/>
  <c r="BT389" i="2"/>
  <c r="BT397" i="2"/>
  <c r="BT405" i="2"/>
  <c r="BT413" i="2"/>
  <c r="BT421" i="2"/>
  <c r="BT429" i="2"/>
  <c r="BT437" i="2"/>
  <c r="BT445" i="2"/>
  <c r="BT453" i="2"/>
  <c r="BT461" i="2"/>
  <c r="BT469" i="2"/>
  <c r="BT477" i="2"/>
  <c r="BT485" i="2"/>
  <c r="BT493" i="2"/>
  <c r="BT501" i="2"/>
  <c r="BT509" i="2"/>
  <c r="BT517" i="2"/>
  <c r="BT525" i="2"/>
  <c r="BT533" i="2"/>
  <c r="BT541" i="2"/>
  <c r="BT549" i="2"/>
  <c r="BT557" i="2"/>
  <c r="BT565" i="2"/>
  <c r="BT573" i="2"/>
  <c r="BT581" i="2"/>
  <c r="BT589" i="2"/>
  <c r="BT597" i="2"/>
  <c r="BT6" i="2"/>
  <c r="BT14" i="2"/>
  <c r="BT22" i="2"/>
  <c r="BT30" i="2"/>
  <c r="BT38" i="2"/>
  <c r="BT46" i="2"/>
  <c r="BT54" i="2"/>
  <c r="BT62" i="2"/>
  <c r="BT70" i="2"/>
  <c r="BT78" i="2"/>
  <c r="BT86" i="2"/>
  <c r="BT94" i="2"/>
  <c r="BT102" i="2"/>
  <c r="BT110" i="2"/>
  <c r="BT118" i="2"/>
  <c r="BT126" i="2"/>
  <c r="BT134" i="2"/>
  <c r="BT142" i="2"/>
  <c r="BT150" i="2"/>
  <c r="BT158" i="2"/>
  <c r="BT166" i="2"/>
  <c r="BT174" i="2"/>
  <c r="BT182" i="2"/>
  <c r="BT190" i="2"/>
  <c r="BT198" i="2"/>
  <c r="BT206" i="2"/>
  <c r="BT214" i="2"/>
  <c r="BT222" i="2"/>
  <c r="BT230" i="2"/>
  <c r="BT238" i="2"/>
  <c r="BT246" i="2"/>
  <c r="BT254" i="2"/>
  <c r="BT262" i="2"/>
  <c r="BT270" i="2"/>
  <c r="BT278" i="2"/>
  <c r="BT286" i="2"/>
  <c r="BT294" i="2"/>
  <c r="BT302" i="2"/>
  <c r="BT310" i="2"/>
  <c r="BT318" i="2"/>
  <c r="BT326" i="2"/>
  <c r="BT334" i="2"/>
  <c r="BT342" i="2"/>
  <c r="BT350" i="2"/>
  <c r="BT358" i="2"/>
  <c r="BT366" i="2"/>
  <c r="BT374" i="2"/>
  <c r="BT382" i="2"/>
  <c r="BT390" i="2"/>
  <c r="BT398" i="2"/>
  <c r="BT406" i="2"/>
  <c r="BT414" i="2"/>
  <c r="BT422" i="2"/>
  <c r="BT430" i="2"/>
  <c r="BT438" i="2"/>
  <c r="BT446" i="2"/>
  <c r="BT454" i="2"/>
  <c r="BT462" i="2"/>
  <c r="BT470" i="2"/>
  <c r="BT478" i="2"/>
  <c r="BT486" i="2"/>
  <c r="BT494" i="2"/>
  <c r="BT502" i="2"/>
  <c r="BT510" i="2"/>
  <c r="BT518" i="2"/>
  <c r="BT526" i="2"/>
  <c r="BT534" i="2"/>
  <c r="BT542" i="2"/>
  <c r="BT550" i="2"/>
  <c r="BT558" i="2"/>
  <c r="BT566" i="2"/>
  <c r="BT574" i="2"/>
  <c r="BT582" i="2"/>
  <c r="BT590" i="2"/>
  <c r="BT598" i="2"/>
  <c r="BT7" i="2"/>
  <c r="BT15" i="2"/>
  <c r="BT23" i="2"/>
  <c r="BT31" i="2"/>
  <c r="BT39" i="2"/>
  <c r="BT47" i="2"/>
  <c r="BT55" i="2"/>
  <c r="BT63" i="2"/>
  <c r="BT71" i="2"/>
  <c r="BT79" i="2"/>
  <c r="BT87" i="2"/>
  <c r="BT95" i="2"/>
  <c r="BT103" i="2"/>
  <c r="BT111" i="2"/>
  <c r="BT119" i="2"/>
  <c r="BT127" i="2"/>
  <c r="BT135" i="2"/>
  <c r="BT143" i="2"/>
  <c r="BT151" i="2"/>
  <c r="BT159" i="2"/>
  <c r="BT167" i="2"/>
  <c r="BT175" i="2"/>
  <c r="BT183" i="2"/>
  <c r="BT191" i="2"/>
  <c r="BT199" i="2"/>
  <c r="BT207" i="2"/>
  <c r="BT215" i="2"/>
  <c r="BT223" i="2"/>
  <c r="BT231" i="2"/>
  <c r="BT239" i="2"/>
  <c r="BT247" i="2"/>
  <c r="BT255" i="2"/>
  <c r="BT263" i="2"/>
  <c r="BT271" i="2"/>
  <c r="BT279" i="2"/>
  <c r="BT287" i="2"/>
  <c r="BT295" i="2"/>
  <c r="BT303" i="2"/>
  <c r="BT311" i="2"/>
  <c r="BT319" i="2"/>
  <c r="BT327" i="2"/>
  <c r="BT335" i="2"/>
  <c r="BT343" i="2"/>
  <c r="BT351" i="2"/>
  <c r="BT359" i="2"/>
  <c r="BT8" i="2"/>
  <c r="BT16" i="2"/>
  <c r="BT24" i="2"/>
  <c r="BT32" i="2"/>
  <c r="BT40" i="2"/>
  <c r="BT48" i="2"/>
  <c r="BT56" i="2"/>
  <c r="BT64" i="2"/>
  <c r="BT72" i="2"/>
  <c r="BT80" i="2"/>
  <c r="BT88" i="2"/>
  <c r="BT96" i="2"/>
  <c r="BT104" i="2"/>
  <c r="BT112" i="2"/>
  <c r="BT120" i="2"/>
  <c r="BT128" i="2"/>
  <c r="BT136" i="2"/>
  <c r="BT144" i="2"/>
  <c r="BT152" i="2"/>
  <c r="BT160" i="2"/>
  <c r="BT168" i="2"/>
  <c r="BT176" i="2"/>
  <c r="BT184" i="2"/>
  <c r="BT192" i="2"/>
  <c r="BT200" i="2"/>
  <c r="BT208" i="2"/>
  <c r="BT216" i="2"/>
  <c r="BT224" i="2"/>
  <c r="BT232" i="2"/>
  <c r="BT240" i="2"/>
  <c r="BT248" i="2"/>
  <c r="BT256" i="2"/>
  <c r="BT264" i="2"/>
  <c r="BT272" i="2"/>
  <c r="BT280" i="2"/>
  <c r="BT288" i="2"/>
  <c r="BT296" i="2"/>
  <c r="BT304" i="2"/>
  <c r="BT312" i="2"/>
  <c r="BT320" i="2"/>
  <c r="BT328" i="2"/>
  <c r="BT336" i="2"/>
  <c r="BT344" i="2"/>
  <c r="BT352" i="2"/>
  <c r="BT360" i="2"/>
  <c r="BT368" i="2"/>
  <c r="BT376" i="2"/>
  <c r="BT384" i="2"/>
  <c r="BT392" i="2"/>
  <c r="BT400" i="2"/>
  <c r="BT408" i="2"/>
  <c r="BT416" i="2"/>
  <c r="BT424" i="2"/>
  <c r="BT432" i="2"/>
  <c r="BT440" i="2"/>
  <c r="BT448" i="2"/>
  <c r="BT456" i="2"/>
  <c r="BT464" i="2"/>
  <c r="BT472" i="2"/>
  <c r="BT480" i="2"/>
  <c r="BT488" i="2"/>
  <c r="BT496" i="2"/>
  <c r="BT504" i="2"/>
  <c r="BT512" i="2"/>
  <c r="BT520" i="2"/>
  <c r="BT528" i="2"/>
  <c r="BT536" i="2"/>
  <c r="BT544" i="2"/>
  <c r="BT552" i="2"/>
  <c r="BT560" i="2"/>
  <c r="BT568" i="2"/>
  <c r="BT576" i="2"/>
  <c r="BT584" i="2"/>
  <c r="BT592" i="2"/>
  <c r="BT600" i="2"/>
  <c r="BT608" i="2"/>
  <c r="BT616" i="2"/>
  <c r="BT624" i="2"/>
  <c r="BT632" i="2"/>
  <c r="BT640" i="2"/>
  <c r="BT648" i="2"/>
  <c r="BT9" i="2"/>
  <c r="BT17" i="2"/>
  <c r="BT25" i="2"/>
  <c r="BT33" i="2"/>
  <c r="BT41" i="2"/>
  <c r="BT49" i="2"/>
  <c r="BT57" i="2"/>
  <c r="BT65" i="2"/>
  <c r="BT73" i="2"/>
  <c r="BT81" i="2"/>
  <c r="BT89" i="2"/>
  <c r="BT97" i="2"/>
  <c r="BT105" i="2"/>
  <c r="BT113" i="2"/>
  <c r="BT121" i="2"/>
  <c r="BT129" i="2"/>
  <c r="BT137" i="2"/>
  <c r="BT145" i="2"/>
  <c r="BT153" i="2"/>
  <c r="BT161" i="2"/>
  <c r="BT169" i="2"/>
  <c r="BT177" i="2"/>
  <c r="BT185" i="2"/>
  <c r="BT193" i="2"/>
  <c r="BT201" i="2"/>
  <c r="BT209" i="2"/>
  <c r="BT217" i="2"/>
  <c r="BT225" i="2"/>
  <c r="BT233" i="2"/>
  <c r="BT241" i="2"/>
  <c r="BT249" i="2"/>
  <c r="BT257" i="2"/>
  <c r="BT265" i="2"/>
  <c r="BT273" i="2"/>
  <c r="BT281" i="2"/>
  <c r="BT289" i="2"/>
  <c r="BT297" i="2"/>
  <c r="BT305" i="2"/>
  <c r="BT313" i="2"/>
  <c r="BT321" i="2"/>
  <c r="BT329" i="2"/>
  <c r="BT337" i="2"/>
  <c r="BT345" i="2"/>
  <c r="BT353" i="2"/>
  <c r="BT361" i="2"/>
  <c r="BT369" i="2"/>
  <c r="BT377" i="2"/>
  <c r="BT385" i="2"/>
  <c r="BT393" i="2"/>
  <c r="BT401" i="2"/>
  <c r="BT409" i="2"/>
  <c r="BT417" i="2"/>
  <c r="BT425" i="2"/>
  <c r="BT433" i="2"/>
  <c r="BT441" i="2"/>
  <c r="BT449" i="2"/>
  <c r="BT457" i="2"/>
  <c r="BT465" i="2"/>
  <c r="BT473" i="2"/>
  <c r="BT481" i="2"/>
  <c r="BT489" i="2"/>
  <c r="BT497" i="2"/>
  <c r="BT505" i="2"/>
  <c r="BT513" i="2"/>
  <c r="BT521" i="2"/>
  <c r="BT529" i="2"/>
  <c r="BT537" i="2"/>
  <c r="BT545" i="2"/>
  <c r="BT553" i="2"/>
  <c r="BT561" i="2"/>
  <c r="BT569" i="2"/>
  <c r="BT577" i="2"/>
  <c r="BT585" i="2"/>
  <c r="BT593" i="2"/>
  <c r="BT10" i="2"/>
  <c r="BT18" i="2"/>
  <c r="BT26" i="2"/>
  <c r="BT34" i="2"/>
  <c r="BT42" i="2"/>
  <c r="BT50" i="2"/>
  <c r="BT58" i="2"/>
  <c r="BT66" i="2"/>
  <c r="BT74" i="2"/>
  <c r="BT82" i="2"/>
  <c r="BT90" i="2"/>
  <c r="BT98" i="2"/>
  <c r="BT106" i="2"/>
  <c r="BT114" i="2"/>
  <c r="BT122" i="2"/>
  <c r="BT130" i="2"/>
  <c r="BT138" i="2"/>
  <c r="BT146" i="2"/>
  <c r="BT154" i="2"/>
  <c r="BT162" i="2"/>
  <c r="BT170" i="2"/>
  <c r="BT178" i="2"/>
  <c r="BT186" i="2"/>
  <c r="BT194" i="2"/>
  <c r="BT202" i="2"/>
  <c r="BT210" i="2"/>
  <c r="BT218" i="2"/>
  <c r="BT226" i="2"/>
  <c r="BT234" i="2"/>
  <c r="BT242" i="2"/>
  <c r="BT250" i="2"/>
  <c r="BT258" i="2"/>
  <c r="BT266" i="2"/>
  <c r="BT274" i="2"/>
  <c r="BT282" i="2"/>
  <c r="BT290" i="2"/>
  <c r="BT298" i="2"/>
  <c r="BT306" i="2"/>
  <c r="BT314" i="2"/>
  <c r="BT322" i="2"/>
  <c r="BT330" i="2"/>
  <c r="BT338" i="2"/>
  <c r="BT346" i="2"/>
  <c r="BT354" i="2"/>
  <c r="BT362" i="2"/>
  <c r="BT370" i="2"/>
  <c r="BT378" i="2"/>
  <c r="BT386" i="2"/>
  <c r="BT394" i="2"/>
  <c r="BT402" i="2"/>
  <c r="BT410" i="2"/>
  <c r="BT418" i="2"/>
  <c r="BT426" i="2"/>
  <c r="BT434" i="2"/>
  <c r="BT442" i="2"/>
  <c r="BT450" i="2"/>
  <c r="BT458" i="2"/>
  <c r="BT466" i="2"/>
  <c r="BT474" i="2"/>
  <c r="BT482" i="2"/>
  <c r="BT490" i="2"/>
  <c r="BT498" i="2"/>
  <c r="BT506" i="2"/>
  <c r="BT514" i="2"/>
  <c r="BT522" i="2"/>
  <c r="BT530" i="2"/>
  <c r="BT538" i="2"/>
  <c r="BT546" i="2"/>
  <c r="BT554" i="2"/>
  <c r="BT562" i="2"/>
  <c r="BT570" i="2"/>
  <c r="BT578" i="2"/>
  <c r="BT586" i="2"/>
  <c r="BT594" i="2"/>
  <c r="BT11" i="2"/>
  <c r="BT19" i="2"/>
  <c r="BT27" i="2"/>
  <c r="BT35" i="2"/>
  <c r="BT43" i="2"/>
  <c r="BT51" i="2"/>
  <c r="BT59" i="2"/>
  <c r="BT67" i="2"/>
  <c r="BT75" i="2"/>
  <c r="BT83" i="2"/>
  <c r="BT91" i="2"/>
  <c r="BT99" i="2"/>
  <c r="BT107" i="2"/>
  <c r="BT115" i="2"/>
  <c r="BT123" i="2"/>
  <c r="BT131" i="2"/>
  <c r="BT139" i="2"/>
  <c r="BT147" i="2"/>
  <c r="BT155" i="2"/>
  <c r="BT163" i="2"/>
  <c r="BT171" i="2"/>
  <c r="BT179" i="2"/>
  <c r="BT187" i="2"/>
  <c r="BT195" i="2"/>
  <c r="BT203" i="2"/>
  <c r="BT211" i="2"/>
  <c r="BT219" i="2"/>
  <c r="BT227" i="2"/>
  <c r="BT235" i="2"/>
  <c r="BT243" i="2"/>
  <c r="BT251" i="2"/>
  <c r="BT259" i="2"/>
  <c r="BT267" i="2"/>
  <c r="BT275" i="2"/>
  <c r="BT283" i="2"/>
  <c r="BT291" i="2"/>
  <c r="BT299" i="2"/>
  <c r="BT307" i="2"/>
  <c r="BT315" i="2"/>
  <c r="BT323" i="2"/>
  <c r="BT331" i="2"/>
  <c r="BT339" i="2"/>
  <c r="BT347" i="2"/>
  <c r="BT355" i="2"/>
  <c r="BT363" i="2"/>
  <c r="BT371" i="2"/>
  <c r="BT379" i="2"/>
  <c r="BT387" i="2"/>
  <c r="BT395" i="2"/>
  <c r="BT403" i="2"/>
  <c r="BT411" i="2"/>
  <c r="BT419" i="2"/>
  <c r="BT427" i="2"/>
  <c r="BT435" i="2"/>
  <c r="BT443" i="2"/>
  <c r="BT451" i="2"/>
  <c r="BT459" i="2"/>
  <c r="BT467" i="2"/>
  <c r="BT475" i="2"/>
  <c r="BT483" i="2"/>
  <c r="BT491" i="2"/>
  <c r="BT499" i="2"/>
  <c r="BT507" i="2"/>
  <c r="BT515" i="2"/>
  <c r="BT523" i="2"/>
  <c r="BT531" i="2"/>
  <c r="BT539" i="2"/>
  <c r="BT547" i="2"/>
  <c r="BT555" i="2"/>
  <c r="BT563" i="2"/>
  <c r="BT571" i="2"/>
  <c r="BT579" i="2"/>
  <c r="BT587" i="2"/>
  <c r="BT595" i="2"/>
  <c r="BT603" i="2"/>
  <c r="BT611" i="2"/>
  <c r="BT619" i="2"/>
  <c r="BT627" i="2"/>
  <c r="BT635" i="2"/>
  <c r="BT643" i="2"/>
  <c r="BT651" i="2"/>
  <c r="BT659" i="2"/>
  <c r="BT667" i="2"/>
  <c r="BT675" i="2"/>
  <c r="BT683" i="2"/>
  <c r="BT367" i="2"/>
  <c r="BT431" i="2"/>
  <c r="BT495" i="2"/>
  <c r="BT559" i="2"/>
  <c r="BT605" i="2"/>
  <c r="BT617" i="2"/>
  <c r="BT630" i="2"/>
  <c r="BT642" i="2"/>
  <c r="BT654" i="2"/>
  <c r="BT663" i="2"/>
  <c r="BT672" i="2"/>
  <c r="BT681" i="2"/>
  <c r="BT690" i="2"/>
  <c r="BT698" i="2"/>
  <c r="BT706" i="2"/>
  <c r="BT714" i="2"/>
  <c r="BT722" i="2"/>
  <c r="BT730" i="2"/>
  <c r="BT738" i="2"/>
  <c r="BT746" i="2"/>
  <c r="BT754" i="2"/>
  <c r="BT762" i="2"/>
  <c r="BT770" i="2"/>
  <c r="BT778" i="2"/>
  <c r="BT786" i="2"/>
  <c r="BT794" i="2"/>
  <c r="BT802" i="2"/>
  <c r="BT810" i="2"/>
  <c r="BT818" i="2"/>
  <c r="BT826" i="2"/>
  <c r="BT834" i="2"/>
  <c r="BT842" i="2"/>
  <c r="BT850" i="2"/>
  <c r="BT858" i="2"/>
  <c r="BT866" i="2"/>
  <c r="BT874" i="2"/>
  <c r="BT882" i="2"/>
  <c r="BT890" i="2"/>
  <c r="BT898" i="2"/>
  <c r="BT906" i="2"/>
  <c r="BT914" i="2"/>
  <c r="BT922" i="2"/>
  <c r="BT930" i="2"/>
  <c r="BT938" i="2"/>
  <c r="BT946" i="2"/>
  <c r="BT954" i="2"/>
  <c r="BT962" i="2"/>
  <c r="BT970" i="2"/>
  <c r="BT978" i="2"/>
  <c r="BT986" i="2"/>
  <c r="BT994" i="2"/>
  <c r="BT1002" i="2"/>
  <c r="BT1010" i="2"/>
  <c r="BT1018" i="2"/>
  <c r="BT1026" i="2"/>
  <c r="BT1034" i="2"/>
  <c r="BT1042" i="2"/>
  <c r="BT1050" i="2"/>
  <c r="BT1058" i="2"/>
  <c r="BT1066" i="2"/>
  <c r="BT1074" i="2"/>
  <c r="BT1082" i="2"/>
  <c r="BT1090" i="2"/>
  <c r="BT1098" i="2"/>
  <c r="BT1106" i="2"/>
  <c r="BT1114" i="2"/>
  <c r="BT1122" i="2"/>
  <c r="BT375" i="2"/>
  <c r="BT439" i="2"/>
  <c r="BT503" i="2"/>
  <c r="BT567" i="2"/>
  <c r="BT606" i="2"/>
  <c r="BT618" i="2"/>
  <c r="BT631" i="2"/>
  <c r="BT645" i="2"/>
  <c r="BT655" i="2"/>
  <c r="BT664" i="2"/>
  <c r="BT673" i="2"/>
  <c r="BT682" i="2"/>
  <c r="BT691" i="2"/>
  <c r="BT699" i="2"/>
  <c r="BT707" i="2"/>
  <c r="BT715" i="2"/>
  <c r="BT723" i="2"/>
  <c r="BT731" i="2"/>
  <c r="BT739" i="2"/>
  <c r="BT747" i="2"/>
  <c r="BT755" i="2"/>
  <c r="BT763" i="2"/>
  <c r="BT771" i="2"/>
  <c r="BT779" i="2"/>
  <c r="BT787" i="2"/>
  <c r="BT795" i="2"/>
  <c r="BT803" i="2"/>
  <c r="BT811" i="2"/>
  <c r="BT819" i="2"/>
  <c r="BT827" i="2"/>
  <c r="BT835" i="2"/>
  <c r="BT843" i="2"/>
  <c r="BT851" i="2"/>
  <c r="BT859" i="2"/>
  <c r="BT867" i="2"/>
  <c r="BT875" i="2"/>
  <c r="BT883" i="2"/>
  <c r="BT891" i="2"/>
  <c r="BT899" i="2"/>
  <c r="BT907" i="2"/>
  <c r="BT915" i="2"/>
  <c r="BT923" i="2"/>
  <c r="BT931" i="2"/>
  <c r="BT939" i="2"/>
  <c r="BT947" i="2"/>
  <c r="BT955" i="2"/>
  <c r="BT963" i="2"/>
  <c r="BT971" i="2"/>
  <c r="BT979" i="2"/>
  <c r="BT987" i="2"/>
  <c r="BT995" i="2"/>
  <c r="BT1003" i="2"/>
  <c r="BT1011" i="2"/>
  <c r="BT1019" i="2"/>
  <c r="BT1027" i="2"/>
  <c r="BT1035" i="2"/>
  <c r="BT1043" i="2"/>
  <c r="BT1051" i="2"/>
  <c r="BT1059" i="2"/>
  <c r="BT1067" i="2"/>
  <c r="BT1075" i="2"/>
  <c r="BT1083" i="2"/>
  <c r="BT1091" i="2"/>
  <c r="BT1099" i="2"/>
  <c r="BT1107" i="2"/>
  <c r="BT1115" i="2"/>
  <c r="BT1123" i="2"/>
  <c r="BT383" i="2"/>
  <c r="BT447" i="2"/>
  <c r="BT511" i="2"/>
  <c r="BT575" i="2"/>
  <c r="BT607" i="2"/>
  <c r="BT621" i="2"/>
  <c r="BT633" i="2"/>
  <c r="BT646" i="2"/>
  <c r="BT656" i="2"/>
  <c r="BT665" i="2"/>
  <c r="BT674" i="2"/>
  <c r="BT684" i="2"/>
  <c r="BT692" i="2"/>
  <c r="BT700" i="2"/>
  <c r="BT708" i="2"/>
  <c r="BT716" i="2"/>
  <c r="BT724" i="2"/>
  <c r="BT732" i="2"/>
  <c r="BT740" i="2"/>
  <c r="BT748" i="2"/>
  <c r="BT756" i="2"/>
  <c r="BT764" i="2"/>
  <c r="BT772" i="2"/>
  <c r="BT780" i="2"/>
  <c r="BT788" i="2"/>
  <c r="BT796" i="2"/>
  <c r="BT804" i="2"/>
  <c r="BT812" i="2"/>
  <c r="BT820" i="2"/>
  <c r="BT828" i="2"/>
  <c r="BT836" i="2"/>
  <c r="BT844" i="2"/>
  <c r="BT852" i="2"/>
  <c r="BT860" i="2"/>
  <c r="BT868" i="2"/>
  <c r="BT876" i="2"/>
  <c r="BT884" i="2"/>
  <c r="BT892" i="2"/>
  <c r="BT900" i="2"/>
  <c r="BT908" i="2"/>
  <c r="BT916" i="2"/>
  <c r="BT924" i="2"/>
  <c r="BT932" i="2"/>
  <c r="BT940" i="2"/>
  <c r="BT948" i="2"/>
  <c r="BT956" i="2"/>
  <c r="BT964" i="2"/>
  <c r="BT972" i="2"/>
  <c r="BT980" i="2"/>
  <c r="BT988" i="2"/>
  <c r="BT996" i="2"/>
  <c r="BT1004" i="2"/>
  <c r="BT1012" i="2"/>
  <c r="BT1020" i="2"/>
  <c r="BT1028" i="2"/>
  <c r="BT1036" i="2"/>
  <c r="BT1044" i="2"/>
  <c r="BT1052" i="2"/>
  <c r="BT1060" i="2"/>
  <c r="BT1068" i="2"/>
  <c r="BT1076" i="2"/>
  <c r="BT1084" i="2"/>
  <c r="BT1092" i="2"/>
  <c r="BT1100" i="2"/>
  <c r="BT1108" i="2"/>
  <c r="BT1116" i="2"/>
  <c r="BT1124" i="2"/>
  <c r="BT391" i="2"/>
  <c r="BT455" i="2"/>
  <c r="BT519" i="2"/>
  <c r="BT583" i="2"/>
  <c r="BT609" i="2"/>
  <c r="BT622" i="2"/>
  <c r="BT634" i="2"/>
  <c r="BT647" i="2"/>
  <c r="BT657" i="2"/>
  <c r="BT666" i="2"/>
  <c r="BT676" i="2"/>
  <c r="BT685" i="2"/>
  <c r="BT693" i="2"/>
  <c r="BT701" i="2"/>
  <c r="BT709" i="2"/>
  <c r="BT717" i="2"/>
  <c r="BT725" i="2"/>
  <c r="BT733" i="2"/>
  <c r="BT741" i="2"/>
  <c r="BT749" i="2"/>
  <c r="BT757" i="2"/>
  <c r="BT765" i="2"/>
  <c r="BT773" i="2"/>
  <c r="BT781" i="2"/>
  <c r="BT789" i="2"/>
  <c r="BT797" i="2"/>
  <c r="BT805" i="2"/>
  <c r="BT813" i="2"/>
  <c r="BT821" i="2"/>
  <c r="BT829" i="2"/>
  <c r="BT837" i="2"/>
  <c r="BT845" i="2"/>
  <c r="BT853" i="2"/>
  <c r="BT861" i="2"/>
  <c r="BT869" i="2"/>
  <c r="BT877" i="2"/>
  <c r="BT885" i="2"/>
  <c r="BT893" i="2"/>
  <c r="BT901" i="2"/>
  <c r="BT909" i="2"/>
  <c r="BT917" i="2"/>
  <c r="BT925" i="2"/>
  <c r="BT933" i="2"/>
  <c r="BT941" i="2"/>
  <c r="BT949" i="2"/>
  <c r="BT957" i="2"/>
  <c r="BT965" i="2"/>
  <c r="BT973" i="2"/>
  <c r="BT981" i="2"/>
  <c r="BT989" i="2"/>
  <c r="BT997" i="2"/>
  <c r="BT1005" i="2"/>
  <c r="BT1013" i="2"/>
  <c r="BT1021" i="2"/>
  <c r="BT1029" i="2"/>
  <c r="BT1037" i="2"/>
  <c r="BT1045" i="2"/>
  <c r="BT1053" i="2"/>
  <c r="BT1061" i="2"/>
  <c r="BT1069" i="2"/>
  <c r="BT1077" i="2"/>
  <c r="BT1085" i="2"/>
  <c r="BT1093" i="2"/>
  <c r="BT1101" i="2"/>
  <c r="BT1109" i="2"/>
  <c r="BT1117" i="2"/>
  <c r="BT399" i="2"/>
  <c r="BT463" i="2"/>
  <c r="BT527" i="2"/>
  <c r="BT591" i="2"/>
  <c r="BT610" i="2"/>
  <c r="BT623" i="2"/>
  <c r="BT637" i="2"/>
  <c r="BT649" i="2"/>
  <c r="BT658" i="2"/>
  <c r="BT668" i="2"/>
  <c r="BT677" i="2"/>
  <c r="BT686" i="2"/>
  <c r="BT694" i="2"/>
  <c r="BT702" i="2"/>
  <c r="BT710" i="2"/>
  <c r="BT718" i="2"/>
  <c r="BT726" i="2"/>
  <c r="BT734" i="2"/>
  <c r="BT742" i="2"/>
  <c r="BT750" i="2"/>
  <c r="BT758" i="2"/>
  <c r="BT766" i="2"/>
  <c r="BT774" i="2"/>
  <c r="BT782" i="2"/>
  <c r="BT790" i="2"/>
  <c r="BT798" i="2"/>
  <c r="BT806" i="2"/>
  <c r="BT814" i="2"/>
  <c r="BT822" i="2"/>
  <c r="BT830" i="2"/>
  <c r="BT838" i="2"/>
  <c r="BT846" i="2"/>
  <c r="BT854" i="2"/>
  <c r="BT862" i="2"/>
  <c r="BT870" i="2"/>
  <c r="BT878" i="2"/>
  <c r="BT886" i="2"/>
  <c r="BT894" i="2"/>
  <c r="BT902" i="2"/>
  <c r="BT910" i="2"/>
  <c r="BT918" i="2"/>
  <c r="BT926" i="2"/>
  <c r="BT934" i="2"/>
  <c r="BT942" i="2"/>
  <c r="BT950" i="2"/>
  <c r="BT958" i="2"/>
  <c r="BT966" i="2"/>
  <c r="BT974" i="2"/>
  <c r="BT982" i="2"/>
  <c r="BT990" i="2"/>
  <c r="BT998" i="2"/>
  <c r="BT1006" i="2"/>
  <c r="BT1014" i="2"/>
  <c r="BT1022" i="2"/>
  <c r="BT1030" i="2"/>
  <c r="BT1038" i="2"/>
  <c r="BT1046" i="2"/>
  <c r="BT1054" i="2"/>
  <c r="BT1062" i="2"/>
  <c r="BT1070" i="2"/>
  <c r="BT1078" i="2"/>
  <c r="BT1086" i="2"/>
  <c r="BT1094" i="2"/>
  <c r="BT1102" i="2"/>
  <c r="BT1110" i="2"/>
  <c r="BT1118" i="2"/>
  <c r="BT407" i="2"/>
  <c r="BT471" i="2"/>
  <c r="BT535" i="2"/>
  <c r="BT599" i="2"/>
  <c r="BT613" i="2"/>
  <c r="BT625" i="2"/>
  <c r="BT638" i="2"/>
  <c r="BT650" i="2"/>
  <c r="BT660" i="2"/>
  <c r="BT669" i="2"/>
  <c r="BT678" i="2"/>
  <c r="BT687" i="2"/>
  <c r="BT695" i="2"/>
  <c r="BT703" i="2"/>
  <c r="BT711" i="2"/>
  <c r="BT719" i="2"/>
  <c r="BT727" i="2"/>
  <c r="BT735" i="2"/>
  <c r="BT743" i="2"/>
  <c r="BT751" i="2"/>
  <c r="BT759" i="2"/>
  <c r="BT767" i="2"/>
  <c r="BT775" i="2"/>
  <c r="BT783" i="2"/>
  <c r="BT791" i="2"/>
  <c r="BT799" i="2"/>
  <c r="BT807" i="2"/>
  <c r="BT815" i="2"/>
  <c r="BT823" i="2"/>
  <c r="BT831" i="2"/>
  <c r="BT839" i="2"/>
  <c r="BT847" i="2"/>
  <c r="BT855" i="2"/>
  <c r="BT863" i="2"/>
  <c r="BT871" i="2"/>
  <c r="BT879" i="2"/>
  <c r="BT887" i="2"/>
  <c r="BT895" i="2"/>
  <c r="BT903" i="2"/>
  <c r="BT911" i="2"/>
  <c r="BT919" i="2"/>
  <c r="BT927" i="2"/>
  <c r="BT935" i="2"/>
  <c r="BT943" i="2"/>
  <c r="BT951" i="2"/>
  <c r="BT959" i="2"/>
  <c r="BT967" i="2"/>
  <c r="BT975" i="2"/>
  <c r="BT983" i="2"/>
  <c r="BT991" i="2"/>
  <c r="BT999" i="2"/>
  <c r="BT1007" i="2"/>
  <c r="BT1015" i="2"/>
  <c r="BT1023" i="2"/>
  <c r="BT1031" i="2"/>
  <c r="BT1039" i="2"/>
  <c r="BT1047" i="2"/>
  <c r="BT1055" i="2"/>
  <c r="BT1063" i="2"/>
  <c r="BT1071" i="2"/>
  <c r="BT1079" i="2"/>
  <c r="BT1087" i="2"/>
  <c r="BT1095" i="2"/>
  <c r="BT1103" i="2"/>
  <c r="BT1111" i="2"/>
  <c r="BT1119" i="2"/>
  <c r="BT415" i="2"/>
  <c r="BT479" i="2"/>
  <c r="BT543" i="2"/>
  <c r="BT601" i="2"/>
  <c r="BT614" i="2"/>
  <c r="BT626" i="2"/>
  <c r="BT639" i="2"/>
  <c r="BT652" i="2"/>
  <c r="BT661" i="2"/>
  <c r="BT670" i="2"/>
  <c r="BT679" i="2"/>
  <c r="BT688" i="2"/>
  <c r="BT696" i="2"/>
  <c r="BT704" i="2"/>
  <c r="BT712" i="2"/>
  <c r="BT720" i="2"/>
  <c r="BT728" i="2"/>
  <c r="BT736" i="2"/>
  <c r="BT744" i="2"/>
  <c r="BT752" i="2"/>
  <c r="BT760" i="2"/>
  <c r="BT768" i="2"/>
  <c r="BT776" i="2"/>
  <c r="BT784" i="2"/>
  <c r="BT792" i="2"/>
  <c r="BT800" i="2"/>
  <c r="BT808" i="2"/>
  <c r="BT816" i="2"/>
  <c r="BT824" i="2"/>
  <c r="BT832" i="2"/>
  <c r="BT840" i="2"/>
  <c r="BT848" i="2"/>
  <c r="BT856" i="2"/>
  <c r="BT864" i="2"/>
  <c r="BT872" i="2"/>
  <c r="BT880" i="2"/>
  <c r="BT888" i="2"/>
  <c r="BT896" i="2"/>
  <c r="BT904" i="2"/>
  <c r="BT912" i="2"/>
  <c r="BT920" i="2"/>
  <c r="BT928" i="2"/>
  <c r="BT936" i="2"/>
  <c r="BT944" i="2"/>
  <c r="BT952" i="2"/>
  <c r="BT960" i="2"/>
  <c r="BT968" i="2"/>
  <c r="BT976" i="2"/>
  <c r="BT984" i="2"/>
  <c r="BT992" i="2"/>
  <c r="BT1000" i="2"/>
  <c r="BT1008" i="2"/>
  <c r="BT1016" i="2"/>
  <c r="BT1024" i="2"/>
  <c r="BT1032" i="2"/>
  <c r="BT1040" i="2"/>
  <c r="BT1048" i="2"/>
  <c r="BT1056" i="2"/>
  <c r="BT1064" i="2"/>
  <c r="BT1072" i="2"/>
  <c r="BT1080" i="2"/>
  <c r="BT1088" i="2"/>
  <c r="BT1096" i="2"/>
  <c r="BT1104" i="2"/>
  <c r="BT1112" i="2"/>
  <c r="BT1120" i="2"/>
  <c r="BT423" i="2"/>
  <c r="BT487" i="2"/>
  <c r="BT551" i="2"/>
  <c r="BT602" i="2"/>
  <c r="BT615" i="2"/>
  <c r="BT629" i="2"/>
  <c r="BT641" i="2"/>
  <c r="BT653" i="2"/>
  <c r="BT662" i="2"/>
  <c r="BT671" i="2"/>
  <c r="BT680" i="2"/>
  <c r="BT689" i="2"/>
  <c r="BT697" i="2"/>
  <c r="BT705" i="2"/>
  <c r="BT713" i="2"/>
  <c r="BT721" i="2"/>
  <c r="BT729" i="2"/>
  <c r="BT737" i="2"/>
  <c r="BT745" i="2"/>
  <c r="BT753" i="2"/>
  <c r="BT761" i="2"/>
  <c r="BT769" i="2"/>
  <c r="BT777" i="2"/>
  <c r="BT785" i="2"/>
  <c r="BT793" i="2"/>
  <c r="BT801" i="2"/>
  <c r="BT809" i="2"/>
  <c r="BT817" i="2"/>
  <c r="BT825" i="2"/>
  <c r="BT833" i="2"/>
  <c r="BT841" i="2"/>
  <c r="BT849" i="2"/>
  <c r="BT857" i="2"/>
  <c r="BT865" i="2"/>
  <c r="BT873" i="2"/>
  <c r="BT881" i="2"/>
  <c r="BT889" i="2"/>
  <c r="BT897" i="2"/>
  <c r="BT905" i="2"/>
  <c r="BT913" i="2"/>
  <c r="BT921" i="2"/>
  <c r="BT929" i="2"/>
  <c r="BT937" i="2"/>
  <c r="BT945" i="2"/>
  <c r="BT953" i="2"/>
  <c r="BT961" i="2"/>
  <c r="BT969" i="2"/>
  <c r="BT977" i="2"/>
  <c r="BT985" i="2"/>
  <c r="BT993" i="2"/>
  <c r="BT1001" i="2"/>
  <c r="BT1009" i="2"/>
  <c r="BT1017" i="2"/>
  <c r="BT1025" i="2"/>
  <c r="BT1033" i="2"/>
  <c r="BT1041" i="2"/>
  <c r="BT1049" i="2"/>
  <c r="BT1057" i="2"/>
  <c r="BT1065" i="2"/>
  <c r="BT1073" i="2"/>
  <c r="BT1081" i="2"/>
  <c r="BT1089" i="2"/>
  <c r="BT1097" i="2"/>
  <c r="BT1105" i="2"/>
  <c r="BT1113" i="2"/>
  <c r="BT1121" i="2"/>
  <c r="BZ1106" i="2"/>
  <c r="BZ1112" i="2"/>
  <c r="BI1082" i="2"/>
  <c r="BM1099" i="2"/>
  <c r="BZ1115" i="2"/>
  <c r="BZ1082" i="2"/>
  <c r="BO1088" i="2"/>
  <c r="BZ1089" i="2"/>
  <c r="BO1084" i="2"/>
  <c r="BI1114" i="2"/>
  <c r="BZ1093" i="2"/>
  <c r="BM1079" i="2"/>
  <c r="BZ1081" i="2"/>
  <c r="BO1087" i="2"/>
  <c r="BZ1124" i="2"/>
  <c r="BM1124" i="2"/>
  <c r="BM307" i="2"/>
  <c r="BO1091" i="2"/>
  <c r="BO1114" i="2"/>
  <c r="BO290" i="2"/>
  <c r="BS1095" i="2"/>
  <c r="BO1104" i="2"/>
  <c r="BO1123" i="2"/>
  <c r="BZ1092" i="2"/>
  <c r="BO1113" i="2"/>
  <c r="BZ1122" i="2"/>
  <c r="BR1112" i="2"/>
  <c r="BK1112" i="2"/>
  <c r="BS1112" i="2"/>
  <c r="BL1112" i="2"/>
  <c r="BN1112" i="2"/>
  <c r="BP1112" i="2"/>
  <c r="BQ1112" i="2"/>
  <c r="BQ1073" i="2"/>
  <c r="BS1073" i="2"/>
  <c r="BJ1088" i="2"/>
  <c r="BJ1120" i="2"/>
  <c r="BP1086" i="2"/>
  <c r="BQ1086" i="2"/>
  <c r="BR1086" i="2"/>
  <c r="BK1086" i="2"/>
  <c r="BS1086" i="2"/>
  <c r="BL1086" i="2"/>
  <c r="BN1086" i="2"/>
  <c r="BM1089" i="2"/>
  <c r="BK1025" i="2"/>
  <c r="BS1025" i="2"/>
  <c r="BL1025" i="2"/>
  <c r="BN1025" i="2"/>
  <c r="BP1025" i="2"/>
  <c r="BQ1025" i="2"/>
  <c r="BR1025" i="2"/>
  <c r="BK954" i="2"/>
  <c r="BS954" i="2"/>
  <c r="BL954" i="2"/>
  <c r="BN954" i="2"/>
  <c r="BP954" i="2"/>
  <c r="BQ954" i="2"/>
  <c r="BR954" i="2"/>
  <c r="BL1018" i="2"/>
  <c r="BN1018" i="2"/>
  <c r="BP1018" i="2"/>
  <c r="BQ1018" i="2"/>
  <c r="BR1018" i="2"/>
  <c r="BK1018" i="2"/>
  <c r="BS1018" i="2"/>
  <c r="BN1051" i="2"/>
  <c r="BP1051" i="2"/>
  <c r="BQ1051" i="2"/>
  <c r="BR1051" i="2"/>
  <c r="BK1051" i="2"/>
  <c r="BS1051" i="2"/>
  <c r="BL1051" i="2"/>
  <c r="BN987" i="2"/>
  <c r="BP987" i="2"/>
  <c r="BQ987" i="2"/>
  <c r="BR987" i="2"/>
  <c r="BK987" i="2"/>
  <c r="BS987" i="2"/>
  <c r="BL987" i="2"/>
  <c r="BN1044" i="2"/>
  <c r="BP1044" i="2"/>
  <c r="BQ1044" i="2"/>
  <c r="BR1044" i="2"/>
  <c r="BK1044" i="2"/>
  <c r="BS1044" i="2"/>
  <c r="BL1044" i="2"/>
  <c r="BN980" i="2"/>
  <c r="BP980" i="2"/>
  <c r="BQ980" i="2"/>
  <c r="BR980" i="2"/>
  <c r="BK980" i="2"/>
  <c r="BS980" i="2"/>
  <c r="BL980" i="2"/>
  <c r="BP1037" i="2"/>
  <c r="BQ1037" i="2"/>
  <c r="BR1037" i="2"/>
  <c r="BK1037" i="2"/>
  <c r="BS1037" i="2"/>
  <c r="BL1037" i="2"/>
  <c r="BN1037" i="2"/>
  <c r="BP973" i="2"/>
  <c r="BQ973" i="2"/>
  <c r="BR973" i="2"/>
  <c r="BK973" i="2"/>
  <c r="BS973" i="2"/>
  <c r="BL973" i="2"/>
  <c r="BN973" i="2"/>
  <c r="BP1038" i="2"/>
  <c r="BQ1038" i="2"/>
  <c r="BR1038" i="2"/>
  <c r="BK1038" i="2"/>
  <c r="BS1038" i="2"/>
  <c r="BL1038" i="2"/>
  <c r="BN1038" i="2"/>
  <c r="BP974" i="2"/>
  <c r="BQ974" i="2"/>
  <c r="BR974" i="2"/>
  <c r="BK974" i="2"/>
  <c r="BS974" i="2"/>
  <c r="BL974" i="2"/>
  <c r="BN974" i="2"/>
  <c r="BQ1055" i="2"/>
  <c r="BR1055" i="2"/>
  <c r="BK1055" i="2"/>
  <c r="BS1055" i="2"/>
  <c r="BL1055" i="2"/>
  <c r="BN1055" i="2"/>
  <c r="BP1055" i="2"/>
  <c r="BQ991" i="2"/>
  <c r="BR991" i="2"/>
  <c r="BK991" i="2"/>
  <c r="BS991" i="2"/>
  <c r="BL991" i="2"/>
  <c r="BN991" i="2"/>
  <c r="BP991" i="2"/>
  <c r="BR1048" i="2"/>
  <c r="BK1048" i="2"/>
  <c r="BS1048" i="2"/>
  <c r="BL1048" i="2"/>
  <c r="BN1048" i="2"/>
  <c r="BP1048" i="2"/>
  <c r="BQ1048" i="2"/>
  <c r="BR984" i="2"/>
  <c r="BK984" i="2"/>
  <c r="BS984" i="2"/>
  <c r="BL984" i="2"/>
  <c r="BN984" i="2"/>
  <c r="BP984" i="2"/>
  <c r="BQ984" i="2"/>
  <c r="BL931" i="2"/>
  <c r="BN931" i="2"/>
  <c r="BP931" i="2"/>
  <c r="BQ931" i="2"/>
  <c r="BR931" i="2"/>
  <c r="BS931" i="2"/>
  <c r="BK931" i="2"/>
  <c r="BL867" i="2"/>
  <c r="BN867" i="2"/>
  <c r="BP867" i="2"/>
  <c r="BQ867" i="2"/>
  <c r="BR867" i="2"/>
  <c r="BK867" i="2"/>
  <c r="BS867" i="2"/>
  <c r="BN932" i="2"/>
  <c r="BP932" i="2"/>
  <c r="BQ932" i="2"/>
  <c r="BR932" i="2"/>
  <c r="BK932" i="2"/>
  <c r="BS932" i="2"/>
  <c r="BL932" i="2"/>
  <c r="BN868" i="2"/>
  <c r="BP868" i="2"/>
  <c r="BQ868" i="2"/>
  <c r="BR868" i="2"/>
  <c r="BK868" i="2"/>
  <c r="BS868" i="2"/>
  <c r="BL868" i="2"/>
  <c r="BN925" i="2"/>
  <c r="BP925" i="2"/>
  <c r="BQ925" i="2"/>
  <c r="BR925" i="2"/>
  <c r="BK925" i="2"/>
  <c r="BS925" i="2"/>
  <c r="BL925" i="2"/>
  <c r="BK813" i="2"/>
  <c r="BS813" i="2"/>
  <c r="BL813" i="2"/>
  <c r="BN813" i="2"/>
  <c r="BP813" i="2"/>
  <c r="BQ813" i="2"/>
  <c r="BR813" i="2"/>
  <c r="BP910" i="2"/>
  <c r="BQ910" i="2"/>
  <c r="BR910" i="2"/>
  <c r="BK910" i="2"/>
  <c r="BS910" i="2"/>
  <c r="BL910" i="2"/>
  <c r="BN910" i="2"/>
  <c r="BP959" i="2"/>
  <c r="BQ959" i="2"/>
  <c r="BR959" i="2"/>
  <c r="BK959" i="2"/>
  <c r="BS959" i="2"/>
  <c r="BL959" i="2"/>
  <c r="BN959" i="2"/>
  <c r="BP895" i="2"/>
  <c r="BQ895" i="2"/>
  <c r="BR895" i="2"/>
  <c r="BK895" i="2"/>
  <c r="BS895" i="2"/>
  <c r="BL895" i="2"/>
  <c r="BN895" i="2"/>
  <c r="BQ952" i="2"/>
  <c r="BR952" i="2"/>
  <c r="BK952" i="2"/>
  <c r="BS952" i="2"/>
  <c r="BL952" i="2"/>
  <c r="BN952" i="2"/>
  <c r="BP952" i="2"/>
  <c r="BQ888" i="2"/>
  <c r="BR888" i="2"/>
  <c r="BK888" i="2"/>
  <c r="BS888" i="2"/>
  <c r="BL888" i="2"/>
  <c r="BN888" i="2"/>
  <c r="BP888" i="2"/>
  <c r="BR929" i="2"/>
  <c r="BK929" i="2"/>
  <c r="BS929" i="2"/>
  <c r="BL929" i="2"/>
  <c r="BN929" i="2"/>
  <c r="BP929" i="2"/>
  <c r="BQ929" i="2"/>
  <c r="BK866" i="2"/>
  <c r="BS866" i="2"/>
  <c r="BL866" i="2"/>
  <c r="BN866" i="2"/>
  <c r="BP866" i="2"/>
  <c r="BQ866" i="2"/>
  <c r="BR866" i="2"/>
  <c r="BL830" i="2"/>
  <c r="BN830" i="2"/>
  <c r="BP830" i="2"/>
  <c r="BQ830" i="2"/>
  <c r="BR830" i="2"/>
  <c r="BK830" i="2"/>
  <c r="BS830" i="2"/>
  <c r="BL766" i="2"/>
  <c r="BN766" i="2"/>
  <c r="BP766" i="2"/>
  <c r="BQ766" i="2"/>
  <c r="BR766" i="2"/>
  <c r="BS766" i="2"/>
  <c r="BK766" i="2"/>
  <c r="BN831" i="2"/>
  <c r="BP831" i="2"/>
  <c r="BQ831" i="2"/>
  <c r="BR831" i="2"/>
  <c r="BK831" i="2"/>
  <c r="BS831" i="2"/>
  <c r="BL831" i="2"/>
  <c r="BN767" i="2"/>
  <c r="BP767" i="2"/>
  <c r="BQ767" i="2"/>
  <c r="BR767" i="2"/>
  <c r="BK767" i="2"/>
  <c r="BS767" i="2"/>
  <c r="BL767" i="2"/>
  <c r="BN832" i="2"/>
  <c r="BP832" i="2"/>
  <c r="BQ832" i="2"/>
  <c r="BR832" i="2"/>
  <c r="BK832" i="2"/>
  <c r="BS832" i="2"/>
  <c r="BL832" i="2"/>
  <c r="BN768" i="2"/>
  <c r="BP768" i="2"/>
  <c r="BQ768" i="2"/>
  <c r="BR768" i="2"/>
  <c r="BK768" i="2"/>
  <c r="BS768" i="2"/>
  <c r="BL768" i="2"/>
  <c r="BP817" i="2"/>
  <c r="BQ817" i="2"/>
  <c r="BR817" i="2"/>
  <c r="BK817" i="2"/>
  <c r="BS817" i="2"/>
  <c r="BL817" i="2"/>
  <c r="BN817" i="2"/>
  <c r="BP858" i="2"/>
  <c r="BQ858" i="2"/>
  <c r="BR858" i="2"/>
  <c r="BK858" i="2"/>
  <c r="BS858" i="2"/>
  <c r="BL858" i="2"/>
  <c r="BN858" i="2"/>
  <c r="BP794" i="2"/>
  <c r="BQ794" i="2"/>
  <c r="BR794" i="2"/>
  <c r="BK794" i="2"/>
  <c r="BS794" i="2"/>
  <c r="BL794" i="2"/>
  <c r="BN794" i="2"/>
  <c r="BK700" i="2"/>
  <c r="BS700" i="2"/>
  <c r="BL700" i="2"/>
  <c r="BN700" i="2"/>
  <c r="BP700" i="2"/>
  <c r="BQ700" i="2"/>
  <c r="BR700" i="2"/>
  <c r="BQ803" i="2"/>
  <c r="BR803" i="2"/>
  <c r="BK803" i="2"/>
  <c r="BS803" i="2"/>
  <c r="BL803" i="2"/>
  <c r="BN803" i="2"/>
  <c r="BP803" i="2"/>
  <c r="BR852" i="2"/>
  <c r="BK852" i="2"/>
  <c r="BS852" i="2"/>
  <c r="BL852" i="2"/>
  <c r="BN852" i="2"/>
  <c r="BP852" i="2"/>
  <c r="BQ852" i="2"/>
  <c r="BR788" i="2"/>
  <c r="BK788" i="2"/>
  <c r="BS788" i="2"/>
  <c r="BL788" i="2"/>
  <c r="BN788" i="2"/>
  <c r="BP788" i="2"/>
  <c r="BQ788" i="2"/>
  <c r="BL733" i="2"/>
  <c r="BN733" i="2"/>
  <c r="BP733" i="2"/>
  <c r="BQ733" i="2"/>
  <c r="BR733" i="2"/>
  <c r="BK733" i="2"/>
  <c r="BS733" i="2"/>
  <c r="BN742" i="2"/>
  <c r="BP742" i="2"/>
  <c r="BQ742" i="2"/>
  <c r="BR742" i="2"/>
  <c r="BK742" i="2"/>
  <c r="BS742" i="2"/>
  <c r="BL742" i="2"/>
  <c r="BN743" i="2"/>
  <c r="BP743" i="2"/>
  <c r="BQ743" i="2"/>
  <c r="BR743" i="2"/>
  <c r="BK743" i="2"/>
  <c r="BS743" i="2"/>
  <c r="BL743" i="2"/>
  <c r="BP744" i="2"/>
  <c r="BQ744" i="2"/>
  <c r="BR744" i="2"/>
  <c r="BK744" i="2"/>
  <c r="BS744" i="2"/>
  <c r="BL744" i="2"/>
  <c r="BN744" i="2"/>
  <c r="BP745" i="2"/>
  <c r="BQ745" i="2"/>
  <c r="BR745" i="2"/>
  <c r="BK745" i="2"/>
  <c r="BS745" i="2"/>
  <c r="BL745" i="2"/>
  <c r="BN745" i="2"/>
  <c r="BQ738" i="2"/>
  <c r="BR738" i="2"/>
  <c r="BK738" i="2"/>
  <c r="BS738" i="2"/>
  <c r="BL738" i="2"/>
  <c r="BN738" i="2"/>
  <c r="BP738" i="2"/>
  <c r="BR731" i="2"/>
  <c r="BK731" i="2"/>
  <c r="BS731" i="2"/>
  <c r="BL731" i="2"/>
  <c r="BN731" i="2"/>
  <c r="BP731" i="2"/>
  <c r="BQ731" i="2"/>
  <c r="BK663" i="2"/>
  <c r="BS663" i="2"/>
  <c r="BL663" i="2"/>
  <c r="BN663" i="2"/>
  <c r="BP663" i="2"/>
  <c r="BQ663" i="2"/>
  <c r="BR663" i="2"/>
  <c r="BL656" i="2"/>
  <c r="BN656" i="2"/>
  <c r="BP656" i="2"/>
  <c r="BQ656" i="2"/>
  <c r="BR656" i="2"/>
  <c r="BK656" i="2"/>
  <c r="BS656" i="2"/>
  <c r="BN649" i="2"/>
  <c r="BP649" i="2"/>
  <c r="BQ649" i="2"/>
  <c r="BR649" i="2"/>
  <c r="BK649" i="2"/>
  <c r="BS649" i="2"/>
  <c r="BL649" i="2"/>
  <c r="BN650" i="2"/>
  <c r="BP650" i="2"/>
  <c r="BQ650" i="2"/>
  <c r="BR650" i="2"/>
  <c r="BK650" i="2"/>
  <c r="BS650" i="2"/>
  <c r="BL650" i="2"/>
  <c r="BP651" i="2"/>
  <c r="BQ651" i="2"/>
  <c r="BR651" i="2"/>
  <c r="BK651" i="2"/>
  <c r="BS651" i="2"/>
  <c r="BL651" i="2"/>
  <c r="BN651" i="2"/>
  <c r="BP644" i="2"/>
  <c r="BQ644" i="2"/>
  <c r="BR644" i="2"/>
  <c r="BK644" i="2"/>
  <c r="BS644" i="2"/>
  <c r="BL644" i="2"/>
  <c r="BN644" i="2"/>
  <c r="BQ637" i="2"/>
  <c r="BR637" i="2"/>
  <c r="BK637" i="2"/>
  <c r="BS637" i="2"/>
  <c r="BL637" i="2"/>
  <c r="BN637" i="2"/>
  <c r="BP637" i="2"/>
  <c r="BK631" i="2"/>
  <c r="BS631" i="2"/>
  <c r="BL631" i="2"/>
  <c r="BN631" i="2"/>
  <c r="BP631" i="2"/>
  <c r="BQ631" i="2"/>
  <c r="BR631" i="2"/>
  <c r="BK570" i="2"/>
  <c r="BS570" i="2"/>
  <c r="BL570" i="2"/>
  <c r="BN570" i="2"/>
  <c r="BP570" i="2"/>
  <c r="BQ570" i="2"/>
  <c r="BR570" i="2"/>
  <c r="BL571" i="2"/>
  <c r="BN571" i="2"/>
  <c r="BP571" i="2"/>
  <c r="BQ571" i="2"/>
  <c r="BR571" i="2"/>
  <c r="BK571" i="2"/>
  <c r="BS571" i="2"/>
  <c r="BN580" i="2"/>
  <c r="BP580" i="2"/>
  <c r="BQ580" i="2"/>
  <c r="BR580" i="2"/>
  <c r="BK580" i="2"/>
  <c r="BS580" i="2"/>
  <c r="BL580" i="2"/>
  <c r="BN581" i="2"/>
  <c r="BP581" i="2"/>
  <c r="BQ581" i="2"/>
  <c r="BR581" i="2"/>
  <c r="BK581" i="2"/>
  <c r="BS581" i="2"/>
  <c r="BL581" i="2"/>
  <c r="BP582" i="2"/>
  <c r="BQ582" i="2"/>
  <c r="BR582" i="2"/>
  <c r="BK582" i="2"/>
  <c r="BS582" i="2"/>
  <c r="BL582" i="2"/>
  <c r="BN582" i="2"/>
  <c r="BP575" i="2"/>
  <c r="BQ575" i="2"/>
  <c r="BR575" i="2"/>
  <c r="BK575" i="2"/>
  <c r="BS575" i="2"/>
  <c r="BL575" i="2"/>
  <c r="BN575" i="2"/>
  <c r="BR625" i="2"/>
  <c r="BK625" i="2"/>
  <c r="BS625" i="2"/>
  <c r="BL625" i="2"/>
  <c r="BN625" i="2"/>
  <c r="BP625" i="2"/>
  <c r="BQ625" i="2"/>
  <c r="BK553" i="2"/>
  <c r="BS553" i="2"/>
  <c r="BL553" i="2"/>
  <c r="BN553" i="2"/>
  <c r="BP553" i="2"/>
  <c r="BQ553" i="2"/>
  <c r="BR553" i="2"/>
  <c r="BL546" i="2"/>
  <c r="BN546" i="2"/>
  <c r="BP546" i="2"/>
  <c r="BQ546" i="2"/>
  <c r="BR546" i="2"/>
  <c r="BK546" i="2"/>
  <c r="BS546" i="2"/>
  <c r="BN547" i="2"/>
  <c r="BP547" i="2"/>
  <c r="BQ547" i="2"/>
  <c r="BR547" i="2"/>
  <c r="BK547" i="2"/>
  <c r="BS547" i="2"/>
  <c r="BL547" i="2"/>
  <c r="BN548" i="2"/>
  <c r="BP548" i="2"/>
  <c r="BQ548" i="2"/>
  <c r="BR548" i="2"/>
  <c r="BK548" i="2"/>
  <c r="BS548" i="2"/>
  <c r="BL548" i="2"/>
  <c r="BP541" i="2"/>
  <c r="BQ541" i="2"/>
  <c r="BR541" i="2"/>
  <c r="BK541" i="2"/>
  <c r="BS541" i="2"/>
  <c r="BL541" i="2"/>
  <c r="BN541" i="2"/>
  <c r="BP534" i="2"/>
  <c r="BQ534" i="2"/>
  <c r="BR534" i="2"/>
  <c r="BK534" i="2"/>
  <c r="BS534" i="2"/>
  <c r="BL534" i="2"/>
  <c r="BN534" i="2"/>
  <c r="BQ535" i="2"/>
  <c r="BR535" i="2"/>
  <c r="BK535" i="2"/>
  <c r="BS535" i="2"/>
  <c r="BL535" i="2"/>
  <c r="BN535" i="2"/>
  <c r="BP535" i="2"/>
  <c r="BR536" i="2"/>
  <c r="BK536" i="2"/>
  <c r="BS536" i="2"/>
  <c r="BL536" i="2"/>
  <c r="BN536" i="2"/>
  <c r="BP536" i="2"/>
  <c r="BQ536" i="2"/>
  <c r="BK471" i="2"/>
  <c r="BS471" i="2"/>
  <c r="BL471" i="2"/>
  <c r="BN471" i="2"/>
  <c r="BP471" i="2"/>
  <c r="BQ471" i="2"/>
  <c r="BR471" i="2"/>
  <c r="BK409" i="2"/>
  <c r="BS409" i="2"/>
  <c r="BL409" i="2"/>
  <c r="BN409" i="2"/>
  <c r="BP409" i="2"/>
  <c r="BQ409" i="2"/>
  <c r="BR409" i="2"/>
  <c r="BK441" i="2"/>
  <c r="BS441" i="2"/>
  <c r="BL441" i="2"/>
  <c r="BN441" i="2"/>
  <c r="BP441" i="2"/>
  <c r="BQ441" i="2"/>
  <c r="BR441" i="2"/>
  <c r="BN458" i="2"/>
  <c r="BP458" i="2"/>
  <c r="BQ458" i="2"/>
  <c r="BR458" i="2"/>
  <c r="BK458" i="2"/>
  <c r="BS458" i="2"/>
  <c r="BL458" i="2"/>
  <c r="BK401" i="2"/>
  <c r="BS401" i="2"/>
  <c r="BL401" i="2"/>
  <c r="BN401" i="2"/>
  <c r="BP401" i="2"/>
  <c r="BQ401" i="2"/>
  <c r="BR401" i="2"/>
  <c r="BQ501" i="2"/>
  <c r="BR501" i="2"/>
  <c r="BK501" i="2"/>
  <c r="BS501" i="2"/>
  <c r="BL501" i="2"/>
  <c r="BN501" i="2"/>
  <c r="BP501" i="2"/>
  <c r="BR494" i="2"/>
  <c r="BK494" i="2"/>
  <c r="BS494" i="2"/>
  <c r="BL494" i="2"/>
  <c r="BN494" i="2"/>
  <c r="BP494" i="2"/>
  <c r="BQ494" i="2"/>
  <c r="BL434" i="2"/>
  <c r="BN434" i="2"/>
  <c r="BP434" i="2"/>
  <c r="BQ434" i="2"/>
  <c r="BR434" i="2"/>
  <c r="BK434" i="2"/>
  <c r="BS434" i="2"/>
  <c r="BN427" i="2"/>
  <c r="BP427" i="2"/>
  <c r="BQ427" i="2"/>
  <c r="BR427" i="2"/>
  <c r="BK427" i="2"/>
  <c r="BS427" i="2"/>
  <c r="BL427" i="2"/>
  <c r="BN428" i="2"/>
  <c r="BP428" i="2"/>
  <c r="BQ428" i="2"/>
  <c r="BR428" i="2"/>
  <c r="BK428" i="2"/>
  <c r="BS428" i="2"/>
  <c r="BL428" i="2"/>
  <c r="BP429" i="2"/>
  <c r="BQ429" i="2"/>
  <c r="BR429" i="2"/>
  <c r="BK429" i="2"/>
  <c r="BS429" i="2"/>
  <c r="BL429" i="2"/>
  <c r="BN429" i="2"/>
  <c r="BP422" i="2"/>
  <c r="BQ422" i="2"/>
  <c r="BR422" i="2"/>
  <c r="BK422" i="2"/>
  <c r="BS422" i="2"/>
  <c r="BL422" i="2"/>
  <c r="BN422" i="2"/>
  <c r="BQ407" i="2"/>
  <c r="BR407" i="2"/>
  <c r="BK407" i="2"/>
  <c r="BS407" i="2"/>
  <c r="BL407" i="2"/>
  <c r="BN407" i="2"/>
  <c r="BP407" i="2"/>
  <c r="BR400" i="2"/>
  <c r="BK400" i="2"/>
  <c r="BS400" i="2"/>
  <c r="BL400" i="2"/>
  <c r="BN400" i="2"/>
  <c r="BP400" i="2"/>
  <c r="BQ400" i="2"/>
  <c r="BN372" i="2"/>
  <c r="BP372" i="2"/>
  <c r="BQ372" i="2"/>
  <c r="BK372" i="2"/>
  <c r="BS372" i="2"/>
  <c r="BL372" i="2"/>
  <c r="BR372" i="2"/>
  <c r="BP382" i="2"/>
  <c r="BQ382" i="2"/>
  <c r="BR382" i="2"/>
  <c r="BK382" i="2"/>
  <c r="BS382" i="2"/>
  <c r="BN382" i="2"/>
  <c r="BL382" i="2"/>
  <c r="BQ384" i="2"/>
  <c r="BR384" i="2"/>
  <c r="BK384" i="2"/>
  <c r="BS384" i="2"/>
  <c r="BL384" i="2"/>
  <c r="BP384" i="2"/>
  <c r="BN384" i="2"/>
  <c r="BN366" i="2"/>
  <c r="BP366" i="2"/>
  <c r="BQ366" i="2"/>
  <c r="BR366" i="2"/>
  <c r="BK366" i="2"/>
  <c r="BS366" i="2"/>
  <c r="BL366" i="2"/>
  <c r="BP352" i="2"/>
  <c r="BQ352" i="2"/>
  <c r="BR352" i="2"/>
  <c r="BK352" i="2"/>
  <c r="BS352" i="2"/>
  <c r="BL352" i="2"/>
  <c r="BN352" i="2"/>
  <c r="BQ354" i="2"/>
  <c r="BR354" i="2"/>
  <c r="BK354" i="2"/>
  <c r="BS354" i="2"/>
  <c r="BL354" i="2"/>
  <c r="BN354" i="2"/>
  <c r="BP354" i="2"/>
  <c r="BN299" i="2"/>
  <c r="BP299" i="2"/>
  <c r="BQ299" i="2"/>
  <c r="BK299" i="2"/>
  <c r="BS299" i="2"/>
  <c r="BR299" i="2"/>
  <c r="BL299" i="2"/>
  <c r="BK329" i="2"/>
  <c r="BS329" i="2"/>
  <c r="BL329" i="2"/>
  <c r="BN329" i="2"/>
  <c r="BQ329" i="2"/>
  <c r="BR329" i="2"/>
  <c r="BP329" i="2"/>
  <c r="BN332" i="2"/>
  <c r="BP332" i="2"/>
  <c r="BQ332" i="2"/>
  <c r="BR332" i="2"/>
  <c r="BL332" i="2"/>
  <c r="BK332" i="2"/>
  <c r="BS332" i="2"/>
  <c r="BP333" i="2"/>
  <c r="BQ333" i="2"/>
  <c r="BR333" i="2"/>
  <c r="BK333" i="2"/>
  <c r="BS333" i="2"/>
  <c r="BL333" i="2"/>
  <c r="BN333" i="2"/>
  <c r="BN256" i="2"/>
  <c r="BP256" i="2"/>
  <c r="BQ256" i="2"/>
  <c r="BK256" i="2"/>
  <c r="BS256" i="2"/>
  <c r="BL256" i="2"/>
  <c r="BR256" i="2"/>
  <c r="BP302" i="2"/>
  <c r="BQ302" i="2"/>
  <c r="BR302" i="2"/>
  <c r="BK302" i="2"/>
  <c r="BS302" i="2"/>
  <c r="BL302" i="2"/>
  <c r="BN302" i="2"/>
  <c r="BQ303" i="2"/>
  <c r="BR303" i="2"/>
  <c r="BK303" i="2"/>
  <c r="BS303" i="2"/>
  <c r="BL303" i="2"/>
  <c r="BN303" i="2"/>
  <c r="BP303" i="2"/>
  <c r="BR304" i="2"/>
  <c r="BK304" i="2"/>
  <c r="BS304" i="2"/>
  <c r="BL304" i="2"/>
  <c r="BN304" i="2"/>
  <c r="BP304" i="2"/>
  <c r="BQ304" i="2"/>
  <c r="BL255" i="2"/>
  <c r="BN255" i="2"/>
  <c r="BP255" i="2"/>
  <c r="BR255" i="2"/>
  <c r="BQ255" i="2"/>
  <c r="BS255" i="2"/>
  <c r="BK255" i="2"/>
  <c r="BN249" i="2"/>
  <c r="BP249" i="2"/>
  <c r="BQ249" i="2"/>
  <c r="BR249" i="2"/>
  <c r="BL249" i="2"/>
  <c r="BK249" i="2"/>
  <c r="BS249" i="2"/>
  <c r="BP250" i="2"/>
  <c r="BQ250" i="2"/>
  <c r="BR250" i="2"/>
  <c r="BK250" i="2"/>
  <c r="BS250" i="2"/>
  <c r="BL250" i="2"/>
  <c r="BN250" i="2"/>
  <c r="BQ284" i="2"/>
  <c r="BR284" i="2"/>
  <c r="BK284" i="2"/>
  <c r="BS284" i="2"/>
  <c r="BL284" i="2"/>
  <c r="BP284" i="2"/>
  <c r="BN284" i="2"/>
  <c r="BR277" i="2"/>
  <c r="BK277" i="2"/>
  <c r="BS277" i="2"/>
  <c r="BL277" i="2"/>
  <c r="BN277" i="2"/>
  <c r="BP277" i="2"/>
  <c r="BQ277" i="2"/>
  <c r="BL224" i="2"/>
  <c r="BN224" i="2"/>
  <c r="BP224" i="2"/>
  <c r="BK224" i="2"/>
  <c r="BR224" i="2"/>
  <c r="BQ224" i="2"/>
  <c r="BS224" i="2"/>
  <c r="BP233" i="2"/>
  <c r="BQ233" i="2"/>
  <c r="BR233" i="2"/>
  <c r="BK233" i="2"/>
  <c r="BS233" i="2"/>
  <c r="BN233" i="2"/>
  <c r="BL233" i="2"/>
  <c r="BL216" i="2"/>
  <c r="BN216" i="2"/>
  <c r="BP216" i="2"/>
  <c r="BK216" i="2"/>
  <c r="BQ216" i="2"/>
  <c r="BS216" i="2"/>
  <c r="BR216" i="2"/>
  <c r="BP145" i="2"/>
  <c r="BQ145" i="2"/>
  <c r="BK145" i="2"/>
  <c r="BS145" i="2"/>
  <c r="BL145" i="2"/>
  <c r="BN145" i="2"/>
  <c r="BR145" i="2"/>
  <c r="BP211" i="2"/>
  <c r="BQ211" i="2"/>
  <c r="BR211" i="2"/>
  <c r="BK211" i="2"/>
  <c r="BS211" i="2"/>
  <c r="BN211" i="2"/>
  <c r="BL211" i="2"/>
  <c r="BP196" i="2"/>
  <c r="BQ196" i="2"/>
  <c r="BR196" i="2"/>
  <c r="BK196" i="2"/>
  <c r="BS196" i="2"/>
  <c r="BL196" i="2"/>
  <c r="BN196" i="2"/>
  <c r="BN194" i="2"/>
  <c r="BP194" i="2"/>
  <c r="BQ194" i="2"/>
  <c r="BR194" i="2"/>
  <c r="BL194" i="2"/>
  <c r="BK194" i="2"/>
  <c r="BS194" i="2"/>
  <c r="BK186" i="2"/>
  <c r="BS186" i="2"/>
  <c r="BL186" i="2"/>
  <c r="BN186" i="2"/>
  <c r="BP186" i="2"/>
  <c r="BQ186" i="2"/>
  <c r="BR186" i="2"/>
  <c r="BP174" i="2"/>
  <c r="BQ174" i="2"/>
  <c r="BR174" i="2"/>
  <c r="BK174" i="2"/>
  <c r="BS174" i="2"/>
  <c r="BL174" i="2"/>
  <c r="BN174" i="2"/>
  <c r="BK141" i="2"/>
  <c r="BS141" i="2"/>
  <c r="BL141" i="2"/>
  <c r="BP141" i="2"/>
  <c r="BN141" i="2"/>
  <c r="BQ141" i="2"/>
  <c r="BR141" i="2"/>
  <c r="BN155" i="2"/>
  <c r="BQ155" i="2"/>
  <c r="BR155" i="2"/>
  <c r="BL155" i="2"/>
  <c r="BP155" i="2"/>
  <c r="BS155" i="2"/>
  <c r="BK155" i="2"/>
  <c r="BQ159" i="2"/>
  <c r="BR159" i="2"/>
  <c r="BK159" i="2"/>
  <c r="BS159" i="2"/>
  <c r="BN159" i="2"/>
  <c r="BL159" i="2"/>
  <c r="BP159" i="2"/>
  <c r="BN135" i="2"/>
  <c r="BQ135" i="2"/>
  <c r="BR135" i="2"/>
  <c r="BK135" i="2"/>
  <c r="BP135" i="2"/>
  <c r="BS135" i="2"/>
  <c r="BL135" i="2"/>
  <c r="BP130" i="2"/>
  <c r="BQ130" i="2"/>
  <c r="BR130" i="2"/>
  <c r="BL130" i="2"/>
  <c r="BS130" i="2"/>
  <c r="BK130" i="2"/>
  <c r="BN130" i="2"/>
  <c r="BR140" i="2"/>
  <c r="BK140" i="2"/>
  <c r="BS140" i="2"/>
  <c r="BL140" i="2"/>
  <c r="BN140" i="2"/>
  <c r="BP140" i="2"/>
  <c r="BQ140" i="2"/>
  <c r="BN117" i="2"/>
  <c r="BP117" i="2"/>
  <c r="BQ117" i="2"/>
  <c r="BR117" i="2"/>
  <c r="BK117" i="2"/>
  <c r="BS117" i="2"/>
  <c r="BL117" i="2"/>
  <c r="BP119" i="2"/>
  <c r="BQ119" i="2"/>
  <c r="BR119" i="2"/>
  <c r="BK119" i="2"/>
  <c r="BS119" i="2"/>
  <c r="BL119" i="2"/>
  <c r="BN119" i="2"/>
  <c r="BR113" i="2"/>
  <c r="BK113" i="2"/>
  <c r="BS113" i="2"/>
  <c r="BL113" i="2"/>
  <c r="BN113" i="2"/>
  <c r="BP113" i="2"/>
  <c r="BQ113" i="2"/>
  <c r="BR65" i="2"/>
  <c r="BK65" i="2"/>
  <c r="BS65" i="2"/>
  <c r="BL65" i="2"/>
  <c r="BN65" i="2"/>
  <c r="BP65" i="2"/>
  <c r="BQ65" i="2"/>
  <c r="BP87" i="2"/>
  <c r="BQ87" i="2"/>
  <c r="BR87" i="2"/>
  <c r="BK87" i="2"/>
  <c r="BS87" i="2"/>
  <c r="BL87" i="2"/>
  <c r="BN87" i="2"/>
  <c r="BN76" i="2"/>
  <c r="BP76" i="2"/>
  <c r="BQ76" i="2"/>
  <c r="BR76" i="2"/>
  <c r="BK76" i="2"/>
  <c r="BL76" i="2"/>
  <c r="BS76" i="2"/>
  <c r="BQ80" i="2"/>
  <c r="BR80" i="2"/>
  <c r="BL80" i="2"/>
  <c r="BN80" i="2"/>
  <c r="BK80" i="2"/>
  <c r="BP80" i="2"/>
  <c r="BS80" i="2"/>
  <c r="BN63" i="2"/>
  <c r="BQ63" i="2"/>
  <c r="BR63" i="2"/>
  <c r="BK63" i="2"/>
  <c r="BS63" i="2"/>
  <c r="BL63" i="2"/>
  <c r="BP63" i="2"/>
  <c r="BN32" i="2"/>
  <c r="BP32" i="2"/>
  <c r="BQ32" i="2"/>
  <c r="BL32" i="2"/>
  <c r="BS32" i="2"/>
  <c r="BK32" i="2"/>
  <c r="BR32" i="2"/>
  <c r="BP52" i="2"/>
  <c r="BK52" i="2"/>
  <c r="BS52" i="2"/>
  <c r="BN52" i="2"/>
  <c r="BQ52" i="2"/>
  <c r="BR52" i="2"/>
  <c r="BL52" i="2"/>
  <c r="BN23" i="2"/>
  <c r="BP23" i="2"/>
  <c r="BQ23" i="2"/>
  <c r="BK23" i="2"/>
  <c r="BS23" i="2"/>
  <c r="BL23" i="2"/>
  <c r="BR23" i="2"/>
  <c r="BK21" i="2"/>
  <c r="BS21" i="2"/>
  <c r="BL21" i="2"/>
  <c r="BN21" i="2"/>
  <c r="BQ21" i="2"/>
  <c r="BR21" i="2"/>
  <c r="BP21" i="2"/>
  <c r="BQ27" i="2"/>
  <c r="BR27" i="2"/>
  <c r="BK27" i="2"/>
  <c r="BS27" i="2"/>
  <c r="BL27" i="2"/>
  <c r="BP27" i="2"/>
  <c r="BN27" i="2"/>
  <c r="BN7" i="2"/>
  <c r="BP7" i="2"/>
  <c r="BQ7" i="2"/>
  <c r="BR7" i="2"/>
  <c r="BL7" i="2"/>
  <c r="BS7" i="2"/>
  <c r="BK7" i="2"/>
  <c r="BR3" i="2"/>
  <c r="BK3" i="2"/>
  <c r="BS3" i="2"/>
  <c r="BL3" i="2"/>
  <c r="BN3" i="2"/>
  <c r="BP3" i="2"/>
  <c r="BQ3" i="2"/>
  <c r="BP1075" i="2"/>
  <c r="BQ1075" i="2"/>
  <c r="BK1075" i="2"/>
  <c r="BL1075" i="2"/>
  <c r="BN1075" i="2"/>
  <c r="BR1075" i="2"/>
  <c r="BS1075" i="2"/>
  <c r="BJ1085" i="2"/>
  <c r="BN1100" i="2"/>
  <c r="BP1100" i="2"/>
  <c r="BQ1100" i="2"/>
  <c r="BR1100" i="2"/>
  <c r="BK1100" i="2"/>
  <c r="BS1100" i="2"/>
  <c r="BL1100" i="2"/>
  <c r="BN1124" i="2"/>
  <c r="BP1124" i="2"/>
  <c r="BQ1124" i="2"/>
  <c r="BR1124" i="2"/>
  <c r="BK1124" i="2"/>
  <c r="BS1124" i="2"/>
  <c r="BL1124" i="2"/>
  <c r="BJ1026" i="2"/>
  <c r="BJ1059" i="2"/>
  <c r="BJ995" i="2"/>
  <c r="BJ1060" i="2"/>
  <c r="BJ996" i="2"/>
  <c r="BJ1045" i="2"/>
  <c r="BJ981" i="2"/>
  <c r="BJ1054" i="2"/>
  <c r="BJ990" i="2"/>
  <c r="BJ1055" i="2"/>
  <c r="BJ991" i="2"/>
  <c r="BJ1056" i="2"/>
  <c r="BJ992" i="2"/>
  <c r="BJ1041" i="2"/>
  <c r="BJ977" i="2"/>
  <c r="BJ948" i="2"/>
  <c r="BJ884" i="2"/>
  <c r="BJ925" i="2"/>
  <c r="BJ846" i="2"/>
  <c r="BJ926" i="2"/>
  <c r="BJ766" i="2"/>
  <c r="BJ911" i="2"/>
  <c r="BJ968" i="2"/>
  <c r="BJ904" i="2"/>
  <c r="BJ945" i="2"/>
  <c r="BJ881" i="2"/>
  <c r="BJ938" i="2"/>
  <c r="BJ874" i="2"/>
  <c r="BJ823" i="2"/>
  <c r="BJ759" i="2"/>
  <c r="BJ816" i="2"/>
  <c r="BJ725" i="2"/>
  <c r="BJ817" i="2"/>
  <c r="BJ693" i="2"/>
  <c r="BJ802" i="2"/>
  <c r="BJ851" i="2"/>
  <c r="BJ787" i="2"/>
  <c r="BJ844" i="2"/>
  <c r="BJ780" i="2"/>
  <c r="BJ845" i="2"/>
  <c r="BJ781" i="2"/>
  <c r="BJ726" i="2"/>
  <c r="BJ727" i="2"/>
  <c r="BJ728" i="2"/>
  <c r="BJ729" i="2"/>
  <c r="BJ722" i="2"/>
  <c r="BJ723" i="2"/>
  <c r="BJ724" i="2"/>
  <c r="BJ664" i="2"/>
  <c r="BJ657" i="2"/>
  <c r="BJ650" i="2"/>
  <c r="BJ651" i="2"/>
  <c r="BJ644" i="2"/>
  <c r="BJ637" i="2"/>
  <c r="BJ631" i="2"/>
  <c r="BJ627" i="2"/>
  <c r="BJ628" i="2"/>
  <c r="BJ621" i="2"/>
  <c r="BJ630" i="2"/>
  <c r="BJ623" i="2"/>
  <c r="BJ616" i="2"/>
  <c r="BJ609" i="2"/>
  <c r="BJ602" i="2"/>
  <c r="BJ538" i="2"/>
  <c r="BJ539" i="2"/>
  <c r="BJ532" i="2"/>
  <c r="BJ525" i="2"/>
  <c r="BJ518" i="2"/>
  <c r="BJ527" i="2"/>
  <c r="BJ520" i="2"/>
  <c r="BJ521" i="2"/>
  <c r="BJ505" i="2"/>
  <c r="BJ506" i="2"/>
  <c r="BJ434" i="2"/>
  <c r="BJ426" i="2"/>
  <c r="BJ501" i="2"/>
  <c r="BJ494" i="2"/>
  <c r="BJ487" i="2"/>
  <c r="BJ427" i="2"/>
  <c r="BJ420" i="2"/>
  <c r="BJ421" i="2"/>
  <c r="BJ422" i="2"/>
  <c r="BJ407" i="2"/>
  <c r="BJ400" i="2"/>
  <c r="BJ401" i="2"/>
  <c r="BJ388" i="2"/>
  <c r="BJ375" i="2"/>
  <c r="BJ386" i="2"/>
  <c r="BJ351" i="2"/>
  <c r="BJ353" i="2"/>
  <c r="BJ363" i="2"/>
  <c r="BJ332" i="2"/>
  <c r="BJ322" i="2"/>
  <c r="BJ323" i="2"/>
  <c r="BJ325" i="2"/>
  <c r="BJ326" i="2"/>
  <c r="BJ327" i="2"/>
  <c r="BJ320" i="2"/>
  <c r="BJ297" i="2"/>
  <c r="BJ248" i="2"/>
  <c r="BJ258" i="2"/>
  <c r="BJ244" i="2"/>
  <c r="BJ245" i="2"/>
  <c r="BJ239" i="2"/>
  <c r="BJ226" i="2"/>
  <c r="BJ209" i="2"/>
  <c r="BJ219" i="2"/>
  <c r="BJ196" i="2"/>
  <c r="BJ205" i="2"/>
  <c r="BJ231" i="2"/>
  <c r="BJ182" i="2"/>
  <c r="BJ184" i="2"/>
  <c r="BJ167" i="2"/>
  <c r="BJ130" i="2"/>
  <c r="BJ169" i="2"/>
  <c r="BJ145" i="2"/>
  <c r="BJ132" i="2"/>
  <c r="BJ109" i="2"/>
  <c r="BJ91" i="2"/>
  <c r="BJ122" i="2"/>
  <c r="BJ102" i="2"/>
  <c r="BJ61" i="2"/>
  <c r="BJ80" i="2"/>
  <c r="BJ78" i="2"/>
  <c r="BJ53" i="2"/>
  <c r="BJ56" i="2"/>
  <c r="BJ43" i="2"/>
  <c r="BJ47" i="2"/>
  <c r="BJ31" i="2"/>
  <c r="BJ25" i="2"/>
  <c r="BJ20" i="2"/>
  <c r="BJ17" i="2"/>
  <c r="BO1086" i="2"/>
  <c r="BN1091" i="2"/>
  <c r="BP1091" i="2"/>
  <c r="BQ1091" i="2"/>
  <c r="BR1091" i="2"/>
  <c r="BK1091" i="2"/>
  <c r="BS1091" i="2"/>
  <c r="BL1091" i="2"/>
  <c r="BR1088" i="2"/>
  <c r="BK1088" i="2"/>
  <c r="BS1088" i="2"/>
  <c r="BL1088" i="2"/>
  <c r="BN1088" i="2"/>
  <c r="BP1088" i="2"/>
  <c r="BQ1088" i="2"/>
  <c r="BJ1080" i="2"/>
  <c r="BO1081" i="2"/>
  <c r="BP1102" i="2"/>
  <c r="BQ1102" i="2"/>
  <c r="BR1102" i="2"/>
  <c r="BK1102" i="2"/>
  <c r="BS1102" i="2"/>
  <c r="BL1102" i="2"/>
  <c r="BN1102" i="2"/>
  <c r="BI1087" i="2"/>
  <c r="BJ1102" i="2"/>
  <c r="BK1017" i="2"/>
  <c r="BS1017" i="2"/>
  <c r="BL1017" i="2"/>
  <c r="BN1017" i="2"/>
  <c r="BP1017" i="2"/>
  <c r="BQ1017" i="2"/>
  <c r="BR1017" i="2"/>
  <c r="BK890" i="2"/>
  <c r="BS890" i="2"/>
  <c r="BL890" i="2"/>
  <c r="BN890" i="2"/>
  <c r="BP890" i="2"/>
  <c r="BQ890" i="2"/>
  <c r="BR890" i="2"/>
  <c r="BL1010" i="2"/>
  <c r="BN1010" i="2"/>
  <c r="BP1010" i="2"/>
  <c r="BQ1010" i="2"/>
  <c r="BR1010" i="2"/>
  <c r="BK1010" i="2"/>
  <c r="BS1010" i="2"/>
  <c r="BN1043" i="2"/>
  <c r="BP1043" i="2"/>
  <c r="BQ1043" i="2"/>
  <c r="BR1043" i="2"/>
  <c r="BK1043" i="2"/>
  <c r="BS1043" i="2"/>
  <c r="BL1043" i="2"/>
  <c r="BN979" i="2"/>
  <c r="BP979" i="2"/>
  <c r="BQ979" i="2"/>
  <c r="BR979" i="2"/>
  <c r="BK979" i="2"/>
  <c r="BS979" i="2"/>
  <c r="BL979" i="2"/>
  <c r="BN1036" i="2"/>
  <c r="BP1036" i="2"/>
  <c r="BQ1036" i="2"/>
  <c r="BR1036" i="2"/>
  <c r="BK1036" i="2"/>
  <c r="BS1036" i="2"/>
  <c r="BL1036" i="2"/>
  <c r="BQ972" i="2"/>
  <c r="BK972" i="2"/>
  <c r="BL972" i="2"/>
  <c r="BN972" i="2"/>
  <c r="BP972" i="2"/>
  <c r="BR972" i="2"/>
  <c r="BS972" i="2"/>
  <c r="BP1029" i="2"/>
  <c r="BQ1029" i="2"/>
  <c r="BR1029" i="2"/>
  <c r="BK1029" i="2"/>
  <c r="BS1029" i="2"/>
  <c r="BL1029" i="2"/>
  <c r="BN1029" i="2"/>
  <c r="BK922" i="2"/>
  <c r="BS922" i="2"/>
  <c r="BL922" i="2"/>
  <c r="BN922" i="2"/>
  <c r="BP922" i="2"/>
  <c r="BQ922" i="2"/>
  <c r="BR922" i="2"/>
  <c r="BP1030" i="2"/>
  <c r="BQ1030" i="2"/>
  <c r="BR1030" i="2"/>
  <c r="BK1030" i="2"/>
  <c r="BS1030" i="2"/>
  <c r="BL1030" i="2"/>
  <c r="BN1030" i="2"/>
  <c r="BN970" i="2"/>
  <c r="BQ970" i="2"/>
  <c r="BK970" i="2"/>
  <c r="BL970" i="2"/>
  <c r="BP970" i="2"/>
  <c r="BR970" i="2"/>
  <c r="BS970" i="2"/>
  <c r="BQ1047" i="2"/>
  <c r="BR1047" i="2"/>
  <c r="BK1047" i="2"/>
  <c r="BS1047" i="2"/>
  <c r="BL1047" i="2"/>
  <c r="BN1047" i="2"/>
  <c r="BP1047" i="2"/>
  <c r="BQ983" i="2"/>
  <c r="BR983" i="2"/>
  <c r="BK983" i="2"/>
  <c r="BS983" i="2"/>
  <c r="BL983" i="2"/>
  <c r="BN983" i="2"/>
  <c r="BP983" i="2"/>
  <c r="BR1040" i="2"/>
  <c r="BK1040" i="2"/>
  <c r="BS1040" i="2"/>
  <c r="BL1040" i="2"/>
  <c r="BN1040" i="2"/>
  <c r="BP1040" i="2"/>
  <c r="BQ1040" i="2"/>
  <c r="BR976" i="2"/>
  <c r="BK976" i="2"/>
  <c r="BS976" i="2"/>
  <c r="BL976" i="2"/>
  <c r="BN976" i="2"/>
  <c r="BP976" i="2"/>
  <c r="BQ976" i="2"/>
  <c r="BL923" i="2"/>
  <c r="BN923" i="2"/>
  <c r="BP923" i="2"/>
  <c r="BQ923" i="2"/>
  <c r="BR923" i="2"/>
  <c r="BK923" i="2"/>
  <c r="BS923" i="2"/>
  <c r="BK861" i="2"/>
  <c r="BS861" i="2"/>
  <c r="BL861" i="2"/>
  <c r="BN861" i="2"/>
  <c r="BP861" i="2"/>
  <c r="BQ861" i="2"/>
  <c r="BR861" i="2"/>
  <c r="BN924" i="2"/>
  <c r="BP924" i="2"/>
  <c r="BQ924" i="2"/>
  <c r="BR924" i="2"/>
  <c r="BK924" i="2"/>
  <c r="BS924" i="2"/>
  <c r="BL924" i="2"/>
  <c r="BK789" i="2"/>
  <c r="BS789" i="2"/>
  <c r="BL789" i="2"/>
  <c r="BN789" i="2"/>
  <c r="BP789" i="2"/>
  <c r="BQ789" i="2"/>
  <c r="BR789" i="2"/>
  <c r="BN917" i="2"/>
  <c r="BP917" i="2"/>
  <c r="BQ917" i="2"/>
  <c r="BR917" i="2"/>
  <c r="BK917" i="2"/>
  <c r="BS917" i="2"/>
  <c r="BL917" i="2"/>
  <c r="BQ966" i="2"/>
  <c r="BR966" i="2"/>
  <c r="BK966" i="2"/>
  <c r="BS966" i="2"/>
  <c r="BL966" i="2"/>
  <c r="BN966" i="2"/>
  <c r="BP966" i="2"/>
  <c r="BP902" i="2"/>
  <c r="BQ902" i="2"/>
  <c r="BR902" i="2"/>
  <c r="BK902" i="2"/>
  <c r="BS902" i="2"/>
  <c r="BL902" i="2"/>
  <c r="BN902" i="2"/>
  <c r="BP951" i="2"/>
  <c r="BQ951" i="2"/>
  <c r="BR951" i="2"/>
  <c r="BK951" i="2"/>
  <c r="BS951" i="2"/>
  <c r="BL951" i="2"/>
  <c r="BN951" i="2"/>
  <c r="BP887" i="2"/>
  <c r="BQ887" i="2"/>
  <c r="BR887" i="2"/>
  <c r="BK887" i="2"/>
  <c r="BS887" i="2"/>
  <c r="BL887" i="2"/>
  <c r="BN887" i="2"/>
  <c r="BQ944" i="2"/>
  <c r="BR944" i="2"/>
  <c r="BK944" i="2"/>
  <c r="BS944" i="2"/>
  <c r="BL944" i="2"/>
  <c r="BN944" i="2"/>
  <c r="BP944" i="2"/>
  <c r="BQ880" i="2"/>
  <c r="BR880" i="2"/>
  <c r="BK880" i="2"/>
  <c r="BS880" i="2"/>
  <c r="BL880" i="2"/>
  <c r="BN880" i="2"/>
  <c r="BP880" i="2"/>
  <c r="BR921" i="2"/>
  <c r="BK921" i="2"/>
  <c r="BS921" i="2"/>
  <c r="BL921" i="2"/>
  <c r="BN921" i="2"/>
  <c r="BP921" i="2"/>
  <c r="BQ921" i="2"/>
  <c r="BK837" i="2"/>
  <c r="BS837" i="2"/>
  <c r="BL837" i="2"/>
  <c r="BN837" i="2"/>
  <c r="BP837" i="2"/>
  <c r="BQ837" i="2"/>
  <c r="BR837" i="2"/>
  <c r="BL822" i="2"/>
  <c r="BN822" i="2"/>
  <c r="BP822" i="2"/>
  <c r="BQ822" i="2"/>
  <c r="BR822" i="2"/>
  <c r="BK822" i="2"/>
  <c r="BS822" i="2"/>
  <c r="BL758" i="2"/>
  <c r="BN758" i="2"/>
  <c r="BP758" i="2"/>
  <c r="BQ758" i="2"/>
  <c r="BR758" i="2"/>
  <c r="BK758" i="2"/>
  <c r="BS758" i="2"/>
  <c r="BN823" i="2"/>
  <c r="BP823" i="2"/>
  <c r="BQ823" i="2"/>
  <c r="BR823" i="2"/>
  <c r="BK823" i="2"/>
  <c r="BS823" i="2"/>
  <c r="BL823" i="2"/>
  <c r="BN759" i="2"/>
  <c r="BP759" i="2"/>
  <c r="BQ759" i="2"/>
  <c r="BR759" i="2"/>
  <c r="BK759" i="2"/>
  <c r="BS759" i="2"/>
  <c r="BL759" i="2"/>
  <c r="BN824" i="2"/>
  <c r="BP824" i="2"/>
  <c r="BQ824" i="2"/>
  <c r="BR824" i="2"/>
  <c r="BK824" i="2"/>
  <c r="BS824" i="2"/>
  <c r="BL824" i="2"/>
  <c r="BN760" i="2"/>
  <c r="BP760" i="2"/>
  <c r="BQ760" i="2"/>
  <c r="BR760" i="2"/>
  <c r="BK760" i="2"/>
  <c r="BS760" i="2"/>
  <c r="BL760" i="2"/>
  <c r="BP809" i="2"/>
  <c r="BQ809" i="2"/>
  <c r="BR809" i="2"/>
  <c r="BK809" i="2"/>
  <c r="BS809" i="2"/>
  <c r="BL809" i="2"/>
  <c r="BN809" i="2"/>
  <c r="BP850" i="2"/>
  <c r="BQ850" i="2"/>
  <c r="BR850" i="2"/>
  <c r="BK850" i="2"/>
  <c r="BS850" i="2"/>
  <c r="BL850" i="2"/>
  <c r="BN850" i="2"/>
  <c r="BP786" i="2"/>
  <c r="BQ786" i="2"/>
  <c r="BR786" i="2"/>
  <c r="BK786" i="2"/>
  <c r="BS786" i="2"/>
  <c r="BL786" i="2"/>
  <c r="BN786" i="2"/>
  <c r="BQ859" i="2"/>
  <c r="BR859" i="2"/>
  <c r="BK859" i="2"/>
  <c r="BS859" i="2"/>
  <c r="BL859" i="2"/>
  <c r="BN859" i="2"/>
  <c r="BP859" i="2"/>
  <c r="BQ795" i="2"/>
  <c r="BR795" i="2"/>
  <c r="BK795" i="2"/>
  <c r="BS795" i="2"/>
  <c r="BL795" i="2"/>
  <c r="BN795" i="2"/>
  <c r="BP795" i="2"/>
  <c r="BR844" i="2"/>
  <c r="BK844" i="2"/>
  <c r="BS844" i="2"/>
  <c r="BL844" i="2"/>
  <c r="BN844" i="2"/>
  <c r="BP844" i="2"/>
  <c r="BQ844" i="2"/>
  <c r="BR780" i="2"/>
  <c r="BK780" i="2"/>
  <c r="BS780" i="2"/>
  <c r="BL780" i="2"/>
  <c r="BN780" i="2"/>
  <c r="BP780" i="2"/>
  <c r="BQ780" i="2"/>
  <c r="BL725" i="2"/>
  <c r="BN725" i="2"/>
  <c r="BP725" i="2"/>
  <c r="BQ725" i="2"/>
  <c r="BR725" i="2"/>
  <c r="BK725" i="2"/>
  <c r="BS725" i="2"/>
  <c r="BN734" i="2"/>
  <c r="BP734" i="2"/>
  <c r="BQ734" i="2"/>
  <c r="BR734" i="2"/>
  <c r="BK734" i="2"/>
  <c r="BS734" i="2"/>
  <c r="BL734" i="2"/>
  <c r="BN735" i="2"/>
  <c r="BP735" i="2"/>
  <c r="BQ735" i="2"/>
  <c r="BR735" i="2"/>
  <c r="BK735" i="2"/>
  <c r="BS735" i="2"/>
  <c r="BL735" i="2"/>
  <c r="BP736" i="2"/>
  <c r="BQ736" i="2"/>
  <c r="BR736" i="2"/>
  <c r="BK736" i="2"/>
  <c r="BS736" i="2"/>
  <c r="BL736" i="2"/>
  <c r="BN736" i="2"/>
  <c r="BP737" i="2"/>
  <c r="BQ737" i="2"/>
  <c r="BR737" i="2"/>
  <c r="BK737" i="2"/>
  <c r="BS737" i="2"/>
  <c r="BL737" i="2"/>
  <c r="BN737" i="2"/>
  <c r="BQ730" i="2"/>
  <c r="BR730" i="2"/>
  <c r="BK730" i="2"/>
  <c r="BS730" i="2"/>
  <c r="BL730" i="2"/>
  <c r="BN730" i="2"/>
  <c r="BP730" i="2"/>
  <c r="BR723" i="2"/>
  <c r="BK723" i="2"/>
  <c r="BS723" i="2"/>
  <c r="BL723" i="2"/>
  <c r="BN723" i="2"/>
  <c r="BP723" i="2"/>
  <c r="BQ723" i="2"/>
  <c r="BK655" i="2"/>
  <c r="BS655" i="2"/>
  <c r="BL655" i="2"/>
  <c r="BN655" i="2"/>
  <c r="BP655" i="2"/>
  <c r="BQ655" i="2"/>
  <c r="BR655" i="2"/>
  <c r="BL648" i="2"/>
  <c r="BN648" i="2"/>
  <c r="BP648" i="2"/>
  <c r="BQ648" i="2"/>
  <c r="BR648" i="2"/>
  <c r="BK648" i="2"/>
  <c r="BS648" i="2"/>
  <c r="BN641" i="2"/>
  <c r="BP641" i="2"/>
  <c r="BQ641" i="2"/>
  <c r="BR641" i="2"/>
  <c r="BK641" i="2"/>
  <c r="BS641" i="2"/>
  <c r="BL641" i="2"/>
  <c r="BN642" i="2"/>
  <c r="BP642" i="2"/>
  <c r="BQ642" i="2"/>
  <c r="BR642" i="2"/>
  <c r="BK642" i="2"/>
  <c r="BS642" i="2"/>
  <c r="BL642" i="2"/>
  <c r="BP643" i="2"/>
  <c r="BQ643" i="2"/>
  <c r="BR643" i="2"/>
  <c r="BK643" i="2"/>
  <c r="BS643" i="2"/>
  <c r="BL643" i="2"/>
  <c r="BN643" i="2"/>
  <c r="BP636" i="2"/>
  <c r="BQ636" i="2"/>
  <c r="BR636" i="2"/>
  <c r="BK636" i="2"/>
  <c r="BS636" i="2"/>
  <c r="BL636" i="2"/>
  <c r="BN636" i="2"/>
  <c r="BR686" i="2"/>
  <c r="BK686" i="2"/>
  <c r="BS686" i="2"/>
  <c r="BL686" i="2"/>
  <c r="BN686" i="2"/>
  <c r="BP686" i="2"/>
  <c r="BQ686" i="2"/>
  <c r="BK626" i="2"/>
  <c r="BS626" i="2"/>
  <c r="BL626" i="2"/>
  <c r="BN626" i="2"/>
  <c r="BP626" i="2"/>
  <c r="BQ626" i="2"/>
  <c r="BR626" i="2"/>
  <c r="BL627" i="2"/>
  <c r="BN627" i="2"/>
  <c r="BP627" i="2"/>
  <c r="BQ627" i="2"/>
  <c r="BR627" i="2"/>
  <c r="BK627" i="2"/>
  <c r="BS627" i="2"/>
  <c r="BR569" i="2"/>
  <c r="BK569" i="2"/>
  <c r="BS569" i="2"/>
  <c r="BL569" i="2"/>
  <c r="BN569" i="2"/>
  <c r="BP569" i="2"/>
  <c r="BQ569" i="2"/>
  <c r="BN572" i="2"/>
  <c r="BP572" i="2"/>
  <c r="BQ572" i="2"/>
  <c r="BR572" i="2"/>
  <c r="BK572" i="2"/>
  <c r="BS572" i="2"/>
  <c r="BL572" i="2"/>
  <c r="BN573" i="2"/>
  <c r="BP573" i="2"/>
  <c r="BQ573" i="2"/>
  <c r="BR573" i="2"/>
  <c r="BK573" i="2"/>
  <c r="BS573" i="2"/>
  <c r="BL573" i="2"/>
  <c r="BP574" i="2"/>
  <c r="BQ574" i="2"/>
  <c r="BR574" i="2"/>
  <c r="BK574" i="2"/>
  <c r="BS574" i="2"/>
  <c r="BL574" i="2"/>
  <c r="BN574" i="2"/>
  <c r="BQ624" i="2"/>
  <c r="BR624" i="2"/>
  <c r="BK624" i="2"/>
  <c r="BS624" i="2"/>
  <c r="BL624" i="2"/>
  <c r="BN624" i="2"/>
  <c r="BP624" i="2"/>
  <c r="BR617" i="2"/>
  <c r="BK617" i="2"/>
  <c r="BS617" i="2"/>
  <c r="BL617" i="2"/>
  <c r="BN617" i="2"/>
  <c r="BP617" i="2"/>
  <c r="BQ617" i="2"/>
  <c r="BK545" i="2"/>
  <c r="BS545" i="2"/>
  <c r="BL545" i="2"/>
  <c r="BN545" i="2"/>
  <c r="BP545" i="2"/>
  <c r="BQ545" i="2"/>
  <c r="BR545" i="2"/>
  <c r="BL538" i="2"/>
  <c r="BN538" i="2"/>
  <c r="BP538" i="2"/>
  <c r="BQ538" i="2"/>
  <c r="BR538" i="2"/>
  <c r="BK538" i="2"/>
  <c r="BS538" i="2"/>
  <c r="BN539" i="2"/>
  <c r="BP539" i="2"/>
  <c r="BQ539" i="2"/>
  <c r="BR539" i="2"/>
  <c r="BK539" i="2"/>
  <c r="BS539" i="2"/>
  <c r="BL539" i="2"/>
  <c r="BN540" i="2"/>
  <c r="BP540" i="2"/>
  <c r="BQ540" i="2"/>
  <c r="BR540" i="2"/>
  <c r="BK540" i="2"/>
  <c r="BS540" i="2"/>
  <c r="BL540" i="2"/>
  <c r="BP533" i="2"/>
  <c r="BQ533" i="2"/>
  <c r="BR533" i="2"/>
  <c r="BK533" i="2"/>
  <c r="BS533" i="2"/>
  <c r="BL533" i="2"/>
  <c r="BN533" i="2"/>
  <c r="BP526" i="2"/>
  <c r="BQ526" i="2"/>
  <c r="BR526" i="2"/>
  <c r="BK526" i="2"/>
  <c r="BS526" i="2"/>
  <c r="BL526" i="2"/>
  <c r="BN526" i="2"/>
  <c r="BQ527" i="2"/>
  <c r="BR527" i="2"/>
  <c r="BK527" i="2"/>
  <c r="BS527" i="2"/>
  <c r="BL527" i="2"/>
  <c r="BN527" i="2"/>
  <c r="BP527" i="2"/>
  <c r="BR528" i="2"/>
  <c r="BK528" i="2"/>
  <c r="BS528" i="2"/>
  <c r="BL528" i="2"/>
  <c r="BN528" i="2"/>
  <c r="BP528" i="2"/>
  <c r="BQ528" i="2"/>
  <c r="BK463" i="2"/>
  <c r="BS463" i="2"/>
  <c r="BL463" i="2"/>
  <c r="BN463" i="2"/>
  <c r="BP463" i="2"/>
  <c r="BQ463" i="2"/>
  <c r="BR463" i="2"/>
  <c r="BP505" i="2"/>
  <c r="BQ505" i="2"/>
  <c r="BR505" i="2"/>
  <c r="BK505" i="2"/>
  <c r="BS505" i="2"/>
  <c r="BL505" i="2"/>
  <c r="BN505" i="2"/>
  <c r="BK425" i="2"/>
  <c r="BS425" i="2"/>
  <c r="BL425" i="2"/>
  <c r="BN425" i="2"/>
  <c r="BP425" i="2"/>
  <c r="BQ425" i="2"/>
  <c r="BR425" i="2"/>
  <c r="BK433" i="2"/>
  <c r="BS433" i="2"/>
  <c r="BL433" i="2"/>
  <c r="BN433" i="2"/>
  <c r="BP433" i="2"/>
  <c r="BQ433" i="2"/>
  <c r="BR433" i="2"/>
  <c r="BP508" i="2"/>
  <c r="BR508" i="2"/>
  <c r="BL508" i="2"/>
  <c r="BN508" i="2"/>
  <c r="BQ508" i="2"/>
  <c r="BS508" i="2"/>
  <c r="BK508" i="2"/>
  <c r="BQ493" i="2"/>
  <c r="BR493" i="2"/>
  <c r="BK493" i="2"/>
  <c r="BS493" i="2"/>
  <c r="BL493" i="2"/>
  <c r="BN493" i="2"/>
  <c r="BP493" i="2"/>
  <c r="BR486" i="2"/>
  <c r="BK486" i="2"/>
  <c r="BS486" i="2"/>
  <c r="BL486" i="2"/>
  <c r="BN486" i="2"/>
  <c r="BP486" i="2"/>
  <c r="BQ486" i="2"/>
  <c r="BL426" i="2"/>
  <c r="BN426" i="2"/>
  <c r="BP426" i="2"/>
  <c r="BQ426" i="2"/>
  <c r="BR426" i="2"/>
  <c r="BS426" i="2"/>
  <c r="BK426" i="2"/>
  <c r="BN419" i="2"/>
  <c r="BP419" i="2"/>
  <c r="BQ419" i="2"/>
  <c r="BR419" i="2"/>
  <c r="BK419" i="2"/>
  <c r="BS419" i="2"/>
  <c r="BL419" i="2"/>
  <c r="BN420" i="2"/>
  <c r="BP420" i="2"/>
  <c r="BQ420" i="2"/>
  <c r="BR420" i="2"/>
  <c r="BK420" i="2"/>
  <c r="BS420" i="2"/>
  <c r="BL420" i="2"/>
  <c r="BP421" i="2"/>
  <c r="BQ421" i="2"/>
  <c r="BR421" i="2"/>
  <c r="BK421" i="2"/>
  <c r="BS421" i="2"/>
  <c r="BL421" i="2"/>
  <c r="BN421" i="2"/>
  <c r="BP414" i="2"/>
  <c r="BQ414" i="2"/>
  <c r="BR414" i="2"/>
  <c r="BK414" i="2"/>
  <c r="BS414" i="2"/>
  <c r="BL414" i="2"/>
  <c r="BN414" i="2"/>
  <c r="BQ399" i="2"/>
  <c r="BR399" i="2"/>
  <c r="BK399" i="2"/>
  <c r="BS399" i="2"/>
  <c r="BL399" i="2"/>
  <c r="BN399" i="2"/>
  <c r="BP399" i="2"/>
  <c r="BN380" i="2"/>
  <c r="BP380" i="2"/>
  <c r="BQ380" i="2"/>
  <c r="BK380" i="2"/>
  <c r="BS380" i="2"/>
  <c r="BL380" i="2"/>
  <c r="BR380" i="2"/>
  <c r="BK356" i="2"/>
  <c r="BS356" i="2"/>
  <c r="BL356" i="2"/>
  <c r="BN356" i="2"/>
  <c r="BP356" i="2"/>
  <c r="BQ356" i="2"/>
  <c r="BR356" i="2"/>
  <c r="BP374" i="2"/>
  <c r="BQ374" i="2"/>
  <c r="BR374" i="2"/>
  <c r="BK374" i="2"/>
  <c r="BS374" i="2"/>
  <c r="BN374" i="2"/>
  <c r="BL374" i="2"/>
  <c r="BK348" i="2"/>
  <c r="BS348" i="2"/>
  <c r="BL348" i="2"/>
  <c r="BN348" i="2"/>
  <c r="BP348" i="2"/>
  <c r="BQ348" i="2"/>
  <c r="BR348" i="2"/>
  <c r="BN358" i="2"/>
  <c r="BP358" i="2"/>
  <c r="BQ358" i="2"/>
  <c r="BR358" i="2"/>
  <c r="BK358" i="2"/>
  <c r="BS358" i="2"/>
  <c r="BL358" i="2"/>
  <c r="BN331" i="2"/>
  <c r="BP331" i="2"/>
  <c r="BQ331" i="2"/>
  <c r="BK331" i="2"/>
  <c r="BS331" i="2"/>
  <c r="BL331" i="2"/>
  <c r="BR331" i="2"/>
  <c r="BQ346" i="2"/>
  <c r="BR346" i="2"/>
  <c r="BK346" i="2"/>
  <c r="BS346" i="2"/>
  <c r="BL346" i="2"/>
  <c r="BN346" i="2"/>
  <c r="BP346" i="2"/>
  <c r="BN297" i="2"/>
  <c r="BP297" i="2"/>
  <c r="BQ297" i="2"/>
  <c r="BR297" i="2"/>
  <c r="BS297" i="2"/>
  <c r="BL297" i="2"/>
  <c r="BK297" i="2"/>
  <c r="BL338" i="2"/>
  <c r="BN338" i="2"/>
  <c r="BP338" i="2"/>
  <c r="BR338" i="2"/>
  <c r="BK338" i="2"/>
  <c r="BQ338" i="2"/>
  <c r="BS338" i="2"/>
  <c r="BN324" i="2"/>
  <c r="BP324" i="2"/>
  <c r="BQ324" i="2"/>
  <c r="BR324" i="2"/>
  <c r="BL324" i="2"/>
  <c r="BS324" i="2"/>
  <c r="BK324" i="2"/>
  <c r="BP325" i="2"/>
  <c r="BQ325" i="2"/>
  <c r="BR325" i="2"/>
  <c r="BK325" i="2"/>
  <c r="BS325" i="2"/>
  <c r="BL325" i="2"/>
  <c r="BN325" i="2"/>
  <c r="BN248" i="2"/>
  <c r="BP248" i="2"/>
  <c r="BQ248" i="2"/>
  <c r="BK248" i="2"/>
  <c r="BS248" i="2"/>
  <c r="BL248" i="2"/>
  <c r="BR248" i="2"/>
  <c r="BK254" i="2"/>
  <c r="BS254" i="2"/>
  <c r="BL254" i="2"/>
  <c r="BN254" i="2"/>
  <c r="BQ254" i="2"/>
  <c r="BP254" i="2"/>
  <c r="BR254" i="2"/>
  <c r="BN288" i="2"/>
  <c r="BP288" i="2"/>
  <c r="BQ288" i="2"/>
  <c r="BK288" i="2"/>
  <c r="BS288" i="2"/>
  <c r="BL288" i="2"/>
  <c r="BR288" i="2"/>
  <c r="BK286" i="2"/>
  <c r="BS286" i="2"/>
  <c r="BL286" i="2"/>
  <c r="BN286" i="2"/>
  <c r="BQ286" i="2"/>
  <c r="BR286" i="2"/>
  <c r="BP286" i="2"/>
  <c r="BL247" i="2"/>
  <c r="BN247" i="2"/>
  <c r="BP247" i="2"/>
  <c r="BR247" i="2"/>
  <c r="BQ247" i="2"/>
  <c r="BK247" i="2"/>
  <c r="BS247" i="2"/>
  <c r="BP227" i="2"/>
  <c r="BQ227" i="2"/>
  <c r="BK227" i="2"/>
  <c r="BS227" i="2"/>
  <c r="BL227" i="2"/>
  <c r="BN227" i="2"/>
  <c r="BR227" i="2"/>
  <c r="BP291" i="2"/>
  <c r="BQ291" i="2"/>
  <c r="BR291" i="2"/>
  <c r="BK291" i="2"/>
  <c r="BS291" i="2"/>
  <c r="BL291" i="2"/>
  <c r="BN291" i="2"/>
  <c r="BQ276" i="2"/>
  <c r="BR276" i="2"/>
  <c r="BK276" i="2"/>
  <c r="BS276" i="2"/>
  <c r="BL276" i="2"/>
  <c r="BP276" i="2"/>
  <c r="BN276" i="2"/>
  <c r="BR269" i="2"/>
  <c r="BK269" i="2"/>
  <c r="BS269" i="2"/>
  <c r="BL269" i="2"/>
  <c r="BN269" i="2"/>
  <c r="BP269" i="2"/>
  <c r="BQ269" i="2"/>
  <c r="BK207" i="2"/>
  <c r="BS207" i="2"/>
  <c r="BL207" i="2"/>
  <c r="BN207" i="2"/>
  <c r="BP207" i="2"/>
  <c r="BQ207" i="2"/>
  <c r="BR207" i="2"/>
  <c r="BN217" i="2"/>
  <c r="BP217" i="2"/>
  <c r="BQ217" i="2"/>
  <c r="BS217" i="2"/>
  <c r="BL217" i="2"/>
  <c r="BK217" i="2"/>
  <c r="BR217" i="2"/>
  <c r="BR244" i="2"/>
  <c r="BP244" i="2"/>
  <c r="BN244" i="2"/>
  <c r="BQ244" i="2"/>
  <c r="BS244" i="2"/>
  <c r="BL244" i="2"/>
  <c r="BK244" i="2"/>
  <c r="BN226" i="2"/>
  <c r="BP226" i="2"/>
  <c r="BR226" i="2"/>
  <c r="BS226" i="2"/>
  <c r="BK226" i="2"/>
  <c r="BL226" i="2"/>
  <c r="BQ226" i="2"/>
  <c r="BP203" i="2"/>
  <c r="BQ203" i="2"/>
  <c r="BR203" i="2"/>
  <c r="BK203" i="2"/>
  <c r="BS203" i="2"/>
  <c r="BN203" i="2"/>
  <c r="BL203" i="2"/>
  <c r="BN188" i="2"/>
  <c r="BP188" i="2"/>
  <c r="BQ188" i="2"/>
  <c r="BK188" i="2"/>
  <c r="BR188" i="2"/>
  <c r="BL188" i="2"/>
  <c r="BS188" i="2"/>
  <c r="BN180" i="2"/>
  <c r="BP180" i="2"/>
  <c r="BQ180" i="2"/>
  <c r="BK180" i="2"/>
  <c r="BL180" i="2"/>
  <c r="BS180" i="2"/>
  <c r="BR180" i="2"/>
  <c r="BN189" i="2"/>
  <c r="BP189" i="2"/>
  <c r="BQ189" i="2"/>
  <c r="BR189" i="2"/>
  <c r="BS189" i="2"/>
  <c r="BL189" i="2"/>
  <c r="BK189" i="2"/>
  <c r="BL154" i="2"/>
  <c r="BN154" i="2"/>
  <c r="BP154" i="2"/>
  <c r="BQ154" i="2"/>
  <c r="BS154" i="2"/>
  <c r="BK154" i="2"/>
  <c r="BR154" i="2"/>
  <c r="BK114" i="2"/>
  <c r="BS114" i="2"/>
  <c r="BL114" i="2"/>
  <c r="BN114" i="2"/>
  <c r="BP114" i="2"/>
  <c r="BQ114" i="2"/>
  <c r="BR114" i="2"/>
  <c r="BL134" i="2"/>
  <c r="BN134" i="2"/>
  <c r="BP134" i="2"/>
  <c r="BQ134" i="2"/>
  <c r="BR134" i="2"/>
  <c r="BS134" i="2"/>
  <c r="BK134" i="2"/>
  <c r="BQ151" i="2"/>
  <c r="BR151" i="2"/>
  <c r="BK151" i="2"/>
  <c r="BS151" i="2"/>
  <c r="BN151" i="2"/>
  <c r="BL151" i="2"/>
  <c r="BP151" i="2"/>
  <c r="BK90" i="2"/>
  <c r="BS90" i="2"/>
  <c r="BL90" i="2"/>
  <c r="BN90" i="2"/>
  <c r="BP90" i="2"/>
  <c r="BQ90" i="2"/>
  <c r="BR90" i="2"/>
  <c r="BN129" i="2"/>
  <c r="BK129" i="2"/>
  <c r="BL129" i="2"/>
  <c r="BQ129" i="2"/>
  <c r="BR129" i="2"/>
  <c r="BP129" i="2"/>
  <c r="BS129" i="2"/>
  <c r="BR132" i="2"/>
  <c r="BK132" i="2"/>
  <c r="BS132" i="2"/>
  <c r="BL132" i="2"/>
  <c r="BN132" i="2"/>
  <c r="BQ132" i="2"/>
  <c r="BP132" i="2"/>
  <c r="BN109" i="2"/>
  <c r="BP109" i="2"/>
  <c r="BQ109" i="2"/>
  <c r="BR109" i="2"/>
  <c r="BK109" i="2"/>
  <c r="BS109" i="2"/>
  <c r="BL109" i="2"/>
  <c r="BP111" i="2"/>
  <c r="BQ111" i="2"/>
  <c r="BR111" i="2"/>
  <c r="BK111" i="2"/>
  <c r="BS111" i="2"/>
  <c r="BL111" i="2"/>
  <c r="BN111" i="2"/>
  <c r="BN100" i="2"/>
  <c r="BP100" i="2"/>
  <c r="BQ100" i="2"/>
  <c r="BR100" i="2"/>
  <c r="BS100" i="2"/>
  <c r="BL100" i="2"/>
  <c r="BK100" i="2"/>
  <c r="BP102" i="2"/>
  <c r="BQ102" i="2"/>
  <c r="BR102" i="2"/>
  <c r="BK102" i="2"/>
  <c r="BS102" i="2"/>
  <c r="BL102" i="2"/>
  <c r="BN102" i="2"/>
  <c r="BQ104" i="2"/>
  <c r="BR104" i="2"/>
  <c r="BK104" i="2"/>
  <c r="BS104" i="2"/>
  <c r="BN104" i="2"/>
  <c r="BL104" i="2"/>
  <c r="BP104" i="2"/>
  <c r="BN68" i="2"/>
  <c r="BP68" i="2"/>
  <c r="BQ68" i="2"/>
  <c r="BR68" i="2"/>
  <c r="BK68" i="2"/>
  <c r="BL68" i="2"/>
  <c r="BS68" i="2"/>
  <c r="BQ72" i="2"/>
  <c r="BR72" i="2"/>
  <c r="BK72" i="2"/>
  <c r="BS72" i="2"/>
  <c r="BL72" i="2"/>
  <c r="BN72" i="2"/>
  <c r="BP72" i="2"/>
  <c r="BN55" i="2"/>
  <c r="BP55" i="2"/>
  <c r="BQ55" i="2"/>
  <c r="BR55" i="2"/>
  <c r="BK55" i="2"/>
  <c r="BS55" i="2"/>
  <c r="BL55" i="2"/>
  <c r="BQ58" i="2"/>
  <c r="BR58" i="2"/>
  <c r="BK58" i="2"/>
  <c r="BS58" i="2"/>
  <c r="BL58" i="2"/>
  <c r="BN58" i="2"/>
  <c r="BP58" i="2"/>
  <c r="BP44" i="2"/>
  <c r="BQ44" i="2"/>
  <c r="BR44" i="2"/>
  <c r="BK44" i="2"/>
  <c r="BS44" i="2"/>
  <c r="BL44" i="2"/>
  <c r="BN44" i="2"/>
  <c r="BK37" i="2"/>
  <c r="BS37" i="2"/>
  <c r="BL37" i="2"/>
  <c r="BN37" i="2"/>
  <c r="BQ37" i="2"/>
  <c r="BR37" i="2"/>
  <c r="BP37" i="2"/>
  <c r="BK12" i="2"/>
  <c r="BS12" i="2"/>
  <c r="BL12" i="2"/>
  <c r="BN12" i="2"/>
  <c r="BQ12" i="2"/>
  <c r="BP12" i="2"/>
  <c r="BR12" i="2"/>
  <c r="BQ19" i="2"/>
  <c r="BR19" i="2"/>
  <c r="BK19" i="2"/>
  <c r="BS19" i="2"/>
  <c r="BL19" i="2"/>
  <c r="BP19" i="2"/>
  <c r="BN19" i="2"/>
  <c r="BP16" i="2"/>
  <c r="BQ16" i="2"/>
  <c r="BR16" i="2"/>
  <c r="BK16" i="2"/>
  <c r="BS16" i="2"/>
  <c r="BL16" i="2"/>
  <c r="BN16" i="2"/>
  <c r="BM1080" i="2"/>
  <c r="BJ1101" i="2"/>
  <c r="BO1111" i="2"/>
  <c r="BJ1018" i="2"/>
  <c r="BJ1051" i="2"/>
  <c r="BJ987" i="2"/>
  <c r="BJ1052" i="2"/>
  <c r="BJ988" i="2"/>
  <c r="BJ1037" i="2"/>
  <c r="BJ973" i="2"/>
  <c r="BJ1046" i="2"/>
  <c r="BJ982" i="2"/>
  <c r="BJ1047" i="2"/>
  <c r="BJ983" i="2"/>
  <c r="BJ1048" i="2"/>
  <c r="BJ984" i="2"/>
  <c r="BJ1033" i="2"/>
  <c r="BJ875" i="2"/>
  <c r="BJ940" i="2"/>
  <c r="BJ876" i="2"/>
  <c r="BJ917" i="2"/>
  <c r="BJ830" i="2"/>
  <c r="BJ918" i="2"/>
  <c r="BJ967" i="2"/>
  <c r="BJ903" i="2"/>
  <c r="BJ960" i="2"/>
  <c r="BJ896" i="2"/>
  <c r="BJ937" i="2"/>
  <c r="BJ873" i="2"/>
  <c r="BJ930" i="2"/>
  <c r="BJ863" i="2"/>
  <c r="BJ815" i="2"/>
  <c r="BJ754" i="2"/>
  <c r="BJ808" i="2"/>
  <c r="BJ717" i="2"/>
  <c r="BJ809" i="2"/>
  <c r="BJ858" i="2"/>
  <c r="BJ794" i="2"/>
  <c r="BJ843" i="2"/>
  <c r="BJ779" i="2"/>
  <c r="BJ836" i="2"/>
  <c r="BJ772" i="2"/>
  <c r="BJ837" i="2"/>
  <c r="BJ773" i="2"/>
  <c r="BJ718" i="2"/>
  <c r="BJ719" i="2"/>
  <c r="BJ720" i="2"/>
  <c r="BJ721" i="2"/>
  <c r="BJ714" i="2"/>
  <c r="BJ715" i="2"/>
  <c r="BJ716" i="2"/>
  <c r="BJ656" i="2"/>
  <c r="BJ649" i="2"/>
  <c r="BJ642" i="2"/>
  <c r="BJ643" i="2"/>
  <c r="BJ636" i="2"/>
  <c r="BJ686" i="2"/>
  <c r="BJ687" i="2"/>
  <c r="BJ619" i="2"/>
  <c r="BJ620" i="2"/>
  <c r="BJ613" i="2"/>
  <c r="BJ622" i="2"/>
  <c r="BJ615" i="2"/>
  <c r="BJ608" i="2"/>
  <c r="BJ601" i="2"/>
  <c r="BJ594" i="2"/>
  <c r="BJ530" i="2"/>
  <c r="BJ531" i="2"/>
  <c r="BJ524" i="2"/>
  <c r="BJ517" i="2"/>
  <c r="BJ510" i="2"/>
  <c r="BJ519" i="2"/>
  <c r="BJ512" i="2"/>
  <c r="BJ513" i="2"/>
  <c r="BJ497" i="2"/>
  <c r="BJ498" i="2"/>
  <c r="BJ410" i="2"/>
  <c r="BJ500" i="2"/>
  <c r="BJ493" i="2"/>
  <c r="BJ486" i="2"/>
  <c r="BJ479" i="2"/>
  <c r="BJ419" i="2"/>
  <c r="BJ412" i="2"/>
  <c r="BJ413" i="2"/>
  <c r="BJ414" i="2"/>
  <c r="BJ399" i="2"/>
  <c r="BJ389" i="2"/>
  <c r="BJ398" i="2"/>
  <c r="BJ380" i="2"/>
  <c r="BJ392" i="2"/>
  <c r="BJ378" i="2"/>
  <c r="BJ330" i="2"/>
  <c r="BJ345" i="2"/>
  <c r="BJ355" i="2"/>
  <c r="BJ316" i="2"/>
  <c r="BJ308" i="2"/>
  <c r="BJ315" i="2"/>
  <c r="BJ317" i="2"/>
  <c r="BJ318" i="2"/>
  <c r="BJ319" i="2"/>
  <c r="BJ312" i="2"/>
  <c r="BJ281" i="2"/>
  <c r="BJ241" i="2"/>
  <c r="BJ250" i="2"/>
  <c r="BJ251" i="2"/>
  <c r="BJ240" i="2"/>
  <c r="BJ294" i="2"/>
  <c r="BJ233" i="2"/>
  <c r="BJ210" i="2"/>
  <c r="BJ208" i="2"/>
  <c r="BJ211" i="2"/>
  <c r="BJ193" i="2"/>
  <c r="BJ197" i="2"/>
  <c r="BJ223" i="2"/>
  <c r="BJ174" i="2"/>
  <c r="BJ176" i="2"/>
  <c r="BJ143" i="2"/>
  <c r="BJ159" i="2"/>
  <c r="BJ161" i="2"/>
  <c r="BJ137" i="2"/>
  <c r="BJ124" i="2"/>
  <c r="BJ126" i="2"/>
  <c r="BJ128" i="2"/>
  <c r="BJ114" i="2"/>
  <c r="BJ94" i="2"/>
  <c r="BJ104" i="2"/>
  <c r="BJ68" i="2"/>
  <c r="BJ70" i="2"/>
  <c r="BJ82" i="2"/>
  <c r="BJ51" i="2"/>
  <c r="BJ41" i="2"/>
  <c r="BJ40" i="2"/>
  <c r="BJ29" i="2"/>
  <c r="BJ18" i="2"/>
  <c r="BJ5" i="2"/>
  <c r="BJ9" i="2"/>
  <c r="BR1096" i="2"/>
  <c r="BK1096" i="2"/>
  <c r="BS1096" i="2"/>
  <c r="BL1096" i="2"/>
  <c r="BN1096" i="2"/>
  <c r="BP1096" i="2"/>
  <c r="BQ1096" i="2"/>
  <c r="BJ1112" i="2"/>
  <c r="BP1118" i="2"/>
  <c r="BQ1118" i="2"/>
  <c r="BR1118" i="2"/>
  <c r="BK1118" i="2"/>
  <c r="BS1118" i="2"/>
  <c r="BL1118" i="2"/>
  <c r="BN1118" i="2"/>
  <c r="BP1093" i="2"/>
  <c r="BQ1093" i="2"/>
  <c r="BR1093" i="2"/>
  <c r="BK1093" i="2"/>
  <c r="BS1093" i="2"/>
  <c r="BL1093" i="2"/>
  <c r="BN1093" i="2"/>
  <c r="BK1009" i="2"/>
  <c r="BS1009" i="2"/>
  <c r="BL1009" i="2"/>
  <c r="BN1009" i="2"/>
  <c r="BP1009" i="2"/>
  <c r="BQ1009" i="2"/>
  <c r="BR1009" i="2"/>
  <c r="BL1066" i="2"/>
  <c r="BN1066" i="2"/>
  <c r="BP1066" i="2"/>
  <c r="BQ1066" i="2"/>
  <c r="BR1066" i="2"/>
  <c r="BK1066" i="2"/>
  <c r="BS1066" i="2"/>
  <c r="BL1002" i="2"/>
  <c r="BN1002" i="2"/>
  <c r="BP1002" i="2"/>
  <c r="BQ1002" i="2"/>
  <c r="BR1002" i="2"/>
  <c r="BK1002" i="2"/>
  <c r="BS1002" i="2"/>
  <c r="BN1035" i="2"/>
  <c r="BP1035" i="2"/>
  <c r="BQ1035" i="2"/>
  <c r="BR1035" i="2"/>
  <c r="BK1035" i="2"/>
  <c r="BS1035" i="2"/>
  <c r="BL1035" i="2"/>
  <c r="BK930" i="2"/>
  <c r="BS930" i="2"/>
  <c r="BL930" i="2"/>
  <c r="BN930" i="2"/>
  <c r="BP930" i="2"/>
  <c r="BQ930" i="2"/>
  <c r="BR930" i="2"/>
  <c r="BN1028" i="2"/>
  <c r="BP1028" i="2"/>
  <c r="BQ1028" i="2"/>
  <c r="BR1028" i="2"/>
  <c r="BK1028" i="2"/>
  <c r="BS1028" i="2"/>
  <c r="BL1028" i="2"/>
  <c r="BK882" i="2"/>
  <c r="BS882" i="2"/>
  <c r="BL882" i="2"/>
  <c r="BN882" i="2"/>
  <c r="BP882" i="2"/>
  <c r="BQ882" i="2"/>
  <c r="BR882" i="2"/>
  <c r="BP1021" i="2"/>
  <c r="BQ1021" i="2"/>
  <c r="BR1021" i="2"/>
  <c r="BK1021" i="2"/>
  <c r="BS1021" i="2"/>
  <c r="BL1021" i="2"/>
  <c r="BN1021" i="2"/>
  <c r="BK914" i="2"/>
  <c r="BS914" i="2"/>
  <c r="BL914" i="2"/>
  <c r="BN914" i="2"/>
  <c r="BP914" i="2"/>
  <c r="BQ914" i="2"/>
  <c r="BR914" i="2"/>
  <c r="BP1022" i="2"/>
  <c r="BQ1022" i="2"/>
  <c r="BR1022" i="2"/>
  <c r="BK1022" i="2"/>
  <c r="BS1022" i="2"/>
  <c r="BL1022" i="2"/>
  <c r="BN1022" i="2"/>
  <c r="BL969" i="2"/>
  <c r="BN969" i="2"/>
  <c r="BP969" i="2"/>
  <c r="BQ969" i="2"/>
  <c r="BR969" i="2"/>
  <c r="BS969" i="2"/>
  <c r="BK969" i="2"/>
  <c r="BQ1039" i="2"/>
  <c r="BR1039" i="2"/>
  <c r="BK1039" i="2"/>
  <c r="BS1039" i="2"/>
  <c r="BL1039" i="2"/>
  <c r="BN1039" i="2"/>
  <c r="BP1039" i="2"/>
  <c r="BQ975" i="2"/>
  <c r="BR975" i="2"/>
  <c r="BK975" i="2"/>
  <c r="BS975" i="2"/>
  <c r="BL975" i="2"/>
  <c r="BN975" i="2"/>
  <c r="BP975" i="2"/>
  <c r="BR1032" i="2"/>
  <c r="BK1032" i="2"/>
  <c r="BS1032" i="2"/>
  <c r="BL1032" i="2"/>
  <c r="BN1032" i="2"/>
  <c r="BP1032" i="2"/>
  <c r="BQ1032" i="2"/>
  <c r="BK946" i="2"/>
  <c r="BS946" i="2"/>
  <c r="BL946" i="2"/>
  <c r="BN946" i="2"/>
  <c r="BP946" i="2"/>
  <c r="BQ946" i="2"/>
  <c r="BR946" i="2"/>
  <c r="BL915" i="2"/>
  <c r="BN915" i="2"/>
  <c r="BP915" i="2"/>
  <c r="BQ915" i="2"/>
  <c r="BR915" i="2"/>
  <c r="BK915" i="2"/>
  <c r="BS915" i="2"/>
  <c r="BK845" i="2"/>
  <c r="BS845" i="2"/>
  <c r="BL845" i="2"/>
  <c r="BN845" i="2"/>
  <c r="BP845" i="2"/>
  <c r="BQ845" i="2"/>
  <c r="BR845" i="2"/>
  <c r="BN916" i="2"/>
  <c r="BP916" i="2"/>
  <c r="BQ916" i="2"/>
  <c r="BR916" i="2"/>
  <c r="BK916" i="2"/>
  <c r="BS916" i="2"/>
  <c r="BL916" i="2"/>
  <c r="BK765" i="2"/>
  <c r="BS765" i="2"/>
  <c r="BL765" i="2"/>
  <c r="BN765" i="2"/>
  <c r="BP765" i="2"/>
  <c r="BQ765" i="2"/>
  <c r="BR765" i="2"/>
  <c r="BN909" i="2"/>
  <c r="BP909" i="2"/>
  <c r="BQ909" i="2"/>
  <c r="BR909" i="2"/>
  <c r="BK909" i="2"/>
  <c r="BS909" i="2"/>
  <c r="BL909" i="2"/>
  <c r="BP958" i="2"/>
  <c r="BQ958" i="2"/>
  <c r="BR958" i="2"/>
  <c r="BK958" i="2"/>
  <c r="BS958" i="2"/>
  <c r="BL958" i="2"/>
  <c r="BN958" i="2"/>
  <c r="BP894" i="2"/>
  <c r="BQ894" i="2"/>
  <c r="BR894" i="2"/>
  <c r="BK894" i="2"/>
  <c r="BS894" i="2"/>
  <c r="BL894" i="2"/>
  <c r="BN894" i="2"/>
  <c r="BP943" i="2"/>
  <c r="BQ943" i="2"/>
  <c r="BR943" i="2"/>
  <c r="BK943" i="2"/>
  <c r="BS943" i="2"/>
  <c r="BL943" i="2"/>
  <c r="BN943" i="2"/>
  <c r="BP879" i="2"/>
  <c r="BQ879" i="2"/>
  <c r="BR879" i="2"/>
  <c r="BK879" i="2"/>
  <c r="BS879" i="2"/>
  <c r="BL879" i="2"/>
  <c r="BN879" i="2"/>
  <c r="BQ936" i="2"/>
  <c r="BR936" i="2"/>
  <c r="BK936" i="2"/>
  <c r="BS936" i="2"/>
  <c r="BL936" i="2"/>
  <c r="BN936" i="2"/>
  <c r="BP936" i="2"/>
  <c r="BQ872" i="2"/>
  <c r="BR872" i="2"/>
  <c r="BK872" i="2"/>
  <c r="BS872" i="2"/>
  <c r="BL872" i="2"/>
  <c r="BN872" i="2"/>
  <c r="BP872" i="2"/>
  <c r="BR913" i="2"/>
  <c r="BK913" i="2"/>
  <c r="BS913" i="2"/>
  <c r="BL913" i="2"/>
  <c r="BN913" i="2"/>
  <c r="BP913" i="2"/>
  <c r="BQ913" i="2"/>
  <c r="BK821" i="2"/>
  <c r="BS821" i="2"/>
  <c r="BL821" i="2"/>
  <c r="BN821" i="2"/>
  <c r="BP821" i="2"/>
  <c r="BQ821" i="2"/>
  <c r="BR821" i="2"/>
  <c r="BL814" i="2"/>
  <c r="BN814" i="2"/>
  <c r="BP814" i="2"/>
  <c r="BQ814" i="2"/>
  <c r="BR814" i="2"/>
  <c r="BK814" i="2"/>
  <c r="BS814" i="2"/>
  <c r="BK724" i="2"/>
  <c r="BS724" i="2"/>
  <c r="BL724" i="2"/>
  <c r="BN724" i="2"/>
  <c r="BP724" i="2"/>
  <c r="BQ724" i="2"/>
  <c r="BR724" i="2"/>
  <c r="BN815" i="2"/>
  <c r="BP815" i="2"/>
  <c r="BQ815" i="2"/>
  <c r="BR815" i="2"/>
  <c r="BK815" i="2"/>
  <c r="BS815" i="2"/>
  <c r="BL815" i="2"/>
  <c r="BP754" i="2"/>
  <c r="BQ754" i="2"/>
  <c r="BR754" i="2"/>
  <c r="BK754" i="2"/>
  <c r="BS754" i="2"/>
  <c r="BL754" i="2"/>
  <c r="BN754" i="2"/>
  <c r="BN816" i="2"/>
  <c r="BP816" i="2"/>
  <c r="BQ816" i="2"/>
  <c r="BR816" i="2"/>
  <c r="BK816" i="2"/>
  <c r="BS816" i="2"/>
  <c r="BL816" i="2"/>
  <c r="BR865" i="2"/>
  <c r="BN865" i="2"/>
  <c r="BP865" i="2"/>
  <c r="BQ865" i="2"/>
  <c r="BS865" i="2"/>
  <c r="BK865" i="2"/>
  <c r="BL865" i="2"/>
  <c r="BP801" i="2"/>
  <c r="BQ801" i="2"/>
  <c r="BR801" i="2"/>
  <c r="BK801" i="2"/>
  <c r="BS801" i="2"/>
  <c r="BL801" i="2"/>
  <c r="BN801" i="2"/>
  <c r="BP842" i="2"/>
  <c r="BQ842" i="2"/>
  <c r="BR842" i="2"/>
  <c r="BK842" i="2"/>
  <c r="BS842" i="2"/>
  <c r="BL842" i="2"/>
  <c r="BN842" i="2"/>
  <c r="BP778" i="2"/>
  <c r="BQ778" i="2"/>
  <c r="BR778" i="2"/>
  <c r="BK778" i="2"/>
  <c r="BS778" i="2"/>
  <c r="BL778" i="2"/>
  <c r="BN778" i="2"/>
  <c r="BQ851" i="2"/>
  <c r="BR851" i="2"/>
  <c r="BK851" i="2"/>
  <c r="BS851" i="2"/>
  <c r="BL851" i="2"/>
  <c r="BN851" i="2"/>
  <c r="BP851" i="2"/>
  <c r="BQ787" i="2"/>
  <c r="BR787" i="2"/>
  <c r="BK787" i="2"/>
  <c r="BS787" i="2"/>
  <c r="BL787" i="2"/>
  <c r="BN787" i="2"/>
  <c r="BP787" i="2"/>
  <c r="BR836" i="2"/>
  <c r="BK836" i="2"/>
  <c r="BS836" i="2"/>
  <c r="BL836" i="2"/>
  <c r="BN836" i="2"/>
  <c r="BP836" i="2"/>
  <c r="BQ836" i="2"/>
  <c r="BR772" i="2"/>
  <c r="BK772" i="2"/>
  <c r="BS772" i="2"/>
  <c r="BL772" i="2"/>
  <c r="BN772" i="2"/>
  <c r="BP772" i="2"/>
  <c r="BQ772" i="2"/>
  <c r="BL717" i="2"/>
  <c r="BN717" i="2"/>
  <c r="BP717" i="2"/>
  <c r="BQ717" i="2"/>
  <c r="BR717" i="2"/>
  <c r="BK717" i="2"/>
  <c r="BS717" i="2"/>
  <c r="BN726" i="2"/>
  <c r="BP726" i="2"/>
  <c r="BQ726" i="2"/>
  <c r="BR726" i="2"/>
  <c r="BK726" i="2"/>
  <c r="BS726" i="2"/>
  <c r="BL726" i="2"/>
  <c r="BN727" i="2"/>
  <c r="BP727" i="2"/>
  <c r="BQ727" i="2"/>
  <c r="BR727" i="2"/>
  <c r="BK727" i="2"/>
  <c r="BS727" i="2"/>
  <c r="BL727" i="2"/>
  <c r="BP728" i="2"/>
  <c r="BQ728" i="2"/>
  <c r="BR728" i="2"/>
  <c r="BK728" i="2"/>
  <c r="BS728" i="2"/>
  <c r="BL728" i="2"/>
  <c r="BN728" i="2"/>
  <c r="BP729" i="2"/>
  <c r="BQ729" i="2"/>
  <c r="BR729" i="2"/>
  <c r="BK729" i="2"/>
  <c r="BS729" i="2"/>
  <c r="BL729" i="2"/>
  <c r="BN729" i="2"/>
  <c r="BQ722" i="2"/>
  <c r="BR722" i="2"/>
  <c r="BK722" i="2"/>
  <c r="BS722" i="2"/>
  <c r="BL722" i="2"/>
  <c r="BN722" i="2"/>
  <c r="BP722" i="2"/>
  <c r="BR715" i="2"/>
  <c r="BK715" i="2"/>
  <c r="BS715" i="2"/>
  <c r="BL715" i="2"/>
  <c r="BN715" i="2"/>
  <c r="BP715" i="2"/>
  <c r="BQ715" i="2"/>
  <c r="BK647" i="2"/>
  <c r="BS647" i="2"/>
  <c r="BL647" i="2"/>
  <c r="BN647" i="2"/>
  <c r="BP647" i="2"/>
  <c r="BQ647" i="2"/>
  <c r="BR647" i="2"/>
  <c r="BL640" i="2"/>
  <c r="BN640" i="2"/>
  <c r="BP640" i="2"/>
  <c r="BQ640" i="2"/>
  <c r="BR640" i="2"/>
  <c r="BK640" i="2"/>
  <c r="BS640" i="2"/>
  <c r="BN633" i="2"/>
  <c r="BP633" i="2"/>
  <c r="BQ633" i="2"/>
  <c r="BR633" i="2"/>
  <c r="BK633" i="2"/>
  <c r="BS633" i="2"/>
  <c r="BL633" i="2"/>
  <c r="BN634" i="2"/>
  <c r="BP634" i="2"/>
  <c r="BQ634" i="2"/>
  <c r="BR634" i="2"/>
  <c r="BK634" i="2"/>
  <c r="BS634" i="2"/>
  <c r="BL634" i="2"/>
  <c r="BP635" i="2"/>
  <c r="BQ635" i="2"/>
  <c r="BR635" i="2"/>
  <c r="BK635" i="2"/>
  <c r="BS635" i="2"/>
  <c r="BL635" i="2"/>
  <c r="BN635" i="2"/>
  <c r="BQ685" i="2"/>
  <c r="BR685" i="2"/>
  <c r="BK685" i="2"/>
  <c r="BS685" i="2"/>
  <c r="BL685" i="2"/>
  <c r="BN685" i="2"/>
  <c r="BP685" i="2"/>
  <c r="BR678" i="2"/>
  <c r="BK678" i="2"/>
  <c r="BS678" i="2"/>
  <c r="BL678" i="2"/>
  <c r="BN678" i="2"/>
  <c r="BP678" i="2"/>
  <c r="BQ678" i="2"/>
  <c r="BK618" i="2"/>
  <c r="BS618" i="2"/>
  <c r="BL618" i="2"/>
  <c r="BN618" i="2"/>
  <c r="BP618" i="2"/>
  <c r="BQ618" i="2"/>
  <c r="BR618" i="2"/>
  <c r="BL619" i="2"/>
  <c r="BN619" i="2"/>
  <c r="BP619" i="2"/>
  <c r="BQ619" i="2"/>
  <c r="BR619" i="2"/>
  <c r="BK619" i="2"/>
  <c r="BS619" i="2"/>
  <c r="BN628" i="2"/>
  <c r="BP628" i="2"/>
  <c r="BQ628" i="2"/>
  <c r="BK628" i="2"/>
  <c r="BL628" i="2"/>
  <c r="BR628" i="2"/>
  <c r="BS628" i="2"/>
  <c r="BN629" i="2"/>
  <c r="BP629" i="2"/>
  <c r="BQ629" i="2"/>
  <c r="BR629" i="2"/>
  <c r="BK629" i="2"/>
  <c r="BL629" i="2"/>
  <c r="BS629" i="2"/>
  <c r="BQ630" i="2"/>
  <c r="BR630" i="2"/>
  <c r="BK630" i="2"/>
  <c r="BL630" i="2"/>
  <c r="BN630" i="2"/>
  <c r="BP630" i="2"/>
  <c r="BS630" i="2"/>
  <c r="BP623" i="2"/>
  <c r="BQ623" i="2"/>
  <c r="BR623" i="2"/>
  <c r="BK623" i="2"/>
  <c r="BS623" i="2"/>
  <c r="BL623" i="2"/>
  <c r="BN623" i="2"/>
  <c r="BQ616" i="2"/>
  <c r="BR616" i="2"/>
  <c r="BK616" i="2"/>
  <c r="BS616" i="2"/>
  <c r="BL616" i="2"/>
  <c r="BN616" i="2"/>
  <c r="BP616" i="2"/>
  <c r="BR609" i="2"/>
  <c r="BK609" i="2"/>
  <c r="BS609" i="2"/>
  <c r="BL609" i="2"/>
  <c r="BN609" i="2"/>
  <c r="BP609" i="2"/>
  <c r="BQ609" i="2"/>
  <c r="BK537" i="2"/>
  <c r="BS537" i="2"/>
  <c r="BL537" i="2"/>
  <c r="BN537" i="2"/>
  <c r="BP537" i="2"/>
  <c r="BQ537" i="2"/>
  <c r="BR537" i="2"/>
  <c r="BL530" i="2"/>
  <c r="BN530" i="2"/>
  <c r="BP530" i="2"/>
  <c r="BQ530" i="2"/>
  <c r="BR530" i="2"/>
  <c r="BK530" i="2"/>
  <c r="BS530" i="2"/>
  <c r="BN531" i="2"/>
  <c r="BP531" i="2"/>
  <c r="BQ531" i="2"/>
  <c r="BR531" i="2"/>
  <c r="BK531" i="2"/>
  <c r="BS531" i="2"/>
  <c r="BL531" i="2"/>
  <c r="BN532" i="2"/>
  <c r="BP532" i="2"/>
  <c r="BQ532" i="2"/>
  <c r="BR532" i="2"/>
  <c r="BK532" i="2"/>
  <c r="BS532" i="2"/>
  <c r="BL532" i="2"/>
  <c r="BP525" i="2"/>
  <c r="BQ525" i="2"/>
  <c r="BR525" i="2"/>
  <c r="BK525" i="2"/>
  <c r="BS525" i="2"/>
  <c r="BL525" i="2"/>
  <c r="BN525" i="2"/>
  <c r="BP518" i="2"/>
  <c r="BQ518" i="2"/>
  <c r="BR518" i="2"/>
  <c r="BK518" i="2"/>
  <c r="BS518" i="2"/>
  <c r="BL518" i="2"/>
  <c r="BN518" i="2"/>
  <c r="BQ519" i="2"/>
  <c r="BR519" i="2"/>
  <c r="BK519" i="2"/>
  <c r="BS519" i="2"/>
  <c r="BL519" i="2"/>
  <c r="BN519" i="2"/>
  <c r="BP519" i="2"/>
  <c r="BR520" i="2"/>
  <c r="BK520" i="2"/>
  <c r="BS520" i="2"/>
  <c r="BL520" i="2"/>
  <c r="BN520" i="2"/>
  <c r="BP520" i="2"/>
  <c r="BQ520" i="2"/>
  <c r="BL504" i="2"/>
  <c r="BN504" i="2"/>
  <c r="BP504" i="2"/>
  <c r="BQ504" i="2"/>
  <c r="BR504" i="2"/>
  <c r="BK504" i="2"/>
  <c r="BS504" i="2"/>
  <c r="BN497" i="2"/>
  <c r="BP497" i="2"/>
  <c r="BQ497" i="2"/>
  <c r="BR497" i="2"/>
  <c r="BK497" i="2"/>
  <c r="BS497" i="2"/>
  <c r="BL497" i="2"/>
  <c r="BN506" i="2"/>
  <c r="BP506" i="2"/>
  <c r="BR506" i="2"/>
  <c r="BK506" i="2"/>
  <c r="BS506" i="2"/>
  <c r="BL506" i="2"/>
  <c r="BQ506" i="2"/>
  <c r="BP499" i="2"/>
  <c r="BQ499" i="2"/>
  <c r="BR499" i="2"/>
  <c r="BK499" i="2"/>
  <c r="BS499" i="2"/>
  <c r="BL499" i="2"/>
  <c r="BN499" i="2"/>
  <c r="BP500" i="2"/>
  <c r="BQ500" i="2"/>
  <c r="BR500" i="2"/>
  <c r="BK500" i="2"/>
  <c r="BS500" i="2"/>
  <c r="BL500" i="2"/>
  <c r="BN500" i="2"/>
  <c r="BQ485" i="2"/>
  <c r="BR485" i="2"/>
  <c r="BK485" i="2"/>
  <c r="BS485" i="2"/>
  <c r="BL485" i="2"/>
  <c r="BN485" i="2"/>
  <c r="BP485" i="2"/>
  <c r="BR478" i="2"/>
  <c r="BK478" i="2"/>
  <c r="BS478" i="2"/>
  <c r="BL478" i="2"/>
  <c r="BN478" i="2"/>
  <c r="BP478" i="2"/>
  <c r="BQ478" i="2"/>
  <c r="BL418" i="2"/>
  <c r="BN418" i="2"/>
  <c r="BP418" i="2"/>
  <c r="BQ418" i="2"/>
  <c r="BR418" i="2"/>
  <c r="BK418" i="2"/>
  <c r="BS418" i="2"/>
  <c r="BN411" i="2"/>
  <c r="BP411" i="2"/>
  <c r="BQ411" i="2"/>
  <c r="BR411" i="2"/>
  <c r="BK411" i="2"/>
  <c r="BS411" i="2"/>
  <c r="BL411" i="2"/>
  <c r="BN412" i="2"/>
  <c r="BP412" i="2"/>
  <c r="BQ412" i="2"/>
  <c r="BR412" i="2"/>
  <c r="BK412" i="2"/>
  <c r="BS412" i="2"/>
  <c r="BL412" i="2"/>
  <c r="BP413" i="2"/>
  <c r="BQ413" i="2"/>
  <c r="BR413" i="2"/>
  <c r="BK413" i="2"/>
  <c r="BS413" i="2"/>
  <c r="BL413" i="2"/>
  <c r="BN413" i="2"/>
  <c r="BP406" i="2"/>
  <c r="BQ406" i="2"/>
  <c r="BR406" i="2"/>
  <c r="BK406" i="2"/>
  <c r="BS406" i="2"/>
  <c r="BL406" i="2"/>
  <c r="BN406" i="2"/>
  <c r="BR448" i="2"/>
  <c r="BK448" i="2"/>
  <c r="BS448" i="2"/>
  <c r="BL448" i="2"/>
  <c r="BN448" i="2"/>
  <c r="BP448" i="2"/>
  <c r="BQ448" i="2"/>
  <c r="BK394" i="2"/>
  <c r="BS394" i="2"/>
  <c r="BL394" i="2"/>
  <c r="BN394" i="2"/>
  <c r="BQ394" i="2"/>
  <c r="BR394" i="2"/>
  <c r="BP394" i="2"/>
  <c r="BN397" i="2"/>
  <c r="BQ397" i="2"/>
  <c r="BL397" i="2"/>
  <c r="BS397" i="2"/>
  <c r="BK397" i="2"/>
  <c r="BP397" i="2"/>
  <c r="BR397" i="2"/>
  <c r="BP391" i="2"/>
  <c r="BQ391" i="2"/>
  <c r="BR391" i="2"/>
  <c r="BK391" i="2"/>
  <c r="BS391" i="2"/>
  <c r="BL391" i="2"/>
  <c r="BN391" i="2"/>
  <c r="BR393" i="2"/>
  <c r="BK393" i="2"/>
  <c r="BS393" i="2"/>
  <c r="BL393" i="2"/>
  <c r="BN393" i="2"/>
  <c r="BP393" i="2"/>
  <c r="BQ393" i="2"/>
  <c r="BN350" i="2"/>
  <c r="BP350" i="2"/>
  <c r="BQ350" i="2"/>
  <c r="BR350" i="2"/>
  <c r="BK350" i="2"/>
  <c r="BS350" i="2"/>
  <c r="BL350" i="2"/>
  <c r="BP369" i="2"/>
  <c r="BQ369" i="2"/>
  <c r="BR369" i="2"/>
  <c r="BK369" i="2"/>
  <c r="BS369" i="2"/>
  <c r="BL369" i="2"/>
  <c r="BN369" i="2"/>
  <c r="BN323" i="2"/>
  <c r="BP323" i="2"/>
  <c r="BQ323" i="2"/>
  <c r="BK323" i="2"/>
  <c r="BS323" i="2"/>
  <c r="BL323" i="2"/>
  <c r="BR323" i="2"/>
  <c r="BK321" i="2"/>
  <c r="BS321" i="2"/>
  <c r="BL321" i="2"/>
  <c r="BN321" i="2"/>
  <c r="BQ321" i="2"/>
  <c r="BP321" i="2"/>
  <c r="BR321" i="2"/>
  <c r="BL330" i="2"/>
  <c r="BN330" i="2"/>
  <c r="BP330" i="2"/>
  <c r="BR330" i="2"/>
  <c r="BK330" i="2"/>
  <c r="BS330" i="2"/>
  <c r="BQ330" i="2"/>
  <c r="BN316" i="2"/>
  <c r="BP316" i="2"/>
  <c r="BQ316" i="2"/>
  <c r="BR316" i="2"/>
  <c r="BL316" i="2"/>
  <c r="BS316" i="2"/>
  <c r="BK316" i="2"/>
  <c r="BP317" i="2"/>
  <c r="BQ317" i="2"/>
  <c r="BR317" i="2"/>
  <c r="BK317" i="2"/>
  <c r="BS317" i="2"/>
  <c r="BL317" i="2"/>
  <c r="BN317" i="2"/>
  <c r="BK215" i="2"/>
  <c r="BS215" i="2"/>
  <c r="BL215" i="2"/>
  <c r="BN215" i="2"/>
  <c r="BP215" i="2"/>
  <c r="BQ215" i="2"/>
  <c r="BR215" i="2"/>
  <c r="BK246" i="2"/>
  <c r="BS246" i="2"/>
  <c r="BL246" i="2"/>
  <c r="BN246" i="2"/>
  <c r="BQ246" i="2"/>
  <c r="BP246" i="2"/>
  <c r="BR246" i="2"/>
  <c r="BN272" i="2"/>
  <c r="BP272" i="2"/>
  <c r="BQ272" i="2"/>
  <c r="BK272" i="2"/>
  <c r="BS272" i="2"/>
  <c r="BL272" i="2"/>
  <c r="BR272" i="2"/>
  <c r="BK270" i="2"/>
  <c r="BS270" i="2"/>
  <c r="BL270" i="2"/>
  <c r="BN270" i="2"/>
  <c r="BQ270" i="2"/>
  <c r="BR270" i="2"/>
  <c r="BP270" i="2"/>
  <c r="BN239" i="2"/>
  <c r="BP239" i="2"/>
  <c r="BQ239" i="2"/>
  <c r="BK239" i="2"/>
  <c r="BS239" i="2"/>
  <c r="BR239" i="2"/>
  <c r="BL239" i="2"/>
  <c r="BQ298" i="2"/>
  <c r="BS298" i="2"/>
  <c r="BK298" i="2"/>
  <c r="BL298" i="2"/>
  <c r="BP298" i="2"/>
  <c r="BN298" i="2"/>
  <c r="BR298" i="2"/>
  <c r="BP283" i="2"/>
  <c r="BQ283" i="2"/>
  <c r="BR283" i="2"/>
  <c r="BK283" i="2"/>
  <c r="BS283" i="2"/>
  <c r="BL283" i="2"/>
  <c r="BN283" i="2"/>
  <c r="BQ268" i="2"/>
  <c r="BR268" i="2"/>
  <c r="BK268" i="2"/>
  <c r="BS268" i="2"/>
  <c r="BL268" i="2"/>
  <c r="BP268" i="2"/>
  <c r="BN268" i="2"/>
  <c r="BR261" i="2"/>
  <c r="BK261" i="2"/>
  <c r="BS261" i="2"/>
  <c r="BL261" i="2"/>
  <c r="BN261" i="2"/>
  <c r="BP261" i="2"/>
  <c r="BQ261" i="2"/>
  <c r="BN240" i="2"/>
  <c r="BP240" i="2"/>
  <c r="BQ240" i="2"/>
  <c r="BR240" i="2"/>
  <c r="BL240" i="2"/>
  <c r="BS240" i="2"/>
  <c r="BK240" i="2"/>
  <c r="BP242" i="2"/>
  <c r="BR242" i="2"/>
  <c r="BK242" i="2"/>
  <c r="BS242" i="2"/>
  <c r="BN242" i="2"/>
  <c r="BQ242" i="2"/>
  <c r="BL242" i="2"/>
  <c r="BR236" i="2"/>
  <c r="BK236" i="2"/>
  <c r="BS236" i="2"/>
  <c r="BL236" i="2"/>
  <c r="BN236" i="2"/>
  <c r="BP236" i="2"/>
  <c r="BQ236" i="2"/>
  <c r="BN218" i="2"/>
  <c r="BP218" i="2"/>
  <c r="BQ218" i="2"/>
  <c r="BR218" i="2"/>
  <c r="BK218" i="2"/>
  <c r="BS218" i="2"/>
  <c r="BL218" i="2"/>
  <c r="BP195" i="2"/>
  <c r="BQ195" i="2"/>
  <c r="BR195" i="2"/>
  <c r="BK195" i="2"/>
  <c r="BS195" i="2"/>
  <c r="BL195" i="2"/>
  <c r="BN195" i="2"/>
  <c r="BL187" i="2"/>
  <c r="BN187" i="2"/>
  <c r="BP187" i="2"/>
  <c r="BK187" i="2"/>
  <c r="BQ187" i="2"/>
  <c r="BR187" i="2"/>
  <c r="BS187" i="2"/>
  <c r="BK169" i="2"/>
  <c r="BS169" i="2"/>
  <c r="BP169" i="2"/>
  <c r="BL169" i="2"/>
  <c r="BN169" i="2"/>
  <c r="BQ169" i="2"/>
  <c r="BR169" i="2"/>
  <c r="BN181" i="2"/>
  <c r="BP181" i="2"/>
  <c r="BQ181" i="2"/>
  <c r="BR181" i="2"/>
  <c r="BK181" i="2"/>
  <c r="BL181" i="2"/>
  <c r="BS181" i="2"/>
  <c r="BP183" i="2"/>
  <c r="BQ183" i="2"/>
  <c r="BR183" i="2"/>
  <c r="BK183" i="2"/>
  <c r="BS183" i="2"/>
  <c r="BL183" i="2"/>
  <c r="BN183" i="2"/>
  <c r="BR193" i="2"/>
  <c r="BN193" i="2"/>
  <c r="BK193" i="2"/>
  <c r="BL193" i="2"/>
  <c r="BQ193" i="2"/>
  <c r="BP193" i="2"/>
  <c r="BS193" i="2"/>
  <c r="BN164" i="2"/>
  <c r="BP164" i="2"/>
  <c r="BR164" i="2"/>
  <c r="BK164" i="2"/>
  <c r="BS164" i="2"/>
  <c r="BL164" i="2"/>
  <c r="BQ164" i="2"/>
  <c r="BL150" i="2"/>
  <c r="BN150" i="2"/>
  <c r="BP150" i="2"/>
  <c r="BQ150" i="2"/>
  <c r="BK150" i="2"/>
  <c r="BR150" i="2"/>
  <c r="BS150" i="2"/>
  <c r="BN144" i="2"/>
  <c r="BP144" i="2"/>
  <c r="BR144" i="2"/>
  <c r="BK144" i="2"/>
  <c r="BS144" i="2"/>
  <c r="BQ144" i="2"/>
  <c r="BL144" i="2"/>
  <c r="BQ147" i="2"/>
  <c r="BR147" i="2"/>
  <c r="BK147" i="2"/>
  <c r="BS147" i="2"/>
  <c r="BN147" i="2"/>
  <c r="BL147" i="2"/>
  <c r="BP147" i="2"/>
  <c r="BK122" i="2"/>
  <c r="BS122" i="2"/>
  <c r="BL122" i="2"/>
  <c r="BN122" i="2"/>
  <c r="BP122" i="2"/>
  <c r="BR122" i="2"/>
  <c r="BQ122" i="2"/>
  <c r="BP126" i="2"/>
  <c r="BQ126" i="2"/>
  <c r="BR126" i="2"/>
  <c r="BK126" i="2"/>
  <c r="BS126" i="2"/>
  <c r="BL126" i="2"/>
  <c r="BN126" i="2"/>
  <c r="BL107" i="2"/>
  <c r="BN107" i="2"/>
  <c r="BP107" i="2"/>
  <c r="BQ107" i="2"/>
  <c r="BK107" i="2"/>
  <c r="BR107" i="2"/>
  <c r="BS107" i="2"/>
  <c r="BN92" i="2"/>
  <c r="BP92" i="2"/>
  <c r="BQ92" i="2"/>
  <c r="BR92" i="2"/>
  <c r="BK92" i="2"/>
  <c r="BL92" i="2"/>
  <c r="BS92" i="2"/>
  <c r="BP94" i="2"/>
  <c r="BQ94" i="2"/>
  <c r="BR94" i="2"/>
  <c r="BK94" i="2"/>
  <c r="BS94" i="2"/>
  <c r="BL94" i="2"/>
  <c r="BN94" i="2"/>
  <c r="BQ96" i="2"/>
  <c r="BR96" i="2"/>
  <c r="BK96" i="2"/>
  <c r="BS96" i="2"/>
  <c r="BL96" i="2"/>
  <c r="BN96" i="2"/>
  <c r="BP96" i="2"/>
  <c r="BL61" i="2"/>
  <c r="BN61" i="2"/>
  <c r="BP61" i="2"/>
  <c r="BQ61" i="2"/>
  <c r="BK61" i="2"/>
  <c r="BR61" i="2"/>
  <c r="BS61" i="2"/>
  <c r="BK60" i="2"/>
  <c r="BS60" i="2"/>
  <c r="BL60" i="2"/>
  <c r="BN60" i="2"/>
  <c r="BP60" i="2"/>
  <c r="BQ60" i="2"/>
  <c r="BR60" i="2"/>
  <c r="BP64" i="2"/>
  <c r="BR64" i="2"/>
  <c r="BK64" i="2"/>
  <c r="BS64" i="2"/>
  <c r="BL64" i="2"/>
  <c r="BN64" i="2"/>
  <c r="BQ64" i="2"/>
  <c r="BR59" i="2"/>
  <c r="BK59" i="2"/>
  <c r="BS59" i="2"/>
  <c r="BL59" i="2"/>
  <c r="BN59" i="2"/>
  <c r="BP59" i="2"/>
  <c r="BQ59" i="2"/>
  <c r="BN39" i="2"/>
  <c r="BP39" i="2"/>
  <c r="BK39" i="2"/>
  <c r="BS39" i="2"/>
  <c r="BL39" i="2"/>
  <c r="BQ39" i="2"/>
  <c r="BR39" i="2"/>
  <c r="BL38" i="2"/>
  <c r="BN38" i="2"/>
  <c r="BR38" i="2"/>
  <c r="BK38" i="2"/>
  <c r="BS38" i="2"/>
  <c r="BP38" i="2"/>
  <c r="BQ38" i="2"/>
  <c r="BL22" i="2"/>
  <c r="BN22" i="2"/>
  <c r="BP22" i="2"/>
  <c r="BR22" i="2"/>
  <c r="BK22" i="2"/>
  <c r="BS22" i="2"/>
  <c r="BQ22" i="2"/>
  <c r="BR28" i="2"/>
  <c r="BN28" i="2"/>
  <c r="BP28" i="2"/>
  <c r="BK28" i="2"/>
  <c r="BL28" i="2"/>
  <c r="BQ28" i="2"/>
  <c r="BS28" i="2"/>
  <c r="BP8" i="2"/>
  <c r="BQ8" i="2"/>
  <c r="BR8" i="2"/>
  <c r="BK8" i="2"/>
  <c r="BS8" i="2"/>
  <c r="BL8" i="2"/>
  <c r="BN8" i="2"/>
  <c r="BJ1076" i="2"/>
  <c r="BM1088" i="2"/>
  <c r="BJ1010" i="2"/>
  <c r="BJ1043" i="2"/>
  <c r="BJ979" i="2"/>
  <c r="BJ1044" i="2"/>
  <c r="BJ980" i="2"/>
  <c r="BJ1029" i="2"/>
  <c r="BJ931" i="2"/>
  <c r="BJ1038" i="2"/>
  <c r="BJ974" i="2"/>
  <c r="BJ1039" i="2"/>
  <c r="BJ975" i="2"/>
  <c r="BJ1040" i="2"/>
  <c r="BJ976" i="2"/>
  <c r="BJ1025" i="2"/>
  <c r="BJ838" i="2"/>
  <c r="BJ932" i="2"/>
  <c r="BJ868" i="2"/>
  <c r="BJ909" i="2"/>
  <c r="BJ790" i="2"/>
  <c r="BJ910" i="2"/>
  <c r="BJ959" i="2"/>
  <c r="BJ895" i="2"/>
  <c r="BJ952" i="2"/>
  <c r="BJ888" i="2"/>
  <c r="BJ929" i="2"/>
  <c r="BJ866" i="2"/>
  <c r="BJ922" i="2"/>
  <c r="BJ798" i="2"/>
  <c r="BJ807" i="2"/>
  <c r="BJ864" i="2"/>
  <c r="BJ800" i="2"/>
  <c r="BJ865" i="2"/>
  <c r="BJ801" i="2"/>
  <c r="BJ850" i="2"/>
  <c r="BJ786" i="2"/>
  <c r="BJ835" i="2"/>
  <c r="BJ771" i="2"/>
  <c r="BJ828" i="2"/>
  <c r="BJ764" i="2"/>
  <c r="BJ829" i="2"/>
  <c r="BJ765" i="2"/>
  <c r="BJ710" i="2"/>
  <c r="BJ711" i="2"/>
  <c r="BJ712" i="2"/>
  <c r="BJ713" i="2"/>
  <c r="BJ706" i="2"/>
  <c r="BJ707" i="2"/>
  <c r="BJ708" i="2"/>
  <c r="BJ648" i="2"/>
  <c r="BJ641" i="2"/>
  <c r="BJ634" i="2"/>
  <c r="BJ635" i="2"/>
  <c r="BJ685" i="2"/>
  <c r="BJ678" i="2"/>
  <c r="BJ679" i="2"/>
  <c r="BJ611" i="2"/>
  <c r="BJ612" i="2"/>
  <c r="BJ605" i="2"/>
  <c r="BJ614" i="2"/>
  <c r="BJ607" i="2"/>
  <c r="BJ600" i="2"/>
  <c r="BJ593" i="2"/>
  <c r="BJ586" i="2"/>
  <c r="BJ522" i="2"/>
  <c r="BJ523" i="2"/>
  <c r="BJ516" i="2"/>
  <c r="BJ566" i="2"/>
  <c r="BJ508" i="2"/>
  <c r="BJ511" i="2"/>
  <c r="BJ569" i="2"/>
  <c r="BJ504" i="2"/>
  <c r="BJ489" i="2"/>
  <c r="BJ490" i="2"/>
  <c r="BJ507" i="2"/>
  <c r="BJ492" i="2"/>
  <c r="BJ485" i="2"/>
  <c r="BJ478" i="2"/>
  <c r="BJ471" i="2"/>
  <c r="BJ411" i="2"/>
  <c r="BJ404" i="2"/>
  <c r="BJ405" i="2"/>
  <c r="BJ406" i="2"/>
  <c r="BJ448" i="2"/>
  <c r="BJ449" i="2"/>
  <c r="BJ395" i="2"/>
  <c r="BJ390" i="2"/>
  <c r="BJ384" i="2"/>
  <c r="BJ338" i="2"/>
  <c r="BJ368" i="2"/>
  <c r="BJ370" i="2"/>
  <c r="BJ347" i="2"/>
  <c r="BJ265" i="2"/>
  <c r="BJ289" i="2"/>
  <c r="BJ307" i="2"/>
  <c r="BJ309" i="2"/>
  <c r="BJ310" i="2"/>
  <c r="BJ311" i="2"/>
  <c r="BJ304" i="2"/>
  <c r="BJ279" i="2"/>
  <c r="BJ238" i="2"/>
  <c r="BJ232" i="2"/>
  <c r="BJ292" i="2"/>
  <c r="BJ293" i="2"/>
  <c r="BJ286" i="2"/>
  <c r="BJ228" i="2"/>
  <c r="BJ200" i="2"/>
  <c r="BJ155" i="2"/>
  <c r="BJ203" i="2"/>
  <c r="BJ188" i="2"/>
  <c r="BJ180" i="2"/>
  <c r="BJ215" i="2"/>
  <c r="BJ154" i="2"/>
  <c r="BJ185" i="2"/>
  <c r="BJ164" i="2"/>
  <c r="BJ151" i="2"/>
  <c r="BJ153" i="2"/>
  <c r="BJ115" i="2"/>
  <c r="BJ116" i="2"/>
  <c r="BJ118" i="2"/>
  <c r="BJ120" i="2"/>
  <c r="BJ100" i="2"/>
  <c r="BJ86" i="2"/>
  <c r="BJ96" i="2"/>
  <c r="BJ106" i="2"/>
  <c r="BJ79" i="2"/>
  <c r="BJ74" i="2"/>
  <c r="BJ49" i="2"/>
  <c r="BJ52" i="2"/>
  <c r="BJ48" i="2"/>
  <c r="BJ34" i="2"/>
  <c r="BJ15" i="2"/>
  <c r="BJ21" i="2"/>
  <c r="BJ10" i="2"/>
  <c r="BI1073" i="2"/>
  <c r="BJ1084" i="2"/>
  <c r="BJ1092" i="2"/>
  <c r="BO1102" i="2"/>
  <c r="BK1073" i="2"/>
  <c r="BR175" i="2"/>
  <c r="BJ1087" i="2"/>
  <c r="BM1122" i="2"/>
  <c r="BP1085" i="2"/>
  <c r="BQ1085" i="2"/>
  <c r="BR1085" i="2"/>
  <c r="BK1085" i="2"/>
  <c r="BS1085" i="2"/>
  <c r="BL1085" i="2"/>
  <c r="BN1085" i="2"/>
  <c r="BM1113" i="2"/>
  <c r="BK1065" i="2"/>
  <c r="BS1065" i="2"/>
  <c r="BL1065" i="2"/>
  <c r="BN1065" i="2"/>
  <c r="BP1065" i="2"/>
  <c r="BQ1065" i="2"/>
  <c r="BR1065" i="2"/>
  <c r="BK1001" i="2"/>
  <c r="BS1001" i="2"/>
  <c r="BL1001" i="2"/>
  <c r="BN1001" i="2"/>
  <c r="BP1001" i="2"/>
  <c r="BQ1001" i="2"/>
  <c r="BR1001" i="2"/>
  <c r="BL1058" i="2"/>
  <c r="BN1058" i="2"/>
  <c r="BP1058" i="2"/>
  <c r="BQ1058" i="2"/>
  <c r="BR1058" i="2"/>
  <c r="BK1058" i="2"/>
  <c r="BS1058" i="2"/>
  <c r="BL994" i="2"/>
  <c r="BN994" i="2"/>
  <c r="BP994" i="2"/>
  <c r="BQ994" i="2"/>
  <c r="BR994" i="2"/>
  <c r="BK994" i="2"/>
  <c r="BS994" i="2"/>
  <c r="BN1027" i="2"/>
  <c r="BP1027" i="2"/>
  <c r="BQ1027" i="2"/>
  <c r="BR1027" i="2"/>
  <c r="BK1027" i="2"/>
  <c r="BS1027" i="2"/>
  <c r="BL1027" i="2"/>
  <c r="BK898" i="2"/>
  <c r="BS898" i="2"/>
  <c r="BL898" i="2"/>
  <c r="BN898" i="2"/>
  <c r="BP898" i="2"/>
  <c r="BQ898" i="2"/>
  <c r="BR898" i="2"/>
  <c r="BN1020" i="2"/>
  <c r="BP1020" i="2"/>
  <c r="BQ1020" i="2"/>
  <c r="BR1020" i="2"/>
  <c r="BK1020" i="2"/>
  <c r="BS1020" i="2"/>
  <c r="BL1020" i="2"/>
  <c r="BQ1077" i="2"/>
  <c r="BR1077" i="2"/>
  <c r="BK1077" i="2"/>
  <c r="BS1077" i="2"/>
  <c r="BL1077" i="2"/>
  <c r="BN1077" i="2"/>
  <c r="BP1077" i="2"/>
  <c r="BP1013" i="2"/>
  <c r="BQ1013" i="2"/>
  <c r="BR1013" i="2"/>
  <c r="BK1013" i="2"/>
  <c r="BS1013" i="2"/>
  <c r="BL1013" i="2"/>
  <c r="BN1013" i="2"/>
  <c r="BP1078" i="2"/>
  <c r="BK1078" i="2"/>
  <c r="BS1078" i="2"/>
  <c r="BL1078" i="2"/>
  <c r="BN1078" i="2"/>
  <c r="BQ1078" i="2"/>
  <c r="BR1078" i="2"/>
  <c r="BP1014" i="2"/>
  <c r="BQ1014" i="2"/>
  <c r="BR1014" i="2"/>
  <c r="BK1014" i="2"/>
  <c r="BS1014" i="2"/>
  <c r="BL1014" i="2"/>
  <c r="BN1014" i="2"/>
  <c r="BK968" i="2"/>
  <c r="BS968" i="2"/>
  <c r="BL968" i="2"/>
  <c r="BP968" i="2"/>
  <c r="BQ968" i="2"/>
  <c r="BR968" i="2"/>
  <c r="BN968" i="2"/>
  <c r="BQ1031" i="2"/>
  <c r="BR1031" i="2"/>
  <c r="BK1031" i="2"/>
  <c r="BS1031" i="2"/>
  <c r="BL1031" i="2"/>
  <c r="BN1031" i="2"/>
  <c r="BP1031" i="2"/>
  <c r="BK874" i="2"/>
  <c r="BS874" i="2"/>
  <c r="BL874" i="2"/>
  <c r="BN874" i="2"/>
  <c r="BP874" i="2"/>
  <c r="BQ874" i="2"/>
  <c r="BR874" i="2"/>
  <c r="BR1024" i="2"/>
  <c r="BK1024" i="2"/>
  <c r="BS1024" i="2"/>
  <c r="BL1024" i="2"/>
  <c r="BN1024" i="2"/>
  <c r="BP1024" i="2"/>
  <c r="BQ1024" i="2"/>
  <c r="BN971" i="2"/>
  <c r="BP971" i="2"/>
  <c r="BQ971" i="2"/>
  <c r="BR971" i="2"/>
  <c r="BS971" i="2"/>
  <c r="BK971" i="2"/>
  <c r="BL971" i="2"/>
  <c r="BL907" i="2"/>
  <c r="BN907" i="2"/>
  <c r="BP907" i="2"/>
  <c r="BQ907" i="2"/>
  <c r="BR907" i="2"/>
  <c r="BK907" i="2"/>
  <c r="BS907" i="2"/>
  <c r="BK829" i="2"/>
  <c r="BS829" i="2"/>
  <c r="BL829" i="2"/>
  <c r="BN829" i="2"/>
  <c r="BP829" i="2"/>
  <c r="BQ829" i="2"/>
  <c r="BR829" i="2"/>
  <c r="BN908" i="2"/>
  <c r="BP908" i="2"/>
  <c r="BQ908" i="2"/>
  <c r="BR908" i="2"/>
  <c r="BK908" i="2"/>
  <c r="BS908" i="2"/>
  <c r="BL908" i="2"/>
  <c r="BP965" i="2"/>
  <c r="BQ965" i="2"/>
  <c r="BR965" i="2"/>
  <c r="BK965" i="2"/>
  <c r="BS965" i="2"/>
  <c r="BL965" i="2"/>
  <c r="BN965" i="2"/>
  <c r="BN901" i="2"/>
  <c r="BP901" i="2"/>
  <c r="BQ901" i="2"/>
  <c r="BR901" i="2"/>
  <c r="BK901" i="2"/>
  <c r="BS901" i="2"/>
  <c r="BL901" i="2"/>
  <c r="BP950" i="2"/>
  <c r="BQ950" i="2"/>
  <c r="BR950" i="2"/>
  <c r="BK950" i="2"/>
  <c r="BS950" i="2"/>
  <c r="BL950" i="2"/>
  <c r="BN950" i="2"/>
  <c r="BP886" i="2"/>
  <c r="BQ886" i="2"/>
  <c r="BR886" i="2"/>
  <c r="BK886" i="2"/>
  <c r="BS886" i="2"/>
  <c r="BL886" i="2"/>
  <c r="BN886" i="2"/>
  <c r="BP935" i="2"/>
  <c r="BQ935" i="2"/>
  <c r="BR935" i="2"/>
  <c r="BK935" i="2"/>
  <c r="BS935" i="2"/>
  <c r="BL935" i="2"/>
  <c r="BN935" i="2"/>
  <c r="BP871" i="2"/>
  <c r="BQ871" i="2"/>
  <c r="BR871" i="2"/>
  <c r="BK871" i="2"/>
  <c r="BS871" i="2"/>
  <c r="BL871" i="2"/>
  <c r="BN871" i="2"/>
  <c r="BQ928" i="2"/>
  <c r="BR928" i="2"/>
  <c r="BK928" i="2"/>
  <c r="BS928" i="2"/>
  <c r="BL928" i="2"/>
  <c r="BN928" i="2"/>
  <c r="BP928" i="2"/>
  <c r="BK797" i="2"/>
  <c r="BS797" i="2"/>
  <c r="BL797" i="2"/>
  <c r="BN797" i="2"/>
  <c r="BP797" i="2"/>
  <c r="BQ797" i="2"/>
  <c r="BR797" i="2"/>
  <c r="BR905" i="2"/>
  <c r="BK905" i="2"/>
  <c r="BS905" i="2"/>
  <c r="BL905" i="2"/>
  <c r="BN905" i="2"/>
  <c r="BP905" i="2"/>
  <c r="BQ905" i="2"/>
  <c r="BK781" i="2"/>
  <c r="BS781" i="2"/>
  <c r="BL781" i="2"/>
  <c r="BN781" i="2"/>
  <c r="BP781" i="2"/>
  <c r="BQ781" i="2"/>
  <c r="BR781" i="2"/>
  <c r="BL806" i="2"/>
  <c r="BN806" i="2"/>
  <c r="BP806" i="2"/>
  <c r="BQ806" i="2"/>
  <c r="BR806" i="2"/>
  <c r="BK806" i="2"/>
  <c r="BS806" i="2"/>
  <c r="BK716" i="2"/>
  <c r="BS716" i="2"/>
  <c r="BL716" i="2"/>
  <c r="BN716" i="2"/>
  <c r="BP716" i="2"/>
  <c r="BQ716" i="2"/>
  <c r="BR716" i="2"/>
  <c r="BN807" i="2"/>
  <c r="BP807" i="2"/>
  <c r="BQ807" i="2"/>
  <c r="BR807" i="2"/>
  <c r="BK807" i="2"/>
  <c r="BS807" i="2"/>
  <c r="BL807" i="2"/>
  <c r="BK692" i="2"/>
  <c r="BS692" i="2"/>
  <c r="BL692" i="2"/>
  <c r="BN692" i="2"/>
  <c r="BP692" i="2"/>
  <c r="BQ692" i="2"/>
  <c r="BR692" i="2"/>
  <c r="BN808" i="2"/>
  <c r="BP808" i="2"/>
  <c r="BQ808" i="2"/>
  <c r="BR808" i="2"/>
  <c r="BK808" i="2"/>
  <c r="BS808" i="2"/>
  <c r="BL808" i="2"/>
  <c r="BP857" i="2"/>
  <c r="BQ857" i="2"/>
  <c r="BR857" i="2"/>
  <c r="BK857" i="2"/>
  <c r="BS857" i="2"/>
  <c r="BL857" i="2"/>
  <c r="BN857" i="2"/>
  <c r="BP793" i="2"/>
  <c r="BQ793" i="2"/>
  <c r="BR793" i="2"/>
  <c r="BK793" i="2"/>
  <c r="BS793" i="2"/>
  <c r="BL793" i="2"/>
  <c r="BN793" i="2"/>
  <c r="BP834" i="2"/>
  <c r="BQ834" i="2"/>
  <c r="BR834" i="2"/>
  <c r="BK834" i="2"/>
  <c r="BS834" i="2"/>
  <c r="BL834" i="2"/>
  <c r="BN834" i="2"/>
  <c r="BP770" i="2"/>
  <c r="BQ770" i="2"/>
  <c r="BR770" i="2"/>
  <c r="BK770" i="2"/>
  <c r="BS770" i="2"/>
  <c r="BL770" i="2"/>
  <c r="BN770" i="2"/>
  <c r="BQ843" i="2"/>
  <c r="BR843" i="2"/>
  <c r="BK843" i="2"/>
  <c r="BS843" i="2"/>
  <c r="BL843" i="2"/>
  <c r="BN843" i="2"/>
  <c r="BP843" i="2"/>
  <c r="BQ779" i="2"/>
  <c r="BR779" i="2"/>
  <c r="BK779" i="2"/>
  <c r="BS779" i="2"/>
  <c r="BL779" i="2"/>
  <c r="BN779" i="2"/>
  <c r="BP779" i="2"/>
  <c r="BR828" i="2"/>
  <c r="BK828" i="2"/>
  <c r="BS828" i="2"/>
  <c r="BL828" i="2"/>
  <c r="BN828" i="2"/>
  <c r="BP828" i="2"/>
  <c r="BQ828" i="2"/>
  <c r="BR764" i="2"/>
  <c r="BK764" i="2"/>
  <c r="BS764" i="2"/>
  <c r="BL764" i="2"/>
  <c r="BN764" i="2"/>
  <c r="BP764" i="2"/>
  <c r="BQ764" i="2"/>
  <c r="BL709" i="2"/>
  <c r="BN709" i="2"/>
  <c r="BP709" i="2"/>
  <c r="BQ709" i="2"/>
  <c r="BR709" i="2"/>
  <c r="BK709" i="2"/>
  <c r="BS709" i="2"/>
  <c r="BN718" i="2"/>
  <c r="BP718" i="2"/>
  <c r="BQ718" i="2"/>
  <c r="BR718" i="2"/>
  <c r="BK718" i="2"/>
  <c r="BS718" i="2"/>
  <c r="BL718" i="2"/>
  <c r="BN719" i="2"/>
  <c r="BP719" i="2"/>
  <c r="BQ719" i="2"/>
  <c r="BR719" i="2"/>
  <c r="BK719" i="2"/>
  <c r="BS719" i="2"/>
  <c r="BL719" i="2"/>
  <c r="BP720" i="2"/>
  <c r="BQ720" i="2"/>
  <c r="BR720" i="2"/>
  <c r="BK720" i="2"/>
  <c r="BS720" i="2"/>
  <c r="BL720" i="2"/>
  <c r="BN720" i="2"/>
  <c r="BP721" i="2"/>
  <c r="BQ721" i="2"/>
  <c r="BR721" i="2"/>
  <c r="BK721" i="2"/>
  <c r="BS721" i="2"/>
  <c r="BL721" i="2"/>
  <c r="BN721" i="2"/>
  <c r="BQ714" i="2"/>
  <c r="BR714" i="2"/>
  <c r="BK714" i="2"/>
  <c r="BS714" i="2"/>
  <c r="BL714" i="2"/>
  <c r="BN714" i="2"/>
  <c r="BP714" i="2"/>
  <c r="BR707" i="2"/>
  <c r="BK707" i="2"/>
  <c r="BS707" i="2"/>
  <c r="BL707" i="2"/>
  <c r="BN707" i="2"/>
  <c r="BP707" i="2"/>
  <c r="BQ707" i="2"/>
  <c r="BK639" i="2"/>
  <c r="BS639" i="2"/>
  <c r="BL639" i="2"/>
  <c r="BN639" i="2"/>
  <c r="BP639" i="2"/>
  <c r="BQ639" i="2"/>
  <c r="BR639" i="2"/>
  <c r="BL632" i="2"/>
  <c r="BN632" i="2"/>
  <c r="BP632" i="2"/>
  <c r="BQ632" i="2"/>
  <c r="BR632" i="2"/>
  <c r="BK632" i="2"/>
  <c r="BS632" i="2"/>
  <c r="BN690" i="2"/>
  <c r="BP690" i="2"/>
  <c r="BQ690" i="2"/>
  <c r="BR690" i="2"/>
  <c r="BS690" i="2"/>
  <c r="BK690" i="2"/>
  <c r="BL690" i="2"/>
  <c r="BR691" i="2"/>
  <c r="BK691" i="2"/>
  <c r="BS691" i="2"/>
  <c r="BL691" i="2"/>
  <c r="BN691" i="2"/>
  <c r="BP691" i="2"/>
  <c r="BQ691" i="2"/>
  <c r="BP684" i="2"/>
  <c r="BQ684" i="2"/>
  <c r="BR684" i="2"/>
  <c r="BK684" i="2"/>
  <c r="BS684" i="2"/>
  <c r="BL684" i="2"/>
  <c r="BN684" i="2"/>
  <c r="BQ677" i="2"/>
  <c r="BR677" i="2"/>
  <c r="BK677" i="2"/>
  <c r="BS677" i="2"/>
  <c r="BL677" i="2"/>
  <c r="BN677" i="2"/>
  <c r="BP677" i="2"/>
  <c r="BR670" i="2"/>
  <c r="BK670" i="2"/>
  <c r="BS670" i="2"/>
  <c r="BL670" i="2"/>
  <c r="BN670" i="2"/>
  <c r="BP670" i="2"/>
  <c r="BQ670" i="2"/>
  <c r="BK610" i="2"/>
  <c r="BS610" i="2"/>
  <c r="BL610" i="2"/>
  <c r="BN610" i="2"/>
  <c r="BP610" i="2"/>
  <c r="BQ610" i="2"/>
  <c r="BR610" i="2"/>
  <c r="BL611" i="2"/>
  <c r="BN611" i="2"/>
  <c r="BP611" i="2"/>
  <c r="BQ611" i="2"/>
  <c r="BR611" i="2"/>
  <c r="BK611" i="2"/>
  <c r="BS611" i="2"/>
  <c r="BN620" i="2"/>
  <c r="BP620" i="2"/>
  <c r="BQ620" i="2"/>
  <c r="BR620" i="2"/>
  <c r="BK620" i="2"/>
  <c r="BS620" i="2"/>
  <c r="BL620" i="2"/>
  <c r="BN621" i="2"/>
  <c r="BP621" i="2"/>
  <c r="BQ621" i="2"/>
  <c r="BR621" i="2"/>
  <c r="BK621" i="2"/>
  <c r="BS621" i="2"/>
  <c r="BL621" i="2"/>
  <c r="BP622" i="2"/>
  <c r="BQ622" i="2"/>
  <c r="BR622" i="2"/>
  <c r="BK622" i="2"/>
  <c r="BS622" i="2"/>
  <c r="BL622" i="2"/>
  <c r="BN622" i="2"/>
  <c r="BP615" i="2"/>
  <c r="BQ615" i="2"/>
  <c r="BR615" i="2"/>
  <c r="BK615" i="2"/>
  <c r="BS615" i="2"/>
  <c r="BL615" i="2"/>
  <c r="BN615" i="2"/>
  <c r="BQ608" i="2"/>
  <c r="BR608" i="2"/>
  <c r="BK608" i="2"/>
  <c r="BS608" i="2"/>
  <c r="BL608" i="2"/>
  <c r="BN608" i="2"/>
  <c r="BP608" i="2"/>
  <c r="BR601" i="2"/>
  <c r="BK601" i="2"/>
  <c r="BS601" i="2"/>
  <c r="BL601" i="2"/>
  <c r="BN601" i="2"/>
  <c r="BP601" i="2"/>
  <c r="BQ601" i="2"/>
  <c r="BK529" i="2"/>
  <c r="BS529" i="2"/>
  <c r="BL529" i="2"/>
  <c r="BN529" i="2"/>
  <c r="BP529" i="2"/>
  <c r="BQ529" i="2"/>
  <c r="BR529" i="2"/>
  <c r="BL522" i="2"/>
  <c r="BN522" i="2"/>
  <c r="BP522" i="2"/>
  <c r="BQ522" i="2"/>
  <c r="BR522" i="2"/>
  <c r="BK522" i="2"/>
  <c r="BS522" i="2"/>
  <c r="BN523" i="2"/>
  <c r="BP523" i="2"/>
  <c r="BQ523" i="2"/>
  <c r="BR523" i="2"/>
  <c r="BK523" i="2"/>
  <c r="BS523" i="2"/>
  <c r="BL523" i="2"/>
  <c r="BN524" i="2"/>
  <c r="BP524" i="2"/>
  <c r="BQ524" i="2"/>
  <c r="BR524" i="2"/>
  <c r="BK524" i="2"/>
  <c r="BS524" i="2"/>
  <c r="BL524" i="2"/>
  <c r="BP517" i="2"/>
  <c r="BQ517" i="2"/>
  <c r="BR517" i="2"/>
  <c r="BK517" i="2"/>
  <c r="BS517" i="2"/>
  <c r="BL517" i="2"/>
  <c r="BN517" i="2"/>
  <c r="BP510" i="2"/>
  <c r="BQ510" i="2"/>
  <c r="BR510" i="2"/>
  <c r="BK510" i="2"/>
  <c r="BS510" i="2"/>
  <c r="BL510" i="2"/>
  <c r="BN510" i="2"/>
  <c r="BQ511" i="2"/>
  <c r="BR511" i="2"/>
  <c r="BK511" i="2"/>
  <c r="BS511" i="2"/>
  <c r="BL511" i="2"/>
  <c r="BN511" i="2"/>
  <c r="BP511" i="2"/>
  <c r="BR512" i="2"/>
  <c r="BK512" i="2"/>
  <c r="BS512" i="2"/>
  <c r="BL512" i="2"/>
  <c r="BN512" i="2"/>
  <c r="BP512" i="2"/>
  <c r="BQ512" i="2"/>
  <c r="BL496" i="2"/>
  <c r="BN496" i="2"/>
  <c r="BP496" i="2"/>
  <c r="BQ496" i="2"/>
  <c r="BR496" i="2"/>
  <c r="BK496" i="2"/>
  <c r="BS496" i="2"/>
  <c r="BN489" i="2"/>
  <c r="BP489" i="2"/>
  <c r="BQ489" i="2"/>
  <c r="BR489" i="2"/>
  <c r="BK489" i="2"/>
  <c r="BS489" i="2"/>
  <c r="BL489" i="2"/>
  <c r="BN498" i="2"/>
  <c r="BP498" i="2"/>
  <c r="BQ498" i="2"/>
  <c r="BR498" i="2"/>
  <c r="BK498" i="2"/>
  <c r="BS498" i="2"/>
  <c r="BL498" i="2"/>
  <c r="BP491" i="2"/>
  <c r="BQ491" i="2"/>
  <c r="BR491" i="2"/>
  <c r="BK491" i="2"/>
  <c r="BS491" i="2"/>
  <c r="BL491" i="2"/>
  <c r="BN491" i="2"/>
  <c r="BP492" i="2"/>
  <c r="BQ492" i="2"/>
  <c r="BR492" i="2"/>
  <c r="BK492" i="2"/>
  <c r="BS492" i="2"/>
  <c r="BL492" i="2"/>
  <c r="BN492" i="2"/>
  <c r="BQ477" i="2"/>
  <c r="BR477" i="2"/>
  <c r="BK477" i="2"/>
  <c r="BS477" i="2"/>
  <c r="BL477" i="2"/>
  <c r="BN477" i="2"/>
  <c r="BP477" i="2"/>
  <c r="BR470" i="2"/>
  <c r="BK470" i="2"/>
  <c r="BS470" i="2"/>
  <c r="BL470" i="2"/>
  <c r="BN470" i="2"/>
  <c r="BP470" i="2"/>
  <c r="BQ470" i="2"/>
  <c r="BL410" i="2"/>
  <c r="BN410" i="2"/>
  <c r="BP410" i="2"/>
  <c r="BQ410" i="2"/>
  <c r="BR410" i="2"/>
  <c r="BK410" i="2"/>
  <c r="BS410" i="2"/>
  <c r="BN403" i="2"/>
  <c r="BP403" i="2"/>
  <c r="BQ403" i="2"/>
  <c r="BR403" i="2"/>
  <c r="BK403" i="2"/>
  <c r="BS403" i="2"/>
  <c r="BL403" i="2"/>
  <c r="BN404" i="2"/>
  <c r="BP404" i="2"/>
  <c r="BQ404" i="2"/>
  <c r="BR404" i="2"/>
  <c r="BK404" i="2"/>
  <c r="BS404" i="2"/>
  <c r="BL404" i="2"/>
  <c r="BP405" i="2"/>
  <c r="BQ405" i="2"/>
  <c r="BR405" i="2"/>
  <c r="BK405" i="2"/>
  <c r="BS405" i="2"/>
  <c r="BL405" i="2"/>
  <c r="BN405" i="2"/>
  <c r="BQ447" i="2"/>
  <c r="BR447" i="2"/>
  <c r="BK447" i="2"/>
  <c r="BS447" i="2"/>
  <c r="BL447" i="2"/>
  <c r="BN447" i="2"/>
  <c r="BP447" i="2"/>
  <c r="BR440" i="2"/>
  <c r="BK440" i="2"/>
  <c r="BS440" i="2"/>
  <c r="BL440" i="2"/>
  <c r="BN440" i="2"/>
  <c r="BP440" i="2"/>
  <c r="BQ440" i="2"/>
  <c r="BK386" i="2"/>
  <c r="BS386" i="2"/>
  <c r="BL386" i="2"/>
  <c r="BN386" i="2"/>
  <c r="BQ386" i="2"/>
  <c r="BR386" i="2"/>
  <c r="BP386" i="2"/>
  <c r="BN389" i="2"/>
  <c r="BP389" i="2"/>
  <c r="BQ389" i="2"/>
  <c r="BR389" i="2"/>
  <c r="BL389" i="2"/>
  <c r="BS389" i="2"/>
  <c r="BK389" i="2"/>
  <c r="BP383" i="2"/>
  <c r="BQ383" i="2"/>
  <c r="BR383" i="2"/>
  <c r="BK383" i="2"/>
  <c r="BS383" i="2"/>
  <c r="BL383" i="2"/>
  <c r="BN383" i="2"/>
  <c r="BR385" i="2"/>
  <c r="BK385" i="2"/>
  <c r="BS385" i="2"/>
  <c r="BL385" i="2"/>
  <c r="BN385" i="2"/>
  <c r="BP385" i="2"/>
  <c r="BQ385" i="2"/>
  <c r="BN367" i="2"/>
  <c r="BP367" i="2"/>
  <c r="BQ367" i="2"/>
  <c r="BR367" i="2"/>
  <c r="BK367" i="2"/>
  <c r="BS367" i="2"/>
  <c r="BL367" i="2"/>
  <c r="BP361" i="2"/>
  <c r="BQ361" i="2"/>
  <c r="BR361" i="2"/>
  <c r="BK361" i="2"/>
  <c r="BS361" i="2"/>
  <c r="BL361" i="2"/>
  <c r="BN361" i="2"/>
  <c r="BR371" i="2"/>
  <c r="BK371" i="2"/>
  <c r="BS371" i="2"/>
  <c r="BL371" i="2"/>
  <c r="BN371" i="2"/>
  <c r="BQ371" i="2"/>
  <c r="BP371" i="2"/>
  <c r="BK262" i="2"/>
  <c r="BS262" i="2"/>
  <c r="BL262" i="2"/>
  <c r="BN262" i="2"/>
  <c r="BQ262" i="2"/>
  <c r="BR262" i="2"/>
  <c r="BP262" i="2"/>
  <c r="BL322" i="2"/>
  <c r="BN322" i="2"/>
  <c r="BP322" i="2"/>
  <c r="BR322" i="2"/>
  <c r="BQ322" i="2"/>
  <c r="BS322" i="2"/>
  <c r="BK322" i="2"/>
  <c r="BN308" i="2"/>
  <c r="BP308" i="2"/>
  <c r="BQ308" i="2"/>
  <c r="BR308" i="2"/>
  <c r="BL308" i="2"/>
  <c r="BS308" i="2"/>
  <c r="BK308" i="2"/>
  <c r="BP309" i="2"/>
  <c r="BQ309" i="2"/>
  <c r="BR309" i="2"/>
  <c r="BK309" i="2"/>
  <c r="BS309" i="2"/>
  <c r="BN309" i="2"/>
  <c r="BL309" i="2"/>
  <c r="BP342" i="2"/>
  <c r="BQ342" i="2"/>
  <c r="BR342" i="2"/>
  <c r="BK342" i="2"/>
  <c r="BS342" i="2"/>
  <c r="BN342" i="2"/>
  <c r="BL342" i="2"/>
  <c r="BQ343" i="2"/>
  <c r="BR343" i="2"/>
  <c r="BK343" i="2"/>
  <c r="BS343" i="2"/>
  <c r="BL343" i="2"/>
  <c r="BN343" i="2"/>
  <c r="BP343" i="2"/>
  <c r="BQ344" i="2"/>
  <c r="BL344" i="2"/>
  <c r="BN344" i="2"/>
  <c r="BP344" i="2"/>
  <c r="BR344" i="2"/>
  <c r="BS344" i="2"/>
  <c r="BK344" i="2"/>
  <c r="BL295" i="2"/>
  <c r="BN295" i="2"/>
  <c r="BK295" i="2"/>
  <c r="BP295" i="2"/>
  <c r="BQ295" i="2"/>
  <c r="BR295" i="2"/>
  <c r="BS295" i="2"/>
  <c r="BN289" i="2"/>
  <c r="BP289" i="2"/>
  <c r="BQ289" i="2"/>
  <c r="BR289" i="2"/>
  <c r="BL289" i="2"/>
  <c r="BK289" i="2"/>
  <c r="BS289" i="2"/>
  <c r="BP290" i="2"/>
  <c r="BQ290" i="2"/>
  <c r="BR290" i="2"/>
  <c r="BK290" i="2"/>
  <c r="BS290" i="2"/>
  <c r="BL290" i="2"/>
  <c r="BN290" i="2"/>
  <c r="BP275" i="2"/>
  <c r="BQ275" i="2"/>
  <c r="BR275" i="2"/>
  <c r="BK275" i="2"/>
  <c r="BS275" i="2"/>
  <c r="BL275" i="2"/>
  <c r="BN275" i="2"/>
  <c r="BQ260" i="2"/>
  <c r="BR260" i="2"/>
  <c r="BK260" i="2"/>
  <c r="BS260" i="2"/>
  <c r="BL260" i="2"/>
  <c r="BN260" i="2"/>
  <c r="BP260" i="2"/>
  <c r="BR253" i="2"/>
  <c r="BK253" i="2"/>
  <c r="BS253" i="2"/>
  <c r="BL253" i="2"/>
  <c r="BN253" i="2"/>
  <c r="BP253" i="2"/>
  <c r="BQ253" i="2"/>
  <c r="BN232" i="2"/>
  <c r="BP232" i="2"/>
  <c r="BQ232" i="2"/>
  <c r="BR232" i="2"/>
  <c r="BL232" i="2"/>
  <c r="BK232" i="2"/>
  <c r="BS232" i="2"/>
  <c r="BP234" i="2"/>
  <c r="BQ234" i="2"/>
  <c r="BR234" i="2"/>
  <c r="BK234" i="2"/>
  <c r="BS234" i="2"/>
  <c r="BL234" i="2"/>
  <c r="BN234" i="2"/>
  <c r="BN209" i="2"/>
  <c r="BP209" i="2"/>
  <c r="BQ209" i="2"/>
  <c r="BK209" i="2"/>
  <c r="BL209" i="2"/>
  <c r="BS209" i="2"/>
  <c r="BR209" i="2"/>
  <c r="BN210" i="2"/>
  <c r="BP210" i="2"/>
  <c r="BQ210" i="2"/>
  <c r="BR210" i="2"/>
  <c r="BK210" i="2"/>
  <c r="BL210" i="2"/>
  <c r="BS210" i="2"/>
  <c r="BK133" i="2"/>
  <c r="BS133" i="2"/>
  <c r="BL133" i="2"/>
  <c r="BP133" i="2"/>
  <c r="BN133" i="2"/>
  <c r="BQ133" i="2"/>
  <c r="BR133" i="2"/>
  <c r="BQ229" i="2"/>
  <c r="BR229" i="2"/>
  <c r="BK229" i="2"/>
  <c r="BS229" i="2"/>
  <c r="BL229" i="2"/>
  <c r="BN229" i="2"/>
  <c r="BP229" i="2"/>
  <c r="BR230" i="2"/>
  <c r="BK230" i="2"/>
  <c r="BS230" i="2"/>
  <c r="BL230" i="2"/>
  <c r="BN230" i="2"/>
  <c r="BQ230" i="2"/>
  <c r="BP230" i="2"/>
  <c r="BN173" i="2"/>
  <c r="BP173" i="2"/>
  <c r="BQ173" i="2"/>
  <c r="BR173" i="2"/>
  <c r="BK173" i="2"/>
  <c r="BL173" i="2"/>
  <c r="BS173" i="2"/>
  <c r="BP165" i="2"/>
  <c r="BQ165" i="2"/>
  <c r="BK165" i="2"/>
  <c r="BS165" i="2"/>
  <c r="BL165" i="2"/>
  <c r="BN165" i="2"/>
  <c r="BR165" i="2"/>
  <c r="BR185" i="2"/>
  <c r="BK185" i="2"/>
  <c r="BS185" i="2"/>
  <c r="BL185" i="2"/>
  <c r="BN185" i="2"/>
  <c r="BP185" i="2"/>
  <c r="BQ185" i="2"/>
  <c r="BN156" i="2"/>
  <c r="BP156" i="2"/>
  <c r="BR156" i="2"/>
  <c r="BK156" i="2"/>
  <c r="BS156" i="2"/>
  <c r="BL156" i="2"/>
  <c r="BQ156" i="2"/>
  <c r="BR168" i="2"/>
  <c r="BK168" i="2"/>
  <c r="BN168" i="2"/>
  <c r="BL168" i="2"/>
  <c r="BP168" i="2"/>
  <c r="BQ168" i="2"/>
  <c r="BS168" i="2"/>
  <c r="BN136" i="2"/>
  <c r="BP136" i="2"/>
  <c r="BR136" i="2"/>
  <c r="BK136" i="2"/>
  <c r="BS136" i="2"/>
  <c r="BL136" i="2"/>
  <c r="BQ136" i="2"/>
  <c r="BQ139" i="2"/>
  <c r="BR139" i="2"/>
  <c r="BK139" i="2"/>
  <c r="BS139" i="2"/>
  <c r="BN139" i="2"/>
  <c r="BP139" i="2"/>
  <c r="BL139" i="2"/>
  <c r="BN124" i="2"/>
  <c r="BP124" i="2"/>
  <c r="BQ124" i="2"/>
  <c r="BR124" i="2"/>
  <c r="BS124" i="2"/>
  <c r="BK124" i="2"/>
  <c r="BL124" i="2"/>
  <c r="BP118" i="2"/>
  <c r="BQ118" i="2"/>
  <c r="BR118" i="2"/>
  <c r="BK118" i="2"/>
  <c r="BS118" i="2"/>
  <c r="BL118" i="2"/>
  <c r="BN118" i="2"/>
  <c r="BL91" i="2"/>
  <c r="BN91" i="2"/>
  <c r="BP91" i="2"/>
  <c r="BQ91" i="2"/>
  <c r="BK91" i="2"/>
  <c r="BR91" i="2"/>
  <c r="BS91" i="2"/>
  <c r="BN84" i="2"/>
  <c r="BP84" i="2"/>
  <c r="BQ84" i="2"/>
  <c r="BR84" i="2"/>
  <c r="BK84" i="2"/>
  <c r="BL84" i="2"/>
  <c r="BS84" i="2"/>
  <c r="BP86" i="2"/>
  <c r="BQ86" i="2"/>
  <c r="BR86" i="2"/>
  <c r="BK86" i="2"/>
  <c r="BS86" i="2"/>
  <c r="BL86" i="2"/>
  <c r="BN86" i="2"/>
  <c r="BQ88" i="2"/>
  <c r="BR88" i="2"/>
  <c r="BK88" i="2"/>
  <c r="BS88" i="2"/>
  <c r="BL88" i="2"/>
  <c r="BN88" i="2"/>
  <c r="BP88" i="2"/>
  <c r="BN77" i="2"/>
  <c r="BP77" i="2"/>
  <c r="BQ77" i="2"/>
  <c r="BR77" i="2"/>
  <c r="BK77" i="2"/>
  <c r="BS77" i="2"/>
  <c r="BL77" i="2"/>
  <c r="BR81" i="2"/>
  <c r="BK81" i="2"/>
  <c r="BS81" i="2"/>
  <c r="BN81" i="2"/>
  <c r="BL81" i="2"/>
  <c r="BP81" i="2"/>
  <c r="BQ81" i="2"/>
  <c r="BP56" i="2"/>
  <c r="BQ56" i="2"/>
  <c r="BR56" i="2"/>
  <c r="BK56" i="2"/>
  <c r="BS56" i="2"/>
  <c r="BL56" i="2"/>
  <c r="BN56" i="2"/>
  <c r="BL49" i="2"/>
  <c r="BN49" i="2"/>
  <c r="BP49" i="2"/>
  <c r="BK49" i="2"/>
  <c r="BQ49" i="2"/>
  <c r="BR49" i="2"/>
  <c r="BS49" i="2"/>
  <c r="BN31" i="2"/>
  <c r="BP31" i="2"/>
  <c r="BK31" i="2"/>
  <c r="BS31" i="2"/>
  <c r="BL31" i="2"/>
  <c r="BQ31" i="2"/>
  <c r="BR31" i="2"/>
  <c r="BL30" i="2"/>
  <c r="BN30" i="2"/>
  <c r="BR30" i="2"/>
  <c r="BK30" i="2"/>
  <c r="BS30" i="2"/>
  <c r="BP30" i="2"/>
  <c r="BQ30" i="2"/>
  <c r="BN6" i="2"/>
  <c r="BP6" i="2"/>
  <c r="BQ6" i="2"/>
  <c r="BK6" i="2"/>
  <c r="BS6" i="2"/>
  <c r="BL6" i="2"/>
  <c r="BR6" i="2"/>
  <c r="BR20" i="2"/>
  <c r="BK20" i="2"/>
  <c r="BS20" i="2"/>
  <c r="BL20" i="2"/>
  <c r="BN20" i="2"/>
  <c r="BP20" i="2"/>
  <c r="BQ20" i="2"/>
  <c r="BP17" i="2"/>
  <c r="BQ17" i="2"/>
  <c r="BR17" i="2"/>
  <c r="BK17" i="2"/>
  <c r="BS17" i="2"/>
  <c r="BL17" i="2"/>
  <c r="BN17" i="2"/>
  <c r="BI1086" i="2"/>
  <c r="BI1102" i="2"/>
  <c r="BN1116" i="2"/>
  <c r="BP1116" i="2"/>
  <c r="BQ1116" i="2"/>
  <c r="BR1116" i="2"/>
  <c r="BK1116" i="2"/>
  <c r="BS1116" i="2"/>
  <c r="BL1116" i="2"/>
  <c r="BJ1066" i="2"/>
  <c r="BJ1002" i="2"/>
  <c r="BJ1035" i="2"/>
  <c r="BJ971" i="2"/>
  <c r="BJ1036" i="2"/>
  <c r="BJ972" i="2"/>
  <c r="BJ1021" i="2"/>
  <c r="BJ899" i="2"/>
  <c r="BJ1030" i="2"/>
  <c r="BJ970" i="2"/>
  <c r="BJ1031" i="2"/>
  <c r="BJ947" i="2"/>
  <c r="BJ1032" i="2"/>
  <c r="BJ907" i="2"/>
  <c r="BJ1017" i="2"/>
  <c r="BJ822" i="2"/>
  <c r="BJ924" i="2"/>
  <c r="BJ965" i="2"/>
  <c r="BJ901" i="2"/>
  <c r="BJ966" i="2"/>
  <c r="BJ902" i="2"/>
  <c r="BJ951" i="2"/>
  <c r="BJ887" i="2"/>
  <c r="BJ944" i="2"/>
  <c r="BJ880" i="2"/>
  <c r="BJ921" i="2"/>
  <c r="BJ854" i="2"/>
  <c r="BJ914" i="2"/>
  <c r="BJ741" i="2"/>
  <c r="BJ799" i="2"/>
  <c r="BJ856" i="2"/>
  <c r="BJ792" i="2"/>
  <c r="BJ857" i="2"/>
  <c r="BJ793" i="2"/>
  <c r="BJ842" i="2"/>
  <c r="BJ778" i="2"/>
  <c r="BJ827" i="2"/>
  <c r="BJ763" i="2"/>
  <c r="BJ820" i="2"/>
  <c r="BJ756" i="2"/>
  <c r="BJ821" i="2"/>
  <c r="BJ757" i="2"/>
  <c r="BJ702" i="2"/>
  <c r="BJ703" i="2"/>
  <c r="BJ704" i="2"/>
  <c r="BJ705" i="2"/>
  <c r="BJ698" i="2"/>
  <c r="BJ699" i="2"/>
  <c r="BJ700" i="2"/>
  <c r="BJ640" i="2"/>
  <c r="BJ633" i="2"/>
  <c r="BJ629" i="2"/>
  <c r="BJ684" i="2"/>
  <c r="BJ677" i="2"/>
  <c r="BJ670" i="2"/>
  <c r="BJ671" i="2"/>
  <c r="BJ603" i="2"/>
  <c r="BJ604" i="2"/>
  <c r="BJ597" i="2"/>
  <c r="BJ606" i="2"/>
  <c r="BJ599" i="2"/>
  <c r="BJ592" i="2"/>
  <c r="BJ585" i="2"/>
  <c r="BJ578" i="2"/>
  <c r="BJ514" i="2"/>
  <c r="BJ515" i="2"/>
  <c r="BJ565" i="2"/>
  <c r="BJ558" i="2"/>
  <c r="BJ567" i="2"/>
  <c r="BJ560" i="2"/>
  <c r="BJ561" i="2"/>
  <c r="BJ496" i="2"/>
  <c r="BJ481" i="2"/>
  <c r="BJ482" i="2"/>
  <c r="BJ499" i="2"/>
  <c r="BJ484" i="2"/>
  <c r="BJ477" i="2"/>
  <c r="BJ470" i="2"/>
  <c r="BJ463" i="2"/>
  <c r="BJ403" i="2"/>
  <c r="BJ397" i="2"/>
  <c r="BJ373" i="2"/>
  <c r="BJ447" i="2"/>
  <c r="BJ440" i="2"/>
  <c r="BJ441" i="2"/>
  <c r="BJ387" i="2"/>
  <c r="BJ382" i="2"/>
  <c r="BJ393" i="2"/>
  <c r="BJ366" i="2"/>
  <c r="BJ360" i="2"/>
  <c r="BJ362" i="2"/>
  <c r="BJ340" i="2"/>
  <c r="BJ257" i="2"/>
  <c r="BJ287" i="2"/>
  <c r="BJ299" i="2"/>
  <c r="BJ301" i="2"/>
  <c r="BJ302" i="2"/>
  <c r="BJ303" i="2"/>
  <c r="BJ337" i="2"/>
  <c r="BJ288" i="2"/>
  <c r="BJ225" i="2"/>
  <c r="BJ218" i="2"/>
  <c r="BJ284" i="2"/>
  <c r="BJ285" i="2"/>
  <c r="BJ278" i="2"/>
  <c r="BJ217" i="2"/>
  <c r="BJ243" i="2"/>
  <c r="BJ237" i="2"/>
  <c r="BJ195" i="2"/>
  <c r="BJ187" i="2"/>
  <c r="BJ230" i="2"/>
  <c r="BJ207" i="2"/>
  <c r="BJ138" i="2"/>
  <c r="BJ177" i="2"/>
  <c r="BJ156" i="2"/>
  <c r="BJ150" i="2"/>
  <c r="BJ135" i="2"/>
  <c r="BJ147" i="2"/>
  <c r="BJ149" i="2"/>
  <c r="BJ110" i="2"/>
  <c r="BJ112" i="2"/>
  <c r="BJ99" i="2"/>
  <c r="BJ75" i="2"/>
  <c r="BJ88" i="2"/>
  <c r="BJ98" i="2"/>
  <c r="BJ71" i="2"/>
  <c r="BJ66" i="2"/>
  <c r="BJ57" i="2"/>
  <c r="BJ44" i="2"/>
  <c r="BJ42" i="2"/>
  <c r="BJ35" i="2"/>
  <c r="BJ13" i="2"/>
  <c r="BJ7" i="2"/>
  <c r="BJ11" i="2"/>
  <c r="BL1074" i="2"/>
  <c r="BN1074" i="2"/>
  <c r="BP1074" i="2"/>
  <c r="BK1074" i="2"/>
  <c r="BQ1074" i="2"/>
  <c r="BR1074" i="2"/>
  <c r="BS1074" i="2"/>
  <c r="BN1107" i="2"/>
  <c r="BP1107" i="2"/>
  <c r="BQ1107" i="2"/>
  <c r="BR1107" i="2"/>
  <c r="BK1107" i="2"/>
  <c r="BS1107" i="2"/>
  <c r="BL1107" i="2"/>
  <c r="BZ1095" i="2"/>
  <c r="BM1090" i="2"/>
  <c r="BP1094" i="2"/>
  <c r="BQ1094" i="2"/>
  <c r="BR1094" i="2"/>
  <c r="BK1094" i="2"/>
  <c r="BS1094" i="2"/>
  <c r="BL1094" i="2"/>
  <c r="BN1094" i="2"/>
  <c r="BJ1103" i="2"/>
  <c r="BI1103" i="2"/>
  <c r="BK1057" i="2"/>
  <c r="BS1057" i="2"/>
  <c r="BL1057" i="2"/>
  <c r="BN1057" i="2"/>
  <c r="BP1057" i="2"/>
  <c r="BQ1057" i="2"/>
  <c r="BR1057" i="2"/>
  <c r="BK993" i="2"/>
  <c r="BS993" i="2"/>
  <c r="BL993" i="2"/>
  <c r="BN993" i="2"/>
  <c r="BP993" i="2"/>
  <c r="BQ993" i="2"/>
  <c r="BR993" i="2"/>
  <c r="BL1050" i="2"/>
  <c r="BN1050" i="2"/>
  <c r="BP1050" i="2"/>
  <c r="BQ1050" i="2"/>
  <c r="BR1050" i="2"/>
  <c r="BK1050" i="2"/>
  <c r="BS1050" i="2"/>
  <c r="BL986" i="2"/>
  <c r="BN986" i="2"/>
  <c r="BP986" i="2"/>
  <c r="BQ986" i="2"/>
  <c r="BR986" i="2"/>
  <c r="BK986" i="2"/>
  <c r="BS986" i="2"/>
  <c r="BN1019" i="2"/>
  <c r="BP1019" i="2"/>
  <c r="BQ1019" i="2"/>
  <c r="BR1019" i="2"/>
  <c r="BK1019" i="2"/>
  <c r="BS1019" i="2"/>
  <c r="BL1019" i="2"/>
  <c r="BN1076" i="2"/>
  <c r="BP1076" i="2"/>
  <c r="BQ1076" i="2"/>
  <c r="BR1076" i="2"/>
  <c r="BK1076" i="2"/>
  <c r="BL1076" i="2"/>
  <c r="BS1076" i="2"/>
  <c r="BN1012" i="2"/>
  <c r="BP1012" i="2"/>
  <c r="BQ1012" i="2"/>
  <c r="BR1012" i="2"/>
  <c r="BK1012" i="2"/>
  <c r="BS1012" i="2"/>
  <c r="BL1012" i="2"/>
  <c r="BP1069" i="2"/>
  <c r="BQ1069" i="2"/>
  <c r="BR1069" i="2"/>
  <c r="BK1069" i="2"/>
  <c r="BS1069" i="2"/>
  <c r="BL1069" i="2"/>
  <c r="BN1069" i="2"/>
  <c r="BP1005" i="2"/>
  <c r="BQ1005" i="2"/>
  <c r="BR1005" i="2"/>
  <c r="BK1005" i="2"/>
  <c r="BS1005" i="2"/>
  <c r="BL1005" i="2"/>
  <c r="BN1005" i="2"/>
  <c r="BP1070" i="2"/>
  <c r="BQ1070" i="2"/>
  <c r="BR1070" i="2"/>
  <c r="BK1070" i="2"/>
  <c r="BS1070" i="2"/>
  <c r="BL1070" i="2"/>
  <c r="BN1070" i="2"/>
  <c r="BP1006" i="2"/>
  <c r="BQ1006" i="2"/>
  <c r="BR1006" i="2"/>
  <c r="BK1006" i="2"/>
  <c r="BS1006" i="2"/>
  <c r="BL1006" i="2"/>
  <c r="BN1006" i="2"/>
  <c r="BK938" i="2"/>
  <c r="BS938" i="2"/>
  <c r="BL938" i="2"/>
  <c r="BN938" i="2"/>
  <c r="BP938" i="2"/>
  <c r="BQ938" i="2"/>
  <c r="BR938" i="2"/>
  <c r="BQ1023" i="2"/>
  <c r="BR1023" i="2"/>
  <c r="BK1023" i="2"/>
  <c r="BS1023" i="2"/>
  <c r="BL1023" i="2"/>
  <c r="BN1023" i="2"/>
  <c r="BP1023" i="2"/>
  <c r="BR1080" i="2"/>
  <c r="BK1080" i="2"/>
  <c r="BS1080" i="2"/>
  <c r="BL1080" i="2"/>
  <c r="BN1080" i="2"/>
  <c r="BP1080" i="2"/>
  <c r="BQ1080" i="2"/>
  <c r="BR1016" i="2"/>
  <c r="BK1016" i="2"/>
  <c r="BS1016" i="2"/>
  <c r="BL1016" i="2"/>
  <c r="BN1016" i="2"/>
  <c r="BP1016" i="2"/>
  <c r="BQ1016" i="2"/>
  <c r="BN963" i="2"/>
  <c r="BP963" i="2"/>
  <c r="BQ963" i="2"/>
  <c r="BR963" i="2"/>
  <c r="BK963" i="2"/>
  <c r="BL963" i="2"/>
  <c r="BS963" i="2"/>
  <c r="BL899" i="2"/>
  <c r="BN899" i="2"/>
  <c r="BP899" i="2"/>
  <c r="BQ899" i="2"/>
  <c r="BR899" i="2"/>
  <c r="BS899" i="2"/>
  <c r="BK899" i="2"/>
  <c r="BN964" i="2"/>
  <c r="BP964" i="2"/>
  <c r="BQ964" i="2"/>
  <c r="BR964" i="2"/>
  <c r="BK964" i="2"/>
  <c r="BS964" i="2"/>
  <c r="BL964" i="2"/>
  <c r="BN900" i="2"/>
  <c r="BP900" i="2"/>
  <c r="BQ900" i="2"/>
  <c r="BR900" i="2"/>
  <c r="BK900" i="2"/>
  <c r="BS900" i="2"/>
  <c r="BL900" i="2"/>
  <c r="BN957" i="2"/>
  <c r="BP957" i="2"/>
  <c r="BQ957" i="2"/>
  <c r="BR957" i="2"/>
  <c r="BK957" i="2"/>
  <c r="BS957" i="2"/>
  <c r="BL957" i="2"/>
  <c r="BN893" i="2"/>
  <c r="BP893" i="2"/>
  <c r="BQ893" i="2"/>
  <c r="BR893" i="2"/>
  <c r="BK893" i="2"/>
  <c r="BS893" i="2"/>
  <c r="BL893" i="2"/>
  <c r="BP942" i="2"/>
  <c r="BQ942" i="2"/>
  <c r="BR942" i="2"/>
  <c r="BK942" i="2"/>
  <c r="BS942" i="2"/>
  <c r="BL942" i="2"/>
  <c r="BN942" i="2"/>
  <c r="BP878" i="2"/>
  <c r="BQ878" i="2"/>
  <c r="BR878" i="2"/>
  <c r="BK878" i="2"/>
  <c r="BS878" i="2"/>
  <c r="BL878" i="2"/>
  <c r="BN878" i="2"/>
  <c r="BP927" i="2"/>
  <c r="BQ927" i="2"/>
  <c r="BR927" i="2"/>
  <c r="BK927" i="2"/>
  <c r="BS927" i="2"/>
  <c r="BL927" i="2"/>
  <c r="BN927" i="2"/>
  <c r="BL862" i="2"/>
  <c r="BN862" i="2"/>
  <c r="BP862" i="2"/>
  <c r="BQ862" i="2"/>
  <c r="BK862" i="2"/>
  <c r="BR862" i="2"/>
  <c r="BS862" i="2"/>
  <c r="BQ920" i="2"/>
  <c r="BR920" i="2"/>
  <c r="BK920" i="2"/>
  <c r="BS920" i="2"/>
  <c r="BL920" i="2"/>
  <c r="BN920" i="2"/>
  <c r="BP920" i="2"/>
  <c r="BR961" i="2"/>
  <c r="BK961" i="2"/>
  <c r="BS961" i="2"/>
  <c r="BL961" i="2"/>
  <c r="BN961" i="2"/>
  <c r="BP961" i="2"/>
  <c r="BQ961" i="2"/>
  <c r="BR897" i="2"/>
  <c r="BK897" i="2"/>
  <c r="BS897" i="2"/>
  <c r="BL897" i="2"/>
  <c r="BN897" i="2"/>
  <c r="BP897" i="2"/>
  <c r="BQ897" i="2"/>
  <c r="BK757" i="2"/>
  <c r="BS757" i="2"/>
  <c r="BL757" i="2"/>
  <c r="BN757" i="2"/>
  <c r="BP757" i="2"/>
  <c r="BQ757" i="2"/>
  <c r="BR757" i="2"/>
  <c r="BL798" i="2"/>
  <c r="BN798" i="2"/>
  <c r="BP798" i="2"/>
  <c r="BQ798" i="2"/>
  <c r="BR798" i="2"/>
  <c r="BK798" i="2"/>
  <c r="BS798" i="2"/>
  <c r="BN863" i="2"/>
  <c r="BP863" i="2"/>
  <c r="BQ863" i="2"/>
  <c r="BR863" i="2"/>
  <c r="BS863" i="2"/>
  <c r="BK863" i="2"/>
  <c r="BL863" i="2"/>
  <c r="BN799" i="2"/>
  <c r="BP799" i="2"/>
  <c r="BQ799" i="2"/>
  <c r="BR799" i="2"/>
  <c r="BK799" i="2"/>
  <c r="BS799" i="2"/>
  <c r="BL799" i="2"/>
  <c r="BN864" i="2"/>
  <c r="BP864" i="2"/>
  <c r="BQ864" i="2"/>
  <c r="BR864" i="2"/>
  <c r="BS864" i="2"/>
  <c r="BK864" i="2"/>
  <c r="BL864" i="2"/>
  <c r="BN800" i="2"/>
  <c r="BP800" i="2"/>
  <c r="BQ800" i="2"/>
  <c r="BR800" i="2"/>
  <c r="BK800" i="2"/>
  <c r="BS800" i="2"/>
  <c r="BL800" i="2"/>
  <c r="BP849" i="2"/>
  <c r="BQ849" i="2"/>
  <c r="BR849" i="2"/>
  <c r="BK849" i="2"/>
  <c r="BS849" i="2"/>
  <c r="BL849" i="2"/>
  <c r="BN849" i="2"/>
  <c r="BP785" i="2"/>
  <c r="BQ785" i="2"/>
  <c r="BR785" i="2"/>
  <c r="BK785" i="2"/>
  <c r="BS785" i="2"/>
  <c r="BL785" i="2"/>
  <c r="BN785" i="2"/>
  <c r="BP826" i="2"/>
  <c r="BQ826" i="2"/>
  <c r="BR826" i="2"/>
  <c r="BK826" i="2"/>
  <c r="BS826" i="2"/>
  <c r="BL826" i="2"/>
  <c r="BN826" i="2"/>
  <c r="BP762" i="2"/>
  <c r="BQ762" i="2"/>
  <c r="BR762" i="2"/>
  <c r="BK762" i="2"/>
  <c r="BS762" i="2"/>
  <c r="BL762" i="2"/>
  <c r="BN762" i="2"/>
  <c r="BQ835" i="2"/>
  <c r="BR835" i="2"/>
  <c r="BK835" i="2"/>
  <c r="BS835" i="2"/>
  <c r="BL835" i="2"/>
  <c r="BN835" i="2"/>
  <c r="BP835" i="2"/>
  <c r="BQ771" i="2"/>
  <c r="BR771" i="2"/>
  <c r="BK771" i="2"/>
  <c r="BS771" i="2"/>
  <c r="BL771" i="2"/>
  <c r="BN771" i="2"/>
  <c r="BP771" i="2"/>
  <c r="BR820" i="2"/>
  <c r="BK820" i="2"/>
  <c r="BS820" i="2"/>
  <c r="BL820" i="2"/>
  <c r="BN820" i="2"/>
  <c r="BP820" i="2"/>
  <c r="BQ820" i="2"/>
  <c r="BR756" i="2"/>
  <c r="BK756" i="2"/>
  <c r="BS756" i="2"/>
  <c r="BL756" i="2"/>
  <c r="BN756" i="2"/>
  <c r="BP756" i="2"/>
  <c r="BQ756" i="2"/>
  <c r="BL701" i="2"/>
  <c r="BN701" i="2"/>
  <c r="BP701" i="2"/>
  <c r="BQ701" i="2"/>
  <c r="BR701" i="2"/>
  <c r="BK701" i="2"/>
  <c r="BS701" i="2"/>
  <c r="BN710" i="2"/>
  <c r="BP710" i="2"/>
  <c r="BQ710" i="2"/>
  <c r="BR710" i="2"/>
  <c r="BK710" i="2"/>
  <c r="BS710" i="2"/>
  <c r="BL710" i="2"/>
  <c r="BN711" i="2"/>
  <c r="BP711" i="2"/>
  <c r="BQ711" i="2"/>
  <c r="BR711" i="2"/>
  <c r="BK711" i="2"/>
  <c r="BS711" i="2"/>
  <c r="BL711" i="2"/>
  <c r="BP712" i="2"/>
  <c r="BQ712" i="2"/>
  <c r="BR712" i="2"/>
  <c r="BK712" i="2"/>
  <c r="BS712" i="2"/>
  <c r="BL712" i="2"/>
  <c r="BN712" i="2"/>
  <c r="BP713" i="2"/>
  <c r="BQ713" i="2"/>
  <c r="BR713" i="2"/>
  <c r="BK713" i="2"/>
  <c r="BS713" i="2"/>
  <c r="BL713" i="2"/>
  <c r="BN713" i="2"/>
  <c r="BQ706" i="2"/>
  <c r="BR706" i="2"/>
  <c r="BK706" i="2"/>
  <c r="BS706" i="2"/>
  <c r="BL706" i="2"/>
  <c r="BN706" i="2"/>
  <c r="BP706" i="2"/>
  <c r="BR699" i="2"/>
  <c r="BK699" i="2"/>
  <c r="BS699" i="2"/>
  <c r="BL699" i="2"/>
  <c r="BN699" i="2"/>
  <c r="BP699" i="2"/>
  <c r="BQ699" i="2"/>
  <c r="BL688" i="2"/>
  <c r="BN688" i="2"/>
  <c r="BP688" i="2"/>
  <c r="BQ688" i="2"/>
  <c r="BK688" i="2"/>
  <c r="BS688" i="2"/>
  <c r="BR688" i="2"/>
  <c r="BN681" i="2"/>
  <c r="BP681" i="2"/>
  <c r="BQ681" i="2"/>
  <c r="BR681" i="2"/>
  <c r="BK681" i="2"/>
  <c r="BS681" i="2"/>
  <c r="BL681" i="2"/>
  <c r="BN682" i="2"/>
  <c r="BP682" i="2"/>
  <c r="BQ682" i="2"/>
  <c r="BR682" i="2"/>
  <c r="BK682" i="2"/>
  <c r="BS682" i="2"/>
  <c r="BL682" i="2"/>
  <c r="BP683" i="2"/>
  <c r="BQ683" i="2"/>
  <c r="BR683" i="2"/>
  <c r="BK683" i="2"/>
  <c r="BS683" i="2"/>
  <c r="BL683" i="2"/>
  <c r="BN683" i="2"/>
  <c r="BP676" i="2"/>
  <c r="BQ676" i="2"/>
  <c r="BR676" i="2"/>
  <c r="BK676" i="2"/>
  <c r="BS676" i="2"/>
  <c r="BL676" i="2"/>
  <c r="BN676" i="2"/>
  <c r="BQ669" i="2"/>
  <c r="BR669" i="2"/>
  <c r="BK669" i="2"/>
  <c r="BS669" i="2"/>
  <c r="BL669" i="2"/>
  <c r="BN669" i="2"/>
  <c r="BP669" i="2"/>
  <c r="BR662" i="2"/>
  <c r="BK662" i="2"/>
  <c r="BS662" i="2"/>
  <c r="BL662" i="2"/>
  <c r="BN662" i="2"/>
  <c r="BP662" i="2"/>
  <c r="BQ662" i="2"/>
  <c r="BK602" i="2"/>
  <c r="BS602" i="2"/>
  <c r="BL602" i="2"/>
  <c r="BN602" i="2"/>
  <c r="BP602" i="2"/>
  <c r="BQ602" i="2"/>
  <c r="BR602" i="2"/>
  <c r="BL603" i="2"/>
  <c r="BN603" i="2"/>
  <c r="BP603" i="2"/>
  <c r="BQ603" i="2"/>
  <c r="BR603" i="2"/>
  <c r="BK603" i="2"/>
  <c r="BS603" i="2"/>
  <c r="BN612" i="2"/>
  <c r="BP612" i="2"/>
  <c r="BQ612" i="2"/>
  <c r="BR612" i="2"/>
  <c r="BK612" i="2"/>
  <c r="BS612" i="2"/>
  <c r="BL612" i="2"/>
  <c r="BN613" i="2"/>
  <c r="BP613" i="2"/>
  <c r="BQ613" i="2"/>
  <c r="BR613" i="2"/>
  <c r="BK613" i="2"/>
  <c r="BS613" i="2"/>
  <c r="BL613" i="2"/>
  <c r="BP614" i="2"/>
  <c r="BQ614" i="2"/>
  <c r="BR614" i="2"/>
  <c r="BK614" i="2"/>
  <c r="BS614" i="2"/>
  <c r="BL614" i="2"/>
  <c r="BN614" i="2"/>
  <c r="BP607" i="2"/>
  <c r="BQ607" i="2"/>
  <c r="BR607" i="2"/>
  <c r="BK607" i="2"/>
  <c r="BS607" i="2"/>
  <c r="BL607" i="2"/>
  <c r="BN607" i="2"/>
  <c r="BQ600" i="2"/>
  <c r="BR600" i="2"/>
  <c r="BK600" i="2"/>
  <c r="BS600" i="2"/>
  <c r="BL600" i="2"/>
  <c r="BN600" i="2"/>
  <c r="BP600" i="2"/>
  <c r="BR593" i="2"/>
  <c r="BK593" i="2"/>
  <c r="BS593" i="2"/>
  <c r="BL593" i="2"/>
  <c r="BN593" i="2"/>
  <c r="BP593" i="2"/>
  <c r="BQ593" i="2"/>
  <c r="BK521" i="2"/>
  <c r="BS521" i="2"/>
  <c r="BL521" i="2"/>
  <c r="BN521" i="2"/>
  <c r="BP521" i="2"/>
  <c r="BQ521" i="2"/>
  <c r="BR521" i="2"/>
  <c r="BL514" i="2"/>
  <c r="BN514" i="2"/>
  <c r="BP514" i="2"/>
  <c r="BQ514" i="2"/>
  <c r="BR514" i="2"/>
  <c r="BK514" i="2"/>
  <c r="BS514" i="2"/>
  <c r="BN515" i="2"/>
  <c r="BP515" i="2"/>
  <c r="BQ515" i="2"/>
  <c r="BR515" i="2"/>
  <c r="BK515" i="2"/>
  <c r="BS515" i="2"/>
  <c r="BL515" i="2"/>
  <c r="BN516" i="2"/>
  <c r="BP516" i="2"/>
  <c r="BQ516" i="2"/>
  <c r="BR516" i="2"/>
  <c r="BK516" i="2"/>
  <c r="BS516" i="2"/>
  <c r="BL516" i="2"/>
  <c r="BP566" i="2"/>
  <c r="BQ566" i="2"/>
  <c r="BR566" i="2"/>
  <c r="BK566" i="2"/>
  <c r="BS566" i="2"/>
  <c r="BL566" i="2"/>
  <c r="BN566" i="2"/>
  <c r="BQ567" i="2"/>
  <c r="BK567" i="2"/>
  <c r="BS567" i="2"/>
  <c r="BL567" i="2"/>
  <c r="BP567" i="2"/>
  <c r="BR567" i="2"/>
  <c r="BN567" i="2"/>
  <c r="BR568" i="2"/>
  <c r="BL568" i="2"/>
  <c r="BP568" i="2"/>
  <c r="BN568" i="2"/>
  <c r="BQ568" i="2"/>
  <c r="BS568" i="2"/>
  <c r="BK568" i="2"/>
  <c r="BK503" i="2"/>
  <c r="BS503" i="2"/>
  <c r="BL503" i="2"/>
  <c r="BN503" i="2"/>
  <c r="BP503" i="2"/>
  <c r="BQ503" i="2"/>
  <c r="BR503" i="2"/>
  <c r="BL488" i="2"/>
  <c r="BN488" i="2"/>
  <c r="BP488" i="2"/>
  <c r="BQ488" i="2"/>
  <c r="BR488" i="2"/>
  <c r="BK488" i="2"/>
  <c r="BS488" i="2"/>
  <c r="BN481" i="2"/>
  <c r="BP481" i="2"/>
  <c r="BQ481" i="2"/>
  <c r="BR481" i="2"/>
  <c r="BK481" i="2"/>
  <c r="BS481" i="2"/>
  <c r="BL481" i="2"/>
  <c r="BN490" i="2"/>
  <c r="BP490" i="2"/>
  <c r="BQ490" i="2"/>
  <c r="BR490" i="2"/>
  <c r="BK490" i="2"/>
  <c r="BS490" i="2"/>
  <c r="BL490" i="2"/>
  <c r="BP483" i="2"/>
  <c r="BQ483" i="2"/>
  <c r="BR483" i="2"/>
  <c r="BK483" i="2"/>
  <c r="BS483" i="2"/>
  <c r="BL483" i="2"/>
  <c r="BN483" i="2"/>
  <c r="BP484" i="2"/>
  <c r="BQ484" i="2"/>
  <c r="BR484" i="2"/>
  <c r="BK484" i="2"/>
  <c r="BS484" i="2"/>
  <c r="BL484" i="2"/>
  <c r="BN484" i="2"/>
  <c r="BQ469" i="2"/>
  <c r="BR469" i="2"/>
  <c r="BK469" i="2"/>
  <c r="BS469" i="2"/>
  <c r="BL469" i="2"/>
  <c r="BN469" i="2"/>
  <c r="BP469" i="2"/>
  <c r="BR462" i="2"/>
  <c r="BK462" i="2"/>
  <c r="BS462" i="2"/>
  <c r="BL462" i="2"/>
  <c r="BN462" i="2"/>
  <c r="BP462" i="2"/>
  <c r="BQ462" i="2"/>
  <c r="BL402" i="2"/>
  <c r="BN402" i="2"/>
  <c r="BP402" i="2"/>
  <c r="BQ402" i="2"/>
  <c r="BR402" i="2"/>
  <c r="BK402" i="2"/>
  <c r="BS402" i="2"/>
  <c r="BN396" i="2"/>
  <c r="BP396" i="2"/>
  <c r="BQ396" i="2"/>
  <c r="BK396" i="2"/>
  <c r="BS396" i="2"/>
  <c r="BL396" i="2"/>
  <c r="BR396" i="2"/>
  <c r="BN388" i="2"/>
  <c r="BP388" i="2"/>
  <c r="BQ388" i="2"/>
  <c r="BK388" i="2"/>
  <c r="BS388" i="2"/>
  <c r="BL388" i="2"/>
  <c r="BR388" i="2"/>
  <c r="BP454" i="2"/>
  <c r="BQ454" i="2"/>
  <c r="BR454" i="2"/>
  <c r="BK454" i="2"/>
  <c r="BS454" i="2"/>
  <c r="BL454" i="2"/>
  <c r="BN454" i="2"/>
  <c r="BQ439" i="2"/>
  <c r="BR439" i="2"/>
  <c r="BK439" i="2"/>
  <c r="BS439" i="2"/>
  <c r="BL439" i="2"/>
  <c r="BN439" i="2"/>
  <c r="BP439" i="2"/>
  <c r="BR432" i="2"/>
  <c r="BK432" i="2"/>
  <c r="BS432" i="2"/>
  <c r="BL432" i="2"/>
  <c r="BN432" i="2"/>
  <c r="BP432" i="2"/>
  <c r="BQ432" i="2"/>
  <c r="BK378" i="2"/>
  <c r="BS378" i="2"/>
  <c r="BL378" i="2"/>
  <c r="BN378" i="2"/>
  <c r="BQ378" i="2"/>
  <c r="BR378" i="2"/>
  <c r="BP378" i="2"/>
  <c r="BN381" i="2"/>
  <c r="BP381" i="2"/>
  <c r="BQ381" i="2"/>
  <c r="BR381" i="2"/>
  <c r="BL381" i="2"/>
  <c r="BK381" i="2"/>
  <c r="BS381" i="2"/>
  <c r="BP375" i="2"/>
  <c r="BQ375" i="2"/>
  <c r="BR375" i="2"/>
  <c r="BK375" i="2"/>
  <c r="BS375" i="2"/>
  <c r="BL375" i="2"/>
  <c r="BN375" i="2"/>
  <c r="BR377" i="2"/>
  <c r="BK377" i="2"/>
  <c r="BS377" i="2"/>
  <c r="BL377" i="2"/>
  <c r="BN377" i="2"/>
  <c r="BP377" i="2"/>
  <c r="BQ377" i="2"/>
  <c r="BN359" i="2"/>
  <c r="BP359" i="2"/>
  <c r="BQ359" i="2"/>
  <c r="BR359" i="2"/>
  <c r="BK359" i="2"/>
  <c r="BS359" i="2"/>
  <c r="BL359" i="2"/>
  <c r="BP353" i="2"/>
  <c r="BQ353" i="2"/>
  <c r="BR353" i="2"/>
  <c r="BK353" i="2"/>
  <c r="BS353" i="2"/>
  <c r="BL353" i="2"/>
  <c r="BN353" i="2"/>
  <c r="BR363" i="2"/>
  <c r="BK363" i="2"/>
  <c r="BS363" i="2"/>
  <c r="BL363" i="2"/>
  <c r="BN363" i="2"/>
  <c r="BP363" i="2"/>
  <c r="BQ363" i="2"/>
  <c r="BK305" i="2"/>
  <c r="BS305" i="2"/>
  <c r="BL305" i="2"/>
  <c r="BN305" i="2"/>
  <c r="BQ305" i="2"/>
  <c r="BR305" i="2"/>
  <c r="BP305" i="2"/>
  <c r="BL314" i="2"/>
  <c r="BN314" i="2"/>
  <c r="BP314" i="2"/>
  <c r="BR314" i="2"/>
  <c r="BK314" i="2"/>
  <c r="BQ314" i="2"/>
  <c r="BS314" i="2"/>
  <c r="BN300" i="2"/>
  <c r="BP300" i="2"/>
  <c r="BQ300" i="2"/>
  <c r="BR300" i="2"/>
  <c r="BL300" i="2"/>
  <c r="BS300" i="2"/>
  <c r="BK300" i="2"/>
  <c r="BP301" i="2"/>
  <c r="BQ301" i="2"/>
  <c r="BR301" i="2"/>
  <c r="BK301" i="2"/>
  <c r="BS301" i="2"/>
  <c r="BL301" i="2"/>
  <c r="BN301" i="2"/>
  <c r="BP334" i="2"/>
  <c r="BQ334" i="2"/>
  <c r="BR334" i="2"/>
  <c r="BK334" i="2"/>
  <c r="BS334" i="2"/>
  <c r="BL334" i="2"/>
  <c r="BN334" i="2"/>
  <c r="BQ335" i="2"/>
  <c r="BR335" i="2"/>
  <c r="BK335" i="2"/>
  <c r="BS335" i="2"/>
  <c r="BL335" i="2"/>
  <c r="BN335" i="2"/>
  <c r="BP335" i="2"/>
  <c r="BR336" i="2"/>
  <c r="BK336" i="2"/>
  <c r="BS336" i="2"/>
  <c r="BL336" i="2"/>
  <c r="BN336" i="2"/>
  <c r="BP336" i="2"/>
  <c r="BQ336" i="2"/>
  <c r="BL287" i="2"/>
  <c r="BN287" i="2"/>
  <c r="BP287" i="2"/>
  <c r="BR287" i="2"/>
  <c r="BK287" i="2"/>
  <c r="BQ287" i="2"/>
  <c r="BS287" i="2"/>
  <c r="BN281" i="2"/>
  <c r="BP281" i="2"/>
  <c r="BQ281" i="2"/>
  <c r="BR281" i="2"/>
  <c r="BL281" i="2"/>
  <c r="BS281" i="2"/>
  <c r="BK281" i="2"/>
  <c r="BP282" i="2"/>
  <c r="BQ282" i="2"/>
  <c r="BR282" i="2"/>
  <c r="BK282" i="2"/>
  <c r="BS282" i="2"/>
  <c r="BL282" i="2"/>
  <c r="BN282" i="2"/>
  <c r="BP267" i="2"/>
  <c r="BQ267" i="2"/>
  <c r="BR267" i="2"/>
  <c r="BK267" i="2"/>
  <c r="BS267" i="2"/>
  <c r="BL267" i="2"/>
  <c r="BN267" i="2"/>
  <c r="BQ252" i="2"/>
  <c r="BR252" i="2"/>
  <c r="BK252" i="2"/>
  <c r="BS252" i="2"/>
  <c r="BL252" i="2"/>
  <c r="BN252" i="2"/>
  <c r="BP252" i="2"/>
  <c r="BR245" i="2"/>
  <c r="BK245" i="2"/>
  <c r="BS245" i="2"/>
  <c r="BL245" i="2"/>
  <c r="BN245" i="2"/>
  <c r="BP245" i="2"/>
  <c r="BQ245" i="2"/>
  <c r="BN201" i="2"/>
  <c r="BP201" i="2"/>
  <c r="BQ201" i="2"/>
  <c r="BK201" i="2"/>
  <c r="BR201" i="2"/>
  <c r="BL201" i="2"/>
  <c r="BS201" i="2"/>
  <c r="BK223" i="2"/>
  <c r="BS223" i="2"/>
  <c r="BL223" i="2"/>
  <c r="BN223" i="2"/>
  <c r="BP223" i="2"/>
  <c r="BR223" i="2"/>
  <c r="BQ223" i="2"/>
  <c r="BL208" i="2"/>
  <c r="BN208" i="2"/>
  <c r="BP208" i="2"/>
  <c r="BK208" i="2"/>
  <c r="BQ208" i="2"/>
  <c r="BR208" i="2"/>
  <c r="BS208" i="2"/>
  <c r="BN202" i="2"/>
  <c r="BP202" i="2"/>
  <c r="BQ202" i="2"/>
  <c r="BR202" i="2"/>
  <c r="BS202" i="2"/>
  <c r="BL202" i="2"/>
  <c r="BK202" i="2"/>
  <c r="BP228" i="2"/>
  <c r="BQ228" i="2"/>
  <c r="BR228" i="2"/>
  <c r="BL228" i="2"/>
  <c r="BK228" i="2"/>
  <c r="BN228" i="2"/>
  <c r="BS228" i="2"/>
  <c r="BQ221" i="2"/>
  <c r="BR221" i="2"/>
  <c r="BK221" i="2"/>
  <c r="BS221" i="2"/>
  <c r="BL221" i="2"/>
  <c r="BN221" i="2"/>
  <c r="BP221" i="2"/>
  <c r="BR222" i="2"/>
  <c r="BK222" i="2"/>
  <c r="BS222" i="2"/>
  <c r="BL222" i="2"/>
  <c r="BN222" i="2"/>
  <c r="BP222" i="2"/>
  <c r="BQ222" i="2"/>
  <c r="BK161" i="2"/>
  <c r="BS161" i="2"/>
  <c r="BL161" i="2"/>
  <c r="BP161" i="2"/>
  <c r="BN161" i="2"/>
  <c r="BQ161" i="2"/>
  <c r="BR161" i="2"/>
  <c r="BP157" i="2"/>
  <c r="BQ157" i="2"/>
  <c r="BK157" i="2"/>
  <c r="BS157" i="2"/>
  <c r="BL157" i="2"/>
  <c r="BN157" i="2"/>
  <c r="BR157" i="2"/>
  <c r="BR177" i="2"/>
  <c r="BK177" i="2"/>
  <c r="BS177" i="2"/>
  <c r="BL177" i="2"/>
  <c r="BN177" i="2"/>
  <c r="BQ177" i="2"/>
  <c r="BP177" i="2"/>
  <c r="BP137" i="2"/>
  <c r="BQ137" i="2"/>
  <c r="BK137" i="2"/>
  <c r="BS137" i="2"/>
  <c r="BL137" i="2"/>
  <c r="BR137" i="2"/>
  <c r="BN137" i="2"/>
  <c r="BR160" i="2"/>
  <c r="BK160" i="2"/>
  <c r="BS160" i="2"/>
  <c r="BL160" i="2"/>
  <c r="BN160" i="2"/>
  <c r="BP160" i="2"/>
  <c r="BQ160" i="2"/>
  <c r="BL123" i="2"/>
  <c r="BN123" i="2"/>
  <c r="BP123" i="2"/>
  <c r="BQ123" i="2"/>
  <c r="BR123" i="2"/>
  <c r="BS123" i="2"/>
  <c r="BK123" i="2"/>
  <c r="BQ131" i="2"/>
  <c r="BR131" i="2"/>
  <c r="BK131" i="2"/>
  <c r="BS131" i="2"/>
  <c r="BN131" i="2"/>
  <c r="BL131" i="2"/>
  <c r="BP131" i="2"/>
  <c r="BN116" i="2"/>
  <c r="BP116" i="2"/>
  <c r="BQ116" i="2"/>
  <c r="BR116" i="2"/>
  <c r="BS116" i="2"/>
  <c r="BK116" i="2"/>
  <c r="BL116" i="2"/>
  <c r="BP110" i="2"/>
  <c r="BQ110" i="2"/>
  <c r="BR110" i="2"/>
  <c r="BK110" i="2"/>
  <c r="BS110" i="2"/>
  <c r="BL110" i="2"/>
  <c r="BN110" i="2"/>
  <c r="BR128" i="2"/>
  <c r="BL128" i="2"/>
  <c r="BN128" i="2"/>
  <c r="BP128" i="2"/>
  <c r="BQ128" i="2"/>
  <c r="BS128" i="2"/>
  <c r="BK128" i="2"/>
  <c r="BK82" i="2"/>
  <c r="BS82" i="2"/>
  <c r="BL82" i="2"/>
  <c r="BN82" i="2"/>
  <c r="BP82" i="2"/>
  <c r="BQ82" i="2"/>
  <c r="BR82" i="2"/>
  <c r="BL75" i="2"/>
  <c r="BN75" i="2"/>
  <c r="BP75" i="2"/>
  <c r="BQ75" i="2"/>
  <c r="BK75" i="2"/>
  <c r="BR75" i="2"/>
  <c r="BS75" i="2"/>
  <c r="BR105" i="2"/>
  <c r="BK105" i="2"/>
  <c r="BS105" i="2"/>
  <c r="BL105" i="2"/>
  <c r="BN105" i="2"/>
  <c r="BP105" i="2"/>
  <c r="BQ105" i="2"/>
  <c r="BN69" i="2"/>
  <c r="BP69" i="2"/>
  <c r="BQ69" i="2"/>
  <c r="BR69" i="2"/>
  <c r="BK69" i="2"/>
  <c r="BS69" i="2"/>
  <c r="BL69" i="2"/>
  <c r="BR73" i="2"/>
  <c r="BK73" i="2"/>
  <c r="BS73" i="2"/>
  <c r="BL73" i="2"/>
  <c r="BN73" i="2"/>
  <c r="BP73" i="2"/>
  <c r="BQ73" i="2"/>
  <c r="BN42" i="2"/>
  <c r="BP42" i="2"/>
  <c r="BQ42" i="2"/>
  <c r="BR42" i="2"/>
  <c r="BK42" i="2"/>
  <c r="BS42" i="2"/>
  <c r="BL42" i="2"/>
  <c r="BN51" i="2"/>
  <c r="BP51" i="2"/>
  <c r="BQ51" i="2"/>
  <c r="BR51" i="2"/>
  <c r="BS51" i="2"/>
  <c r="BK51" i="2"/>
  <c r="BL51" i="2"/>
  <c r="BP45" i="2"/>
  <c r="BQ45" i="2"/>
  <c r="BR45" i="2"/>
  <c r="BK45" i="2"/>
  <c r="BS45" i="2"/>
  <c r="BL45" i="2"/>
  <c r="BN45" i="2"/>
  <c r="BP33" i="2"/>
  <c r="BQ33" i="2"/>
  <c r="BR33" i="2"/>
  <c r="BN33" i="2"/>
  <c r="BS33" i="2"/>
  <c r="BK33" i="2"/>
  <c r="BL33" i="2"/>
  <c r="BN24" i="2"/>
  <c r="BP24" i="2"/>
  <c r="BQ24" i="2"/>
  <c r="BR24" i="2"/>
  <c r="BL24" i="2"/>
  <c r="BS24" i="2"/>
  <c r="BK24" i="2"/>
  <c r="BN14" i="2"/>
  <c r="BP14" i="2"/>
  <c r="BQ14" i="2"/>
  <c r="BK14" i="2"/>
  <c r="BS14" i="2"/>
  <c r="BR14" i="2"/>
  <c r="BL14" i="2"/>
  <c r="BP9" i="2"/>
  <c r="BQ9" i="2"/>
  <c r="BR9" i="2"/>
  <c r="BK9" i="2"/>
  <c r="BS9" i="2"/>
  <c r="BL9" i="2"/>
  <c r="BN9" i="2"/>
  <c r="BI1077" i="2"/>
  <c r="BN1092" i="2"/>
  <c r="BP1092" i="2"/>
  <c r="BQ1092" i="2"/>
  <c r="BR1092" i="2"/>
  <c r="BK1092" i="2"/>
  <c r="BS1092" i="2"/>
  <c r="BL1092" i="2"/>
  <c r="BJ1058" i="2"/>
  <c r="BJ994" i="2"/>
  <c r="BJ1027" i="2"/>
  <c r="BJ963" i="2"/>
  <c r="BJ1028" i="2"/>
  <c r="BJ1077" i="2"/>
  <c r="BJ1013" i="2"/>
  <c r="BJ867" i="2"/>
  <c r="BJ1022" i="2"/>
  <c r="BJ969" i="2"/>
  <c r="BJ1023" i="2"/>
  <c r="BJ939" i="2"/>
  <c r="BJ1024" i="2"/>
  <c r="BJ1073" i="2"/>
  <c r="BJ1009" i="2"/>
  <c r="BJ782" i="2"/>
  <c r="BJ916" i="2"/>
  <c r="BJ957" i="2"/>
  <c r="BJ893" i="2"/>
  <c r="BJ958" i="2"/>
  <c r="BJ894" i="2"/>
  <c r="BJ943" i="2"/>
  <c r="BJ879" i="2"/>
  <c r="BJ936" i="2"/>
  <c r="BJ872" i="2"/>
  <c r="BJ913" i="2"/>
  <c r="BJ774" i="2"/>
  <c r="BJ906" i="2"/>
  <c r="BJ855" i="2"/>
  <c r="BJ791" i="2"/>
  <c r="BJ848" i="2"/>
  <c r="BJ784" i="2"/>
  <c r="BJ849" i="2"/>
  <c r="BJ785" i="2"/>
  <c r="BJ834" i="2"/>
  <c r="BJ770" i="2"/>
  <c r="BJ819" i="2"/>
  <c r="BJ755" i="2"/>
  <c r="BJ812" i="2"/>
  <c r="BJ749" i="2"/>
  <c r="BJ813" i="2"/>
  <c r="BJ689" i="2"/>
  <c r="BJ694" i="2"/>
  <c r="BJ695" i="2"/>
  <c r="BJ696" i="2"/>
  <c r="BJ697" i="2"/>
  <c r="BJ691" i="2"/>
  <c r="BJ690" i="2"/>
  <c r="BJ692" i="2"/>
  <c r="BJ632" i="2"/>
  <c r="BJ682" i="2"/>
  <c r="BJ683" i="2"/>
  <c r="BJ676" i="2"/>
  <c r="BJ669" i="2"/>
  <c r="BJ662" i="2"/>
  <c r="BJ663" i="2"/>
  <c r="BJ595" i="2"/>
  <c r="BJ596" i="2"/>
  <c r="BJ589" i="2"/>
  <c r="BJ598" i="2"/>
  <c r="BJ591" i="2"/>
  <c r="BJ584" i="2"/>
  <c r="BJ577" i="2"/>
  <c r="BJ570" i="2"/>
  <c r="BJ509" i="2"/>
  <c r="BJ564" i="2"/>
  <c r="BJ557" i="2"/>
  <c r="BJ550" i="2"/>
  <c r="BJ559" i="2"/>
  <c r="BJ552" i="2"/>
  <c r="BJ553" i="2"/>
  <c r="BJ488" i="2"/>
  <c r="BJ473" i="2"/>
  <c r="BJ474" i="2"/>
  <c r="BJ491" i="2"/>
  <c r="BJ476" i="2"/>
  <c r="BJ469" i="2"/>
  <c r="BJ462" i="2"/>
  <c r="BJ381" i="2"/>
  <c r="BJ452" i="2"/>
  <c r="BJ453" i="2"/>
  <c r="BJ454" i="2"/>
  <c r="BJ439" i="2"/>
  <c r="BJ432" i="2"/>
  <c r="BJ433" i="2"/>
  <c r="BJ379" i="2"/>
  <c r="BJ374" i="2"/>
  <c r="BJ385" i="2"/>
  <c r="BJ358" i="2"/>
  <c r="BJ352" i="2"/>
  <c r="BJ354" i="2"/>
  <c r="BJ271" i="2"/>
  <c r="BJ249" i="2"/>
  <c r="BJ263" i="2"/>
  <c r="BJ255" i="2"/>
  <c r="BJ296" i="2"/>
  <c r="BJ298" i="2"/>
  <c r="BJ224" i="2"/>
  <c r="BJ329" i="2"/>
  <c r="BJ280" i="2"/>
  <c r="BJ290" i="2"/>
  <c r="BJ291" i="2"/>
  <c r="BJ276" i="2"/>
  <c r="BJ277" i="2"/>
  <c r="BJ270" i="2"/>
  <c r="BJ202" i="2"/>
  <c r="BJ235" i="2"/>
  <c r="BJ173" i="2"/>
  <c r="BJ189" i="2"/>
  <c r="BJ181" i="2"/>
  <c r="BJ222" i="2"/>
  <c r="BJ199" i="2"/>
  <c r="BJ134" i="2"/>
  <c r="BJ162" i="2"/>
  <c r="BJ146" i="2"/>
  <c r="BJ168" i="2"/>
  <c r="BJ144" i="2"/>
  <c r="BJ139" i="2"/>
  <c r="BJ141" i="2"/>
  <c r="BJ127" i="2"/>
  <c r="BJ84" i="2"/>
  <c r="BJ101" i="2"/>
  <c r="BJ67" i="2"/>
  <c r="BJ105" i="2"/>
  <c r="BJ90" i="2"/>
  <c r="BJ72" i="2"/>
  <c r="BJ54" i="2"/>
  <c r="BJ50" i="2"/>
  <c r="BJ33" i="2"/>
  <c r="BJ32" i="2"/>
  <c r="BJ36" i="2"/>
  <c r="BJ26" i="2"/>
  <c r="BJ14" i="2"/>
  <c r="BJ3" i="2"/>
  <c r="BM1087" i="2"/>
  <c r="BN1099" i="2"/>
  <c r="BP1099" i="2"/>
  <c r="BQ1099" i="2"/>
  <c r="BR1099" i="2"/>
  <c r="BK1099" i="2"/>
  <c r="BS1099" i="2"/>
  <c r="BL1099" i="2"/>
  <c r="BR1120" i="2"/>
  <c r="BK1120" i="2"/>
  <c r="BS1120" i="2"/>
  <c r="BL1120" i="2"/>
  <c r="BN1120" i="2"/>
  <c r="BP1120" i="2"/>
  <c r="BQ1120" i="2"/>
  <c r="BQ1079" i="2"/>
  <c r="BL1079" i="2"/>
  <c r="BK1079" i="2"/>
  <c r="BN1079" i="2"/>
  <c r="BP1079" i="2"/>
  <c r="BR1079" i="2"/>
  <c r="BS1079" i="2"/>
  <c r="BO1099" i="2"/>
  <c r="BR1073" i="2"/>
  <c r="BQ1087" i="2"/>
  <c r="BR1087" i="2"/>
  <c r="BK1087" i="2"/>
  <c r="BS1087" i="2"/>
  <c r="BL1087" i="2"/>
  <c r="BN1087" i="2"/>
  <c r="BP1087" i="2"/>
  <c r="BQ1103" i="2"/>
  <c r="BR1103" i="2"/>
  <c r="BK1103" i="2"/>
  <c r="BS1103" i="2"/>
  <c r="BL1103" i="2"/>
  <c r="BN1103" i="2"/>
  <c r="BP1103" i="2"/>
  <c r="BO1122" i="2"/>
  <c r="BO1074" i="2"/>
  <c r="BM1082" i="2"/>
  <c r="BJ1111" i="2"/>
  <c r="BI1111" i="2"/>
  <c r="BM1121" i="2"/>
  <c r="BK1049" i="2"/>
  <c r="BS1049" i="2"/>
  <c r="BL1049" i="2"/>
  <c r="BN1049" i="2"/>
  <c r="BP1049" i="2"/>
  <c r="BQ1049" i="2"/>
  <c r="BR1049" i="2"/>
  <c r="BK985" i="2"/>
  <c r="BS985" i="2"/>
  <c r="BL985" i="2"/>
  <c r="BN985" i="2"/>
  <c r="BP985" i="2"/>
  <c r="BQ985" i="2"/>
  <c r="BR985" i="2"/>
  <c r="BL1042" i="2"/>
  <c r="BN1042" i="2"/>
  <c r="BP1042" i="2"/>
  <c r="BQ1042" i="2"/>
  <c r="BR1042" i="2"/>
  <c r="BK1042" i="2"/>
  <c r="BS1042" i="2"/>
  <c r="BL978" i="2"/>
  <c r="BN978" i="2"/>
  <c r="BP978" i="2"/>
  <c r="BQ978" i="2"/>
  <c r="BR978" i="2"/>
  <c r="BK978" i="2"/>
  <c r="BS978" i="2"/>
  <c r="BN1011" i="2"/>
  <c r="BP1011" i="2"/>
  <c r="BQ1011" i="2"/>
  <c r="BR1011" i="2"/>
  <c r="BK1011" i="2"/>
  <c r="BS1011" i="2"/>
  <c r="BL1011" i="2"/>
  <c r="BN1068" i="2"/>
  <c r="BP1068" i="2"/>
  <c r="BQ1068" i="2"/>
  <c r="BR1068" i="2"/>
  <c r="BK1068" i="2"/>
  <c r="BS1068" i="2"/>
  <c r="BL1068" i="2"/>
  <c r="BN1004" i="2"/>
  <c r="BP1004" i="2"/>
  <c r="BQ1004" i="2"/>
  <c r="BR1004" i="2"/>
  <c r="BK1004" i="2"/>
  <c r="BS1004" i="2"/>
  <c r="BL1004" i="2"/>
  <c r="BP1061" i="2"/>
  <c r="BQ1061" i="2"/>
  <c r="BR1061" i="2"/>
  <c r="BK1061" i="2"/>
  <c r="BS1061" i="2"/>
  <c r="BL1061" i="2"/>
  <c r="BN1061" i="2"/>
  <c r="BP997" i="2"/>
  <c r="BQ997" i="2"/>
  <c r="BR997" i="2"/>
  <c r="BK997" i="2"/>
  <c r="BS997" i="2"/>
  <c r="BL997" i="2"/>
  <c r="BN997" i="2"/>
  <c r="BP1062" i="2"/>
  <c r="BQ1062" i="2"/>
  <c r="BR1062" i="2"/>
  <c r="BK1062" i="2"/>
  <c r="BS1062" i="2"/>
  <c r="BL1062" i="2"/>
  <c r="BN1062" i="2"/>
  <c r="BP998" i="2"/>
  <c r="BQ998" i="2"/>
  <c r="BR998" i="2"/>
  <c r="BK998" i="2"/>
  <c r="BS998" i="2"/>
  <c r="BL998" i="2"/>
  <c r="BN998" i="2"/>
  <c r="BK906" i="2"/>
  <c r="BS906" i="2"/>
  <c r="BL906" i="2"/>
  <c r="BN906" i="2"/>
  <c r="BP906" i="2"/>
  <c r="BQ906" i="2"/>
  <c r="BR906" i="2"/>
  <c r="BQ1015" i="2"/>
  <c r="BR1015" i="2"/>
  <c r="BK1015" i="2"/>
  <c r="BS1015" i="2"/>
  <c r="BL1015" i="2"/>
  <c r="BN1015" i="2"/>
  <c r="BP1015" i="2"/>
  <c r="BR1072" i="2"/>
  <c r="BL1072" i="2"/>
  <c r="BN1072" i="2"/>
  <c r="BK1072" i="2"/>
  <c r="BP1072" i="2"/>
  <c r="BQ1072" i="2"/>
  <c r="BS1072" i="2"/>
  <c r="BR1008" i="2"/>
  <c r="BK1008" i="2"/>
  <c r="BS1008" i="2"/>
  <c r="BL1008" i="2"/>
  <c r="BN1008" i="2"/>
  <c r="BP1008" i="2"/>
  <c r="BQ1008" i="2"/>
  <c r="BL955" i="2"/>
  <c r="BN955" i="2"/>
  <c r="BP955" i="2"/>
  <c r="BQ955" i="2"/>
  <c r="BR955" i="2"/>
  <c r="BK955" i="2"/>
  <c r="BS955" i="2"/>
  <c r="BL891" i="2"/>
  <c r="BN891" i="2"/>
  <c r="BP891" i="2"/>
  <c r="BQ891" i="2"/>
  <c r="BR891" i="2"/>
  <c r="BK891" i="2"/>
  <c r="BS891" i="2"/>
  <c r="BN956" i="2"/>
  <c r="BP956" i="2"/>
  <c r="BQ956" i="2"/>
  <c r="BR956" i="2"/>
  <c r="BK956" i="2"/>
  <c r="BS956" i="2"/>
  <c r="BL956" i="2"/>
  <c r="BN892" i="2"/>
  <c r="BP892" i="2"/>
  <c r="BQ892" i="2"/>
  <c r="BR892" i="2"/>
  <c r="BK892" i="2"/>
  <c r="BS892" i="2"/>
  <c r="BL892" i="2"/>
  <c r="BN949" i="2"/>
  <c r="BP949" i="2"/>
  <c r="BQ949" i="2"/>
  <c r="BR949" i="2"/>
  <c r="BK949" i="2"/>
  <c r="BS949" i="2"/>
  <c r="BL949" i="2"/>
  <c r="BN885" i="2"/>
  <c r="BP885" i="2"/>
  <c r="BQ885" i="2"/>
  <c r="BR885" i="2"/>
  <c r="BK885" i="2"/>
  <c r="BS885" i="2"/>
  <c r="BL885" i="2"/>
  <c r="BP934" i="2"/>
  <c r="BQ934" i="2"/>
  <c r="BR934" i="2"/>
  <c r="BK934" i="2"/>
  <c r="BS934" i="2"/>
  <c r="BL934" i="2"/>
  <c r="BN934" i="2"/>
  <c r="BP870" i="2"/>
  <c r="BQ870" i="2"/>
  <c r="BR870" i="2"/>
  <c r="BK870" i="2"/>
  <c r="BS870" i="2"/>
  <c r="BL870" i="2"/>
  <c r="BN870" i="2"/>
  <c r="BP919" i="2"/>
  <c r="BQ919" i="2"/>
  <c r="BR919" i="2"/>
  <c r="BK919" i="2"/>
  <c r="BS919" i="2"/>
  <c r="BL919" i="2"/>
  <c r="BN919" i="2"/>
  <c r="BK853" i="2"/>
  <c r="BS853" i="2"/>
  <c r="BL853" i="2"/>
  <c r="BN853" i="2"/>
  <c r="BP853" i="2"/>
  <c r="BQ853" i="2"/>
  <c r="BR853" i="2"/>
  <c r="BQ912" i="2"/>
  <c r="BR912" i="2"/>
  <c r="BK912" i="2"/>
  <c r="BS912" i="2"/>
  <c r="BL912" i="2"/>
  <c r="BN912" i="2"/>
  <c r="BP912" i="2"/>
  <c r="BR953" i="2"/>
  <c r="BK953" i="2"/>
  <c r="BS953" i="2"/>
  <c r="BL953" i="2"/>
  <c r="BN953" i="2"/>
  <c r="BP953" i="2"/>
  <c r="BQ953" i="2"/>
  <c r="BR889" i="2"/>
  <c r="BK889" i="2"/>
  <c r="BS889" i="2"/>
  <c r="BL889" i="2"/>
  <c r="BN889" i="2"/>
  <c r="BP889" i="2"/>
  <c r="BQ889" i="2"/>
  <c r="BL854" i="2"/>
  <c r="BN854" i="2"/>
  <c r="BP854" i="2"/>
  <c r="BQ854" i="2"/>
  <c r="BR854" i="2"/>
  <c r="BK854" i="2"/>
  <c r="BS854" i="2"/>
  <c r="BL790" i="2"/>
  <c r="BN790" i="2"/>
  <c r="BP790" i="2"/>
  <c r="BQ790" i="2"/>
  <c r="BR790" i="2"/>
  <c r="BK790" i="2"/>
  <c r="BS790" i="2"/>
  <c r="BN855" i="2"/>
  <c r="BP855" i="2"/>
  <c r="BQ855" i="2"/>
  <c r="BR855" i="2"/>
  <c r="BK855" i="2"/>
  <c r="BS855" i="2"/>
  <c r="BL855" i="2"/>
  <c r="BN791" i="2"/>
  <c r="BP791" i="2"/>
  <c r="BQ791" i="2"/>
  <c r="BR791" i="2"/>
  <c r="BK791" i="2"/>
  <c r="BS791" i="2"/>
  <c r="BL791" i="2"/>
  <c r="BN856" i="2"/>
  <c r="BP856" i="2"/>
  <c r="BQ856" i="2"/>
  <c r="BR856" i="2"/>
  <c r="BK856" i="2"/>
  <c r="BS856" i="2"/>
  <c r="BL856" i="2"/>
  <c r="BN792" i="2"/>
  <c r="BP792" i="2"/>
  <c r="BQ792" i="2"/>
  <c r="BR792" i="2"/>
  <c r="BK792" i="2"/>
  <c r="BS792" i="2"/>
  <c r="BL792" i="2"/>
  <c r="BP841" i="2"/>
  <c r="BQ841" i="2"/>
  <c r="BR841" i="2"/>
  <c r="BK841" i="2"/>
  <c r="BS841" i="2"/>
  <c r="BL841" i="2"/>
  <c r="BN841" i="2"/>
  <c r="BP777" i="2"/>
  <c r="BQ777" i="2"/>
  <c r="BR777" i="2"/>
  <c r="BK777" i="2"/>
  <c r="BS777" i="2"/>
  <c r="BL777" i="2"/>
  <c r="BN777" i="2"/>
  <c r="BP818" i="2"/>
  <c r="BQ818" i="2"/>
  <c r="BR818" i="2"/>
  <c r="BK818" i="2"/>
  <c r="BS818" i="2"/>
  <c r="BL818" i="2"/>
  <c r="BN818" i="2"/>
  <c r="BK748" i="2"/>
  <c r="BS748" i="2"/>
  <c r="BL748" i="2"/>
  <c r="BN748" i="2"/>
  <c r="BP748" i="2"/>
  <c r="BQ748" i="2"/>
  <c r="BR748" i="2"/>
  <c r="BQ827" i="2"/>
  <c r="BR827" i="2"/>
  <c r="BK827" i="2"/>
  <c r="BS827" i="2"/>
  <c r="BL827" i="2"/>
  <c r="BN827" i="2"/>
  <c r="BP827" i="2"/>
  <c r="BQ763" i="2"/>
  <c r="BR763" i="2"/>
  <c r="BK763" i="2"/>
  <c r="BS763" i="2"/>
  <c r="BL763" i="2"/>
  <c r="BN763" i="2"/>
  <c r="BP763" i="2"/>
  <c r="BR812" i="2"/>
  <c r="BK812" i="2"/>
  <c r="BS812" i="2"/>
  <c r="BL812" i="2"/>
  <c r="BN812" i="2"/>
  <c r="BP812" i="2"/>
  <c r="BQ812" i="2"/>
  <c r="BK740" i="2"/>
  <c r="BS740" i="2"/>
  <c r="BL740" i="2"/>
  <c r="BN740" i="2"/>
  <c r="BP740" i="2"/>
  <c r="BQ740" i="2"/>
  <c r="BR740" i="2"/>
  <c r="BL693" i="2"/>
  <c r="BN693" i="2"/>
  <c r="BP693" i="2"/>
  <c r="BQ693" i="2"/>
  <c r="BR693" i="2"/>
  <c r="BS693" i="2"/>
  <c r="BK693" i="2"/>
  <c r="BN702" i="2"/>
  <c r="BP702" i="2"/>
  <c r="BQ702" i="2"/>
  <c r="BR702" i="2"/>
  <c r="BK702" i="2"/>
  <c r="BS702" i="2"/>
  <c r="BL702" i="2"/>
  <c r="BN703" i="2"/>
  <c r="BP703" i="2"/>
  <c r="BQ703" i="2"/>
  <c r="BR703" i="2"/>
  <c r="BK703" i="2"/>
  <c r="BS703" i="2"/>
  <c r="BL703" i="2"/>
  <c r="BP704" i="2"/>
  <c r="BQ704" i="2"/>
  <c r="BR704" i="2"/>
  <c r="BK704" i="2"/>
  <c r="BS704" i="2"/>
  <c r="BL704" i="2"/>
  <c r="BN704" i="2"/>
  <c r="BP705" i="2"/>
  <c r="BQ705" i="2"/>
  <c r="BR705" i="2"/>
  <c r="BK705" i="2"/>
  <c r="BS705" i="2"/>
  <c r="BL705" i="2"/>
  <c r="BN705" i="2"/>
  <c r="BQ698" i="2"/>
  <c r="BR698" i="2"/>
  <c r="BK698" i="2"/>
  <c r="BS698" i="2"/>
  <c r="BL698" i="2"/>
  <c r="BN698" i="2"/>
  <c r="BP698" i="2"/>
  <c r="BK687" i="2"/>
  <c r="BS687" i="2"/>
  <c r="BL687" i="2"/>
  <c r="BN687" i="2"/>
  <c r="BP687" i="2"/>
  <c r="BQ687" i="2"/>
  <c r="BR687" i="2"/>
  <c r="BL680" i="2"/>
  <c r="BN680" i="2"/>
  <c r="BP680" i="2"/>
  <c r="BQ680" i="2"/>
  <c r="BR680" i="2"/>
  <c r="BK680" i="2"/>
  <c r="BS680" i="2"/>
  <c r="BN673" i="2"/>
  <c r="BP673" i="2"/>
  <c r="BQ673" i="2"/>
  <c r="BR673" i="2"/>
  <c r="BK673" i="2"/>
  <c r="BS673" i="2"/>
  <c r="BL673" i="2"/>
  <c r="BN674" i="2"/>
  <c r="BP674" i="2"/>
  <c r="BQ674" i="2"/>
  <c r="BR674" i="2"/>
  <c r="BK674" i="2"/>
  <c r="BS674" i="2"/>
  <c r="BL674" i="2"/>
  <c r="BP675" i="2"/>
  <c r="BQ675" i="2"/>
  <c r="BR675" i="2"/>
  <c r="BK675" i="2"/>
  <c r="BS675" i="2"/>
  <c r="BL675" i="2"/>
  <c r="BN675" i="2"/>
  <c r="BP668" i="2"/>
  <c r="BQ668" i="2"/>
  <c r="BR668" i="2"/>
  <c r="BK668" i="2"/>
  <c r="BS668" i="2"/>
  <c r="BL668" i="2"/>
  <c r="BN668" i="2"/>
  <c r="BQ661" i="2"/>
  <c r="BR661" i="2"/>
  <c r="BK661" i="2"/>
  <c r="BS661" i="2"/>
  <c r="BL661" i="2"/>
  <c r="BN661" i="2"/>
  <c r="BP661" i="2"/>
  <c r="BR654" i="2"/>
  <c r="BK654" i="2"/>
  <c r="BS654" i="2"/>
  <c r="BL654" i="2"/>
  <c r="BN654" i="2"/>
  <c r="BP654" i="2"/>
  <c r="BQ654" i="2"/>
  <c r="BK594" i="2"/>
  <c r="BS594" i="2"/>
  <c r="BL594" i="2"/>
  <c r="BN594" i="2"/>
  <c r="BP594" i="2"/>
  <c r="BQ594" i="2"/>
  <c r="BR594" i="2"/>
  <c r="BL595" i="2"/>
  <c r="BN595" i="2"/>
  <c r="BP595" i="2"/>
  <c r="BQ595" i="2"/>
  <c r="BR595" i="2"/>
  <c r="BK595" i="2"/>
  <c r="BS595" i="2"/>
  <c r="BN604" i="2"/>
  <c r="BP604" i="2"/>
  <c r="BQ604" i="2"/>
  <c r="BR604" i="2"/>
  <c r="BK604" i="2"/>
  <c r="BS604" i="2"/>
  <c r="BL604" i="2"/>
  <c r="BN605" i="2"/>
  <c r="BP605" i="2"/>
  <c r="BQ605" i="2"/>
  <c r="BR605" i="2"/>
  <c r="BK605" i="2"/>
  <c r="BS605" i="2"/>
  <c r="BL605" i="2"/>
  <c r="BP606" i="2"/>
  <c r="BQ606" i="2"/>
  <c r="BR606" i="2"/>
  <c r="BK606" i="2"/>
  <c r="BS606" i="2"/>
  <c r="BL606" i="2"/>
  <c r="BN606" i="2"/>
  <c r="BP599" i="2"/>
  <c r="BQ599" i="2"/>
  <c r="BR599" i="2"/>
  <c r="BK599" i="2"/>
  <c r="BS599" i="2"/>
  <c r="BL599" i="2"/>
  <c r="BN599" i="2"/>
  <c r="BQ592" i="2"/>
  <c r="BR592" i="2"/>
  <c r="BK592" i="2"/>
  <c r="BS592" i="2"/>
  <c r="BL592" i="2"/>
  <c r="BN592" i="2"/>
  <c r="BP592" i="2"/>
  <c r="BR585" i="2"/>
  <c r="BK585" i="2"/>
  <c r="BS585" i="2"/>
  <c r="BL585" i="2"/>
  <c r="BN585" i="2"/>
  <c r="BP585" i="2"/>
  <c r="BQ585" i="2"/>
  <c r="BK513" i="2"/>
  <c r="BS513" i="2"/>
  <c r="BL513" i="2"/>
  <c r="BN513" i="2"/>
  <c r="BP513" i="2"/>
  <c r="BQ513" i="2"/>
  <c r="BR513" i="2"/>
  <c r="BP509" i="2"/>
  <c r="BQ509" i="2"/>
  <c r="BR509" i="2"/>
  <c r="BK509" i="2"/>
  <c r="BS509" i="2"/>
  <c r="BL509" i="2"/>
  <c r="BN509" i="2"/>
  <c r="BQ507" i="2"/>
  <c r="BK507" i="2"/>
  <c r="BS507" i="2"/>
  <c r="BL507" i="2"/>
  <c r="BN507" i="2"/>
  <c r="BP507" i="2"/>
  <c r="BR507" i="2"/>
  <c r="BP565" i="2"/>
  <c r="BQ565" i="2"/>
  <c r="BR565" i="2"/>
  <c r="BK565" i="2"/>
  <c r="BS565" i="2"/>
  <c r="BL565" i="2"/>
  <c r="BN565" i="2"/>
  <c r="BP558" i="2"/>
  <c r="BQ558" i="2"/>
  <c r="BR558" i="2"/>
  <c r="BK558" i="2"/>
  <c r="BS558" i="2"/>
  <c r="BL558" i="2"/>
  <c r="BN558" i="2"/>
  <c r="BQ559" i="2"/>
  <c r="BR559" i="2"/>
  <c r="BK559" i="2"/>
  <c r="BS559" i="2"/>
  <c r="BL559" i="2"/>
  <c r="BN559" i="2"/>
  <c r="BP559" i="2"/>
  <c r="BR560" i="2"/>
  <c r="BK560" i="2"/>
  <c r="BS560" i="2"/>
  <c r="BL560" i="2"/>
  <c r="BN560" i="2"/>
  <c r="BP560" i="2"/>
  <c r="BQ560" i="2"/>
  <c r="BK495" i="2"/>
  <c r="BS495" i="2"/>
  <c r="BL495" i="2"/>
  <c r="BN495" i="2"/>
  <c r="BP495" i="2"/>
  <c r="BQ495" i="2"/>
  <c r="BR495" i="2"/>
  <c r="BL480" i="2"/>
  <c r="BN480" i="2"/>
  <c r="BP480" i="2"/>
  <c r="BQ480" i="2"/>
  <c r="BR480" i="2"/>
  <c r="BK480" i="2"/>
  <c r="BS480" i="2"/>
  <c r="BN473" i="2"/>
  <c r="BP473" i="2"/>
  <c r="BQ473" i="2"/>
  <c r="BR473" i="2"/>
  <c r="BK473" i="2"/>
  <c r="BS473" i="2"/>
  <c r="BL473" i="2"/>
  <c r="BN482" i="2"/>
  <c r="BP482" i="2"/>
  <c r="BQ482" i="2"/>
  <c r="BR482" i="2"/>
  <c r="BK482" i="2"/>
  <c r="BS482" i="2"/>
  <c r="BL482" i="2"/>
  <c r="BP475" i="2"/>
  <c r="BQ475" i="2"/>
  <c r="BR475" i="2"/>
  <c r="BK475" i="2"/>
  <c r="BS475" i="2"/>
  <c r="BL475" i="2"/>
  <c r="BN475" i="2"/>
  <c r="BP476" i="2"/>
  <c r="BQ476" i="2"/>
  <c r="BR476" i="2"/>
  <c r="BK476" i="2"/>
  <c r="BS476" i="2"/>
  <c r="BL476" i="2"/>
  <c r="BN476" i="2"/>
  <c r="BQ461" i="2"/>
  <c r="BR461" i="2"/>
  <c r="BK461" i="2"/>
  <c r="BS461" i="2"/>
  <c r="BL461" i="2"/>
  <c r="BN461" i="2"/>
  <c r="BP461" i="2"/>
  <c r="BK455" i="2"/>
  <c r="BS455" i="2"/>
  <c r="BL455" i="2"/>
  <c r="BN455" i="2"/>
  <c r="BP455" i="2"/>
  <c r="BQ455" i="2"/>
  <c r="BR455" i="2"/>
  <c r="BN451" i="2"/>
  <c r="BP451" i="2"/>
  <c r="BQ451" i="2"/>
  <c r="BR451" i="2"/>
  <c r="BK451" i="2"/>
  <c r="BS451" i="2"/>
  <c r="BL451" i="2"/>
  <c r="BN452" i="2"/>
  <c r="BP452" i="2"/>
  <c r="BQ452" i="2"/>
  <c r="BR452" i="2"/>
  <c r="BK452" i="2"/>
  <c r="BS452" i="2"/>
  <c r="BL452" i="2"/>
  <c r="BP453" i="2"/>
  <c r="BQ453" i="2"/>
  <c r="BR453" i="2"/>
  <c r="BK453" i="2"/>
  <c r="BS453" i="2"/>
  <c r="BL453" i="2"/>
  <c r="BN453" i="2"/>
  <c r="BP446" i="2"/>
  <c r="BQ446" i="2"/>
  <c r="BR446" i="2"/>
  <c r="BK446" i="2"/>
  <c r="BS446" i="2"/>
  <c r="BL446" i="2"/>
  <c r="BN446" i="2"/>
  <c r="BQ431" i="2"/>
  <c r="BR431" i="2"/>
  <c r="BK431" i="2"/>
  <c r="BS431" i="2"/>
  <c r="BL431" i="2"/>
  <c r="BN431" i="2"/>
  <c r="BP431" i="2"/>
  <c r="BR424" i="2"/>
  <c r="BK424" i="2"/>
  <c r="BS424" i="2"/>
  <c r="BL424" i="2"/>
  <c r="BN424" i="2"/>
  <c r="BP424" i="2"/>
  <c r="BQ424" i="2"/>
  <c r="BL395" i="2"/>
  <c r="BN395" i="2"/>
  <c r="BP395" i="2"/>
  <c r="BR395" i="2"/>
  <c r="BK395" i="2"/>
  <c r="BS395" i="2"/>
  <c r="BQ395" i="2"/>
  <c r="BN373" i="2"/>
  <c r="BP373" i="2"/>
  <c r="BQ373" i="2"/>
  <c r="BR373" i="2"/>
  <c r="BL373" i="2"/>
  <c r="BS373" i="2"/>
  <c r="BK373" i="2"/>
  <c r="BK364" i="2"/>
  <c r="BS364" i="2"/>
  <c r="BL364" i="2"/>
  <c r="BN364" i="2"/>
  <c r="BP364" i="2"/>
  <c r="BQ364" i="2"/>
  <c r="BR364" i="2"/>
  <c r="BL365" i="2"/>
  <c r="BN365" i="2"/>
  <c r="BP365" i="2"/>
  <c r="BQ365" i="2"/>
  <c r="BR365" i="2"/>
  <c r="BK365" i="2"/>
  <c r="BS365" i="2"/>
  <c r="BN351" i="2"/>
  <c r="BP351" i="2"/>
  <c r="BQ351" i="2"/>
  <c r="BR351" i="2"/>
  <c r="BK351" i="2"/>
  <c r="BS351" i="2"/>
  <c r="BL351" i="2"/>
  <c r="BK313" i="2"/>
  <c r="BS313" i="2"/>
  <c r="BL313" i="2"/>
  <c r="BN313" i="2"/>
  <c r="BQ313" i="2"/>
  <c r="BP313" i="2"/>
  <c r="BR313" i="2"/>
  <c r="BR355" i="2"/>
  <c r="BK355" i="2"/>
  <c r="BS355" i="2"/>
  <c r="BL355" i="2"/>
  <c r="BN355" i="2"/>
  <c r="BP355" i="2"/>
  <c r="BQ355" i="2"/>
  <c r="BN315" i="2"/>
  <c r="BP315" i="2"/>
  <c r="BQ315" i="2"/>
  <c r="BK315" i="2"/>
  <c r="BS315" i="2"/>
  <c r="BL315" i="2"/>
  <c r="BR315" i="2"/>
  <c r="BL306" i="2"/>
  <c r="BN306" i="2"/>
  <c r="BP306" i="2"/>
  <c r="BR306" i="2"/>
  <c r="BK306" i="2"/>
  <c r="BQ306" i="2"/>
  <c r="BS306" i="2"/>
  <c r="BK294" i="2"/>
  <c r="BS294" i="2"/>
  <c r="BL294" i="2"/>
  <c r="BN294" i="2"/>
  <c r="BQ294" i="2"/>
  <c r="BP294" i="2"/>
  <c r="BR294" i="2"/>
  <c r="BN296" i="2"/>
  <c r="BP296" i="2"/>
  <c r="BR296" i="2"/>
  <c r="BS296" i="2"/>
  <c r="BL296" i="2"/>
  <c r="BK296" i="2"/>
  <c r="BQ296" i="2"/>
  <c r="BP326" i="2"/>
  <c r="BQ326" i="2"/>
  <c r="BR326" i="2"/>
  <c r="BK326" i="2"/>
  <c r="BS326" i="2"/>
  <c r="BL326" i="2"/>
  <c r="BN326" i="2"/>
  <c r="BQ327" i="2"/>
  <c r="BR327" i="2"/>
  <c r="BK327" i="2"/>
  <c r="BS327" i="2"/>
  <c r="BL327" i="2"/>
  <c r="BP327" i="2"/>
  <c r="BN327" i="2"/>
  <c r="BR328" i="2"/>
  <c r="BK328" i="2"/>
  <c r="BS328" i="2"/>
  <c r="BL328" i="2"/>
  <c r="BN328" i="2"/>
  <c r="BP328" i="2"/>
  <c r="BQ328" i="2"/>
  <c r="BL279" i="2"/>
  <c r="BN279" i="2"/>
  <c r="BP279" i="2"/>
  <c r="BR279" i="2"/>
  <c r="BS279" i="2"/>
  <c r="BK279" i="2"/>
  <c r="BQ279" i="2"/>
  <c r="BN273" i="2"/>
  <c r="BP273" i="2"/>
  <c r="BQ273" i="2"/>
  <c r="BR273" i="2"/>
  <c r="BL273" i="2"/>
  <c r="BK273" i="2"/>
  <c r="BS273" i="2"/>
  <c r="BP274" i="2"/>
  <c r="BQ274" i="2"/>
  <c r="BR274" i="2"/>
  <c r="BK274" i="2"/>
  <c r="BS274" i="2"/>
  <c r="BL274" i="2"/>
  <c r="BN274" i="2"/>
  <c r="BP259" i="2"/>
  <c r="BQ259" i="2"/>
  <c r="BR259" i="2"/>
  <c r="BK259" i="2"/>
  <c r="BS259" i="2"/>
  <c r="BL259" i="2"/>
  <c r="BN259" i="2"/>
  <c r="BK237" i="2"/>
  <c r="BS237" i="2"/>
  <c r="BL237" i="2"/>
  <c r="BN237" i="2"/>
  <c r="BQ237" i="2"/>
  <c r="BP237" i="2"/>
  <c r="BR237" i="2"/>
  <c r="BQ243" i="2"/>
  <c r="BK243" i="2"/>
  <c r="BL243" i="2"/>
  <c r="BN243" i="2"/>
  <c r="BR243" i="2"/>
  <c r="BS243" i="2"/>
  <c r="BP243" i="2"/>
  <c r="BL179" i="2"/>
  <c r="BN179" i="2"/>
  <c r="BP179" i="2"/>
  <c r="BK179" i="2"/>
  <c r="BQ179" i="2"/>
  <c r="BR179" i="2"/>
  <c r="BS179" i="2"/>
  <c r="BL200" i="2"/>
  <c r="BN200" i="2"/>
  <c r="BP200" i="2"/>
  <c r="BK200" i="2"/>
  <c r="BR200" i="2"/>
  <c r="BQ200" i="2"/>
  <c r="BS200" i="2"/>
  <c r="BK199" i="2"/>
  <c r="BS199" i="2"/>
  <c r="BL199" i="2"/>
  <c r="BN199" i="2"/>
  <c r="BP199" i="2"/>
  <c r="BQ199" i="2"/>
  <c r="BR199" i="2"/>
  <c r="BQ192" i="2"/>
  <c r="BL192" i="2"/>
  <c r="BR192" i="2"/>
  <c r="BS192" i="2"/>
  <c r="BK192" i="2"/>
  <c r="BN192" i="2"/>
  <c r="BP192" i="2"/>
  <c r="BP220" i="2"/>
  <c r="BQ220" i="2"/>
  <c r="BR220" i="2"/>
  <c r="BK220" i="2"/>
  <c r="BS220" i="2"/>
  <c r="BL220" i="2"/>
  <c r="BN220" i="2"/>
  <c r="BQ213" i="2"/>
  <c r="BR213" i="2"/>
  <c r="BK213" i="2"/>
  <c r="BS213" i="2"/>
  <c r="BL213" i="2"/>
  <c r="BN213" i="2"/>
  <c r="BP213" i="2"/>
  <c r="BR214" i="2"/>
  <c r="BK214" i="2"/>
  <c r="BS214" i="2"/>
  <c r="BL214" i="2"/>
  <c r="BN214" i="2"/>
  <c r="BQ214" i="2"/>
  <c r="BP214" i="2"/>
  <c r="BL115" i="2"/>
  <c r="BN115" i="2"/>
  <c r="BP115" i="2"/>
  <c r="BQ115" i="2"/>
  <c r="BR115" i="2"/>
  <c r="BS115" i="2"/>
  <c r="BK115" i="2"/>
  <c r="BQ184" i="2"/>
  <c r="BR184" i="2"/>
  <c r="BK184" i="2"/>
  <c r="BS184" i="2"/>
  <c r="BL184" i="2"/>
  <c r="BN184" i="2"/>
  <c r="BP184" i="2"/>
  <c r="BL162" i="2"/>
  <c r="BN162" i="2"/>
  <c r="BP162" i="2"/>
  <c r="BQ162" i="2"/>
  <c r="BK162" i="2"/>
  <c r="BR162" i="2"/>
  <c r="BS162" i="2"/>
  <c r="BP166" i="2"/>
  <c r="BQ166" i="2"/>
  <c r="BR166" i="2"/>
  <c r="BL166" i="2"/>
  <c r="BS166" i="2"/>
  <c r="BK166" i="2"/>
  <c r="BN166" i="2"/>
  <c r="BR152" i="2"/>
  <c r="BK152" i="2"/>
  <c r="BS152" i="2"/>
  <c r="BL152" i="2"/>
  <c r="BN152" i="2"/>
  <c r="BP152" i="2"/>
  <c r="BQ152" i="2"/>
  <c r="BK106" i="2"/>
  <c r="BS106" i="2"/>
  <c r="BL106" i="2"/>
  <c r="BP106" i="2"/>
  <c r="BQ106" i="2"/>
  <c r="BR106" i="2"/>
  <c r="BN106" i="2"/>
  <c r="BL99" i="2"/>
  <c r="BN99" i="2"/>
  <c r="BP99" i="2"/>
  <c r="BQ99" i="2"/>
  <c r="BK99" i="2"/>
  <c r="BR99" i="2"/>
  <c r="BS99" i="2"/>
  <c r="BN108" i="2"/>
  <c r="BP108" i="2"/>
  <c r="BQ108" i="2"/>
  <c r="BR108" i="2"/>
  <c r="BK108" i="2"/>
  <c r="BL108" i="2"/>
  <c r="BS108" i="2"/>
  <c r="BK98" i="2"/>
  <c r="BS98" i="2"/>
  <c r="BL98" i="2"/>
  <c r="BN98" i="2"/>
  <c r="BP98" i="2"/>
  <c r="BQ98" i="2"/>
  <c r="BR98" i="2"/>
  <c r="BQ120" i="2"/>
  <c r="BR120" i="2"/>
  <c r="BK120" i="2"/>
  <c r="BS120" i="2"/>
  <c r="BL120" i="2"/>
  <c r="BN120" i="2"/>
  <c r="BP120" i="2"/>
  <c r="BN101" i="2"/>
  <c r="BP101" i="2"/>
  <c r="BQ101" i="2"/>
  <c r="BR101" i="2"/>
  <c r="BK101" i="2"/>
  <c r="BS101" i="2"/>
  <c r="BL101" i="2"/>
  <c r="BL67" i="2"/>
  <c r="BN67" i="2"/>
  <c r="BP67" i="2"/>
  <c r="BQ67" i="2"/>
  <c r="BK67" i="2"/>
  <c r="BR67" i="2"/>
  <c r="BS67" i="2"/>
  <c r="BR97" i="2"/>
  <c r="BK97" i="2"/>
  <c r="BS97" i="2"/>
  <c r="BL97" i="2"/>
  <c r="BN97" i="2"/>
  <c r="BP97" i="2"/>
  <c r="BQ97" i="2"/>
  <c r="BP78" i="2"/>
  <c r="BR78" i="2"/>
  <c r="BK78" i="2"/>
  <c r="BS78" i="2"/>
  <c r="BL78" i="2"/>
  <c r="BN78" i="2"/>
  <c r="BQ78" i="2"/>
  <c r="BL53" i="2"/>
  <c r="BN53" i="2"/>
  <c r="BP53" i="2"/>
  <c r="BQ53" i="2"/>
  <c r="BR53" i="2"/>
  <c r="BK53" i="2"/>
  <c r="BS53" i="2"/>
  <c r="BP57" i="2"/>
  <c r="BQ57" i="2"/>
  <c r="BR57" i="2"/>
  <c r="BK57" i="2"/>
  <c r="BS57" i="2"/>
  <c r="BL57" i="2"/>
  <c r="BN57" i="2"/>
  <c r="BN43" i="2"/>
  <c r="BP43" i="2"/>
  <c r="BQ43" i="2"/>
  <c r="BR43" i="2"/>
  <c r="BK43" i="2"/>
  <c r="BS43" i="2"/>
  <c r="BL43" i="2"/>
  <c r="BQ46" i="2"/>
  <c r="BR46" i="2"/>
  <c r="BK46" i="2"/>
  <c r="BS46" i="2"/>
  <c r="BL46" i="2"/>
  <c r="BN46" i="2"/>
  <c r="BP46" i="2"/>
  <c r="BP34" i="2"/>
  <c r="BQ34" i="2"/>
  <c r="BR34" i="2"/>
  <c r="BK34" i="2"/>
  <c r="BS34" i="2"/>
  <c r="BN34" i="2"/>
  <c r="BL34" i="2"/>
  <c r="BK4" i="2"/>
  <c r="BS4" i="2"/>
  <c r="BL4" i="2"/>
  <c r="BN4" i="2"/>
  <c r="BQ4" i="2"/>
  <c r="BP4" i="2"/>
  <c r="BR4" i="2"/>
  <c r="BL13" i="2"/>
  <c r="BN13" i="2"/>
  <c r="BP13" i="2"/>
  <c r="BR13" i="2"/>
  <c r="BK13" i="2"/>
  <c r="BQ13" i="2"/>
  <c r="BS13" i="2"/>
  <c r="BP18" i="2"/>
  <c r="BQ18" i="2"/>
  <c r="BR18" i="2"/>
  <c r="BK18" i="2"/>
  <c r="BS18" i="2"/>
  <c r="BL18" i="2"/>
  <c r="BN18" i="2"/>
  <c r="BM1112" i="2"/>
  <c r="BJ1050" i="2"/>
  <c r="BJ986" i="2"/>
  <c r="BJ1019" i="2"/>
  <c r="BJ955" i="2"/>
  <c r="BJ1020" i="2"/>
  <c r="BJ1069" i="2"/>
  <c r="BJ1005" i="2"/>
  <c r="BJ1078" i="2"/>
  <c r="BJ1014" i="2"/>
  <c r="BJ883" i="2"/>
  <c r="BJ1015" i="2"/>
  <c r="BJ923" i="2"/>
  <c r="BJ1016" i="2"/>
  <c r="BJ1065" i="2"/>
  <c r="BJ1001" i="2"/>
  <c r="BJ758" i="2"/>
  <c r="BJ908" i="2"/>
  <c r="BJ949" i="2"/>
  <c r="BJ885" i="2"/>
  <c r="BJ950" i="2"/>
  <c r="BJ886" i="2"/>
  <c r="BJ935" i="2"/>
  <c r="BJ871" i="2"/>
  <c r="BJ928" i="2"/>
  <c r="BJ806" i="2"/>
  <c r="BJ905" i="2"/>
  <c r="BJ962" i="2"/>
  <c r="BJ898" i="2"/>
  <c r="BJ847" i="2"/>
  <c r="BJ783" i="2"/>
  <c r="BJ840" i="2"/>
  <c r="BJ776" i="2"/>
  <c r="BJ841" i="2"/>
  <c r="BJ777" i="2"/>
  <c r="BJ826" i="2"/>
  <c r="BJ762" i="2"/>
  <c r="BJ811" i="2"/>
  <c r="BJ709" i="2"/>
  <c r="BJ804" i="2"/>
  <c r="BJ733" i="2"/>
  <c r="BJ805" i="2"/>
  <c r="BJ750" i="2"/>
  <c r="BJ751" i="2"/>
  <c r="BJ752" i="2"/>
  <c r="BJ753" i="2"/>
  <c r="BJ746" i="2"/>
  <c r="BJ747" i="2"/>
  <c r="BJ748" i="2"/>
  <c r="BJ688" i="2"/>
  <c r="BJ681" i="2"/>
  <c r="BJ674" i="2"/>
  <c r="BJ675" i="2"/>
  <c r="BJ668" i="2"/>
  <c r="BJ661" i="2"/>
  <c r="BJ654" i="2"/>
  <c r="BJ655" i="2"/>
  <c r="BJ587" i="2"/>
  <c r="BJ588" i="2"/>
  <c r="BJ581" i="2"/>
  <c r="BJ590" i="2"/>
  <c r="BJ583" i="2"/>
  <c r="BJ576" i="2"/>
  <c r="BJ626" i="2"/>
  <c r="BJ562" i="2"/>
  <c r="BJ563" i="2"/>
  <c r="BJ556" i="2"/>
  <c r="BJ549" i="2"/>
  <c r="BJ542" i="2"/>
  <c r="BJ551" i="2"/>
  <c r="BJ544" i="2"/>
  <c r="BJ545" i="2"/>
  <c r="BJ480" i="2"/>
  <c r="BJ465" i="2"/>
  <c r="BJ466" i="2"/>
  <c r="BJ483" i="2"/>
  <c r="BJ468" i="2"/>
  <c r="BJ461" i="2"/>
  <c r="BJ455" i="2"/>
  <c r="BJ451" i="2"/>
  <c r="BJ444" i="2"/>
  <c r="BJ445" i="2"/>
  <c r="BJ446" i="2"/>
  <c r="BJ431" i="2"/>
  <c r="BJ424" i="2"/>
  <c r="BJ425" i="2"/>
  <c r="BJ372" i="2"/>
  <c r="BJ349" i="2"/>
  <c r="BJ377" i="2"/>
  <c r="BJ350" i="2"/>
  <c r="BJ273" i="2"/>
  <c r="BJ346" i="2"/>
  <c r="BJ364" i="2"/>
  <c r="BJ247" i="2"/>
  <c r="BJ314" i="2"/>
  <c r="BJ201" i="2"/>
  <c r="BJ295" i="2"/>
  <c r="BJ192" i="2"/>
  <c r="BJ344" i="2"/>
  <c r="BJ321" i="2"/>
  <c r="BJ272" i="2"/>
  <c r="BJ282" i="2"/>
  <c r="BJ283" i="2"/>
  <c r="BJ268" i="2"/>
  <c r="BJ269" i="2"/>
  <c r="BJ262" i="2"/>
  <c r="BJ171" i="2"/>
  <c r="BJ216" i="2"/>
  <c r="BJ170" i="2"/>
  <c r="BJ220" i="2"/>
  <c r="BJ229" i="2"/>
  <c r="BJ214" i="2"/>
  <c r="BJ179" i="2"/>
  <c r="BJ191" i="2"/>
  <c r="BJ194" i="2"/>
  <c r="BJ108" i="2"/>
  <c r="BJ160" i="2"/>
  <c r="BJ136" i="2"/>
  <c r="BJ131" i="2"/>
  <c r="BJ133" i="2"/>
  <c r="BJ119" i="2"/>
  <c r="BJ129" i="2"/>
  <c r="BJ93" i="2"/>
  <c r="BJ103" i="2"/>
  <c r="BJ97" i="2"/>
  <c r="BJ76" i="2"/>
  <c r="BJ62" i="2"/>
  <c r="BJ63" i="2"/>
  <c r="BJ58" i="2"/>
  <c r="BJ45" i="2"/>
  <c r="BJ38" i="2"/>
  <c r="BJ37" i="2"/>
  <c r="BJ27" i="2"/>
  <c r="BJ6" i="2"/>
  <c r="BJ12" i="2"/>
  <c r="BZ1103" i="2"/>
  <c r="BZ1078" i="2"/>
  <c r="BM1114" i="2"/>
  <c r="BM1081" i="2"/>
  <c r="BJ1086" i="2"/>
  <c r="BK1041" i="2"/>
  <c r="BS1041" i="2"/>
  <c r="BL1041" i="2"/>
  <c r="BN1041" i="2"/>
  <c r="BP1041" i="2"/>
  <c r="BQ1041" i="2"/>
  <c r="BR1041" i="2"/>
  <c r="BK977" i="2"/>
  <c r="BS977" i="2"/>
  <c r="BL977" i="2"/>
  <c r="BN977" i="2"/>
  <c r="BP977" i="2"/>
  <c r="BQ977" i="2"/>
  <c r="BR977" i="2"/>
  <c r="BL1034" i="2"/>
  <c r="BN1034" i="2"/>
  <c r="BP1034" i="2"/>
  <c r="BQ1034" i="2"/>
  <c r="BR1034" i="2"/>
  <c r="BK1034" i="2"/>
  <c r="BS1034" i="2"/>
  <c r="BN1067" i="2"/>
  <c r="BP1067" i="2"/>
  <c r="BQ1067" i="2"/>
  <c r="BR1067" i="2"/>
  <c r="BK1067" i="2"/>
  <c r="BS1067" i="2"/>
  <c r="BL1067" i="2"/>
  <c r="BN1003" i="2"/>
  <c r="BP1003" i="2"/>
  <c r="BQ1003" i="2"/>
  <c r="BR1003" i="2"/>
  <c r="BK1003" i="2"/>
  <c r="BS1003" i="2"/>
  <c r="BL1003" i="2"/>
  <c r="BN1060" i="2"/>
  <c r="BP1060" i="2"/>
  <c r="BQ1060" i="2"/>
  <c r="BR1060" i="2"/>
  <c r="BK1060" i="2"/>
  <c r="BS1060" i="2"/>
  <c r="BL1060" i="2"/>
  <c r="BN996" i="2"/>
  <c r="BP996" i="2"/>
  <c r="BQ996" i="2"/>
  <c r="BR996" i="2"/>
  <c r="BK996" i="2"/>
  <c r="BS996" i="2"/>
  <c r="BL996" i="2"/>
  <c r="BP1053" i="2"/>
  <c r="BQ1053" i="2"/>
  <c r="BR1053" i="2"/>
  <c r="BK1053" i="2"/>
  <c r="BS1053" i="2"/>
  <c r="BL1053" i="2"/>
  <c r="BN1053" i="2"/>
  <c r="BP989" i="2"/>
  <c r="BQ989" i="2"/>
  <c r="BR989" i="2"/>
  <c r="BK989" i="2"/>
  <c r="BS989" i="2"/>
  <c r="BL989" i="2"/>
  <c r="BN989" i="2"/>
  <c r="BP1054" i="2"/>
  <c r="BQ1054" i="2"/>
  <c r="BR1054" i="2"/>
  <c r="BK1054" i="2"/>
  <c r="BS1054" i="2"/>
  <c r="BL1054" i="2"/>
  <c r="BN1054" i="2"/>
  <c r="BP990" i="2"/>
  <c r="BQ990" i="2"/>
  <c r="BR990" i="2"/>
  <c r="BK990" i="2"/>
  <c r="BS990" i="2"/>
  <c r="BL990" i="2"/>
  <c r="BN990" i="2"/>
  <c r="BQ1071" i="2"/>
  <c r="BR1071" i="2"/>
  <c r="BK1071" i="2"/>
  <c r="BS1071" i="2"/>
  <c r="BL1071" i="2"/>
  <c r="BN1071" i="2"/>
  <c r="BP1071" i="2"/>
  <c r="BQ1007" i="2"/>
  <c r="BR1007" i="2"/>
  <c r="BK1007" i="2"/>
  <c r="BS1007" i="2"/>
  <c r="BL1007" i="2"/>
  <c r="BN1007" i="2"/>
  <c r="BP1007" i="2"/>
  <c r="BR1064" i="2"/>
  <c r="BK1064" i="2"/>
  <c r="BS1064" i="2"/>
  <c r="BL1064" i="2"/>
  <c r="BN1064" i="2"/>
  <c r="BP1064" i="2"/>
  <c r="BQ1064" i="2"/>
  <c r="BR1000" i="2"/>
  <c r="BK1000" i="2"/>
  <c r="BS1000" i="2"/>
  <c r="BL1000" i="2"/>
  <c r="BN1000" i="2"/>
  <c r="BP1000" i="2"/>
  <c r="BQ1000" i="2"/>
  <c r="BL947" i="2"/>
  <c r="BN947" i="2"/>
  <c r="BP947" i="2"/>
  <c r="BQ947" i="2"/>
  <c r="BR947" i="2"/>
  <c r="BK947" i="2"/>
  <c r="BS947" i="2"/>
  <c r="BL883" i="2"/>
  <c r="BN883" i="2"/>
  <c r="BP883" i="2"/>
  <c r="BQ883" i="2"/>
  <c r="BR883" i="2"/>
  <c r="BK883" i="2"/>
  <c r="BS883" i="2"/>
  <c r="BN948" i="2"/>
  <c r="BP948" i="2"/>
  <c r="BQ948" i="2"/>
  <c r="BR948" i="2"/>
  <c r="BK948" i="2"/>
  <c r="BS948" i="2"/>
  <c r="BL948" i="2"/>
  <c r="BN884" i="2"/>
  <c r="BP884" i="2"/>
  <c r="BQ884" i="2"/>
  <c r="BR884" i="2"/>
  <c r="BK884" i="2"/>
  <c r="BS884" i="2"/>
  <c r="BL884" i="2"/>
  <c r="BN941" i="2"/>
  <c r="BP941" i="2"/>
  <c r="BQ941" i="2"/>
  <c r="BR941" i="2"/>
  <c r="BK941" i="2"/>
  <c r="BS941" i="2"/>
  <c r="BL941" i="2"/>
  <c r="BN877" i="2"/>
  <c r="BP877" i="2"/>
  <c r="BQ877" i="2"/>
  <c r="BR877" i="2"/>
  <c r="BK877" i="2"/>
  <c r="BS877" i="2"/>
  <c r="BL877" i="2"/>
  <c r="BP926" i="2"/>
  <c r="BQ926" i="2"/>
  <c r="BR926" i="2"/>
  <c r="BK926" i="2"/>
  <c r="BS926" i="2"/>
  <c r="BL926" i="2"/>
  <c r="BN926" i="2"/>
  <c r="BK805" i="2"/>
  <c r="BS805" i="2"/>
  <c r="BL805" i="2"/>
  <c r="BN805" i="2"/>
  <c r="BP805" i="2"/>
  <c r="BQ805" i="2"/>
  <c r="BR805" i="2"/>
  <c r="BP911" i="2"/>
  <c r="BQ911" i="2"/>
  <c r="BR911" i="2"/>
  <c r="BK911" i="2"/>
  <c r="BS911" i="2"/>
  <c r="BL911" i="2"/>
  <c r="BN911" i="2"/>
  <c r="BK773" i="2"/>
  <c r="BS773" i="2"/>
  <c r="BL773" i="2"/>
  <c r="BN773" i="2"/>
  <c r="BP773" i="2"/>
  <c r="BQ773" i="2"/>
  <c r="BR773" i="2"/>
  <c r="BQ904" i="2"/>
  <c r="BR904" i="2"/>
  <c r="BK904" i="2"/>
  <c r="BS904" i="2"/>
  <c r="BL904" i="2"/>
  <c r="BN904" i="2"/>
  <c r="BP904" i="2"/>
  <c r="BR945" i="2"/>
  <c r="BK945" i="2"/>
  <c r="BS945" i="2"/>
  <c r="BL945" i="2"/>
  <c r="BN945" i="2"/>
  <c r="BP945" i="2"/>
  <c r="BQ945" i="2"/>
  <c r="BR881" i="2"/>
  <c r="BK881" i="2"/>
  <c r="BS881" i="2"/>
  <c r="BL881" i="2"/>
  <c r="BN881" i="2"/>
  <c r="BP881" i="2"/>
  <c r="BQ881" i="2"/>
  <c r="BL846" i="2"/>
  <c r="BN846" i="2"/>
  <c r="BP846" i="2"/>
  <c r="BQ846" i="2"/>
  <c r="BR846" i="2"/>
  <c r="BK846" i="2"/>
  <c r="BS846" i="2"/>
  <c r="BL782" i="2"/>
  <c r="BN782" i="2"/>
  <c r="BP782" i="2"/>
  <c r="BQ782" i="2"/>
  <c r="BR782" i="2"/>
  <c r="BK782" i="2"/>
  <c r="BS782" i="2"/>
  <c r="BN847" i="2"/>
  <c r="BP847" i="2"/>
  <c r="BQ847" i="2"/>
  <c r="BR847" i="2"/>
  <c r="BK847" i="2"/>
  <c r="BS847" i="2"/>
  <c r="BL847" i="2"/>
  <c r="BN783" i="2"/>
  <c r="BP783" i="2"/>
  <c r="BQ783" i="2"/>
  <c r="BR783" i="2"/>
  <c r="BK783" i="2"/>
  <c r="BS783" i="2"/>
  <c r="BL783" i="2"/>
  <c r="BN848" i="2"/>
  <c r="BP848" i="2"/>
  <c r="BQ848" i="2"/>
  <c r="BR848" i="2"/>
  <c r="BK848" i="2"/>
  <c r="BS848" i="2"/>
  <c r="BL848" i="2"/>
  <c r="BN784" i="2"/>
  <c r="BP784" i="2"/>
  <c r="BQ784" i="2"/>
  <c r="BR784" i="2"/>
  <c r="BK784" i="2"/>
  <c r="BS784" i="2"/>
  <c r="BL784" i="2"/>
  <c r="BP833" i="2"/>
  <c r="BQ833" i="2"/>
  <c r="BR833" i="2"/>
  <c r="BK833" i="2"/>
  <c r="BS833" i="2"/>
  <c r="BL833" i="2"/>
  <c r="BN833" i="2"/>
  <c r="BP769" i="2"/>
  <c r="BQ769" i="2"/>
  <c r="BR769" i="2"/>
  <c r="BK769" i="2"/>
  <c r="BS769" i="2"/>
  <c r="BL769" i="2"/>
  <c r="BN769" i="2"/>
  <c r="BP810" i="2"/>
  <c r="BQ810" i="2"/>
  <c r="BR810" i="2"/>
  <c r="BK810" i="2"/>
  <c r="BS810" i="2"/>
  <c r="BL810" i="2"/>
  <c r="BN810" i="2"/>
  <c r="BK732" i="2"/>
  <c r="BS732" i="2"/>
  <c r="BL732" i="2"/>
  <c r="BN732" i="2"/>
  <c r="BP732" i="2"/>
  <c r="BQ732" i="2"/>
  <c r="BR732" i="2"/>
  <c r="BQ819" i="2"/>
  <c r="BR819" i="2"/>
  <c r="BK819" i="2"/>
  <c r="BS819" i="2"/>
  <c r="BL819" i="2"/>
  <c r="BN819" i="2"/>
  <c r="BP819" i="2"/>
  <c r="BQ755" i="2"/>
  <c r="BR755" i="2"/>
  <c r="BK755" i="2"/>
  <c r="BS755" i="2"/>
  <c r="BL755" i="2"/>
  <c r="BN755" i="2"/>
  <c r="BP755" i="2"/>
  <c r="BR804" i="2"/>
  <c r="BK804" i="2"/>
  <c r="BS804" i="2"/>
  <c r="BL804" i="2"/>
  <c r="BN804" i="2"/>
  <c r="BP804" i="2"/>
  <c r="BQ804" i="2"/>
  <c r="BL749" i="2"/>
  <c r="BN749" i="2"/>
  <c r="BP749" i="2"/>
  <c r="BQ749" i="2"/>
  <c r="BR749" i="2"/>
  <c r="BK749" i="2"/>
  <c r="BS749" i="2"/>
  <c r="BP689" i="2"/>
  <c r="BQ689" i="2"/>
  <c r="BL689" i="2"/>
  <c r="BK689" i="2"/>
  <c r="BN689" i="2"/>
  <c r="BR689" i="2"/>
  <c r="BS689" i="2"/>
  <c r="BN694" i="2"/>
  <c r="BP694" i="2"/>
  <c r="BQ694" i="2"/>
  <c r="BR694" i="2"/>
  <c r="BK694" i="2"/>
  <c r="BS694" i="2"/>
  <c r="BL694" i="2"/>
  <c r="BN695" i="2"/>
  <c r="BP695" i="2"/>
  <c r="BQ695" i="2"/>
  <c r="BR695" i="2"/>
  <c r="BK695" i="2"/>
  <c r="BS695" i="2"/>
  <c r="BL695" i="2"/>
  <c r="BP696" i="2"/>
  <c r="BQ696" i="2"/>
  <c r="BR696" i="2"/>
  <c r="BK696" i="2"/>
  <c r="BS696" i="2"/>
  <c r="BL696" i="2"/>
  <c r="BN696" i="2"/>
  <c r="BP697" i="2"/>
  <c r="BQ697" i="2"/>
  <c r="BR697" i="2"/>
  <c r="BK697" i="2"/>
  <c r="BS697" i="2"/>
  <c r="BL697" i="2"/>
  <c r="BN697" i="2"/>
  <c r="BR747" i="2"/>
  <c r="BK747" i="2"/>
  <c r="BS747" i="2"/>
  <c r="BL747" i="2"/>
  <c r="BN747" i="2"/>
  <c r="BP747" i="2"/>
  <c r="BQ747" i="2"/>
  <c r="BK679" i="2"/>
  <c r="BS679" i="2"/>
  <c r="BL679" i="2"/>
  <c r="BN679" i="2"/>
  <c r="BP679" i="2"/>
  <c r="BQ679" i="2"/>
  <c r="BR679" i="2"/>
  <c r="BL672" i="2"/>
  <c r="BN672" i="2"/>
  <c r="BP672" i="2"/>
  <c r="BQ672" i="2"/>
  <c r="BR672" i="2"/>
  <c r="BK672" i="2"/>
  <c r="BS672" i="2"/>
  <c r="BN665" i="2"/>
  <c r="BP665" i="2"/>
  <c r="BQ665" i="2"/>
  <c r="BR665" i="2"/>
  <c r="BK665" i="2"/>
  <c r="BS665" i="2"/>
  <c r="BL665" i="2"/>
  <c r="BN666" i="2"/>
  <c r="BP666" i="2"/>
  <c r="BQ666" i="2"/>
  <c r="BR666" i="2"/>
  <c r="BK666" i="2"/>
  <c r="BS666" i="2"/>
  <c r="BL666" i="2"/>
  <c r="BP667" i="2"/>
  <c r="BQ667" i="2"/>
  <c r="BR667" i="2"/>
  <c r="BK667" i="2"/>
  <c r="BS667" i="2"/>
  <c r="BL667" i="2"/>
  <c r="BN667" i="2"/>
  <c r="BP660" i="2"/>
  <c r="BQ660" i="2"/>
  <c r="BR660" i="2"/>
  <c r="BK660" i="2"/>
  <c r="BS660" i="2"/>
  <c r="BL660" i="2"/>
  <c r="BN660" i="2"/>
  <c r="BQ653" i="2"/>
  <c r="BR653" i="2"/>
  <c r="BK653" i="2"/>
  <c r="BS653" i="2"/>
  <c r="BL653" i="2"/>
  <c r="BN653" i="2"/>
  <c r="BP653" i="2"/>
  <c r="BR646" i="2"/>
  <c r="BK646" i="2"/>
  <c r="BS646" i="2"/>
  <c r="BL646" i="2"/>
  <c r="BN646" i="2"/>
  <c r="BP646" i="2"/>
  <c r="BQ646" i="2"/>
  <c r="BK586" i="2"/>
  <c r="BS586" i="2"/>
  <c r="BL586" i="2"/>
  <c r="BN586" i="2"/>
  <c r="BP586" i="2"/>
  <c r="BQ586" i="2"/>
  <c r="BR586" i="2"/>
  <c r="BL587" i="2"/>
  <c r="BN587" i="2"/>
  <c r="BP587" i="2"/>
  <c r="BQ587" i="2"/>
  <c r="BR587" i="2"/>
  <c r="BK587" i="2"/>
  <c r="BS587" i="2"/>
  <c r="BN596" i="2"/>
  <c r="BP596" i="2"/>
  <c r="BQ596" i="2"/>
  <c r="BR596" i="2"/>
  <c r="BK596" i="2"/>
  <c r="BS596" i="2"/>
  <c r="BL596" i="2"/>
  <c r="BN597" i="2"/>
  <c r="BP597" i="2"/>
  <c r="BQ597" i="2"/>
  <c r="BR597" i="2"/>
  <c r="BK597" i="2"/>
  <c r="BS597" i="2"/>
  <c r="BL597" i="2"/>
  <c r="BP598" i="2"/>
  <c r="BQ598" i="2"/>
  <c r="BR598" i="2"/>
  <c r="BK598" i="2"/>
  <c r="BS598" i="2"/>
  <c r="BL598" i="2"/>
  <c r="BN598" i="2"/>
  <c r="BP591" i="2"/>
  <c r="BQ591" i="2"/>
  <c r="BR591" i="2"/>
  <c r="BK591" i="2"/>
  <c r="BS591" i="2"/>
  <c r="BL591" i="2"/>
  <c r="BN591" i="2"/>
  <c r="BQ584" i="2"/>
  <c r="BR584" i="2"/>
  <c r="BK584" i="2"/>
  <c r="BS584" i="2"/>
  <c r="BL584" i="2"/>
  <c r="BN584" i="2"/>
  <c r="BP584" i="2"/>
  <c r="BR577" i="2"/>
  <c r="BK577" i="2"/>
  <c r="BS577" i="2"/>
  <c r="BL577" i="2"/>
  <c r="BN577" i="2"/>
  <c r="BP577" i="2"/>
  <c r="BQ577" i="2"/>
  <c r="BL562" i="2"/>
  <c r="BN562" i="2"/>
  <c r="BP562" i="2"/>
  <c r="BQ562" i="2"/>
  <c r="BR562" i="2"/>
  <c r="BK562" i="2"/>
  <c r="BS562" i="2"/>
  <c r="BN563" i="2"/>
  <c r="BP563" i="2"/>
  <c r="BQ563" i="2"/>
  <c r="BR563" i="2"/>
  <c r="BK563" i="2"/>
  <c r="BS563" i="2"/>
  <c r="BL563" i="2"/>
  <c r="BN564" i="2"/>
  <c r="BP564" i="2"/>
  <c r="BQ564" i="2"/>
  <c r="BR564" i="2"/>
  <c r="BK564" i="2"/>
  <c r="BS564" i="2"/>
  <c r="BL564" i="2"/>
  <c r="BP557" i="2"/>
  <c r="BQ557" i="2"/>
  <c r="BR557" i="2"/>
  <c r="BK557" i="2"/>
  <c r="BS557" i="2"/>
  <c r="BL557" i="2"/>
  <c r="BN557" i="2"/>
  <c r="BP550" i="2"/>
  <c r="BQ550" i="2"/>
  <c r="BR550" i="2"/>
  <c r="BK550" i="2"/>
  <c r="BS550" i="2"/>
  <c r="BL550" i="2"/>
  <c r="BN550" i="2"/>
  <c r="BQ551" i="2"/>
  <c r="BR551" i="2"/>
  <c r="BK551" i="2"/>
  <c r="BS551" i="2"/>
  <c r="BL551" i="2"/>
  <c r="BN551" i="2"/>
  <c r="BP551" i="2"/>
  <c r="BR552" i="2"/>
  <c r="BK552" i="2"/>
  <c r="BS552" i="2"/>
  <c r="BL552" i="2"/>
  <c r="BN552" i="2"/>
  <c r="BP552" i="2"/>
  <c r="BQ552" i="2"/>
  <c r="BK487" i="2"/>
  <c r="BS487" i="2"/>
  <c r="BL487" i="2"/>
  <c r="BN487" i="2"/>
  <c r="BP487" i="2"/>
  <c r="BQ487" i="2"/>
  <c r="BR487" i="2"/>
  <c r="BL472" i="2"/>
  <c r="BN472" i="2"/>
  <c r="BP472" i="2"/>
  <c r="BQ472" i="2"/>
  <c r="BR472" i="2"/>
  <c r="BK472" i="2"/>
  <c r="BS472" i="2"/>
  <c r="BN465" i="2"/>
  <c r="BP465" i="2"/>
  <c r="BQ465" i="2"/>
  <c r="BR465" i="2"/>
  <c r="BK465" i="2"/>
  <c r="BS465" i="2"/>
  <c r="BL465" i="2"/>
  <c r="BN474" i="2"/>
  <c r="BP474" i="2"/>
  <c r="BQ474" i="2"/>
  <c r="BR474" i="2"/>
  <c r="BK474" i="2"/>
  <c r="BS474" i="2"/>
  <c r="BL474" i="2"/>
  <c r="BP467" i="2"/>
  <c r="BQ467" i="2"/>
  <c r="BR467" i="2"/>
  <c r="BK467" i="2"/>
  <c r="BS467" i="2"/>
  <c r="BL467" i="2"/>
  <c r="BN467" i="2"/>
  <c r="BP468" i="2"/>
  <c r="BQ468" i="2"/>
  <c r="BR468" i="2"/>
  <c r="BK468" i="2"/>
  <c r="BS468" i="2"/>
  <c r="BL468" i="2"/>
  <c r="BN468" i="2"/>
  <c r="BK449" i="2"/>
  <c r="BS449" i="2"/>
  <c r="BL449" i="2"/>
  <c r="BN449" i="2"/>
  <c r="BP449" i="2"/>
  <c r="BQ449" i="2"/>
  <c r="BR449" i="2"/>
  <c r="BL450" i="2"/>
  <c r="BN450" i="2"/>
  <c r="BP450" i="2"/>
  <c r="BQ450" i="2"/>
  <c r="BR450" i="2"/>
  <c r="BK450" i="2"/>
  <c r="BS450" i="2"/>
  <c r="BN443" i="2"/>
  <c r="BP443" i="2"/>
  <c r="BQ443" i="2"/>
  <c r="BR443" i="2"/>
  <c r="BK443" i="2"/>
  <c r="BS443" i="2"/>
  <c r="BL443" i="2"/>
  <c r="BN444" i="2"/>
  <c r="BP444" i="2"/>
  <c r="BQ444" i="2"/>
  <c r="BR444" i="2"/>
  <c r="BK444" i="2"/>
  <c r="BS444" i="2"/>
  <c r="BL444" i="2"/>
  <c r="BP445" i="2"/>
  <c r="BQ445" i="2"/>
  <c r="BR445" i="2"/>
  <c r="BK445" i="2"/>
  <c r="BS445" i="2"/>
  <c r="BL445" i="2"/>
  <c r="BN445" i="2"/>
  <c r="BP438" i="2"/>
  <c r="BQ438" i="2"/>
  <c r="BR438" i="2"/>
  <c r="BK438" i="2"/>
  <c r="BS438" i="2"/>
  <c r="BL438" i="2"/>
  <c r="BN438" i="2"/>
  <c r="BQ423" i="2"/>
  <c r="BR423" i="2"/>
  <c r="BK423" i="2"/>
  <c r="BS423" i="2"/>
  <c r="BL423" i="2"/>
  <c r="BN423" i="2"/>
  <c r="BP423" i="2"/>
  <c r="BR416" i="2"/>
  <c r="BK416" i="2"/>
  <c r="BS416" i="2"/>
  <c r="BL416" i="2"/>
  <c r="BN416" i="2"/>
  <c r="BP416" i="2"/>
  <c r="BQ416" i="2"/>
  <c r="BL387" i="2"/>
  <c r="BN387" i="2"/>
  <c r="BP387" i="2"/>
  <c r="BR387" i="2"/>
  <c r="BK387" i="2"/>
  <c r="BS387" i="2"/>
  <c r="BQ387" i="2"/>
  <c r="BP398" i="2"/>
  <c r="BN398" i="2"/>
  <c r="BQ398" i="2"/>
  <c r="BR398" i="2"/>
  <c r="BS398" i="2"/>
  <c r="BK398" i="2"/>
  <c r="BL398" i="2"/>
  <c r="BN339" i="2"/>
  <c r="BP339" i="2"/>
  <c r="BQ339" i="2"/>
  <c r="BK339" i="2"/>
  <c r="BS339" i="2"/>
  <c r="BL339" i="2"/>
  <c r="BR339" i="2"/>
  <c r="BL357" i="2"/>
  <c r="BN357" i="2"/>
  <c r="BP357" i="2"/>
  <c r="BQ357" i="2"/>
  <c r="BR357" i="2"/>
  <c r="BK357" i="2"/>
  <c r="BS357" i="2"/>
  <c r="BP368" i="2"/>
  <c r="BQ368" i="2"/>
  <c r="BR368" i="2"/>
  <c r="BK368" i="2"/>
  <c r="BS368" i="2"/>
  <c r="BL368" i="2"/>
  <c r="BN368" i="2"/>
  <c r="BQ370" i="2"/>
  <c r="BR370" i="2"/>
  <c r="BK370" i="2"/>
  <c r="BS370" i="2"/>
  <c r="BL370" i="2"/>
  <c r="BN370" i="2"/>
  <c r="BP370" i="2"/>
  <c r="BR347" i="2"/>
  <c r="BK347" i="2"/>
  <c r="BS347" i="2"/>
  <c r="BL347" i="2"/>
  <c r="BN347" i="2"/>
  <c r="BP347" i="2"/>
  <c r="BQ347" i="2"/>
  <c r="BN307" i="2"/>
  <c r="BP307" i="2"/>
  <c r="BQ307" i="2"/>
  <c r="BK307" i="2"/>
  <c r="BS307" i="2"/>
  <c r="BL307" i="2"/>
  <c r="BR307" i="2"/>
  <c r="BK178" i="2"/>
  <c r="BS178" i="2"/>
  <c r="BL178" i="2"/>
  <c r="BN178" i="2"/>
  <c r="BQ178" i="2"/>
  <c r="BR178" i="2"/>
  <c r="BP178" i="2"/>
  <c r="BN280" i="2"/>
  <c r="BP280" i="2"/>
  <c r="BQ280" i="2"/>
  <c r="BK280" i="2"/>
  <c r="BS280" i="2"/>
  <c r="BL280" i="2"/>
  <c r="BR280" i="2"/>
  <c r="BK278" i="2"/>
  <c r="BS278" i="2"/>
  <c r="BL278" i="2"/>
  <c r="BN278" i="2"/>
  <c r="BQ278" i="2"/>
  <c r="BP278" i="2"/>
  <c r="BR278" i="2"/>
  <c r="BP318" i="2"/>
  <c r="BQ318" i="2"/>
  <c r="BR318" i="2"/>
  <c r="BK318" i="2"/>
  <c r="BS318" i="2"/>
  <c r="BL318" i="2"/>
  <c r="BN318" i="2"/>
  <c r="BQ319" i="2"/>
  <c r="BR319" i="2"/>
  <c r="BK319" i="2"/>
  <c r="BS319" i="2"/>
  <c r="BL319" i="2"/>
  <c r="BN319" i="2"/>
  <c r="BP319" i="2"/>
  <c r="BR320" i="2"/>
  <c r="BK320" i="2"/>
  <c r="BS320" i="2"/>
  <c r="BL320" i="2"/>
  <c r="BN320" i="2"/>
  <c r="BP320" i="2"/>
  <c r="BQ320" i="2"/>
  <c r="BL271" i="2"/>
  <c r="BN271" i="2"/>
  <c r="BP271" i="2"/>
  <c r="BR271" i="2"/>
  <c r="BK271" i="2"/>
  <c r="BQ271" i="2"/>
  <c r="BS271" i="2"/>
  <c r="BN265" i="2"/>
  <c r="BP265" i="2"/>
  <c r="BQ265" i="2"/>
  <c r="BR265" i="2"/>
  <c r="BL265" i="2"/>
  <c r="BK265" i="2"/>
  <c r="BS265" i="2"/>
  <c r="BP266" i="2"/>
  <c r="BQ266" i="2"/>
  <c r="BR266" i="2"/>
  <c r="BK266" i="2"/>
  <c r="BS266" i="2"/>
  <c r="BN266" i="2"/>
  <c r="BL266" i="2"/>
  <c r="BP251" i="2"/>
  <c r="BQ251" i="2"/>
  <c r="BR251" i="2"/>
  <c r="BK251" i="2"/>
  <c r="BS251" i="2"/>
  <c r="BL251" i="2"/>
  <c r="BN251" i="2"/>
  <c r="BR293" i="2"/>
  <c r="BK293" i="2"/>
  <c r="BS293" i="2"/>
  <c r="BL293" i="2"/>
  <c r="BP293" i="2"/>
  <c r="BN293" i="2"/>
  <c r="BQ293" i="2"/>
  <c r="BL238" i="2"/>
  <c r="BN238" i="2"/>
  <c r="BP238" i="2"/>
  <c r="BR238" i="2"/>
  <c r="BK238" i="2"/>
  <c r="BQ238" i="2"/>
  <c r="BS238" i="2"/>
  <c r="BL170" i="2"/>
  <c r="BP170" i="2"/>
  <c r="BQ170" i="2"/>
  <c r="BN170" i="2"/>
  <c r="BR170" i="2"/>
  <c r="BS170" i="2"/>
  <c r="BK170" i="2"/>
  <c r="BQ235" i="2"/>
  <c r="BR235" i="2"/>
  <c r="BK235" i="2"/>
  <c r="BS235" i="2"/>
  <c r="BL235" i="2"/>
  <c r="BN235" i="2"/>
  <c r="BP235" i="2"/>
  <c r="BP191" i="2"/>
  <c r="BK191" i="2"/>
  <c r="BS191" i="2"/>
  <c r="BL191" i="2"/>
  <c r="BQ191" i="2"/>
  <c r="BR191" i="2"/>
  <c r="BN191" i="2"/>
  <c r="BN172" i="2"/>
  <c r="BP172" i="2"/>
  <c r="BQ172" i="2"/>
  <c r="BR172" i="2"/>
  <c r="BS172" i="2"/>
  <c r="BK172" i="2"/>
  <c r="BL172" i="2"/>
  <c r="BP212" i="2"/>
  <c r="BQ212" i="2"/>
  <c r="BR212" i="2"/>
  <c r="BK212" i="2"/>
  <c r="BS212" i="2"/>
  <c r="BL212" i="2"/>
  <c r="BN212" i="2"/>
  <c r="BQ205" i="2"/>
  <c r="BR205" i="2"/>
  <c r="BK205" i="2"/>
  <c r="BS205" i="2"/>
  <c r="BL205" i="2"/>
  <c r="BP205" i="2"/>
  <c r="BN205" i="2"/>
  <c r="BR206" i="2"/>
  <c r="BK206" i="2"/>
  <c r="BS206" i="2"/>
  <c r="BL206" i="2"/>
  <c r="BN206" i="2"/>
  <c r="BP206" i="2"/>
  <c r="BQ206" i="2"/>
  <c r="BQ190" i="2"/>
  <c r="BR190" i="2"/>
  <c r="BK190" i="2"/>
  <c r="BS190" i="2"/>
  <c r="BL190" i="2"/>
  <c r="BN190" i="2"/>
  <c r="BP190" i="2"/>
  <c r="BQ176" i="2"/>
  <c r="BR176" i="2"/>
  <c r="BK176" i="2"/>
  <c r="BS176" i="2"/>
  <c r="BL176" i="2"/>
  <c r="BN176" i="2"/>
  <c r="BP176" i="2"/>
  <c r="BL171" i="2"/>
  <c r="BN171" i="2"/>
  <c r="BP171" i="2"/>
  <c r="BK171" i="2"/>
  <c r="BR171" i="2"/>
  <c r="BS171" i="2"/>
  <c r="BQ171" i="2"/>
  <c r="BP158" i="2"/>
  <c r="BQ158" i="2"/>
  <c r="BR158" i="2"/>
  <c r="BL158" i="2"/>
  <c r="BS158" i="2"/>
  <c r="BK158" i="2"/>
  <c r="BN158" i="2"/>
  <c r="BL142" i="2"/>
  <c r="BN142" i="2"/>
  <c r="BP142" i="2"/>
  <c r="BQ142" i="2"/>
  <c r="BK142" i="2"/>
  <c r="BR142" i="2"/>
  <c r="BS142" i="2"/>
  <c r="BP146" i="2"/>
  <c r="BQ146" i="2"/>
  <c r="BR146" i="2"/>
  <c r="BL146" i="2"/>
  <c r="BS146" i="2"/>
  <c r="BN146" i="2"/>
  <c r="BK146" i="2"/>
  <c r="BK74" i="2"/>
  <c r="BS74" i="2"/>
  <c r="BL74" i="2"/>
  <c r="BN74" i="2"/>
  <c r="BP74" i="2"/>
  <c r="BR74" i="2"/>
  <c r="BQ74" i="2"/>
  <c r="BP79" i="2"/>
  <c r="BQ79" i="2"/>
  <c r="BK79" i="2"/>
  <c r="BS79" i="2"/>
  <c r="BL79" i="2"/>
  <c r="BN79" i="2"/>
  <c r="BR79" i="2"/>
  <c r="BK66" i="2"/>
  <c r="BS66" i="2"/>
  <c r="BL66" i="2"/>
  <c r="BN66" i="2"/>
  <c r="BP66" i="2"/>
  <c r="BQ66" i="2"/>
  <c r="BR66" i="2"/>
  <c r="BQ112" i="2"/>
  <c r="BR112" i="2"/>
  <c r="BK112" i="2"/>
  <c r="BS112" i="2"/>
  <c r="BL112" i="2"/>
  <c r="BN112" i="2"/>
  <c r="BP112" i="2"/>
  <c r="BN93" i="2"/>
  <c r="BP93" i="2"/>
  <c r="BQ93" i="2"/>
  <c r="BR93" i="2"/>
  <c r="BK93" i="2"/>
  <c r="BS93" i="2"/>
  <c r="BL93" i="2"/>
  <c r="BP103" i="2"/>
  <c r="BQ103" i="2"/>
  <c r="BR103" i="2"/>
  <c r="BK103" i="2"/>
  <c r="BS103" i="2"/>
  <c r="BL103" i="2"/>
  <c r="BN103" i="2"/>
  <c r="BR89" i="2"/>
  <c r="BK89" i="2"/>
  <c r="BS89" i="2"/>
  <c r="BL89" i="2"/>
  <c r="BN89" i="2"/>
  <c r="BP89" i="2"/>
  <c r="BQ89" i="2"/>
  <c r="BP70" i="2"/>
  <c r="BQ70" i="2"/>
  <c r="BR70" i="2"/>
  <c r="BK70" i="2"/>
  <c r="BS70" i="2"/>
  <c r="BL70" i="2"/>
  <c r="BN70" i="2"/>
  <c r="BN62" i="2"/>
  <c r="BP62" i="2"/>
  <c r="BQ62" i="2"/>
  <c r="BR62" i="2"/>
  <c r="BK62" i="2"/>
  <c r="BL62" i="2"/>
  <c r="BS62" i="2"/>
  <c r="BN50" i="2"/>
  <c r="BP50" i="2"/>
  <c r="BQ50" i="2"/>
  <c r="BK50" i="2"/>
  <c r="BL50" i="2"/>
  <c r="BR50" i="2"/>
  <c r="BS50" i="2"/>
  <c r="BP41" i="2"/>
  <c r="BN41" i="2"/>
  <c r="BL41" i="2"/>
  <c r="BQ41" i="2"/>
  <c r="BR41" i="2"/>
  <c r="BS41" i="2"/>
  <c r="BK41" i="2"/>
  <c r="BR47" i="2"/>
  <c r="BK47" i="2"/>
  <c r="BS47" i="2"/>
  <c r="BL47" i="2"/>
  <c r="BN47" i="2"/>
  <c r="BP47" i="2"/>
  <c r="BQ47" i="2"/>
  <c r="BQ35" i="2"/>
  <c r="BR35" i="2"/>
  <c r="BK35" i="2"/>
  <c r="BS35" i="2"/>
  <c r="BL35" i="2"/>
  <c r="BP35" i="2"/>
  <c r="BN35" i="2"/>
  <c r="BP25" i="2"/>
  <c r="BQ25" i="2"/>
  <c r="BR25" i="2"/>
  <c r="BK25" i="2"/>
  <c r="BS25" i="2"/>
  <c r="BN25" i="2"/>
  <c r="BL25" i="2"/>
  <c r="BL5" i="2"/>
  <c r="BN5" i="2"/>
  <c r="BP5" i="2"/>
  <c r="BR5" i="2"/>
  <c r="BK5" i="2"/>
  <c r="BQ5" i="2"/>
  <c r="BS5" i="2"/>
  <c r="BQ10" i="2"/>
  <c r="BR10" i="2"/>
  <c r="BK10" i="2"/>
  <c r="BS10" i="2"/>
  <c r="BL10" i="2"/>
  <c r="BN10" i="2"/>
  <c r="BP10" i="2"/>
  <c r="BZ1071" i="2"/>
  <c r="BN1084" i="2"/>
  <c r="BP1084" i="2"/>
  <c r="BQ1084" i="2"/>
  <c r="BR1084" i="2"/>
  <c r="BK1084" i="2"/>
  <c r="BS1084" i="2"/>
  <c r="BL1084" i="2"/>
  <c r="BN1108" i="2"/>
  <c r="BP1108" i="2"/>
  <c r="BQ1108" i="2"/>
  <c r="BR1108" i="2"/>
  <c r="BK1108" i="2"/>
  <c r="BS1108" i="2"/>
  <c r="BL1108" i="2"/>
  <c r="BJ1042" i="2"/>
  <c r="BJ978" i="2"/>
  <c r="BJ1011" i="2"/>
  <c r="BJ891" i="2"/>
  <c r="BJ1012" i="2"/>
  <c r="BJ1061" i="2"/>
  <c r="BJ997" i="2"/>
  <c r="BJ1070" i="2"/>
  <c r="BJ1006" i="2"/>
  <c r="BJ1071" i="2"/>
  <c r="BJ1007" i="2"/>
  <c r="BJ915" i="2"/>
  <c r="BJ1008" i="2"/>
  <c r="BJ1057" i="2"/>
  <c r="BJ993" i="2"/>
  <c r="BJ964" i="2"/>
  <c r="BJ900" i="2"/>
  <c r="BJ941" i="2"/>
  <c r="BJ877" i="2"/>
  <c r="BJ942" i="2"/>
  <c r="BJ878" i="2"/>
  <c r="BJ927" i="2"/>
  <c r="BJ862" i="2"/>
  <c r="BJ920" i="2"/>
  <c r="BJ961" i="2"/>
  <c r="BJ897" i="2"/>
  <c r="BJ954" i="2"/>
  <c r="BJ890" i="2"/>
  <c r="BJ839" i="2"/>
  <c r="BJ775" i="2"/>
  <c r="BJ832" i="2"/>
  <c r="BJ768" i="2"/>
  <c r="BJ833" i="2"/>
  <c r="BJ769" i="2"/>
  <c r="BJ818" i="2"/>
  <c r="BJ701" i="2"/>
  <c r="BJ803" i="2"/>
  <c r="BJ860" i="2"/>
  <c r="BJ796" i="2"/>
  <c r="BJ861" i="2"/>
  <c r="BJ797" i="2"/>
  <c r="BJ742" i="2"/>
  <c r="BJ743" i="2"/>
  <c r="BJ744" i="2"/>
  <c r="BJ745" i="2"/>
  <c r="BJ738" i="2"/>
  <c r="BJ739" i="2"/>
  <c r="BJ740" i="2"/>
  <c r="BJ680" i="2"/>
  <c r="BJ673" i="2"/>
  <c r="BJ666" i="2"/>
  <c r="BJ667" i="2"/>
  <c r="BJ660" i="2"/>
  <c r="BJ653" i="2"/>
  <c r="BJ646" i="2"/>
  <c r="BJ647" i="2"/>
  <c r="BJ579" i="2"/>
  <c r="BJ580" i="2"/>
  <c r="BJ573" i="2"/>
  <c r="BJ582" i="2"/>
  <c r="BJ575" i="2"/>
  <c r="BJ625" i="2"/>
  <c r="BJ618" i="2"/>
  <c r="BJ554" i="2"/>
  <c r="BJ555" i="2"/>
  <c r="BJ548" i="2"/>
  <c r="BJ541" i="2"/>
  <c r="BJ534" i="2"/>
  <c r="BJ543" i="2"/>
  <c r="BJ536" i="2"/>
  <c r="BJ537" i="2"/>
  <c r="BJ472" i="2"/>
  <c r="BJ457" i="2"/>
  <c r="BJ458" i="2"/>
  <c r="BJ475" i="2"/>
  <c r="BJ460" i="2"/>
  <c r="BJ402" i="2"/>
  <c r="BJ503" i="2"/>
  <c r="BJ443" i="2"/>
  <c r="BJ436" i="2"/>
  <c r="BJ437" i="2"/>
  <c r="BJ438" i="2"/>
  <c r="BJ423" i="2"/>
  <c r="BJ416" i="2"/>
  <c r="BJ417" i="2"/>
  <c r="BJ357" i="2"/>
  <c r="BJ391" i="2"/>
  <c r="BJ365" i="2"/>
  <c r="BJ367" i="2"/>
  <c r="BJ369" i="2"/>
  <c r="BJ306" i="2"/>
  <c r="BJ356" i="2"/>
  <c r="BJ300" i="2"/>
  <c r="BJ339" i="2"/>
  <c r="BJ341" i="2"/>
  <c r="BJ342" i="2"/>
  <c r="BJ343" i="2"/>
  <c r="BJ336" i="2"/>
  <c r="BJ313" i="2"/>
  <c r="BJ264" i="2"/>
  <c r="BJ274" i="2"/>
  <c r="BJ275" i="2"/>
  <c r="BJ260" i="2"/>
  <c r="BJ261" i="2"/>
  <c r="BJ254" i="2"/>
  <c r="BJ242" i="2"/>
  <c r="BJ172" i="2"/>
  <c r="BJ158" i="2"/>
  <c r="BJ212" i="2"/>
  <c r="BJ221" i="2"/>
  <c r="BJ206" i="2"/>
  <c r="BJ166" i="2"/>
  <c r="BJ183" i="2"/>
  <c r="BJ186" i="2"/>
  <c r="BJ165" i="2"/>
  <c r="BJ152" i="2"/>
  <c r="BJ123" i="2"/>
  <c r="BJ148" i="2"/>
  <c r="BJ125" i="2"/>
  <c r="BJ111" i="2"/>
  <c r="BJ121" i="2"/>
  <c r="BJ85" i="2"/>
  <c r="BJ95" i="2"/>
  <c r="BJ89" i="2"/>
  <c r="BJ77" i="2"/>
  <c r="BJ81" i="2"/>
  <c r="BJ55" i="2"/>
  <c r="BJ59" i="2"/>
  <c r="BJ46" i="2"/>
  <c r="BJ30" i="2"/>
  <c r="BJ22" i="2"/>
  <c r="BJ19" i="2"/>
  <c r="BJ16" i="2"/>
  <c r="BJ4" i="2"/>
  <c r="BM1103" i="2"/>
  <c r="BO1083" i="2"/>
  <c r="BR459" i="2"/>
  <c r="BQ1111" i="2"/>
  <c r="BR1111" i="2"/>
  <c r="BK1111" i="2"/>
  <c r="BS1111" i="2"/>
  <c r="BL1111" i="2"/>
  <c r="BN1111" i="2"/>
  <c r="BP1111" i="2"/>
  <c r="BQ1119" i="2"/>
  <c r="BR1119" i="2"/>
  <c r="BK1119" i="2"/>
  <c r="BS1119" i="2"/>
  <c r="BL1119" i="2"/>
  <c r="BN1119" i="2"/>
  <c r="BP1119" i="2"/>
  <c r="BO1121" i="2"/>
  <c r="BP1101" i="2"/>
  <c r="BQ1101" i="2"/>
  <c r="BR1101" i="2"/>
  <c r="BK1101" i="2"/>
  <c r="BS1101" i="2"/>
  <c r="BL1101" i="2"/>
  <c r="BN1101" i="2"/>
  <c r="BJ1118" i="2"/>
  <c r="BK1033" i="2"/>
  <c r="BS1033" i="2"/>
  <c r="BL1033" i="2"/>
  <c r="BN1033" i="2"/>
  <c r="BP1033" i="2"/>
  <c r="BQ1033" i="2"/>
  <c r="BR1033" i="2"/>
  <c r="BK962" i="2"/>
  <c r="BS962" i="2"/>
  <c r="BL962" i="2"/>
  <c r="BN962" i="2"/>
  <c r="BP962" i="2"/>
  <c r="BQ962" i="2"/>
  <c r="BR962" i="2"/>
  <c r="BL1026" i="2"/>
  <c r="BN1026" i="2"/>
  <c r="BP1026" i="2"/>
  <c r="BQ1026" i="2"/>
  <c r="BR1026" i="2"/>
  <c r="BK1026" i="2"/>
  <c r="BS1026" i="2"/>
  <c r="BN1059" i="2"/>
  <c r="BP1059" i="2"/>
  <c r="BQ1059" i="2"/>
  <c r="BR1059" i="2"/>
  <c r="BK1059" i="2"/>
  <c r="BS1059" i="2"/>
  <c r="BL1059" i="2"/>
  <c r="BN995" i="2"/>
  <c r="BP995" i="2"/>
  <c r="BQ995" i="2"/>
  <c r="BR995" i="2"/>
  <c r="BK995" i="2"/>
  <c r="BS995" i="2"/>
  <c r="BL995" i="2"/>
  <c r="BN1052" i="2"/>
  <c r="BP1052" i="2"/>
  <c r="BQ1052" i="2"/>
  <c r="BR1052" i="2"/>
  <c r="BK1052" i="2"/>
  <c r="BS1052" i="2"/>
  <c r="BL1052" i="2"/>
  <c r="BN988" i="2"/>
  <c r="BP988" i="2"/>
  <c r="BQ988" i="2"/>
  <c r="BR988" i="2"/>
  <c r="BK988" i="2"/>
  <c r="BS988" i="2"/>
  <c r="BL988" i="2"/>
  <c r="BP1045" i="2"/>
  <c r="BQ1045" i="2"/>
  <c r="BR1045" i="2"/>
  <c r="BK1045" i="2"/>
  <c r="BS1045" i="2"/>
  <c r="BL1045" i="2"/>
  <c r="BN1045" i="2"/>
  <c r="BP981" i="2"/>
  <c r="BQ981" i="2"/>
  <c r="BR981" i="2"/>
  <c r="BK981" i="2"/>
  <c r="BS981" i="2"/>
  <c r="BL981" i="2"/>
  <c r="BN981" i="2"/>
  <c r="BP1046" i="2"/>
  <c r="BQ1046" i="2"/>
  <c r="BR1046" i="2"/>
  <c r="BK1046" i="2"/>
  <c r="BS1046" i="2"/>
  <c r="BL1046" i="2"/>
  <c r="BN1046" i="2"/>
  <c r="BP982" i="2"/>
  <c r="BQ982" i="2"/>
  <c r="BR982" i="2"/>
  <c r="BK982" i="2"/>
  <c r="BS982" i="2"/>
  <c r="BL982" i="2"/>
  <c r="BN982" i="2"/>
  <c r="BQ1063" i="2"/>
  <c r="BR1063" i="2"/>
  <c r="BK1063" i="2"/>
  <c r="BS1063" i="2"/>
  <c r="BL1063" i="2"/>
  <c r="BN1063" i="2"/>
  <c r="BP1063" i="2"/>
  <c r="BQ999" i="2"/>
  <c r="BR999" i="2"/>
  <c r="BK999" i="2"/>
  <c r="BS999" i="2"/>
  <c r="BL999" i="2"/>
  <c r="BN999" i="2"/>
  <c r="BP999" i="2"/>
  <c r="BR1056" i="2"/>
  <c r="BK1056" i="2"/>
  <c r="BS1056" i="2"/>
  <c r="BL1056" i="2"/>
  <c r="BN1056" i="2"/>
  <c r="BP1056" i="2"/>
  <c r="BQ1056" i="2"/>
  <c r="BR992" i="2"/>
  <c r="BK992" i="2"/>
  <c r="BS992" i="2"/>
  <c r="BL992" i="2"/>
  <c r="BN992" i="2"/>
  <c r="BP992" i="2"/>
  <c r="BQ992" i="2"/>
  <c r="BL939" i="2"/>
  <c r="BN939" i="2"/>
  <c r="BP939" i="2"/>
  <c r="BQ939" i="2"/>
  <c r="BR939" i="2"/>
  <c r="BK939" i="2"/>
  <c r="BS939" i="2"/>
  <c r="BL875" i="2"/>
  <c r="BN875" i="2"/>
  <c r="BP875" i="2"/>
  <c r="BQ875" i="2"/>
  <c r="BR875" i="2"/>
  <c r="BK875" i="2"/>
  <c r="BS875" i="2"/>
  <c r="BN940" i="2"/>
  <c r="BP940" i="2"/>
  <c r="BQ940" i="2"/>
  <c r="BR940" i="2"/>
  <c r="BK940" i="2"/>
  <c r="BS940" i="2"/>
  <c r="BL940" i="2"/>
  <c r="BN876" i="2"/>
  <c r="BP876" i="2"/>
  <c r="BQ876" i="2"/>
  <c r="BR876" i="2"/>
  <c r="BK876" i="2"/>
  <c r="BS876" i="2"/>
  <c r="BL876" i="2"/>
  <c r="BN933" i="2"/>
  <c r="BP933" i="2"/>
  <c r="BQ933" i="2"/>
  <c r="BR933" i="2"/>
  <c r="BK933" i="2"/>
  <c r="BS933" i="2"/>
  <c r="BL933" i="2"/>
  <c r="BN869" i="2"/>
  <c r="BP869" i="2"/>
  <c r="BQ869" i="2"/>
  <c r="BR869" i="2"/>
  <c r="BK869" i="2"/>
  <c r="BS869" i="2"/>
  <c r="BL869" i="2"/>
  <c r="BP918" i="2"/>
  <c r="BQ918" i="2"/>
  <c r="BR918" i="2"/>
  <c r="BK918" i="2"/>
  <c r="BS918" i="2"/>
  <c r="BL918" i="2"/>
  <c r="BN918" i="2"/>
  <c r="BR967" i="2"/>
  <c r="BK967" i="2"/>
  <c r="BS967" i="2"/>
  <c r="BL967" i="2"/>
  <c r="BN967" i="2"/>
  <c r="BP967" i="2"/>
  <c r="BQ967" i="2"/>
  <c r="BP903" i="2"/>
  <c r="BQ903" i="2"/>
  <c r="BR903" i="2"/>
  <c r="BK903" i="2"/>
  <c r="BS903" i="2"/>
  <c r="BL903" i="2"/>
  <c r="BN903" i="2"/>
  <c r="BQ960" i="2"/>
  <c r="BR960" i="2"/>
  <c r="BK960" i="2"/>
  <c r="BS960" i="2"/>
  <c r="BL960" i="2"/>
  <c r="BN960" i="2"/>
  <c r="BP960" i="2"/>
  <c r="BQ896" i="2"/>
  <c r="BR896" i="2"/>
  <c r="BK896" i="2"/>
  <c r="BS896" i="2"/>
  <c r="BL896" i="2"/>
  <c r="BN896" i="2"/>
  <c r="BP896" i="2"/>
  <c r="BR937" i="2"/>
  <c r="BK937" i="2"/>
  <c r="BS937" i="2"/>
  <c r="BL937" i="2"/>
  <c r="BN937" i="2"/>
  <c r="BP937" i="2"/>
  <c r="BQ937" i="2"/>
  <c r="BR873" i="2"/>
  <c r="BK873" i="2"/>
  <c r="BS873" i="2"/>
  <c r="BL873" i="2"/>
  <c r="BN873" i="2"/>
  <c r="BP873" i="2"/>
  <c r="BQ873" i="2"/>
  <c r="BL838" i="2"/>
  <c r="BN838" i="2"/>
  <c r="BP838" i="2"/>
  <c r="BQ838" i="2"/>
  <c r="BR838" i="2"/>
  <c r="BK838" i="2"/>
  <c r="BS838" i="2"/>
  <c r="BL774" i="2"/>
  <c r="BN774" i="2"/>
  <c r="BP774" i="2"/>
  <c r="BQ774" i="2"/>
  <c r="BR774" i="2"/>
  <c r="BK774" i="2"/>
  <c r="BS774" i="2"/>
  <c r="BN839" i="2"/>
  <c r="BP839" i="2"/>
  <c r="BQ839" i="2"/>
  <c r="BR839" i="2"/>
  <c r="BK839" i="2"/>
  <c r="BS839" i="2"/>
  <c r="BL839" i="2"/>
  <c r="BN775" i="2"/>
  <c r="BP775" i="2"/>
  <c r="BQ775" i="2"/>
  <c r="BR775" i="2"/>
  <c r="BK775" i="2"/>
  <c r="BS775" i="2"/>
  <c r="BL775" i="2"/>
  <c r="BN840" i="2"/>
  <c r="BP840" i="2"/>
  <c r="BQ840" i="2"/>
  <c r="BR840" i="2"/>
  <c r="BK840" i="2"/>
  <c r="BS840" i="2"/>
  <c r="BL840" i="2"/>
  <c r="BN776" i="2"/>
  <c r="BP776" i="2"/>
  <c r="BQ776" i="2"/>
  <c r="BR776" i="2"/>
  <c r="BK776" i="2"/>
  <c r="BS776" i="2"/>
  <c r="BL776" i="2"/>
  <c r="BP825" i="2"/>
  <c r="BQ825" i="2"/>
  <c r="BR825" i="2"/>
  <c r="BK825" i="2"/>
  <c r="BS825" i="2"/>
  <c r="BL825" i="2"/>
  <c r="BN825" i="2"/>
  <c r="BP761" i="2"/>
  <c r="BQ761" i="2"/>
  <c r="BR761" i="2"/>
  <c r="BK761" i="2"/>
  <c r="BS761" i="2"/>
  <c r="BL761" i="2"/>
  <c r="BN761" i="2"/>
  <c r="BP802" i="2"/>
  <c r="BQ802" i="2"/>
  <c r="BR802" i="2"/>
  <c r="BK802" i="2"/>
  <c r="BS802" i="2"/>
  <c r="BL802" i="2"/>
  <c r="BN802" i="2"/>
  <c r="BK708" i="2"/>
  <c r="BS708" i="2"/>
  <c r="BL708" i="2"/>
  <c r="BN708" i="2"/>
  <c r="BP708" i="2"/>
  <c r="BQ708" i="2"/>
  <c r="BR708" i="2"/>
  <c r="BQ811" i="2"/>
  <c r="BR811" i="2"/>
  <c r="BK811" i="2"/>
  <c r="BS811" i="2"/>
  <c r="BL811" i="2"/>
  <c r="BN811" i="2"/>
  <c r="BP811" i="2"/>
  <c r="BR860" i="2"/>
  <c r="BK860" i="2"/>
  <c r="BS860" i="2"/>
  <c r="BL860" i="2"/>
  <c r="BN860" i="2"/>
  <c r="BP860" i="2"/>
  <c r="BQ860" i="2"/>
  <c r="BR796" i="2"/>
  <c r="BK796" i="2"/>
  <c r="BS796" i="2"/>
  <c r="BL796" i="2"/>
  <c r="BN796" i="2"/>
  <c r="BP796" i="2"/>
  <c r="BQ796" i="2"/>
  <c r="BL741" i="2"/>
  <c r="BN741" i="2"/>
  <c r="BP741" i="2"/>
  <c r="BQ741" i="2"/>
  <c r="BR741" i="2"/>
  <c r="BK741" i="2"/>
  <c r="BS741" i="2"/>
  <c r="BN750" i="2"/>
  <c r="BP750" i="2"/>
  <c r="BQ750" i="2"/>
  <c r="BR750" i="2"/>
  <c r="BK750" i="2"/>
  <c r="BS750" i="2"/>
  <c r="BL750" i="2"/>
  <c r="BN751" i="2"/>
  <c r="BP751" i="2"/>
  <c r="BQ751" i="2"/>
  <c r="BR751" i="2"/>
  <c r="BL751" i="2"/>
  <c r="BK751" i="2"/>
  <c r="BS751" i="2"/>
  <c r="BQ752" i="2"/>
  <c r="BR752" i="2"/>
  <c r="BK752" i="2"/>
  <c r="BL752" i="2"/>
  <c r="BN752" i="2"/>
  <c r="BP752" i="2"/>
  <c r="BS752" i="2"/>
  <c r="BP753" i="2"/>
  <c r="BR753" i="2"/>
  <c r="BK753" i="2"/>
  <c r="BS753" i="2"/>
  <c r="BN753" i="2"/>
  <c r="BQ753" i="2"/>
  <c r="BL753" i="2"/>
  <c r="BQ746" i="2"/>
  <c r="BR746" i="2"/>
  <c r="BK746" i="2"/>
  <c r="BS746" i="2"/>
  <c r="BL746" i="2"/>
  <c r="BN746" i="2"/>
  <c r="BP746" i="2"/>
  <c r="BR739" i="2"/>
  <c r="BK739" i="2"/>
  <c r="BS739" i="2"/>
  <c r="BL739" i="2"/>
  <c r="BN739" i="2"/>
  <c r="BP739" i="2"/>
  <c r="BQ739" i="2"/>
  <c r="BK671" i="2"/>
  <c r="BS671" i="2"/>
  <c r="BL671" i="2"/>
  <c r="BN671" i="2"/>
  <c r="BP671" i="2"/>
  <c r="BQ671" i="2"/>
  <c r="BR671" i="2"/>
  <c r="BL664" i="2"/>
  <c r="BN664" i="2"/>
  <c r="BP664" i="2"/>
  <c r="BQ664" i="2"/>
  <c r="BR664" i="2"/>
  <c r="BK664" i="2"/>
  <c r="BS664" i="2"/>
  <c r="BN657" i="2"/>
  <c r="BP657" i="2"/>
  <c r="BQ657" i="2"/>
  <c r="BR657" i="2"/>
  <c r="BK657" i="2"/>
  <c r="BS657" i="2"/>
  <c r="BL657" i="2"/>
  <c r="BN658" i="2"/>
  <c r="BP658" i="2"/>
  <c r="BQ658" i="2"/>
  <c r="BR658" i="2"/>
  <c r="BK658" i="2"/>
  <c r="BS658" i="2"/>
  <c r="BL658" i="2"/>
  <c r="BP659" i="2"/>
  <c r="BQ659" i="2"/>
  <c r="BR659" i="2"/>
  <c r="BK659" i="2"/>
  <c r="BS659" i="2"/>
  <c r="BL659" i="2"/>
  <c r="BN659" i="2"/>
  <c r="BP652" i="2"/>
  <c r="BQ652" i="2"/>
  <c r="BR652" i="2"/>
  <c r="BK652" i="2"/>
  <c r="BS652" i="2"/>
  <c r="BL652" i="2"/>
  <c r="BN652" i="2"/>
  <c r="BQ645" i="2"/>
  <c r="BR645" i="2"/>
  <c r="BK645" i="2"/>
  <c r="BS645" i="2"/>
  <c r="BL645" i="2"/>
  <c r="BN645" i="2"/>
  <c r="BP645" i="2"/>
  <c r="BR638" i="2"/>
  <c r="BK638" i="2"/>
  <c r="BS638" i="2"/>
  <c r="BL638" i="2"/>
  <c r="BN638" i="2"/>
  <c r="BP638" i="2"/>
  <c r="BQ638" i="2"/>
  <c r="BK578" i="2"/>
  <c r="BS578" i="2"/>
  <c r="BL578" i="2"/>
  <c r="BN578" i="2"/>
  <c r="BP578" i="2"/>
  <c r="BQ578" i="2"/>
  <c r="BR578" i="2"/>
  <c r="BL579" i="2"/>
  <c r="BN579" i="2"/>
  <c r="BP579" i="2"/>
  <c r="BQ579" i="2"/>
  <c r="BR579" i="2"/>
  <c r="BK579" i="2"/>
  <c r="BS579" i="2"/>
  <c r="BN588" i="2"/>
  <c r="BP588" i="2"/>
  <c r="BQ588" i="2"/>
  <c r="BR588" i="2"/>
  <c r="BK588" i="2"/>
  <c r="BS588" i="2"/>
  <c r="BL588" i="2"/>
  <c r="BN589" i="2"/>
  <c r="BP589" i="2"/>
  <c r="BQ589" i="2"/>
  <c r="BR589" i="2"/>
  <c r="BK589" i="2"/>
  <c r="BS589" i="2"/>
  <c r="BL589" i="2"/>
  <c r="BP590" i="2"/>
  <c r="BQ590" i="2"/>
  <c r="BR590" i="2"/>
  <c r="BK590" i="2"/>
  <c r="BS590" i="2"/>
  <c r="BL590" i="2"/>
  <c r="BN590" i="2"/>
  <c r="BP583" i="2"/>
  <c r="BQ583" i="2"/>
  <c r="BR583" i="2"/>
  <c r="BK583" i="2"/>
  <c r="BS583" i="2"/>
  <c r="BL583" i="2"/>
  <c r="BN583" i="2"/>
  <c r="BQ576" i="2"/>
  <c r="BR576" i="2"/>
  <c r="BK576" i="2"/>
  <c r="BS576" i="2"/>
  <c r="BL576" i="2"/>
  <c r="BN576" i="2"/>
  <c r="BP576" i="2"/>
  <c r="BK561" i="2"/>
  <c r="BS561" i="2"/>
  <c r="BL561" i="2"/>
  <c r="BN561" i="2"/>
  <c r="BP561" i="2"/>
  <c r="BQ561" i="2"/>
  <c r="BR561" i="2"/>
  <c r="BL554" i="2"/>
  <c r="BN554" i="2"/>
  <c r="BP554" i="2"/>
  <c r="BQ554" i="2"/>
  <c r="BR554" i="2"/>
  <c r="BK554" i="2"/>
  <c r="BS554" i="2"/>
  <c r="BN555" i="2"/>
  <c r="BP555" i="2"/>
  <c r="BQ555" i="2"/>
  <c r="BR555" i="2"/>
  <c r="BK555" i="2"/>
  <c r="BS555" i="2"/>
  <c r="BL555" i="2"/>
  <c r="BN556" i="2"/>
  <c r="BP556" i="2"/>
  <c r="BQ556" i="2"/>
  <c r="BR556" i="2"/>
  <c r="BK556" i="2"/>
  <c r="BS556" i="2"/>
  <c r="BL556" i="2"/>
  <c r="BP549" i="2"/>
  <c r="BQ549" i="2"/>
  <c r="BR549" i="2"/>
  <c r="BK549" i="2"/>
  <c r="BS549" i="2"/>
  <c r="BL549" i="2"/>
  <c r="BN549" i="2"/>
  <c r="BP542" i="2"/>
  <c r="BQ542" i="2"/>
  <c r="BR542" i="2"/>
  <c r="BK542" i="2"/>
  <c r="BS542" i="2"/>
  <c r="BL542" i="2"/>
  <c r="BN542" i="2"/>
  <c r="BQ543" i="2"/>
  <c r="BR543" i="2"/>
  <c r="BK543" i="2"/>
  <c r="BS543" i="2"/>
  <c r="BL543" i="2"/>
  <c r="BN543" i="2"/>
  <c r="BP543" i="2"/>
  <c r="BR544" i="2"/>
  <c r="BK544" i="2"/>
  <c r="BS544" i="2"/>
  <c r="BL544" i="2"/>
  <c r="BN544" i="2"/>
  <c r="BP544" i="2"/>
  <c r="BQ544" i="2"/>
  <c r="BK479" i="2"/>
  <c r="BS479" i="2"/>
  <c r="BL479" i="2"/>
  <c r="BN479" i="2"/>
  <c r="BP479" i="2"/>
  <c r="BQ479" i="2"/>
  <c r="BR479" i="2"/>
  <c r="BL464" i="2"/>
  <c r="BN464" i="2"/>
  <c r="BP464" i="2"/>
  <c r="BQ464" i="2"/>
  <c r="BR464" i="2"/>
  <c r="BK464" i="2"/>
  <c r="BS464" i="2"/>
  <c r="BN457" i="2"/>
  <c r="BP457" i="2"/>
  <c r="BQ457" i="2"/>
  <c r="BR457" i="2"/>
  <c r="BK457" i="2"/>
  <c r="BS457" i="2"/>
  <c r="BL457" i="2"/>
  <c r="BN466" i="2"/>
  <c r="BP466" i="2"/>
  <c r="BQ466" i="2"/>
  <c r="BR466" i="2"/>
  <c r="BK466" i="2"/>
  <c r="BS466" i="2"/>
  <c r="BL466" i="2"/>
  <c r="BK417" i="2"/>
  <c r="BS417" i="2"/>
  <c r="BL417" i="2"/>
  <c r="BN417" i="2"/>
  <c r="BP417" i="2"/>
  <c r="BQ417" i="2"/>
  <c r="BR417" i="2"/>
  <c r="BP460" i="2"/>
  <c r="BQ460" i="2"/>
  <c r="BR460" i="2"/>
  <c r="BK460" i="2"/>
  <c r="BS460" i="2"/>
  <c r="BL460" i="2"/>
  <c r="BN460" i="2"/>
  <c r="BR502" i="2"/>
  <c r="BK502" i="2"/>
  <c r="BS502" i="2"/>
  <c r="BL502" i="2"/>
  <c r="BN502" i="2"/>
  <c r="BP502" i="2"/>
  <c r="BQ502" i="2"/>
  <c r="BL442" i="2"/>
  <c r="BN442" i="2"/>
  <c r="BP442" i="2"/>
  <c r="BQ442" i="2"/>
  <c r="BR442" i="2"/>
  <c r="BK442" i="2"/>
  <c r="BS442" i="2"/>
  <c r="BN435" i="2"/>
  <c r="BP435" i="2"/>
  <c r="BQ435" i="2"/>
  <c r="BR435" i="2"/>
  <c r="BK435" i="2"/>
  <c r="BS435" i="2"/>
  <c r="BL435" i="2"/>
  <c r="BN436" i="2"/>
  <c r="BP436" i="2"/>
  <c r="BQ436" i="2"/>
  <c r="BR436" i="2"/>
  <c r="BK436" i="2"/>
  <c r="BS436" i="2"/>
  <c r="BL436" i="2"/>
  <c r="BP437" i="2"/>
  <c r="BQ437" i="2"/>
  <c r="BR437" i="2"/>
  <c r="BK437" i="2"/>
  <c r="BS437" i="2"/>
  <c r="BL437" i="2"/>
  <c r="BN437" i="2"/>
  <c r="BP430" i="2"/>
  <c r="BQ430" i="2"/>
  <c r="BR430" i="2"/>
  <c r="BK430" i="2"/>
  <c r="BS430" i="2"/>
  <c r="BL430" i="2"/>
  <c r="BN430" i="2"/>
  <c r="BQ415" i="2"/>
  <c r="BR415" i="2"/>
  <c r="BK415" i="2"/>
  <c r="BS415" i="2"/>
  <c r="BL415" i="2"/>
  <c r="BN415" i="2"/>
  <c r="BP415" i="2"/>
  <c r="BR408" i="2"/>
  <c r="BK408" i="2"/>
  <c r="BS408" i="2"/>
  <c r="BL408" i="2"/>
  <c r="BN408" i="2"/>
  <c r="BP408" i="2"/>
  <c r="BQ408" i="2"/>
  <c r="BL379" i="2"/>
  <c r="BN379" i="2"/>
  <c r="BP379" i="2"/>
  <c r="BR379" i="2"/>
  <c r="BK379" i="2"/>
  <c r="BS379" i="2"/>
  <c r="BQ379" i="2"/>
  <c r="BP390" i="2"/>
  <c r="BQ390" i="2"/>
  <c r="BR390" i="2"/>
  <c r="BK390" i="2"/>
  <c r="BS390" i="2"/>
  <c r="BN390" i="2"/>
  <c r="BL390" i="2"/>
  <c r="BQ392" i="2"/>
  <c r="BR392" i="2"/>
  <c r="BK392" i="2"/>
  <c r="BS392" i="2"/>
  <c r="BL392" i="2"/>
  <c r="BP392" i="2"/>
  <c r="BN392" i="2"/>
  <c r="BL349" i="2"/>
  <c r="BN349" i="2"/>
  <c r="BP349" i="2"/>
  <c r="BQ349" i="2"/>
  <c r="BR349" i="2"/>
  <c r="BK349" i="2"/>
  <c r="BS349" i="2"/>
  <c r="BP360" i="2"/>
  <c r="BQ360" i="2"/>
  <c r="BR360" i="2"/>
  <c r="BK360" i="2"/>
  <c r="BS360" i="2"/>
  <c r="BL360" i="2"/>
  <c r="BN360" i="2"/>
  <c r="BQ362" i="2"/>
  <c r="BR362" i="2"/>
  <c r="BK362" i="2"/>
  <c r="BS362" i="2"/>
  <c r="BL362" i="2"/>
  <c r="BN362" i="2"/>
  <c r="BP362" i="2"/>
  <c r="BK337" i="2"/>
  <c r="BS337" i="2"/>
  <c r="BL337" i="2"/>
  <c r="BN337" i="2"/>
  <c r="BQ337" i="2"/>
  <c r="BP337" i="2"/>
  <c r="BR337" i="2"/>
  <c r="BP345" i="2"/>
  <c r="BQ345" i="2"/>
  <c r="BR345" i="2"/>
  <c r="BK345" i="2"/>
  <c r="BS345" i="2"/>
  <c r="BL345" i="2"/>
  <c r="BN345" i="2"/>
  <c r="BN340" i="2"/>
  <c r="BP340" i="2"/>
  <c r="BQ340" i="2"/>
  <c r="BR340" i="2"/>
  <c r="BL340" i="2"/>
  <c r="BK340" i="2"/>
  <c r="BS340" i="2"/>
  <c r="BP341" i="2"/>
  <c r="BQ341" i="2"/>
  <c r="BR341" i="2"/>
  <c r="BK341" i="2"/>
  <c r="BL341" i="2"/>
  <c r="BN341" i="2"/>
  <c r="BS341" i="2"/>
  <c r="BN264" i="2"/>
  <c r="BP264" i="2"/>
  <c r="BQ264" i="2"/>
  <c r="BK264" i="2"/>
  <c r="BS264" i="2"/>
  <c r="BL264" i="2"/>
  <c r="BR264" i="2"/>
  <c r="BP310" i="2"/>
  <c r="BQ310" i="2"/>
  <c r="BR310" i="2"/>
  <c r="BK310" i="2"/>
  <c r="BS310" i="2"/>
  <c r="BL310" i="2"/>
  <c r="BN310" i="2"/>
  <c r="BQ311" i="2"/>
  <c r="BR311" i="2"/>
  <c r="BK311" i="2"/>
  <c r="BS311" i="2"/>
  <c r="BL311" i="2"/>
  <c r="BN311" i="2"/>
  <c r="BP311" i="2"/>
  <c r="BR312" i="2"/>
  <c r="BK312" i="2"/>
  <c r="BS312" i="2"/>
  <c r="BL312" i="2"/>
  <c r="BN312" i="2"/>
  <c r="BP312" i="2"/>
  <c r="BQ312" i="2"/>
  <c r="BL263" i="2"/>
  <c r="BN263" i="2"/>
  <c r="BP263" i="2"/>
  <c r="BR263" i="2"/>
  <c r="BQ263" i="2"/>
  <c r="BS263" i="2"/>
  <c r="BK263" i="2"/>
  <c r="BN257" i="2"/>
  <c r="BP257" i="2"/>
  <c r="BQ257" i="2"/>
  <c r="BR257" i="2"/>
  <c r="BL257" i="2"/>
  <c r="BS257" i="2"/>
  <c r="BK257" i="2"/>
  <c r="BP258" i="2"/>
  <c r="BQ258" i="2"/>
  <c r="BR258" i="2"/>
  <c r="BK258" i="2"/>
  <c r="BS258" i="2"/>
  <c r="BL258" i="2"/>
  <c r="BN258" i="2"/>
  <c r="BQ292" i="2"/>
  <c r="BR292" i="2"/>
  <c r="BK292" i="2"/>
  <c r="BS292" i="2"/>
  <c r="BL292" i="2"/>
  <c r="BN292" i="2"/>
  <c r="BP292" i="2"/>
  <c r="BR285" i="2"/>
  <c r="BK285" i="2"/>
  <c r="BS285" i="2"/>
  <c r="BL285" i="2"/>
  <c r="BN285" i="2"/>
  <c r="BP285" i="2"/>
  <c r="BQ285" i="2"/>
  <c r="BN225" i="2"/>
  <c r="BQ225" i="2"/>
  <c r="BK225" i="2"/>
  <c r="BL225" i="2"/>
  <c r="BP225" i="2"/>
  <c r="BR225" i="2"/>
  <c r="BS225" i="2"/>
  <c r="BP241" i="2"/>
  <c r="BQ241" i="2"/>
  <c r="BR241" i="2"/>
  <c r="BS241" i="2"/>
  <c r="BL241" i="2"/>
  <c r="BK241" i="2"/>
  <c r="BN241" i="2"/>
  <c r="BN231" i="2"/>
  <c r="BP231" i="2"/>
  <c r="BQ231" i="2"/>
  <c r="BK231" i="2"/>
  <c r="BS231" i="2"/>
  <c r="BR231" i="2"/>
  <c r="BL231" i="2"/>
  <c r="BK149" i="2"/>
  <c r="BS149" i="2"/>
  <c r="BL149" i="2"/>
  <c r="BP149" i="2"/>
  <c r="BN149" i="2"/>
  <c r="BQ149" i="2"/>
  <c r="BR149" i="2"/>
  <c r="BP219" i="2"/>
  <c r="BQ219" i="2"/>
  <c r="BR219" i="2"/>
  <c r="BK219" i="2"/>
  <c r="BS219" i="2"/>
  <c r="BL219" i="2"/>
  <c r="BN219" i="2"/>
  <c r="BP204" i="2"/>
  <c r="BQ204" i="2"/>
  <c r="BR204" i="2"/>
  <c r="BK204" i="2"/>
  <c r="BS204" i="2"/>
  <c r="BL204" i="2"/>
  <c r="BN204" i="2"/>
  <c r="BQ197" i="2"/>
  <c r="BR197" i="2"/>
  <c r="BK197" i="2"/>
  <c r="BS197" i="2"/>
  <c r="BL197" i="2"/>
  <c r="BN197" i="2"/>
  <c r="BP197" i="2"/>
  <c r="BR198" i="2"/>
  <c r="BK198" i="2"/>
  <c r="BS198" i="2"/>
  <c r="BL198" i="2"/>
  <c r="BN198" i="2"/>
  <c r="BP198" i="2"/>
  <c r="BQ198" i="2"/>
  <c r="BP182" i="2"/>
  <c r="BQ182" i="2"/>
  <c r="BR182" i="2"/>
  <c r="BK182" i="2"/>
  <c r="BS182" i="2"/>
  <c r="BL182" i="2"/>
  <c r="BN182" i="2"/>
  <c r="BK153" i="2"/>
  <c r="BS153" i="2"/>
  <c r="BL153" i="2"/>
  <c r="BP153" i="2"/>
  <c r="BN153" i="2"/>
  <c r="BQ153" i="2"/>
  <c r="BR153" i="2"/>
  <c r="BN163" i="2"/>
  <c r="BQ163" i="2"/>
  <c r="BR163" i="2"/>
  <c r="BK163" i="2"/>
  <c r="BL163" i="2"/>
  <c r="BP163" i="2"/>
  <c r="BS163" i="2"/>
  <c r="BQ167" i="2"/>
  <c r="BR167" i="2"/>
  <c r="BN167" i="2"/>
  <c r="BS167" i="2"/>
  <c r="BK167" i="2"/>
  <c r="BL167" i="2"/>
  <c r="BP167" i="2"/>
  <c r="BN143" i="2"/>
  <c r="BQ143" i="2"/>
  <c r="BR143" i="2"/>
  <c r="BK143" i="2"/>
  <c r="BL143" i="2"/>
  <c r="BP143" i="2"/>
  <c r="BS143" i="2"/>
  <c r="BP138" i="2"/>
  <c r="BQ138" i="2"/>
  <c r="BR138" i="2"/>
  <c r="BL138" i="2"/>
  <c r="BK138" i="2"/>
  <c r="BN138" i="2"/>
  <c r="BS138" i="2"/>
  <c r="BR148" i="2"/>
  <c r="BK148" i="2"/>
  <c r="BS148" i="2"/>
  <c r="BL148" i="2"/>
  <c r="BN148" i="2"/>
  <c r="BQ148" i="2"/>
  <c r="BP148" i="2"/>
  <c r="BP125" i="2"/>
  <c r="BQ125" i="2"/>
  <c r="BR125" i="2"/>
  <c r="BK125" i="2"/>
  <c r="BS125" i="2"/>
  <c r="BL125" i="2"/>
  <c r="BN125" i="2"/>
  <c r="BQ127" i="2"/>
  <c r="BR127" i="2"/>
  <c r="BK127" i="2"/>
  <c r="BS127" i="2"/>
  <c r="BL127" i="2"/>
  <c r="BN127" i="2"/>
  <c r="BP127" i="2"/>
  <c r="BR121" i="2"/>
  <c r="BK121" i="2"/>
  <c r="BS121" i="2"/>
  <c r="BL121" i="2"/>
  <c r="BN121" i="2"/>
  <c r="BP121" i="2"/>
  <c r="BQ121" i="2"/>
  <c r="BN85" i="2"/>
  <c r="BP85" i="2"/>
  <c r="BQ85" i="2"/>
  <c r="BR85" i="2"/>
  <c r="BK85" i="2"/>
  <c r="BS85" i="2"/>
  <c r="BL85" i="2"/>
  <c r="BP95" i="2"/>
  <c r="BQ95" i="2"/>
  <c r="BR95" i="2"/>
  <c r="BK95" i="2"/>
  <c r="BS95" i="2"/>
  <c r="BL95" i="2"/>
  <c r="BN95" i="2"/>
  <c r="BL83" i="2"/>
  <c r="BN83" i="2"/>
  <c r="BP83" i="2"/>
  <c r="BQ83" i="2"/>
  <c r="BK83" i="2"/>
  <c r="BR83" i="2"/>
  <c r="BS83" i="2"/>
  <c r="BP71" i="2"/>
  <c r="BQ71" i="2"/>
  <c r="BR71" i="2"/>
  <c r="BK71" i="2"/>
  <c r="BS71" i="2"/>
  <c r="BL71" i="2"/>
  <c r="BN71" i="2"/>
  <c r="BN54" i="2"/>
  <c r="BP54" i="2"/>
  <c r="BQ54" i="2"/>
  <c r="BR54" i="2"/>
  <c r="BK54" i="2"/>
  <c r="BS54" i="2"/>
  <c r="BL54" i="2"/>
  <c r="BK48" i="2"/>
  <c r="BS48" i="2"/>
  <c r="BL48" i="2"/>
  <c r="BN48" i="2"/>
  <c r="BQ48" i="2"/>
  <c r="BP48" i="2"/>
  <c r="BR48" i="2"/>
  <c r="BR29" i="2"/>
  <c r="BS29" i="2"/>
  <c r="BK29" i="2"/>
  <c r="BL29" i="2"/>
  <c r="BP29" i="2"/>
  <c r="BQ29" i="2"/>
  <c r="BN29" i="2"/>
  <c r="BP40" i="2"/>
  <c r="BN40" i="2"/>
  <c r="BQ40" i="2"/>
  <c r="BR40" i="2"/>
  <c r="BS40" i="2"/>
  <c r="BK40" i="2"/>
  <c r="BL40" i="2"/>
  <c r="BR36" i="2"/>
  <c r="BK36" i="2"/>
  <c r="BS36" i="2"/>
  <c r="BL36" i="2"/>
  <c r="BP36" i="2"/>
  <c r="BQ36" i="2"/>
  <c r="BN36" i="2"/>
  <c r="BP26" i="2"/>
  <c r="BQ26" i="2"/>
  <c r="BR26" i="2"/>
  <c r="BK26" i="2"/>
  <c r="BS26" i="2"/>
  <c r="BL26" i="2"/>
  <c r="BN26" i="2"/>
  <c r="BN15" i="2"/>
  <c r="BP15" i="2"/>
  <c r="BQ15" i="2"/>
  <c r="BR15" i="2"/>
  <c r="BL15" i="2"/>
  <c r="BK15" i="2"/>
  <c r="BS15" i="2"/>
  <c r="BR11" i="2"/>
  <c r="BK11" i="2"/>
  <c r="BS11" i="2"/>
  <c r="BL11" i="2"/>
  <c r="BN11" i="2"/>
  <c r="BP11" i="2"/>
  <c r="BQ11" i="2"/>
  <c r="BI1094" i="2"/>
  <c r="BI1118" i="2"/>
  <c r="BJ1034" i="2"/>
  <c r="BJ1067" i="2"/>
  <c r="BJ1003" i="2"/>
  <c r="BJ1068" i="2"/>
  <c r="BJ1004" i="2"/>
  <c r="BJ1053" i="2"/>
  <c r="BJ989" i="2"/>
  <c r="BJ1062" i="2"/>
  <c r="BJ998" i="2"/>
  <c r="BJ1063" i="2"/>
  <c r="BJ999" i="2"/>
  <c r="BJ1064" i="2"/>
  <c r="BJ1000" i="2"/>
  <c r="BJ1049" i="2"/>
  <c r="BJ985" i="2"/>
  <c r="BJ956" i="2"/>
  <c r="BJ892" i="2"/>
  <c r="BJ933" i="2"/>
  <c r="BJ869" i="2"/>
  <c r="BJ934" i="2"/>
  <c r="BJ870" i="2"/>
  <c r="BJ919" i="2"/>
  <c r="BJ814" i="2"/>
  <c r="BJ912" i="2"/>
  <c r="BJ953" i="2"/>
  <c r="BJ889" i="2"/>
  <c r="BJ946" i="2"/>
  <c r="BJ882" i="2"/>
  <c r="BJ831" i="2"/>
  <c r="BJ767" i="2"/>
  <c r="BJ824" i="2"/>
  <c r="BJ760" i="2"/>
  <c r="BJ825" i="2"/>
  <c r="BJ761" i="2"/>
  <c r="BJ810" i="2"/>
  <c r="BJ859" i="2"/>
  <c r="BJ795" i="2"/>
  <c r="BJ852" i="2"/>
  <c r="BJ788" i="2"/>
  <c r="BJ853" i="2"/>
  <c r="BJ789" i="2"/>
  <c r="BJ734" i="2"/>
  <c r="BJ735" i="2"/>
  <c r="BJ736" i="2"/>
  <c r="BJ737" i="2"/>
  <c r="BJ730" i="2"/>
  <c r="BJ731" i="2"/>
  <c r="BJ732" i="2"/>
  <c r="BJ672" i="2"/>
  <c r="BJ665" i="2"/>
  <c r="BJ658" i="2"/>
  <c r="BJ659" i="2"/>
  <c r="BJ652" i="2"/>
  <c r="BJ645" i="2"/>
  <c r="BJ638" i="2"/>
  <c r="BJ639" i="2"/>
  <c r="BJ571" i="2"/>
  <c r="BJ572" i="2"/>
  <c r="BJ568" i="2"/>
  <c r="BJ574" i="2"/>
  <c r="BJ624" i="2"/>
  <c r="BJ617" i="2"/>
  <c r="BJ610" i="2"/>
  <c r="BJ546" i="2"/>
  <c r="BJ547" i="2"/>
  <c r="BJ540" i="2"/>
  <c r="BJ533" i="2"/>
  <c r="BJ526" i="2"/>
  <c r="BJ535" i="2"/>
  <c r="BJ528" i="2"/>
  <c r="BJ529" i="2"/>
  <c r="BJ464" i="2"/>
  <c r="BJ418" i="2"/>
  <c r="BJ442" i="2"/>
  <c r="BJ467" i="2"/>
  <c r="BJ450" i="2"/>
  <c r="BJ502" i="2"/>
  <c r="BJ495" i="2"/>
  <c r="BJ435" i="2"/>
  <c r="BJ428" i="2"/>
  <c r="BJ429" i="2"/>
  <c r="BJ430" i="2"/>
  <c r="BJ415" i="2"/>
  <c r="BJ408" i="2"/>
  <c r="BJ409" i="2"/>
  <c r="BJ396" i="2"/>
  <c r="BJ383" i="2"/>
  <c r="BJ394" i="2"/>
  <c r="BJ359" i="2"/>
  <c r="BJ361" i="2"/>
  <c r="BJ371" i="2"/>
  <c r="BJ348" i="2"/>
  <c r="BJ324" i="2"/>
  <c r="BJ331" i="2"/>
  <c r="BJ333" i="2"/>
  <c r="BJ334" i="2"/>
  <c r="BJ335" i="2"/>
  <c r="BJ328" i="2"/>
  <c r="BJ305" i="2"/>
  <c r="BJ256" i="2"/>
  <c r="BJ266" i="2"/>
  <c r="BJ267" i="2"/>
  <c r="BJ252" i="2"/>
  <c r="BJ253" i="2"/>
  <c r="BJ246" i="2"/>
  <c r="BJ234" i="2"/>
  <c r="BJ236" i="2"/>
  <c r="BJ227" i="2"/>
  <c r="BJ204" i="2"/>
  <c r="BJ213" i="2"/>
  <c r="BJ198" i="2"/>
  <c r="BJ190" i="2"/>
  <c r="BJ163" i="2"/>
  <c r="BJ178" i="2"/>
  <c r="BJ157" i="2"/>
  <c r="BJ142" i="2"/>
  <c r="BJ92" i="2"/>
  <c r="BJ140" i="2"/>
  <c r="BJ117" i="2"/>
  <c r="BJ107" i="2"/>
  <c r="BJ113" i="2"/>
  <c r="BJ65" i="2"/>
  <c r="BJ87" i="2"/>
  <c r="BJ83" i="2"/>
  <c r="BJ69" i="2"/>
  <c r="BJ73" i="2"/>
  <c r="BJ64" i="2"/>
  <c r="BJ60" i="2"/>
  <c r="BJ24" i="2"/>
  <c r="BJ39" i="2"/>
  <c r="BJ23" i="2"/>
  <c r="BJ28" i="2"/>
  <c r="BJ8" i="2"/>
  <c r="BO1077" i="2"/>
  <c r="BN1083" i="2"/>
  <c r="BP1083" i="2"/>
  <c r="BQ1083" i="2"/>
  <c r="BR1083" i="2"/>
  <c r="BK1083" i="2"/>
  <c r="BS1083" i="2"/>
  <c r="BL1083" i="2"/>
  <c r="BJ1116" i="2"/>
  <c r="BN1123" i="2"/>
  <c r="BP1123" i="2"/>
  <c r="BQ1123" i="2"/>
  <c r="BR1123" i="2"/>
  <c r="BK1123" i="2"/>
  <c r="BS1123" i="2"/>
  <c r="BL1123" i="2"/>
  <c r="BI1051" i="2"/>
  <c r="BI987" i="2"/>
  <c r="BI1036" i="2"/>
  <c r="BI972" i="2"/>
  <c r="BI1021" i="2"/>
  <c r="BI892" i="2"/>
  <c r="BI1030" i="2"/>
  <c r="BI970" i="2"/>
  <c r="BI1023" i="2"/>
  <c r="BI900" i="2"/>
  <c r="BI1016" i="2"/>
  <c r="BI1065" i="2"/>
  <c r="BI1001" i="2"/>
  <c r="BI1058" i="2"/>
  <c r="BI994" i="2"/>
  <c r="BI941" i="2"/>
  <c r="BI877" i="2"/>
  <c r="BI942" i="2"/>
  <c r="BI878" i="2"/>
  <c r="BI919" i="2"/>
  <c r="BM1111" i="2"/>
  <c r="BI1059" i="2"/>
  <c r="BI995" i="2"/>
  <c r="BI1044" i="2"/>
  <c r="BI980" i="2"/>
  <c r="BI1029" i="2"/>
  <c r="BI956" i="2"/>
  <c r="BI1038" i="2"/>
  <c r="BI974" i="2"/>
  <c r="BI1031" i="2"/>
  <c r="BI932" i="2"/>
  <c r="BI1024" i="2"/>
  <c r="BI884" i="2"/>
  <c r="BI1009" i="2"/>
  <c r="BI1066" i="2"/>
  <c r="BI1002" i="2"/>
  <c r="BI949" i="2"/>
  <c r="BI885" i="2"/>
  <c r="BI950" i="2"/>
  <c r="BI886" i="2"/>
  <c r="BI927" i="2"/>
  <c r="BI864" i="2"/>
  <c r="BI928" i="2"/>
  <c r="BI767" i="2"/>
  <c r="BI913" i="2"/>
  <c r="BI962" i="2"/>
  <c r="BI898" i="2"/>
  <c r="BI955" i="2"/>
  <c r="BI891" i="2"/>
  <c r="BI775" i="2"/>
  <c r="BI800" i="2"/>
  <c r="BI841" i="2"/>
  <c r="BI777" i="2"/>
  <c r="BI826" i="2"/>
  <c r="BI762" i="2"/>
  <c r="BI819" i="2"/>
  <c r="BI755" i="2"/>
  <c r="BI812" i="2"/>
  <c r="BI702" i="2"/>
  <c r="BI805" i="2"/>
  <c r="BI862" i="2"/>
  <c r="BI798" i="2"/>
  <c r="BI750" i="2"/>
  <c r="BI703" i="2"/>
  <c r="BI696" i="2"/>
  <c r="BI754" i="2"/>
  <c r="BI691" i="2"/>
  <c r="BI690" i="2"/>
  <c r="BI692" i="2"/>
  <c r="BI693" i="2"/>
  <c r="BI633" i="2"/>
  <c r="BI629" i="2"/>
  <c r="BI630" i="2"/>
  <c r="BI685" i="2"/>
  <c r="BI678" i="2"/>
  <c r="BI679" i="2"/>
  <c r="BI672" i="2"/>
  <c r="BI612" i="2"/>
  <c r="BI613" i="2"/>
  <c r="BI606" i="2"/>
  <c r="BI599" i="2"/>
  <c r="BI592" i="2"/>
  <c r="BI585" i="2"/>
  <c r="BI578" i="2"/>
  <c r="BI579" i="2"/>
  <c r="BI515" i="2"/>
  <c r="BI506" i="2"/>
  <c r="BI566" i="2"/>
  <c r="BI567" i="2"/>
  <c r="BI568" i="2"/>
  <c r="BI561" i="2"/>
  <c r="BI554" i="2"/>
  <c r="BI497" i="2"/>
  <c r="BI482" i="2"/>
  <c r="BI483" i="2"/>
  <c r="BI476" i="2"/>
  <c r="BI485" i="2"/>
  <c r="BI478" i="2"/>
  <c r="BI471" i="2"/>
  <c r="BI452" i="2"/>
  <c r="BI453" i="2"/>
  <c r="BI446" i="2"/>
  <c r="BI439" i="2"/>
  <c r="BI448" i="2"/>
  <c r="BI441" i="2"/>
  <c r="BI442" i="2"/>
  <c r="BI380" i="2"/>
  <c r="BI350" i="2"/>
  <c r="BI378" i="2"/>
  <c r="BI359" i="2"/>
  <c r="BI345" i="2"/>
  <c r="BI347" i="2"/>
  <c r="BI344" i="2"/>
  <c r="BI301" i="2"/>
  <c r="BI299" i="2"/>
  <c r="BI334" i="2"/>
  <c r="BI256" i="2"/>
  <c r="BI303" i="2"/>
  <c r="BI274" i="2"/>
  <c r="BI289" i="2"/>
  <c r="BI283" i="2"/>
  <c r="BI284" i="2"/>
  <c r="BI277" i="2"/>
  <c r="BI286" i="2"/>
  <c r="BI287" i="2"/>
  <c r="BI218" i="2"/>
  <c r="BI151" i="2"/>
  <c r="BI227" i="2"/>
  <c r="BI196" i="2"/>
  <c r="BI182" i="2"/>
  <c r="BI194" i="2"/>
  <c r="BI224" i="2"/>
  <c r="BI136" i="2"/>
  <c r="BI167" i="2"/>
  <c r="BI165" i="2"/>
  <c r="BI139" i="2"/>
  <c r="BI129" i="2"/>
  <c r="BI148" i="2"/>
  <c r="BI133" i="2"/>
  <c r="BI119" i="2"/>
  <c r="BI84" i="2"/>
  <c r="BI92" i="2"/>
  <c r="BI81" i="2"/>
  <c r="BI106" i="2"/>
  <c r="BI78" i="2"/>
  <c r="BI73" i="2"/>
  <c r="BI55" i="2"/>
  <c r="BI58" i="2"/>
  <c r="BI33" i="2"/>
  <c r="BI39" i="2"/>
  <c r="BI18" i="2"/>
  <c r="BI8" i="2"/>
  <c r="BI22" i="2"/>
  <c r="BI12" i="2"/>
  <c r="BM1086" i="2"/>
  <c r="BL1114" i="2"/>
  <c r="BN1114" i="2"/>
  <c r="BP1114" i="2"/>
  <c r="BQ1114" i="2"/>
  <c r="BR1114" i="2"/>
  <c r="BK1114" i="2"/>
  <c r="BS1114" i="2"/>
  <c r="BI1124" i="2"/>
  <c r="BO1028" i="2"/>
  <c r="BO949" i="2"/>
  <c r="BO1021" i="2"/>
  <c r="BO909" i="2"/>
  <c r="BO1014" i="2"/>
  <c r="BO1079" i="2"/>
  <c r="BO1015" i="2"/>
  <c r="BO1064" i="2"/>
  <c r="BO1000" i="2"/>
  <c r="BO1057" i="2"/>
  <c r="BO993" i="2"/>
  <c r="BO1034" i="2"/>
  <c r="BO933" i="2"/>
  <c r="BO1035" i="2"/>
  <c r="BO971" i="2"/>
  <c r="BO934" i="2"/>
  <c r="BO870" i="2"/>
  <c r="BO943" i="2"/>
  <c r="BO879" i="2"/>
  <c r="BO928" i="2"/>
  <c r="BO840" i="2"/>
  <c r="BO945" i="2"/>
  <c r="BO881" i="2"/>
  <c r="BO938" i="2"/>
  <c r="BO874" i="2"/>
  <c r="BO915" i="2"/>
  <c r="BO768" i="2"/>
  <c r="BO900" i="2"/>
  <c r="BO841" i="2"/>
  <c r="BO777" i="2"/>
  <c r="BO834" i="2"/>
  <c r="BO770" i="2"/>
  <c r="BO811" i="2"/>
  <c r="BO860" i="2"/>
  <c r="BO796" i="2"/>
  <c r="BO861" i="2"/>
  <c r="BO797" i="2"/>
  <c r="BO854" i="2"/>
  <c r="BO790" i="2"/>
  <c r="BO863" i="2"/>
  <c r="BO799" i="2"/>
  <c r="BO736" i="2"/>
  <c r="BO729" i="2"/>
  <c r="BO722" i="2"/>
  <c r="BO723" i="2"/>
  <c r="BO716" i="2"/>
  <c r="BO717" i="2"/>
  <c r="BO718" i="2"/>
  <c r="BO658" i="2"/>
  <c r="BO659" i="2"/>
  <c r="BO660" i="2"/>
  <c r="BO653" i="2"/>
  <c r="BO646" i="2"/>
  <c r="BO647" i="2"/>
  <c r="BO640" i="2"/>
  <c r="BO641" i="2"/>
  <c r="BO573" i="2"/>
  <c r="BO623" i="2"/>
  <c r="BO616" i="2"/>
  <c r="BO609" i="2"/>
  <c r="BO602" i="2"/>
  <c r="BO603" i="2"/>
  <c r="BO604" i="2"/>
  <c r="BO548" i="2"/>
  <c r="BO549" i="2"/>
  <c r="BO550" i="2"/>
  <c r="BO551" i="2"/>
  <c r="BO552" i="2"/>
  <c r="BO545" i="2"/>
  <c r="BO538" i="2"/>
  <c r="BO531" i="2"/>
  <c r="BO458" i="2"/>
  <c r="BO492" i="2"/>
  <c r="BO485" i="2"/>
  <c r="BO478" i="2"/>
  <c r="BO471" i="2"/>
  <c r="BO488" i="2"/>
  <c r="BO481" i="2"/>
  <c r="BO437" i="2"/>
  <c r="BO430" i="2"/>
  <c r="BO415" i="2"/>
  <c r="BO416" i="2"/>
  <c r="BO409" i="2"/>
  <c r="BO402" i="2"/>
  <c r="BO403" i="2"/>
  <c r="BO374" i="2"/>
  <c r="BO394" i="2"/>
  <c r="BO396" i="2"/>
  <c r="BO353" i="2"/>
  <c r="BO355" i="2"/>
  <c r="BO342" i="2"/>
  <c r="BO316" i="2"/>
  <c r="BO308" i="2"/>
  <c r="BO309" i="2"/>
  <c r="BO319" i="2"/>
  <c r="BO304" i="2"/>
  <c r="BO218" i="2"/>
  <c r="BO339" i="2"/>
  <c r="BO257" i="2"/>
  <c r="BO250" i="2"/>
  <c r="BO244" i="2"/>
  <c r="BO253" i="2"/>
  <c r="BO262" i="2"/>
  <c r="BO263" i="2"/>
  <c r="BO288" i="2"/>
  <c r="BO241" i="2"/>
  <c r="BO236" i="2"/>
  <c r="BO183" i="2"/>
  <c r="BO144" i="2"/>
  <c r="BO223" i="2"/>
  <c r="BO200" i="2"/>
  <c r="BO176" i="2"/>
  <c r="BO178" i="2"/>
  <c r="BO109" i="2"/>
  <c r="BO137" i="2"/>
  <c r="BO153" i="2"/>
  <c r="BO130" i="2"/>
  <c r="BO131" i="2"/>
  <c r="BO135" i="2"/>
  <c r="BO107" i="2"/>
  <c r="BO114" i="2"/>
  <c r="BO103" i="2"/>
  <c r="BO97" i="2"/>
  <c r="BO69" i="2"/>
  <c r="BO80" i="2"/>
  <c r="BO64" i="2"/>
  <c r="BO65" i="2"/>
  <c r="BO62" i="2"/>
  <c r="BO42" i="2"/>
  <c r="BO26" i="2"/>
  <c r="BO24" i="2"/>
  <c r="BO21" i="2"/>
  <c r="BO11" i="2"/>
  <c r="BO1116" i="2"/>
  <c r="BZ1118" i="2"/>
  <c r="BM1069" i="2"/>
  <c r="BM1005" i="2"/>
  <c r="BM1054" i="2"/>
  <c r="BM990" i="2"/>
  <c r="BM1063" i="2"/>
  <c r="BM999" i="2"/>
  <c r="BM1056" i="2"/>
  <c r="BM992" i="2"/>
  <c r="BM1041" i="2"/>
  <c r="BM977" i="2"/>
  <c r="BM1026" i="2"/>
  <c r="BM926" i="2"/>
  <c r="BM1027" i="2"/>
  <c r="BM1068" i="2"/>
  <c r="BM1004" i="2"/>
  <c r="BM959" i="2"/>
  <c r="BM895" i="2"/>
  <c r="BM952" i="2"/>
  <c r="BM888" i="2"/>
  <c r="BM961" i="2"/>
  <c r="BM897" i="2"/>
  <c r="BM954" i="2"/>
  <c r="BM890" i="2"/>
  <c r="BM955" i="2"/>
  <c r="BM891" i="2"/>
  <c r="BM956" i="2"/>
  <c r="BM892" i="2"/>
  <c r="BM925" i="2"/>
  <c r="BM769" i="2"/>
  <c r="BM802" i="2"/>
  <c r="BM851" i="2"/>
  <c r="BM787" i="2"/>
  <c r="BM844" i="2"/>
  <c r="BM780" i="2"/>
  <c r="BM829" i="2"/>
  <c r="BM765" i="2"/>
  <c r="BM814" i="2"/>
  <c r="BM753" i="2"/>
  <c r="BM839" i="2"/>
  <c r="BM775" i="2"/>
  <c r="BM824" i="2"/>
  <c r="BM760" i="2"/>
  <c r="BM705" i="2"/>
  <c r="BM698" i="2"/>
  <c r="BM699" i="2"/>
  <c r="BM692" i="2"/>
  <c r="BM693" i="2"/>
  <c r="BM694" i="2"/>
  <c r="BM695" i="2"/>
  <c r="BM635" i="2"/>
  <c r="BM636" i="2"/>
  <c r="BM686" i="2"/>
  <c r="BM687" i="2"/>
  <c r="BM680" i="2"/>
  <c r="BM673" i="2"/>
  <c r="BM674" i="2"/>
  <c r="BM606" i="2"/>
  <c r="BM599" i="2"/>
  <c r="BM592" i="2"/>
  <c r="BM585" i="2"/>
  <c r="BM586" i="2"/>
  <c r="BM587" i="2"/>
  <c r="BM588" i="2"/>
  <c r="BM597" i="2"/>
  <c r="BM533" i="2"/>
  <c r="BM534" i="2"/>
  <c r="BM527" i="2"/>
  <c r="BM528" i="2"/>
  <c r="BM529" i="2"/>
  <c r="BM530" i="2"/>
  <c r="BM523" i="2"/>
  <c r="BM524" i="2"/>
  <c r="BM500" i="2"/>
  <c r="BM493" i="2"/>
  <c r="BM478" i="2"/>
  <c r="BM463" i="2"/>
  <c r="BM464" i="2"/>
  <c r="BM437" i="2"/>
  <c r="BM458" i="2"/>
  <c r="BM406" i="2"/>
  <c r="BM448" i="2"/>
  <c r="BM449" i="2"/>
  <c r="BM450" i="2"/>
  <c r="BM443" i="2"/>
  <c r="BM436" i="2"/>
  <c r="BM382" i="2"/>
  <c r="BM377" i="2"/>
  <c r="BM396" i="2"/>
  <c r="BM361" i="2"/>
  <c r="BM371" i="2"/>
  <c r="BM341" i="2"/>
  <c r="BM343" i="2"/>
  <c r="BM309" i="2"/>
  <c r="BM292" i="2"/>
  <c r="BM298" i="2"/>
  <c r="BM244" i="2"/>
  <c r="BM330" i="2"/>
  <c r="BM331" i="2"/>
  <c r="BM332" i="2"/>
  <c r="BM267" i="2"/>
  <c r="BM269" i="2"/>
  <c r="BM270" i="2"/>
  <c r="BM271" i="2"/>
  <c r="BM280" i="2"/>
  <c r="BM281" i="2"/>
  <c r="BM234" i="2"/>
  <c r="BM238" i="2"/>
  <c r="BM221" i="2"/>
  <c r="BM206" i="2"/>
  <c r="BM176" i="2"/>
  <c r="BM209" i="2"/>
  <c r="BM190" i="2"/>
  <c r="BM137" i="2"/>
  <c r="BM141" i="2"/>
  <c r="BM169" i="2"/>
  <c r="BM133" i="2"/>
  <c r="BM145" i="2"/>
  <c r="BM148" i="2"/>
  <c r="BM143" i="2"/>
  <c r="BM112" i="2"/>
  <c r="BM122" i="2"/>
  <c r="BM87" i="2"/>
  <c r="BM78" i="2"/>
  <c r="BM83" i="2"/>
  <c r="BM93" i="2"/>
  <c r="BM66" i="2"/>
  <c r="BM65" i="2"/>
  <c r="BM54" i="2"/>
  <c r="BM47" i="2"/>
  <c r="BM41" i="2"/>
  <c r="BM31" i="2"/>
  <c r="BM28" i="2"/>
  <c r="BM24" i="2"/>
  <c r="BM5" i="2"/>
  <c r="BZ1022" i="2"/>
  <c r="BZ943" i="2"/>
  <c r="BZ1007" i="2"/>
  <c r="BZ1056" i="2"/>
  <c r="BZ992" i="2"/>
  <c r="BZ1065" i="2"/>
  <c r="BZ1001" i="2"/>
  <c r="BZ1050" i="2"/>
  <c r="BZ986" i="2"/>
  <c r="BZ1059" i="2"/>
  <c r="BZ995" i="2"/>
  <c r="BZ1044" i="2"/>
  <c r="BZ980" i="2"/>
  <c r="BZ1029" i="2"/>
  <c r="BZ871" i="2"/>
  <c r="BZ912" i="2"/>
  <c r="BZ961" i="2"/>
  <c r="BZ897" i="2"/>
  <c r="BZ946" i="2"/>
  <c r="BZ882" i="2"/>
  <c r="BZ931" i="2"/>
  <c r="BZ867" i="2"/>
  <c r="BZ924" i="2"/>
  <c r="BZ850" i="2"/>
  <c r="BZ925" i="2"/>
  <c r="BZ858" i="2"/>
  <c r="BZ918" i="2"/>
  <c r="BZ802" i="2"/>
  <c r="BZ827" i="2"/>
  <c r="BZ763" i="2"/>
  <c r="BZ828" i="2"/>
  <c r="BZ764" i="2"/>
  <c r="BZ821" i="2"/>
  <c r="BZ757" i="2"/>
  <c r="BZ806" i="2"/>
  <c r="BZ855" i="2"/>
  <c r="BZ791" i="2"/>
  <c r="BZ848" i="2"/>
  <c r="BZ784" i="2"/>
  <c r="BZ841" i="2"/>
  <c r="BZ777" i="2"/>
  <c r="BZ714" i="2"/>
  <c r="BZ707" i="2"/>
  <c r="BZ708" i="2"/>
  <c r="BZ709" i="2"/>
  <c r="BZ718" i="2"/>
  <c r="BZ719" i="2"/>
  <c r="BZ720" i="2"/>
  <c r="BZ652" i="2"/>
  <c r="BZ645" i="2"/>
  <c r="BZ638" i="2"/>
  <c r="BZ631" i="2"/>
  <c r="BZ632" i="2"/>
  <c r="BZ633" i="2"/>
  <c r="BZ683" i="2"/>
  <c r="BZ623" i="2"/>
  <c r="BZ624" i="2"/>
  <c r="BZ617" i="2"/>
  <c r="BZ618" i="2"/>
  <c r="BZ619" i="2"/>
  <c r="BZ620" i="2"/>
  <c r="BZ613" i="2"/>
  <c r="BZ614" i="2"/>
  <c r="BZ550" i="2"/>
  <c r="BZ551" i="2"/>
  <c r="BZ552" i="2"/>
  <c r="BZ545" i="2"/>
  <c r="BZ538" i="2"/>
  <c r="BZ531" i="2"/>
  <c r="BZ524" i="2"/>
  <c r="BZ517" i="2"/>
  <c r="BZ460" i="2"/>
  <c r="BZ502" i="2"/>
  <c r="BZ503" i="2"/>
  <c r="BZ504" i="2"/>
  <c r="BZ505" i="2"/>
  <c r="BZ498" i="2"/>
  <c r="BZ499" i="2"/>
  <c r="BZ439" i="2"/>
  <c r="BZ432" i="2"/>
  <c r="BZ425" i="2"/>
  <c r="BZ426" i="2"/>
  <c r="BZ419" i="2"/>
  <c r="BZ412" i="2"/>
  <c r="BZ405" i="2"/>
  <c r="BZ376" i="2"/>
  <c r="BZ379" i="2"/>
  <c r="BZ373" i="2"/>
  <c r="BZ362" i="2"/>
  <c r="BZ348" i="2"/>
  <c r="BZ350" i="2"/>
  <c r="BZ310" i="2"/>
  <c r="BZ318" i="2"/>
  <c r="BZ320" i="2"/>
  <c r="BZ253" i="2"/>
  <c r="BZ285" i="2"/>
  <c r="BZ306" i="2"/>
  <c r="BZ299" i="2"/>
  <c r="BZ291" i="2"/>
  <c r="BZ292" i="2"/>
  <c r="BZ270" i="2"/>
  <c r="BZ271" i="2"/>
  <c r="BZ272" i="2"/>
  <c r="BZ265" i="2"/>
  <c r="BZ258" i="2"/>
  <c r="BZ191" i="2"/>
  <c r="BZ196" i="2"/>
  <c r="BZ206" i="2"/>
  <c r="BZ199" i="2"/>
  <c r="BZ201" i="2"/>
  <c r="BZ194" i="2"/>
  <c r="BZ184" i="2"/>
  <c r="BZ188" i="2"/>
  <c r="BZ151" i="2"/>
  <c r="BZ168" i="2"/>
  <c r="BZ131" i="2"/>
  <c r="BZ150" i="2"/>
  <c r="BZ112" i="2"/>
  <c r="BZ136" i="2"/>
  <c r="BZ113" i="2"/>
  <c r="BZ107" i="2"/>
  <c r="BZ109" i="2"/>
  <c r="BZ90" i="2"/>
  <c r="BZ101" i="2"/>
  <c r="BZ73" i="2"/>
  <c r="BZ68" i="2"/>
  <c r="BZ59" i="2"/>
  <c r="BZ55" i="2"/>
  <c r="BZ50" i="2"/>
  <c r="BZ34" i="2"/>
  <c r="BZ40" i="2"/>
  <c r="BZ21" i="2"/>
  <c r="BZ10" i="2"/>
  <c r="BZ7" i="2"/>
  <c r="BI847" i="2"/>
  <c r="BI920" i="2"/>
  <c r="BI969" i="2"/>
  <c r="BI905" i="2"/>
  <c r="BI954" i="2"/>
  <c r="BI890" i="2"/>
  <c r="BI947" i="2"/>
  <c r="BI883" i="2"/>
  <c r="BI856" i="2"/>
  <c r="BI792" i="2"/>
  <c r="BI833" i="2"/>
  <c r="BI769" i="2"/>
  <c r="BI818" i="2"/>
  <c r="BI742" i="2"/>
  <c r="BI811" i="2"/>
  <c r="BI694" i="2"/>
  <c r="BI804" i="2"/>
  <c r="BI861" i="2"/>
  <c r="BI797" i="2"/>
  <c r="BI854" i="2"/>
  <c r="BI790" i="2"/>
  <c r="BI734" i="2"/>
  <c r="BI695" i="2"/>
  <c r="BI745" i="2"/>
  <c r="BI746" i="2"/>
  <c r="BI747" i="2"/>
  <c r="BI748" i="2"/>
  <c r="BI749" i="2"/>
  <c r="BI689" i="2"/>
  <c r="BI682" i="2"/>
  <c r="BI683" i="2"/>
  <c r="BI684" i="2"/>
  <c r="BI677" i="2"/>
  <c r="BI670" i="2"/>
  <c r="BI671" i="2"/>
  <c r="BI664" i="2"/>
  <c r="BI604" i="2"/>
  <c r="BI605" i="2"/>
  <c r="BI598" i="2"/>
  <c r="BI591" i="2"/>
  <c r="BI584" i="2"/>
  <c r="BI577" i="2"/>
  <c r="BI570" i="2"/>
  <c r="BI571" i="2"/>
  <c r="BI564" i="2"/>
  <c r="BI565" i="2"/>
  <c r="BI558" i="2"/>
  <c r="BI559" i="2"/>
  <c r="BI560" i="2"/>
  <c r="BI553" i="2"/>
  <c r="BI546" i="2"/>
  <c r="BI489" i="2"/>
  <c r="BI474" i="2"/>
  <c r="BI475" i="2"/>
  <c r="BI468" i="2"/>
  <c r="BI477" i="2"/>
  <c r="BI470" i="2"/>
  <c r="BI463" i="2"/>
  <c r="BI444" i="2"/>
  <c r="BI445" i="2"/>
  <c r="BI438" i="2"/>
  <c r="BI431" i="2"/>
  <c r="BI440" i="2"/>
  <c r="BI433" i="2"/>
  <c r="BI434" i="2"/>
  <c r="BI397" i="2"/>
  <c r="BI392" i="2"/>
  <c r="BI395" i="2"/>
  <c r="BI351" i="2"/>
  <c r="BI370" i="2"/>
  <c r="BI341" i="2"/>
  <c r="BI342" i="2"/>
  <c r="BI333" i="2"/>
  <c r="BI340" i="2"/>
  <c r="BI326" i="2"/>
  <c r="BI250" i="2"/>
  <c r="BI266" i="2"/>
  <c r="BI272" i="2"/>
  <c r="BI241" i="2"/>
  <c r="BI281" i="2"/>
  <c r="BI275" i="2"/>
  <c r="BI276" i="2"/>
  <c r="BI269" i="2"/>
  <c r="BI278" i="2"/>
  <c r="BI279" i="2"/>
  <c r="BI203" i="2"/>
  <c r="BI131" i="2"/>
  <c r="BI225" i="2"/>
  <c r="BI193" i="2"/>
  <c r="BI180" i="2"/>
  <c r="BI169" i="2"/>
  <c r="BI216" i="2"/>
  <c r="BI192" i="2"/>
  <c r="BI164" i="2"/>
  <c r="BI157" i="2"/>
  <c r="BI161" i="2"/>
  <c r="BI145" i="2"/>
  <c r="BI140" i="2"/>
  <c r="BI150" i="2"/>
  <c r="BI111" i="2"/>
  <c r="BI121" i="2"/>
  <c r="BI85" i="2"/>
  <c r="BI104" i="2"/>
  <c r="BI98" i="2"/>
  <c r="BI70" i="2"/>
  <c r="BI82" i="2"/>
  <c r="BI52" i="2"/>
  <c r="BI59" i="2"/>
  <c r="BI45" i="2"/>
  <c r="BI31" i="2"/>
  <c r="BI37" i="2"/>
  <c r="BI26" i="2"/>
  <c r="BI15" i="2"/>
  <c r="BI4" i="2"/>
  <c r="BM1077" i="2"/>
  <c r="BL1106" i="2"/>
  <c r="BN1106" i="2"/>
  <c r="BP1106" i="2"/>
  <c r="BQ1106" i="2"/>
  <c r="BR1106" i="2"/>
  <c r="BK1106" i="2"/>
  <c r="BS1106" i="2"/>
  <c r="BZ1111" i="2"/>
  <c r="BM1118" i="2"/>
  <c r="BO1020" i="2"/>
  <c r="BO917" i="2"/>
  <c r="BO1013" i="2"/>
  <c r="BO1070" i="2"/>
  <c r="BO1006" i="2"/>
  <c r="BO1071" i="2"/>
  <c r="BO1007" i="2"/>
  <c r="BO1056" i="2"/>
  <c r="BO992" i="2"/>
  <c r="BO1049" i="2"/>
  <c r="BO985" i="2"/>
  <c r="BO1026" i="2"/>
  <c r="BO901" i="2"/>
  <c r="BO1027" i="2"/>
  <c r="BO925" i="2"/>
  <c r="BO926" i="2"/>
  <c r="BO856" i="2"/>
  <c r="BO935" i="2"/>
  <c r="BO871" i="2"/>
  <c r="BO920" i="2"/>
  <c r="BO824" i="2"/>
  <c r="BO937" i="2"/>
  <c r="BO873" i="2"/>
  <c r="BO930" i="2"/>
  <c r="BO832" i="2"/>
  <c r="BO907" i="2"/>
  <c r="BO956" i="2"/>
  <c r="BO892" i="2"/>
  <c r="BO833" i="2"/>
  <c r="BO769" i="2"/>
  <c r="BO826" i="2"/>
  <c r="BO762" i="2"/>
  <c r="BO803" i="2"/>
  <c r="BO852" i="2"/>
  <c r="BO788" i="2"/>
  <c r="BO853" i="2"/>
  <c r="BO789" i="2"/>
  <c r="BO846" i="2"/>
  <c r="BO782" i="2"/>
  <c r="BO855" i="2"/>
  <c r="BO791" i="2"/>
  <c r="BO728" i="2"/>
  <c r="BO721" i="2"/>
  <c r="BO714" i="2"/>
  <c r="BO715" i="2"/>
  <c r="BO708" i="2"/>
  <c r="BO709" i="2"/>
  <c r="BO710" i="2"/>
  <c r="BO650" i="2"/>
  <c r="BO651" i="2"/>
  <c r="BO652" i="2"/>
  <c r="BO645" i="2"/>
  <c r="BO638" i="2"/>
  <c r="BO639" i="2"/>
  <c r="BO632" i="2"/>
  <c r="BO633" i="2"/>
  <c r="BO622" i="2"/>
  <c r="BO615" i="2"/>
  <c r="BO608" i="2"/>
  <c r="BO601" i="2"/>
  <c r="BO594" i="2"/>
  <c r="BO595" i="2"/>
  <c r="BO596" i="2"/>
  <c r="BO540" i="2"/>
  <c r="BO541" i="2"/>
  <c r="BO542" i="2"/>
  <c r="BO543" i="2"/>
  <c r="BO544" i="2"/>
  <c r="BO537" i="2"/>
  <c r="BO530" i="2"/>
  <c r="BO523" i="2"/>
  <c r="BO499" i="2"/>
  <c r="BO484" i="2"/>
  <c r="BO477" i="2"/>
  <c r="BO470" i="2"/>
  <c r="BO463" i="2"/>
  <c r="BO480" i="2"/>
  <c r="BO473" i="2"/>
  <c r="BO429" i="2"/>
  <c r="BO422" i="2"/>
  <c r="BO407" i="2"/>
  <c r="BO408" i="2"/>
  <c r="BO401" i="2"/>
  <c r="BO375" i="2"/>
  <c r="BO397" i="2"/>
  <c r="BO367" i="2"/>
  <c r="BO386" i="2"/>
  <c r="BO388" i="2"/>
  <c r="BO345" i="2"/>
  <c r="BO347" i="2"/>
  <c r="BO366" i="2"/>
  <c r="BO298" i="2"/>
  <c r="BO318" i="2"/>
  <c r="BO301" i="2"/>
  <c r="BO311" i="2"/>
  <c r="BO267" i="2"/>
  <c r="BO338" i="2"/>
  <c r="BO331" i="2"/>
  <c r="BO251" i="2"/>
  <c r="BO181" i="2"/>
  <c r="BO212" i="2"/>
  <c r="BO245" i="2"/>
  <c r="BO254" i="2"/>
  <c r="BO255" i="2"/>
  <c r="BO280" i="2"/>
  <c r="BO233" i="2"/>
  <c r="BO152" i="2"/>
  <c r="BO222" i="2"/>
  <c r="BO215" i="2"/>
  <c r="BO225" i="2"/>
  <c r="BO148" i="2"/>
  <c r="BO164" i="2"/>
  <c r="BO188" i="2"/>
  <c r="BO167" i="2"/>
  <c r="BO162" i="2"/>
  <c r="BO126" i="2"/>
  <c r="BO149" i="2"/>
  <c r="BO127" i="2"/>
  <c r="BO105" i="2"/>
  <c r="BO123" i="2"/>
  <c r="BO95" i="2"/>
  <c r="BO89" i="2"/>
  <c r="BO55" i="2"/>
  <c r="BO72" i="2"/>
  <c r="BO75" i="2"/>
  <c r="BO57" i="2"/>
  <c r="BO54" i="2"/>
  <c r="BO49" i="2"/>
  <c r="BO37" i="2"/>
  <c r="BO17" i="2"/>
  <c r="BO9" i="2"/>
  <c r="BO3" i="2"/>
  <c r="BJ1082" i="2"/>
  <c r="BM1085" i="2"/>
  <c r="BJ1090" i="2"/>
  <c r="BI1099" i="2"/>
  <c r="BM1061" i="2"/>
  <c r="BM997" i="2"/>
  <c r="BM1046" i="2"/>
  <c r="BM982" i="2"/>
  <c r="BM1055" i="2"/>
  <c r="BM991" i="2"/>
  <c r="BM1048" i="2"/>
  <c r="BM984" i="2"/>
  <c r="BM1033" i="2"/>
  <c r="BM968" i="2"/>
  <c r="BM1018" i="2"/>
  <c r="BM894" i="2"/>
  <c r="BM1019" i="2"/>
  <c r="BM1060" i="2"/>
  <c r="BM996" i="2"/>
  <c r="BM951" i="2"/>
  <c r="BM887" i="2"/>
  <c r="BM944" i="2"/>
  <c r="BM880" i="2"/>
  <c r="BM953" i="2"/>
  <c r="BM889" i="2"/>
  <c r="BM946" i="2"/>
  <c r="BM882" i="2"/>
  <c r="BM947" i="2"/>
  <c r="BM883" i="2"/>
  <c r="BM948" i="2"/>
  <c r="BM884" i="2"/>
  <c r="BM917" i="2"/>
  <c r="BM858" i="2"/>
  <c r="BM794" i="2"/>
  <c r="BM843" i="2"/>
  <c r="BM779" i="2"/>
  <c r="BM836" i="2"/>
  <c r="BM772" i="2"/>
  <c r="BM821" i="2"/>
  <c r="BM757" i="2"/>
  <c r="BM806" i="2"/>
  <c r="BM752" i="2"/>
  <c r="BM831" i="2"/>
  <c r="BM767" i="2"/>
  <c r="BM816" i="2"/>
  <c r="BM754" i="2"/>
  <c r="BM697" i="2"/>
  <c r="BM691" i="2"/>
  <c r="BM748" i="2"/>
  <c r="BM749" i="2"/>
  <c r="BM750" i="2"/>
  <c r="BM751" i="2"/>
  <c r="BM689" i="2"/>
  <c r="BM630" i="2"/>
  <c r="BM685" i="2"/>
  <c r="BM678" i="2"/>
  <c r="BM679" i="2"/>
  <c r="BM672" i="2"/>
  <c r="BM665" i="2"/>
  <c r="BM666" i="2"/>
  <c r="BM598" i="2"/>
  <c r="BM591" i="2"/>
  <c r="BM584" i="2"/>
  <c r="BM577" i="2"/>
  <c r="BM578" i="2"/>
  <c r="BM579" i="2"/>
  <c r="BM580" i="2"/>
  <c r="BM589" i="2"/>
  <c r="BM525" i="2"/>
  <c r="BM526" i="2"/>
  <c r="BM519" i="2"/>
  <c r="BM520" i="2"/>
  <c r="BM521" i="2"/>
  <c r="BM522" i="2"/>
  <c r="BM515" i="2"/>
  <c r="BM492" i="2"/>
  <c r="BM485" i="2"/>
  <c r="BM470" i="2"/>
  <c r="BM455" i="2"/>
  <c r="BM421" i="2"/>
  <c r="BM413" i="2"/>
  <c r="BM429" i="2"/>
  <c r="BM447" i="2"/>
  <c r="BM440" i="2"/>
  <c r="BM441" i="2"/>
  <c r="BM442" i="2"/>
  <c r="BM435" i="2"/>
  <c r="BM428" i="2"/>
  <c r="BM374" i="2"/>
  <c r="BM394" i="2"/>
  <c r="BM388" i="2"/>
  <c r="BM353" i="2"/>
  <c r="BM363" i="2"/>
  <c r="BM365" i="2"/>
  <c r="BM367" i="2"/>
  <c r="BM301" i="2"/>
  <c r="BM258" i="2"/>
  <c r="BM284" i="2"/>
  <c r="BM337" i="2"/>
  <c r="BM322" i="2"/>
  <c r="BM323" i="2"/>
  <c r="BM324" i="2"/>
  <c r="BM259" i="2"/>
  <c r="BM261" i="2"/>
  <c r="BM262" i="2"/>
  <c r="BM263" i="2"/>
  <c r="BM272" i="2"/>
  <c r="BM273" i="2"/>
  <c r="BM229" i="2"/>
  <c r="BM231" i="2"/>
  <c r="BM212" i="2"/>
  <c r="BM198" i="2"/>
  <c r="BM174" i="2"/>
  <c r="BM201" i="2"/>
  <c r="BM126" i="2"/>
  <c r="BM194" i="2"/>
  <c r="BM188" i="2"/>
  <c r="BM167" i="2"/>
  <c r="BM162" i="2"/>
  <c r="BM138" i="2"/>
  <c r="BM140" i="2"/>
  <c r="BM135" i="2"/>
  <c r="BM107" i="2"/>
  <c r="BM114" i="2"/>
  <c r="BM125" i="2"/>
  <c r="BM70" i="2"/>
  <c r="BM99" i="2"/>
  <c r="BM85" i="2"/>
  <c r="BM64" i="2"/>
  <c r="BM57" i="2"/>
  <c r="BM63" i="2"/>
  <c r="BM48" i="2"/>
  <c r="BM33" i="2"/>
  <c r="BM19" i="2"/>
  <c r="BM20" i="2"/>
  <c r="BM17" i="2"/>
  <c r="BM14" i="2"/>
  <c r="BZ1014" i="2"/>
  <c r="BZ1063" i="2"/>
  <c r="BZ999" i="2"/>
  <c r="BZ1048" i="2"/>
  <c r="BZ984" i="2"/>
  <c r="BZ1057" i="2"/>
  <c r="BZ993" i="2"/>
  <c r="BZ1042" i="2"/>
  <c r="BZ978" i="2"/>
  <c r="BZ1051" i="2"/>
  <c r="BZ987" i="2"/>
  <c r="BZ1036" i="2"/>
  <c r="BZ966" i="2"/>
  <c r="BZ1021" i="2"/>
  <c r="BZ968" i="2"/>
  <c r="BZ904" i="2"/>
  <c r="BZ953" i="2"/>
  <c r="BZ889" i="2"/>
  <c r="BZ938" i="2"/>
  <c r="BZ874" i="2"/>
  <c r="BZ923" i="2"/>
  <c r="BZ864" i="2"/>
  <c r="BZ916" i="2"/>
  <c r="BZ786" i="2"/>
  <c r="BZ917" i="2"/>
  <c r="BZ794" i="2"/>
  <c r="BZ910" i="2"/>
  <c r="BZ778" i="2"/>
  <c r="BZ819" i="2"/>
  <c r="BZ755" i="2"/>
  <c r="BZ820" i="2"/>
  <c r="BZ756" i="2"/>
  <c r="BZ813" i="2"/>
  <c r="BZ862" i="2"/>
  <c r="BZ798" i="2"/>
  <c r="BZ847" i="2"/>
  <c r="BZ783" i="2"/>
  <c r="BZ840" i="2"/>
  <c r="BZ776" i="2"/>
  <c r="BZ833" i="2"/>
  <c r="BZ769" i="2"/>
  <c r="BZ706" i="2"/>
  <c r="BZ699" i="2"/>
  <c r="BZ700" i="2"/>
  <c r="BZ701" i="2"/>
  <c r="BZ710" i="2"/>
  <c r="BZ711" i="2"/>
  <c r="BZ712" i="2"/>
  <c r="BZ644" i="2"/>
  <c r="BZ637" i="2"/>
  <c r="BZ687" i="2"/>
  <c r="BZ688" i="2"/>
  <c r="BZ689" i="2"/>
  <c r="BZ682" i="2"/>
  <c r="BZ675" i="2"/>
  <c r="BZ615" i="2"/>
  <c r="BZ616" i="2"/>
  <c r="BZ609" i="2"/>
  <c r="BZ610" i="2"/>
  <c r="BZ611" i="2"/>
  <c r="BZ612" i="2"/>
  <c r="BZ605" i="2"/>
  <c r="BZ606" i="2"/>
  <c r="BZ542" i="2"/>
  <c r="BZ543" i="2"/>
  <c r="BZ544" i="2"/>
  <c r="BZ537" i="2"/>
  <c r="BZ530" i="2"/>
  <c r="BZ523" i="2"/>
  <c r="BZ516" i="2"/>
  <c r="BZ509" i="2"/>
  <c r="BZ501" i="2"/>
  <c r="BZ494" i="2"/>
  <c r="BZ495" i="2"/>
  <c r="BZ496" i="2"/>
  <c r="BZ497" i="2"/>
  <c r="BZ490" i="2"/>
  <c r="BZ491" i="2"/>
  <c r="BZ431" i="2"/>
  <c r="BZ424" i="2"/>
  <c r="BZ417" i="2"/>
  <c r="BZ418" i="2"/>
  <c r="BZ411" i="2"/>
  <c r="BZ404" i="2"/>
  <c r="BZ393" i="2"/>
  <c r="BZ353" i="2"/>
  <c r="BZ396" i="2"/>
  <c r="BZ345" i="2"/>
  <c r="BZ354" i="2"/>
  <c r="BZ342" i="2"/>
  <c r="BZ344" i="2"/>
  <c r="BZ304" i="2"/>
  <c r="BZ297" i="2"/>
  <c r="BZ343" i="2"/>
  <c r="BZ251" i="2"/>
  <c r="BZ269" i="2"/>
  <c r="BZ261" i="2"/>
  <c r="BZ283" i="2"/>
  <c r="BZ259" i="2"/>
  <c r="BZ284" i="2"/>
  <c r="BZ262" i="2"/>
  <c r="BZ263" i="2"/>
  <c r="BZ264" i="2"/>
  <c r="BZ257" i="2"/>
  <c r="BZ250" i="2"/>
  <c r="BZ238" i="2"/>
  <c r="BZ240" i="2"/>
  <c r="BZ176" i="2"/>
  <c r="BZ216" i="2"/>
  <c r="BZ185" i="2"/>
  <c r="BZ193" i="2"/>
  <c r="BZ186" i="2"/>
  <c r="BZ180" i="2"/>
  <c r="BZ147" i="2"/>
  <c r="BZ160" i="2"/>
  <c r="BZ126" i="2"/>
  <c r="BZ165" i="2"/>
  <c r="BZ104" i="2"/>
  <c r="BZ129" i="2"/>
  <c r="BZ95" i="2"/>
  <c r="BZ124" i="2"/>
  <c r="BZ118" i="2"/>
  <c r="BZ79" i="2"/>
  <c r="BZ93" i="2"/>
  <c r="BZ65" i="2"/>
  <c r="BZ77" i="2"/>
  <c r="BZ45" i="2"/>
  <c r="BZ64" i="2"/>
  <c r="BZ42" i="2"/>
  <c r="BZ28" i="2"/>
  <c r="BZ32" i="2"/>
  <c r="BZ22" i="2"/>
  <c r="BZ12" i="2"/>
  <c r="BZ16" i="2"/>
  <c r="BI1043" i="2"/>
  <c r="BI979" i="2"/>
  <c r="BI1028" i="2"/>
  <c r="BI916" i="2"/>
  <c r="BI1013" i="2"/>
  <c r="BI868" i="2"/>
  <c r="BI1022" i="2"/>
  <c r="BI1079" i="2"/>
  <c r="BI1015" i="2"/>
  <c r="BI1072" i="2"/>
  <c r="BI1008" i="2"/>
  <c r="BI1057" i="2"/>
  <c r="BI993" i="2"/>
  <c r="BI1050" i="2"/>
  <c r="BI986" i="2"/>
  <c r="BI933" i="2"/>
  <c r="BI869" i="2"/>
  <c r="BI934" i="2"/>
  <c r="BI870" i="2"/>
  <c r="BI911" i="2"/>
  <c r="BI831" i="2"/>
  <c r="BI912" i="2"/>
  <c r="BI961" i="2"/>
  <c r="BI897" i="2"/>
  <c r="BI946" i="2"/>
  <c r="BI882" i="2"/>
  <c r="BI939" i="2"/>
  <c r="BI875" i="2"/>
  <c r="BI848" i="2"/>
  <c r="BI784" i="2"/>
  <c r="BI825" i="2"/>
  <c r="BI761" i="2"/>
  <c r="BI810" i="2"/>
  <c r="BI726" i="2"/>
  <c r="BI803" i="2"/>
  <c r="BI860" i="2"/>
  <c r="BI796" i="2"/>
  <c r="BI853" i="2"/>
  <c r="BI789" i="2"/>
  <c r="BI846" i="2"/>
  <c r="BI782" i="2"/>
  <c r="BI751" i="2"/>
  <c r="BI744" i="2"/>
  <c r="BI737" i="2"/>
  <c r="BI738" i="2"/>
  <c r="BI739" i="2"/>
  <c r="BI740" i="2"/>
  <c r="BI741" i="2"/>
  <c r="BI681" i="2"/>
  <c r="BI674" i="2"/>
  <c r="BI675" i="2"/>
  <c r="BI676" i="2"/>
  <c r="BI669" i="2"/>
  <c r="BI662" i="2"/>
  <c r="BI663" i="2"/>
  <c r="BI656" i="2"/>
  <c r="BI596" i="2"/>
  <c r="BI597" i="2"/>
  <c r="BI590" i="2"/>
  <c r="BI583" i="2"/>
  <c r="BI576" i="2"/>
  <c r="BI626" i="2"/>
  <c r="BI627" i="2"/>
  <c r="BI563" i="2"/>
  <c r="BI556" i="2"/>
  <c r="BI557" i="2"/>
  <c r="BI550" i="2"/>
  <c r="BI551" i="2"/>
  <c r="BI552" i="2"/>
  <c r="BI545" i="2"/>
  <c r="BI538" i="2"/>
  <c r="BI481" i="2"/>
  <c r="BI466" i="2"/>
  <c r="BI467" i="2"/>
  <c r="BI460" i="2"/>
  <c r="BI469" i="2"/>
  <c r="BI462" i="2"/>
  <c r="BI504" i="2"/>
  <c r="BI436" i="2"/>
  <c r="BI437" i="2"/>
  <c r="BI430" i="2"/>
  <c r="BI423" i="2"/>
  <c r="BI432" i="2"/>
  <c r="BI425" i="2"/>
  <c r="BI426" i="2"/>
  <c r="BI389" i="2"/>
  <c r="BI384" i="2"/>
  <c r="BI387" i="2"/>
  <c r="BI368" i="2"/>
  <c r="BI362" i="2"/>
  <c r="BI364" i="2"/>
  <c r="BI339" i="2"/>
  <c r="BI331" i="2"/>
  <c r="BI332" i="2"/>
  <c r="BI318" i="2"/>
  <c r="BI248" i="2"/>
  <c r="BI336" i="2"/>
  <c r="BI337" i="2"/>
  <c r="BI338" i="2"/>
  <c r="BI273" i="2"/>
  <c r="BI267" i="2"/>
  <c r="BI268" i="2"/>
  <c r="BI261" i="2"/>
  <c r="BI270" i="2"/>
  <c r="BI271" i="2"/>
  <c r="BI201" i="2"/>
  <c r="BI236" i="2"/>
  <c r="BI190" i="2"/>
  <c r="BI188" i="2"/>
  <c r="BI108" i="2"/>
  <c r="BI231" i="2"/>
  <c r="BI208" i="2"/>
  <c r="BI184" i="2"/>
  <c r="BI187" i="2"/>
  <c r="BI144" i="2"/>
  <c r="BI153" i="2"/>
  <c r="BI137" i="2"/>
  <c r="BI132" i="2"/>
  <c r="BI142" i="2"/>
  <c r="BI101" i="2"/>
  <c r="BI113" i="2"/>
  <c r="BI102" i="2"/>
  <c r="BI96" i="2"/>
  <c r="BI90" i="2"/>
  <c r="BI79" i="2"/>
  <c r="BI74" i="2"/>
  <c r="BI64" i="2"/>
  <c r="BI60" i="2"/>
  <c r="BI34" i="2"/>
  <c r="BI29" i="2"/>
  <c r="BI28" i="2"/>
  <c r="BI27" i="2"/>
  <c r="BI7" i="2"/>
  <c r="BI13" i="2"/>
  <c r="BM456" i="2"/>
  <c r="BI1084" i="2"/>
  <c r="BI1092" i="2"/>
  <c r="BL1098" i="2"/>
  <c r="BN1098" i="2"/>
  <c r="BP1098" i="2"/>
  <c r="BQ1098" i="2"/>
  <c r="BR1098" i="2"/>
  <c r="BK1098" i="2"/>
  <c r="BS1098" i="2"/>
  <c r="BM1102" i="2"/>
  <c r="BJ1115" i="2"/>
  <c r="BL1122" i="2"/>
  <c r="BN1122" i="2"/>
  <c r="BP1122" i="2"/>
  <c r="BQ1122" i="2"/>
  <c r="BR1122" i="2"/>
  <c r="BK1122" i="2"/>
  <c r="BS1122" i="2"/>
  <c r="BO1012" i="2"/>
  <c r="BO1069" i="2"/>
  <c r="BO1005" i="2"/>
  <c r="BO1062" i="2"/>
  <c r="BO998" i="2"/>
  <c r="BO1063" i="2"/>
  <c r="BO999" i="2"/>
  <c r="BO1048" i="2"/>
  <c r="BO984" i="2"/>
  <c r="BO1041" i="2"/>
  <c r="BO977" i="2"/>
  <c r="BO1018" i="2"/>
  <c r="BO885" i="2"/>
  <c r="BO1019" i="2"/>
  <c r="BO808" i="2"/>
  <c r="BO918" i="2"/>
  <c r="BO800" i="2"/>
  <c r="BO927" i="2"/>
  <c r="BO864" i="2"/>
  <c r="BO912" i="2"/>
  <c r="BO784" i="2"/>
  <c r="BO929" i="2"/>
  <c r="BO866" i="2"/>
  <c r="BO922" i="2"/>
  <c r="BO963" i="2"/>
  <c r="BO899" i="2"/>
  <c r="BO948" i="2"/>
  <c r="BO884" i="2"/>
  <c r="BO825" i="2"/>
  <c r="BO761" i="2"/>
  <c r="BO818" i="2"/>
  <c r="BO859" i="2"/>
  <c r="BO795" i="2"/>
  <c r="BO844" i="2"/>
  <c r="BO780" i="2"/>
  <c r="BO845" i="2"/>
  <c r="BO781" i="2"/>
  <c r="BO838" i="2"/>
  <c r="BO774" i="2"/>
  <c r="BO847" i="2"/>
  <c r="BO783" i="2"/>
  <c r="BO720" i="2"/>
  <c r="BO713" i="2"/>
  <c r="BO706" i="2"/>
  <c r="BO707" i="2"/>
  <c r="BO700" i="2"/>
  <c r="BO701" i="2"/>
  <c r="BO702" i="2"/>
  <c r="BO642" i="2"/>
  <c r="BO643" i="2"/>
  <c r="BO644" i="2"/>
  <c r="BO637" i="2"/>
  <c r="BO631" i="2"/>
  <c r="BO688" i="2"/>
  <c r="BO689" i="2"/>
  <c r="BO621" i="2"/>
  <c r="BO614" i="2"/>
  <c r="BO607" i="2"/>
  <c r="BO600" i="2"/>
  <c r="BO593" i="2"/>
  <c r="BO586" i="2"/>
  <c r="BO587" i="2"/>
  <c r="BO588" i="2"/>
  <c r="BO532" i="2"/>
  <c r="BO533" i="2"/>
  <c r="BO534" i="2"/>
  <c r="BO535" i="2"/>
  <c r="BO536" i="2"/>
  <c r="BO529" i="2"/>
  <c r="BO522" i="2"/>
  <c r="BO515" i="2"/>
  <c r="BO491" i="2"/>
  <c r="BO476" i="2"/>
  <c r="BO469" i="2"/>
  <c r="BO462" i="2"/>
  <c r="BO455" i="2"/>
  <c r="BO472" i="2"/>
  <c r="BO465" i="2"/>
  <c r="BO421" i="2"/>
  <c r="BO414" i="2"/>
  <c r="BO399" i="2"/>
  <c r="BO400" i="2"/>
  <c r="BO450" i="2"/>
  <c r="BO451" i="2"/>
  <c r="BO389" i="2"/>
  <c r="BO359" i="2"/>
  <c r="BO378" i="2"/>
  <c r="BO380" i="2"/>
  <c r="BO370" i="2"/>
  <c r="BO364" i="2"/>
  <c r="BO358" i="2"/>
  <c r="BO226" i="2"/>
  <c r="BO302" i="2"/>
  <c r="BO289" i="2"/>
  <c r="BO303" i="2"/>
  <c r="BO337" i="2"/>
  <c r="BO330" i="2"/>
  <c r="BO323" i="2"/>
  <c r="BO249" i="2"/>
  <c r="BO292" i="2"/>
  <c r="BO191" i="2"/>
  <c r="BO240" i="2"/>
  <c r="BO246" i="2"/>
  <c r="BO247" i="2"/>
  <c r="BO272" i="2"/>
  <c r="BO219" i="2"/>
  <c r="BO238" i="2"/>
  <c r="BO229" i="2"/>
  <c r="BO214" i="2"/>
  <c r="BO207" i="2"/>
  <c r="BO217" i="2"/>
  <c r="BO193" i="2"/>
  <c r="BO160" i="2"/>
  <c r="BO180" i="2"/>
  <c r="BO159" i="2"/>
  <c r="BO154" i="2"/>
  <c r="BO125" i="2"/>
  <c r="BO141" i="2"/>
  <c r="BO119" i="2"/>
  <c r="BO93" i="2"/>
  <c r="BO115" i="2"/>
  <c r="BO87" i="2"/>
  <c r="BO106" i="2"/>
  <c r="BO100" i="2"/>
  <c r="BO63" i="2"/>
  <c r="BO67" i="2"/>
  <c r="BO58" i="2"/>
  <c r="BO44" i="2"/>
  <c r="BO50" i="2"/>
  <c r="BO38" i="2"/>
  <c r="BO25" i="2"/>
  <c r="BO22" i="2"/>
  <c r="BO12" i="2"/>
  <c r="BM1075" i="2"/>
  <c r="BK1105" i="2"/>
  <c r="BS1105" i="2"/>
  <c r="BL1105" i="2"/>
  <c r="BN1105" i="2"/>
  <c r="BP1105" i="2"/>
  <c r="BQ1105" i="2"/>
  <c r="BR1105" i="2"/>
  <c r="BJ1114" i="2"/>
  <c r="BI1123" i="2"/>
  <c r="BM1053" i="2"/>
  <c r="BM989" i="2"/>
  <c r="BM1038" i="2"/>
  <c r="BM974" i="2"/>
  <c r="BM1047" i="2"/>
  <c r="BM983" i="2"/>
  <c r="BM1040" i="2"/>
  <c r="BM976" i="2"/>
  <c r="BM1025" i="2"/>
  <c r="BM1074" i="2"/>
  <c r="BM1010" i="2"/>
  <c r="BM870" i="2"/>
  <c r="BM1011" i="2"/>
  <c r="BM1052" i="2"/>
  <c r="BM988" i="2"/>
  <c r="BM943" i="2"/>
  <c r="BM879" i="2"/>
  <c r="BM936" i="2"/>
  <c r="BM872" i="2"/>
  <c r="BM945" i="2"/>
  <c r="BM881" i="2"/>
  <c r="BM938" i="2"/>
  <c r="BM874" i="2"/>
  <c r="BM939" i="2"/>
  <c r="BM875" i="2"/>
  <c r="BM940" i="2"/>
  <c r="BM876" i="2"/>
  <c r="BM909" i="2"/>
  <c r="BM850" i="2"/>
  <c r="BM786" i="2"/>
  <c r="BM835" i="2"/>
  <c r="BM771" i="2"/>
  <c r="BM828" i="2"/>
  <c r="BM764" i="2"/>
  <c r="BM813" i="2"/>
  <c r="BM862" i="2"/>
  <c r="BM798" i="2"/>
  <c r="BM744" i="2"/>
  <c r="BM823" i="2"/>
  <c r="BM759" i="2"/>
  <c r="BM808" i="2"/>
  <c r="BM696" i="2"/>
  <c r="BM746" i="2"/>
  <c r="BM747" i="2"/>
  <c r="BM740" i="2"/>
  <c r="BM741" i="2"/>
  <c r="BM742" i="2"/>
  <c r="BM743" i="2"/>
  <c r="BM683" i="2"/>
  <c r="BM684" i="2"/>
  <c r="BM677" i="2"/>
  <c r="BM670" i="2"/>
  <c r="BM671" i="2"/>
  <c r="BM664" i="2"/>
  <c r="BM657" i="2"/>
  <c r="BM658" i="2"/>
  <c r="BM590" i="2"/>
  <c r="BM583" i="2"/>
  <c r="BM576" i="2"/>
  <c r="BM567" i="2"/>
  <c r="BM570" i="2"/>
  <c r="BM571" i="2"/>
  <c r="BM572" i="2"/>
  <c r="BM581" i="2"/>
  <c r="BM517" i="2"/>
  <c r="BM518" i="2"/>
  <c r="BM511" i="2"/>
  <c r="BM512" i="2"/>
  <c r="BM513" i="2"/>
  <c r="BM514" i="2"/>
  <c r="BM509" i="2"/>
  <c r="BM499" i="2"/>
  <c r="BM484" i="2"/>
  <c r="BM477" i="2"/>
  <c r="BM462" i="2"/>
  <c r="BM405" i="2"/>
  <c r="BM497" i="2"/>
  <c r="BM506" i="2"/>
  <c r="BM454" i="2"/>
  <c r="BM439" i="2"/>
  <c r="BM432" i="2"/>
  <c r="BM433" i="2"/>
  <c r="BM434" i="2"/>
  <c r="BM427" i="2"/>
  <c r="BM420" i="2"/>
  <c r="BM391" i="2"/>
  <c r="BM386" i="2"/>
  <c r="BM380" i="2"/>
  <c r="BM345" i="2"/>
  <c r="BM355" i="2"/>
  <c r="BM357" i="2"/>
  <c r="BM359" i="2"/>
  <c r="BM250" i="2"/>
  <c r="BM342" i="2"/>
  <c r="BM336" i="2"/>
  <c r="BM329" i="2"/>
  <c r="BM314" i="2"/>
  <c r="BM315" i="2"/>
  <c r="BM316" i="2"/>
  <c r="BM251" i="2"/>
  <c r="BM253" i="2"/>
  <c r="BM254" i="2"/>
  <c r="BM255" i="2"/>
  <c r="BM264" i="2"/>
  <c r="BM265" i="2"/>
  <c r="BM228" i="2"/>
  <c r="BM227" i="2"/>
  <c r="BM203" i="2"/>
  <c r="BM161" i="2"/>
  <c r="BM224" i="2"/>
  <c r="BM166" i="2"/>
  <c r="BM193" i="2"/>
  <c r="BM186" i="2"/>
  <c r="BM180" i="2"/>
  <c r="BM159" i="2"/>
  <c r="BM154" i="2"/>
  <c r="BM110" i="2"/>
  <c r="BM132" i="2"/>
  <c r="BM144" i="2"/>
  <c r="BM103" i="2"/>
  <c r="BM123" i="2"/>
  <c r="BM117" i="2"/>
  <c r="BM105" i="2"/>
  <c r="BM91" i="2"/>
  <c r="BM80" i="2"/>
  <c r="BM75" i="2"/>
  <c r="BM58" i="2"/>
  <c r="BM55" i="2"/>
  <c r="BM42" i="2"/>
  <c r="BM34" i="2"/>
  <c r="BM40" i="2"/>
  <c r="BM29" i="2"/>
  <c r="BM9" i="2"/>
  <c r="BM6" i="2"/>
  <c r="BZ1070" i="2"/>
  <c r="BZ1006" i="2"/>
  <c r="BZ1055" i="2"/>
  <c r="BZ991" i="2"/>
  <c r="BZ1040" i="2"/>
  <c r="BZ976" i="2"/>
  <c r="BZ1049" i="2"/>
  <c r="BZ985" i="2"/>
  <c r="BZ1034" i="2"/>
  <c r="BZ967" i="2"/>
  <c r="BZ1043" i="2"/>
  <c r="BZ979" i="2"/>
  <c r="BZ1028" i="2"/>
  <c r="BZ1077" i="2"/>
  <c r="BZ1013" i="2"/>
  <c r="BZ960" i="2"/>
  <c r="BZ896" i="2"/>
  <c r="BZ945" i="2"/>
  <c r="BZ881" i="2"/>
  <c r="BZ930" i="2"/>
  <c r="BZ866" i="2"/>
  <c r="BZ915" i="2"/>
  <c r="BZ972" i="2"/>
  <c r="BZ908" i="2"/>
  <c r="BZ753" i="2"/>
  <c r="BZ909" i="2"/>
  <c r="BZ762" i="2"/>
  <c r="BZ902" i="2"/>
  <c r="BZ770" i="2"/>
  <c r="BZ811" i="2"/>
  <c r="BZ721" i="2"/>
  <c r="BZ812" i="2"/>
  <c r="BZ729" i="2"/>
  <c r="BZ805" i="2"/>
  <c r="BZ854" i="2"/>
  <c r="BZ790" i="2"/>
  <c r="BZ839" i="2"/>
  <c r="BZ775" i="2"/>
  <c r="BZ832" i="2"/>
  <c r="BZ768" i="2"/>
  <c r="BZ825" i="2"/>
  <c r="BZ761" i="2"/>
  <c r="BZ698" i="2"/>
  <c r="BZ691" i="2"/>
  <c r="BZ692" i="2"/>
  <c r="BZ693" i="2"/>
  <c r="BZ702" i="2"/>
  <c r="BZ703" i="2"/>
  <c r="BZ704" i="2"/>
  <c r="BZ636" i="2"/>
  <c r="BZ686" i="2"/>
  <c r="BZ679" i="2"/>
  <c r="BZ680" i="2"/>
  <c r="BZ681" i="2"/>
  <c r="BZ674" i="2"/>
  <c r="BZ667" i="2"/>
  <c r="BZ607" i="2"/>
  <c r="BZ608" i="2"/>
  <c r="BZ601" i="2"/>
  <c r="BZ602" i="2"/>
  <c r="BZ603" i="2"/>
  <c r="BZ604" i="2"/>
  <c r="BZ597" i="2"/>
  <c r="BZ598" i="2"/>
  <c r="BZ534" i="2"/>
  <c r="BZ535" i="2"/>
  <c r="BZ536" i="2"/>
  <c r="BZ529" i="2"/>
  <c r="BZ522" i="2"/>
  <c r="BZ515" i="2"/>
  <c r="BZ565" i="2"/>
  <c r="BZ506" i="2"/>
  <c r="BZ493" i="2"/>
  <c r="BZ486" i="2"/>
  <c r="BZ487" i="2"/>
  <c r="BZ488" i="2"/>
  <c r="BZ489" i="2"/>
  <c r="BZ482" i="2"/>
  <c r="BZ483" i="2"/>
  <c r="BZ423" i="2"/>
  <c r="BZ416" i="2"/>
  <c r="BZ409" i="2"/>
  <c r="BZ410" i="2"/>
  <c r="BZ403" i="2"/>
  <c r="BZ453" i="2"/>
  <c r="BZ377" i="2"/>
  <c r="BZ394" i="2"/>
  <c r="BZ388" i="2"/>
  <c r="BZ390" i="2"/>
  <c r="BZ346" i="2"/>
  <c r="BZ336" i="2"/>
  <c r="BZ367" i="2"/>
  <c r="BZ275" i="2"/>
  <c r="BZ302" i="2"/>
  <c r="BZ335" i="2"/>
  <c r="BZ245" i="2"/>
  <c r="BZ244" i="2"/>
  <c r="BZ229" i="2"/>
  <c r="BZ340" i="2"/>
  <c r="BZ341" i="2"/>
  <c r="BZ276" i="2"/>
  <c r="BZ254" i="2"/>
  <c r="BZ255" i="2"/>
  <c r="BZ256" i="2"/>
  <c r="BZ249" i="2"/>
  <c r="BZ228" i="2"/>
  <c r="BZ220" i="2"/>
  <c r="BZ232" i="2"/>
  <c r="BZ142" i="2"/>
  <c r="BZ208" i="2"/>
  <c r="BZ162" i="2"/>
  <c r="BZ170" i="2"/>
  <c r="BZ178" i="2"/>
  <c r="BZ172" i="2"/>
  <c r="BZ146" i="2"/>
  <c r="BZ152" i="2"/>
  <c r="BZ163" i="2"/>
  <c r="BZ157" i="2"/>
  <c r="BZ149" i="2"/>
  <c r="BZ111" i="2"/>
  <c r="BZ122" i="2"/>
  <c r="BZ116" i="2"/>
  <c r="BZ110" i="2"/>
  <c r="BZ99" i="2"/>
  <c r="BZ85" i="2"/>
  <c r="BZ82" i="2"/>
  <c r="BZ69" i="2"/>
  <c r="BZ60" i="2"/>
  <c r="BZ56" i="2"/>
  <c r="BZ37" i="2"/>
  <c r="BZ35" i="2"/>
  <c r="BZ33" i="2"/>
  <c r="BZ11" i="2"/>
  <c r="BZ4" i="2"/>
  <c r="BZ8" i="2"/>
  <c r="BO1078" i="2"/>
  <c r="BI1035" i="2"/>
  <c r="BI971" i="2"/>
  <c r="BI1020" i="2"/>
  <c r="BI1069" i="2"/>
  <c r="BI1005" i="2"/>
  <c r="BI1078" i="2"/>
  <c r="BI1014" i="2"/>
  <c r="BI1071" i="2"/>
  <c r="BI1007" i="2"/>
  <c r="BI1064" i="2"/>
  <c r="BI1000" i="2"/>
  <c r="BI1049" i="2"/>
  <c r="BI985" i="2"/>
  <c r="BI1042" i="2"/>
  <c r="BI978" i="2"/>
  <c r="BI925" i="2"/>
  <c r="BI839" i="2"/>
  <c r="BI926" i="2"/>
  <c r="BI967" i="2"/>
  <c r="BI903" i="2"/>
  <c r="BI968" i="2"/>
  <c r="BI904" i="2"/>
  <c r="BI953" i="2"/>
  <c r="BI889" i="2"/>
  <c r="BI938" i="2"/>
  <c r="BI874" i="2"/>
  <c r="BI931" i="2"/>
  <c r="BI867" i="2"/>
  <c r="BI840" i="2"/>
  <c r="BI776" i="2"/>
  <c r="BI817" i="2"/>
  <c r="BI718" i="2"/>
  <c r="BI802" i="2"/>
  <c r="BI859" i="2"/>
  <c r="BI795" i="2"/>
  <c r="BI852" i="2"/>
  <c r="BI788" i="2"/>
  <c r="BI845" i="2"/>
  <c r="BI781" i="2"/>
  <c r="BI838" i="2"/>
  <c r="BI774" i="2"/>
  <c r="BI743" i="2"/>
  <c r="BI736" i="2"/>
  <c r="BI729" i="2"/>
  <c r="BI730" i="2"/>
  <c r="BI731" i="2"/>
  <c r="BI732" i="2"/>
  <c r="BI733" i="2"/>
  <c r="BI673" i="2"/>
  <c r="BI666" i="2"/>
  <c r="BI667" i="2"/>
  <c r="BI668" i="2"/>
  <c r="BI661" i="2"/>
  <c r="BI654" i="2"/>
  <c r="BI655" i="2"/>
  <c r="BI648" i="2"/>
  <c r="BI588" i="2"/>
  <c r="BI589" i="2"/>
  <c r="BI582" i="2"/>
  <c r="BI575" i="2"/>
  <c r="BI625" i="2"/>
  <c r="BI618" i="2"/>
  <c r="BI619" i="2"/>
  <c r="BI555" i="2"/>
  <c r="BI548" i="2"/>
  <c r="BI549" i="2"/>
  <c r="BI542" i="2"/>
  <c r="BI543" i="2"/>
  <c r="BI544" i="2"/>
  <c r="BI537" i="2"/>
  <c r="BI530" i="2"/>
  <c r="BI473" i="2"/>
  <c r="BI458" i="2"/>
  <c r="BI419" i="2"/>
  <c r="BI443" i="2"/>
  <c r="BI461" i="2"/>
  <c r="BI451" i="2"/>
  <c r="BI496" i="2"/>
  <c r="BI428" i="2"/>
  <c r="BI429" i="2"/>
  <c r="BI422" i="2"/>
  <c r="BI415" i="2"/>
  <c r="BI424" i="2"/>
  <c r="BI417" i="2"/>
  <c r="BI418" i="2"/>
  <c r="BI381" i="2"/>
  <c r="BI393" i="2"/>
  <c r="BI379" i="2"/>
  <c r="BI360" i="2"/>
  <c r="BI354" i="2"/>
  <c r="BI356" i="2"/>
  <c r="BI296" i="2"/>
  <c r="BI280" i="2"/>
  <c r="BI324" i="2"/>
  <c r="BI310" i="2"/>
  <c r="BI343" i="2"/>
  <c r="BI328" i="2"/>
  <c r="BI329" i="2"/>
  <c r="BI330" i="2"/>
  <c r="BI265" i="2"/>
  <c r="BI259" i="2"/>
  <c r="BI260" i="2"/>
  <c r="BI253" i="2"/>
  <c r="BI262" i="2"/>
  <c r="BI263" i="2"/>
  <c r="BI234" i="2"/>
  <c r="BI209" i="2"/>
  <c r="BI172" i="2"/>
  <c r="BI181" i="2"/>
  <c r="BI230" i="2"/>
  <c r="BI223" i="2"/>
  <c r="BI200" i="2"/>
  <c r="BI176" i="2"/>
  <c r="BI179" i="2"/>
  <c r="BI166" i="2"/>
  <c r="BI135" i="2"/>
  <c r="BI146" i="2"/>
  <c r="BI124" i="2"/>
  <c r="BI134" i="2"/>
  <c r="BI77" i="2"/>
  <c r="BI122" i="2"/>
  <c r="BI94" i="2"/>
  <c r="BI88" i="2"/>
  <c r="BI76" i="2"/>
  <c r="BI71" i="2"/>
  <c r="BI66" i="2"/>
  <c r="BI56" i="2"/>
  <c r="BI61" i="2"/>
  <c r="BI46" i="2"/>
  <c r="BI40" i="2"/>
  <c r="BI38" i="2"/>
  <c r="BI19" i="2"/>
  <c r="BI17" i="2"/>
  <c r="BI5" i="2"/>
  <c r="BM1078" i="2"/>
  <c r="BJ1099" i="2"/>
  <c r="BO1068" i="2"/>
  <c r="BO1004" i="2"/>
  <c r="BO1061" i="2"/>
  <c r="BO997" i="2"/>
  <c r="BO1054" i="2"/>
  <c r="BO990" i="2"/>
  <c r="BO1055" i="2"/>
  <c r="BO991" i="2"/>
  <c r="BO1040" i="2"/>
  <c r="BO976" i="2"/>
  <c r="BO1033" i="2"/>
  <c r="BO964" i="2"/>
  <c r="BO1010" i="2"/>
  <c r="BO1075" i="2"/>
  <c r="BO1011" i="2"/>
  <c r="BO760" i="2"/>
  <c r="BO910" i="2"/>
  <c r="BO792" i="2"/>
  <c r="BO919" i="2"/>
  <c r="BO968" i="2"/>
  <c r="BO904" i="2"/>
  <c r="BO754" i="2"/>
  <c r="BO921" i="2"/>
  <c r="BO848" i="2"/>
  <c r="BO914" i="2"/>
  <c r="BO955" i="2"/>
  <c r="BO891" i="2"/>
  <c r="BO940" i="2"/>
  <c r="BO876" i="2"/>
  <c r="BO817" i="2"/>
  <c r="BO751" i="2"/>
  <c r="BO810" i="2"/>
  <c r="BO851" i="2"/>
  <c r="BO787" i="2"/>
  <c r="BO836" i="2"/>
  <c r="BO772" i="2"/>
  <c r="BO837" i="2"/>
  <c r="BO773" i="2"/>
  <c r="BO830" i="2"/>
  <c r="BO766" i="2"/>
  <c r="BO839" i="2"/>
  <c r="BO775" i="2"/>
  <c r="BO712" i="2"/>
  <c r="BO705" i="2"/>
  <c r="BO698" i="2"/>
  <c r="BO699" i="2"/>
  <c r="BO692" i="2"/>
  <c r="BO693" i="2"/>
  <c r="BO694" i="2"/>
  <c r="BO634" i="2"/>
  <c r="BO635" i="2"/>
  <c r="BO636" i="2"/>
  <c r="BO686" i="2"/>
  <c r="BO687" i="2"/>
  <c r="BO680" i="2"/>
  <c r="BO681" i="2"/>
  <c r="BO613" i="2"/>
  <c r="BO606" i="2"/>
  <c r="BO599" i="2"/>
  <c r="BO592" i="2"/>
  <c r="BO585" i="2"/>
  <c r="BO578" i="2"/>
  <c r="BO579" i="2"/>
  <c r="BO580" i="2"/>
  <c r="BO524" i="2"/>
  <c r="BO525" i="2"/>
  <c r="BO526" i="2"/>
  <c r="BO527" i="2"/>
  <c r="BO528" i="2"/>
  <c r="BO521" i="2"/>
  <c r="BO514" i="2"/>
  <c r="BO498" i="2"/>
  <c r="BO483" i="2"/>
  <c r="BO468" i="2"/>
  <c r="BO461" i="2"/>
  <c r="BO420" i="2"/>
  <c r="BO444" i="2"/>
  <c r="BO464" i="2"/>
  <c r="BO457" i="2"/>
  <c r="BO413" i="2"/>
  <c r="BO406" i="2"/>
  <c r="BO383" i="2"/>
  <c r="BO449" i="2"/>
  <c r="BO442" i="2"/>
  <c r="BO443" i="2"/>
  <c r="BO381" i="2"/>
  <c r="BO392" i="2"/>
  <c r="BO351" i="2"/>
  <c r="BO368" i="2"/>
  <c r="BO362" i="2"/>
  <c r="BO356" i="2"/>
  <c r="BO350" i="2"/>
  <c r="BO310" i="2"/>
  <c r="BO234" i="2"/>
  <c r="BO275" i="2"/>
  <c r="BO344" i="2"/>
  <c r="BO329" i="2"/>
  <c r="BO322" i="2"/>
  <c r="BO315" i="2"/>
  <c r="BO284" i="2"/>
  <c r="BO293" i="2"/>
  <c r="BO228" i="2"/>
  <c r="BO203" i="2"/>
  <c r="BO243" i="2"/>
  <c r="BO264" i="2"/>
  <c r="BO211" i="2"/>
  <c r="BO227" i="2"/>
  <c r="BO221" i="2"/>
  <c r="BO206" i="2"/>
  <c r="BO199" i="2"/>
  <c r="BO209" i="2"/>
  <c r="BO185" i="2"/>
  <c r="BO187" i="2"/>
  <c r="BO172" i="2"/>
  <c r="BO151" i="2"/>
  <c r="BO132" i="2"/>
  <c r="BO117" i="2"/>
  <c r="BO133" i="2"/>
  <c r="BO111" i="2"/>
  <c r="BO86" i="2"/>
  <c r="BO85" i="2"/>
  <c r="BO104" i="2"/>
  <c r="BO98" i="2"/>
  <c r="BO92" i="2"/>
  <c r="BO52" i="2"/>
  <c r="BO76" i="2"/>
  <c r="BO59" i="2"/>
  <c r="BO45" i="2"/>
  <c r="BO35" i="2"/>
  <c r="BO30" i="2"/>
  <c r="BO18" i="2"/>
  <c r="BO7" i="2"/>
  <c r="BO4" i="2"/>
  <c r="BI1091" i="2"/>
  <c r="BM1045" i="2"/>
  <c r="BM981" i="2"/>
  <c r="BM1030" i="2"/>
  <c r="BM965" i="2"/>
  <c r="BM1039" i="2"/>
  <c r="BM975" i="2"/>
  <c r="BM1032" i="2"/>
  <c r="BM878" i="2"/>
  <c r="BM1017" i="2"/>
  <c r="BM1066" i="2"/>
  <c r="BM1002" i="2"/>
  <c r="BM1067" i="2"/>
  <c r="BM1003" i="2"/>
  <c r="BM1044" i="2"/>
  <c r="BM980" i="2"/>
  <c r="BM935" i="2"/>
  <c r="BM871" i="2"/>
  <c r="BM928" i="2"/>
  <c r="BM817" i="2"/>
  <c r="BM937" i="2"/>
  <c r="BM873" i="2"/>
  <c r="BM930" i="2"/>
  <c r="BM841" i="2"/>
  <c r="BM931" i="2"/>
  <c r="BM867" i="2"/>
  <c r="BM932" i="2"/>
  <c r="BM868" i="2"/>
  <c r="BM901" i="2"/>
  <c r="BM842" i="2"/>
  <c r="BM778" i="2"/>
  <c r="BM827" i="2"/>
  <c r="BM763" i="2"/>
  <c r="BM820" i="2"/>
  <c r="BM756" i="2"/>
  <c r="BM805" i="2"/>
  <c r="BM854" i="2"/>
  <c r="BM790" i="2"/>
  <c r="BM728" i="2"/>
  <c r="BM815" i="2"/>
  <c r="BM864" i="2"/>
  <c r="BM800" i="2"/>
  <c r="BM745" i="2"/>
  <c r="BM738" i="2"/>
  <c r="BM739" i="2"/>
  <c r="BM732" i="2"/>
  <c r="BM733" i="2"/>
  <c r="BM734" i="2"/>
  <c r="BM735" i="2"/>
  <c r="BM675" i="2"/>
  <c r="BM676" i="2"/>
  <c r="BM669" i="2"/>
  <c r="BM662" i="2"/>
  <c r="BM663" i="2"/>
  <c r="BM656" i="2"/>
  <c r="BM649" i="2"/>
  <c r="BM650" i="2"/>
  <c r="BM582" i="2"/>
  <c r="BM575" i="2"/>
  <c r="BM625" i="2"/>
  <c r="BM626" i="2"/>
  <c r="BM627" i="2"/>
  <c r="BM628" i="2"/>
  <c r="BM569" i="2"/>
  <c r="BM573" i="2"/>
  <c r="BM507" i="2"/>
  <c r="BM510" i="2"/>
  <c r="BM568" i="2"/>
  <c r="BM508" i="2"/>
  <c r="BM505" i="2"/>
  <c r="BM563" i="2"/>
  <c r="BM564" i="2"/>
  <c r="BM491" i="2"/>
  <c r="BM476" i="2"/>
  <c r="BM469" i="2"/>
  <c r="BM503" i="2"/>
  <c r="BM504" i="2"/>
  <c r="BM489" i="2"/>
  <c r="BM498" i="2"/>
  <c r="BM446" i="2"/>
  <c r="BM431" i="2"/>
  <c r="BM424" i="2"/>
  <c r="BM425" i="2"/>
  <c r="BM426" i="2"/>
  <c r="BM419" i="2"/>
  <c r="BM412" i="2"/>
  <c r="BM383" i="2"/>
  <c r="BM378" i="2"/>
  <c r="BM397" i="2"/>
  <c r="BM335" i="2"/>
  <c r="BM347" i="2"/>
  <c r="BM349" i="2"/>
  <c r="BM351" i="2"/>
  <c r="BM303" i="2"/>
  <c r="BM334" i="2"/>
  <c r="BM328" i="2"/>
  <c r="BM321" i="2"/>
  <c r="BM306" i="2"/>
  <c r="BM308" i="2"/>
  <c r="BM196" i="2"/>
  <c r="BM245" i="2"/>
  <c r="BM246" i="2"/>
  <c r="BM247" i="2"/>
  <c r="BM256" i="2"/>
  <c r="BM257" i="2"/>
  <c r="BM220" i="2"/>
  <c r="BM213" i="2"/>
  <c r="BM158" i="2"/>
  <c r="BM223" i="2"/>
  <c r="BM216" i="2"/>
  <c r="BM185" i="2"/>
  <c r="BM178" i="2"/>
  <c r="BM172" i="2"/>
  <c r="BM151" i="2"/>
  <c r="BM163" i="2"/>
  <c r="BM147" i="2"/>
  <c r="BM119" i="2"/>
  <c r="BM136" i="2"/>
  <c r="BM86" i="2"/>
  <c r="BM115" i="2"/>
  <c r="BM109" i="2"/>
  <c r="BM97" i="2"/>
  <c r="BM100" i="2"/>
  <c r="BM72" i="2"/>
  <c r="BM67" i="2"/>
  <c r="BM59" i="2"/>
  <c r="BM52" i="2"/>
  <c r="BM49" i="2"/>
  <c r="BM37" i="2"/>
  <c r="BM32" i="2"/>
  <c r="BM21" i="2"/>
  <c r="BM11" i="2"/>
  <c r="BM15" i="2"/>
  <c r="BZ1062" i="2"/>
  <c r="BZ998" i="2"/>
  <c r="BZ1047" i="2"/>
  <c r="BZ983" i="2"/>
  <c r="BZ1032" i="2"/>
  <c r="BZ971" i="2"/>
  <c r="BZ1041" i="2"/>
  <c r="BZ977" i="2"/>
  <c r="BZ1026" i="2"/>
  <c r="BZ935" i="2"/>
  <c r="BZ1035" i="2"/>
  <c r="BZ919" i="2"/>
  <c r="BZ1020" i="2"/>
  <c r="BZ1069" i="2"/>
  <c r="BZ1005" i="2"/>
  <c r="BZ952" i="2"/>
  <c r="BZ888" i="2"/>
  <c r="BZ937" i="2"/>
  <c r="BZ873" i="2"/>
  <c r="BZ922" i="2"/>
  <c r="BZ810" i="2"/>
  <c r="BZ907" i="2"/>
  <c r="BZ964" i="2"/>
  <c r="BZ900" i="2"/>
  <c r="BZ965" i="2"/>
  <c r="BZ901" i="2"/>
  <c r="BZ958" i="2"/>
  <c r="BZ894" i="2"/>
  <c r="BZ754" i="2"/>
  <c r="BZ803" i="2"/>
  <c r="BZ713" i="2"/>
  <c r="BZ804" i="2"/>
  <c r="BZ861" i="2"/>
  <c r="BZ797" i="2"/>
  <c r="BZ846" i="2"/>
  <c r="BZ782" i="2"/>
  <c r="BZ831" i="2"/>
  <c r="BZ767" i="2"/>
  <c r="BZ824" i="2"/>
  <c r="BZ760" i="2"/>
  <c r="BZ817" i="2"/>
  <c r="BZ737" i="2"/>
  <c r="BZ747" i="2"/>
  <c r="BZ748" i="2"/>
  <c r="BZ749" i="2"/>
  <c r="BZ690" i="2"/>
  <c r="BZ694" i="2"/>
  <c r="BZ695" i="2"/>
  <c r="BZ696" i="2"/>
  <c r="BZ685" i="2"/>
  <c r="BZ678" i="2"/>
  <c r="BZ671" i="2"/>
  <c r="BZ672" i="2"/>
  <c r="BZ673" i="2"/>
  <c r="BZ666" i="2"/>
  <c r="BZ659" i="2"/>
  <c r="BZ599" i="2"/>
  <c r="BZ600" i="2"/>
  <c r="BZ593" i="2"/>
  <c r="BZ594" i="2"/>
  <c r="BZ595" i="2"/>
  <c r="BZ596" i="2"/>
  <c r="BZ589" i="2"/>
  <c r="BZ590" i="2"/>
  <c r="BZ526" i="2"/>
  <c r="BZ527" i="2"/>
  <c r="BZ528" i="2"/>
  <c r="BZ521" i="2"/>
  <c r="BZ514" i="2"/>
  <c r="BZ564" i="2"/>
  <c r="BZ557" i="2"/>
  <c r="BZ500" i="2"/>
  <c r="BZ485" i="2"/>
  <c r="BZ478" i="2"/>
  <c r="BZ479" i="2"/>
  <c r="BZ480" i="2"/>
  <c r="BZ481" i="2"/>
  <c r="BZ474" i="2"/>
  <c r="BZ475" i="2"/>
  <c r="BZ415" i="2"/>
  <c r="BZ408" i="2"/>
  <c r="BZ401" i="2"/>
  <c r="BZ402" i="2"/>
  <c r="BZ452" i="2"/>
  <c r="BZ445" i="2"/>
  <c r="BZ391" i="2"/>
  <c r="BZ386" i="2"/>
  <c r="BZ380" i="2"/>
  <c r="BZ382" i="2"/>
  <c r="BZ363" i="2"/>
  <c r="BZ365" i="2"/>
  <c r="BZ359" i="2"/>
  <c r="BZ212" i="2"/>
  <c r="BZ312" i="2"/>
  <c r="BZ327" i="2"/>
  <c r="BZ337" i="2"/>
  <c r="BZ177" i="2"/>
  <c r="BZ339" i="2"/>
  <c r="BZ332" i="2"/>
  <c r="BZ333" i="2"/>
  <c r="BZ268" i="2"/>
  <c r="BZ246" i="2"/>
  <c r="BZ247" i="2"/>
  <c r="BZ248" i="2"/>
  <c r="BZ298" i="2"/>
  <c r="BZ243" i="2"/>
  <c r="BZ205" i="2"/>
  <c r="BZ214" i="2"/>
  <c r="BZ183" i="2"/>
  <c r="BZ200" i="2"/>
  <c r="BZ159" i="2"/>
  <c r="BZ227" i="2"/>
  <c r="BZ187" i="2"/>
  <c r="BZ167" i="2"/>
  <c r="BZ134" i="2"/>
  <c r="BZ138" i="2"/>
  <c r="BZ155" i="2"/>
  <c r="BZ148" i="2"/>
  <c r="BZ141" i="2"/>
  <c r="BZ80" i="2"/>
  <c r="BZ114" i="2"/>
  <c r="BZ108" i="2"/>
  <c r="BZ105" i="2"/>
  <c r="BZ91" i="2"/>
  <c r="BZ102" i="2"/>
  <c r="BZ74" i="2"/>
  <c r="BZ78" i="2"/>
  <c r="BZ61" i="2"/>
  <c r="BZ46" i="2"/>
  <c r="BZ51" i="2"/>
  <c r="BZ38" i="2"/>
  <c r="BZ26" i="2"/>
  <c r="BZ23" i="2"/>
  <c r="BZ13" i="2"/>
  <c r="BO1118" i="2"/>
  <c r="BJ1124" i="2"/>
  <c r="BI1027" i="2"/>
  <c r="BI940" i="2"/>
  <c r="BI1012" i="2"/>
  <c r="BI1061" i="2"/>
  <c r="BI997" i="2"/>
  <c r="BI1070" i="2"/>
  <c r="BI1006" i="2"/>
  <c r="BI1063" i="2"/>
  <c r="BI999" i="2"/>
  <c r="BI1056" i="2"/>
  <c r="BI992" i="2"/>
  <c r="BI1041" i="2"/>
  <c r="BI977" i="2"/>
  <c r="BI1034" i="2"/>
  <c r="BI908" i="2"/>
  <c r="BI917" i="2"/>
  <c r="BI823" i="2"/>
  <c r="BI918" i="2"/>
  <c r="BI959" i="2"/>
  <c r="BI895" i="2"/>
  <c r="BI960" i="2"/>
  <c r="BI896" i="2"/>
  <c r="BI945" i="2"/>
  <c r="BI881" i="2"/>
  <c r="BI930" i="2"/>
  <c r="BI863" i="2"/>
  <c r="BI923" i="2"/>
  <c r="BI865" i="2"/>
  <c r="BI832" i="2"/>
  <c r="BI768" i="2"/>
  <c r="BI809" i="2"/>
  <c r="BI858" i="2"/>
  <c r="BI794" i="2"/>
  <c r="BI851" i="2"/>
  <c r="BI787" i="2"/>
  <c r="BI844" i="2"/>
  <c r="BI780" i="2"/>
  <c r="BI837" i="2"/>
  <c r="BI773" i="2"/>
  <c r="BI830" i="2"/>
  <c r="BI766" i="2"/>
  <c r="BI735" i="2"/>
  <c r="BI728" i="2"/>
  <c r="BI721" i="2"/>
  <c r="BI722" i="2"/>
  <c r="BI723" i="2"/>
  <c r="BI724" i="2"/>
  <c r="BI725" i="2"/>
  <c r="BI665" i="2"/>
  <c r="BI658" i="2"/>
  <c r="BI659" i="2"/>
  <c r="BI660" i="2"/>
  <c r="BI653" i="2"/>
  <c r="BI646" i="2"/>
  <c r="BI647" i="2"/>
  <c r="BI640" i="2"/>
  <c r="BI580" i="2"/>
  <c r="BI581" i="2"/>
  <c r="BI574" i="2"/>
  <c r="BI624" i="2"/>
  <c r="BI617" i="2"/>
  <c r="BI610" i="2"/>
  <c r="BI611" i="2"/>
  <c r="BI547" i="2"/>
  <c r="BI540" i="2"/>
  <c r="BI541" i="2"/>
  <c r="BI534" i="2"/>
  <c r="BI535" i="2"/>
  <c r="BI536" i="2"/>
  <c r="BI529" i="2"/>
  <c r="BI522" i="2"/>
  <c r="BI465" i="2"/>
  <c r="BI403" i="2"/>
  <c r="BI508" i="2"/>
  <c r="BI435" i="2"/>
  <c r="BI427" i="2"/>
  <c r="BI503" i="2"/>
  <c r="BI488" i="2"/>
  <c r="BI420" i="2"/>
  <c r="BI421" i="2"/>
  <c r="BI414" i="2"/>
  <c r="BI407" i="2"/>
  <c r="BI416" i="2"/>
  <c r="BI409" i="2"/>
  <c r="BI410" i="2"/>
  <c r="BI373" i="2"/>
  <c r="BI385" i="2"/>
  <c r="BI372" i="2"/>
  <c r="BI352" i="2"/>
  <c r="BI346" i="2"/>
  <c r="BI348" i="2"/>
  <c r="BI325" i="2"/>
  <c r="BI315" i="2"/>
  <c r="BI316" i="2"/>
  <c r="BI302" i="2"/>
  <c r="BI335" i="2"/>
  <c r="BI320" i="2"/>
  <c r="BI321" i="2"/>
  <c r="BI322" i="2"/>
  <c r="BI257" i="2"/>
  <c r="BI251" i="2"/>
  <c r="BI252" i="2"/>
  <c r="BI245" i="2"/>
  <c r="BI254" i="2"/>
  <c r="BI255" i="2"/>
  <c r="BI226" i="2"/>
  <c r="BI195" i="2"/>
  <c r="BI228" i="2"/>
  <c r="BI221" i="2"/>
  <c r="BI222" i="2"/>
  <c r="BI215" i="2"/>
  <c r="BI155" i="2"/>
  <c r="BI185" i="2"/>
  <c r="BI171" i="2"/>
  <c r="BI158" i="2"/>
  <c r="BI170" i="2"/>
  <c r="BI138" i="2"/>
  <c r="BI116" i="2"/>
  <c r="BI126" i="2"/>
  <c r="BI128" i="2"/>
  <c r="BI114" i="2"/>
  <c r="BI86" i="2"/>
  <c r="BI105" i="2"/>
  <c r="BI107" i="2"/>
  <c r="BI80" i="2"/>
  <c r="BI83" i="2"/>
  <c r="BI51" i="2"/>
  <c r="BI53" i="2"/>
  <c r="BI47" i="2"/>
  <c r="BI32" i="2"/>
  <c r="BI30" i="2"/>
  <c r="BI20" i="2"/>
  <c r="BI9" i="2"/>
  <c r="BO1085" i="2"/>
  <c r="BO1060" i="2"/>
  <c r="BO996" i="2"/>
  <c r="BO1053" i="2"/>
  <c r="BO989" i="2"/>
  <c r="BO1046" i="2"/>
  <c r="BO982" i="2"/>
  <c r="BO1047" i="2"/>
  <c r="BO983" i="2"/>
  <c r="BO1032" i="2"/>
  <c r="BO893" i="2"/>
  <c r="BO1025" i="2"/>
  <c r="BO1066" i="2"/>
  <c r="BO1002" i="2"/>
  <c r="BO1067" i="2"/>
  <c r="BO1003" i="2"/>
  <c r="BO966" i="2"/>
  <c r="BO902" i="2"/>
  <c r="BO776" i="2"/>
  <c r="BO911" i="2"/>
  <c r="BO960" i="2"/>
  <c r="BO896" i="2"/>
  <c r="BO711" i="2"/>
  <c r="BO913" i="2"/>
  <c r="BO970" i="2"/>
  <c r="BO906" i="2"/>
  <c r="BO947" i="2"/>
  <c r="BO883" i="2"/>
  <c r="BO932" i="2"/>
  <c r="BO868" i="2"/>
  <c r="BO809" i="2"/>
  <c r="BO735" i="2"/>
  <c r="BO802" i="2"/>
  <c r="BO843" i="2"/>
  <c r="BO779" i="2"/>
  <c r="BO828" i="2"/>
  <c r="BO764" i="2"/>
  <c r="BO829" i="2"/>
  <c r="BO765" i="2"/>
  <c r="BO822" i="2"/>
  <c r="BO758" i="2"/>
  <c r="BO831" i="2"/>
  <c r="BO767" i="2"/>
  <c r="BO704" i="2"/>
  <c r="BO697" i="2"/>
  <c r="BO691" i="2"/>
  <c r="BO748" i="2"/>
  <c r="BO749" i="2"/>
  <c r="BO750" i="2"/>
  <c r="BO690" i="2"/>
  <c r="BO629" i="2"/>
  <c r="BO630" i="2"/>
  <c r="BO685" i="2"/>
  <c r="BO678" i="2"/>
  <c r="BO679" i="2"/>
  <c r="BO672" i="2"/>
  <c r="BO673" i="2"/>
  <c r="BO605" i="2"/>
  <c r="BO598" i="2"/>
  <c r="BO591" i="2"/>
  <c r="BO584" i="2"/>
  <c r="BO577" i="2"/>
  <c r="BO570" i="2"/>
  <c r="BO571" i="2"/>
  <c r="BO572" i="2"/>
  <c r="BO516" i="2"/>
  <c r="BO517" i="2"/>
  <c r="BO518" i="2"/>
  <c r="BO519" i="2"/>
  <c r="BO520" i="2"/>
  <c r="BO513" i="2"/>
  <c r="BO563" i="2"/>
  <c r="BO490" i="2"/>
  <c r="BO475" i="2"/>
  <c r="BO460" i="2"/>
  <c r="BO404" i="2"/>
  <c r="BO503" i="2"/>
  <c r="BO436" i="2"/>
  <c r="BO428" i="2"/>
  <c r="BO452" i="2"/>
  <c r="BO405" i="2"/>
  <c r="BO447" i="2"/>
  <c r="BO448" i="2"/>
  <c r="BO441" i="2"/>
  <c r="BO434" i="2"/>
  <c r="BO435" i="2"/>
  <c r="BO373" i="2"/>
  <c r="BO384" i="2"/>
  <c r="BO395" i="2"/>
  <c r="BO360" i="2"/>
  <c r="BO354" i="2"/>
  <c r="BO348" i="2"/>
  <c r="BO343" i="2"/>
  <c r="BO300" i="2"/>
  <c r="BO341" i="2"/>
  <c r="BO273" i="2"/>
  <c r="BO336" i="2"/>
  <c r="BO321" i="2"/>
  <c r="BO314" i="2"/>
  <c r="BO307" i="2"/>
  <c r="BO282" i="2"/>
  <c r="BO276" i="2"/>
  <c r="BO285" i="2"/>
  <c r="BO294" i="2"/>
  <c r="BO295" i="2"/>
  <c r="BO230" i="2"/>
  <c r="BO256" i="2"/>
  <c r="BO202" i="2"/>
  <c r="BO239" i="2"/>
  <c r="BO213" i="2"/>
  <c r="BO198" i="2"/>
  <c r="BO174" i="2"/>
  <c r="BO201" i="2"/>
  <c r="BO177" i="2"/>
  <c r="BO179" i="2"/>
  <c r="BO170" i="2"/>
  <c r="BO140" i="2"/>
  <c r="BO163" i="2"/>
  <c r="BO110" i="2"/>
  <c r="BO150" i="2"/>
  <c r="BO101" i="2"/>
  <c r="BO129" i="2"/>
  <c r="BO124" i="2"/>
  <c r="BO96" i="2"/>
  <c r="BO90" i="2"/>
  <c r="BO84" i="2"/>
  <c r="BO81" i="2"/>
  <c r="BO68" i="2"/>
  <c r="BO60" i="2"/>
  <c r="BO34" i="2"/>
  <c r="BO40" i="2"/>
  <c r="BO15" i="2"/>
  <c r="BO27" i="2"/>
  <c r="BO23" i="2"/>
  <c r="BO13" i="2"/>
  <c r="BI1083" i="2"/>
  <c r="BO1100" i="2"/>
  <c r="BZ1102" i="2"/>
  <c r="BK1121" i="2"/>
  <c r="BS1121" i="2"/>
  <c r="BL1121" i="2"/>
  <c r="BN1121" i="2"/>
  <c r="BP1121" i="2"/>
  <c r="BQ1121" i="2"/>
  <c r="BR1121" i="2"/>
  <c r="BO1124" i="2"/>
  <c r="BM1037" i="2"/>
  <c r="BM973" i="2"/>
  <c r="BM1022" i="2"/>
  <c r="BM950" i="2"/>
  <c r="BM1031" i="2"/>
  <c r="BM958" i="2"/>
  <c r="BM1024" i="2"/>
  <c r="BM1073" i="2"/>
  <c r="BM1009" i="2"/>
  <c r="BM1058" i="2"/>
  <c r="BM994" i="2"/>
  <c r="BM1059" i="2"/>
  <c r="BM995" i="2"/>
  <c r="BM1036" i="2"/>
  <c r="BM972" i="2"/>
  <c r="BM927" i="2"/>
  <c r="BM857" i="2"/>
  <c r="BM920" i="2"/>
  <c r="BM801" i="2"/>
  <c r="BM929" i="2"/>
  <c r="BM866" i="2"/>
  <c r="BM922" i="2"/>
  <c r="BM825" i="2"/>
  <c r="BM923" i="2"/>
  <c r="BM865" i="2"/>
  <c r="BM924" i="2"/>
  <c r="BM957" i="2"/>
  <c r="BM893" i="2"/>
  <c r="BM834" i="2"/>
  <c r="BM770" i="2"/>
  <c r="BM819" i="2"/>
  <c r="BM755" i="2"/>
  <c r="BM812" i="2"/>
  <c r="BM861" i="2"/>
  <c r="BM797" i="2"/>
  <c r="BM846" i="2"/>
  <c r="BM782" i="2"/>
  <c r="BM720" i="2"/>
  <c r="BM807" i="2"/>
  <c r="BM856" i="2"/>
  <c r="BM792" i="2"/>
  <c r="BM737" i="2"/>
  <c r="BM730" i="2"/>
  <c r="BM731" i="2"/>
  <c r="BM724" i="2"/>
  <c r="BM725" i="2"/>
  <c r="BM726" i="2"/>
  <c r="BM727" i="2"/>
  <c r="BM667" i="2"/>
  <c r="BM668" i="2"/>
  <c r="BM661" i="2"/>
  <c r="BM654" i="2"/>
  <c r="BM655" i="2"/>
  <c r="BM648" i="2"/>
  <c r="BM641" i="2"/>
  <c r="BM642" i="2"/>
  <c r="BM574" i="2"/>
  <c r="BM624" i="2"/>
  <c r="BM617" i="2"/>
  <c r="BM618" i="2"/>
  <c r="BM619" i="2"/>
  <c r="BM620" i="2"/>
  <c r="BM629" i="2"/>
  <c r="BM565" i="2"/>
  <c r="BM566" i="2"/>
  <c r="BM559" i="2"/>
  <c r="BM560" i="2"/>
  <c r="BM561" i="2"/>
  <c r="BM562" i="2"/>
  <c r="BM555" i="2"/>
  <c r="BM556" i="2"/>
  <c r="BM483" i="2"/>
  <c r="BM468" i="2"/>
  <c r="BM461" i="2"/>
  <c r="BM495" i="2"/>
  <c r="BM496" i="2"/>
  <c r="BM481" i="2"/>
  <c r="BM438" i="2"/>
  <c r="BM423" i="2"/>
  <c r="BM416" i="2"/>
  <c r="BM417" i="2"/>
  <c r="BM418" i="2"/>
  <c r="BM411" i="2"/>
  <c r="BM404" i="2"/>
  <c r="BM375" i="2"/>
  <c r="BM352" i="2"/>
  <c r="BM389" i="2"/>
  <c r="BM370" i="2"/>
  <c r="BM372" i="2"/>
  <c r="BM366" i="2"/>
  <c r="BM327" i="2"/>
  <c r="BM333" i="2"/>
  <c r="BM326" i="2"/>
  <c r="BM320" i="2"/>
  <c r="BM313" i="2"/>
  <c r="BM299" i="2"/>
  <c r="BM300" i="2"/>
  <c r="BM183" i="2"/>
  <c r="BM197" i="2"/>
  <c r="BM219" i="2"/>
  <c r="BM243" i="2"/>
  <c r="BM248" i="2"/>
  <c r="BM249" i="2"/>
  <c r="BM205" i="2"/>
  <c r="BM239" i="2"/>
  <c r="BM192" i="2"/>
  <c r="BM215" i="2"/>
  <c r="BM208" i="2"/>
  <c r="BM218" i="2"/>
  <c r="BM177" i="2"/>
  <c r="BM187" i="2"/>
  <c r="BM170" i="2"/>
  <c r="BM130" i="2"/>
  <c r="BM155" i="2"/>
  <c r="BM139" i="2"/>
  <c r="BM150" i="2"/>
  <c r="BM127" i="2"/>
  <c r="BM129" i="2"/>
  <c r="BM124" i="2"/>
  <c r="BM94" i="2"/>
  <c r="BM89" i="2"/>
  <c r="BM92" i="2"/>
  <c r="BM81" i="2"/>
  <c r="BM76" i="2"/>
  <c r="BM60" i="2"/>
  <c r="BM44" i="2"/>
  <c r="BM50" i="2"/>
  <c r="BM38" i="2"/>
  <c r="BM25" i="2"/>
  <c r="BM22" i="2"/>
  <c r="BM3" i="2"/>
  <c r="BM7" i="2"/>
  <c r="BZ1054" i="2"/>
  <c r="BZ990" i="2"/>
  <c r="BZ1039" i="2"/>
  <c r="BZ975" i="2"/>
  <c r="BZ1024" i="2"/>
  <c r="BZ951" i="2"/>
  <c r="BZ1033" i="2"/>
  <c r="BZ969" i="2"/>
  <c r="BZ1018" i="2"/>
  <c r="BZ911" i="2"/>
  <c r="BZ1027" i="2"/>
  <c r="BZ903" i="2"/>
  <c r="BZ1012" i="2"/>
  <c r="BZ1061" i="2"/>
  <c r="BZ997" i="2"/>
  <c r="BZ944" i="2"/>
  <c r="BZ880" i="2"/>
  <c r="BZ929" i="2"/>
  <c r="BZ834" i="2"/>
  <c r="BZ914" i="2"/>
  <c r="BZ963" i="2"/>
  <c r="BZ899" i="2"/>
  <c r="BZ956" i="2"/>
  <c r="BZ892" i="2"/>
  <c r="BZ957" i="2"/>
  <c r="BZ893" i="2"/>
  <c r="BZ950" i="2"/>
  <c r="BZ886" i="2"/>
  <c r="BZ859" i="2"/>
  <c r="BZ795" i="2"/>
  <c r="BZ860" i="2"/>
  <c r="BZ796" i="2"/>
  <c r="BZ853" i="2"/>
  <c r="BZ789" i="2"/>
  <c r="BZ838" i="2"/>
  <c r="BZ774" i="2"/>
  <c r="BZ823" i="2"/>
  <c r="BZ759" i="2"/>
  <c r="BZ816" i="2"/>
  <c r="BZ745" i="2"/>
  <c r="BZ809" i="2"/>
  <c r="BZ746" i="2"/>
  <c r="BZ739" i="2"/>
  <c r="BZ740" i="2"/>
  <c r="BZ741" i="2"/>
  <c r="BZ750" i="2"/>
  <c r="BZ751" i="2"/>
  <c r="BZ752" i="2"/>
  <c r="BZ684" i="2"/>
  <c r="BZ677" i="2"/>
  <c r="BZ670" i="2"/>
  <c r="BZ663" i="2"/>
  <c r="BZ664" i="2"/>
  <c r="BZ665" i="2"/>
  <c r="BZ658" i="2"/>
  <c r="BZ651" i="2"/>
  <c r="BZ591" i="2"/>
  <c r="BZ592" i="2"/>
  <c r="BZ585" i="2"/>
  <c r="BZ586" i="2"/>
  <c r="BZ587" i="2"/>
  <c r="BZ588" i="2"/>
  <c r="BZ581" i="2"/>
  <c r="BZ582" i="2"/>
  <c r="BZ518" i="2"/>
  <c r="BZ519" i="2"/>
  <c r="BZ520" i="2"/>
  <c r="BZ513" i="2"/>
  <c r="BZ563" i="2"/>
  <c r="BZ556" i="2"/>
  <c r="BZ549" i="2"/>
  <c r="BZ492" i="2"/>
  <c r="BZ477" i="2"/>
  <c r="BZ470" i="2"/>
  <c r="BZ471" i="2"/>
  <c r="BZ472" i="2"/>
  <c r="BZ473" i="2"/>
  <c r="BZ466" i="2"/>
  <c r="BZ467" i="2"/>
  <c r="BZ407" i="2"/>
  <c r="BZ400" i="2"/>
  <c r="BZ385" i="2"/>
  <c r="BZ451" i="2"/>
  <c r="BZ444" i="2"/>
  <c r="BZ437" i="2"/>
  <c r="BZ383" i="2"/>
  <c r="BZ378" i="2"/>
  <c r="BZ372" i="2"/>
  <c r="BZ374" i="2"/>
  <c r="BZ355" i="2"/>
  <c r="BZ357" i="2"/>
  <c r="BZ351" i="2"/>
  <c r="BZ267" i="2"/>
  <c r="BZ293" i="2"/>
  <c r="BZ319" i="2"/>
  <c r="BZ329" i="2"/>
  <c r="BZ338" i="2"/>
  <c r="BZ331" i="2"/>
  <c r="BZ324" i="2"/>
  <c r="BZ325" i="2"/>
  <c r="BZ260" i="2"/>
  <c r="BZ234" i="2"/>
  <c r="BZ242" i="2"/>
  <c r="BZ221" i="2"/>
  <c r="BZ290" i="2"/>
  <c r="BZ235" i="2"/>
  <c r="BZ239" i="2"/>
  <c r="BZ204" i="2"/>
  <c r="BZ175" i="2"/>
  <c r="BZ192" i="2"/>
  <c r="BZ226" i="2"/>
  <c r="BZ219" i="2"/>
  <c r="BZ179" i="2"/>
  <c r="BZ189" i="2"/>
  <c r="BZ190" i="2"/>
  <c r="BZ128" i="2"/>
  <c r="BZ130" i="2"/>
  <c r="BZ140" i="2"/>
  <c r="BZ133" i="2"/>
  <c r="BZ145" i="2"/>
  <c r="BZ106" i="2"/>
  <c r="BZ96" i="2"/>
  <c r="BZ97" i="2"/>
  <c r="BZ83" i="2"/>
  <c r="BZ94" i="2"/>
  <c r="BZ66" i="2"/>
  <c r="BZ70" i="2"/>
  <c r="BZ53" i="2"/>
  <c r="BZ36" i="2"/>
  <c r="BZ43" i="2"/>
  <c r="BZ30" i="2"/>
  <c r="BZ18" i="2"/>
  <c r="BZ24" i="2"/>
  <c r="BZ5" i="2"/>
  <c r="BI1019" i="2"/>
  <c r="BI1068" i="2"/>
  <c r="BI1004" i="2"/>
  <c r="BI1053" i="2"/>
  <c r="BI989" i="2"/>
  <c r="BI1062" i="2"/>
  <c r="BI998" i="2"/>
  <c r="BI1055" i="2"/>
  <c r="BI991" i="2"/>
  <c r="BI1048" i="2"/>
  <c r="BI984" i="2"/>
  <c r="BI1033" i="2"/>
  <c r="BI964" i="2"/>
  <c r="BI1026" i="2"/>
  <c r="BI876" i="2"/>
  <c r="BI909" i="2"/>
  <c r="BI783" i="2"/>
  <c r="BI910" i="2"/>
  <c r="BI951" i="2"/>
  <c r="BI887" i="2"/>
  <c r="BI952" i="2"/>
  <c r="BI888" i="2"/>
  <c r="BI937" i="2"/>
  <c r="BI873" i="2"/>
  <c r="BI922" i="2"/>
  <c r="BI807" i="2"/>
  <c r="BI915" i="2"/>
  <c r="BI855" i="2"/>
  <c r="BI824" i="2"/>
  <c r="BI760" i="2"/>
  <c r="BI801" i="2"/>
  <c r="BI850" i="2"/>
  <c r="BI786" i="2"/>
  <c r="BI843" i="2"/>
  <c r="BI779" i="2"/>
  <c r="BI836" i="2"/>
  <c r="BI772" i="2"/>
  <c r="BI829" i="2"/>
  <c r="BI765" i="2"/>
  <c r="BI822" i="2"/>
  <c r="BI758" i="2"/>
  <c r="BI727" i="2"/>
  <c r="BI720" i="2"/>
  <c r="BI713" i="2"/>
  <c r="BI714" i="2"/>
  <c r="BI715" i="2"/>
  <c r="BI716" i="2"/>
  <c r="BI717" i="2"/>
  <c r="BI657" i="2"/>
  <c r="BI650" i="2"/>
  <c r="BI651" i="2"/>
  <c r="BI652" i="2"/>
  <c r="BI645" i="2"/>
  <c r="BI638" i="2"/>
  <c r="BI639" i="2"/>
  <c r="BI632" i="2"/>
  <c r="BI572" i="2"/>
  <c r="BI573" i="2"/>
  <c r="BI623" i="2"/>
  <c r="BI616" i="2"/>
  <c r="BI609" i="2"/>
  <c r="BI602" i="2"/>
  <c r="BI603" i="2"/>
  <c r="BI539" i="2"/>
  <c r="BI532" i="2"/>
  <c r="BI533" i="2"/>
  <c r="BI526" i="2"/>
  <c r="BI527" i="2"/>
  <c r="BI528" i="2"/>
  <c r="BI521" i="2"/>
  <c r="BI514" i="2"/>
  <c r="BI457" i="2"/>
  <c r="BI507" i="2"/>
  <c r="BI500" i="2"/>
  <c r="BI411" i="2"/>
  <c r="BI502" i="2"/>
  <c r="BI495" i="2"/>
  <c r="BI480" i="2"/>
  <c r="BI412" i="2"/>
  <c r="BI413" i="2"/>
  <c r="BI406" i="2"/>
  <c r="BI399" i="2"/>
  <c r="BI408" i="2"/>
  <c r="BI401" i="2"/>
  <c r="BI402" i="2"/>
  <c r="BI391" i="2"/>
  <c r="BI377" i="2"/>
  <c r="BI366" i="2"/>
  <c r="BI369" i="2"/>
  <c r="BI371" i="2"/>
  <c r="BI365" i="2"/>
  <c r="BI323" i="2"/>
  <c r="BI307" i="2"/>
  <c r="BI308" i="2"/>
  <c r="BI298" i="2"/>
  <c r="BI327" i="2"/>
  <c r="BI312" i="2"/>
  <c r="BI313" i="2"/>
  <c r="BI314" i="2"/>
  <c r="BI249" i="2"/>
  <c r="BI202" i="2"/>
  <c r="BI244" i="2"/>
  <c r="BI229" i="2"/>
  <c r="BI246" i="2"/>
  <c r="BI247" i="2"/>
  <c r="BI210" i="2"/>
  <c r="BI237" i="2"/>
  <c r="BI220" i="2"/>
  <c r="BI213" i="2"/>
  <c r="BI214" i="2"/>
  <c r="BI207" i="2"/>
  <c r="BI191" i="2"/>
  <c r="BI177" i="2"/>
  <c r="BI168" i="2"/>
  <c r="BI143" i="2"/>
  <c r="BI162" i="2"/>
  <c r="BI130" i="2"/>
  <c r="BI109" i="2"/>
  <c r="BI118" i="2"/>
  <c r="BI120" i="2"/>
  <c r="BI100" i="2"/>
  <c r="BI103" i="2"/>
  <c r="BI97" i="2"/>
  <c r="BI99" i="2"/>
  <c r="BI72" i="2"/>
  <c r="BI75" i="2"/>
  <c r="BI65" i="2"/>
  <c r="BI43" i="2"/>
  <c r="BI48" i="2"/>
  <c r="BI35" i="2"/>
  <c r="BI23" i="2"/>
  <c r="BI21" i="2"/>
  <c r="BI10" i="2"/>
  <c r="BJ1074" i="2"/>
  <c r="BL1082" i="2"/>
  <c r="BN1082" i="2"/>
  <c r="BP1082" i="2"/>
  <c r="BQ1082" i="2"/>
  <c r="BR1082" i="2"/>
  <c r="BK1082" i="2"/>
  <c r="BS1082" i="2"/>
  <c r="BL1090" i="2"/>
  <c r="BN1090" i="2"/>
  <c r="BP1090" i="2"/>
  <c r="BQ1090" i="2"/>
  <c r="BR1090" i="2"/>
  <c r="BK1090" i="2"/>
  <c r="BS1090" i="2"/>
  <c r="BI1116" i="2"/>
  <c r="BJ1123" i="2"/>
  <c r="BO1052" i="2"/>
  <c r="BO988" i="2"/>
  <c r="BO1045" i="2"/>
  <c r="BO981" i="2"/>
  <c r="BO1038" i="2"/>
  <c r="BO974" i="2"/>
  <c r="BO1039" i="2"/>
  <c r="BO975" i="2"/>
  <c r="BO1024" i="2"/>
  <c r="BO869" i="2"/>
  <c r="BO1017" i="2"/>
  <c r="BO1058" i="2"/>
  <c r="BO994" i="2"/>
  <c r="BO1059" i="2"/>
  <c r="BO995" i="2"/>
  <c r="BO958" i="2"/>
  <c r="BO894" i="2"/>
  <c r="BO967" i="2"/>
  <c r="BO903" i="2"/>
  <c r="BO952" i="2"/>
  <c r="BO888" i="2"/>
  <c r="BO969" i="2"/>
  <c r="BO905" i="2"/>
  <c r="BO962" i="2"/>
  <c r="BO898" i="2"/>
  <c r="BO939" i="2"/>
  <c r="BO875" i="2"/>
  <c r="BO924" i="2"/>
  <c r="BO816" i="2"/>
  <c r="BO801" i="2"/>
  <c r="BO858" i="2"/>
  <c r="BO794" i="2"/>
  <c r="BO835" i="2"/>
  <c r="BO771" i="2"/>
  <c r="BO820" i="2"/>
  <c r="BO756" i="2"/>
  <c r="BO821" i="2"/>
  <c r="BO757" i="2"/>
  <c r="BO814" i="2"/>
  <c r="BO753" i="2"/>
  <c r="BO823" i="2"/>
  <c r="BO759" i="2"/>
  <c r="BO696" i="2"/>
  <c r="BO746" i="2"/>
  <c r="BO747" i="2"/>
  <c r="BO740" i="2"/>
  <c r="BO741" i="2"/>
  <c r="BO742" i="2"/>
  <c r="BO682" i="2"/>
  <c r="BO683" i="2"/>
  <c r="BO684" i="2"/>
  <c r="BO677" i="2"/>
  <c r="BO670" i="2"/>
  <c r="BO671" i="2"/>
  <c r="BO664" i="2"/>
  <c r="BO665" i="2"/>
  <c r="BO597" i="2"/>
  <c r="BO590" i="2"/>
  <c r="BO583" i="2"/>
  <c r="BO576" i="2"/>
  <c r="BO626" i="2"/>
  <c r="BO627" i="2"/>
  <c r="BO628" i="2"/>
  <c r="BO569" i="2"/>
  <c r="BO506" i="2"/>
  <c r="BO507" i="2"/>
  <c r="BO510" i="2"/>
  <c r="BO511" i="2"/>
  <c r="BO512" i="2"/>
  <c r="BO562" i="2"/>
  <c r="BO555" i="2"/>
  <c r="BO482" i="2"/>
  <c r="BO467" i="2"/>
  <c r="BO509" i="2"/>
  <c r="BO502" i="2"/>
  <c r="BO495" i="2"/>
  <c r="BO412" i="2"/>
  <c r="BO505" i="2"/>
  <c r="BO391" i="2"/>
  <c r="BO454" i="2"/>
  <c r="BO439" i="2"/>
  <c r="BO440" i="2"/>
  <c r="BO433" i="2"/>
  <c r="BO426" i="2"/>
  <c r="BO427" i="2"/>
  <c r="BO398" i="2"/>
  <c r="BO393" i="2"/>
  <c r="BO387" i="2"/>
  <c r="BO352" i="2"/>
  <c r="BO346" i="2"/>
  <c r="BO365" i="2"/>
  <c r="BO340" i="2"/>
  <c r="BO291" i="2"/>
  <c r="BO333" i="2"/>
  <c r="BO232" i="2"/>
  <c r="BO328" i="2"/>
  <c r="BO313" i="2"/>
  <c r="BO306" i="2"/>
  <c r="BO299" i="2"/>
  <c r="BO274" i="2"/>
  <c r="BO268" i="2"/>
  <c r="BO277" i="2"/>
  <c r="BO286" i="2"/>
  <c r="BO287" i="2"/>
  <c r="BO210" i="2"/>
  <c r="BO248" i="2"/>
  <c r="BO235" i="2"/>
  <c r="BO205" i="2"/>
  <c r="BO194" i="2"/>
  <c r="BO224" i="2"/>
  <c r="BO173" i="2"/>
  <c r="BO165" i="2"/>
  <c r="BO171" i="2"/>
  <c r="BO82" i="2"/>
  <c r="BO136" i="2"/>
  <c r="BO155" i="2"/>
  <c r="BO94" i="2"/>
  <c r="BO142" i="2"/>
  <c r="BO128" i="2"/>
  <c r="BO121" i="2"/>
  <c r="BO116" i="2"/>
  <c r="BO88" i="2"/>
  <c r="BO83" i="2"/>
  <c r="BO77" i="2"/>
  <c r="BO73" i="2"/>
  <c r="BO56" i="2"/>
  <c r="BO61" i="2"/>
  <c r="BO46" i="2"/>
  <c r="BO32" i="2"/>
  <c r="BO39" i="2"/>
  <c r="BO19" i="2"/>
  <c r="BO16" i="2"/>
  <c r="BO5" i="2"/>
  <c r="BI1115" i="2"/>
  <c r="BM1029" i="2"/>
  <c r="BM910" i="2"/>
  <c r="BM1014" i="2"/>
  <c r="BM918" i="2"/>
  <c r="BM1023" i="2"/>
  <c r="BM942" i="2"/>
  <c r="BM1016" i="2"/>
  <c r="BM1065" i="2"/>
  <c r="BM1001" i="2"/>
  <c r="BM1050" i="2"/>
  <c r="BM986" i="2"/>
  <c r="BM1051" i="2"/>
  <c r="BM987" i="2"/>
  <c r="BM1028" i="2"/>
  <c r="BM934" i="2"/>
  <c r="BM919" i="2"/>
  <c r="BM809" i="2"/>
  <c r="BM912" i="2"/>
  <c r="BM793" i="2"/>
  <c r="BM921" i="2"/>
  <c r="BM704" i="2"/>
  <c r="BM914" i="2"/>
  <c r="BM785" i="2"/>
  <c r="BM915" i="2"/>
  <c r="BM849" i="2"/>
  <c r="BM916" i="2"/>
  <c r="BM949" i="2"/>
  <c r="BM885" i="2"/>
  <c r="BM826" i="2"/>
  <c r="BM762" i="2"/>
  <c r="BM811" i="2"/>
  <c r="BM736" i="2"/>
  <c r="BM804" i="2"/>
  <c r="BM853" i="2"/>
  <c r="BM789" i="2"/>
  <c r="BM838" i="2"/>
  <c r="BM774" i="2"/>
  <c r="BM863" i="2"/>
  <c r="BM799" i="2"/>
  <c r="BM848" i="2"/>
  <c r="BM784" i="2"/>
  <c r="BM729" i="2"/>
  <c r="BM722" i="2"/>
  <c r="BM723" i="2"/>
  <c r="BM716" i="2"/>
  <c r="BM717" i="2"/>
  <c r="BM718" i="2"/>
  <c r="BM719" i="2"/>
  <c r="BM659" i="2"/>
  <c r="BM660" i="2"/>
  <c r="BM653" i="2"/>
  <c r="BM646" i="2"/>
  <c r="BM647" i="2"/>
  <c r="BM640" i="2"/>
  <c r="BM633" i="2"/>
  <c r="BM634" i="2"/>
  <c r="BM623" i="2"/>
  <c r="BM616" i="2"/>
  <c r="BM609" i="2"/>
  <c r="BM610" i="2"/>
  <c r="BM611" i="2"/>
  <c r="BM612" i="2"/>
  <c r="BM621" i="2"/>
  <c r="BM557" i="2"/>
  <c r="BM558" i="2"/>
  <c r="BM551" i="2"/>
  <c r="BM552" i="2"/>
  <c r="BM553" i="2"/>
  <c r="BM554" i="2"/>
  <c r="BM547" i="2"/>
  <c r="BM548" i="2"/>
  <c r="BM475" i="2"/>
  <c r="BM460" i="2"/>
  <c r="BM502" i="2"/>
  <c r="BM487" i="2"/>
  <c r="BM488" i="2"/>
  <c r="BM473" i="2"/>
  <c r="BM482" i="2"/>
  <c r="BM430" i="2"/>
  <c r="BM415" i="2"/>
  <c r="BM408" i="2"/>
  <c r="BM409" i="2"/>
  <c r="BM410" i="2"/>
  <c r="BM403" i="2"/>
  <c r="BM392" i="2"/>
  <c r="BM360" i="2"/>
  <c r="BM395" i="2"/>
  <c r="BM381" i="2"/>
  <c r="BM362" i="2"/>
  <c r="BM364" i="2"/>
  <c r="BM358" i="2"/>
  <c r="BM325" i="2"/>
  <c r="BM282" i="2"/>
  <c r="BM318" i="2"/>
  <c r="BM312" i="2"/>
  <c r="BM305" i="2"/>
  <c r="BM252" i="2"/>
  <c r="BM276" i="2"/>
  <c r="BM291" i="2"/>
  <c r="BM293" i="2"/>
  <c r="BM294" i="2"/>
  <c r="BM295" i="2"/>
  <c r="BM233" i="2"/>
  <c r="BM182" i="2"/>
  <c r="BM241" i="2"/>
  <c r="BM236" i="2"/>
  <c r="BM204" i="2"/>
  <c r="BM230" i="2"/>
  <c r="BM207" i="2"/>
  <c r="BM200" i="2"/>
  <c r="BM210" i="2"/>
  <c r="BM165" i="2"/>
  <c r="BM179" i="2"/>
  <c r="BM189" i="2"/>
  <c r="BM168" i="2"/>
  <c r="BM164" i="2"/>
  <c r="BM131" i="2"/>
  <c r="BM142" i="2"/>
  <c r="BM118" i="2"/>
  <c r="BM121" i="2"/>
  <c r="BM116" i="2"/>
  <c r="BM104" i="2"/>
  <c r="BM56" i="2"/>
  <c r="BM84" i="2"/>
  <c r="BM73" i="2"/>
  <c r="BM68" i="2"/>
  <c r="BM61" i="2"/>
  <c r="BM45" i="2"/>
  <c r="BM35" i="2"/>
  <c r="BM30" i="2"/>
  <c r="BM18" i="2"/>
  <c r="BM16" i="2"/>
  <c r="BM12" i="2"/>
  <c r="BZ1046" i="2"/>
  <c r="BZ982" i="2"/>
  <c r="BZ1031" i="2"/>
  <c r="BZ887" i="2"/>
  <c r="BZ1016" i="2"/>
  <c r="BZ927" i="2"/>
  <c r="BZ1025" i="2"/>
  <c r="BZ1074" i="2"/>
  <c r="BZ1010" i="2"/>
  <c r="BZ879" i="2"/>
  <c r="BZ1019" i="2"/>
  <c r="BZ1068" i="2"/>
  <c r="BZ1004" i="2"/>
  <c r="BZ1053" i="2"/>
  <c r="BZ989" i="2"/>
  <c r="BZ936" i="2"/>
  <c r="BZ872" i="2"/>
  <c r="BZ921" i="2"/>
  <c r="BZ970" i="2"/>
  <c r="BZ906" i="2"/>
  <c r="BZ955" i="2"/>
  <c r="BZ891" i="2"/>
  <c r="BZ948" i="2"/>
  <c r="BZ884" i="2"/>
  <c r="BZ949" i="2"/>
  <c r="BZ885" i="2"/>
  <c r="BZ942" i="2"/>
  <c r="BZ878" i="2"/>
  <c r="BZ851" i="2"/>
  <c r="BZ787" i="2"/>
  <c r="BZ852" i="2"/>
  <c r="BZ788" i="2"/>
  <c r="BZ845" i="2"/>
  <c r="BZ781" i="2"/>
  <c r="BZ830" i="2"/>
  <c r="BZ766" i="2"/>
  <c r="BZ815" i="2"/>
  <c r="BZ705" i="2"/>
  <c r="BZ808" i="2"/>
  <c r="BZ865" i="2"/>
  <c r="BZ801" i="2"/>
  <c r="BZ738" i="2"/>
  <c r="BZ731" i="2"/>
  <c r="BZ732" i="2"/>
  <c r="BZ733" i="2"/>
  <c r="BZ742" i="2"/>
  <c r="BZ743" i="2"/>
  <c r="BZ744" i="2"/>
  <c r="BZ676" i="2"/>
  <c r="BZ669" i="2"/>
  <c r="BZ662" i="2"/>
  <c r="BZ655" i="2"/>
  <c r="BZ656" i="2"/>
  <c r="BZ657" i="2"/>
  <c r="BZ650" i="2"/>
  <c r="BZ643" i="2"/>
  <c r="BZ583" i="2"/>
  <c r="BZ584" i="2"/>
  <c r="BZ577" i="2"/>
  <c r="BZ578" i="2"/>
  <c r="BZ579" i="2"/>
  <c r="BZ580" i="2"/>
  <c r="BZ573" i="2"/>
  <c r="BZ574" i="2"/>
  <c r="BZ510" i="2"/>
  <c r="BZ511" i="2"/>
  <c r="BZ512" i="2"/>
  <c r="BZ562" i="2"/>
  <c r="BZ555" i="2"/>
  <c r="BZ548" i="2"/>
  <c r="BZ541" i="2"/>
  <c r="BZ484" i="2"/>
  <c r="BZ469" i="2"/>
  <c r="BZ462" i="2"/>
  <c r="BZ463" i="2"/>
  <c r="BZ464" i="2"/>
  <c r="BZ465" i="2"/>
  <c r="BZ458" i="2"/>
  <c r="BZ459" i="2"/>
  <c r="BZ399" i="2"/>
  <c r="BZ449" i="2"/>
  <c r="BZ450" i="2"/>
  <c r="BZ443" i="2"/>
  <c r="BZ436" i="2"/>
  <c r="BZ429" i="2"/>
  <c r="BZ375" i="2"/>
  <c r="BZ361" i="2"/>
  <c r="BZ397" i="2"/>
  <c r="BZ371" i="2"/>
  <c r="BZ347" i="2"/>
  <c r="BZ349" i="2"/>
  <c r="BZ368" i="2"/>
  <c r="BZ236" i="2"/>
  <c r="BZ277" i="2"/>
  <c r="BZ311" i="2"/>
  <c r="BZ321" i="2"/>
  <c r="BZ330" i="2"/>
  <c r="BZ323" i="2"/>
  <c r="BZ316" i="2"/>
  <c r="BZ317" i="2"/>
  <c r="BZ252" i="2"/>
  <c r="BZ295" i="2"/>
  <c r="BZ296" i="2"/>
  <c r="BZ289" i="2"/>
  <c r="BZ282" i="2"/>
  <c r="BZ237" i="2"/>
  <c r="BZ231" i="2"/>
  <c r="BZ241" i="2"/>
  <c r="BZ223" i="2"/>
  <c r="BZ225" i="2"/>
  <c r="BZ218" i="2"/>
  <c r="BZ211" i="2"/>
  <c r="BZ171" i="2"/>
  <c r="BZ181" i="2"/>
  <c r="BZ182" i="2"/>
  <c r="BZ169" i="2"/>
  <c r="BZ120" i="2"/>
  <c r="BZ132" i="2"/>
  <c r="BZ143" i="2"/>
  <c r="BZ137" i="2"/>
  <c r="BZ88" i="2"/>
  <c r="BZ87" i="2"/>
  <c r="BZ89" i="2"/>
  <c r="BZ100" i="2"/>
  <c r="BZ86" i="2"/>
  <c r="BZ75" i="2"/>
  <c r="BZ57" i="2"/>
  <c r="BZ62" i="2"/>
  <c r="BZ48" i="2"/>
  <c r="BZ52" i="2"/>
  <c r="BZ9" i="2"/>
  <c r="BZ27" i="2"/>
  <c r="BZ25" i="2"/>
  <c r="BZ14" i="2"/>
  <c r="BN1115" i="2"/>
  <c r="BP1115" i="2"/>
  <c r="BQ1115" i="2"/>
  <c r="BR1115" i="2"/>
  <c r="BK1115" i="2"/>
  <c r="BS1115" i="2"/>
  <c r="BL1115" i="2"/>
  <c r="BI1011" i="2"/>
  <c r="BI1060" i="2"/>
  <c r="BI996" i="2"/>
  <c r="BI1045" i="2"/>
  <c r="BI981" i="2"/>
  <c r="BI1054" i="2"/>
  <c r="BI990" i="2"/>
  <c r="BI1047" i="2"/>
  <c r="BI983" i="2"/>
  <c r="BI1040" i="2"/>
  <c r="BI976" i="2"/>
  <c r="BI1025" i="2"/>
  <c r="BI948" i="2"/>
  <c r="BI1018" i="2"/>
  <c r="BI965" i="2"/>
  <c r="BI901" i="2"/>
  <c r="BI966" i="2"/>
  <c r="BI902" i="2"/>
  <c r="BI943" i="2"/>
  <c r="BI879" i="2"/>
  <c r="BI944" i="2"/>
  <c r="BI880" i="2"/>
  <c r="BI929" i="2"/>
  <c r="BI866" i="2"/>
  <c r="BI914" i="2"/>
  <c r="BI759" i="2"/>
  <c r="BI907" i="2"/>
  <c r="BI799" i="2"/>
  <c r="BI816" i="2"/>
  <c r="BI857" i="2"/>
  <c r="BI793" i="2"/>
  <c r="BI842" i="2"/>
  <c r="BI778" i="2"/>
  <c r="BI835" i="2"/>
  <c r="BI771" i="2"/>
  <c r="BI828" i="2"/>
  <c r="BI764" i="2"/>
  <c r="BI821" i="2"/>
  <c r="BI757" i="2"/>
  <c r="BI814" i="2"/>
  <c r="BI753" i="2"/>
  <c r="BI719" i="2"/>
  <c r="BI712" i="2"/>
  <c r="BI705" i="2"/>
  <c r="BI706" i="2"/>
  <c r="BI707" i="2"/>
  <c r="BI708" i="2"/>
  <c r="BI709" i="2"/>
  <c r="BI649" i="2"/>
  <c r="BI642" i="2"/>
  <c r="BI643" i="2"/>
  <c r="BI644" i="2"/>
  <c r="BI637" i="2"/>
  <c r="BI631" i="2"/>
  <c r="BI688" i="2"/>
  <c r="BI628" i="2"/>
  <c r="BI569" i="2"/>
  <c r="BI622" i="2"/>
  <c r="BI615" i="2"/>
  <c r="BI608" i="2"/>
  <c r="BI601" i="2"/>
  <c r="BI594" i="2"/>
  <c r="BI595" i="2"/>
  <c r="BI531" i="2"/>
  <c r="BI524" i="2"/>
  <c r="BI525" i="2"/>
  <c r="BI518" i="2"/>
  <c r="BI519" i="2"/>
  <c r="BI520" i="2"/>
  <c r="BI513" i="2"/>
  <c r="BI509" i="2"/>
  <c r="BI498" i="2"/>
  <c r="BI499" i="2"/>
  <c r="BI492" i="2"/>
  <c r="BI501" i="2"/>
  <c r="BI494" i="2"/>
  <c r="BI487" i="2"/>
  <c r="BI472" i="2"/>
  <c r="BI404" i="2"/>
  <c r="BI405" i="2"/>
  <c r="BI455" i="2"/>
  <c r="BI390" i="2"/>
  <c r="BI400" i="2"/>
  <c r="BI398" i="2"/>
  <c r="BI396" i="2"/>
  <c r="BI383" i="2"/>
  <c r="BI394" i="2"/>
  <c r="BI358" i="2"/>
  <c r="BI361" i="2"/>
  <c r="BI363" i="2"/>
  <c r="BI357" i="2"/>
  <c r="BI317" i="2"/>
  <c r="BI242" i="2"/>
  <c r="BI300" i="2"/>
  <c r="BI264" i="2"/>
  <c r="BI319" i="2"/>
  <c r="BI304" i="2"/>
  <c r="BI305" i="2"/>
  <c r="BI306" i="2"/>
  <c r="BI211" i="2"/>
  <c r="BI173" i="2"/>
  <c r="BI293" i="2"/>
  <c r="BI219" i="2"/>
  <c r="BI233" i="2"/>
  <c r="BI240" i="2"/>
  <c r="BI243" i="2"/>
  <c r="BI189" i="2"/>
  <c r="BI212" i="2"/>
  <c r="BI205" i="2"/>
  <c r="BI206" i="2"/>
  <c r="BI199" i="2"/>
  <c r="BI183" i="2"/>
  <c r="BI186" i="2"/>
  <c r="BI159" i="2"/>
  <c r="BI160" i="2"/>
  <c r="BI154" i="2"/>
  <c r="BI125" i="2"/>
  <c r="BI149" i="2"/>
  <c r="BI110" i="2"/>
  <c r="BI112" i="2"/>
  <c r="BI123" i="2"/>
  <c r="BI95" i="2"/>
  <c r="BI89" i="2"/>
  <c r="BI91" i="2"/>
  <c r="BI63" i="2"/>
  <c r="BI67" i="2"/>
  <c r="BI57" i="2"/>
  <c r="BI41" i="2"/>
  <c r="BI42" i="2"/>
  <c r="BI25" i="2"/>
  <c r="BI6" i="2"/>
  <c r="BI16" i="2"/>
  <c r="BI11" i="2"/>
  <c r="BM459" i="2"/>
  <c r="BZ1087" i="2"/>
  <c r="BI1100" i="2"/>
  <c r="BO1044" i="2"/>
  <c r="BO980" i="2"/>
  <c r="BO1037" i="2"/>
  <c r="BO973" i="2"/>
  <c r="BO1030" i="2"/>
  <c r="BO965" i="2"/>
  <c r="BO1031" i="2"/>
  <c r="BO877" i="2"/>
  <c r="BO1016" i="2"/>
  <c r="BO1073" i="2"/>
  <c r="BO1009" i="2"/>
  <c r="BO1050" i="2"/>
  <c r="BO986" i="2"/>
  <c r="BO1051" i="2"/>
  <c r="BO987" i="2"/>
  <c r="BO950" i="2"/>
  <c r="BO886" i="2"/>
  <c r="BO959" i="2"/>
  <c r="BO895" i="2"/>
  <c r="BO944" i="2"/>
  <c r="BO880" i="2"/>
  <c r="BO961" i="2"/>
  <c r="BO897" i="2"/>
  <c r="BO954" i="2"/>
  <c r="BO890" i="2"/>
  <c r="BO931" i="2"/>
  <c r="BO867" i="2"/>
  <c r="BO916" i="2"/>
  <c r="BO857" i="2"/>
  <c r="BO793" i="2"/>
  <c r="BO850" i="2"/>
  <c r="BO786" i="2"/>
  <c r="BO827" i="2"/>
  <c r="BO763" i="2"/>
  <c r="BO812" i="2"/>
  <c r="BO727" i="2"/>
  <c r="BO813" i="2"/>
  <c r="BO743" i="2"/>
  <c r="BO806" i="2"/>
  <c r="BO752" i="2"/>
  <c r="BO815" i="2"/>
  <c r="BO703" i="2"/>
  <c r="BO745" i="2"/>
  <c r="BO738" i="2"/>
  <c r="BO739" i="2"/>
  <c r="BO732" i="2"/>
  <c r="BO733" i="2"/>
  <c r="BO734" i="2"/>
  <c r="BO674" i="2"/>
  <c r="BO675" i="2"/>
  <c r="BO676" i="2"/>
  <c r="BO669" i="2"/>
  <c r="BO662" i="2"/>
  <c r="BO663" i="2"/>
  <c r="BO656" i="2"/>
  <c r="BO657" i="2"/>
  <c r="BO589" i="2"/>
  <c r="BO582" i="2"/>
  <c r="BO575" i="2"/>
  <c r="BO625" i="2"/>
  <c r="BO618" i="2"/>
  <c r="BO619" i="2"/>
  <c r="BO620" i="2"/>
  <c r="BO564" i="2"/>
  <c r="BO565" i="2"/>
  <c r="BO566" i="2"/>
  <c r="BO567" i="2"/>
  <c r="BO568" i="2"/>
  <c r="BO561" i="2"/>
  <c r="BO554" i="2"/>
  <c r="BO547" i="2"/>
  <c r="BO474" i="2"/>
  <c r="BO508" i="2"/>
  <c r="BO501" i="2"/>
  <c r="BO494" i="2"/>
  <c r="BO487" i="2"/>
  <c r="BO504" i="2"/>
  <c r="BO497" i="2"/>
  <c r="BO453" i="2"/>
  <c r="BO446" i="2"/>
  <c r="BO431" i="2"/>
  <c r="BO432" i="2"/>
  <c r="BO425" i="2"/>
  <c r="BO418" i="2"/>
  <c r="BO419" i="2"/>
  <c r="BO390" i="2"/>
  <c r="BO385" i="2"/>
  <c r="BO379" i="2"/>
  <c r="BO369" i="2"/>
  <c r="BO371" i="2"/>
  <c r="BO357" i="2"/>
  <c r="BO334" i="2"/>
  <c r="BO326" i="2"/>
  <c r="BO325" i="2"/>
  <c r="BO335" i="2"/>
  <c r="BO320" i="2"/>
  <c r="BO305" i="2"/>
  <c r="BO283" i="2"/>
  <c r="BO265" i="2"/>
  <c r="BO266" i="2"/>
  <c r="BO260" i="2"/>
  <c r="BO269" i="2"/>
  <c r="BO278" i="2"/>
  <c r="BO279" i="2"/>
  <c r="BO190" i="2"/>
  <c r="BO242" i="2"/>
  <c r="BO196" i="2"/>
  <c r="BO195" i="2"/>
  <c r="BO197" i="2"/>
  <c r="BO169" i="2"/>
  <c r="BO216" i="2"/>
  <c r="BO192" i="2"/>
  <c r="BO157" i="2"/>
  <c r="BO168" i="2"/>
  <c r="BO166" i="2"/>
  <c r="BO118" i="2"/>
  <c r="BO146" i="2"/>
  <c r="BO147" i="2"/>
  <c r="BO134" i="2"/>
  <c r="BO120" i="2"/>
  <c r="BO113" i="2"/>
  <c r="BO108" i="2"/>
  <c r="BO78" i="2"/>
  <c r="BO99" i="2"/>
  <c r="BO79" i="2"/>
  <c r="BO74" i="2"/>
  <c r="BO51" i="2"/>
  <c r="BO53" i="2"/>
  <c r="BO47" i="2"/>
  <c r="BO33" i="2"/>
  <c r="BO31" i="2"/>
  <c r="BO28" i="2"/>
  <c r="BO8" i="2"/>
  <c r="BO14" i="2"/>
  <c r="BZ1076" i="2"/>
  <c r="BK1081" i="2"/>
  <c r="BS1081" i="2"/>
  <c r="BL1081" i="2"/>
  <c r="BN1081" i="2"/>
  <c r="BP1081" i="2"/>
  <c r="BQ1081" i="2"/>
  <c r="BR1081" i="2"/>
  <c r="BM1021" i="2"/>
  <c r="BM1070" i="2"/>
  <c r="BM1006" i="2"/>
  <c r="BM902" i="2"/>
  <c r="BM1015" i="2"/>
  <c r="BM1072" i="2"/>
  <c r="BM1008" i="2"/>
  <c r="BM1057" i="2"/>
  <c r="BM993" i="2"/>
  <c r="BM1042" i="2"/>
  <c r="BM978" i="2"/>
  <c r="BM1043" i="2"/>
  <c r="BM979" i="2"/>
  <c r="BM1020" i="2"/>
  <c r="BM886" i="2"/>
  <c r="BM911" i="2"/>
  <c r="BM761" i="2"/>
  <c r="BM904" i="2"/>
  <c r="BM777" i="2"/>
  <c r="BM913" i="2"/>
  <c r="BM970" i="2"/>
  <c r="BM906" i="2"/>
  <c r="BM971" i="2"/>
  <c r="BM907" i="2"/>
  <c r="BM833" i="2"/>
  <c r="BM908" i="2"/>
  <c r="BM941" i="2"/>
  <c r="BM877" i="2"/>
  <c r="BM818" i="2"/>
  <c r="BM712" i="2"/>
  <c r="BM803" i="2"/>
  <c r="BM860" i="2"/>
  <c r="BM796" i="2"/>
  <c r="BM845" i="2"/>
  <c r="BM781" i="2"/>
  <c r="BM830" i="2"/>
  <c r="BM766" i="2"/>
  <c r="BM855" i="2"/>
  <c r="BM791" i="2"/>
  <c r="BM840" i="2"/>
  <c r="BM776" i="2"/>
  <c r="BM721" i="2"/>
  <c r="BM714" i="2"/>
  <c r="BM715" i="2"/>
  <c r="BM708" i="2"/>
  <c r="BM709" i="2"/>
  <c r="BM710" i="2"/>
  <c r="BM711" i="2"/>
  <c r="BM651" i="2"/>
  <c r="BM652" i="2"/>
  <c r="BM645" i="2"/>
  <c r="BM638" i="2"/>
  <c r="BM639" i="2"/>
  <c r="BM632" i="2"/>
  <c r="BM690" i="2"/>
  <c r="BM622" i="2"/>
  <c r="BM615" i="2"/>
  <c r="BM608" i="2"/>
  <c r="BM601" i="2"/>
  <c r="BM602" i="2"/>
  <c r="BM603" i="2"/>
  <c r="BM604" i="2"/>
  <c r="BM613" i="2"/>
  <c r="BM549" i="2"/>
  <c r="BM550" i="2"/>
  <c r="BM543" i="2"/>
  <c r="BM544" i="2"/>
  <c r="BM545" i="2"/>
  <c r="BM546" i="2"/>
  <c r="BM539" i="2"/>
  <c r="BM540" i="2"/>
  <c r="BM467" i="2"/>
  <c r="BM445" i="2"/>
  <c r="BM494" i="2"/>
  <c r="BM479" i="2"/>
  <c r="BM480" i="2"/>
  <c r="BM465" i="2"/>
  <c r="BM474" i="2"/>
  <c r="BM422" i="2"/>
  <c r="BM407" i="2"/>
  <c r="BM400" i="2"/>
  <c r="BM401" i="2"/>
  <c r="BM402" i="2"/>
  <c r="BM452" i="2"/>
  <c r="BM398" i="2"/>
  <c r="BM393" i="2"/>
  <c r="BM387" i="2"/>
  <c r="BM373" i="2"/>
  <c r="BM354" i="2"/>
  <c r="BM356" i="2"/>
  <c r="BM350" i="2"/>
  <c r="BM319" i="2"/>
  <c r="BM311" i="2"/>
  <c r="BM310" i="2"/>
  <c r="BM304" i="2"/>
  <c r="BM274" i="2"/>
  <c r="BM211" i="2"/>
  <c r="BM268" i="2"/>
  <c r="BM283" i="2"/>
  <c r="BM285" i="2"/>
  <c r="BM286" i="2"/>
  <c r="BM287" i="2"/>
  <c r="BM296" i="2"/>
  <c r="BM297" i="2"/>
  <c r="BM235" i="2"/>
  <c r="BM237" i="2"/>
  <c r="BM240" i="2"/>
  <c r="BM222" i="2"/>
  <c r="BM199" i="2"/>
  <c r="BM225" i="2"/>
  <c r="BM202" i="2"/>
  <c r="BM157" i="2"/>
  <c r="BM171" i="2"/>
  <c r="BM181" i="2"/>
  <c r="BM160" i="2"/>
  <c r="BM156" i="2"/>
  <c r="BM106" i="2"/>
  <c r="BM134" i="2"/>
  <c r="BM128" i="2"/>
  <c r="BM113" i="2"/>
  <c r="BM108" i="2"/>
  <c r="BM96" i="2"/>
  <c r="BM98" i="2"/>
  <c r="BM71" i="2"/>
  <c r="BM82" i="2"/>
  <c r="BM77" i="2"/>
  <c r="BM53" i="2"/>
  <c r="BM46" i="2"/>
  <c r="BM51" i="2"/>
  <c r="BM27" i="2"/>
  <c r="BM8" i="2"/>
  <c r="BM23" i="2"/>
  <c r="BM4" i="2"/>
  <c r="BZ1038" i="2"/>
  <c r="BZ974" i="2"/>
  <c r="BZ1023" i="2"/>
  <c r="BZ1072" i="2"/>
  <c r="BZ1008" i="2"/>
  <c r="BZ895" i="2"/>
  <c r="BZ1017" i="2"/>
  <c r="BZ1066" i="2"/>
  <c r="BZ1002" i="2"/>
  <c r="BZ1075" i="2"/>
  <c r="BZ1011" i="2"/>
  <c r="BZ1060" i="2"/>
  <c r="BZ996" i="2"/>
  <c r="BZ1045" i="2"/>
  <c r="BZ981" i="2"/>
  <c r="BZ928" i="2"/>
  <c r="BZ842" i="2"/>
  <c r="BZ913" i="2"/>
  <c r="BZ962" i="2"/>
  <c r="BZ898" i="2"/>
  <c r="BZ947" i="2"/>
  <c r="BZ883" i="2"/>
  <c r="BZ940" i="2"/>
  <c r="BZ876" i="2"/>
  <c r="BZ941" i="2"/>
  <c r="BZ877" i="2"/>
  <c r="BZ934" i="2"/>
  <c r="BZ870" i="2"/>
  <c r="BZ843" i="2"/>
  <c r="BZ779" i="2"/>
  <c r="BZ844" i="2"/>
  <c r="BZ780" i="2"/>
  <c r="BZ837" i="2"/>
  <c r="BZ773" i="2"/>
  <c r="BZ822" i="2"/>
  <c r="BZ758" i="2"/>
  <c r="BZ807" i="2"/>
  <c r="BZ697" i="2"/>
  <c r="BZ800" i="2"/>
  <c r="BZ857" i="2"/>
  <c r="BZ793" i="2"/>
  <c r="BZ730" i="2"/>
  <c r="BZ723" i="2"/>
  <c r="BZ724" i="2"/>
  <c r="BZ725" i="2"/>
  <c r="BZ734" i="2"/>
  <c r="BZ735" i="2"/>
  <c r="BZ736" i="2"/>
  <c r="BZ668" i="2"/>
  <c r="BZ661" i="2"/>
  <c r="BZ654" i="2"/>
  <c r="BZ647" i="2"/>
  <c r="BZ648" i="2"/>
  <c r="BZ649" i="2"/>
  <c r="BZ642" i="2"/>
  <c r="BZ635" i="2"/>
  <c r="BZ575" i="2"/>
  <c r="BZ576" i="2"/>
  <c r="BZ569" i="2"/>
  <c r="BZ570" i="2"/>
  <c r="BZ571" i="2"/>
  <c r="BZ572" i="2"/>
  <c r="BZ630" i="2"/>
  <c r="BZ566" i="2"/>
  <c r="BZ567" i="2"/>
  <c r="BZ508" i="2"/>
  <c r="BZ561" i="2"/>
  <c r="BZ554" i="2"/>
  <c r="BZ547" i="2"/>
  <c r="BZ540" i="2"/>
  <c r="BZ533" i="2"/>
  <c r="BZ476" i="2"/>
  <c r="BZ461" i="2"/>
  <c r="BZ438" i="2"/>
  <c r="BZ455" i="2"/>
  <c r="BZ456" i="2"/>
  <c r="BZ457" i="2"/>
  <c r="BZ446" i="2"/>
  <c r="BZ398" i="2"/>
  <c r="BZ448" i="2"/>
  <c r="BZ441" i="2"/>
  <c r="BZ442" i="2"/>
  <c r="BZ435" i="2"/>
  <c r="BZ428" i="2"/>
  <c r="BZ421" i="2"/>
  <c r="BZ392" i="2"/>
  <c r="BZ395" i="2"/>
  <c r="BZ389" i="2"/>
  <c r="BZ369" i="2"/>
  <c r="BZ364" i="2"/>
  <c r="BZ366" i="2"/>
  <c r="BZ360" i="2"/>
  <c r="BZ328" i="2"/>
  <c r="BZ213" i="2"/>
  <c r="BZ303" i="2"/>
  <c r="BZ313" i="2"/>
  <c r="BZ322" i="2"/>
  <c r="BZ315" i="2"/>
  <c r="BZ308" i="2"/>
  <c r="BZ309" i="2"/>
  <c r="BZ286" i="2"/>
  <c r="BZ287" i="2"/>
  <c r="BZ288" i="2"/>
  <c r="BZ281" i="2"/>
  <c r="BZ274" i="2"/>
  <c r="BZ222" i="2"/>
  <c r="BZ230" i="2"/>
  <c r="BZ233" i="2"/>
  <c r="BZ215" i="2"/>
  <c r="BZ217" i="2"/>
  <c r="BZ210" i="2"/>
  <c r="BZ203" i="2"/>
  <c r="BZ166" i="2"/>
  <c r="BZ173" i="2"/>
  <c r="BZ174" i="2"/>
  <c r="BZ161" i="2"/>
  <c r="BZ164" i="2"/>
  <c r="BZ127" i="2"/>
  <c r="BZ135" i="2"/>
  <c r="BZ103" i="2"/>
  <c r="BZ123" i="2"/>
  <c r="BZ125" i="2"/>
  <c r="BZ72" i="2"/>
  <c r="BZ92" i="2"/>
  <c r="BZ71" i="2"/>
  <c r="BZ67" i="2"/>
  <c r="BZ58" i="2"/>
  <c r="BZ54" i="2"/>
  <c r="BZ49" i="2"/>
  <c r="BZ44" i="2"/>
  <c r="BZ39" i="2"/>
  <c r="BZ19" i="2"/>
  <c r="BZ17" i="2"/>
  <c r="BZ6" i="2"/>
  <c r="BI1076" i="2"/>
  <c r="BI1085" i="2"/>
  <c r="BI1067" i="2"/>
  <c r="BI1003" i="2"/>
  <c r="BI1052" i="2"/>
  <c r="BI988" i="2"/>
  <c r="BI1037" i="2"/>
  <c r="BI973" i="2"/>
  <c r="BI1046" i="2"/>
  <c r="BI982" i="2"/>
  <c r="BI1039" i="2"/>
  <c r="BI975" i="2"/>
  <c r="BI1032" i="2"/>
  <c r="BI924" i="2"/>
  <c r="BI1017" i="2"/>
  <c r="BI1074" i="2"/>
  <c r="BI1010" i="2"/>
  <c r="BI957" i="2"/>
  <c r="BI893" i="2"/>
  <c r="BI958" i="2"/>
  <c r="BI894" i="2"/>
  <c r="BI935" i="2"/>
  <c r="BI871" i="2"/>
  <c r="BI936" i="2"/>
  <c r="BI872" i="2"/>
  <c r="BI921" i="2"/>
  <c r="BI815" i="2"/>
  <c r="BI906" i="2"/>
  <c r="BI963" i="2"/>
  <c r="BI899" i="2"/>
  <c r="BI791" i="2"/>
  <c r="BI808" i="2"/>
  <c r="BI849" i="2"/>
  <c r="BI785" i="2"/>
  <c r="BI834" i="2"/>
  <c r="BI770" i="2"/>
  <c r="BI827" i="2"/>
  <c r="BI763" i="2"/>
  <c r="BI820" i="2"/>
  <c r="BI756" i="2"/>
  <c r="BI813" i="2"/>
  <c r="BI710" i="2"/>
  <c r="BI806" i="2"/>
  <c r="BI752" i="2"/>
  <c r="BI711" i="2"/>
  <c r="BI704" i="2"/>
  <c r="BI697" i="2"/>
  <c r="BI698" i="2"/>
  <c r="BI699" i="2"/>
  <c r="BI700" i="2"/>
  <c r="BI701" i="2"/>
  <c r="BI641" i="2"/>
  <c r="BI634" i="2"/>
  <c r="BI635" i="2"/>
  <c r="BI636" i="2"/>
  <c r="BI686" i="2"/>
  <c r="BI687" i="2"/>
  <c r="BI680" i="2"/>
  <c r="BI620" i="2"/>
  <c r="BI621" i="2"/>
  <c r="BI614" i="2"/>
  <c r="BI607" i="2"/>
  <c r="BI600" i="2"/>
  <c r="BI593" i="2"/>
  <c r="BI586" i="2"/>
  <c r="BI587" i="2"/>
  <c r="BI523" i="2"/>
  <c r="BI516" i="2"/>
  <c r="BI517" i="2"/>
  <c r="BI510" i="2"/>
  <c r="BI511" i="2"/>
  <c r="BI512" i="2"/>
  <c r="BI562" i="2"/>
  <c r="BI505" i="2"/>
  <c r="BI490" i="2"/>
  <c r="BI491" i="2"/>
  <c r="BI484" i="2"/>
  <c r="BI493" i="2"/>
  <c r="BI486" i="2"/>
  <c r="BI479" i="2"/>
  <c r="BI464" i="2"/>
  <c r="BI382" i="2"/>
  <c r="BI454" i="2"/>
  <c r="BI447" i="2"/>
  <c r="BI374" i="2"/>
  <c r="BI449" i="2"/>
  <c r="BI450" i="2"/>
  <c r="BI388" i="2"/>
  <c r="BI375" i="2"/>
  <c r="BI386" i="2"/>
  <c r="BI367" i="2"/>
  <c r="BI353" i="2"/>
  <c r="BI355" i="2"/>
  <c r="BI349" i="2"/>
  <c r="BI309" i="2"/>
  <c r="BI239" i="2"/>
  <c r="BI282" i="2"/>
  <c r="BI258" i="2"/>
  <c r="BI311" i="2"/>
  <c r="BI288" i="2"/>
  <c r="BI297" i="2"/>
  <c r="BI217" i="2"/>
  <c r="BI291" i="2"/>
  <c r="BI292" i="2"/>
  <c r="BI285" i="2"/>
  <c r="BI294" i="2"/>
  <c r="BI295" i="2"/>
  <c r="BI232" i="2"/>
  <c r="BI235" i="2"/>
  <c r="BI238" i="2"/>
  <c r="BI204" i="2"/>
  <c r="BI197" i="2"/>
  <c r="BI198" i="2"/>
  <c r="BI174" i="2"/>
  <c r="BI163" i="2"/>
  <c r="BI178" i="2"/>
  <c r="BI156" i="2"/>
  <c r="BI152" i="2"/>
  <c r="BI147" i="2"/>
  <c r="BI117" i="2"/>
  <c r="BI141" i="2"/>
  <c r="BI127" i="2"/>
  <c r="BI93" i="2"/>
  <c r="BI115" i="2"/>
  <c r="BI87" i="2"/>
  <c r="BI68" i="2"/>
  <c r="BI69" i="2"/>
  <c r="BI62" i="2"/>
  <c r="BI54" i="2"/>
  <c r="BI50" i="2"/>
  <c r="BI44" i="2"/>
  <c r="BI49" i="2"/>
  <c r="BI36" i="2"/>
  <c r="BI24" i="2"/>
  <c r="BI14" i="2"/>
  <c r="BI3" i="2"/>
  <c r="BO1076" i="2"/>
  <c r="BJ1083" i="2"/>
  <c r="BJ1091" i="2"/>
  <c r="BO1036" i="2"/>
  <c r="BO972" i="2"/>
  <c r="BO1029" i="2"/>
  <c r="BO941" i="2"/>
  <c r="BO1022" i="2"/>
  <c r="BO957" i="2"/>
  <c r="BO1023" i="2"/>
  <c r="BO1072" i="2"/>
  <c r="BO1008" i="2"/>
  <c r="BO1065" i="2"/>
  <c r="BO1001" i="2"/>
  <c r="BO1042" i="2"/>
  <c r="BO978" i="2"/>
  <c r="BO1043" i="2"/>
  <c r="BO979" i="2"/>
  <c r="BO942" i="2"/>
  <c r="BO878" i="2"/>
  <c r="BO951" i="2"/>
  <c r="BO887" i="2"/>
  <c r="BO936" i="2"/>
  <c r="BO872" i="2"/>
  <c r="BO953" i="2"/>
  <c r="BO889" i="2"/>
  <c r="BO946" i="2"/>
  <c r="BO882" i="2"/>
  <c r="BO923" i="2"/>
  <c r="BO865" i="2"/>
  <c r="BO908" i="2"/>
  <c r="BO849" i="2"/>
  <c r="BO785" i="2"/>
  <c r="BO842" i="2"/>
  <c r="BO778" i="2"/>
  <c r="BO819" i="2"/>
  <c r="BO755" i="2"/>
  <c r="BO804" i="2"/>
  <c r="BO719" i="2"/>
  <c r="BO805" i="2"/>
  <c r="BO862" i="2"/>
  <c r="BO798" i="2"/>
  <c r="BO695" i="2"/>
  <c r="BO807" i="2"/>
  <c r="BO744" i="2"/>
  <c r="BO737" i="2"/>
  <c r="BO730" i="2"/>
  <c r="BO731" i="2"/>
  <c r="BO724" i="2"/>
  <c r="BO725" i="2"/>
  <c r="BO726" i="2"/>
  <c r="BO666" i="2"/>
  <c r="BO667" i="2"/>
  <c r="BO668" i="2"/>
  <c r="BO661" i="2"/>
  <c r="BO654" i="2"/>
  <c r="BO655" i="2"/>
  <c r="BO648" i="2"/>
  <c r="BO649" i="2"/>
  <c r="BO581" i="2"/>
  <c r="BO574" i="2"/>
  <c r="BO624" i="2"/>
  <c r="BO617" i="2"/>
  <c r="BO610" i="2"/>
  <c r="BO611" i="2"/>
  <c r="BO612" i="2"/>
  <c r="BO556" i="2"/>
  <c r="BO557" i="2"/>
  <c r="BO558" i="2"/>
  <c r="BO559" i="2"/>
  <c r="BO560" i="2"/>
  <c r="BO553" i="2"/>
  <c r="BO546" i="2"/>
  <c r="BO539" i="2"/>
  <c r="BO466" i="2"/>
  <c r="BO500" i="2"/>
  <c r="BO493" i="2"/>
  <c r="BO486" i="2"/>
  <c r="BO479" i="2"/>
  <c r="BO496" i="2"/>
  <c r="BO489" i="2"/>
  <c r="BO445" i="2"/>
  <c r="BO438" i="2"/>
  <c r="BO423" i="2"/>
  <c r="BO424" i="2"/>
  <c r="BO417" i="2"/>
  <c r="BO410" i="2"/>
  <c r="BO411" i="2"/>
  <c r="BO382" i="2"/>
  <c r="BO377" i="2"/>
  <c r="BO372" i="2"/>
  <c r="BO361" i="2"/>
  <c r="BO363" i="2"/>
  <c r="BO349" i="2"/>
  <c r="BO332" i="2"/>
  <c r="BO324" i="2"/>
  <c r="BO317" i="2"/>
  <c r="BO327" i="2"/>
  <c r="BO312" i="2"/>
  <c r="BO297" i="2"/>
  <c r="BO281" i="2"/>
  <c r="BO258" i="2"/>
  <c r="BO252" i="2"/>
  <c r="BO261" i="2"/>
  <c r="BO270" i="2"/>
  <c r="BO271" i="2"/>
  <c r="BO296" i="2"/>
  <c r="BO220" i="2"/>
  <c r="BO145" i="2"/>
  <c r="BO189" i="2"/>
  <c r="BO182" i="2"/>
  <c r="BO231" i="2"/>
  <c r="BO208" i="2"/>
  <c r="BO184" i="2"/>
  <c r="BO186" i="2"/>
  <c r="BO156" i="2"/>
  <c r="BO158" i="2"/>
  <c r="BO161" i="2"/>
  <c r="BO138" i="2"/>
  <c r="BO139" i="2"/>
  <c r="BO143" i="2"/>
  <c r="BO112" i="2"/>
  <c r="BO122" i="2"/>
  <c r="BO102" i="2"/>
  <c r="BO70" i="2"/>
  <c r="BO91" i="2"/>
  <c r="BO71" i="2"/>
  <c r="BO66" i="2"/>
  <c r="BO41" i="2"/>
  <c r="BO43" i="2"/>
  <c r="BO48" i="2"/>
  <c r="BO36" i="2"/>
  <c r="BO29" i="2"/>
  <c r="BO20" i="2"/>
  <c r="BO10" i="2"/>
  <c r="BO6" i="2"/>
  <c r="BZ1086" i="2"/>
  <c r="BK1089" i="2"/>
  <c r="BS1089" i="2"/>
  <c r="BL1089" i="2"/>
  <c r="BN1089" i="2"/>
  <c r="BP1089" i="2"/>
  <c r="BQ1089" i="2"/>
  <c r="BR1089" i="2"/>
  <c r="BK1097" i="2"/>
  <c r="BS1097" i="2"/>
  <c r="BL1097" i="2"/>
  <c r="BN1097" i="2"/>
  <c r="BP1097" i="2"/>
  <c r="BQ1097" i="2"/>
  <c r="BR1097" i="2"/>
  <c r="BK1113" i="2"/>
  <c r="BS1113" i="2"/>
  <c r="BL1113" i="2"/>
  <c r="BN1113" i="2"/>
  <c r="BP1113" i="2"/>
  <c r="BQ1113" i="2"/>
  <c r="BR1113" i="2"/>
  <c r="BJ1122" i="2"/>
  <c r="BM1013" i="2"/>
  <c r="BM1062" i="2"/>
  <c r="BM998" i="2"/>
  <c r="BM1071" i="2"/>
  <c r="BM1007" i="2"/>
  <c r="BM1064" i="2"/>
  <c r="BM1000" i="2"/>
  <c r="BM1049" i="2"/>
  <c r="BM985" i="2"/>
  <c r="BM1034" i="2"/>
  <c r="BM966" i="2"/>
  <c r="BM1035" i="2"/>
  <c r="BM1076" i="2"/>
  <c r="BM1012" i="2"/>
  <c r="BM967" i="2"/>
  <c r="BM903" i="2"/>
  <c r="BM960" i="2"/>
  <c r="BM896" i="2"/>
  <c r="BM969" i="2"/>
  <c r="BM905" i="2"/>
  <c r="BM962" i="2"/>
  <c r="BM898" i="2"/>
  <c r="BM963" i="2"/>
  <c r="BM899" i="2"/>
  <c r="BM964" i="2"/>
  <c r="BM900" i="2"/>
  <c r="BM933" i="2"/>
  <c r="BM869" i="2"/>
  <c r="BM810" i="2"/>
  <c r="BM859" i="2"/>
  <c r="BM795" i="2"/>
  <c r="BM852" i="2"/>
  <c r="BM788" i="2"/>
  <c r="BM837" i="2"/>
  <c r="BM773" i="2"/>
  <c r="BM822" i="2"/>
  <c r="BM758" i="2"/>
  <c r="BM847" i="2"/>
  <c r="BM783" i="2"/>
  <c r="BM832" i="2"/>
  <c r="BM768" i="2"/>
  <c r="BM713" i="2"/>
  <c r="BM706" i="2"/>
  <c r="BM707" i="2"/>
  <c r="BM700" i="2"/>
  <c r="BM701" i="2"/>
  <c r="BM702" i="2"/>
  <c r="BM703" i="2"/>
  <c r="BM643" i="2"/>
  <c r="BM644" i="2"/>
  <c r="BM637" i="2"/>
  <c r="BM631" i="2"/>
  <c r="BM688" i="2"/>
  <c r="BM681" i="2"/>
  <c r="BM682" i="2"/>
  <c r="BM614" i="2"/>
  <c r="BM607" i="2"/>
  <c r="BM600" i="2"/>
  <c r="BM593" i="2"/>
  <c r="BM594" i="2"/>
  <c r="BM595" i="2"/>
  <c r="BM596" i="2"/>
  <c r="BM605" i="2"/>
  <c r="BM541" i="2"/>
  <c r="BM542" i="2"/>
  <c r="BM535" i="2"/>
  <c r="BM536" i="2"/>
  <c r="BM537" i="2"/>
  <c r="BM538" i="2"/>
  <c r="BM531" i="2"/>
  <c r="BM532" i="2"/>
  <c r="BM453" i="2"/>
  <c r="BM501" i="2"/>
  <c r="BM486" i="2"/>
  <c r="BM471" i="2"/>
  <c r="BM472" i="2"/>
  <c r="BM457" i="2"/>
  <c r="BM466" i="2"/>
  <c r="BM414" i="2"/>
  <c r="BM399" i="2"/>
  <c r="BM368" i="2"/>
  <c r="BM384" i="2"/>
  <c r="BM451" i="2"/>
  <c r="BM444" i="2"/>
  <c r="BM390" i="2"/>
  <c r="BM385" i="2"/>
  <c r="BM379" i="2"/>
  <c r="BM369" i="2"/>
  <c r="BM346" i="2"/>
  <c r="BM348" i="2"/>
  <c r="BM344" i="2"/>
  <c r="BM317" i="2"/>
  <c r="BM260" i="2"/>
  <c r="BM302" i="2"/>
  <c r="BM266" i="2"/>
  <c r="BM338" i="2"/>
  <c r="BM339" i="2"/>
  <c r="BM340" i="2"/>
  <c r="BM275" i="2"/>
  <c r="BM277" i="2"/>
  <c r="BM278" i="2"/>
  <c r="BM279" i="2"/>
  <c r="BM288" i="2"/>
  <c r="BM289" i="2"/>
  <c r="BM242" i="2"/>
  <c r="BM195" i="2"/>
  <c r="BM232" i="2"/>
  <c r="BM214" i="2"/>
  <c r="BM184" i="2"/>
  <c r="BM217" i="2"/>
  <c r="BM191" i="2"/>
  <c r="BM146" i="2"/>
  <c r="BM153" i="2"/>
  <c r="BM173" i="2"/>
  <c r="BM152" i="2"/>
  <c r="BM149" i="2"/>
  <c r="BM79" i="2"/>
  <c r="BM111" i="2"/>
  <c r="BM120" i="2"/>
  <c r="BM95" i="2"/>
  <c r="BM102" i="2"/>
  <c r="BM88" i="2"/>
  <c r="BM90" i="2"/>
  <c r="BM101" i="2"/>
  <c r="BM74" i="2"/>
  <c r="BM69" i="2"/>
  <c r="BM62" i="2"/>
  <c r="BM36" i="2"/>
  <c r="BM43" i="2"/>
  <c r="BM39" i="2"/>
  <c r="BM26" i="2"/>
  <c r="BM10" i="2"/>
  <c r="BM13" i="2"/>
  <c r="BZ1030" i="2"/>
  <c r="BZ959" i="2"/>
  <c r="BZ1015" i="2"/>
  <c r="BZ1064" i="2"/>
  <c r="BZ1000" i="2"/>
  <c r="BZ1073" i="2"/>
  <c r="BZ1009" i="2"/>
  <c r="BZ1058" i="2"/>
  <c r="BZ994" i="2"/>
  <c r="BZ1067" i="2"/>
  <c r="BZ1003" i="2"/>
  <c r="BZ1052" i="2"/>
  <c r="BZ988" i="2"/>
  <c r="BZ1037" i="2"/>
  <c r="BZ973" i="2"/>
  <c r="BZ920" i="2"/>
  <c r="BZ826" i="2"/>
  <c r="BZ905" i="2"/>
  <c r="BZ954" i="2"/>
  <c r="BZ890" i="2"/>
  <c r="BZ939" i="2"/>
  <c r="BZ875" i="2"/>
  <c r="BZ932" i="2"/>
  <c r="BZ868" i="2"/>
  <c r="BZ933" i="2"/>
  <c r="BZ869" i="2"/>
  <c r="BZ926" i="2"/>
  <c r="BZ818" i="2"/>
  <c r="BZ835" i="2"/>
  <c r="BZ771" i="2"/>
  <c r="BZ836" i="2"/>
  <c r="BZ772" i="2"/>
  <c r="BZ829" i="2"/>
  <c r="BZ765" i="2"/>
  <c r="BZ814" i="2"/>
  <c r="BZ863" i="2"/>
  <c r="BZ799" i="2"/>
  <c r="BZ856" i="2"/>
  <c r="BZ792" i="2"/>
  <c r="BZ849" i="2"/>
  <c r="BZ785" i="2"/>
  <c r="BZ722" i="2"/>
  <c r="BZ715" i="2"/>
  <c r="BZ716" i="2"/>
  <c r="BZ717" i="2"/>
  <c r="BZ726" i="2"/>
  <c r="BZ727" i="2"/>
  <c r="BZ728" i="2"/>
  <c r="BZ660" i="2"/>
  <c r="BZ653" i="2"/>
  <c r="BZ646" i="2"/>
  <c r="BZ639" i="2"/>
  <c r="BZ640" i="2"/>
  <c r="BZ641" i="2"/>
  <c r="BZ634" i="2"/>
  <c r="BZ629" i="2"/>
  <c r="BZ568" i="2"/>
  <c r="BZ625" i="2"/>
  <c r="BZ626" i="2"/>
  <c r="BZ627" i="2"/>
  <c r="BZ628" i="2"/>
  <c r="BZ621" i="2"/>
  <c r="BZ622" i="2"/>
  <c r="BZ558" i="2"/>
  <c r="BZ559" i="2"/>
  <c r="BZ560" i="2"/>
  <c r="BZ553" i="2"/>
  <c r="BZ546" i="2"/>
  <c r="BZ539" i="2"/>
  <c r="BZ532" i="2"/>
  <c r="BZ525" i="2"/>
  <c r="BZ468" i="2"/>
  <c r="BZ406" i="2"/>
  <c r="BZ422" i="2"/>
  <c r="BZ430" i="2"/>
  <c r="BZ414" i="2"/>
  <c r="BZ454" i="2"/>
  <c r="BZ507" i="2"/>
  <c r="BZ447" i="2"/>
  <c r="BZ440" i="2"/>
  <c r="BZ433" i="2"/>
  <c r="BZ434" i="2"/>
  <c r="BZ427" i="2"/>
  <c r="BZ420" i="2"/>
  <c r="BZ413" i="2"/>
  <c r="BZ384" i="2"/>
  <c r="BZ387" i="2"/>
  <c r="BZ381" i="2"/>
  <c r="BZ370" i="2"/>
  <c r="BZ356" i="2"/>
  <c r="BZ358" i="2"/>
  <c r="BZ352" i="2"/>
  <c r="BZ326" i="2"/>
  <c r="BZ334" i="2"/>
  <c r="BZ294" i="2"/>
  <c r="BZ305" i="2"/>
  <c r="BZ314" i="2"/>
  <c r="BZ307" i="2"/>
  <c r="BZ300" i="2"/>
  <c r="BZ301" i="2"/>
  <c r="BZ278" i="2"/>
  <c r="BZ279" i="2"/>
  <c r="BZ280" i="2"/>
  <c r="BZ273" i="2"/>
  <c r="BZ266" i="2"/>
  <c r="BZ197" i="2"/>
  <c r="BZ198" i="2"/>
  <c r="BZ224" i="2"/>
  <c r="BZ207" i="2"/>
  <c r="BZ209" i="2"/>
  <c r="BZ202" i="2"/>
  <c r="BZ195" i="2"/>
  <c r="BZ158" i="2"/>
  <c r="BZ154" i="2"/>
  <c r="BZ139" i="2"/>
  <c r="BZ153" i="2"/>
  <c r="BZ156" i="2"/>
  <c r="BZ119" i="2"/>
  <c r="BZ144" i="2"/>
  <c r="BZ121" i="2"/>
  <c r="BZ115" i="2"/>
  <c r="BZ117" i="2"/>
  <c r="BZ98" i="2"/>
  <c r="BZ84" i="2"/>
  <c r="BZ81" i="2"/>
  <c r="BZ76" i="2"/>
  <c r="BZ47" i="2"/>
  <c r="BZ63" i="2"/>
  <c r="BZ20" i="2"/>
  <c r="BZ41" i="2"/>
  <c r="BZ31" i="2"/>
  <c r="BZ29" i="2"/>
  <c r="BZ3" i="2"/>
  <c r="BZ15" i="2"/>
  <c r="F649" i="3"/>
  <c r="F725" i="3"/>
  <c r="F226" i="3"/>
  <c r="F414" i="3"/>
  <c r="F538" i="3"/>
  <c r="F574" i="3"/>
  <c r="F239" i="3"/>
  <c r="F475" i="3"/>
  <c r="F639" i="3"/>
  <c r="F655" i="3"/>
  <c r="F703" i="3"/>
  <c r="F847" i="3"/>
  <c r="F879" i="3"/>
  <c r="F895" i="3"/>
  <c r="F911" i="3"/>
  <c r="F919" i="3"/>
  <c r="F991" i="3"/>
  <c r="F1015" i="3"/>
  <c r="F1039" i="3"/>
  <c r="F1055" i="3"/>
  <c r="F1059" i="3"/>
  <c r="F1087" i="3"/>
  <c r="F17" i="3"/>
  <c r="F188" i="3"/>
  <c r="F260" i="3"/>
  <c r="F404" i="3"/>
  <c r="F452" i="3"/>
  <c r="F580" i="3"/>
  <c r="F634" i="3"/>
  <c r="F666" i="3"/>
  <c r="F746" i="3"/>
  <c r="F793" i="3"/>
  <c r="F814" i="3"/>
  <c r="F852" i="3"/>
  <c r="F857" i="3"/>
  <c r="F900" i="3"/>
  <c r="F916" i="3"/>
  <c r="F921" i="3"/>
  <c r="F980" i="3"/>
  <c r="F985" i="3"/>
  <c r="F1006" i="3"/>
  <c r="F1017" i="3"/>
  <c r="F1033" i="3"/>
  <c r="F1044" i="3"/>
  <c r="F1049" i="3"/>
  <c r="F1086" i="3"/>
  <c r="F1118" i="3"/>
  <c r="F22" i="3"/>
  <c r="F129" i="3"/>
  <c r="F193" i="3"/>
  <c r="F232" i="3"/>
  <c r="F328" i="3"/>
  <c r="F360" i="3"/>
  <c r="F392" i="3"/>
  <c r="F408" i="3"/>
  <c r="F456" i="3"/>
  <c r="F520" i="3"/>
  <c r="F584" i="3"/>
  <c r="F660" i="3"/>
  <c r="F668" i="3"/>
  <c r="F684" i="3"/>
  <c r="F716" i="3"/>
  <c r="F764" i="3"/>
  <c r="F772" i="3"/>
  <c r="F788" i="3"/>
  <c r="F794" i="3"/>
  <c r="F832" i="3"/>
  <c r="F837" i="3"/>
  <c r="F853" i="3"/>
  <c r="F858" i="3"/>
  <c r="F874" i="3"/>
  <c r="F880" i="3"/>
  <c r="F912" i="3"/>
  <c r="F917" i="3"/>
  <c r="F922" i="3"/>
  <c r="F933" i="3"/>
  <c r="F938" i="3"/>
  <c r="F944" i="3"/>
  <c r="F960" i="3"/>
  <c r="F965" i="3"/>
  <c r="F976" i="3"/>
  <c r="F986" i="3"/>
  <c r="F1002" i="3"/>
  <c r="F1008" i="3"/>
  <c r="F1018" i="3"/>
  <c r="F1029" i="3"/>
  <c r="F1050" i="3"/>
  <c r="F1066" i="3"/>
  <c r="F1072" i="3"/>
  <c r="F1082" i="3"/>
  <c r="F1093" i="3"/>
  <c r="F1109" i="3"/>
  <c r="F1114" i="3"/>
  <c r="F28" i="3"/>
  <c r="F113" i="3"/>
  <c r="F177" i="3"/>
  <c r="F198" i="3"/>
  <c r="F268" i="3"/>
  <c r="F300" i="3"/>
  <c r="F316" i="3"/>
  <c r="F332" i="3"/>
  <c r="F396" i="3"/>
  <c r="F412" i="3"/>
  <c r="F460" i="3"/>
  <c r="F492" i="3"/>
  <c r="F524" i="3"/>
  <c r="F588" i="3"/>
  <c r="F638" i="3"/>
  <c r="F670" i="3"/>
  <c r="F678" i="3"/>
  <c r="F702" i="3"/>
  <c r="F734" i="3"/>
  <c r="F758" i="3"/>
  <c r="F766" i="3"/>
  <c r="F782" i="3"/>
  <c r="F796" i="3"/>
  <c r="F801" i="3"/>
  <c r="F806" i="3"/>
  <c r="F812" i="3"/>
  <c r="F817" i="3"/>
  <c r="F822" i="3"/>
  <c r="F828" i="3"/>
  <c r="F838" i="3"/>
  <c r="F849" i="3"/>
  <c r="F860" i="3"/>
  <c r="F865" i="3"/>
  <c r="F870" i="3"/>
  <c r="F876" i="3"/>
  <c r="F881" i="3"/>
  <c r="F892" i="3"/>
  <c r="F897" i="3"/>
  <c r="F902" i="3"/>
  <c r="F913" i="3"/>
  <c r="F924" i="3"/>
  <c r="F934" i="3"/>
  <c r="F940" i="3"/>
  <c r="F945" i="3"/>
  <c r="F950" i="3"/>
  <c r="F966" i="3"/>
  <c r="F977" i="3"/>
  <c r="F982" i="3"/>
  <c r="F988" i="3"/>
  <c r="F1004" i="3"/>
  <c r="F1009" i="3"/>
  <c r="F1020" i="3"/>
  <c r="F1025" i="3"/>
  <c r="F1030" i="3"/>
  <c r="F1052" i="3"/>
  <c r="F1062" i="3"/>
  <c r="F1068" i="3"/>
  <c r="F1073" i="3"/>
  <c r="F1084" i="3"/>
  <c r="F1089" i="3"/>
  <c r="F1094" i="3"/>
  <c r="F1100" i="3"/>
  <c r="F1105" i="3"/>
  <c r="F1110" i="3"/>
  <c r="F1121" i="3"/>
  <c r="F12" i="3"/>
  <c r="F54" i="3"/>
  <c r="F76" i="3"/>
  <c r="F140" i="3"/>
  <c r="F182" i="3"/>
  <c r="F204" i="3"/>
  <c r="F256" i="3"/>
  <c r="F304" i="3"/>
  <c r="F320" i="3"/>
  <c r="F336" i="3"/>
  <c r="F352" i="3"/>
  <c r="F384" i="3"/>
  <c r="F400" i="3"/>
  <c r="F432" i="3"/>
  <c r="F448" i="3"/>
  <c r="F480" i="3"/>
  <c r="F512" i="3"/>
  <c r="F528" i="3"/>
  <c r="F560" i="3"/>
  <c r="F576" i="3"/>
  <c r="F608" i="3"/>
  <c r="F624" i="3"/>
  <c r="F632" i="3"/>
  <c r="F648" i="3"/>
  <c r="F664" i="3"/>
  <c r="F680" i="3"/>
  <c r="F696" i="3"/>
  <c r="F712" i="3"/>
  <c r="F728" i="3"/>
  <c r="F744" i="3"/>
  <c r="F752" i="3"/>
  <c r="F760" i="3"/>
  <c r="F768" i="3"/>
  <c r="F792" i="3"/>
  <c r="F802" i="3"/>
  <c r="F808" i="3"/>
  <c r="F813" i="3"/>
  <c r="F829" i="3"/>
  <c r="F834" i="3"/>
  <c r="F856" i="3"/>
  <c r="F861" i="3"/>
  <c r="F866" i="3"/>
  <c r="F872" i="3"/>
  <c r="F877" i="3"/>
  <c r="F888" i="3"/>
  <c r="F893" i="3"/>
  <c r="F898" i="3"/>
  <c r="F909" i="3"/>
  <c r="F914" i="3"/>
  <c r="F920" i="3"/>
  <c r="F925" i="3"/>
  <c r="F936" i="3"/>
  <c r="F941" i="3"/>
  <c r="F946" i="3"/>
  <c r="F952" i="3"/>
  <c r="F957" i="3"/>
  <c r="F962" i="3"/>
  <c r="F968" i="3"/>
  <c r="F973" i="3"/>
  <c r="F984" i="3"/>
  <c r="F989" i="3"/>
  <c r="F1005" i="3"/>
  <c r="F1010" i="3"/>
  <c r="F1026" i="3"/>
  <c r="F1032" i="3"/>
  <c r="F1037" i="3"/>
  <c r="F1048" i="3"/>
  <c r="F1053" i="3"/>
  <c r="F1064" i="3"/>
  <c r="F1069" i="3"/>
  <c r="F1080" i="3"/>
  <c r="F1090" i="3"/>
  <c r="F1096" i="3"/>
  <c r="F1101" i="3"/>
  <c r="F1106" i="3"/>
  <c r="F1112" i="3"/>
  <c r="F1122" i="3"/>
  <c r="F11" i="3"/>
  <c r="BZ1126" i="2" l="1"/>
  <c r="CA454" i="2" s="1"/>
  <c r="BZ1127" i="2"/>
  <c r="CA374" i="2" s="1"/>
  <c r="CA981" i="2"/>
  <c r="CA957" i="2"/>
  <c r="CA768" i="2"/>
  <c r="CA631" i="2"/>
  <c r="CA29" i="2"/>
  <c r="CA546" i="2"/>
  <c r="CA639" i="2"/>
  <c r="CA1064" i="2"/>
  <c r="CA446" i="2"/>
  <c r="CA572" i="2"/>
  <c r="CA1045" i="2"/>
  <c r="CA449" i="2"/>
  <c r="CA510" i="2"/>
  <c r="CA872" i="2"/>
  <c r="CA372" i="2"/>
  <c r="CA492" i="2"/>
  <c r="CA892" i="2"/>
  <c r="CA212" i="2"/>
  <c r="CA481" i="2"/>
  <c r="CA754" i="2"/>
  <c r="CA255" i="2"/>
  <c r="CA394" i="2"/>
  <c r="CA832" i="2"/>
  <c r="CA240" i="2"/>
  <c r="CA344" i="2"/>
  <c r="CA699" i="2"/>
  <c r="CA90" i="2"/>
  <c r="CA196" i="2"/>
  <c r="CA545" i="2"/>
  <c r="CA806" i="2"/>
  <c r="F511" i="3"/>
  <c r="F443" i="3"/>
  <c r="F850" i="3"/>
  <c r="F854" i="3"/>
  <c r="F504" i="3"/>
  <c r="F376" i="3"/>
  <c r="F1022" i="3"/>
  <c r="F873" i="3"/>
  <c r="F809" i="3"/>
  <c r="F754" i="3"/>
  <c r="F939" i="3"/>
  <c r="F763" i="3"/>
  <c r="F587" i="3"/>
  <c r="F331" i="3"/>
  <c r="F1085" i="3"/>
  <c r="F224" i="3"/>
  <c r="F791" i="3"/>
  <c r="F1070" i="3"/>
  <c r="F1028" i="3"/>
  <c r="F878" i="3"/>
  <c r="F1119" i="3"/>
  <c r="F783" i="3"/>
  <c r="F575" i="3"/>
  <c r="F463" i="3"/>
  <c r="F447" i="3"/>
  <c r="F399" i="3"/>
  <c r="F138" i="3"/>
  <c r="F334" i="3"/>
  <c r="F757" i="3"/>
  <c r="F629" i="3"/>
  <c r="F40" i="3"/>
  <c r="F964" i="3"/>
  <c r="F1007" i="3"/>
  <c r="F815" i="3"/>
  <c r="F719" i="3"/>
  <c r="F607" i="3"/>
  <c r="F543" i="3"/>
  <c r="F383" i="3"/>
  <c r="F367" i="3"/>
  <c r="F335" i="3"/>
  <c r="F319" i="3"/>
  <c r="F32" i="3"/>
  <c r="F510" i="3"/>
  <c r="F222" i="3"/>
  <c r="F180" i="3"/>
  <c r="F501" i="3"/>
  <c r="F405" i="3"/>
  <c r="F104" i="3"/>
  <c r="F195" i="3"/>
  <c r="F572" i="3"/>
  <c r="F426" i="3"/>
  <c r="F705" i="3"/>
  <c r="F302" i="3"/>
  <c r="F137" i="3"/>
  <c r="F94" i="3"/>
  <c r="F789" i="3"/>
  <c r="F613" i="3"/>
  <c r="F469" i="3"/>
  <c r="F293" i="3"/>
  <c r="F61" i="3"/>
  <c r="F131" i="3"/>
  <c r="F51" i="3"/>
  <c r="F762" i="3"/>
  <c r="F671" i="3"/>
  <c r="F1128" i="3"/>
  <c r="F918" i="3"/>
  <c r="F380" i="3"/>
  <c r="F252" i="3"/>
  <c r="F981" i="3"/>
  <c r="F810" i="3"/>
  <c r="F1065" i="3"/>
  <c r="F894" i="3"/>
  <c r="F722" i="3"/>
  <c r="F658" i="3"/>
  <c r="F626" i="3"/>
  <c r="F500" i="3"/>
  <c r="F372" i="3"/>
  <c r="F308" i="3"/>
  <c r="F244" i="3"/>
  <c r="F166" i="3"/>
  <c r="F81" i="3"/>
  <c r="F1003" i="3"/>
  <c r="F971" i="3"/>
  <c r="F811" i="3"/>
  <c r="F731" i="3"/>
  <c r="F283" i="3"/>
  <c r="F197" i="3"/>
  <c r="F112" i="3"/>
  <c r="F410" i="3"/>
  <c r="F25" i="3"/>
  <c r="F785" i="3"/>
  <c r="F700" i="3"/>
  <c r="F1071" i="3"/>
  <c r="F494" i="3"/>
  <c r="F978" i="3"/>
  <c r="F930" i="3"/>
  <c r="F845" i="3"/>
  <c r="F416" i="3"/>
  <c r="F288" i="3"/>
  <c r="F428" i="3"/>
  <c r="F1040" i="3"/>
  <c r="F954" i="3"/>
  <c r="F1060" i="3"/>
  <c r="F484" i="3"/>
  <c r="F743" i="3"/>
  <c r="F375" i="3"/>
  <c r="F247" i="3"/>
  <c r="F231" i="3"/>
  <c r="F128" i="3"/>
  <c r="F429" i="3"/>
  <c r="F97" i="3"/>
  <c r="F816" i="3"/>
  <c r="F732" i="3"/>
  <c r="F181" i="3"/>
  <c r="F446" i="3"/>
  <c r="F1042" i="3"/>
  <c r="F720" i="3"/>
  <c r="F961" i="3"/>
  <c r="F1016" i="3"/>
  <c r="F1074" i="3"/>
  <c r="F840" i="3"/>
  <c r="F818" i="3"/>
  <c r="F704" i="3"/>
  <c r="F640" i="3"/>
  <c r="F592" i="3"/>
  <c r="F993" i="3"/>
  <c r="F929" i="3"/>
  <c r="F886" i="3"/>
  <c r="F540" i="3"/>
  <c r="F476" i="3"/>
  <c r="F49" i="3"/>
  <c r="F1120" i="3"/>
  <c r="F1056" i="3"/>
  <c r="F1034" i="3"/>
  <c r="F928" i="3"/>
  <c r="F536" i="3"/>
  <c r="F926" i="3"/>
  <c r="F841" i="3"/>
  <c r="F706" i="3"/>
  <c r="F596" i="3"/>
  <c r="F209" i="3"/>
  <c r="F1075" i="3"/>
  <c r="F979" i="3"/>
  <c r="F963" i="3"/>
  <c r="F835" i="3"/>
  <c r="F787" i="3"/>
  <c r="F419" i="3"/>
  <c r="F186" i="3"/>
  <c r="F165" i="3"/>
  <c r="F78" i="3"/>
  <c r="F901" i="3"/>
  <c r="F636" i="3"/>
  <c r="F108" i="3"/>
  <c r="F942" i="3"/>
  <c r="F836" i="3"/>
  <c r="F730" i="3"/>
  <c r="F698" i="3"/>
  <c r="F516" i="3"/>
  <c r="F388" i="3"/>
  <c r="F324" i="3"/>
  <c r="F1103" i="3"/>
  <c r="F1023" i="3"/>
  <c r="F959" i="3"/>
  <c r="F927" i="3"/>
  <c r="F863" i="3"/>
  <c r="F831" i="3"/>
  <c r="F751" i="3"/>
  <c r="F735" i="3"/>
  <c r="F623" i="3"/>
  <c r="F591" i="3"/>
  <c r="F559" i="3"/>
  <c r="F527" i="3"/>
  <c r="F287" i="3"/>
  <c r="F255" i="3"/>
  <c r="F223" i="3"/>
  <c r="F117" i="3"/>
  <c r="F53" i="3"/>
  <c r="F606" i="3"/>
  <c r="F590" i="3"/>
  <c r="F526" i="3"/>
  <c r="F478" i="3"/>
  <c r="F382" i="3"/>
  <c r="F73" i="3"/>
  <c r="F52" i="3"/>
  <c r="F677" i="3"/>
  <c r="F325" i="3"/>
  <c r="F309" i="3"/>
  <c r="F229" i="3"/>
  <c r="F189" i="3"/>
  <c r="F168" i="3"/>
  <c r="F125" i="3"/>
  <c r="F18" i="3"/>
  <c r="F211" i="3"/>
  <c r="F115" i="3"/>
  <c r="F19" i="3"/>
  <c r="F688" i="3"/>
  <c r="F1132" i="3"/>
  <c r="F726" i="3"/>
  <c r="F662" i="3"/>
  <c r="F568" i="3"/>
  <c r="F312" i="3"/>
  <c r="F86" i="3"/>
  <c r="F958" i="3"/>
  <c r="F937" i="3"/>
  <c r="F1115" i="3"/>
  <c r="F1035" i="3"/>
  <c r="F891" i="3"/>
  <c r="F859" i="3"/>
  <c r="F843" i="3"/>
  <c r="F795" i="3"/>
  <c r="F667" i="3"/>
  <c r="F555" i="3"/>
  <c r="F523" i="3"/>
  <c r="F69" i="3"/>
  <c r="F586" i="3"/>
  <c r="F378" i="3"/>
  <c r="F330" i="3"/>
  <c r="F266" i="3"/>
  <c r="F250" i="3"/>
  <c r="F196" i="3"/>
  <c r="F46" i="3"/>
  <c r="F353" i="3"/>
  <c r="F750" i="3"/>
  <c r="F718" i="3"/>
  <c r="F620" i="3"/>
  <c r="F556" i="3"/>
  <c r="F364" i="3"/>
  <c r="F236" i="3"/>
  <c r="F156" i="3"/>
  <c r="F1125" i="3"/>
  <c r="F1104" i="3"/>
  <c r="F1061" i="3"/>
  <c r="F890" i="3"/>
  <c r="F869" i="3"/>
  <c r="F848" i="3"/>
  <c r="F780" i="3"/>
  <c r="F748" i="3"/>
  <c r="F652" i="3"/>
  <c r="F616" i="3"/>
  <c r="F424" i="3"/>
  <c r="F296" i="3"/>
  <c r="F65" i="3"/>
  <c r="F1102" i="3"/>
  <c r="F1081" i="3"/>
  <c r="F996" i="3"/>
  <c r="F974" i="3"/>
  <c r="F932" i="3"/>
  <c r="F868" i="3"/>
  <c r="F825" i="3"/>
  <c r="F1079" i="3"/>
  <c r="F1047" i="3"/>
  <c r="F1031" i="3"/>
  <c r="F999" i="3"/>
  <c r="F983" i="3"/>
  <c r="F967" i="3"/>
  <c r="F887" i="3"/>
  <c r="F823" i="3"/>
  <c r="F727" i="3"/>
  <c r="F599" i="3"/>
  <c r="F487" i="3"/>
  <c r="F471" i="3"/>
  <c r="F359" i="3"/>
  <c r="F327" i="3"/>
  <c r="F170" i="3"/>
  <c r="F550" i="3"/>
  <c r="F486" i="3"/>
  <c r="F438" i="3"/>
  <c r="F246" i="3"/>
  <c r="F589" i="3"/>
  <c r="F461" i="3"/>
  <c r="F221" i="3"/>
  <c r="F178" i="3"/>
  <c r="F136" i="3"/>
  <c r="F544" i="3"/>
  <c r="F956" i="3"/>
  <c r="F1117" i="3"/>
  <c r="F904" i="3"/>
  <c r="F797" i="3"/>
  <c r="F1036" i="3"/>
  <c r="F1014" i="3"/>
  <c r="F972" i="3"/>
  <c r="F742" i="3"/>
  <c r="F348" i="3"/>
  <c r="F284" i="3"/>
  <c r="F134" i="3"/>
  <c r="F1098" i="3"/>
  <c r="F1077" i="3"/>
  <c r="F1013" i="3"/>
  <c r="F992" i="3"/>
  <c r="F970" i="3"/>
  <c r="F864" i="3"/>
  <c r="F842" i="3"/>
  <c r="F708" i="3"/>
  <c r="F676" i="3"/>
  <c r="F600" i="3"/>
  <c r="F472" i="3"/>
  <c r="F344" i="3"/>
  <c r="F214" i="3"/>
  <c r="F44" i="3"/>
  <c r="F1097" i="3"/>
  <c r="F1012" i="3"/>
  <c r="F990" i="3"/>
  <c r="F905" i="3"/>
  <c r="F862" i="3"/>
  <c r="F820" i="3"/>
  <c r="F770" i="3"/>
  <c r="F468" i="3"/>
  <c r="F340" i="3"/>
  <c r="F38" i="3"/>
  <c r="F1123" i="3"/>
  <c r="F1043" i="3"/>
  <c r="F995" i="3"/>
  <c r="F915" i="3"/>
  <c r="F867" i="3"/>
  <c r="F851" i="3"/>
  <c r="F691" i="3"/>
  <c r="F675" i="3"/>
  <c r="F643" i="3"/>
  <c r="F627" i="3"/>
  <c r="F595" i="3"/>
  <c r="F579" i="3"/>
  <c r="F467" i="3"/>
  <c r="F387" i="3"/>
  <c r="F291" i="3"/>
  <c r="F227" i="3"/>
  <c r="F122" i="3"/>
  <c r="F80" i="3"/>
  <c r="F16" i="3"/>
  <c r="F562" i="3"/>
  <c r="F498" i="3"/>
  <c r="F450" i="3"/>
  <c r="F434" i="3"/>
  <c r="F370" i="3"/>
  <c r="F258" i="3"/>
  <c r="F206" i="3"/>
  <c r="F142" i="3"/>
  <c r="F57" i="3"/>
  <c r="F14" i="3"/>
  <c r="F761" i="3"/>
  <c r="F681" i="3"/>
  <c r="F665" i="3"/>
  <c r="F537" i="3"/>
  <c r="F521" i="3"/>
  <c r="F130" i="3"/>
  <c r="F103" i="3"/>
  <c r="F1116" i="3"/>
  <c r="F264" i="3"/>
  <c r="F495" i="3"/>
  <c r="F479" i="3"/>
  <c r="F431" i="3"/>
  <c r="F415" i="3"/>
  <c r="F351" i="3"/>
  <c r="F303" i="3"/>
  <c r="F271" i="3"/>
  <c r="F202" i="3"/>
  <c r="F160" i="3"/>
  <c r="F96" i="3"/>
  <c r="F74" i="3"/>
  <c r="F622" i="3"/>
  <c r="F558" i="3"/>
  <c r="F542" i="3"/>
  <c r="F462" i="3"/>
  <c r="F430" i="3"/>
  <c r="F398" i="3"/>
  <c r="F366" i="3"/>
  <c r="F350" i="3"/>
  <c r="F318" i="3"/>
  <c r="F286" i="3"/>
  <c r="F270" i="3"/>
  <c r="F254" i="3"/>
  <c r="F238" i="3"/>
  <c r="F201" i="3"/>
  <c r="F158" i="3"/>
  <c r="F116" i="3"/>
  <c r="F30" i="3"/>
  <c r="F773" i="3"/>
  <c r="F741" i="3"/>
  <c r="F709" i="3"/>
  <c r="F693" i="3"/>
  <c r="F661" i="3"/>
  <c r="F645" i="3"/>
  <c r="F597" i="3"/>
  <c r="F581" i="3"/>
  <c r="F565" i="3"/>
  <c r="F549" i="3"/>
  <c r="F533" i="3"/>
  <c r="F517" i="3"/>
  <c r="F485" i="3"/>
  <c r="F453" i="3"/>
  <c r="F437" i="3"/>
  <c r="F421" i="3"/>
  <c r="F389" i="3"/>
  <c r="F373" i="3"/>
  <c r="F357" i="3"/>
  <c r="F341" i="3"/>
  <c r="F277" i="3"/>
  <c r="F261" i="3"/>
  <c r="F245" i="3"/>
  <c r="F210" i="3"/>
  <c r="F146" i="3"/>
  <c r="F82" i="3"/>
  <c r="F179" i="3"/>
  <c r="F163" i="3"/>
  <c r="F147" i="3"/>
  <c r="F99" i="3"/>
  <c r="F83" i="3"/>
  <c r="F67" i="3"/>
  <c r="F35" i="3"/>
  <c r="F1113" i="3"/>
  <c r="F975" i="3"/>
  <c r="F799" i="3"/>
  <c r="F767" i="3"/>
  <c r="F1021" i="3"/>
  <c r="F1000" i="3"/>
  <c r="F784" i="3"/>
  <c r="F656" i="3"/>
  <c r="F496" i="3"/>
  <c r="F368" i="3"/>
  <c r="F240" i="3"/>
  <c r="F161" i="3"/>
  <c r="F1046" i="3"/>
  <c r="F833" i="3"/>
  <c r="F790" i="3"/>
  <c r="F694" i="3"/>
  <c r="F630" i="3"/>
  <c r="F508" i="3"/>
  <c r="F444" i="3"/>
  <c r="F92" i="3"/>
  <c r="F1130" i="3"/>
  <c r="F1088" i="3"/>
  <c r="F1045" i="3"/>
  <c r="F1024" i="3"/>
  <c r="F896" i="3"/>
  <c r="F756" i="3"/>
  <c r="F724" i="3"/>
  <c r="F692" i="3"/>
  <c r="F628" i="3"/>
  <c r="F440" i="3"/>
  <c r="F248" i="3"/>
  <c r="F172" i="3"/>
  <c r="F1129" i="3"/>
  <c r="F1108" i="3"/>
  <c r="F1001" i="3"/>
  <c r="F830" i="3"/>
  <c r="F786" i="3"/>
  <c r="F690" i="3"/>
  <c r="F564" i="3"/>
  <c r="F436" i="3"/>
  <c r="F1131" i="3"/>
  <c r="F1099" i="3"/>
  <c r="F1083" i="3"/>
  <c r="F1067" i="3"/>
  <c r="F1051" i="3"/>
  <c r="F1019" i="3"/>
  <c r="F987" i="3"/>
  <c r="F955" i="3"/>
  <c r="F923" i="3"/>
  <c r="F907" i="3"/>
  <c r="F875" i="3"/>
  <c r="F827" i="3"/>
  <c r="F779" i="3"/>
  <c r="F747" i="3"/>
  <c r="F715" i="3"/>
  <c r="F699" i="3"/>
  <c r="F683" i="3"/>
  <c r="F651" i="3"/>
  <c r="F635" i="3"/>
  <c r="F619" i="3"/>
  <c r="F603" i="3"/>
  <c r="F571" i="3"/>
  <c r="F539" i="3"/>
  <c r="F507" i="3"/>
  <c r="F491" i="3"/>
  <c r="F459" i="3"/>
  <c r="F427" i="3"/>
  <c r="F411" i="3"/>
  <c r="F395" i="3"/>
  <c r="F379" i="3"/>
  <c r="F363" i="3"/>
  <c r="F347" i="3"/>
  <c r="F315" i="3"/>
  <c r="F299" i="3"/>
  <c r="F267" i="3"/>
  <c r="F251" i="3"/>
  <c r="F235" i="3"/>
  <c r="F218" i="3"/>
  <c r="F176" i="3"/>
  <c r="F1092" i="3"/>
  <c r="F102" i="3"/>
  <c r="F943" i="3"/>
  <c r="F687" i="3"/>
  <c r="F1058" i="3"/>
  <c r="F994" i="3"/>
  <c r="F824" i="3"/>
  <c r="F776" i="3"/>
  <c r="F1126" i="3"/>
  <c r="F1041" i="3"/>
  <c r="F998" i="3"/>
  <c r="F686" i="3"/>
  <c r="F654" i="3"/>
  <c r="F70" i="3"/>
  <c r="F997" i="3"/>
  <c r="F826" i="3"/>
  <c r="F805" i="3"/>
  <c r="F552" i="3"/>
  <c r="F488" i="3"/>
  <c r="F150" i="3"/>
  <c r="F1124" i="3"/>
  <c r="F1038" i="3"/>
  <c r="F953" i="3"/>
  <c r="F910" i="3"/>
  <c r="F889" i="3"/>
  <c r="F846" i="3"/>
  <c r="F804" i="3"/>
  <c r="F778" i="3"/>
  <c r="F714" i="3"/>
  <c r="F682" i="3"/>
  <c r="F650" i="3"/>
  <c r="F612" i="3"/>
  <c r="F548" i="3"/>
  <c r="F420" i="3"/>
  <c r="F356" i="3"/>
  <c r="F292" i="3"/>
  <c r="F228" i="3"/>
  <c r="F145" i="3"/>
  <c r="F60" i="3"/>
  <c r="F1127" i="3"/>
  <c r="F1111" i="3"/>
  <c r="F1095" i="3"/>
  <c r="F1063" i="3"/>
  <c r="F951" i="3"/>
  <c r="F935" i="3"/>
  <c r="F903" i="3"/>
  <c r="F871" i="3"/>
  <c r="F855" i="3"/>
  <c r="F839" i="3"/>
  <c r="F807" i="3"/>
  <c r="F775" i="3"/>
  <c r="F759" i="3"/>
  <c r="F711" i="3"/>
  <c r="F695" i="3"/>
  <c r="F679" i="3"/>
  <c r="F663" i="3"/>
  <c r="F647" i="3"/>
  <c r="F631" i="3"/>
  <c r="F615" i="3"/>
  <c r="F583" i="3"/>
  <c r="F567" i="3"/>
  <c r="F551" i="3"/>
  <c r="F535" i="3"/>
  <c r="F519" i="3"/>
  <c r="F503" i="3"/>
  <c r="F455" i="3"/>
  <c r="F439" i="3"/>
  <c r="F423" i="3"/>
  <c r="F407" i="3"/>
  <c r="F391" i="3"/>
  <c r="F343" i="3"/>
  <c r="F311" i="3"/>
  <c r="F295" i="3"/>
  <c r="F279" i="3"/>
  <c r="F263" i="3"/>
  <c r="F213" i="3"/>
  <c r="F192" i="3"/>
  <c r="F882" i="3"/>
  <c r="F736" i="3"/>
  <c r="F672" i="3"/>
  <c r="F464" i="3"/>
  <c r="F272" i="3"/>
  <c r="F118" i="3"/>
  <c r="F33" i="3"/>
  <c r="F1078" i="3"/>
  <c r="F1057" i="3"/>
  <c r="F908" i="3"/>
  <c r="F844" i="3"/>
  <c r="F774" i="3"/>
  <c r="F710" i="3"/>
  <c r="F646" i="3"/>
  <c r="F604" i="3"/>
  <c r="F220" i="3"/>
  <c r="F949" i="3"/>
  <c r="F906" i="3"/>
  <c r="F885" i="3"/>
  <c r="F821" i="3"/>
  <c r="F800" i="3"/>
  <c r="F740" i="3"/>
  <c r="F644" i="3"/>
  <c r="F280" i="3"/>
  <c r="F1076" i="3"/>
  <c r="F1054" i="3"/>
  <c r="F969" i="3"/>
  <c r="F948" i="3"/>
  <c r="F884" i="3"/>
  <c r="F798" i="3"/>
  <c r="F738" i="3"/>
  <c r="F674" i="3"/>
  <c r="F642" i="3"/>
  <c r="F532" i="3"/>
  <c r="F276" i="3"/>
  <c r="F124" i="3"/>
  <c r="F1107" i="3"/>
  <c r="F1091" i="3"/>
  <c r="F1027" i="3"/>
  <c r="F1011" i="3"/>
  <c r="F947" i="3"/>
  <c r="F931" i="3"/>
  <c r="F899" i="3"/>
  <c r="F883" i="3"/>
  <c r="F819" i="3"/>
  <c r="F803" i="3"/>
  <c r="F771" i="3"/>
  <c r="F755" i="3"/>
  <c r="F739" i="3"/>
  <c r="F723" i="3"/>
  <c r="F707" i="3"/>
  <c r="F659" i="3"/>
  <c r="F611" i="3"/>
  <c r="F563" i="3"/>
  <c r="F547" i="3"/>
  <c r="F531" i="3"/>
  <c r="F515" i="3"/>
  <c r="F499" i="3"/>
  <c r="F483" i="3"/>
  <c r="F451" i="3"/>
  <c r="F435" i="3"/>
  <c r="F403" i="3"/>
  <c r="F371" i="3"/>
  <c r="F355" i="3"/>
  <c r="F339" i="3"/>
  <c r="F323" i="3"/>
  <c r="F307" i="3"/>
  <c r="F275" i="3"/>
  <c r="F259" i="3"/>
  <c r="F243" i="3"/>
  <c r="F208" i="3"/>
  <c r="F144" i="3"/>
  <c r="F101" i="3"/>
  <c r="F58" i="3"/>
  <c r="F37" i="3"/>
  <c r="F610" i="3"/>
  <c r="F594" i="3"/>
  <c r="F578" i="3"/>
  <c r="F546" i="3"/>
  <c r="F530" i="3"/>
  <c r="F514" i="3"/>
  <c r="F482" i="3"/>
  <c r="F466" i="3"/>
  <c r="F418" i="3"/>
  <c r="F402" i="3"/>
  <c r="F386" i="3"/>
  <c r="F154" i="3"/>
  <c r="F133" i="3"/>
  <c r="F90" i="3"/>
  <c r="F48" i="3"/>
  <c r="F26" i="3"/>
  <c r="F618" i="3"/>
  <c r="F602" i="3"/>
  <c r="F570" i="3"/>
  <c r="F554" i="3"/>
  <c r="F522" i="3"/>
  <c r="F506" i="3"/>
  <c r="F490" i="3"/>
  <c r="F474" i="3"/>
  <c r="F458" i="3"/>
  <c r="F442" i="3"/>
  <c r="F394" i="3"/>
  <c r="F362" i="3"/>
  <c r="F346" i="3"/>
  <c r="F314" i="3"/>
  <c r="F298" i="3"/>
  <c r="F282" i="3"/>
  <c r="F234" i="3"/>
  <c r="F217" i="3"/>
  <c r="F174" i="3"/>
  <c r="F153" i="3"/>
  <c r="F132" i="3"/>
  <c r="F110" i="3"/>
  <c r="F89" i="3"/>
  <c r="F68" i="3"/>
  <c r="F769" i="3"/>
  <c r="F753" i="3"/>
  <c r="F737" i="3"/>
  <c r="F721" i="3"/>
  <c r="F689" i="3"/>
  <c r="F673" i="3"/>
  <c r="F657" i="3"/>
  <c r="F641" i="3"/>
  <c r="F625" i="3"/>
  <c r="F609" i="3"/>
  <c r="F593" i="3"/>
  <c r="F577" i="3"/>
  <c r="F561" i="3"/>
  <c r="F545" i="3"/>
  <c r="F529" i="3"/>
  <c r="F513" i="3"/>
  <c r="F497" i="3"/>
  <c r="F481" i="3"/>
  <c r="F465" i="3"/>
  <c r="F449" i="3"/>
  <c r="F433" i="3"/>
  <c r="F417" i="3"/>
  <c r="F401" i="3"/>
  <c r="F385" i="3"/>
  <c r="F369" i="3"/>
  <c r="F337" i="3"/>
  <c r="F321" i="3"/>
  <c r="F305" i="3"/>
  <c r="F289" i="3"/>
  <c r="F273" i="3"/>
  <c r="F257" i="3"/>
  <c r="F241" i="3"/>
  <c r="F225" i="3"/>
  <c r="F205" i="3"/>
  <c r="F184" i="3"/>
  <c r="F162" i="3"/>
  <c r="F141" i="3"/>
  <c r="F120" i="3"/>
  <c r="F98" i="3"/>
  <c r="F77" i="3"/>
  <c r="F56" i="3"/>
  <c r="F34" i="3"/>
  <c r="F13" i="3"/>
  <c r="F207" i="3"/>
  <c r="F191" i="3"/>
  <c r="F175" i="3"/>
  <c r="F159" i="3"/>
  <c r="K13" i="3" s="1"/>
  <c r="F143" i="3"/>
  <c r="F127" i="3"/>
  <c r="F111" i="3"/>
  <c r="F95" i="3"/>
  <c r="F79" i="3"/>
  <c r="F63" i="3"/>
  <c r="F47" i="3"/>
  <c r="F31" i="3"/>
  <c r="F15" i="3"/>
  <c r="F149" i="3"/>
  <c r="F106" i="3"/>
  <c r="F85" i="3"/>
  <c r="F64" i="3"/>
  <c r="F42" i="3"/>
  <c r="F21" i="3"/>
  <c r="F614" i="3"/>
  <c r="F598" i="3"/>
  <c r="F582" i="3"/>
  <c r="F566" i="3"/>
  <c r="F534" i="3"/>
  <c r="F518" i="3"/>
  <c r="F502" i="3"/>
  <c r="F470" i="3"/>
  <c r="F454" i="3"/>
  <c r="F422" i="3"/>
  <c r="F406" i="3"/>
  <c r="F390" i="3"/>
  <c r="F374" i="3"/>
  <c r="F358" i="3"/>
  <c r="F342" i="3"/>
  <c r="F326" i="3"/>
  <c r="F310" i="3"/>
  <c r="F294" i="3"/>
  <c r="F278" i="3"/>
  <c r="F262" i="3"/>
  <c r="F230" i="3"/>
  <c r="F212" i="3"/>
  <c r="F190" i="3"/>
  <c r="F169" i="3"/>
  <c r="F148" i="3"/>
  <c r="F126" i="3"/>
  <c r="F105" i="3"/>
  <c r="F84" i="3"/>
  <c r="F62" i="3"/>
  <c r="F41" i="3"/>
  <c r="F20" i="3"/>
  <c r="F781" i="3"/>
  <c r="F765" i="3"/>
  <c r="F749" i="3"/>
  <c r="F733" i="3"/>
  <c r="F717" i="3"/>
  <c r="F701" i="3"/>
  <c r="F685" i="3"/>
  <c r="F669" i="3"/>
  <c r="F653" i="3"/>
  <c r="F637" i="3"/>
  <c r="F621" i="3"/>
  <c r="F605" i="3"/>
  <c r="F573" i="3"/>
  <c r="F557" i="3"/>
  <c r="F541" i="3"/>
  <c r="F525" i="3"/>
  <c r="F509" i="3"/>
  <c r="F493" i="3"/>
  <c r="F477" i="3"/>
  <c r="F445" i="3"/>
  <c r="F413" i="3"/>
  <c r="F397" i="3"/>
  <c r="F381" i="3"/>
  <c r="F365" i="3"/>
  <c r="F349" i="3"/>
  <c r="F333" i="3"/>
  <c r="F317" i="3"/>
  <c r="F301" i="3"/>
  <c r="F285" i="3"/>
  <c r="F269" i="3"/>
  <c r="F253" i="3"/>
  <c r="F237" i="3"/>
  <c r="F200" i="3"/>
  <c r="F157" i="3"/>
  <c r="F114" i="3"/>
  <c r="F93" i="3"/>
  <c r="F72" i="3"/>
  <c r="F50" i="3"/>
  <c r="F29" i="3"/>
  <c r="F219" i="3"/>
  <c r="F203" i="3"/>
  <c r="F187" i="3"/>
  <c r="F171" i="3"/>
  <c r="F155" i="3"/>
  <c r="F139" i="3"/>
  <c r="F123" i="3"/>
  <c r="F107" i="3"/>
  <c r="F91" i="3"/>
  <c r="F75" i="3"/>
  <c r="F59" i="3"/>
  <c r="F43" i="3"/>
  <c r="F27" i="3"/>
  <c r="F354" i="3"/>
  <c r="F338" i="3"/>
  <c r="F322" i="3"/>
  <c r="F306" i="3"/>
  <c r="F290" i="3"/>
  <c r="F274" i="3"/>
  <c r="F242" i="3"/>
  <c r="F185" i="3"/>
  <c r="F164" i="3"/>
  <c r="F121" i="3"/>
  <c r="F100" i="3"/>
  <c r="F36" i="3"/>
  <c r="F777" i="3"/>
  <c r="F745" i="3"/>
  <c r="F729" i="3"/>
  <c r="F713" i="3"/>
  <c r="F697" i="3"/>
  <c r="F633" i="3"/>
  <c r="F617" i="3"/>
  <c r="F601" i="3"/>
  <c r="F585" i="3"/>
  <c r="F569" i="3"/>
  <c r="F553" i="3"/>
  <c r="F505" i="3"/>
  <c r="F489" i="3"/>
  <c r="F473" i="3"/>
  <c r="F457" i="3"/>
  <c r="F441" i="3"/>
  <c r="F425" i="3"/>
  <c r="F409" i="3"/>
  <c r="F393" i="3"/>
  <c r="F377" i="3"/>
  <c r="F361" i="3"/>
  <c r="F345" i="3"/>
  <c r="F329" i="3"/>
  <c r="F313" i="3"/>
  <c r="F297" i="3"/>
  <c r="F281" i="3"/>
  <c r="F265" i="3"/>
  <c r="F249" i="3"/>
  <c r="F233" i="3"/>
  <c r="F216" i="3"/>
  <c r="F194" i="3"/>
  <c r="F173" i="3"/>
  <c r="F152" i="3"/>
  <c r="F109" i="3"/>
  <c r="F88" i="3"/>
  <c r="F66" i="3"/>
  <c r="F45" i="3"/>
  <c r="F24" i="3"/>
  <c r="F215" i="3"/>
  <c r="F199" i="3"/>
  <c r="F183" i="3"/>
  <c r="F167" i="3"/>
  <c r="F151" i="3"/>
  <c r="F135" i="3"/>
  <c r="F119" i="3"/>
  <c r="F87" i="3"/>
  <c r="F71" i="3"/>
  <c r="F55" i="3"/>
  <c r="F39" i="3"/>
  <c r="F23" i="3"/>
  <c r="K41" i="3"/>
  <c r="BT1129" i="2" l="1"/>
  <c r="BT1128" i="2"/>
  <c r="BT1127" i="2"/>
  <c r="BV69" i="2" s="1"/>
  <c r="BT1126" i="2"/>
  <c r="CA700" i="2"/>
  <c r="CA921" i="2"/>
  <c r="CA1007" i="2"/>
  <c r="CA168" i="2"/>
  <c r="CA259" i="2"/>
  <c r="CA335" i="2"/>
  <c r="CA445" i="2"/>
  <c r="CA407" i="2"/>
  <c r="CA469" i="2"/>
  <c r="CA540" i="2"/>
  <c r="CA627" i="2"/>
  <c r="CA176" i="2"/>
  <c r="CA450" i="2"/>
  <c r="CA707" i="2"/>
  <c r="CA40" i="2"/>
  <c r="CA79" i="2"/>
  <c r="CA149" i="2"/>
  <c r="CA183" i="2"/>
  <c r="CA221" i="2"/>
  <c r="CA330" i="2"/>
  <c r="CA213" i="2"/>
  <c r="CA420" i="2"/>
  <c r="CA256" i="2"/>
  <c r="CA398" i="2"/>
  <c r="CA638" i="2"/>
  <c r="CA910" i="2"/>
  <c r="CA972" i="2"/>
  <c r="CA1020" i="2"/>
  <c r="CA969" i="2"/>
  <c r="CA1046" i="2"/>
  <c r="CA48" i="2"/>
  <c r="CA67" i="2"/>
  <c r="CA153" i="2"/>
  <c r="CA767" i="2"/>
  <c r="CA988" i="2"/>
  <c r="CA618" i="2"/>
  <c r="CA798" i="2"/>
  <c r="CA721" i="2"/>
  <c r="CA810" i="2"/>
  <c r="CA944" i="2"/>
  <c r="CA1010" i="2"/>
  <c r="CA895" i="2"/>
  <c r="CA6" i="2"/>
  <c r="CA84" i="2"/>
  <c r="CA246" i="2"/>
  <c r="CA291" i="2"/>
  <c r="CA610" i="2"/>
  <c r="CA674" i="2"/>
  <c r="CA749" i="2"/>
  <c r="CA745" i="2"/>
  <c r="CA845" i="2"/>
  <c r="CA779" i="2"/>
  <c r="CA890" i="2"/>
  <c r="CA131" i="2"/>
  <c r="CA427" i="2"/>
  <c r="CA918" i="2"/>
  <c r="CA350" i="2"/>
  <c r="CA938" i="2"/>
  <c r="CA411" i="2"/>
  <c r="CA1013" i="2"/>
  <c r="CA483" i="2"/>
  <c r="CA1032" i="2"/>
  <c r="CA514" i="2"/>
  <c r="CA23" i="2"/>
  <c r="CA582" i="2"/>
  <c r="CA53" i="2"/>
  <c r="CA583" i="2"/>
  <c r="CA88" i="2"/>
  <c r="CA649" i="2"/>
  <c r="CA127" i="2"/>
  <c r="CA716" i="2"/>
  <c r="CA224" i="2"/>
  <c r="CA855" i="2"/>
  <c r="CA292" i="2"/>
  <c r="CA778" i="2"/>
  <c r="CA304" i="2"/>
  <c r="CA908" i="2"/>
  <c r="CA388" i="2"/>
  <c r="CA907" i="2"/>
  <c r="CA391" i="2"/>
  <c r="CA1018" i="2"/>
  <c r="CA477" i="2"/>
  <c r="CA982" i="2"/>
  <c r="CA511" i="2"/>
  <c r="CA52" i="2"/>
  <c r="CA630" i="2"/>
  <c r="CA58" i="2"/>
  <c r="CA628" i="2"/>
  <c r="CA81" i="2"/>
  <c r="CA791" i="2"/>
  <c r="CA270" i="2"/>
  <c r="CA819" i="2"/>
  <c r="CA297" i="2"/>
  <c r="CA896" i="2"/>
  <c r="CA416" i="2"/>
  <c r="CA1005" i="2"/>
  <c r="CA475" i="2"/>
  <c r="CA911" i="2"/>
  <c r="CA470" i="2"/>
  <c r="CA1031" i="2"/>
  <c r="CA512" i="2"/>
  <c r="CA9" i="2"/>
  <c r="CA566" i="2"/>
  <c r="CA54" i="2"/>
  <c r="CA621" i="2"/>
  <c r="CA76" i="2"/>
  <c r="CA867" i="2"/>
  <c r="CA376" i="2"/>
  <c r="CA1021" i="2"/>
  <c r="CA491" i="2"/>
  <c r="CA1006" i="2"/>
  <c r="CA535" i="2"/>
  <c r="CA37" i="2"/>
  <c r="CA590" i="2"/>
  <c r="CA61" i="2"/>
  <c r="CA585" i="2"/>
  <c r="CA97" i="2"/>
  <c r="CA655" i="2"/>
  <c r="CA169" i="2"/>
  <c r="CA793" i="2"/>
  <c r="CA274" i="2"/>
  <c r="CA792" i="2"/>
  <c r="CA280" i="2"/>
  <c r="CA828" i="2"/>
  <c r="CA253" i="2"/>
  <c r="CA820" i="2"/>
  <c r="CA251" i="2"/>
  <c r="CA762" i="2"/>
  <c r="CA336" i="2"/>
  <c r="CA888" i="2"/>
  <c r="CA408" i="2"/>
  <c r="CA975" i="2"/>
  <c r="CA513" i="2"/>
  <c r="CA18" i="2"/>
  <c r="CA579" i="2"/>
  <c r="CA86" i="2"/>
  <c r="CA773" i="2"/>
  <c r="CA315" i="2"/>
  <c r="CA772" i="2"/>
  <c r="CA305" i="2"/>
  <c r="CA912" i="2"/>
  <c r="CA432" i="2"/>
  <c r="CA904" i="2"/>
  <c r="CA424" i="2"/>
  <c r="CA979" i="2"/>
  <c r="CA488" i="2"/>
  <c r="CA998" i="2"/>
  <c r="CA527" i="2"/>
  <c r="CA51" i="2"/>
  <c r="CA587" i="2"/>
  <c r="CA94" i="2"/>
  <c r="CA657" i="2"/>
  <c r="CA132" i="2"/>
  <c r="CA723" i="2"/>
  <c r="CA230" i="2"/>
  <c r="CA829" i="2"/>
  <c r="CA314" i="2"/>
  <c r="CA925" i="2"/>
  <c r="CA362" i="2"/>
  <c r="CA953" i="2"/>
  <c r="CA417" i="2"/>
  <c r="CA1028" i="2"/>
  <c r="CA489" i="2"/>
  <c r="CA1047" i="2"/>
  <c r="CA528" i="2"/>
  <c r="CA38" i="2"/>
  <c r="CA588" i="2"/>
  <c r="CA66" i="2"/>
  <c r="CA650" i="2"/>
  <c r="CA143" i="2"/>
  <c r="CA647" i="2"/>
  <c r="CA161" i="2"/>
  <c r="CA722" i="2"/>
  <c r="CA197" i="2"/>
  <c r="CA943" i="2"/>
  <c r="CA552" i="2"/>
  <c r="CA34" i="2"/>
  <c r="CA637" i="2"/>
  <c r="CA147" i="2"/>
  <c r="CA693" i="2"/>
  <c r="CA208" i="2"/>
  <c r="CA782" i="2"/>
  <c r="CA333" i="2"/>
  <c r="CA860" i="2"/>
  <c r="CA319" i="2"/>
  <c r="CA788" i="2"/>
  <c r="CA321" i="2"/>
  <c r="CA843" i="2"/>
  <c r="CA328" i="2"/>
  <c r="CA1003" i="2"/>
  <c r="CA430" i="2"/>
  <c r="CA708" i="2"/>
  <c r="CA206" i="2"/>
  <c r="CA847" i="2"/>
  <c r="CA284" i="2"/>
  <c r="CA812" i="2"/>
  <c r="CA245" i="2"/>
  <c r="CA803" i="2"/>
  <c r="CA312" i="2"/>
  <c r="CA880" i="2"/>
  <c r="CA400" i="2"/>
  <c r="CA879" i="2"/>
  <c r="CA462" i="2"/>
  <c r="CA1017" i="2"/>
  <c r="CA533" i="2"/>
  <c r="CA1000" i="2"/>
  <c r="CA539" i="2"/>
  <c r="CA709" i="2"/>
  <c r="CA199" i="2"/>
  <c r="CA783" i="2"/>
  <c r="CA262" i="2"/>
  <c r="CA753" i="2"/>
  <c r="CA390" i="2"/>
  <c r="CA964" i="2"/>
  <c r="CA386" i="2"/>
  <c r="CA929" i="2"/>
  <c r="CA385" i="2"/>
  <c r="CA1019" i="2"/>
  <c r="CA463" i="2"/>
  <c r="CA1066" i="2"/>
  <c r="CA476" i="2"/>
  <c r="CA1073" i="2"/>
  <c r="CA532" i="2"/>
  <c r="CA15" i="2"/>
  <c r="CA763" i="2"/>
  <c r="CA320" i="2"/>
  <c r="CA864" i="2"/>
  <c r="CA353" i="2"/>
  <c r="CA967" i="2"/>
  <c r="CA486" i="2"/>
  <c r="CA977" i="2"/>
  <c r="CA500" i="2"/>
  <c r="CA1039" i="2"/>
  <c r="CA520" i="2"/>
  <c r="CA30" i="2"/>
  <c r="CA578" i="2"/>
  <c r="CA100" i="2"/>
  <c r="CA668" i="2"/>
  <c r="CA166" i="2"/>
  <c r="CA727" i="2"/>
  <c r="CA202" i="2"/>
  <c r="CA784" i="2"/>
  <c r="CA272" i="2"/>
  <c r="CA776" i="2"/>
  <c r="CA264" i="2"/>
  <c r="CA854" i="2"/>
  <c r="CA340" i="2"/>
  <c r="CA965" i="2"/>
  <c r="CA382" i="2"/>
  <c r="CA903" i="2"/>
  <c r="CA472" i="2"/>
  <c r="CA1016" i="2"/>
  <c r="CA555" i="2"/>
  <c r="CA25" i="2"/>
  <c r="CA730" i="2"/>
  <c r="CA222" i="2"/>
  <c r="CA849" i="2"/>
  <c r="CA273" i="2"/>
  <c r="CA850" i="2"/>
  <c r="CA373" i="2"/>
  <c r="CA786" i="2"/>
  <c r="CA345" i="2"/>
  <c r="CA930" i="2"/>
  <c r="CA403" i="2"/>
  <c r="CA935" i="2"/>
  <c r="CA478" i="2"/>
  <c r="CA1024" i="2"/>
  <c r="CA563" i="2"/>
  <c r="CA24" i="2"/>
  <c r="CA580" i="2"/>
  <c r="CA75" i="2"/>
  <c r="CA654" i="2"/>
  <c r="CA174" i="2"/>
  <c r="CA785" i="2"/>
  <c r="CA266" i="2"/>
  <c r="CA821" i="2"/>
  <c r="CA306" i="2"/>
  <c r="CA917" i="2"/>
  <c r="CA354" i="2"/>
  <c r="CA866" i="2"/>
  <c r="CA453" i="2"/>
  <c r="CA1035" i="2"/>
  <c r="CA479" i="2"/>
  <c r="CA951" i="2"/>
  <c r="CA556" i="2"/>
  <c r="CA5" i="2"/>
  <c r="CA573" i="2"/>
  <c r="CA57" i="2"/>
  <c r="CA570" i="2"/>
  <c r="CA92" i="2"/>
  <c r="CA653" i="2"/>
  <c r="CA154" i="2"/>
  <c r="CA1059" i="2"/>
  <c r="CA503" i="2"/>
  <c r="CA1111" i="2"/>
  <c r="CA609" i="2"/>
  <c r="CA118" i="2"/>
  <c r="CA681" i="2"/>
  <c r="CA157" i="2"/>
  <c r="CA748" i="2"/>
  <c r="CA214" i="2"/>
  <c r="CA816" i="2"/>
  <c r="CA242" i="2"/>
  <c r="CA865" i="2"/>
  <c r="CA289" i="2"/>
  <c r="CA807" i="2"/>
  <c r="CA286" i="2"/>
  <c r="CA954" i="2"/>
  <c r="CA1085" i="2"/>
  <c r="CA1112" i="2"/>
  <c r="CA1104" i="2"/>
  <c r="CA1088" i="2"/>
  <c r="CA1099" i="2"/>
  <c r="CA1110" i="2"/>
  <c r="CA1120" i="2"/>
  <c r="CA1083" i="2"/>
  <c r="CA1106" i="2"/>
  <c r="CA1114" i="2"/>
  <c r="CA1101" i="2"/>
  <c r="CA1116" i="2"/>
  <c r="CA1097" i="2"/>
  <c r="CA1115" i="2"/>
  <c r="CA1089" i="2"/>
  <c r="CA1079" i="2"/>
  <c r="CA1113" i="2"/>
  <c r="CA1084" i="2"/>
  <c r="CA1093" i="2"/>
  <c r="CA1080" i="2"/>
  <c r="CA1091" i="2"/>
  <c r="CA1121" i="2"/>
  <c r="CA1092" i="2"/>
  <c r="CA1090" i="2"/>
  <c r="CA1082" i="2"/>
  <c r="CA1124" i="2"/>
  <c r="CA1123" i="2"/>
  <c r="CA1081" i="2"/>
  <c r="CA1094" i="2"/>
  <c r="CA1122" i="2"/>
  <c r="CA1100" i="2"/>
  <c r="CA632" i="2"/>
  <c r="CA150" i="2"/>
  <c r="CA701" i="2"/>
  <c r="CA216" i="2"/>
  <c r="CA729" i="2"/>
  <c r="CA244" i="2"/>
  <c r="CA713" i="2"/>
  <c r="CA327" i="2"/>
  <c r="CA893" i="2"/>
  <c r="CA355" i="2"/>
  <c r="CA970" i="2"/>
  <c r="CA443" i="2"/>
  <c r="CA928" i="2"/>
  <c r="CA448" i="2"/>
  <c r="CA1037" i="2"/>
  <c r="CA507" i="2"/>
  <c r="CA848" i="2"/>
  <c r="CA271" i="2"/>
  <c r="CA755" i="2"/>
  <c r="CA343" i="2"/>
  <c r="CA945" i="2"/>
  <c r="CA409" i="2"/>
  <c r="CA952" i="2"/>
  <c r="CA415" i="2"/>
  <c r="CA1027" i="2"/>
  <c r="CA471" i="2"/>
  <c r="CA887" i="2"/>
  <c r="CA562" i="2"/>
  <c r="CA27" i="2"/>
  <c r="CA575" i="2"/>
  <c r="CA123" i="2"/>
  <c r="CA634" i="2"/>
  <c r="CA144" i="2"/>
  <c r="CA719" i="2"/>
  <c r="CA194" i="2"/>
  <c r="CA711" i="2"/>
  <c r="CA193" i="2"/>
  <c r="CA698" i="2"/>
  <c r="CA220" i="2"/>
  <c r="CA861" i="2"/>
  <c r="CA177" i="2"/>
  <c r="CA914" i="2"/>
  <c r="CA444" i="2"/>
  <c r="CA1004" i="2"/>
  <c r="CA465" i="2"/>
  <c r="CA1087" i="2"/>
  <c r="CA661" i="2"/>
  <c r="CA173" i="2"/>
  <c r="CA728" i="2"/>
  <c r="CA195" i="2"/>
  <c r="CA764" i="2"/>
  <c r="CA285" i="2"/>
  <c r="CA756" i="2"/>
  <c r="CA269" i="2"/>
  <c r="CA902" i="2"/>
  <c r="CA367" i="2"/>
  <c r="CA937" i="2"/>
  <c r="CA401" i="2"/>
  <c r="CA1012" i="2"/>
  <c r="CA473" i="2"/>
  <c r="CA927" i="2"/>
  <c r="CA548" i="2"/>
  <c r="CA14" i="2"/>
  <c r="CA569" i="2"/>
  <c r="CA72" i="2"/>
  <c r="CA660" i="2"/>
  <c r="CA158" i="2"/>
  <c r="CA777" i="2"/>
  <c r="CA258" i="2"/>
  <c r="CA813" i="2"/>
  <c r="CA261" i="2"/>
  <c r="CA770" i="2"/>
  <c r="CA275" i="2"/>
  <c r="CA873" i="2"/>
  <c r="CA402" i="2"/>
  <c r="CA1061" i="2"/>
  <c r="CA466" i="2"/>
  <c r="CA1025" i="2"/>
  <c r="CA541" i="2"/>
  <c r="CA1072" i="2"/>
  <c r="CA554" i="2"/>
  <c r="CA19" i="2"/>
  <c r="CA625" i="2"/>
  <c r="CA117" i="2"/>
  <c r="CA897" i="2"/>
  <c r="CA426" i="2"/>
  <c r="CA1063" i="2"/>
  <c r="CA544" i="2"/>
  <c r="CA28" i="2"/>
  <c r="CA604" i="2"/>
  <c r="CA82" i="2"/>
  <c r="CA671" i="2"/>
  <c r="CA138" i="2"/>
  <c r="CA751" i="2"/>
  <c r="CA226" i="2"/>
  <c r="CA744" i="2"/>
  <c r="CA211" i="2"/>
  <c r="CA725" i="2"/>
  <c r="CA215" i="2"/>
  <c r="CA926" i="2"/>
  <c r="CA358" i="2"/>
  <c r="CA619" i="2"/>
  <c r="CA101" i="2"/>
  <c r="CA688" i="2"/>
  <c r="CA126" i="2"/>
  <c r="CA703" i="2"/>
  <c r="CA170" i="2"/>
  <c r="CA690" i="2"/>
  <c r="CA200" i="2"/>
  <c r="CA853" i="2"/>
  <c r="CA338" i="2"/>
  <c r="CA885" i="2"/>
  <c r="CA347" i="2"/>
  <c r="CA940" i="2"/>
  <c r="CA395" i="2"/>
  <c r="CA939" i="2"/>
  <c r="CA413" i="2"/>
  <c r="CA3" i="2"/>
  <c r="CA620" i="2"/>
  <c r="CA73" i="2"/>
  <c r="CA689" i="2"/>
  <c r="CA165" i="2"/>
  <c r="CA825" i="2"/>
  <c r="CA249" i="2"/>
  <c r="CA824" i="2"/>
  <c r="CA247" i="2"/>
  <c r="CA789" i="2"/>
  <c r="CA331" i="2"/>
  <c r="CA942" i="2"/>
  <c r="CA349" i="2"/>
  <c r="CA876" i="2"/>
  <c r="CA389" i="2"/>
  <c r="CA875" i="2"/>
  <c r="CA384" i="2"/>
  <c r="CA718" i="2"/>
  <c r="CA201" i="2"/>
  <c r="CA840" i="2"/>
  <c r="CA263" i="2"/>
  <c r="CA909" i="2"/>
  <c r="CA346" i="2"/>
  <c r="CA900" i="2"/>
  <c r="CA380" i="2"/>
  <c r="CA834" i="2"/>
  <c r="CA451" i="2"/>
  <c r="CA1068" i="2"/>
  <c r="CA464" i="2"/>
  <c r="CA1038" i="2"/>
  <c r="CA567" i="2"/>
  <c r="CA49" i="2"/>
  <c r="CA622" i="2"/>
  <c r="CA47" i="2"/>
  <c r="CA683" i="2"/>
  <c r="CA136" i="2"/>
  <c r="CA675" i="2"/>
  <c r="CA129" i="2"/>
  <c r="CA686" i="2"/>
  <c r="CA146" i="2"/>
  <c r="CA817" i="2"/>
  <c r="CA298" i="2"/>
  <c r="CA886" i="2"/>
  <c r="CA351" i="2"/>
  <c r="CA955" i="2"/>
  <c r="CA429" i="2"/>
  <c r="CA1076" i="2"/>
  <c r="CA576" i="2"/>
  <c r="CA125" i="2"/>
  <c r="CA629" i="2"/>
  <c r="CA121" i="2"/>
  <c r="CA841" i="2"/>
  <c r="CA265" i="2"/>
  <c r="CA833" i="2"/>
  <c r="CA257" i="2"/>
  <c r="CA790" i="2"/>
  <c r="CA341" i="2"/>
  <c r="CA901" i="2"/>
  <c r="CA363" i="2"/>
  <c r="CA963" i="2"/>
  <c r="CA437" i="2"/>
  <c r="CA1053" i="2"/>
  <c r="CA458" i="2"/>
  <c r="CA1023" i="2"/>
  <c r="CA561" i="2"/>
  <c r="CA39" i="2"/>
  <c r="CA568" i="2"/>
  <c r="CA115" i="2"/>
  <c r="CA652" i="2"/>
  <c r="CA188" i="2"/>
  <c r="CA769" i="2"/>
  <c r="CA250" i="2"/>
  <c r="CA839" i="2"/>
  <c r="CA276" i="2"/>
  <c r="CA958" i="2"/>
  <c r="CA365" i="2"/>
  <c r="CA899" i="2"/>
  <c r="CA383" i="2"/>
  <c r="CA989" i="2"/>
  <c r="CA459" i="2"/>
  <c r="CA1060" i="2"/>
  <c r="CA456" i="2"/>
  <c r="CA959" i="2"/>
  <c r="CA560" i="2"/>
  <c r="CA41" i="2"/>
  <c r="CA858" i="2"/>
  <c r="CA348" i="2"/>
  <c r="CA1051" i="2"/>
  <c r="CA495" i="2"/>
  <c r="CA976" i="2"/>
  <c r="CA515" i="2"/>
  <c r="CA4" i="2"/>
  <c r="CA594" i="2"/>
  <c r="CA91" i="2"/>
  <c r="CA658" i="2"/>
  <c r="CA133" i="2"/>
  <c r="CA643" i="2"/>
  <c r="CA137" i="2"/>
  <c r="CA648" i="2"/>
  <c r="CA164" i="2"/>
  <c r="CA814" i="2"/>
  <c r="CA300" i="2"/>
  <c r="CA687" i="2"/>
  <c r="CA160" i="2"/>
  <c r="CA702" i="2"/>
  <c r="CA162" i="2"/>
  <c r="CA831" i="2"/>
  <c r="CA268" i="2"/>
  <c r="CA796" i="2"/>
  <c r="CA329" i="2"/>
  <c r="CA949" i="2"/>
  <c r="CA371" i="2"/>
  <c r="CA883" i="2"/>
  <c r="CA392" i="2"/>
  <c r="CA1052" i="2"/>
  <c r="CA414" i="2"/>
  <c r="CA1056" i="2"/>
  <c r="CA538" i="2"/>
  <c r="CA21" i="2"/>
  <c r="CA611" i="2"/>
  <c r="CA93" i="2"/>
  <c r="CA667" i="2"/>
  <c r="CA111" i="2"/>
  <c r="CA673" i="2"/>
  <c r="CA148" i="2"/>
  <c r="CA809" i="2"/>
  <c r="CA290" i="2"/>
  <c r="CA781" i="2"/>
  <c r="CA323" i="2"/>
  <c r="CA844" i="2"/>
  <c r="CA303" i="2"/>
  <c r="CA835" i="2"/>
  <c r="CA326" i="2"/>
  <c r="CA992" i="2"/>
  <c r="CA531" i="2"/>
  <c r="CA10" i="2"/>
  <c r="CA612" i="2"/>
  <c r="CA65" i="2"/>
  <c r="CA704" i="2"/>
  <c r="CA178" i="2"/>
  <c r="CA694" i="2"/>
  <c r="CA159" i="2"/>
  <c r="CA746" i="2"/>
  <c r="CA235" i="2"/>
  <c r="CA830" i="2"/>
  <c r="CA316" i="2"/>
  <c r="CA780" i="2"/>
  <c r="CA313" i="2"/>
  <c r="CA771" i="2"/>
  <c r="CA334" i="2"/>
  <c r="CA633" i="2"/>
  <c r="CA112" i="2"/>
  <c r="CA710" i="2"/>
  <c r="CA185" i="2"/>
  <c r="CA805" i="2"/>
  <c r="CA229" i="2"/>
  <c r="CA804" i="2"/>
  <c r="CA337" i="2"/>
  <c r="CA950" i="2"/>
  <c r="CA357" i="2"/>
  <c r="CA906" i="2"/>
  <c r="CA436" i="2"/>
  <c r="CA1002" i="2"/>
  <c r="CA461" i="2"/>
  <c r="CA1009" i="2"/>
  <c r="CA525" i="2"/>
  <c r="BV288" i="2"/>
  <c r="CA1103" i="2"/>
  <c r="CA614" i="2"/>
  <c r="CA59" i="2"/>
  <c r="CA606" i="2"/>
  <c r="CA45" i="2"/>
  <c r="CA601" i="2"/>
  <c r="CA110" i="2"/>
  <c r="CA696" i="2"/>
  <c r="CA187" i="2"/>
  <c r="CA774" i="2"/>
  <c r="CA325" i="2"/>
  <c r="CA851" i="2"/>
  <c r="CA236" i="2"/>
  <c r="CA974" i="2"/>
  <c r="CA508" i="2"/>
  <c r="CA44" i="2"/>
  <c r="CA558" i="2"/>
  <c r="CA63" i="2"/>
  <c r="CA720" i="2"/>
  <c r="CA184" i="2"/>
  <c r="CA712" i="2"/>
  <c r="CA186" i="2"/>
  <c r="CA691" i="2"/>
  <c r="CA232" i="2"/>
  <c r="CA797" i="2"/>
  <c r="CA339" i="2"/>
  <c r="CA859" i="2"/>
  <c r="CA267" i="2"/>
  <c r="CA891" i="2"/>
  <c r="CA375" i="2"/>
  <c r="CA1011" i="2"/>
  <c r="CA455" i="2"/>
  <c r="CA1030" i="2"/>
  <c r="CA559" i="2"/>
  <c r="CA20" i="2"/>
  <c r="CA624" i="2"/>
  <c r="CA107" i="2"/>
  <c r="CA644" i="2"/>
  <c r="CA180" i="2"/>
  <c r="CA692" i="2"/>
  <c r="CA142" i="2"/>
  <c r="CA846" i="2"/>
  <c r="CA332" i="2"/>
  <c r="CA795" i="2"/>
  <c r="CA293" i="2"/>
  <c r="CA948" i="2"/>
  <c r="CA361" i="2"/>
  <c r="CA898" i="2"/>
  <c r="CA428" i="2"/>
  <c r="CA1067" i="2"/>
  <c r="CA422" i="2"/>
  <c r="CA757" i="2"/>
  <c r="CA299" i="2"/>
  <c r="CA889" i="2"/>
  <c r="CA418" i="2"/>
  <c r="CA1077" i="2"/>
  <c r="CA482" i="2"/>
  <c r="CA983" i="2"/>
  <c r="CA521" i="2"/>
  <c r="CA26" i="2"/>
  <c r="CA581" i="2"/>
  <c r="CA70" i="2"/>
  <c r="CA574" i="2"/>
  <c r="CA62" i="2"/>
  <c r="CA571" i="2"/>
  <c r="CA71" i="2"/>
  <c r="CA715" i="2"/>
  <c r="CA198" i="2"/>
  <c r="CA1044" i="2"/>
  <c r="CA505" i="2"/>
  <c r="CA1048" i="2"/>
  <c r="CA530" i="2"/>
  <c r="CA22" i="2"/>
  <c r="CA598" i="2"/>
  <c r="CA60" i="2"/>
  <c r="CA596" i="2"/>
  <c r="CA74" i="2"/>
  <c r="CA684" i="2"/>
  <c r="CA179" i="2"/>
  <c r="CA738" i="2"/>
  <c r="CA237" i="2"/>
  <c r="CA800" i="2"/>
  <c r="CA288" i="2"/>
  <c r="CA799" i="2"/>
  <c r="CA278" i="2"/>
  <c r="CA980" i="2"/>
  <c r="CA498" i="2"/>
  <c r="CA984" i="2"/>
  <c r="CA523" i="2"/>
  <c r="CA12" i="2"/>
  <c r="CA607" i="2"/>
  <c r="CA122" i="2"/>
  <c r="CA666" i="2"/>
  <c r="CA141" i="2"/>
  <c r="CA677" i="2"/>
  <c r="CA189" i="2"/>
  <c r="CA731" i="2"/>
  <c r="CA231" i="2"/>
  <c r="CA857" i="2"/>
  <c r="CA281" i="2"/>
  <c r="CA856" i="2"/>
  <c r="CA279" i="2"/>
  <c r="CA613" i="2"/>
  <c r="CA68" i="2"/>
  <c r="CA682" i="2"/>
  <c r="CA104" i="2"/>
  <c r="CA761" i="2"/>
  <c r="CA228" i="2"/>
  <c r="CA760" i="2"/>
  <c r="CA248" i="2"/>
  <c r="CA838" i="2"/>
  <c r="CA324" i="2"/>
  <c r="CA878" i="2"/>
  <c r="CA368" i="2"/>
  <c r="CA842" i="2"/>
  <c r="CA441" i="2"/>
  <c r="CA973" i="2"/>
  <c r="CA447" i="2"/>
  <c r="CA1001" i="2"/>
  <c r="CA517" i="2"/>
  <c r="CA993" i="2"/>
  <c r="CA509" i="2"/>
  <c r="CA1055" i="2"/>
  <c r="CA536" i="2"/>
  <c r="CA35" i="2"/>
  <c r="CA599" i="2"/>
  <c r="CA114" i="2"/>
  <c r="CA740" i="2"/>
  <c r="CA204" i="2"/>
  <c r="CA815" i="2"/>
  <c r="CA252" i="2"/>
  <c r="CA1075" i="2"/>
  <c r="CA438" i="2"/>
  <c r="CA1058" i="2"/>
  <c r="CA468" i="2"/>
  <c r="CA1078" i="2"/>
  <c r="CA623" i="2"/>
  <c r="CA113" i="2"/>
  <c r="CA615" i="2"/>
  <c r="CA95" i="2"/>
  <c r="CA679" i="2"/>
  <c r="CA152" i="2"/>
  <c r="CA737" i="2"/>
  <c r="CA243" i="2"/>
  <c r="CA823" i="2"/>
  <c r="CA260" i="2"/>
  <c r="CA787" i="2"/>
  <c r="CA277" i="2"/>
  <c r="CA962" i="2"/>
  <c r="CA435" i="2"/>
  <c r="CA994" i="2"/>
  <c r="CA406" i="2"/>
  <c r="CA1022" i="2"/>
  <c r="CA551" i="2"/>
  <c r="CA50" i="2"/>
  <c r="CA616" i="2"/>
  <c r="CA124" i="2"/>
  <c r="CA680" i="2"/>
  <c r="CA163" i="2"/>
  <c r="CA747" i="2"/>
  <c r="CA205" i="2"/>
  <c r="CA759" i="2"/>
  <c r="CA234" i="2"/>
  <c r="CA852" i="2"/>
  <c r="CA311" i="2"/>
  <c r="CA870" i="2"/>
  <c r="CA360" i="2"/>
  <c r="CA905" i="2"/>
  <c r="CA434" i="2"/>
  <c r="CA714" i="2"/>
  <c r="CA191" i="2"/>
  <c r="CA794" i="2"/>
  <c r="CA342" i="2"/>
  <c r="CA915" i="2"/>
  <c r="CA377" i="2"/>
  <c r="CA919" i="2"/>
  <c r="CA480" i="2"/>
  <c r="CA1033" i="2"/>
  <c r="CA549" i="2"/>
  <c r="CA1074" i="2"/>
  <c r="CA484" i="2"/>
  <c r="CA1008" i="2"/>
  <c r="CA547" i="2"/>
  <c r="CA17" i="2"/>
  <c r="CA646" i="2"/>
  <c r="CA139" i="2"/>
  <c r="CA995" i="2"/>
  <c r="CA504" i="2"/>
  <c r="CA999" i="2"/>
  <c r="CA537" i="2"/>
  <c r="CA32" i="2"/>
  <c r="CA597" i="2"/>
  <c r="CA69" i="2"/>
  <c r="CA672" i="2"/>
  <c r="CA155" i="2"/>
  <c r="CA752" i="2"/>
  <c r="CA219" i="2"/>
  <c r="CA801" i="2"/>
  <c r="CA282" i="2"/>
  <c r="CA697" i="2"/>
  <c r="CA287" i="2"/>
  <c r="CA818" i="2"/>
  <c r="CA352" i="2"/>
  <c r="CA882" i="2"/>
  <c r="CA412" i="2"/>
  <c r="CA1036" i="2"/>
  <c r="CA497" i="2"/>
  <c r="CA985" i="2"/>
  <c r="CA506" i="2"/>
  <c r="CA971" i="2"/>
  <c r="CA564" i="2"/>
  <c r="CA13" i="2"/>
  <c r="CA591" i="2"/>
  <c r="CA106" i="2"/>
  <c r="CA669" i="2"/>
  <c r="CA181" i="2"/>
  <c r="CA735" i="2"/>
  <c r="CA210" i="2"/>
  <c r="CA717" i="2"/>
  <c r="CA207" i="2"/>
  <c r="CA931" i="2"/>
  <c r="CA405" i="2"/>
  <c r="CA966" i="2"/>
  <c r="CA490" i="2"/>
  <c r="CA1070" i="2"/>
  <c r="CA534" i="2"/>
  <c r="CA56" i="2"/>
  <c r="CA589" i="2"/>
  <c r="CA78" i="2"/>
  <c r="CA592" i="2"/>
  <c r="CA96" i="2"/>
  <c r="CA662" i="2"/>
  <c r="CA182" i="2"/>
  <c r="CA736" i="2"/>
  <c r="CA203" i="2"/>
  <c r="CA726" i="2"/>
  <c r="CA209" i="2"/>
  <c r="CA1065" i="2"/>
  <c r="CA524" i="2"/>
  <c r="CA7" i="2"/>
  <c r="CA605" i="2"/>
  <c r="CA77" i="2"/>
  <c r="CA636" i="2"/>
  <c r="CA172" i="2"/>
  <c r="CA695" i="2"/>
  <c r="CA227" i="2"/>
  <c r="CA739" i="2"/>
  <c r="CA239" i="2"/>
  <c r="CA766" i="2"/>
  <c r="CA317" i="2"/>
  <c r="CA941" i="2"/>
  <c r="CA369" i="2"/>
  <c r="CA932" i="2"/>
  <c r="CA387" i="2"/>
  <c r="CA871" i="2"/>
  <c r="CA439" i="2"/>
  <c r="CA968" i="2"/>
  <c r="CA431" i="2"/>
  <c r="CA1043" i="2"/>
  <c r="CA487" i="2"/>
  <c r="CA1062" i="2"/>
  <c r="CA526" i="2"/>
  <c r="CA46" i="2"/>
  <c r="CA663" i="2"/>
  <c r="CA128" i="2"/>
  <c r="CA733" i="2"/>
  <c r="CA223" i="2"/>
  <c r="CA913" i="2"/>
  <c r="CA442" i="2"/>
  <c r="CA920" i="2"/>
  <c r="CA440" i="2"/>
  <c r="CA1071" i="2"/>
  <c r="CA550" i="2"/>
  <c r="CA55" i="2"/>
  <c r="CA542" i="2"/>
  <c r="CA64" i="2"/>
  <c r="CA602" i="2"/>
  <c r="CA99" i="2"/>
  <c r="CA685" i="2"/>
  <c r="CA167" i="2"/>
  <c r="CA741" i="2"/>
  <c r="CA175" i="2"/>
  <c r="CA705" i="2"/>
  <c r="CA295" i="2"/>
  <c r="CA934" i="2"/>
  <c r="CA366" i="2"/>
  <c r="CA826" i="2"/>
  <c r="CA433" i="2"/>
  <c r="CA986" i="2"/>
  <c r="CA502" i="2"/>
  <c r="CA1014" i="2"/>
  <c r="CA543" i="2"/>
  <c r="CA42" i="2"/>
  <c r="CA603" i="2"/>
  <c r="CA85" i="2"/>
  <c r="CA678" i="2"/>
  <c r="CA134" i="2"/>
  <c r="CA750" i="2"/>
  <c r="CA192" i="2"/>
  <c r="CA808" i="2"/>
  <c r="CA296" i="2"/>
  <c r="CA758" i="2"/>
  <c r="CA309" i="2"/>
  <c r="CA869" i="2"/>
  <c r="CA356" i="2"/>
  <c r="CA1095" i="2"/>
  <c r="CA645" i="2"/>
  <c r="CA151" i="2"/>
  <c r="CA862" i="2"/>
  <c r="CA283" i="2"/>
  <c r="CA811" i="2"/>
  <c r="CA302" i="2"/>
  <c r="CA922" i="2"/>
  <c r="CA452" i="2"/>
  <c r="CA997" i="2"/>
  <c r="CA467" i="2"/>
  <c r="CA936" i="2"/>
  <c r="CA399" i="2"/>
  <c r="CA996" i="2"/>
  <c r="CA457" i="2"/>
  <c r="CA1086" i="2"/>
  <c r="CA626" i="2"/>
  <c r="CA98" i="2"/>
  <c r="CA946" i="2"/>
  <c r="CA419" i="2"/>
  <c r="CA987" i="2"/>
  <c r="CA496" i="2"/>
  <c r="CA1049" i="2"/>
  <c r="CA565" i="2"/>
  <c r="CA8" i="2"/>
  <c r="CA595" i="2"/>
  <c r="CA102" i="2"/>
  <c r="CA651" i="2"/>
  <c r="CA145" i="2"/>
  <c r="CA676" i="2"/>
  <c r="CA171" i="2"/>
  <c r="CA734" i="2"/>
  <c r="CA217" i="2"/>
  <c r="CA863" i="2"/>
  <c r="CA301" i="2"/>
  <c r="CA802" i="2"/>
  <c r="CA310" i="2"/>
  <c r="CA874" i="2"/>
  <c r="CA404" i="2"/>
  <c r="CA960" i="2"/>
  <c r="CA423" i="2"/>
  <c r="CA1069" i="2"/>
  <c r="CA474" i="2"/>
  <c r="CA1054" i="2"/>
  <c r="CA518" i="2"/>
  <c r="CA36" i="2"/>
  <c r="CA584" i="2"/>
  <c r="CA87" i="2"/>
  <c r="CA642" i="2"/>
  <c r="CA135" i="2"/>
  <c r="CA640" i="2"/>
  <c r="CA156" i="2"/>
  <c r="CA827" i="2"/>
  <c r="CA318" i="2"/>
  <c r="CA923" i="2"/>
  <c r="CA393" i="2"/>
  <c r="CA1034" i="2"/>
  <c r="CA493" i="2"/>
  <c r="CA1041" i="2"/>
  <c r="CA557" i="2"/>
  <c r="CA990" i="2"/>
  <c r="CA519" i="2"/>
  <c r="CA43" i="2"/>
  <c r="CA577" i="2"/>
  <c r="CA89" i="2"/>
  <c r="CA635" i="2"/>
  <c r="CA103" i="2"/>
  <c r="CA641" i="2"/>
  <c r="CA119" i="2"/>
  <c r="CA1029" i="2"/>
  <c r="CA499" i="2"/>
  <c r="CA1057" i="2"/>
  <c r="CA516" i="2"/>
  <c r="CA16" i="2"/>
  <c r="CA608" i="2"/>
  <c r="CA116" i="2"/>
  <c r="CA659" i="2"/>
  <c r="CA80" i="2"/>
  <c r="CA670" i="2"/>
  <c r="CA190" i="2"/>
  <c r="CA732" i="2"/>
  <c r="CA241" i="2"/>
  <c r="CA837" i="2"/>
  <c r="CA322" i="2"/>
  <c r="CA836" i="2"/>
  <c r="CA294" i="2"/>
  <c r="CA924" i="2"/>
  <c r="CA379" i="2"/>
  <c r="CA916" i="2"/>
  <c r="CA396" i="2"/>
  <c r="CA881" i="2"/>
  <c r="CA410" i="2"/>
  <c r="CA1026" i="2"/>
  <c r="CA485" i="2"/>
  <c r="CA1102" i="2"/>
  <c r="CA586" i="2"/>
  <c r="CA83" i="2"/>
  <c r="CA656" i="2"/>
  <c r="CA120" i="2"/>
  <c r="CA877" i="2"/>
  <c r="CA364" i="2"/>
  <c r="CA868" i="2"/>
  <c r="CA381" i="2"/>
  <c r="CA1050" i="2"/>
  <c r="CA460" i="2"/>
  <c r="CA1042" i="2"/>
  <c r="CA501" i="2"/>
  <c r="CA991" i="2"/>
  <c r="CA529" i="2"/>
  <c r="CA33" i="2"/>
  <c r="CA600" i="2"/>
  <c r="CA108" i="2"/>
  <c r="CA664" i="2"/>
  <c r="CA130" i="2"/>
  <c r="CA742" i="2"/>
  <c r="CA225" i="2"/>
  <c r="CA822" i="2"/>
  <c r="CA308" i="2"/>
  <c r="CA933" i="2"/>
  <c r="CA370" i="2"/>
  <c r="CA961" i="2"/>
  <c r="CA425" i="2"/>
  <c r="CA978" i="2"/>
  <c r="CA494" i="2"/>
  <c r="CA1040" i="2"/>
  <c r="CA522" i="2"/>
  <c r="CA11" i="2"/>
  <c r="CA593" i="2"/>
  <c r="CA105" i="2"/>
  <c r="CA665" i="2"/>
  <c r="CA140" i="2"/>
  <c r="CA743" i="2"/>
  <c r="CA218" i="2"/>
  <c r="CA724" i="2"/>
  <c r="CA233" i="2"/>
  <c r="CA765" i="2"/>
  <c r="CA307" i="2"/>
  <c r="CA1118" i="2"/>
  <c r="CA617" i="2"/>
  <c r="CA109" i="2"/>
  <c r="CA706" i="2"/>
  <c r="CA238" i="2"/>
  <c r="CA775" i="2"/>
  <c r="CA254" i="2"/>
  <c r="CA894" i="2"/>
  <c r="CA359" i="2"/>
  <c r="CA956" i="2"/>
  <c r="CA378" i="2"/>
  <c r="CA884" i="2"/>
  <c r="CA397" i="2"/>
  <c r="CA947" i="2"/>
  <c r="CA421" i="2"/>
  <c r="CA1015" i="2"/>
  <c r="CA553" i="2"/>
  <c r="CA31" i="2"/>
  <c r="K43" i="3"/>
  <c r="K39" i="3"/>
  <c r="K40" i="3"/>
  <c r="K36" i="3"/>
  <c r="K38" i="3"/>
  <c r="K25" i="3"/>
  <c r="K31" i="3"/>
  <c r="K17" i="3"/>
  <c r="K42" i="3"/>
  <c r="K37" i="3"/>
  <c r="K27" i="3"/>
  <c r="K19" i="3"/>
  <c r="K28" i="3"/>
  <c r="K34" i="3"/>
  <c r="K29" i="3"/>
  <c r="K11" i="3"/>
  <c r="K33" i="3"/>
  <c r="K30" i="3"/>
  <c r="K14" i="3"/>
  <c r="K15" i="3"/>
  <c r="K21" i="3"/>
  <c r="K23" i="3"/>
  <c r="K26" i="3"/>
  <c r="K20" i="3"/>
  <c r="K22" i="3"/>
  <c r="K24" i="3"/>
  <c r="K16" i="3"/>
  <c r="K12" i="3"/>
  <c r="K18" i="3"/>
  <c r="K35" i="3"/>
  <c r="K32" i="3"/>
  <c r="BV780" i="2" l="1"/>
  <c r="BV788" i="2"/>
  <c r="BV580" i="2"/>
  <c r="BV786" i="2"/>
  <c r="BV1047" i="2"/>
  <c r="BV458" i="2"/>
  <c r="BV479" i="2"/>
  <c r="BV99" i="2"/>
  <c r="BV1074" i="2"/>
  <c r="BV597" i="2"/>
  <c r="BV108" i="2"/>
  <c r="BV91" i="2"/>
  <c r="BV997" i="2"/>
  <c r="BV762" i="2"/>
  <c r="BV886" i="2"/>
  <c r="BV1017" i="2"/>
  <c r="BV1039" i="2"/>
  <c r="BV275" i="2"/>
  <c r="BV774" i="2"/>
  <c r="BV756" i="2"/>
  <c r="BV292" i="2"/>
  <c r="BV907" i="2"/>
  <c r="BV144" i="2"/>
  <c r="BV697" i="2"/>
  <c r="BV1009" i="2"/>
  <c r="BV474" i="2"/>
  <c r="BV455" i="2"/>
  <c r="BV839" i="2"/>
  <c r="BV380" i="2"/>
  <c r="BV1013" i="2"/>
  <c r="BV981" i="2"/>
  <c r="BV687" i="2"/>
  <c r="BV354" i="2"/>
  <c r="BV693" i="2"/>
  <c r="BV746" i="2"/>
  <c r="BV297" i="2"/>
  <c r="BV422" i="2"/>
  <c r="BV694" i="2"/>
  <c r="BV266" i="2"/>
  <c r="BV1007" i="2"/>
  <c r="BV758" i="2"/>
  <c r="BV606" i="2"/>
  <c r="BV298" i="2"/>
  <c r="BV421" i="2"/>
  <c r="BV689" i="2"/>
  <c r="BV79" i="2"/>
  <c r="BV568" i="2"/>
  <c r="BV33" i="2"/>
  <c r="BV314" i="2"/>
  <c r="BV173" i="2"/>
  <c r="BV401" i="2"/>
  <c r="BV413" i="2"/>
  <c r="BV792" i="2"/>
  <c r="BV405" i="2"/>
  <c r="BV3" i="2"/>
  <c r="BV682" i="2"/>
  <c r="BV300" i="2"/>
  <c r="BV145" i="2"/>
  <c r="BV111" i="2"/>
  <c r="BV450" i="2"/>
  <c r="BV751" i="2"/>
  <c r="BV1011" i="2"/>
  <c r="BV21" i="2"/>
  <c r="BV589" i="2"/>
  <c r="BU677" i="2"/>
  <c r="CE677" i="2" s="1"/>
  <c r="CF677" i="2" s="1"/>
  <c r="BU144" i="2"/>
  <c r="CE144" i="2" s="1"/>
  <c r="CF144" i="2" s="1"/>
  <c r="BV34" i="2"/>
  <c r="BV895" i="2"/>
  <c r="BV636" i="2"/>
  <c r="BV378" i="2"/>
  <c r="BV53" i="2"/>
  <c r="BV887" i="2"/>
  <c r="BV685" i="2"/>
  <c r="BV395" i="2"/>
  <c r="BV50" i="2"/>
  <c r="BV291" i="2"/>
  <c r="BV674" i="2"/>
  <c r="BV991" i="2"/>
  <c r="BV698" i="2"/>
  <c r="BV402" i="2"/>
  <c r="BV816" i="2"/>
  <c r="BV506" i="2"/>
  <c r="BV834" i="2"/>
  <c r="BV442" i="2"/>
  <c r="BV1095" i="2"/>
  <c r="BV723" i="2"/>
  <c r="BV274" i="2"/>
  <c r="BV446" i="2"/>
  <c r="BV790" i="2"/>
  <c r="BV491" i="2"/>
  <c r="BV739" i="2"/>
  <c r="BV326" i="2"/>
  <c r="BV345" i="2"/>
  <c r="BV48" i="2"/>
  <c r="BV75" i="2"/>
  <c r="BV1046" i="2"/>
  <c r="BU403" i="2"/>
  <c r="BV17" i="2"/>
  <c r="BV881" i="2"/>
  <c r="BV612" i="2"/>
  <c r="BV309" i="2"/>
  <c r="BV16" i="2"/>
  <c r="BV873" i="2"/>
  <c r="BV604" i="2"/>
  <c r="BV299" i="2"/>
  <c r="BV20" i="2"/>
  <c r="BV228" i="2"/>
  <c r="BV581" i="2"/>
  <c r="BV840" i="2"/>
  <c r="BV892" i="2"/>
  <c r="BV641" i="2"/>
  <c r="BV331" i="2"/>
  <c r="BV605" i="2"/>
  <c r="BV63" i="2"/>
  <c r="BV814" i="2"/>
  <c r="BV387" i="2"/>
  <c r="BV979" i="2"/>
  <c r="BV618" i="2"/>
  <c r="BV284" i="2"/>
  <c r="BV1035" i="2"/>
  <c r="BV307" i="2"/>
  <c r="BV714" i="2"/>
  <c r="BV642" i="2"/>
  <c r="BV419" i="2"/>
  <c r="BV396" i="2"/>
  <c r="BV329" i="2"/>
  <c r="BV11" i="2"/>
  <c r="BV29" i="2"/>
  <c r="BV1032" i="2"/>
  <c r="BV923" i="2"/>
  <c r="BU733" i="2"/>
  <c r="BV613" i="2"/>
  <c r="BV867" i="2"/>
  <c r="BV584" i="2"/>
  <c r="BV311" i="2"/>
  <c r="BV831" i="2"/>
  <c r="BV576" i="2"/>
  <c r="BV303" i="2"/>
  <c r="BV170" i="2"/>
  <c r="BV958" i="2"/>
  <c r="BV637" i="2"/>
  <c r="BV312" i="2"/>
  <c r="BV516" i="2"/>
  <c r="BV738" i="2"/>
  <c r="BV231" i="2"/>
  <c r="BV948" i="2"/>
  <c r="BV557" i="2"/>
  <c r="BV197" i="2"/>
  <c r="BV1021" i="2"/>
  <c r="BV159" i="2"/>
  <c r="BV471" i="2"/>
  <c r="BV389" i="2"/>
  <c r="BV221" i="2"/>
  <c r="BV368" i="2"/>
  <c r="BV711" i="2"/>
  <c r="BV934" i="2"/>
  <c r="BV880" i="2"/>
  <c r="BV1038" i="2"/>
  <c r="BV588" i="2"/>
  <c r="BU182" i="2"/>
  <c r="CE182" i="2" s="1"/>
  <c r="CF182" i="2" s="1"/>
  <c r="BV524" i="2"/>
  <c r="BV1085" i="2"/>
  <c r="BV850" i="2"/>
  <c r="BV515" i="2"/>
  <c r="BV219" i="2"/>
  <c r="BV1077" i="2"/>
  <c r="BV842" i="2"/>
  <c r="BV505" i="2"/>
  <c r="BV233" i="2"/>
  <c r="BV1076" i="2"/>
  <c r="BV43" i="2"/>
  <c r="BV869" i="2"/>
  <c r="BV775" i="2"/>
  <c r="BV585" i="2"/>
  <c r="BV263" i="2"/>
  <c r="BV244" i="2"/>
  <c r="BV1051" i="2"/>
  <c r="BV681" i="2"/>
  <c r="BV175" i="2"/>
  <c r="BV1058" i="2"/>
  <c r="BV553" i="2"/>
  <c r="BV177" i="2"/>
  <c r="BV855" i="2"/>
  <c r="BV154" i="2"/>
  <c r="BV438" i="2"/>
  <c r="BV155" i="2"/>
  <c r="BV146" i="2"/>
  <c r="BV634" i="2"/>
  <c r="BV952" i="2"/>
  <c r="BV863" i="2"/>
  <c r="BV654" i="2"/>
  <c r="BV813" i="2"/>
  <c r="BU587" i="2"/>
  <c r="CE587" i="2" s="1"/>
  <c r="CF587" i="2" s="1"/>
  <c r="BV351" i="2"/>
  <c r="BV1067" i="2"/>
  <c r="BV844" i="2"/>
  <c r="BV519" i="2"/>
  <c r="BV241" i="2"/>
  <c r="BV1059" i="2"/>
  <c r="BV836" i="2"/>
  <c r="BV511" i="2"/>
  <c r="BV139" i="2"/>
  <c r="BV885" i="2"/>
  <c r="BV848" i="2"/>
  <c r="BV946" i="2"/>
  <c r="BV528" i="2"/>
  <c r="BV176" i="2"/>
  <c r="BV9" i="2"/>
  <c r="BV1031" i="2"/>
  <c r="BV596" i="2"/>
  <c r="BV128" i="2"/>
  <c r="BV926" i="2"/>
  <c r="BV488" i="2"/>
  <c r="BV130" i="2"/>
  <c r="BV798" i="2"/>
  <c r="BV22" i="2"/>
  <c r="BV78" i="2"/>
  <c r="BV1119" i="2"/>
  <c r="BV122" i="2"/>
  <c r="BV1048" i="2"/>
  <c r="BV85" i="2"/>
  <c r="BV626" i="2"/>
  <c r="BV655" i="2"/>
  <c r="BV610" i="2"/>
  <c r="BU912" i="2"/>
  <c r="CE912" i="2" s="1"/>
  <c r="CF912" i="2" s="1"/>
  <c r="BV251" i="2"/>
  <c r="BV1053" i="2"/>
  <c r="BV830" i="2"/>
  <c r="BV403" i="2"/>
  <c r="BV191" i="2"/>
  <c r="BV1045" i="2"/>
  <c r="BV822" i="2"/>
  <c r="BV503" i="2"/>
  <c r="BV183" i="2"/>
  <c r="BV564" i="2"/>
  <c r="BV548" i="2"/>
  <c r="BV1086" i="2"/>
  <c r="BV794" i="2"/>
  <c r="BV499" i="2"/>
  <c r="BV113" i="2"/>
  <c r="BV1001" i="2"/>
  <c r="BV625" i="2"/>
  <c r="BV83" i="2"/>
  <c r="BV944" i="2"/>
  <c r="BV447" i="2"/>
  <c r="BV42" i="2"/>
  <c r="BV722" i="2"/>
  <c r="BV45" i="2"/>
  <c r="BV1003" i="2"/>
  <c r="BV995" i="2"/>
  <c r="BV1026" i="2"/>
  <c r="BV82" i="2"/>
  <c r="BV565" i="2"/>
  <c r="BV574" i="2"/>
  <c r="BV921" i="2"/>
  <c r="BU724" i="2"/>
  <c r="CE724" i="2" s="1"/>
  <c r="CF724" i="2" s="1"/>
  <c r="BU865" i="2"/>
  <c r="CE865" i="2" s="1"/>
  <c r="CF865" i="2" s="1"/>
  <c r="BU1110" i="2"/>
  <c r="CE1110" i="2" s="1"/>
  <c r="CF1110" i="2" s="1"/>
  <c r="BU1104" i="2"/>
  <c r="CE1104" i="2" s="1"/>
  <c r="CF1104" i="2" s="1"/>
  <c r="BU1095" i="2"/>
  <c r="CE1095" i="2" s="1"/>
  <c r="CF1095" i="2" s="1"/>
  <c r="BU1109" i="2"/>
  <c r="CE1109" i="2" s="1"/>
  <c r="CF1109" i="2" s="1"/>
  <c r="BV808" i="2"/>
  <c r="BV1037" i="2"/>
  <c r="BV828" i="2"/>
  <c r="BV495" i="2"/>
  <c r="BV956" i="2"/>
  <c r="BV662" i="2"/>
  <c r="BV352" i="2"/>
  <c r="BV100" i="2"/>
  <c r="BV1015" i="2"/>
  <c r="BV665" i="2"/>
  <c r="BV426" i="2"/>
  <c r="BV112" i="2"/>
  <c r="BV977" i="2"/>
  <c r="BV657" i="2"/>
  <c r="BV418" i="2"/>
  <c r="BV316" i="2"/>
  <c r="BV989" i="2"/>
  <c r="BV766" i="2"/>
  <c r="BV414" i="2"/>
  <c r="BV137" i="2"/>
  <c r="BV975" i="2"/>
  <c r="BV628" i="2"/>
  <c r="BV209" i="2"/>
  <c r="BV342" i="2"/>
  <c r="BV894" i="2"/>
  <c r="BV586" i="2"/>
  <c r="BV252" i="2"/>
  <c r="BV922" i="2"/>
  <c r="BV561" i="2"/>
  <c r="BV243" i="2"/>
  <c r="BV1083" i="2"/>
  <c r="BV841" i="2"/>
  <c r="BV619" i="2"/>
  <c r="BV269" i="2"/>
  <c r="BV545" i="2"/>
  <c r="BV904" i="2"/>
  <c r="BV821" i="2"/>
  <c r="BV695" i="2"/>
  <c r="BV1092" i="2"/>
  <c r="BV732" i="2"/>
  <c r="BV656" i="2"/>
  <c r="BV945" i="2"/>
  <c r="BV793" i="2"/>
  <c r="BV933" i="2"/>
  <c r="BV490" i="2"/>
  <c r="BU619" i="2"/>
  <c r="CE619" i="2" s="1"/>
  <c r="CF619" i="2" s="1"/>
  <c r="BU738" i="2"/>
  <c r="CE738" i="2" s="1"/>
  <c r="CF738" i="2" s="1"/>
  <c r="BU519" i="2"/>
  <c r="CE519" i="2" s="1"/>
  <c r="CF519" i="2" s="1"/>
  <c r="BU777" i="2"/>
  <c r="CE777" i="2" s="1"/>
  <c r="CF777" i="2" s="1"/>
  <c r="BU242" i="2"/>
  <c r="CE242" i="2" s="1"/>
  <c r="CF242" i="2" s="1"/>
  <c r="BU688" i="2"/>
  <c r="CE688" i="2" s="1"/>
  <c r="CF688" i="2" s="1"/>
  <c r="BU487" i="2"/>
  <c r="CE487" i="2" s="1"/>
  <c r="CF487" i="2" s="1"/>
  <c r="BU592" i="2"/>
  <c r="CE592" i="2" s="1"/>
  <c r="CF592" i="2" s="1"/>
  <c r="BU862" i="2"/>
  <c r="CE862" i="2" s="1"/>
  <c r="CF862" i="2" s="1"/>
  <c r="BV985" i="2"/>
  <c r="BV661" i="2"/>
  <c r="BV350" i="2"/>
  <c r="BV44" i="2"/>
  <c r="BV815" i="2"/>
  <c r="BV653" i="2"/>
  <c r="BV282" i="2"/>
  <c r="BV195" i="2"/>
  <c r="BV983" i="2"/>
  <c r="BV747" i="2"/>
  <c r="BV317" i="2"/>
  <c r="BV106" i="2"/>
  <c r="BV942" i="2"/>
  <c r="BV678" i="2"/>
  <c r="BV296" i="2"/>
  <c r="BV47" i="2"/>
  <c r="BV1044" i="2"/>
  <c r="BV912" i="2"/>
  <c r="BV525" i="2"/>
  <c r="BV214" i="2"/>
  <c r="BV381" i="2"/>
  <c r="BV1060" i="2"/>
  <c r="BV770" i="2"/>
  <c r="BV475" i="2"/>
  <c r="BV205" i="2"/>
  <c r="BV1121" i="2"/>
  <c r="BV835" i="2"/>
  <c r="BV558" i="2"/>
  <c r="BV203" i="2"/>
  <c r="BV972" i="2"/>
  <c r="BV439" i="2"/>
  <c r="BV598" i="2"/>
  <c r="BV740" i="2"/>
  <c r="BV629" i="2"/>
  <c r="BV953" i="2"/>
  <c r="BV448" i="2"/>
  <c r="BV624" i="2"/>
  <c r="BV931" i="2"/>
  <c r="BV461" i="2"/>
  <c r="BV210" i="2"/>
  <c r="BV769" i="2"/>
  <c r="BU295" i="2"/>
  <c r="CE295" i="2" s="1"/>
  <c r="CF295" i="2" s="1"/>
  <c r="BU50" i="2"/>
  <c r="CE50" i="2" s="1"/>
  <c r="CF50" i="2" s="1"/>
  <c r="BU1017" i="2"/>
  <c r="CE1017" i="2" s="1"/>
  <c r="CF1017" i="2" s="1"/>
  <c r="BU502" i="2"/>
  <c r="CE502" i="2" s="1"/>
  <c r="CF502" i="2" s="1"/>
  <c r="BU94" i="2"/>
  <c r="CE94" i="2" s="1"/>
  <c r="CF94" i="2" s="1"/>
  <c r="BU944" i="2"/>
  <c r="CE944" i="2" s="1"/>
  <c r="CF944" i="2" s="1"/>
  <c r="BU885" i="2"/>
  <c r="CE885" i="2" s="1"/>
  <c r="CF885" i="2" s="1"/>
  <c r="BU866" i="2"/>
  <c r="CE866" i="2" s="1"/>
  <c r="CF866" i="2" s="1"/>
  <c r="BU8" i="2"/>
  <c r="CE8" i="2" s="1"/>
  <c r="CF8" i="2" s="1"/>
  <c r="BV799" i="2"/>
  <c r="BV572" i="2"/>
  <c r="BV328" i="2"/>
  <c r="BV136" i="2"/>
  <c r="BV868" i="2"/>
  <c r="BV633" i="2"/>
  <c r="BV339" i="2"/>
  <c r="BV71" i="2"/>
  <c r="BV960" i="2"/>
  <c r="BV569" i="2"/>
  <c r="BV180" i="2"/>
  <c r="BV10" i="2"/>
  <c r="BV1115" i="2"/>
  <c r="BV882" i="2"/>
  <c r="BV521" i="2"/>
  <c r="BV92" i="2"/>
  <c r="BV308" i="2"/>
  <c r="BV1103" i="2"/>
  <c r="BV764" i="2"/>
  <c r="BV496" i="2"/>
  <c r="BV185" i="2"/>
  <c r="BV1030" i="2"/>
  <c r="BV805" i="2"/>
  <c r="BV546" i="2"/>
  <c r="BV223" i="2"/>
  <c r="BV1072" i="2"/>
  <c r="BV369" i="2"/>
  <c r="BV578" i="2"/>
  <c r="BV443" i="2"/>
  <c r="BV939" i="2"/>
  <c r="BV1084" i="2"/>
  <c r="BV362" i="2"/>
  <c r="BV280" i="2"/>
  <c r="BV591" i="2"/>
  <c r="BV356" i="2"/>
  <c r="BV616" i="2"/>
  <c r="BU290" i="2"/>
  <c r="CE290" i="2" s="1"/>
  <c r="CF290" i="2" s="1"/>
  <c r="BU101" i="2"/>
  <c r="CE101" i="2" s="1"/>
  <c r="CF101" i="2" s="1"/>
  <c r="BU1053" i="2"/>
  <c r="CE1053" i="2" s="1"/>
  <c r="CF1053" i="2" s="1"/>
  <c r="BU567" i="2"/>
  <c r="CE567" i="2" s="1"/>
  <c r="CF567" i="2" s="1"/>
  <c r="BU179" i="2"/>
  <c r="CE179" i="2" s="1"/>
  <c r="CF179" i="2" s="1"/>
  <c r="BU114" i="2"/>
  <c r="CE114" i="2" s="1"/>
  <c r="CF114" i="2" s="1"/>
  <c r="BU168" i="2"/>
  <c r="CE168" i="2" s="1"/>
  <c r="CF168" i="2" s="1"/>
  <c r="BU206" i="2"/>
  <c r="CE206" i="2" s="1"/>
  <c r="CF206" i="2" s="1"/>
  <c r="BU318" i="2"/>
  <c r="CE318" i="2" s="1"/>
  <c r="CF318" i="2" s="1"/>
  <c r="CE733" i="2"/>
  <c r="CF733" i="2" s="1"/>
  <c r="BV783" i="2"/>
  <c r="BV609" i="2"/>
  <c r="BV336" i="2"/>
  <c r="BV962" i="2"/>
  <c r="BV601" i="2"/>
  <c r="BV279" i="2"/>
  <c r="BV132" i="2"/>
  <c r="BV950" i="2"/>
  <c r="BV686" i="2"/>
  <c r="BV315" i="2"/>
  <c r="BV46" i="2"/>
  <c r="BV930" i="2"/>
  <c r="BV512" i="2"/>
  <c r="BV247" i="2"/>
  <c r="BV1104" i="2"/>
  <c r="BV734" i="2"/>
  <c r="BV492" i="2"/>
  <c r="BV65" i="2"/>
  <c r="BV234" i="2"/>
  <c r="BV703" i="2"/>
  <c r="BV987" i="2"/>
  <c r="BV742" i="2"/>
  <c r="BV398" i="2"/>
  <c r="BV138" i="2"/>
  <c r="BV1016" i="2"/>
  <c r="BV744" i="2"/>
  <c r="BV460" i="2"/>
  <c r="BV171" i="2"/>
  <c r="BV1050" i="2"/>
  <c r="BV272" i="2"/>
  <c r="BV321" i="2"/>
  <c r="BV399" i="2"/>
  <c r="BV941" i="2"/>
  <c r="BV599" i="2"/>
  <c r="BV996" i="2"/>
  <c r="BV66" i="2"/>
  <c r="BV248" i="2"/>
  <c r="BV579" i="2"/>
  <c r="BV903" i="2"/>
  <c r="BV684" i="2"/>
  <c r="BU806" i="2"/>
  <c r="CE806" i="2" s="1"/>
  <c r="CF806" i="2" s="1"/>
  <c r="BU505" i="2"/>
  <c r="CE505" i="2" s="1"/>
  <c r="CF505" i="2" s="1"/>
  <c r="BU351" i="2"/>
  <c r="CE351" i="2" s="1"/>
  <c r="CF351" i="2" s="1"/>
  <c r="BU376" i="2"/>
  <c r="CE376" i="2" s="1"/>
  <c r="CF376" i="2" s="1"/>
  <c r="BU1091" i="2"/>
  <c r="CE1091" i="2" s="1"/>
  <c r="CF1091" i="2" s="1"/>
  <c r="BU63" i="2"/>
  <c r="CE63" i="2" s="1"/>
  <c r="CF63" i="2" s="1"/>
  <c r="BU830" i="2"/>
  <c r="CE830" i="2" s="1"/>
  <c r="CF830" i="2" s="1"/>
  <c r="BU651" i="2"/>
  <c r="CE651" i="2" s="1"/>
  <c r="CF651" i="2" s="1"/>
  <c r="BU880" i="2"/>
  <c r="CE880" i="2" s="1"/>
  <c r="CF880" i="2" s="1"/>
  <c r="BV504" i="2"/>
  <c r="BV879" i="2"/>
  <c r="BV677" i="2"/>
  <c r="BV325" i="2"/>
  <c r="BV914" i="2"/>
  <c r="BV467" i="2"/>
  <c r="BV227" i="2"/>
  <c r="BV818" i="2"/>
  <c r="BV287" i="2"/>
  <c r="BV1102" i="2"/>
  <c r="BV810" i="2"/>
  <c r="BV544" i="2"/>
  <c r="BV192" i="2"/>
  <c r="BV760" i="2"/>
  <c r="BV32" i="2"/>
  <c r="BV968" i="2"/>
  <c r="BV577" i="2"/>
  <c r="BV304" i="2"/>
  <c r="BV778" i="2"/>
  <c r="BV483" i="2"/>
  <c r="BV213" i="2"/>
  <c r="BV971" i="2"/>
  <c r="BV884" i="2"/>
  <c r="BV837" i="2"/>
  <c r="BV456" i="2"/>
  <c r="BV5" i="2"/>
  <c r="BV630" i="2"/>
  <c r="BV973" i="2"/>
  <c r="BV731" i="2"/>
  <c r="BV388" i="2"/>
  <c r="BV114" i="2"/>
  <c r="BV994" i="2"/>
  <c r="BV724" i="2"/>
  <c r="BV411" i="2"/>
  <c r="BV133" i="2"/>
  <c r="BV936" i="2"/>
  <c r="BV189" i="2"/>
  <c r="BV293" i="2"/>
  <c r="BV149" i="2"/>
  <c r="BV404" i="2"/>
  <c r="BV587" i="2"/>
  <c r="BV36" i="2"/>
  <c r="BV1008" i="2"/>
  <c r="BV294" i="2"/>
  <c r="BV988" i="2"/>
  <c r="BV858" i="2"/>
  <c r="BV664" i="2"/>
  <c r="BV761" i="2"/>
  <c r="BU826" i="2"/>
  <c r="CE826" i="2" s="1"/>
  <c r="CF826" i="2" s="1"/>
  <c r="BU604" i="2"/>
  <c r="CE604" i="2" s="1"/>
  <c r="CF604" i="2" s="1"/>
  <c r="BU422" i="2"/>
  <c r="CE422" i="2" s="1"/>
  <c r="CF422" i="2" s="1"/>
  <c r="BU420" i="2"/>
  <c r="CE420" i="2" s="1"/>
  <c r="CF420" i="2" s="1"/>
  <c r="BU285" i="2"/>
  <c r="CE285" i="2" s="1"/>
  <c r="CF285" i="2" s="1"/>
  <c r="BU180" i="2"/>
  <c r="CE180" i="2" s="1"/>
  <c r="CF180" i="2" s="1"/>
  <c r="BU79" i="2"/>
  <c r="CE79" i="2" s="1"/>
  <c r="CF79" i="2" s="1"/>
  <c r="BU1100" i="2"/>
  <c r="CE1100" i="2" s="1"/>
  <c r="CF1100" i="2" s="1"/>
  <c r="BU548" i="2"/>
  <c r="CE548" i="2" s="1"/>
  <c r="CF548" i="2" s="1"/>
  <c r="BV1110" i="2"/>
  <c r="BV812" i="2"/>
  <c r="BV552" i="2"/>
  <c r="BV212" i="2"/>
  <c r="BV1027" i="2"/>
  <c r="BV804" i="2"/>
  <c r="BV451" i="2"/>
  <c r="BV143" i="2"/>
  <c r="BV719" i="2"/>
  <c r="BV938" i="2"/>
  <c r="BV520" i="2"/>
  <c r="BV255" i="2"/>
  <c r="BV1111" i="2"/>
  <c r="BV772" i="2"/>
  <c r="BV406" i="2"/>
  <c r="BV131" i="2"/>
  <c r="BV800" i="2"/>
  <c r="BV383" i="2"/>
  <c r="BV1062" i="2"/>
  <c r="BV691" i="2"/>
  <c r="BV415" i="2"/>
  <c r="BV1068" i="2"/>
  <c r="BV77" i="2"/>
  <c r="BV373" i="2"/>
  <c r="BV1066" i="2"/>
  <c r="BV670" i="2"/>
  <c r="BV360" i="2"/>
  <c r="BV54" i="2"/>
  <c r="BV865" i="2"/>
  <c r="BV683" i="2"/>
  <c r="BV440" i="2"/>
  <c r="BV86" i="2"/>
  <c r="BV861" i="2"/>
  <c r="BV150" i="2"/>
  <c r="BV102" i="2"/>
  <c r="BV1036" i="2"/>
  <c r="BV264" i="2"/>
  <c r="BV1080" i="2"/>
  <c r="BV986" i="2"/>
  <c r="BV190" i="2"/>
  <c r="BV166" i="2"/>
  <c r="BV24" i="2"/>
  <c r="BV462" i="2"/>
  <c r="BV755" i="2"/>
  <c r="BU170" i="2"/>
  <c r="CE170" i="2" s="1"/>
  <c r="CF170" i="2" s="1"/>
  <c r="BU1059" i="2"/>
  <c r="CE1059" i="2" s="1"/>
  <c r="CF1059" i="2" s="1"/>
  <c r="BU991" i="2"/>
  <c r="CE991" i="2" s="1"/>
  <c r="CF991" i="2" s="1"/>
  <c r="BU306" i="2"/>
  <c r="CE306" i="2" s="1"/>
  <c r="CF306" i="2" s="1"/>
  <c r="BU234" i="2"/>
  <c r="CE234" i="2" s="1"/>
  <c r="CF234" i="2" s="1"/>
  <c r="BU414" i="2"/>
  <c r="CE414" i="2" s="1"/>
  <c r="CF414" i="2" s="1"/>
  <c r="BU356" i="2"/>
  <c r="CE356" i="2" s="1"/>
  <c r="CF356" i="2" s="1"/>
  <c r="BU628" i="2"/>
  <c r="CE628" i="2" s="1"/>
  <c r="CF628" i="2" s="1"/>
  <c r="BU917" i="2"/>
  <c r="CE917" i="2" s="1"/>
  <c r="CF917" i="2" s="1"/>
  <c r="BV409" i="2"/>
  <c r="BV823" i="2"/>
  <c r="BU228" i="2"/>
  <c r="CE228" i="2" s="1"/>
  <c r="CF228" i="2" s="1"/>
  <c r="BU16" i="2"/>
  <c r="CE16" i="2" s="1"/>
  <c r="CF16" i="2" s="1"/>
  <c r="BU1011" i="2"/>
  <c r="CE1011" i="2" s="1"/>
  <c r="CF1011" i="2" s="1"/>
  <c r="BU364" i="2"/>
  <c r="CE364" i="2" s="1"/>
  <c r="CF364" i="2" s="1"/>
  <c r="BU407" i="2"/>
  <c r="CE407" i="2" s="1"/>
  <c r="CF407" i="2" s="1"/>
  <c r="BU491" i="2"/>
  <c r="CE491" i="2" s="1"/>
  <c r="CF491" i="2" s="1"/>
  <c r="BU787" i="2"/>
  <c r="CE787" i="2" s="1"/>
  <c r="CF787" i="2" s="1"/>
  <c r="BU520" i="2"/>
  <c r="CE520" i="2" s="1"/>
  <c r="CF520" i="2" s="1"/>
  <c r="BV917" i="2"/>
  <c r="BV918" i="2"/>
  <c r="BV549" i="2"/>
  <c r="BV1100" i="2"/>
  <c r="BV874" i="2"/>
  <c r="BV517" i="2"/>
  <c r="BV206" i="2"/>
  <c r="BV1010" i="2"/>
  <c r="BV671" i="2"/>
  <c r="BV370" i="2"/>
  <c r="BV74" i="2"/>
  <c r="BV566" i="2"/>
  <c r="BV273" i="2"/>
  <c r="BV809" i="2"/>
  <c r="BV526" i="2"/>
  <c r="BV225" i="2"/>
  <c r="BV1004" i="2"/>
  <c r="BV957" i="2"/>
  <c r="BV1024" i="2"/>
  <c r="BV663" i="2"/>
  <c r="BV305" i="2"/>
  <c r="BV777" i="2"/>
  <c r="BV555" i="2"/>
  <c r="BV270" i="2"/>
  <c r="BV807" i="2"/>
  <c r="BV801" i="2"/>
  <c r="BV518" i="2"/>
  <c r="BV142" i="2"/>
  <c r="BV787" i="2"/>
  <c r="BV256" i="2"/>
  <c r="BV152" i="2"/>
  <c r="BV852" i="2"/>
  <c r="BV386" i="2"/>
  <c r="BV117" i="2"/>
  <c r="BV393" i="2"/>
  <c r="BV617" i="2"/>
  <c r="BV547" i="2"/>
  <c r="BV539" i="2"/>
  <c r="BV1012" i="2"/>
  <c r="BV1107" i="2"/>
  <c r="BV702" i="2"/>
  <c r="BV513" i="2"/>
  <c r="BV135" i="2"/>
  <c r="BV878" i="2"/>
  <c r="BV590" i="2"/>
  <c r="BV313" i="2"/>
  <c r="BV35" i="2"/>
  <c r="BV391" i="2"/>
  <c r="BV218" i="2"/>
  <c r="BV803" i="2"/>
  <c r="BV514" i="2"/>
  <c r="BV211" i="2"/>
  <c r="BV690" i="2"/>
  <c r="BV420" i="2"/>
  <c r="BV1002" i="2"/>
  <c r="BV582" i="2"/>
  <c r="BV277" i="2"/>
  <c r="BV1075" i="2"/>
  <c r="BV771" i="2"/>
  <c r="BV559" i="2"/>
  <c r="BV208" i="2"/>
  <c r="BV872" i="2"/>
  <c r="BV1081" i="2"/>
  <c r="BV795" i="2"/>
  <c r="BV469" i="2"/>
  <c r="BV76" i="2"/>
  <c r="BV696" i="2"/>
  <c r="BV286" i="2"/>
  <c r="BV877" i="2"/>
  <c r="BV838" i="2"/>
  <c r="BV229" i="2"/>
  <c r="BV348" i="2"/>
  <c r="BV290" i="2"/>
  <c r="BV365" i="2"/>
  <c r="BV543" i="2"/>
  <c r="BV906" i="2"/>
  <c r="BV459" i="2"/>
  <c r="BV967" i="2"/>
  <c r="BV1096" i="2"/>
  <c r="BV859" i="2"/>
  <c r="BV484" i="2"/>
  <c r="BV28" i="2"/>
  <c r="BV896" i="2"/>
  <c r="BV570" i="2"/>
  <c r="BV285" i="2"/>
  <c r="BV334" i="2"/>
  <c r="BV160" i="2"/>
  <c r="BV1089" i="2"/>
  <c r="BV773" i="2"/>
  <c r="BV477" i="2"/>
  <c r="BV147" i="2"/>
  <c r="BV428" i="2"/>
  <c r="BV289" i="2"/>
  <c r="BV870" i="2"/>
  <c r="BV627" i="2"/>
  <c r="BV236" i="2"/>
  <c r="BV1114" i="2"/>
  <c r="BV718" i="2"/>
  <c r="BV473" i="2"/>
  <c r="BV52" i="2"/>
  <c r="BV847" i="2"/>
  <c r="BV990" i="2"/>
  <c r="BV765" i="2"/>
  <c r="BV400" i="2"/>
  <c r="BV6" i="2"/>
  <c r="BV749" i="2"/>
  <c r="BV158" i="2"/>
  <c r="BV556" i="2"/>
  <c r="BV1093" i="2"/>
  <c r="BV701" i="2"/>
  <c r="BV182" i="2"/>
  <c r="BV101" i="2"/>
  <c r="BV88" i="2"/>
  <c r="BV295" i="2"/>
  <c r="BV343" i="2"/>
  <c r="BV335" i="2"/>
  <c r="BV1087" i="2"/>
  <c r="BV754" i="2"/>
  <c r="BV480" i="2"/>
  <c r="BV688" i="2"/>
  <c r="BV1054" i="2"/>
  <c r="BV829" i="2"/>
  <c r="BV454" i="2"/>
  <c r="BV866" i="2"/>
  <c r="BV509" i="2"/>
  <c r="BV235" i="2"/>
  <c r="BV94" i="2"/>
  <c r="BV118" i="2"/>
  <c r="BV998" i="2"/>
  <c r="BV712" i="2"/>
  <c r="BV408" i="2"/>
  <c r="BV87" i="2"/>
  <c r="BV202" i="2"/>
  <c r="BV164" i="2"/>
  <c r="BV888" i="2"/>
  <c r="BV554" i="2"/>
  <c r="BV172" i="2"/>
  <c r="BV940" i="2"/>
  <c r="BV737" i="2"/>
  <c r="BV494" i="2"/>
  <c r="BV8" i="2"/>
  <c r="BV833" i="2"/>
  <c r="BV909" i="2"/>
  <c r="BV976" i="2"/>
  <c r="BV704" i="2"/>
  <c r="BV384" i="2"/>
  <c r="BV583" i="2"/>
  <c r="BV134" i="2"/>
  <c r="BV466" i="2"/>
  <c r="BV1082" i="2"/>
  <c r="BV644" i="2"/>
  <c r="BV119" i="2"/>
  <c r="BV58" i="2"/>
  <c r="BV254" i="2"/>
  <c r="BV1040" i="2"/>
  <c r="BV748" i="2"/>
  <c r="BV407" i="2"/>
  <c r="BV1099" i="2"/>
  <c r="BV857" i="2"/>
  <c r="BV562" i="2"/>
  <c r="BV198" i="2"/>
  <c r="BV1052" i="2"/>
  <c r="BV105" i="2"/>
  <c r="BV984" i="2"/>
  <c r="BV692" i="2"/>
  <c r="BV392" i="2"/>
  <c r="BV64" i="2"/>
  <c r="BV169" i="2"/>
  <c r="BV849" i="2"/>
  <c r="BV468" i="2"/>
  <c r="BV179" i="2"/>
  <c r="BV1057" i="2"/>
  <c r="BV733" i="2"/>
  <c r="BV441" i="2"/>
  <c r="BV1113" i="2"/>
  <c r="BV498" i="2"/>
  <c r="BV965" i="2"/>
  <c r="BV643" i="2"/>
  <c r="BV258" i="2"/>
  <c r="BV1073" i="2"/>
  <c r="BV571" i="2"/>
  <c r="BV23" i="2"/>
  <c r="BV41" i="2"/>
  <c r="BV1061" i="2"/>
  <c r="BV523" i="2"/>
  <c r="BV61" i="2"/>
  <c r="BV943" i="2"/>
  <c r="BV1117" i="2"/>
  <c r="BV1109" i="2"/>
  <c r="BV375" i="2"/>
  <c r="BV916" i="2"/>
  <c r="BV715" i="2"/>
  <c r="BV372" i="2"/>
  <c r="BV436" i="2"/>
  <c r="BV1018" i="2"/>
  <c r="BV679" i="2"/>
  <c r="BV341" i="2"/>
  <c r="BV1088" i="2"/>
  <c r="BV851" i="2"/>
  <c r="BV476" i="2"/>
  <c r="BV187" i="2"/>
  <c r="BV864" i="2"/>
  <c r="BV980" i="2"/>
  <c r="BV1124" i="2"/>
  <c r="BV767" i="2"/>
  <c r="BV651" i="2"/>
  <c r="BV347" i="2"/>
  <c r="BV30" i="2"/>
  <c r="BV1091" i="2"/>
  <c r="BV843" i="2"/>
  <c r="BV435" i="2"/>
  <c r="BV141" i="2"/>
  <c r="BV935" i="2"/>
  <c r="BV676" i="2"/>
  <c r="BV385" i="2"/>
  <c r="BV1022" i="2"/>
  <c r="BV242" i="2"/>
  <c r="BV959" i="2"/>
  <c r="BV680" i="2"/>
  <c r="BV306" i="2"/>
  <c r="BV876" i="2"/>
  <c r="BV510" i="2"/>
  <c r="BV1025" i="2"/>
  <c r="BV527" i="2"/>
  <c r="BV19" i="2"/>
  <c r="BV929" i="2"/>
  <c r="BV871" i="2"/>
  <c r="BV899" i="2"/>
  <c r="BV1098" i="2"/>
  <c r="BV249" i="2"/>
  <c r="BV497" i="2"/>
  <c r="BV982" i="2"/>
  <c r="BV757" i="2"/>
  <c r="BV489" i="2"/>
  <c r="BV224" i="2"/>
  <c r="BV949" i="2"/>
  <c r="BV856" i="2"/>
  <c r="BV265" i="2"/>
  <c r="BV1055" i="2"/>
  <c r="BV705" i="2"/>
  <c r="BV429" i="2"/>
  <c r="BV90" i="2"/>
  <c r="BV181" i="2"/>
  <c r="BV915" i="2"/>
  <c r="BV575" i="2"/>
  <c r="BV250" i="2"/>
  <c r="BV826" i="2"/>
  <c r="BV560" i="2"/>
  <c r="BV220" i="2"/>
  <c r="BV1106" i="2"/>
  <c r="BV763" i="2"/>
  <c r="BV551" i="2"/>
  <c r="BV262" i="2"/>
  <c r="BV924" i="2"/>
  <c r="BV854" i="2"/>
  <c r="BV457" i="2"/>
  <c r="BV201" i="2"/>
  <c r="BU741" i="2"/>
  <c r="CE741" i="2" s="1"/>
  <c r="CF741" i="2" s="1"/>
  <c r="BU411" i="2"/>
  <c r="CE411" i="2" s="1"/>
  <c r="CF411" i="2" s="1"/>
  <c r="BU379" i="2"/>
  <c r="CE379" i="2" s="1"/>
  <c r="CF379" i="2" s="1"/>
  <c r="BU823" i="2"/>
  <c r="CE823" i="2" s="1"/>
  <c r="CF823" i="2" s="1"/>
  <c r="BU291" i="2"/>
  <c r="CE291" i="2" s="1"/>
  <c r="CF291" i="2" s="1"/>
  <c r="BU828" i="2"/>
  <c r="CE828" i="2" s="1"/>
  <c r="CF828" i="2" s="1"/>
  <c r="BU183" i="2"/>
  <c r="CE183" i="2" s="1"/>
  <c r="CF183" i="2" s="1"/>
  <c r="BU689" i="2"/>
  <c r="CE689" i="2" s="1"/>
  <c r="CF689" i="2" s="1"/>
  <c r="BU99" i="2"/>
  <c r="CE99" i="2" s="1"/>
  <c r="CF99" i="2" s="1"/>
  <c r="BU584" i="2"/>
  <c r="CE584" i="2" s="1"/>
  <c r="CF584" i="2" s="1"/>
  <c r="BU1085" i="2"/>
  <c r="CE1085" i="2" s="1"/>
  <c r="CF1085" i="2" s="1"/>
  <c r="BU499" i="2"/>
  <c r="CE499" i="2" s="1"/>
  <c r="CF499" i="2" s="1"/>
  <c r="BU208" i="2"/>
  <c r="CE208" i="2" s="1"/>
  <c r="CF208" i="2" s="1"/>
  <c r="BU921" i="2"/>
  <c r="CE921" i="2" s="1"/>
  <c r="CF921" i="2" s="1"/>
  <c r="BU745" i="2"/>
  <c r="CE745" i="2" s="1"/>
  <c r="CF745" i="2" s="1"/>
  <c r="BU672" i="2"/>
  <c r="CE672" i="2" s="1"/>
  <c r="CF672" i="2" s="1"/>
  <c r="BU518" i="2"/>
  <c r="CE518" i="2" s="1"/>
  <c r="CF518" i="2" s="1"/>
  <c r="BU429" i="2"/>
  <c r="CE429" i="2" s="1"/>
  <c r="CF429" i="2" s="1"/>
  <c r="BU362" i="2"/>
  <c r="CE362" i="2" s="1"/>
  <c r="CF362" i="2" s="1"/>
  <c r="BU300" i="2"/>
  <c r="CE300" i="2" s="1"/>
  <c r="CF300" i="2" s="1"/>
  <c r="BU634" i="2"/>
  <c r="CE634" i="2" s="1"/>
  <c r="CF634" i="2" s="1"/>
  <c r="BU809" i="2"/>
  <c r="CE809" i="2" s="1"/>
  <c r="CF809" i="2" s="1"/>
  <c r="BU185" i="2"/>
  <c r="CE185" i="2" s="1"/>
  <c r="CF185" i="2" s="1"/>
  <c r="BU512" i="2"/>
  <c r="CE512" i="2" s="1"/>
  <c r="CF512" i="2" s="1"/>
  <c r="BU633" i="2"/>
  <c r="CE633" i="2" s="1"/>
  <c r="CF633" i="2" s="1"/>
  <c r="BU560" i="2"/>
  <c r="CE560" i="2" s="1"/>
  <c r="CF560" i="2" s="1"/>
  <c r="BU299" i="2"/>
  <c r="CE299" i="2" s="1"/>
  <c r="CF299" i="2" s="1"/>
  <c r="BU145" i="2"/>
  <c r="CE145" i="2" s="1"/>
  <c r="CF145" i="2" s="1"/>
  <c r="BU923" i="2"/>
  <c r="CE923" i="2" s="1"/>
  <c r="CF923" i="2" s="1"/>
  <c r="BU644" i="2"/>
  <c r="CE644" i="2" s="1"/>
  <c r="CF644" i="2" s="1"/>
  <c r="BU293" i="2"/>
  <c r="CE293" i="2" s="1"/>
  <c r="CF293" i="2" s="1"/>
  <c r="BU11" i="2"/>
  <c r="CE11" i="2" s="1"/>
  <c r="CF11" i="2" s="1"/>
  <c r="BU577" i="2"/>
  <c r="CE577" i="2" s="1"/>
  <c r="CF577" i="2" s="1"/>
  <c r="BU715" i="2"/>
  <c r="CE715" i="2" s="1"/>
  <c r="CF715" i="2" s="1"/>
  <c r="BU276" i="2"/>
  <c r="CE276" i="2" s="1"/>
  <c r="CF276" i="2" s="1"/>
  <c r="BV237" i="2"/>
  <c r="BV710" i="2"/>
  <c r="BU157" i="2"/>
  <c r="CE157" i="2" s="1"/>
  <c r="CF157" i="2" s="1"/>
  <c r="BU853" i="2"/>
  <c r="CE853" i="2" s="1"/>
  <c r="CF853" i="2" s="1"/>
  <c r="BV1079" i="2"/>
  <c r="BV785" i="2"/>
  <c r="BV563" i="2"/>
  <c r="BV278" i="2"/>
  <c r="BV1118" i="2"/>
  <c r="BV820" i="2"/>
  <c r="BV487" i="2"/>
  <c r="BV163" i="2"/>
  <c r="BV963" i="2"/>
  <c r="BV862" i="2"/>
  <c r="BV465" i="2"/>
  <c r="BV200" i="2"/>
  <c r="BV1071" i="2"/>
  <c r="BV721" i="2"/>
  <c r="BV478" i="2"/>
  <c r="BV193" i="2"/>
  <c r="BU412" i="2"/>
  <c r="CE412" i="2" s="1"/>
  <c r="CF412" i="2" s="1"/>
  <c r="BU326" i="2"/>
  <c r="CE326" i="2" s="1"/>
  <c r="CF326" i="2" s="1"/>
  <c r="BU390" i="2"/>
  <c r="CE390" i="2" s="1"/>
  <c r="CF390" i="2" s="1"/>
  <c r="BU877" i="2"/>
  <c r="CE877" i="2" s="1"/>
  <c r="CF877" i="2" s="1"/>
  <c r="BU325" i="2"/>
  <c r="CE325" i="2" s="1"/>
  <c r="CF325" i="2" s="1"/>
  <c r="BU694" i="2"/>
  <c r="CE694" i="2" s="1"/>
  <c r="CF694" i="2" s="1"/>
  <c r="BU233" i="2"/>
  <c r="CE233" i="2" s="1"/>
  <c r="CF233" i="2" s="1"/>
  <c r="BU822" i="2"/>
  <c r="CE822" i="2" s="1"/>
  <c r="CF822" i="2" s="1"/>
  <c r="BU117" i="2"/>
  <c r="CE117" i="2" s="1"/>
  <c r="CF117" i="2" s="1"/>
  <c r="BU636" i="2"/>
  <c r="CE636" i="2" s="1"/>
  <c r="CF636" i="2" s="1"/>
  <c r="BU34" i="2"/>
  <c r="CE34" i="2" s="1"/>
  <c r="CF34" i="2" s="1"/>
  <c r="BU524" i="2"/>
  <c r="CE524" i="2" s="1"/>
  <c r="CF524" i="2" s="1"/>
  <c r="BU248" i="2"/>
  <c r="CE248" i="2" s="1"/>
  <c r="CF248" i="2" s="1"/>
  <c r="BU941" i="2"/>
  <c r="CE941" i="2" s="1"/>
  <c r="CF941" i="2" s="1"/>
  <c r="BU779" i="2"/>
  <c r="CE779" i="2" s="1"/>
  <c r="CF779" i="2" s="1"/>
  <c r="BU749" i="2"/>
  <c r="CE749" i="2" s="1"/>
  <c r="CF749" i="2" s="1"/>
  <c r="BU591" i="2"/>
  <c r="CE591" i="2" s="1"/>
  <c r="CF591" i="2" s="1"/>
  <c r="BU498" i="2"/>
  <c r="CE498" i="2" s="1"/>
  <c r="CF498" i="2" s="1"/>
  <c r="BU448" i="2"/>
  <c r="CE448" i="2" s="1"/>
  <c r="CF448" i="2" s="1"/>
  <c r="BU562" i="2"/>
  <c r="CE562" i="2" s="1"/>
  <c r="CF562" i="2" s="1"/>
  <c r="BU711" i="2"/>
  <c r="CE711" i="2" s="1"/>
  <c r="CF711" i="2" s="1"/>
  <c r="BU1089" i="2"/>
  <c r="CE1089" i="2" s="1"/>
  <c r="CF1089" i="2" s="1"/>
  <c r="BU360" i="2"/>
  <c r="CE360" i="2" s="1"/>
  <c r="CF360" i="2" s="1"/>
  <c r="BU569" i="2"/>
  <c r="CE569" i="2" s="1"/>
  <c r="CF569" i="2" s="1"/>
  <c r="BU950" i="2"/>
  <c r="CE950" i="2" s="1"/>
  <c r="CF950" i="2" s="1"/>
  <c r="BU993" i="2"/>
  <c r="CE993" i="2" s="1"/>
  <c r="CF993" i="2" s="1"/>
  <c r="BU836" i="2"/>
  <c r="CE836" i="2" s="1"/>
  <c r="CF836" i="2" s="1"/>
  <c r="BU585" i="2"/>
  <c r="CE585" i="2" s="1"/>
  <c r="CF585" i="2" s="1"/>
  <c r="BU169" i="2"/>
  <c r="CE169" i="2" s="1"/>
  <c r="CF169" i="2" s="1"/>
  <c r="BU1093" i="2"/>
  <c r="CE1093" i="2" s="1"/>
  <c r="CF1093" i="2" s="1"/>
  <c r="BU748" i="2"/>
  <c r="CE748" i="2" s="1"/>
  <c r="CF748" i="2" s="1"/>
  <c r="BU496" i="2"/>
  <c r="CE496" i="2" s="1"/>
  <c r="CF496" i="2" s="1"/>
  <c r="BU415" i="2"/>
  <c r="CE415" i="2" s="1"/>
  <c r="CF415" i="2" s="1"/>
  <c r="BU26" i="2"/>
  <c r="CE26" i="2" s="1"/>
  <c r="CF26" i="2" s="1"/>
  <c r="BV658" i="2"/>
  <c r="BU530" i="2"/>
  <c r="CE530" i="2" s="1"/>
  <c r="CF530" i="2" s="1"/>
  <c r="BU522" i="2"/>
  <c r="CE522" i="2" s="1"/>
  <c r="CF522" i="2" s="1"/>
  <c r="BU367" i="2"/>
  <c r="CE367" i="2" s="1"/>
  <c r="CF367" i="2" s="1"/>
  <c r="BV1122" i="2"/>
  <c r="BV779" i="2"/>
  <c r="BV567" i="2"/>
  <c r="BV238" i="2"/>
  <c r="BV1043" i="2"/>
  <c r="BV806" i="2"/>
  <c r="BV390" i="2"/>
  <c r="BV162" i="2"/>
  <c r="BV908" i="2"/>
  <c r="BV729" i="2"/>
  <c r="BV486" i="2"/>
  <c r="BV110" i="2"/>
  <c r="BV1041" i="2"/>
  <c r="BV717" i="2"/>
  <c r="BV445" i="2"/>
  <c r="BV161" i="2"/>
  <c r="BU216" i="2"/>
  <c r="CE216" i="2" s="1"/>
  <c r="CF216" i="2" s="1"/>
  <c r="BU223" i="2"/>
  <c r="CE223" i="2" s="1"/>
  <c r="CF223" i="2" s="1"/>
  <c r="BU466" i="2"/>
  <c r="CE466" i="2" s="1"/>
  <c r="CF466" i="2" s="1"/>
  <c r="BU1023" i="2"/>
  <c r="CE1023" i="2" s="1"/>
  <c r="CF1023" i="2" s="1"/>
  <c r="BU442" i="2"/>
  <c r="CE442" i="2" s="1"/>
  <c r="CF442" i="2" s="1"/>
  <c r="BU879" i="2"/>
  <c r="CE879" i="2" s="1"/>
  <c r="CF879" i="2" s="1"/>
  <c r="BU303" i="2"/>
  <c r="CE303" i="2" s="1"/>
  <c r="CF303" i="2" s="1"/>
  <c r="BU842" i="2"/>
  <c r="CE842" i="2" s="1"/>
  <c r="CF842" i="2" s="1"/>
  <c r="BU181" i="2"/>
  <c r="CE181" i="2" s="1"/>
  <c r="CF181" i="2" s="1"/>
  <c r="BU697" i="2"/>
  <c r="CE697" i="2" s="1"/>
  <c r="CF697" i="2" s="1"/>
  <c r="BU113" i="2"/>
  <c r="CE113" i="2" s="1"/>
  <c r="CF113" i="2" s="1"/>
  <c r="BU613" i="2"/>
  <c r="CE613" i="2" s="1"/>
  <c r="CF613" i="2" s="1"/>
  <c r="BU385" i="2"/>
  <c r="CE385" i="2" s="1"/>
  <c r="CF385" i="2" s="1"/>
  <c r="BU1114" i="2"/>
  <c r="CE1114" i="2" s="1"/>
  <c r="CF1114" i="2" s="1"/>
  <c r="BU1065" i="2"/>
  <c r="CE1065" i="2" s="1"/>
  <c r="CF1065" i="2" s="1"/>
  <c r="BU937" i="2"/>
  <c r="CE937" i="2" s="1"/>
  <c r="CF937" i="2" s="1"/>
  <c r="BU795" i="2"/>
  <c r="CE795" i="2" s="1"/>
  <c r="CF795" i="2" s="1"/>
  <c r="BU701" i="2"/>
  <c r="BU582" i="2"/>
  <c r="CE582" i="2" s="1"/>
  <c r="CF582" i="2" s="1"/>
  <c r="BU821" i="2"/>
  <c r="CE821" i="2" s="1"/>
  <c r="CF821" i="2" s="1"/>
  <c r="BU886" i="2"/>
  <c r="CE886" i="2" s="1"/>
  <c r="CF886" i="2" s="1"/>
  <c r="BU197" i="2"/>
  <c r="CE197" i="2" s="1"/>
  <c r="CF197" i="2" s="1"/>
  <c r="BU589" i="2"/>
  <c r="CE589" i="2" s="1"/>
  <c r="CF589" i="2" s="1"/>
  <c r="BU772" i="2"/>
  <c r="CE772" i="2" s="1"/>
  <c r="CF772" i="2" s="1"/>
  <c r="BU983" i="2"/>
  <c r="CE983" i="2" s="1"/>
  <c r="CF983" i="2" s="1"/>
  <c r="BU1029" i="2"/>
  <c r="CE1029" i="2" s="1"/>
  <c r="CF1029" i="2" s="1"/>
  <c r="BU831" i="2"/>
  <c r="CE831" i="2" s="1"/>
  <c r="CF831" i="2" s="1"/>
  <c r="BU637" i="2"/>
  <c r="CE637" i="2" s="1"/>
  <c r="CF637" i="2" s="1"/>
  <c r="BU294" i="2"/>
  <c r="CE294" i="2" s="1"/>
  <c r="CF294" i="2" s="1"/>
  <c r="BU1002" i="2"/>
  <c r="CE1002" i="2" s="1"/>
  <c r="CF1002" i="2" s="1"/>
  <c r="BU829" i="2"/>
  <c r="CE829" i="2" s="1"/>
  <c r="CF829" i="2" s="1"/>
  <c r="BU561" i="2"/>
  <c r="CE561" i="2" s="1"/>
  <c r="CF561" i="2" s="1"/>
  <c r="BU492" i="2"/>
  <c r="CE492" i="2" s="1"/>
  <c r="CF492" i="2" s="1"/>
  <c r="BU932" i="2"/>
  <c r="CE932" i="2" s="1"/>
  <c r="CF932" i="2" s="1"/>
  <c r="BU438" i="2"/>
  <c r="CE438" i="2" s="1"/>
  <c r="CF438" i="2" s="1"/>
  <c r="BU478" i="2"/>
  <c r="CE478" i="2" s="1"/>
  <c r="CF478" i="2" s="1"/>
  <c r="BU377" i="2"/>
  <c r="CE377" i="2" s="1"/>
  <c r="CF377" i="2" s="1"/>
  <c r="BU832" i="2"/>
  <c r="CE832" i="2" s="1"/>
  <c r="CF832" i="2" s="1"/>
  <c r="BV951" i="2"/>
  <c r="BV635" i="2"/>
  <c r="BV382" i="2"/>
  <c r="BV96" i="2"/>
  <c r="BV412" i="2"/>
  <c r="BV889" i="2"/>
  <c r="BV620" i="2"/>
  <c r="BV301" i="2"/>
  <c r="BV893" i="2"/>
  <c r="BV726" i="2"/>
  <c r="BV481" i="2"/>
  <c r="BV216" i="2"/>
  <c r="BV1029" i="2"/>
  <c r="BV730" i="2"/>
  <c r="BV434" i="2"/>
  <c r="BV120" i="2"/>
  <c r="BV1049" i="2"/>
  <c r="BV725" i="2"/>
  <c r="BV453" i="2"/>
  <c r="BV97" i="2"/>
  <c r="BV919" i="2"/>
  <c r="BV660" i="2"/>
  <c r="BV425" i="2"/>
  <c r="BV84" i="2"/>
  <c r="BU1121" i="2"/>
  <c r="CE1121" i="2" s="1"/>
  <c r="CF1121" i="2" s="1"/>
  <c r="BU120" i="2"/>
  <c r="CE120" i="2" s="1"/>
  <c r="CF120" i="2" s="1"/>
  <c r="BU556" i="2"/>
  <c r="CE556" i="2" s="1"/>
  <c r="CF556" i="2" s="1"/>
  <c r="BU1043" i="2"/>
  <c r="CE1043" i="2" s="1"/>
  <c r="CF1043" i="2" s="1"/>
  <c r="BU495" i="2"/>
  <c r="CE495" i="2" s="1"/>
  <c r="CF495" i="2" s="1"/>
  <c r="BU1001" i="2"/>
  <c r="CE1001" i="2" s="1"/>
  <c r="CF1001" i="2" s="1"/>
  <c r="BU395" i="2"/>
  <c r="CE395" i="2" s="1"/>
  <c r="CF395" i="2" s="1"/>
  <c r="BU873" i="2"/>
  <c r="CE873" i="2" s="1"/>
  <c r="CF873" i="2" s="1"/>
  <c r="BU219" i="2"/>
  <c r="CE219" i="2" s="1"/>
  <c r="CF219" i="2" s="1"/>
  <c r="BU844" i="2"/>
  <c r="CE844" i="2" s="1"/>
  <c r="CF844" i="2" s="1"/>
  <c r="BU176" i="2"/>
  <c r="CE176" i="2" s="1"/>
  <c r="CF176" i="2" s="1"/>
  <c r="BU774" i="2"/>
  <c r="CE774" i="2" s="1"/>
  <c r="CF774" i="2" s="1"/>
  <c r="BU404" i="2"/>
  <c r="CE404" i="2" s="1"/>
  <c r="CF404" i="2" s="1"/>
  <c r="BU24" i="2"/>
  <c r="CE24" i="2" s="1"/>
  <c r="CF24" i="2" s="1"/>
  <c r="BU988" i="2"/>
  <c r="CE988" i="2" s="1"/>
  <c r="CF988" i="2" s="1"/>
  <c r="BU957" i="2"/>
  <c r="CE957" i="2" s="1"/>
  <c r="CF957" i="2" s="1"/>
  <c r="BU931" i="2"/>
  <c r="CE931" i="2" s="1"/>
  <c r="CF931" i="2" s="1"/>
  <c r="BU838" i="2"/>
  <c r="CE838" i="2" s="1"/>
  <c r="CF838" i="2" s="1"/>
  <c r="BU629" i="2"/>
  <c r="CE629" i="2" s="1"/>
  <c r="CF629" i="2" s="1"/>
  <c r="BU857" i="2"/>
  <c r="CE857" i="2" s="1"/>
  <c r="CF857" i="2" s="1"/>
  <c r="BU64" i="2"/>
  <c r="CE64" i="2" s="1"/>
  <c r="CF64" i="2" s="1"/>
  <c r="BU380" i="2"/>
  <c r="CE380" i="2" s="1"/>
  <c r="CF380" i="2" s="1"/>
  <c r="BU682" i="2"/>
  <c r="CE682" i="2" s="1"/>
  <c r="CF682" i="2" s="1"/>
  <c r="BU981" i="2"/>
  <c r="CE981" i="2" s="1"/>
  <c r="CF981" i="2" s="1"/>
  <c r="BU316" i="2"/>
  <c r="CE316" i="2" s="1"/>
  <c r="CF316" i="2" s="1"/>
  <c r="BU387" i="2"/>
  <c r="CE387" i="2" s="1"/>
  <c r="CF387" i="2" s="1"/>
  <c r="BU191" i="2"/>
  <c r="CE191" i="2" s="1"/>
  <c r="CF191" i="2" s="1"/>
  <c r="BU1086" i="2"/>
  <c r="CE1086" i="2" s="1"/>
  <c r="CF1086" i="2" s="1"/>
  <c r="BU690" i="2"/>
  <c r="CE690" i="2" s="1"/>
  <c r="CF690" i="2" s="1"/>
  <c r="BU313" i="2"/>
  <c r="CE313" i="2" s="1"/>
  <c r="CF313" i="2" s="1"/>
  <c r="BU87" i="2"/>
  <c r="CE87" i="2" s="1"/>
  <c r="CF87" i="2" s="1"/>
  <c r="BU1066" i="2"/>
  <c r="CE1066" i="2" s="1"/>
  <c r="CF1066" i="2" s="1"/>
  <c r="BU391" i="2"/>
  <c r="CE391" i="2" s="1"/>
  <c r="CF391" i="2" s="1"/>
  <c r="BU445" i="2"/>
  <c r="CE445" i="2" s="1"/>
  <c r="CF445" i="2" s="1"/>
  <c r="BV752" i="2"/>
  <c r="BU437" i="2"/>
  <c r="CE437" i="2" s="1"/>
  <c r="CF437" i="2" s="1"/>
  <c r="BV55" i="2"/>
  <c r="BU638" i="2"/>
  <c r="CE638" i="2" s="1"/>
  <c r="CF638" i="2" s="1"/>
  <c r="BV364" i="2"/>
  <c r="BV56" i="2"/>
  <c r="BV937" i="2"/>
  <c r="BV672" i="2"/>
  <c r="BV376" i="2"/>
  <c r="BV57" i="2"/>
  <c r="BV281" i="2"/>
  <c r="BV283" i="2"/>
  <c r="BV875" i="2"/>
  <c r="BV592" i="2"/>
  <c r="BV319" i="2"/>
  <c r="BV901" i="2"/>
  <c r="BV482" i="2"/>
  <c r="BV974" i="2"/>
  <c r="BV745" i="2"/>
  <c r="BV502" i="2"/>
  <c r="BV125" i="2"/>
  <c r="BV1023" i="2"/>
  <c r="BV673" i="2"/>
  <c r="BV379" i="2"/>
  <c r="BV81" i="2"/>
  <c r="BV927" i="2"/>
  <c r="BV668" i="2"/>
  <c r="BV433" i="2"/>
  <c r="BV59" i="2"/>
  <c r="BV905" i="2"/>
  <c r="BV640" i="2"/>
  <c r="BV344" i="2"/>
  <c r="BV89" i="2"/>
  <c r="BU994" i="2"/>
  <c r="CE994" i="2" s="1"/>
  <c r="CF994" i="2" s="1"/>
  <c r="BU41" i="2"/>
  <c r="CE41" i="2" s="1"/>
  <c r="CF41" i="2" s="1"/>
  <c r="BU588" i="2"/>
  <c r="CE588" i="2" s="1"/>
  <c r="CF588" i="2" s="1"/>
  <c r="BU21" i="2"/>
  <c r="CE21" i="2" s="1"/>
  <c r="CF21" i="2" s="1"/>
  <c r="BU568" i="2"/>
  <c r="CE568" i="2" s="1"/>
  <c r="CF568" i="2" s="1"/>
  <c r="BU1037" i="2"/>
  <c r="CE1037" i="2" s="1"/>
  <c r="CF1037" i="2" s="1"/>
  <c r="BU413" i="2"/>
  <c r="CE413" i="2" s="1"/>
  <c r="CF413" i="2" s="1"/>
  <c r="BU893" i="2"/>
  <c r="CE893" i="2" s="1"/>
  <c r="CF893" i="2" s="1"/>
  <c r="BU309" i="2"/>
  <c r="CE309" i="2" s="1"/>
  <c r="CF309" i="2" s="1"/>
  <c r="BU867" i="2"/>
  <c r="CE867" i="2" s="1"/>
  <c r="CF867" i="2" s="1"/>
  <c r="BU263" i="2"/>
  <c r="CE263" i="2" s="1"/>
  <c r="CF263" i="2" s="1"/>
  <c r="BU794" i="2"/>
  <c r="CE794" i="2" s="1"/>
  <c r="CF794" i="2" s="1"/>
  <c r="BU555" i="2"/>
  <c r="CE555" i="2" s="1"/>
  <c r="CF555" i="2" s="1"/>
  <c r="BU238" i="2"/>
  <c r="CE238" i="2" s="1"/>
  <c r="CF238" i="2" s="1"/>
  <c r="BU134" i="2"/>
  <c r="CE134" i="2" s="1"/>
  <c r="CF134" i="2" s="1"/>
  <c r="BU6" i="2"/>
  <c r="CE6" i="2" s="1"/>
  <c r="CF6" i="2" s="1"/>
  <c r="BU1004" i="2"/>
  <c r="CE1004" i="2" s="1"/>
  <c r="CF1004" i="2" s="1"/>
  <c r="BU909" i="2"/>
  <c r="CE909" i="2" s="1"/>
  <c r="CF909" i="2" s="1"/>
  <c r="BU864" i="2"/>
  <c r="CE864" i="2" s="1"/>
  <c r="CF864" i="2" s="1"/>
  <c r="BU1046" i="2"/>
  <c r="CE1046" i="2" s="1"/>
  <c r="CF1046" i="2" s="1"/>
  <c r="BU150" i="2"/>
  <c r="CE150" i="2" s="1"/>
  <c r="CF150" i="2" s="1"/>
  <c r="BU662" i="2"/>
  <c r="CE662" i="2" s="1"/>
  <c r="CF662" i="2" s="1"/>
  <c r="BU922" i="2"/>
  <c r="CE922" i="2" s="1"/>
  <c r="CF922" i="2" s="1"/>
  <c r="BU1111" i="2"/>
  <c r="CE1111" i="2" s="1"/>
  <c r="CF1111" i="2" s="1"/>
  <c r="BU389" i="2"/>
  <c r="CE389" i="2" s="1"/>
  <c r="CF389" i="2" s="1"/>
  <c r="BU405" i="2"/>
  <c r="CE405" i="2" s="1"/>
  <c r="CF405" i="2" s="1"/>
  <c r="BU241" i="2"/>
  <c r="CE241" i="2" s="1"/>
  <c r="CF241" i="2" s="1"/>
  <c r="BU949" i="2"/>
  <c r="CE949" i="2" s="1"/>
  <c r="CF949" i="2" s="1"/>
  <c r="BU765" i="2"/>
  <c r="CE765" i="2" s="1"/>
  <c r="CF765" i="2" s="1"/>
  <c r="BU370" i="2"/>
  <c r="CE370" i="2" s="1"/>
  <c r="CF370" i="2" s="1"/>
  <c r="BU147" i="2"/>
  <c r="CE147" i="2" s="1"/>
  <c r="CF147" i="2" s="1"/>
  <c r="BU973" i="2"/>
  <c r="CE973" i="2" s="1"/>
  <c r="CF973" i="2" s="1"/>
  <c r="BU141" i="2"/>
  <c r="CE141" i="2" s="1"/>
  <c r="CF141" i="2" s="1"/>
  <c r="BU371" i="2"/>
  <c r="CE371" i="2" s="1"/>
  <c r="CF371" i="2" s="1"/>
  <c r="BV961" i="2"/>
  <c r="BU813" i="2"/>
  <c r="CE813" i="2" s="1"/>
  <c r="CF813" i="2" s="1"/>
  <c r="BU112" i="2"/>
  <c r="CE112" i="2" s="1"/>
  <c r="CF112" i="2" s="1"/>
  <c r="BV168" i="2"/>
  <c r="BV1065" i="2"/>
  <c r="BV741" i="2"/>
  <c r="BV449" i="2"/>
  <c r="BV126" i="2"/>
  <c r="BV993" i="2"/>
  <c r="BV669" i="2"/>
  <c r="BV323" i="2"/>
  <c r="BV14" i="2"/>
  <c r="BV913" i="2"/>
  <c r="BV648" i="2"/>
  <c r="BV377" i="2"/>
  <c r="BV891" i="2"/>
  <c r="BV608" i="2"/>
  <c r="BV357" i="2"/>
  <c r="BV60" i="2"/>
  <c r="BU841" i="2"/>
  <c r="CE841" i="2" s="1"/>
  <c r="CF841" i="2" s="1"/>
  <c r="BU163" i="2"/>
  <c r="CE163" i="2" s="1"/>
  <c r="CF163" i="2" s="1"/>
  <c r="BU673" i="2"/>
  <c r="CE673" i="2" s="1"/>
  <c r="CF673" i="2" s="1"/>
  <c r="BU83" i="2"/>
  <c r="CE83" i="2" s="1"/>
  <c r="CF83" i="2" s="1"/>
  <c r="BU625" i="2"/>
  <c r="CE625" i="2" s="1"/>
  <c r="CF625" i="2" s="1"/>
  <c r="BU1076" i="2"/>
  <c r="CE1076" i="2" s="1"/>
  <c r="CF1076" i="2" s="1"/>
  <c r="BU482" i="2"/>
  <c r="CE482" i="2" s="1"/>
  <c r="CF482" i="2" s="1"/>
  <c r="BU1039" i="2"/>
  <c r="CE1039" i="2" s="1"/>
  <c r="CF1039" i="2" s="1"/>
  <c r="BU401" i="2"/>
  <c r="CE401" i="2" s="1"/>
  <c r="CF401" i="2" s="1"/>
  <c r="BU895" i="2"/>
  <c r="CE895" i="2" s="1"/>
  <c r="CF895" i="2" s="1"/>
  <c r="BU312" i="2"/>
  <c r="CE312" i="2" s="1"/>
  <c r="CF312" i="2" s="1"/>
  <c r="BU946" i="2"/>
  <c r="CE946" i="2" s="1"/>
  <c r="CF946" i="2" s="1"/>
  <c r="BU656" i="2"/>
  <c r="CE656" i="2" s="1"/>
  <c r="CF656" i="2" s="1"/>
  <c r="BU281" i="2"/>
  <c r="CE281" i="2" s="1"/>
  <c r="CF281" i="2" s="1"/>
  <c r="BU224" i="2"/>
  <c r="CE224" i="2" s="1"/>
  <c r="CF224" i="2" s="1"/>
  <c r="BU76" i="2"/>
  <c r="CE76" i="2" s="1"/>
  <c r="CF76" i="2" s="1"/>
  <c r="BU1092" i="2"/>
  <c r="CE1092" i="2" s="1"/>
  <c r="CF1092" i="2" s="1"/>
  <c r="BU1055" i="2"/>
  <c r="CE1055" i="2" s="1"/>
  <c r="CF1055" i="2" s="1"/>
  <c r="BU870" i="2"/>
  <c r="CE870" i="2" s="1"/>
  <c r="CF870" i="2" s="1"/>
  <c r="BU135" i="2"/>
  <c r="CE135" i="2" s="1"/>
  <c r="CF135" i="2" s="1"/>
  <c r="BU264" i="2"/>
  <c r="CE264" i="2" s="1"/>
  <c r="CF264" i="2" s="1"/>
  <c r="BU723" i="2"/>
  <c r="CE723" i="2" s="1"/>
  <c r="CF723" i="2" s="1"/>
  <c r="BU10" i="2"/>
  <c r="CE10" i="2" s="1"/>
  <c r="CF10" i="2" s="1"/>
  <c r="BU155" i="2"/>
  <c r="CE155" i="2" s="1"/>
  <c r="CF155" i="2" s="1"/>
  <c r="BU760" i="2"/>
  <c r="CE760" i="2" s="1"/>
  <c r="CF760" i="2" s="1"/>
  <c r="BU839" i="2"/>
  <c r="CE839" i="2" s="1"/>
  <c r="CF839" i="2" s="1"/>
  <c r="BU693" i="2"/>
  <c r="CE693" i="2" s="1"/>
  <c r="CF693" i="2" s="1"/>
  <c r="BU289" i="2"/>
  <c r="CE289" i="2" s="1"/>
  <c r="CF289" i="2" s="1"/>
  <c r="BU90" i="2"/>
  <c r="CE90" i="2" s="1"/>
  <c r="CF90" i="2" s="1"/>
  <c r="BU851" i="2"/>
  <c r="CE851" i="2" s="1"/>
  <c r="CF851" i="2" s="1"/>
  <c r="BU599" i="2"/>
  <c r="CE599" i="2" s="1"/>
  <c r="CF599" i="2" s="1"/>
  <c r="BU597" i="2"/>
  <c r="CE597" i="2" s="1"/>
  <c r="CF597" i="2" s="1"/>
  <c r="BU1044" i="2"/>
  <c r="CE1044" i="2" s="1"/>
  <c r="CF1044" i="2" s="1"/>
  <c r="BU105" i="2"/>
  <c r="CE105" i="2" s="1"/>
  <c r="CF105" i="2" s="1"/>
  <c r="BU1030" i="2"/>
  <c r="CE1030" i="2" s="1"/>
  <c r="CF1030" i="2" s="1"/>
  <c r="BU210" i="2"/>
  <c r="CE210" i="2" s="1"/>
  <c r="CF210" i="2" s="1"/>
  <c r="BU783" i="2"/>
  <c r="CE783" i="2" s="1"/>
  <c r="CF783" i="2" s="1"/>
  <c r="BU186" i="2"/>
  <c r="CE186" i="2" s="1"/>
  <c r="CF186" i="2" s="1"/>
  <c r="BU776" i="2"/>
  <c r="CE776" i="2" s="1"/>
  <c r="CF776" i="2" s="1"/>
  <c r="BU647" i="2"/>
  <c r="CE647" i="2" s="1"/>
  <c r="CF647" i="2" s="1"/>
  <c r="CE701" i="2"/>
  <c r="CF701" i="2" s="1"/>
  <c r="BU958" i="2"/>
  <c r="CE958" i="2" s="1"/>
  <c r="CF958" i="2" s="1"/>
  <c r="BU473" i="2"/>
  <c r="CE473" i="2" s="1"/>
  <c r="CF473" i="2" s="1"/>
  <c r="BU940" i="2"/>
  <c r="CE940" i="2" s="1"/>
  <c r="CF940" i="2" s="1"/>
  <c r="BU449" i="2"/>
  <c r="CE449" i="2" s="1"/>
  <c r="CF449" i="2" s="1"/>
  <c r="BU943" i="2"/>
  <c r="CE943" i="2" s="1"/>
  <c r="CF943" i="2" s="1"/>
  <c r="BU256" i="2"/>
  <c r="CE256" i="2" s="1"/>
  <c r="CF256" i="2" s="1"/>
  <c r="BU793" i="2"/>
  <c r="CE793" i="2" s="1"/>
  <c r="CF793" i="2" s="1"/>
  <c r="BU202" i="2"/>
  <c r="CE202" i="2" s="1"/>
  <c r="CF202" i="2" s="1"/>
  <c r="BU704" i="2"/>
  <c r="CE704" i="2" s="1"/>
  <c r="CF704" i="2" s="1"/>
  <c r="BU119" i="2"/>
  <c r="CE119" i="2" s="1"/>
  <c r="CF119" i="2" s="1"/>
  <c r="BU620" i="2"/>
  <c r="CE620" i="2" s="1"/>
  <c r="CF620" i="2" s="1"/>
  <c r="BU36" i="2"/>
  <c r="CE36" i="2" s="1"/>
  <c r="CF36" i="2" s="1"/>
  <c r="BU566" i="2"/>
  <c r="CE566" i="2" s="1"/>
  <c r="CF566" i="2" s="1"/>
  <c r="BU1052" i="2"/>
  <c r="CE1052" i="2" s="1"/>
  <c r="CF1052" i="2" s="1"/>
  <c r="BU443" i="2"/>
  <c r="CE443" i="2" s="1"/>
  <c r="CF443" i="2" s="1"/>
  <c r="BU1010" i="2"/>
  <c r="CE1010" i="2" s="1"/>
  <c r="CF1010" i="2" s="1"/>
  <c r="BU341" i="2"/>
  <c r="CE341" i="2" s="1"/>
  <c r="CF341" i="2" s="1"/>
  <c r="BU874" i="2"/>
  <c r="CE874" i="2" s="1"/>
  <c r="CF874" i="2" s="1"/>
  <c r="BU225" i="2"/>
  <c r="CE225" i="2" s="1"/>
  <c r="CF225" i="2" s="1"/>
  <c r="BU773" i="2"/>
  <c r="CE773" i="2" s="1"/>
  <c r="CF773" i="2" s="1"/>
  <c r="BU266" i="2"/>
  <c r="CE266" i="2" s="1"/>
  <c r="CF266" i="2" s="1"/>
  <c r="BU792" i="2"/>
  <c r="CE792" i="2" s="1"/>
  <c r="CF792" i="2" s="1"/>
  <c r="BU288" i="2"/>
  <c r="CE288" i="2" s="1"/>
  <c r="CF288" i="2" s="1"/>
  <c r="BU770" i="2"/>
  <c r="CE770" i="2" s="1"/>
  <c r="CF770" i="2" s="1"/>
  <c r="BU213" i="2"/>
  <c r="CE213" i="2" s="1"/>
  <c r="CF213" i="2" s="1"/>
  <c r="BU739" i="2"/>
  <c r="CE739" i="2" s="1"/>
  <c r="CF739" i="2" s="1"/>
  <c r="BU106" i="2"/>
  <c r="CE106" i="2" s="1"/>
  <c r="CF106" i="2" s="1"/>
  <c r="BU605" i="2"/>
  <c r="CE605" i="2" s="1"/>
  <c r="CF605" i="2" s="1"/>
  <c r="BU5" i="2"/>
  <c r="CE5" i="2" s="1"/>
  <c r="CF5" i="2" s="1"/>
  <c r="BU521" i="2"/>
  <c r="CE521" i="2" s="1"/>
  <c r="CF521" i="2" s="1"/>
  <c r="BU1062" i="2"/>
  <c r="CE1062" i="2" s="1"/>
  <c r="CF1062" i="2" s="1"/>
  <c r="BU669" i="2"/>
  <c r="CE669" i="2" s="1"/>
  <c r="CF669" i="2" s="1"/>
  <c r="BU43" i="2"/>
  <c r="CE43" i="2" s="1"/>
  <c r="CF43" i="2" s="1"/>
  <c r="BU564" i="2"/>
  <c r="CE564" i="2" s="1"/>
  <c r="CF564" i="2" s="1"/>
  <c r="BU1051" i="2"/>
  <c r="CE1051" i="2" s="1"/>
  <c r="CF1051" i="2" s="1"/>
  <c r="BU503" i="2"/>
  <c r="CE503" i="2" s="1"/>
  <c r="CF503" i="2" s="1"/>
  <c r="BU1009" i="2"/>
  <c r="CE1009" i="2" s="1"/>
  <c r="CF1009" i="2" s="1"/>
  <c r="BU378" i="2"/>
  <c r="CE378" i="2" s="1"/>
  <c r="CF378" i="2" s="1"/>
  <c r="BU881" i="2"/>
  <c r="CE881" i="2" s="1"/>
  <c r="CF881" i="2" s="1"/>
  <c r="BU251" i="2"/>
  <c r="CE251" i="2" s="1"/>
  <c r="CF251" i="2" s="1"/>
  <c r="BU788" i="2"/>
  <c r="CE788" i="2" s="1"/>
  <c r="CF788" i="2" s="1"/>
  <c r="BU1122" i="2"/>
  <c r="CE1122" i="2" s="1"/>
  <c r="CF1122" i="2" s="1"/>
  <c r="BU461" i="2"/>
  <c r="CE461" i="2" s="1"/>
  <c r="CF461" i="2" s="1"/>
  <c r="BU876" i="2"/>
  <c r="CE876" i="2" s="1"/>
  <c r="CF876" i="2" s="1"/>
  <c r="BU384" i="2"/>
  <c r="CE384" i="2" s="1"/>
  <c r="CF384" i="2" s="1"/>
  <c r="BU945" i="2"/>
  <c r="CE945" i="2" s="1"/>
  <c r="CF945" i="2" s="1"/>
  <c r="BU229" i="2"/>
  <c r="CE229" i="2" s="1"/>
  <c r="CF229" i="2" s="1"/>
  <c r="BU852" i="2"/>
  <c r="CE852" i="2" s="1"/>
  <c r="CF852" i="2" s="1"/>
  <c r="BU1080" i="2"/>
  <c r="CE1080" i="2" s="1"/>
  <c r="CF1080" i="2" s="1"/>
  <c r="BU476" i="2"/>
  <c r="CE476" i="2" s="1"/>
  <c r="CF476" i="2" s="1"/>
  <c r="BU1032" i="2"/>
  <c r="CE1032" i="2" s="1"/>
  <c r="CF1032" i="2" s="1"/>
  <c r="BU381" i="2"/>
  <c r="CE381" i="2" s="1"/>
  <c r="CF381" i="2" s="1"/>
  <c r="BU904" i="2"/>
  <c r="CE904" i="2" s="1"/>
  <c r="CF904" i="2" s="1"/>
  <c r="BU314" i="2"/>
  <c r="CE314" i="2" s="1"/>
  <c r="CF314" i="2" s="1"/>
  <c r="BU803" i="2"/>
  <c r="CE803" i="2" s="1"/>
  <c r="CF803" i="2" s="1"/>
  <c r="BU138" i="2"/>
  <c r="CE138" i="2" s="1"/>
  <c r="CF138" i="2" s="1"/>
  <c r="BU670" i="2"/>
  <c r="CE670" i="2" s="1"/>
  <c r="CF670" i="2" s="1"/>
  <c r="BU47" i="2"/>
  <c r="CE47" i="2" s="1"/>
  <c r="CF47" i="2" s="1"/>
  <c r="BU942" i="2"/>
  <c r="CE942" i="2" s="1"/>
  <c r="CF942" i="2" s="1"/>
  <c r="BU816" i="2"/>
  <c r="CE816" i="2" s="1"/>
  <c r="CF816" i="2" s="1"/>
  <c r="BU719" i="2"/>
  <c r="CE719" i="2" s="1"/>
  <c r="CF719" i="2" s="1"/>
  <c r="BU674" i="2"/>
  <c r="CE674" i="2" s="1"/>
  <c r="CF674" i="2" s="1"/>
  <c r="BU440" i="2"/>
  <c r="CE440" i="2" s="1"/>
  <c r="CF440" i="2" s="1"/>
  <c r="BU545" i="2"/>
  <c r="CE545" i="2" s="1"/>
  <c r="CF545" i="2" s="1"/>
  <c r="BV928" i="2"/>
  <c r="BU627" i="2"/>
  <c r="CE627" i="2" s="1"/>
  <c r="CF627" i="2" s="1"/>
  <c r="BU899" i="2"/>
  <c r="CE899" i="2" s="1"/>
  <c r="CF899" i="2" s="1"/>
  <c r="BU1102" i="2"/>
  <c r="CE1102" i="2" s="1"/>
  <c r="CF1102" i="2" s="1"/>
  <c r="BU363" i="2"/>
  <c r="CE363" i="2" s="1"/>
  <c r="CF363" i="2" s="1"/>
  <c r="BV659" i="2"/>
  <c r="BU81" i="2"/>
  <c r="CE81" i="2" s="1"/>
  <c r="CF81" i="2" s="1"/>
  <c r="BV68" i="2"/>
  <c r="BU161" i="2"/>
  <c r="CE161" i="2" s="1"/>
  <c r="CF161" i="2" s="1"/>
  <c r="BU467" i="2"/>
  <c r="CE467" i="2" s="1"/>
  <c r="CF467" i="2" s="1"/>
  <c r="BU759" i="2"/>
  <c r="CE759" i="2" s="1"/>
  <c r="CF759" i="2" s="1"/>
  <c r="BU278" i="2"/>
  <c r="CE278" i="2" s="1"/>
  <c r="CF278" i="2" s="1"/>
  <c r="BU1123" i="2"/>
  <c r="CE1123" i="2" s="1"/>
  <c r="CF1123" i="2" s="1"/>
  <c r="BU397" i="2"/>
  <c r="CE397" i="2" s="1"/>
  <c r="CF397" i="2" s="1"/>
  <c r="BU485" i="2"/>
  <c r="CE485" i="2" s="1"/>
  <c r="CF485" i="2" s="1"/>
  <c r="BU73" i="2"/>
  <c r="CE73" i="2" s="1"/>
  <c r="CF73" i="2" s="1"/>
  <c r="BU372" i="2"/>
  <c r="CE372" i="2" s="1"/>
  <c r="CF372" i="2" s="1"/>
  <c r="BU340" i="2"/>
  <c r="CE340" i="2" s="1"/>
  <c r="CF340" i="2" s="1"/>
  <c r="BV472" i="2"/>
  <c r="BU192" i="2"/>
  <c r="CE192" i="2" s="1"/>
  <c r="CF192" i="2" s="1"/>
  <c r="BU947" i="2"/>
  <c r="CE947" i="2" s="1"/>
  <c r="CF947" i="2" s="1"/>
  <c r="BU65" i="2"/>
  <c r="CE65" i="2" s="1"/>
  <c r="CF65" i="2" s="1"/>
  <c r="BU586" i="2"/>
  <c r="CE586" i="2" s="1"/>
  <c r="CF586" i="2" s="1"/>
  <c r="BU220" i="2"/>
  <c r="CE220" i="2" s="1"/>
  <c r="CF220" i="2" s="1"/>
  <c r="BU730" i="2"/>
  <c r="CE730" i="2" s="1"/>
  <c r="CF730" i="2" s="1"/>
  <c r="BU128" i="2"/>
  <c r="CE128" i="2" s="1"/>
  <c r="CF128" i="2" s="1"/>
  <c r="BU596" i="2"/>
  <c r="CE596" i="2" s="1"/>
  <c r="CF596" i="2" s="1"/>
  <c r="BU20" i="2"/>
  <c r="CE20" i="2" s="1"/>
  <c r="CF20" i="2" s="1"/>
  <c r="BU511" i="2"/>
  <c r="CE511" i="2" s="1"/>
  <c r="CF511" i="2" s="1"/>
  <c r="BU1045" i="2"/>
  <c r="CE1045" i="2" s="1"/>
  <c r="CF1045" i="2" s="1"/>
  <c r="BU421" i="2"/>
  <c r="CE421" i="2" s="1"/>
  <c r="CF421" i="2" s="1"/>
  <c r="BU901" i="2"/>
  <c r="CE901" i="2" s="1"/>
  <c r="CF901" i="2" s="1"/>
  <c r="BU331" i="2"/>
  <c r="CE331" i="2" s="1"/>
  <c r="CF331" i="2" s="1"/>
  <c r="BU824" i="2"/>
  <c r="CE824" i="2" s="1"/>
  <c r="CF824" i="2" s="1"/>
  <c r="BU23" i="2"/>
  <c r="CE23" i="2" s="1"/>
  <c r="CF23" i="2" s="1"/>
  <c r="BU510" i="2"/>
  <c r="CE510" i="2" s="1"/>
  <c r="CF510" i="2" s="1"/>
  <c r="BU996" i="2"/>
  <c r="CE996" i="2" s="1"/>
  <c r="CF996" i="2" s="1"/>
  <c r="BU428" i="2"/>
  <c r="CE428" i="2" s="1"/>
  <c r="CF428" i="2" s="1"/>
  <c r="BU965" i="2"/>
  <c r="CE965" i="2" s="1"/>
  <c r="CF965" i="2" s="1"/>
  <c r="BU301" i="2"/>
  <c r="CE301" i="2" s="1"/>
  <c r="CF301" i="2" s="1"/>
  <c r="BU875" i="2"/>
  <c r="CE875" i="2" s="1"/>
  <c r="CF875" i="2" s="1"/>
  <c r="BU35" i="2"/>
  <c r="CE35" i="2" s="1"/>
  <c r="CF35" i="2" s="1"/>
  <c r="BU509" i="2"/>
  <c r="CE509" i="2" s="1"/>
  <c r="CF509" i="2" s="1"/>
  <c r="BU1060" i="2"/>
  <c r="CE1060" i="2" s="1"/>
  <c r="CF1060" i="2" s="1"/>
  <c r="BU454" i="2"/>
  <c r="CE454" i="2" s="1"/>
  <c r="CF454" i="2" s="1"/>
  <c r="BU1018" i="2"/>
  <c r="CE1018" i="2" s="1"/>
  <c r="CF1018" i="2" s="1"/>
  <c r="BU347" i="2"/>
  <c r="CE347" i="2" s="1"/>
  <c r="CF347" i="2" s="1"/>
  <c r="BU939" i="2"/>
  <c r="CE939" i="2" s="1"/>
  <c r="CF939" i="2" s="1"/>
  <c r="BU205" i="2"/>
  <c r="CE205" i="2" s="1"/>
  <c r="CF205" i="2" s="1"/>
  <c r="BU731" i="2"/>
  <c r="CE731" i="2" s="1"/>
  <c r="CF731" i="2" s="1"/>
  <c r="BU122" i="2"/>
  <c r="CE122" i="2" s="1"/>
  <c r="CF122" i="2" s="1"/>
  <c r="BU9" i="2"/>
  <c r="CE9" i="2" s="1"/>
  <c r="CF9" i="2" s="1"/>
  <c r="BU989" i="2"/>
  <c r="CE989" i="2" s="1"/>
  <c r="CF989" i="2" s="1"/>
  <c r="BU894" i="2"/>
  <c r="CE894" i="2" s="1"/>
  <c r="CF894" i="2" s="1"/>
  <c r="BU274" i="2"/>
  <c r="CE274" i="2" s="1"/>
  <c r="CF274" i="2" s="1"/>
  <c r="BU86" i="2"/>
  <c r="CE86" i="2" s="1"/>
  <c r="CF86" i="2" s="1"/>
  <c r="BU350" i="2"/>
  <c r="CE350" i="2" s="1"/>
  <c r="CF350" i="2" s="1"/>
  <c r="BV853" i="2"/>
  <c r="BU980" i="2"/>
  <c r="CE980" i="2" s="1"/>
  <c r="CF980" i="2" s="1"/>
  <c r="BU716" i="2"/>
  <c r="CE716" i="2" s="1"/>
  <c r="CF716" i="2" s="1"/>
  <c r="BV932" i="2"/>
  <c r="BV93" i="2"/>
  <c r="BV631" i="2"/>
  <c r="BU14" i="2"/>
  <c r="CE14" i="2" s="1"/>
  <c r="CF14" i="2" s="1"/>
  <c r="BU1042" i="2"/>
  <c r="CE1042" i="2" s="1"/>
  <c r="CF1042" i="2" s="1"/>
  <c r="BV970" i="2"/>
  <c r="BU916" i="2"/>
  <c r="CE916" i="2" s="1"/>
  <c r="CF916" i="2" s="1"/>
  <c r="BU602" i="2"/>
  <c r="CE602" i="2" s="1"/>
  <c r="CF602" i="2" s="1"/>
  <c r="BU354" i="2"/>
  <c r="CE354" i="2" s="1"/>
  <c r="CF354" i="2" s="1"/>
  <c r="BU4" i="2"/>
  <c r="CE4" i="2" s="1"/>
  <c r="CF4" i="2" s="1"/>
  <c r="BU614" i="2"/>
  <c r="CE614" i="2" s="1"/>
  <c r="CF614" i="2" s="1"/>
  <c r="BU529" i="2"/>
  <c r="CE529" i="2" s="1"/>
  <c r="CF529" i="2" s="1"/>
  <c r="BU107" i="2"/>
  <c r="CE107" i="2" s="1"/>
  <c r="CF107" i="2" s="1"/>
  <c r="BU458" i="2"/>
  <c r="CE458" i="2" s="1"/>
  <c r="CF458" i="2" s="1"/>
  <c r="BU439" i="2"/>
  <c r="CE439" i="2" s="1"/>
  <c r="CF439" i="2" s="1"/>
  <c r="BU622" i="2"/>
  <c r="CE622" i="2" s="1"/>
  <c r="CF622" i="2" s="1"/>
  <c r="BU254" i="2"/>
  <c r="CE254" i="2" s="1"/>
  <c r="CF254" i="2" s="1"/>
  <c r="BU1034" i="2"/>
  <c r="CE1034" i="2" s="1"/>
  <c r="CF1034" i="2" s="1"/>
  <c r="BU74" i="2"/>
  <c r="CE74" i="2" s="1"/>
  <c r="CF74" i="2" s="1"/>
  <c r="BU570" i="2"/>
  <c r="CE570" i="2" s="1"/>
  <c r="CF570" i="2" s="1"/>
  <c r="BU1088" i="2"/>
  <c r="CE1088" i="2" s="1"/>
  <c r="CF1088" i="2" s="1"/>
  <c r="BU484" i="2"/>
  <c r="CE484" i="2" s="1"/>
  <c r="CF484" i="2" s="1"/>
  <c r="BU1040" i="2"/>
  <c r="CE1040" i="2" s="1"/>
  <c r="CF1040" i="2" s="1"/>
  <c r="BU392" i="2"/>
  <c r="CE392" i="2" s="1"/>
  <c r="CF392" i="2" s="1"/>
  <c r="BU953" i="2"/>
  <c r="CE953" i="2" s="1"/>
  <c r="CF953" i="2" s="1"/>
  <c r="BU488" i="2"/>
  <c r="CE488" i="2" s="1"/>
  <c r="CF488" i="2" s="1"/>
  <c r="BU1058" i="2"/>
  <c r="CE1058" i="2" s="1"/>
  <c r="CF1058" i="2" s="1"/>
  <c r="BU398" i="2"/>
  <c r="CE398" i="2" s="1"/>
  <c r="CF398" i="2" s="1"/>
  <c r="BU934" i="2"/>
  <c r="CE934" i="2" s="1"/>
  <c r="CF934" i="2" s="1"/>
  <c r="BU209" i="2"/>
  <c r="CE209" i="2" s="1"/>
  <c r="CF209" i="2" s="1"/>
  <c r="BU808" i="2"/>
  <c r="CE808" i="2" s="1"/>
  <c r="CF808" i="2" s="1"/>
  <c r="BU255" i="2"/>
  <c r="CE255" i="2" s="1"/>
  <c r="CF255" i="2" s="1"/>
  <c r="BU766" i="2"/>
  <c r="CE766" i="2" s="1"/>
  <c r="CF766" i="2" s="1"/>
  <c r="BU132" i="2"/>
  <c r="CE132" i="2" s="1"/>
  <c r="CF132" i="2" s="1"/>
  <c r="BU687" i="2"/>
  <c r="CE687" i="2" s="1"/>
  <c r="CF687" i="2" s="1"/>
  <c r="BU283" i="2"/>
  <c r="CE283" i="2" s="1"/>
  <c r="CF283" i="2" s="1"/>
  <c r="BU820" i="2"/>
  <c r="CE820" i="2" s="1"/>
  <c r="CF820" i="2" s="1"/>
  <c r="BU175" i="2"/>
  <c r="CE175" i="2" s="1"/>
  <c r="CF175" i="2" s="1"/>
  <c r="BU681" i="2"/>
  <c r="CE681" i="2" s="1"/>
  <c r="CF681" i="2" s="1"/>
  <c r="BU91" i="2"/>
  <c r="CE91" i="2" s="1"/>
  <c r="CF91" i="2" s="1"/>
  <c r="BU576" i="2"/>
  <c r="CE576" i="2" s="1"/>
  <c r="CF576" i="2" s="1"/>
  <c r="BU1077" i="2"/>
  <c r="CE1077" i="2" s="1"/>
  <c r="CF1077" i="2" s="1"/>
  <c r="BU490" i="2"/>
  <c r="CE490" i="2" s="1"/>
  <c r="CF490" i="2" s="1"/>
  <c r="BU1047" i="2"/>
  <c r="CE1047" i="2" s="1"/>
  <c r="CF1047" i="2" s="1"/>
  <c r="BU402" i="2"/>
  <c r="CE402" i="2" s="1"/>
  <c r="CF402" i="2" s="1"/>
  <c r="BU775" i="2"/>
  <c r="CE775" i="2" s="1"/>
  <c r="CF775" i="2" s="1"/>
  <c r="BU96" i="2"/>
  <c r="CE96" i="2" s="1"/>
  <c r="CF96" i="2" s="1"/>
  <c r="BU583" i="2"/>
  <c r="CE583" i="2" s="1"/>
  <c r="CF583" i="2" s="1"/>
  <c r="BU1084" i="2"/>
  <c r="CE1084" i="2" s="1"/>
  <c r="CF1084" i="2" s="1"/>
  <c r="BU497" i="2"/>
  <c r="CE497" i="2" s="1"/>
  <c r="CF497" i="2" s="1"/>
  <c r="BU990" i="2"/>
  <c r="CE990" i="2" s="1"/>
  <c r="CF990" i="2" s="1"/>
  <c r="BU409" i="2"/>
  <c r="CE409" i="2" s="1"/>
  <c r="CF409" i="2" s="1"/>
  <c r="BU903" i="2"/>
  <c r="CE903" i="2" s="1"/>
  <c r="CF903" i="2" s="1"/>
  <c r="BU102" i="2"/>
  <c r="CE102" i="2" s="1"/>
  <c r="CF102" i="2" s="1"/>
  <c r="BU590" i="2"/>
  <c r="CE590" i="2" s="1"/>
  <c r="CF590" i="2" s="1"/>
  <c r="BU1099" i="2"/>
  <c r="CE1099" i="2" s="1"/>
  <c r="CF1099" i="2" s="1"/>
  <c r="BU513" i="2"/>
  <c r="CE513" i="2" s="1"/>
  <c r="CF513" i="2" s="1"/>
  <c r="BU1054" i="2"/>
  <c r="CE1054" i="2" s="1"/>
  <c r="CF1054" i="2" s="1"/>
  <c r="BU408" i="2"/>
  <c r="CE408" i="2" s="1"/>
  <c r="CF408" i="2" s="1"/>
  <c r="BU967" i="2"/>
  <c r="CE967" i="2" s="1"/>
  <c r="CF967" i="2" s="1"/>
  <c r="BU292" i="2"/>
  <c r="CE292" i="2" s="1"/>
  <c r="CF292" i="2" s="1"/>
  <c r="BU764" i="2"/>
  <c r="CE764" i="2" s="1"/>
  <c r="CF764" i="2" s="1"/>
  <c r="BU131" i="2"/>
  <c r="CE131" i="2" s="1"/>
  <c r="CF131" i="2" s="1"/>
  <c r="BU71" i="2"/>
  <c r="CE71" i="2" s="1"/>
  <c r="CF71" i="2" s="1"/>
  <c r="BU1119" i="2"/>
  <c r="CE1119" i="2" s="1"/>
  <c r="CF1119" i="2" s="1"/>
  <c r="BU1048" i="2"/>
  <c r="CE1048" i="2" s="1"/>
  <c r="CF1048" i="2" s="1"/>
  <c r="BU177" i="2"/>
  <c r="CE177" i="2" s="1"/>
  <c r="CF177" i="2" s="1"/>
  <c r="BU29" i="2"/>
  <c r="CE29" i="2" s="1"/>
  <c r="CF29" i="2" s="1"/>
  <c r="BV318" i="2"/>
  <c r="BV728" i="2"/>
  <c r="BU935" i="2"/>
  <c r="CE935" i="2" s="1"/>
  <c r="CF935" i="2" s="1"/>
  <c r="BU668" i="2"/>
  <c r="CE668" i="2" s="1"/>
  <c r="CF668" i="2" s="1"/>
  <c r="BV1014" i="2"/>
  <c r="BU72" i="2"/>
  <c r="CE72" i="2" s="1"/>
  <c r="CF72" i="2" s="1"/>
  <c r="BU444" i="2"/>
  <c r="CE444" i="2" s="1"/>
  <c r="CF444" i="2" s="1"/>
  <c r="BU1021" i="2"/>
  <c r="CE1021" i="2" s="1"/>
  <c r="CF1021" i="2" s="1"/>
  <c r="BV969" i="2"/>
  <c r="BU911" i="2"/>
  <c r="CE911" i="2" s="1"/>
  <c r="CF911" i="2" s="1"/>
  <c r="BU1050" i="2"/>
  <c r="CE1050" i="2" s="1"/>
  <c r="CF1050" i="2" s="1"/>
  <c r="BV541" i="2"/>
  <c r="BU203" i="2"/>
  <c r="CE203" i="2" s="1"/>
  <c r="CF203" i="2" s="1"/>
  <c r="BU653" i="2"/>
  <c r="CE653" i="2" s="1"/>
  <c r="CF653" i="2" s="1"/>
  <c r="BV1090" i="2"/>
  <c r="BV954" i="2"/>
  <c r="BU410" i="2"/>
  <c r="CE410" i="2" s="1"/>
  <c r="CF410" i="2" s="1"/>
  <c r="BV184" i="2"/>
  <c r="BV7" i="2"/>
  <c r="BU446" i="2"/>
  <c r="CE446" i="2" s="1"/>
  <c r="CF446" i="2" s="1"/>
  <c r="BU978" i="2"/>
  <c r="CE978" i="2" s="1"/>
  <c r="CF978" i="2" s="1"/>
  <c r="BU646" i="2"/>
  <c r="CE646" i="2" s="1"/>
  <c r="CF646" i="2" s="1"/>
  <c r="BU88" i="2"/>
  <c r="CE88" i="2" s="1"/>
  <c r="CF88" i="2" s="1"/>
  <c r="BU575" i="2"/>
  <c r="CE575" i="2" s="1"/>
  <c r="CF575" i="2" s="1"/>
  <c r="BU1079" i="2"/>
  <c r="CE1079" i="2" s="1"/>
  <c r="CF1079" i="2" s="1"/>
  <c r="BU489" i="2"/>
  <c r="CE489" i="2" s="1"/>
  <c r="CF489" i="2" s="1"/>
  <c r="BU982" i="2"/>
  <c r="CE982" i="2" s="1"/>
  <c r="CF982" i="2" s="1"/>
  <c r="BU400" i="2"/>
  <c r="CE400" i="2" s="1"/>
  <c r="CF400" i="2" s="1"/>
  <c r="BU959" i="2"/>
  <c r="CE959" i="2" s="1"/>
  <c r="CF959" i="2" s="1"/>
  <c r="BU319" i="2"/>
  <c r="CE319" i="2" s="1"/>
  <c r="CF319" i="2" s="1"/>
  <c r="BU858" i="2"/>
  <c r="CE858" i="2" s="1"/>
  <c r="CF858" i="2" s="1"/>
  <c r="BU236" i="2"/>
  <c r="CE236" i="2" s="1"/>
  <c r="CF236" i="2" s="1"/>
  <c r="BU695" i="2"/>
  <c r="CE695" i="2" s="1"/>
  <c r="CF695" i="2" s="1"/>
  <c r="BU149" i="2"/>
  <c r="CE149" i="2" s="1"/>
  <c r="CF149" i="2" s="1"/>
  <c r="BU671" i="2"/>
  <c r="CE671" i="2" s="1"/>
  <c r="CF671" i="2" s="1"/>
  <c r="BU28" i="2"/>
  <c r="CE28" i="2" s="1"/>
  <c r="CF28" i="2" s="1"/>
  <c r="BU517" i="2"/>
  <c r="CE517" i="2" s="1"/>
  <c r="CF517" i="2" s="1"/>
  <c r="BU1068" i="2"/>
  <c r="CE1068" i="2" s="1"/>
  <c r="CF1068" i="2" s="1"/>
  <c r="BU436" i="2"/>
  <c r="CE436" i="2" s="1"/>
  <c r="CF436" i="2" s="1"/>
  <c r="BU767" i="2"/>
  <c r="CE767" i="2" s="1"/>
  <c r="CF767" i="2" s="1"/>
  <c r="BU553" i="2"/>
  <c r="CE553" i="2" s="1"/>
  <c r="CF553" i="2" s="1"/>
  <c r="BU948" i="2"/>
  <c r="CE948" i="2" s="1"/>
  <c r="CF948" i="2" s="1"/>
  <c r="BU475" i="2"/>
  <c r="CE475" i="2" s="1"/>
  <c r="CF475" i="2" s="1"/>
  <c r="BU971" i="2"/>
  <c r="CE971" i="2" s="1"/>
  <c r="CF971" i="2" s="1"/>
  <c r="BU396" i="2"/>
  <c r="CE396" i="2" s="1"/>
  <c r="CF396" i="2" s="1"/>
  <c r="BU960" i="2"/>
  <c r="CE960" i="2" s="1"/>
  <c r="CF960" i="2" s="1"/>
  <c r="BU304" i="2"/>
  <c r="CE304" i="2" s="1"/>
  <c r="CF304" i="2" s="1"/>
  <c r="BU786" i="2"/>
  <c r="CE786" i="2" s="1"/>
  <c r="CF786" i="2" s="1"/>
  <c r="BU214" i="2"/>
  <c r="CE214" i="2" s="1"/>
  <c r="CF214" i="2" s="1"/>
  <c r="BU691" i="2"/>
  <c r="CE691" i="2" s="1"/>
  <c r="CF691" i="2" s="1"/>
  <c r="BU323" i="2"/>
  <c r="CE323" i="2" s="1"/>
  <c r="CF323" i="2" s="1"/>
  <c r="BU856" i="2"/>
  <c r="CE856" i="2" s="1"/>
  <c r="CF856" i="2" s="1"/>
  <c r="BU231" i="2"/>
  <c r="CE231" i="2" s="1"/>
  <c r="CF231" i="2" s="1"/>
  <c r="BU814" i="2"/>
  <c r="CE814" i="2" s="1"/>
  <c r="CF814" i="2" s="1"/>
  <c r="BU108" i="2"/>
  <c r="CE108" i="2" s="1"/>
  <c r="CF108" i="2" s="1"/>
  <c r="BU685" i="2"/>
  <c r="CE685" i="2" s="1"/>
  <c r="CF685" i="2" s="1"/>
  <c r="BU53" i="2"/>
  <c r="CE53" i="2" s="1"/>
  <c r="CF53" i="2" s="1"/>
  <c r="BU515" i="2"/>
  <c r="CE515" i="2" s="1"/>
  <c r="CF515" i="2" s="1"/>
  <c r="BU1067" i="2"/>
  <c r="CE1067" i="2" s="1"/>
  <c r="CF1067" i="2" s="1"/>
  <c r="BU455" i="2"/>
  <c r="CE455" i="2" s="1"/>
  <c r="CF455" i="2" s="1"/>
  <c r="BU892" i="2"/>
  <c r="CE892" i="2" s="1"/>
  <c r="CF892" i="2" s="1"/>
  <c r="BU158" i="2"/>
  <c r="CE158" i="2" s="1"/>
  <c r="CF158" i="2" s="1"/>
  <c r="BU635" i="2"/>
  <c r="CE635" i="2" s="1"/>
  <c r="CF635" i="2" s="1"/>
  <c r="BU56" i="2"/>
  <c r="CE56" i="2" s="1"/>
  <c r="CF56" i="2" s="1"/>
  <c r="BU579" i="2"/>
  <c r="CE579" i="2" s="1"/>
  <c r="CF579" i="2" s="1"/>
  <c r="BU1081" i="2"/>
  <c r="CE1081" i="2" s="1"/>
  <c r="CF1081" i="2" s="1"/>
  <c r="BU462" i="2"/>
  <c r="CE462" i="2" s="1"/>
  <c r="CF462" i="2" s="1"/>
  <c r="BU1025" i="2"/>
  <c r="CE1025" i="2" s="1"/>
  <c r="CF1025" i="2" s="1"/>
  <c r="BU187" i="2"/>
  <c r="CE187" i="2" s="1"/>
  <c r="CF187" i="2" s="1"/>
  <c r="BU630" i="2"/>
  <c r="CE630" i="2" s="1"/>
  <c r="CF630" i="2" s="1"/>
  <c r="BU82" i="2"/>
  <c r="CE82" i="2" s="1"/>
  <c r="CF82" i="2" s="1"/>
  <c r="BU578" i="2"/>
  <c r="CE578" i="2" s="1"/>
  <c r="CF578" i="2" s="1"/>
  <c r="BU1096" i="2"/>
  <c r="CE1096" i="2" s="1"/>
  <c r="CF1096" i="2" s="1"/>
  <c r="BU477" i="2"/>
  <c r="CE477" i="2" s="1"/>
  <c r="CF477" i="2" s="1"/>
  <c r="BU984" i="2"/>
  <c r="CE984" i="2" s="1"/>
  <c r="CF984" i="2" s="1"/>
  <c r="BU342" i="2"/>
  <c r="CE342" i="2" s="1"/>
  <c r="CF342" i="2" s="1"/>
  <c r="BU800" i="2"/>
  <c r="CE800" i="2" s="1"/>
  <c r="CF800" i="2" s="1"/>
  <c r="BU247" i="2"/>
  <c r="CE247" i="2" s="1"/>
  <c r="CF247" i="2" s="1"/>
  <c r="BU137" i="2"/>
  <c r="CE137" i="2" s="1"/>
  <c r="CF137" i="2" s="1"/>
  <c r="BU32" i="2"/>
  <c r="CE32" i="2" s="1"/>
  <c r="CF32" i="2" s="1"/>
  <c r="BU884" i="2"/>
  <c r="CE884" i="2" s="1"/>
  <c r="CF884" i="2" s="1"/>
  <c r="BU100" i="2"/>
  <c r="CE100" i="2" s="1"/>
  <c r="CF100" i="2" s="1"/>
  <c r="BU1124" i="2"/>
  <c r="CE1124" i="2" s="1"/>
  <c r="CF1124" i="2" s="1"/>
  <c r="BU275" i="2"/>
  <c r="CE275" i="2" s="1"/>
  <c r="CF275" i="2" s="1"/>
  <c r="BU657" i="2"/>
  <c r="CE657" i="2" s="1"/>
  <c r="CF657" i="2" s="1"/>
  <c r="BU771" i="2"/>
  <c r="CE771" i="2" s="1"/>
  <c r="CF771" i="2" s="1"/>
  <c r="BU573" i="2"/>
  <c r="CE573" i="2" s="1"/>
  <c r="CF573" i="2" s="1"/>
  <c r="BU789" i="2"/>
  <c r="CE789" i="2" s="1"/>
  <c r="CF789" i="2" s="1"/>
  <c r="BU25" i="2"/>
  <c r="CE25" i="2" s="1"/>
  <c r="CF25" i="2" s="1"/>
  <c r="BV416" i="2"/>
  <c r="BU661" i="2"/>
  <c r="CE661" i="2" s="1"/>
  <c r="CF661" i="2" s="1"/>
  <c r="BU840" i="2"/>
  <c r="CE840" i="2" s="1"/>
  <c r="CF840" i="2" s="1"/>
  <c r="BU709" i="2"/>
  <c r="CE709" i="2" s="1"/>
  <c r="CF709" i="2" s="1"/>
  <c r="BV623" i="2"/>
  <c r="BU143" i="2"/>
  <c r="CE143" i="2" s="1"/>
  <c r="CF143" i="2" s="1"/>
  <c r="BU907" i="2"/>
  <c r="CE907" i="2" s="1"/>
  <c r="CF907" i="2" s="1"/>
  <c r="BU735" i="2"/>
  <c r="CE735" i="2" s="1"/>
  <c r="CF735" i="2" s="1"/>
  <c r="BU15" i="2"/>
  <c r="CE15" i="2" s="1"/>
  <c r="CF15" i="2" s="1"/>
  <c r="BV902" i="2"/>
  <c r="BV621" i="2"/>
  <c r="BV196" i="2"/>
  <c r="BU40" i="2"/>
  <c r="CE40" i="2" s="1"/>
  <c r="CF40" i="2" s="1"/>
  <c r="BU551" i="2"/>
  <c r="CE551" i="2" s="1"/>
  <c r="CF551" i="2" s="1"/>
  <c r="BU924" i="2"/>
  <c r="CE924" i="2" s="1"/>
  <c r="CF924" i="2" s="1"/>
  <c r="BU728" i="2"/>
  <c r="CE728" i="2" s="1"/>
  <c r="CF728" i="2" s="1"/>
  <c r="BU641" i="2"/>
  <c r="CE641" i="2" s="1"/>
  <c r="CF641" i="2" s="1"/>
  <c r="BU270" i="2"/>
  <c r="CE270" i="2" s="1"/>
  <c r="CF270" i="2" s="1"/>
  <c r="BU718" i="2"/>
  <c r="CE718" i="2" s="1"/>
  <c r="CF718" i="2" s="1"/>
  <c r="BU125" i="2"/>
  <c r="CE125" i="2" s="1"/>
  <c r="CF125" i="2" s="1"/>
  <c r="BU684" i="2"/>
  <c r="CE684" i="2" s="1"/>
  <c r="CF684" i="2" s="1"/>
  <c r="BU57" i="2"/>
  <c r="CE57" i="2" s="1"/>
  <c r="CF57" i="2" s="1"/>
  <c r="BU571" i="2"/>
  <c r="CE571" i="2" s="1"/>
  <c r="CF571" i="2" s="1"/>
  <c r="BU1073" i="2"/>
  <c r="CE1073" i="2" s="1"/>
  <c r="CF1073" i="2" s="1"/>
  <c r="BU469" i="2"/>
  <c r="CE469" i="2" s="1"/>
  <c r="CF469" i="2" s="1"/>
  <c r="BU976" i="2"/>
  <c r="CE976" i="2" s="1"/>
  <c r="CF976" i="2" s="1"/>
  <c r="BU386" i="2"/>
  <c r="CE386" i="2" s="1"/>
  <c r="CF386" i="2" s="1"/>
  <c r="BU889" i="2"/>
  <c r="CE889" i="2" s="1"/>
  <c r="CF889" i="2" s="1"/>
  <c r="BU305" i="2"/>
  <c r="CE305" i="2" s="1"/>
  <c r="CF305" i="2" s="1"/>
  <c r="BU843" i="2"/>
  <c r="CE843" i="2" s="1"/>
  <c r="CF843" i="2" s="1"/>
  <c r="BU198" i="2"/>
  <c r="CE198" i="2" s="1"/>
  <c r="CF198" i="2" s="1"/>
  <c r="BU740" i="2"/>
  <c r="CE740" i="2" s="1"/>
  <c r="CF740" i="2" s="1"/>
  <c r="BU85" i="2"/>
  <c r="CE85" i="2" s="1"/>
  <c r="CF85" i="2" s="1"/>
  <c r="BU598" i="2"/>
  <c r="CE598" i="2" s="1"/>
  <c r="CF598" i="2" s="1"/>
  <c r="BU1107" i="2"/>
  <c r="CE1107" i="2" s="1"/>
  <c r="CF1107" i="2" s="1"/>
  <c r="BU514" i="2"/>
  <c r="CE514" i="2" s="1"/>
  <c r="CF514" i="2" s="1"/>
  <c r="BU998" i="2"/>
  <c r="CE998" i="2" s="1"/>
  <c r="CF998" i="2" s="1"/>
  <c r="BU618" i="2"/>
  <c r="CE618" i="2" s="1"/>
  <c r="CF618" i="2" s="1"/>
  <c r="BU48" i="2"/>
  <c r="CE48" i="2" s="1"/>
  <c r="CF48" i="2" s="1"/>
  <c r="BU565" i="2"/>
  <c r="CE565" i="2" s="1"/>
  <c r="CF565" i="2" s="1"/>
  <c r="BU987" i="2"/>
  <c r="CE987" i="2" s="1"/>
  <c r="CF987" i="2" s="1"/>
  <c r="BU504" i="2"/>
  <c r="CE504" i="2" s="1"/>
  <c r="CF504" i="2" s="1"/>
  <c r="BU1074" i="2"/>
  <c r="CE1074" i="2" s="1"/>
  <c r="CF1074" i="2" s="1"/>
  <c r="BU339" i="2"/>
  <c r="CE339" i="2" s="1"/>
  <c r="CF339" i="2" s="1"/>
  <c r="BU938" i="2"/>
  <c r="CE938" i="2" s="1"/>
  <c r="CF938" i="2" s="1"/>
  <c r="BU252" i="2"/>
  <c r="CE252" i="2" s="1"/>
  <c r="CF252" i="2" s="1"/>
  <c r="BU837" i="2"/>
  <c r="CE837" i="2" s="1"/>
  <c r="CF837" i="2" s="1"/>
  <c r="BU434" i="2"/>
  <c r="CE434" i="2" s="1"/>
  <c r="CF434" i="2" s="1"/>
  <c r="BU871" i="2"/>
  <c r="CE871" i="2" s="1"/>
  <c r="CF871" i="2" s="1"/>
  <c r="BU297" i="2"/>
  <c r="CE297" i="2" s="1"/>
  <c r="CF297" i="2" s="1"/>
  <c r="BU834" i="2"/>
  <c r="CE834" i="2" s="1"/>
  <c r="CF834" i="2" s="1"/>
  <c r="BU139" i="2"/>
  <c r="CE139" i="2" s="1"/>
  <c r="CF139" i="2" s="1"/>
  <c r="BU746" i="2"/>
  <c r="CE746" i="2" s="1"/>
  <c r="CF746" i="2" s="1"/>
  <c r="BU111" i="2"/>
  <c r="CE111" i="2" s="1"/>
  <c r="CF111" i="2" s="1"/>
  <c r="BU612" i="2"/>
  <c r="CE612" i="2" s="1"/>
  <c r="CF612" i="2" s="1"/>
  <c r="BU17" i="2"/>
  <c r="CE17" i="2" s="1"/>
  <c r="CF17" i="2" s="1"/>
  <c r="BU528" i="2"/>
  <c r="CE528" i="2" s="1"/>
  <c r="CF528" i="2" s="1"/>
  <c r="BU997" i="2"/>
  <c r="CE997" i="2" s="1"/>
  <c r="CF997" i="2" s="1"/>
  <c r="BU164" i="2"/>
  <c r="CE164" i="2" s="1"/>
  <c r="CF164" i="2" s="1"/>
  <c r="BU696" i="2"/>
  <c r="CE696" i="2" s="1"/>
  <c r="CF696" i="2" s="1"/>
  <c r="BU142" i="2"/>
  <c r="CE142" i="2" s="1"/>
  <c r="CF142" i="2" s="1"/>
  <c r="BU680" i="2"/>
  <c r="CE680" i="2" s="1"/>
  <c r="CF680" i="2" s="1"/>
  <c r="BU19" i="2"/>
  <c r="CE19" i="2" s="1"/>
  <c r="CF19" i="2" s="1"/>
  <c r="BU527" i="2"/>
  <c r="CE527" i="2" s="1"/>
  <c r="CF527" i="2" s="1"/>
  <c r="BU1061" i="2"/>
  <c r="CE1061" i="2" s="1"/>
  <c r="CF1061" i="2" s="1"/>
  <c r="BU235" i="2"/>
  <c r="CE235" i="2" s="1"/>
  <c r="CF235" i="2" s="1"/>
  <c r="BU703" i="2"/>
  <c r="CE703" i="2" s="1"/>
  <c r="CF703" i="2" s="1"/>
  <c r="BU77" i="2"/>
  <c r="CE77" i="2" s="1"/>
  <c r="CF77" i="2" s="1"/>
  <c r="BU679" i="2"/>
  <c r="CE679" i="2" s="1"/>
  <c r="CF679" i="2" s="1"/>
  <c r="BU30" i="2"/>
  <c r="CE30" i="2" s="1"/>
  <c r="CF30" i="2" s="1"/>
  <c r="BU526" i="2"/>
  <c r="CE526" i="2" s="1"/>
  <c r="CF526" i="2" s="1"/>
  <c r="BU1012" i="2"/>
  <c r="CE1012" i="2" s="1"/>
  <c r="CF1012" i="2" s="1"/>
  <c r="BU388" i="2"/>
  <c r="CE388" i="2" s="1"/>
  <c r="CF388" i="2" s="1"/>
  <c r="BU952" i="2"/>
  <c r="CE952" i="2" s="1"/>
  <c r="CF952" i="2" s="1"/>
  <c r="BU406" i="2"/>
  <c r="CE406" i="2" s="1"/>
  <c r="CF406" i="2" s="1"/>
  <c r="BU315" i="2"/>
  <c r="CE315" i="2" s="1"/>
  <c r="CF315" i="2" s="1"/>
  <c r="BU195" i="2"/>
  <c r="CE195" i="2" s="1"/>
  <c r="CF195" i="2" s="1"/>
  <c r="BU1035" i="2"/>
  <c r="CE1035" i="2" s="1"/>
  <c r="CF1035" i="2" s="1"/>
  <c r="BU664" i="2"/>
  <c r="CE664" i="2" s="1"/>
  <c r="CF664" i="2" s="1"/>
  <c r="BU807" i="2"/>
  <c r="CE807" i="2" s="1"/>
  <c r="CF807" i="2" s="1"/>
  <c r="BU154" i="2"/>
  <c r="CE154" i="2" s="1"/>
  <c r="CF154" i="2" s="1"/>
  <c r="BV540" i="2"/>
  <c r="BU441" i="2"/>
  <c r="CE441" i="2" s="1"/>
  <c r="CF441" i="2" s="1"/>
  <c r="BU479" i="2"/>
  <c r="CE479" i="2" s="1"/>
  <c r="CF479" i="2" s="1"/>
  <c r="BU721" i="2"/>
  <c r="CE721" i="2" s="1"/>
  <c r="CF721" i="2" s="1"/>
  <c r="BU970" i="2"/>
  <c r="CE970" i="2" s="1"/>
  <c r="CF970" i="2" s="1"/>
  <c r="BV358" i="2"/>
  <c r="BU623" i="2"/>
  <c r="CE623" i="2" s="1"/>
  <c r="CF623" i="2" s="1"/>
  <c r="BU541" i="2"/>
  <c r="CE541" i="2" s="1"/>
  <c r="CF541" i="2" s="1"/>
  <c r="BU652" i="2"/>
  <c r="CE652" i="2" s="1"/>
  <c r="CF652" i="2" s="1"/>
  <c r="BU549" i="2"/>
  <c r="CE549" i="2" s="1"/>
  <c r="CF549" i="2" s="1"/>
  <c r="BU115" i="2"/>
  <c r="CE115" i="2" s="1"/>
  <c r="CF115" i="2" s="1"/>
  <c r="BU737" i="2"/>
  <c r="CE737" i="2" s="1"/>
  <c r="CF737" i="2" s="1"/>
  <c r="BU109" i="2"/>
  <c r="CE109" i="2" s="1"/>
  <c r="CF109" i="2" s="1"/>
  <c r="BU265" i="2"/>
  <c r="CE265" i="2" s="1"/>
  <c r="CF265" i="2" s="1"/>
  <c r="BU919" i="2"/>
  <c r="CE919" i="2" s="1"/>
  <c r="CF919" i="2" s="1"/>
  <c r="BU790" i="2"/>
  <c r="CE790" i="2" s="1"/>
  <c r="CF790" i="2" s="1"/>
  <c r="BU1112" i="2"/>
  <c r="CE1112" i="2" s="1"/>
  <c r="CF1112" i="2" s="1"/>
  <c r="BU727" i="2"/>
  <c r="CE727" i="2" s="1"/>
  <c r="CF727" i="2" s="1"/>
  <c r="BV259" i="2"/>
  <c r="BV153" i="2"/>
  <c r="BU933" i="2"/>
  <c r="CE933" i="2" s="1"/>
  <c r="CF933" i="2" s="1"/>
  <c r="BU18" i="2"/>
  <c r="CE18" i="2" s="1"/>
  <c r="CF18" i="2" s="1"/>
  <c r="BU796" i="2"/>
  <c r="CE796" i="2" s="1"/>
  <c r="CF796" i="2" s="1"/>
  <c r="BU320" i="2"/>
  <c r="CE320" i="2" s="1"/>
  <c r="CF320" i="2" s="1"/>
  <c r="BU194" i="2"/>
  <c r="CE194" i="2" s="1"/>
  <c r="CF194" i="2" s="1"/>
  <c r="BU148" i="2"/>
  <c r="CE148" i="2" s="1"/>
  <c r="CF148" i="2" s="1"/>
  <c r="BU348" i="2"/>
  <c r="CE348" i="2" s="1"/>
  <c r="CF348" i="2" s="1"/>
  <c r="BU915" i="2"/>
  <c r="CE915" i="2" s="1"/>
  <c r="CF915" i="2" s="1"/>
  <c r="BU286" i="2"/>
  <c r="CE286" i="2" s="1"/>
  <c r="CF286" i="2" s="1"/>
  <c r="BU757" i="2"/>
  <c r="CE757" i="2" s="1"/>
  <c r="CF757" i="2" s="1"/>
  <c r="BU166" i="2"/>
  <c r="CE166" i="2" s="1"/>
  <c r="CF166" i="2" s="1"/>
  <c r="BU643" i="2"/>
  <c r="CE643" i="2" s="1"/>
  <c r="CF643" i="2" s="1"/>
  <c r="BU61" i="2"/>
  <c r="CE61" i="2" s="1"/>
  <c r="CF61" i="2" s="1"/>
  <c r="BU523" i="2"/>
  <c r="CE523" i="2" s="1"/>
  <c r="CF523" i="2" s="1"/>
  <c r="BU1082" i="2"/>
  <c r="CE1082" i="2" s="1"/>
  <c r="CF1082" i="2" s="1"/>
  <c r="BU468" i="2"/>
  <c r="CE468" i="2" s="1"/>
  <c r="CF468" i="2" s="1"/>
  <c r="BU1024" i="2"/>
  <c r="CE1024" i="2" s="1"/>
  <c r="CF1024" i="2" s="1"/>
  <c r="BU373" i="2"/>
  <c r="CE373" i="2" s="1"/>
  <c r="CF373" i="2" s="1"/>
  <c r="BU896" i="2"/>
  <c r="CE896" i="2" s="1"/>
  <c r="CF896" i="2" s="1"/>
  <c r="BU321" i="2"/>
  <c r="CE321" i="2" s="1"/>
  <c r="CF321" i="2" s="1"/>
  <c r="BU859" i="2"/>
  <c r="CE859" i="2" s="1"/>
  <c r="CF859" i="2" s="1"/>
  <c r="BU189" i="2"/>
  <c r="CE189" i="2" s="1"/>
  <c r="CF189" i="2" s="1"/>
  <c r="BU692" i="2"/>
  <c r="CE692" i="2" s="1"/>
  <c r="CF692" i="2" s="1"/>
  <c r="BU284" i="2"/>
  <c r="CE284" i="2" s="1"/>
  <c r="CF284" i="2" s="1"/>
  <c r="BU756" i="2"/>
  <c r="CE756" i="2" s="1"/>
  <c r="CF756" i="2" s="1"/>
  <c r="BU243" i="2"/>
  <c r="CE243" i="2" s="1"/>
  <c r="CF243" i="2" s="1"/>
  <c r="BU742" i="2"/>
  <c r="CE742" i="2" s="1"/>
  <c r="CF742" i="2" s="1"/>
  <c r="BU146" i="2"/>
  <c r="CE146" i="2" s="1"/>
  <c r="CF146" i="2" s="1"/>
  <c r="BU678" i="2"/>
  <c r="CE678" i="2" s="1"/>
  <c r="CF678" i="2" s="1"/>
  <c r="BU46" i="2"/>
  <c r="CE46" i="2" s="1"/>
  <c r="CF46" i="2" s="1"/>
  <c r="BU516" i="2"/>
  <c r="CE516" i="2" s="1"/>
  <c r="CF516" i="2" s="1"/>
  <c r="BU1003" i="2"/>
  <c r="CE1003" i="2" s="1"/>
  <c r="CF1003" i="2" s="1"/>
  <c r="BU456" i="2"/>
  <c r="CE456" i="2" s="1"/>
  <c r="CF456" i="2" s="1"/>
  <c r="BU1026" i="2"/>
  <c r="CE1026" i="2" s="1"/>
  <c r="CF1026" i="2" s="1"/>
  <c r="BU617" i="2"/>
  <c r="CE617" i="2" s="1"/>
  <c r="CF617" i="2" s="1"/>
  <c r="BU1118" i="2"/>
  <c r="CE1118" i="2" s="1"/>
  <c r="CF1118" i="2" s="1"/>
  <c r="BU474" i="2"/>
  <c r="CE474" i="2" s="1"/>
  <c r="CF474" i="2" s="1"/>
  <c r="BU1031" i="2"/>
  <c r="CE1031" i="2" s="1"/>
  <c r="CF1031" i="2" s="1"/>
  <c r="BU450" i="2"/>
  <c r="CE450" i="2" s="1"/>
  <c r="CF450" i="2" s="1"/>
  <c r="BU887" i="2"/>
  <c r="CE887" i="2" s="1"/>
  <c r="CF887" i="2" s="1"/>
  <c r="BU311" i="2"/>
  <c r="CE311" i="2" s="1"/>
  <c r="CF311" i="2" s="1"/>
  <c r="BU850" i="2"/>
  <c r="CE850" i="2" s="1"/>
  <c r="CF850" i="2" s="1"/>
  <c r="BU173" i="2"/>
  <c r="CE173" i="2" s="1"/>
  <c r="CF173" i="2" s="1"/>
  <c r="BU698" i="2"/>
  <c r="CE698" i="2" s="1"/>
  <c r="CF698" i="2" s="1"/>
  <c r="BU974" i="2"/>
  <c r="CE974" i="2" s="1"/>
  <c r="CF974" i="2" s="1"/>
  <c r="BU382" i="2"/>
  <c r="CE382" i="2" s="1"/>
  <c r="CF382" i="2" s="1"/>
  <c r="BU951" i="2"/>
  <c r="CE951" i="2" s="1"/>
  <c r="CF951" i="2" s="1"/>
  <c r="BU258" i="2"/>
  <c r="CE258" i="2" s="1"/>
  <c r="CF258" i="2" s="1"/>
  <c r="BU801" i="2"/>
  <c r="CE801" i="2" s="1"/>
  <c r="CF801" i="2" s="1"/>
  <c r="BU190" i="2"/>
  <c r="CE190" i="2" s="1"/>
  <c r="CF190" i="2" s="1"/>
  <c r="BU705" i="2"/>
  <c r="CE705" i="2" s="1"/>
  <c r="CF705" i="2" s="1"/>
  <c r="BU1038" i="2"/>
  <c r="CE1038" i="2" s="1"/>
  <c r="CF1038" i="2" s="1"/>
  <c r="BU399" i="2"/>
  <c r="CE399" i="2" s="1"/>
  <c r="CF399" i="2" s="1"/>
  <c r="BU878" i="2"/>
  <c r="CE878" i="2" s="1"/>
  <c r="CF878" i="2" s="1"/>
  <c r="BU308" i="2"/>
  <c r="CE308" i="2" s="1"/>
  <c r="CF308" i="2" s="1"/>
  <c r="BU702" i="2"/>
  <c r="CE702" i="2" s="1"/>
  <c r="CF702" i="2" s="1"/>
  <c r="BU211" i="2"/>
  <c r="CE211" i="2" s="1"/>
  <c r="CF211" i="2" s="1"/>
  <c r="BU712" i="2"/>
  <c r="CE712" i="2" s="1"/>
  <c r="CF712" i="2" s="1"/>
  <c r="BU54" i="2"/>
  <c r="CE54" i="2" s="1"/>
  <c r="CF54" i="2" s="1"/>
  <c r="BU626" i="2"/>
  <c r="CE626" i="2" s="1"/>
  <c r="CF626" i="2" s="1"/>
  <c r="BU1103" i="2"/>
  <c r="CE1103" i="2" s="1"/>
  <c r="CF1103" i="2" s="1"/>
  <c r="BU758" i="2"/>
  <c r="CE758" i="2" s="1"/>
  <c r="CF758" i="2" s="1"/>
  <c r="BU686" i="2"/>
  <c r="CE686" i="2" s="1"/>
  <c r="CF686" i="2" s="1"/>
  <c r="BU525" i="2"/>
  <c r="CE525" i="2" s="1"/>
  <c r="CF525" i="2" s="1"/>
  <c r="BU979" i="2"/>
  <c r="CE979" i="2" s="1"/>
  <c r="CF979" i="2" s="1"/>
  <c r="BU835" i="2"/>
  <c r="CE835" i="2" s="1"/>
  <c r="CF835" i="2" s="1"/>
  <c r="BV675" i="2"/>
  <c r="BU1014" i="2"/>
  <c r="CE1014" i="2" s="1"/>
  <c r="CF1014" i="2" s="1"/>
  <c r="BV361" i="2"/>
  <c r="BU963" i="2"/>
  <c r="CE963" i="2" s="1"/>
  <c r="CF963" i="2" s="1"/>
  <c r="BU237" i="2"/>
  <c r="CE237" i="2" s="1"/>
  <c r="CF237" i="2" s="1"/>
  <c r="BV371" i="2"/>
  <c r="BV700" i="2"/>
  <c r="BU805" i="2"/>
  <c r="CE805" i="2" s="1"/>
  <c r="CF805" i="2" s="1"/>
  <c r="BU159" i="2"/>
  <c r="CE159" i="2" s="1"/>
  <c r="CF159" i="2" s="1"/>
  <c r="BU207" i="2"/>
  <c r="CE207" i="2" s="1"/>
  <c r="CF207" i="2" s="1"/>
  <c r="BU581" i="2"/>
  <c r="CE581" i="2" s="1"/>
  <c r="CF581" i="2" s="1"/>
  <c r="BU1007" i="2"/>
  <c r="CE1007" i="2" s="1"/>
  <c r="CF1007" i="2" s="1"/>
  <c r="BU481" i="2"/>
  <c r="CE481" i="2" s="1"/>
  <c r="CF481" i="2" s="1"/>
  <c r="BU532" i="2"/>
  <c r="CE532" i="2" s="1"/>
  <c r="CF532" i="2" s="1"/>
  <c r="BU95" i="2"/>
  <c r="CE95" i="2" s="1"/>
  <c r="CF95" i="2" s="1"/>
  <c r="BU908" i="2"/>
  <c r="CE908" i="2" s="1"/>
  <c r="CF908" i="2" s="1"/>
  <c r="BU459" i="2"/>
  <c r="CE459" i="2" s="1"/>
  <c r="CF459" i="2" s="1"/>
  <c r="BU955" i="2"/>
  <c r="CE955" i="2" s="1"/>
  <c r="CF955" i="2" s="1"/>
  <c r="BU543" i="2"/>
  <c r="CE543" i="2" s="1"/>
  <c r="CF543" i="2" s="1"/>
  <c r="BU966" i="2"/>
  <c r="CE966" i="2" s="1"/>
  <c r="CF966" i="2" s="1"/>
  <c r="BU700" i="2"/>
  <c r="CE700" i="2" s="1"/>
  <c r="CF700" i="2" s="1"/>
  <c r="BU327" i="2"/>
  <c r="CE327" i="2" s="1"/>
  <c r="CF327" i="2" s="1"/>
  <c r="CE403" i="2"/>
  <c r="CF403" i="2" s="1"/>
  <c r="BU296" i="2"/>
  <c r="CE296" i="2" s="1"/>
  <c r="CF296" i="2" s="1"/>
  <c r="BU778" i="2"/>
  <c r="CE778" i="2" s="1"/>
  <c r="CF778" i="2" s="1"/>
  <c r="BU221" i="2"/>
  <c r="CE221" i="2" s="1"/>
  <c r="CF221" i="2" s="1"/>
  <c r="BU747" i="2"/>
  <c r="CE747" i="2" s="1"/>
  <c r="CF747" i="2" s="1"/>
  <c r="BU92" i="2"/>
  <c r="CE92" i="2" s="1"/>
  <c r="CF92" i="2" s="1"/>
  <c r="BU606" i="2"/>
  <c r="CE606" i="2" s="1"/>
  <c r="CF606" i="2" s="1"/>
  <c r="BU1115" i="2"/>
  <c r="CE1115" i="2" s="1"/>
  <c r="CF1115" i="2" s="1"/>
  <c r="BU926" i="2"/>
  <c r="CE926" i="2" s="1"/>
  <c r="CF926" i="2" s="1"/>
  <c r="BU33" i="2"/>
  <c r="CE33" i="2" s="1"/>
  <c r="CF33" i="2" s="1"/>
  <c r="BU683" i="2"/>
  <c r="CE683" i="2" s="1"/>
  <c r="CF683" i="2" s="1"/>
  <c r="BU1036" i="2"/>
  <c r="CE1036" i="2" s="1"/>
  <c r="CF1036" i="2" s="1"/>
  <c r="BV573" i="2"/>
  <c r="BV174" i="2"/>
  <c r="BU1041" i="2"/>
  <c r="CE1041" i="2" s="1"/>
  <c r="CF1041" i="2" s="1"/>
  <c r="BV646" i="2"/>
  <c r="BU310" i="2"/>
  <c r="CE310" i="2" s="1"/>
  <c r="CF310" i="2" s="1"/>
  <c r="BU676" i="2"/>
  <c r="CE676" i="2" s="1"/>
  <c r="CF676" i="2" s="1"/>
  <c r="BU1049" i="2"/>
  <c r="CE1049" i="2" s="1"/>
  <c r="CF1049" i="2" s="1"/>
  <c r="BU547" i="2"/>
  <c r="CE547" i="2" s="1"/>
  <c r="CF547" i="2" s="1"/>
  <c r="BU200" i="2"/>
  <c r="CE200" i="2" s="1"/>
  <c r="CF200" i="2" s="1"/>
  <c r="BU977" i="2"/>
  <c r="CE977" i="2" s="1"/>
  <c r="CF977" i="2" s="1"/>
  <c r="BU639" i="2"/>
  <c r="CE639" i="2" s="1"/>
  <c r="CF639" i="2" s="1"/>
  <c r="BU335" i="2"/>
  <c r="CE335" i="2" s="1"/>
  <c r="CF335" i="2" s="1"/>
  <c r="BV1108" i="2"/>
  <c r="BV947" i="2"/>
  <c r="BV607" i="2"/>
  <c r="BV355" i="2"/>
  <c r="BU655" i="2"/>
  <c r="CE655" i="2" s="1"/>
  <c r="CF655" i="2" s="1"/>
  <c r="BU985" i="2"/>
  <c r="CE985" i="2" s="1"/>
  <c r="CF985" i="2" s="1"/>
  <c r="BU480" i="2"/>
  <c r="CE480" i="2" s="1"/>
  <c r="CF480" i="2" s="1"/>
  <c r="BU44" i="2"/>
  <c r="CE44" i="2" s="1"/>
  <c r="CF44" i="2" s="1"/>
  <c r="BV789" i="2"/>
  <c r="BU431" i="2"/>
  <c r="CE431" i="2" s="1"/>
  <c r="CF431" i="2" s="1"/>
  <c r="BU93" i="2"/>
  <c r="CE93" i="2" s="1"/>
  <c r="CF93" i="2" s="1"/>
  <c r="BU897" i="2"/>
  <c r="CE897" i="2" s="1"/>
  <c r="CF897" i="2" s="1"/>
  <c r="BU632" i="2"/>
  <c r="CE632" i="2" s="1"/>
  <c r="CF632" i="2" s="1"/>
  <c r="BU554" i="2"/>
  <c r="CE554" i="2" s="1"/>
  <c r="CF554" i="2" s="1"/>
  <c r="BU352" i="2"/>
  <c r="CE352" i="2" s="1"/>
  <c r="CF352" i="2" s="1"/>
  <c r="BU936" i="2"/>
  <c r="CE936" i="2" s="1"/>
  <c r="CF936" i="2" s="1"/>
  <c r="BU465" i="2"/>
  <c r="CE465" i="2" s="1"/>
  <c r="CF465" i="2" s="1"/>
  <c r="BU124" i="2"/>
  <c r="CE124" i="2" s="1"/>
  <c r="CF124" i="2" s="1"/>
  <c r="BU905" i="2"/>
  <c r="CE905" i="2" s="1"/>
  <c r="CF905" i="2" s="1"/>
  <c r="BU471" i="2"/>
  <c r="CE471" i="2" s="1"/>
  <c r="CF471" i="2" s="1"/>
  <c r="BU62" i="2"/>
  <c r="CE62" i="2" s="1"/>
  <c r="CF62" i="2" s="1"/>
  <c r="BV860" i="2"/>
  <c r="BU1075" i="2"/>
  <c r="CE1075" i="2" s="1"/>
  <c r="CF1075" i="2" s="1"/>
  <c r="BU133" i="2"/>
  <c r="CE133" i="2" s="1"/>
  <c r="CF133" i="2" s="1"/>
  <c r="BU624" i="2"/>
  <c r="CE624" i="2" s="1"/>
  <c r="CF624" i="2" s="1"/>
  <c r="BV217" i="2"/>
  <c r="BU645" i="2"/>
  <c r="CE645" i="2" s="1"/>
  <c r="CF645" i="2" s="1"/>
  <c r="BU116" i="2"/>
  <c r="CE116" i="2" s="1"/>
  <c r="CF116" i="2" s="1"/>
  <c r="BV825" i="2"/>
  <c r="BV501" i="2"/>
  <c r="BU199" i="2"/>
  <c r="CE199" i="2" s="1"/>
  <c r="CF199" i="2" s="1"/>
  <c r="BU659" i="2"/>
  <c r="CE659" i="2" s="1"/>
  <c r="CF659" i="2" s="1"/>
  <c r="BU78" i="2"/>
  <c r="CE78" i="2" s="1"/>
  <c r="CF78" i="2" s="1"/>
  <c r="BU156" i="2"/>
  <c r="CE156" i="2" s="1"/>
  <c r="CF156" i="2" s="1"/>
  <c r="BU140" i="2"/>
  <c r="CE140" i="2" s="1"/>
  <c r="CF140" i="2" s="1"/>
  <c r="BU595" i="2"/>
  <c r="CE595" i="2" s="1"/>
  <c r="CF595" i="2" s="1"/>
  <c r="BU89" i="2"/>
  <c r="CE89" i="2" s="1"/>
  <c r="CF89" i="2" s="1"/>
  <c r="BV759" i="2"/>
  <c r="BU609" i="2"/>
  <c r="CE609" i="2" s="1"/>
  <c r="CF609" i="2" s="1"/>
  <c r="BU167" i="2"/>
  <c r="CE167" i="2" s="1"/>
  <c r="CF167" i="2" s="1"/>
  <c r="BV650" i="2"/>
  <c r="BU201" i="2"/>
  <c r="CE201" i="2" s="1"/>
  <c r="CF201" i="2" s="1"/>
  <c r="BU925" i="2"/>
  <c r="CE925" i="2" s="1"/>
  <c r="CF925" i="2" s="1"/>
  <c r="BU616" i="2"/>
  <c r="CE616" i="2" s="1"/>
  <c r="CF616" i="2" s="1"/>
  <c r="BU259" i="2"/>
  <c r="CE259" i="2" s="1"/>
  <c r="CF259" i="2" s="1"/>
  <c r="BV768" i="2"/>
  <c r="BU804" i="2"/>
  <c r="CE804" i="2" s="1"/>
  <c r="CF804" i="2" s="1"/>
  <c r="BU552" i="2"/>
  <c r="CE552" i="2" s="1"/>
  <c r="CF552" i="2" s="1"/>
  <c r="BU70" i="2"/>
  <c r="CE70" i="2" s="1"/>
  <c r="CF70" i="2" s="1"/>
  <c r="BU333" i="2"/>
  <c r="CE333" i="2" s="1"/>
  <c r="CF333" i="2" s="1"/>
  <c r="BV900" i="2"/>
  <c r="BU708" i="2"/>
  <c r="CE708" i="2" s="1"/>
  <c r="CF708" i="2" s="1"/>
  <c r="BU648" i="2"/>
  <c r="CE648" i="2" s="1"/>
  <c r="CF648" i="2" s="1"/>
  <c r="BU249" i="2"/>
  <c r="CE249" i="2" s="1"/>
  <c r="CF249" i="2" s="1"/>
  <c r="BV750" i="2"/>
  <c r="BU344" i="2"/>
  <c r="CE344" i="2" s="1"/>
  <c r="CF344" i="2" s="1"/>
  <c r="BU80" i="2"/>
  <c r="CE80" i="2" s="1"/>
  <c r="CF80" i="2" s="1"/>
  <c r="BU27" i="2"/>
  <c r="CE27" i="2" s="1"/>
  <c r="CF27" i="2" s="1"/>
  <c r="BU349" i="2"/>
  <c r="CE349" i="2" s="1"/>
  <c r="CF349" i="2" s="1"/>
  <c r="BV1063" i="2"/>
  <c r="BU761" i="2"/>
  <c r="CE761" i="2" s="1"/>
  <c r="CF761" i="2" s="1"/>
  <c r="BU736" i="2"/>
  <c r="CE736" i="2" s="1"/>
  <c r="CF736" i="2" s="1"/>
  <c r="BU368" i="2"/>
  <c r="CE368" i="2" s="1"/>
  <c r="CF368" i="2" s="1"/>
  <c r="BU930" i="2"/>
  <c r="CE930" i="2" s="1"/>
  <c r="CF930" i="2" s="1"/>
  <c r="BU244" i="2"/>
  <c r="CE244" i="2" s="1"/>
  <c r="CF244" i="2" s="1"/>
  <c r="BU780" i="2"/>
  <c r="CE780" i="2" s="1"/>
  <c r="CF780" i="2" s="1"/>
  <c r="BU136" i="2"/>
  <c r="CE136" i="2" s="1"/>
  <c r="CF136" i="2" s="1"/>
  <c r="BU642" i="2"/>
  <c r="CE642" i="2" s="1"/>
  <c r="CF642" i="2" s="1"/>
  <c r="BV824" i="2"/>
  <c r="BU762" i="2"/>
  <c r="CE762" i="2" s="1"/>
  <c r="CF762" i="2" s="1"/>
  <c r="BU929" i="2"/>
  <c r="CE929" i="2" s="1"/>
  <c r="CF929" i="2" s="1"/>
  <c r="BU558" i="2"/>
  <c r="CE558" i="2" s="1"/>
  <c r="CF558" i="2" s="1"/>
  <c r="BU1008" i="2"/>
  <c r="CE1008" i="2" s="1"/>
  <c r="CF1008" i="2" s="1"/>
  <c r="BV611" i="2"/>
  <c r="BV215" i="2"/>
  <c r="BU815" i="2"/>
  <c r="CE815" i="2" s="1"/>
  <c r="CF815" i="2" s="1"/>
  <c r="BV615" i="2"/>
  <c r="BU849" i="2"/>
  <c r="CE849" i="2" s="1"/>
  <c r="CF849" i="2" s="1"/>
  <c r="BU559" i="2"/>
  <c r="CE559" i="2" s="1"/>
  <c r="CF559" i="2" s="1"/>
  <c r="BU927" i="2"/>
  <c r="CE927" i="2" s="1"/>
  <c r="CF927" i="2" s="1"/>
  <c r="BU538" i="2"/>
  <c r="CE538" i="2" s="1"/>
  <c r="CF538" i="2" s="1"/>
  <c r="BU104" i="2"/>
  <c r="CE104" i="2" s="1"/>
  <c r="CF104" i="2" s="1"/>
  <c r="BU910" i="2"/>
  <c r="CE910" i="2" s="1"/>
  <c r="CF910" i="2" s="1"/>
  <c r="BU608" i="2"/>
  <c r="CE608" i="2" s="1"/>
  <c r="CF608" i="2" s="1"/>
  <c r="BV267" i="2"/>
  <c r="BU1097" i="2"/>
  <c r="CE1097" i="2" s="1"/>
  <c r="CF1097" i="2" s="1"/>
  <c r="BV817" i="2"/>
  <c r="BV595" i="2"/>
  <c r="BU785" i="2"/>
  <c r="CE785" i="2" s="1"/>
  <c r="CF785" i="2" s="1"/>
  <c r="BU546" i="2"/>
  <c r="CE546" i="2" s="1"/>
  <c r="CF546" i="2" s="1"/>
  <c r="BU855" i="2"/>
  <c r="CE855" i="2" s="1"/>
  <c r="CF855" i="2" s="1"/>
  <c r="BU433" i="2"/>
  <c r="CE433" i="2" s="1"/>
  <c r="CF433" i="2" s="1"/>
  <c r="BU12" i="2"/>
  <c r="CE12" i="2" s="1"/>
  <c r="CF12" i="2" s="1"/>
  <c r="BU714" i="2"/>
  <c r="CE714" i="2" s="1"/>
  <c r="CF714" i="2" s="1"/>
  <c r="BU366" i="2"/>
  <c r="CE366" i="2" s="1"/>
  <c r="CF366" i="2" s="1"/>
  <c r="BV72" i="2"/>
  <c r="BU883" i="2"/>
  <c r="CE883" i="2" s="1"/>
  <c r="CF883" i="2" s="1"/>
  <c r="BU600" i="2"/>
  <c r="CE600" i="2" s="1"/>
  <c r="CF600" i="2" s="1"/>
  <c r="BU277" i="2"/>
  <c r="CE277" i="2" s="1"/>
  <c r="CF277" i="2" s="1"/>
  <c r="BU227" i="2"/>
  <c r="CE227" i="2" s="1"/>
  <c r="CF227" i="2" s="1"/>
  <c r="BV784" i="2"/>
  <c r="BU374" i="2"/>
  <c r="CE374" i="2" s="1"/>
  <c r="CF374" i="2" s="1"/>
  <c r="BU97" i="2"/>
  <c r="CE97" i="2" s="1"/>
  <c r="CF97" i="2" s="1"/>
  <c r="BU819" i="2"/>
  <c r="CE819" i="2" s="1"/>
  <c r="CF819" i="2" s="1"/>
  <c r="BV431" i="2"/>
  <c r="BU1101" i="2"/>
  <c r="CE1101" i="2" s="1"/>
  <c r="CF1101" i="2" s="1"/>
  <c r="BV713" i="2"/>
  <c r="BU1016" i="2"/>
  <c r="CE1016" i="2" s="1"/>
  <c r="CF1016" i="2" s="1"/>
  <c r="BU75" i="2"/>
  <c r="CE75" i="2" s="1"/>
  <c r="CF75" i="2" s="1"/>
  <c r="BU494" i="2"/>
  <c r="CE494" i="2" s="1"/>
  <c r="CF494" i="2" s="1"/>
  <c r="BV245" i="2"/>
  <c r="BU699" i="2"/>
  <c r="CE699" i="2" s="1"/>
  <c r="CF699" i="2" s="1"/>
  <c r="BV230" i="2"/>
  <c r="BU799" i="2"/>
  <c r="CE799" i="2" s="1"/>
  <c r="CF799" i="2" s="1"/>
  <c r="BU611" i="2"/>
  <c r="CE611" i="2" s="1"/>
  <c r="CF611" i="2" s="1"/>
  <c r="BU217" i="2"/>
  <c r="CE217" i="2" s="1"/>
  <c r="CF217" i="2" s="1"/>
  <c r="BV706" i="2"/>
  <c r="BU204" i="2"/>
  <c r="CE204" i="2" s="1"/>
  <c r="CF204" i="2" s="1"/>
  <c r="BU375" i="2"/>
  <c r="CE375" i="2" s="1"/>
  <c r="CF375" i="2" s="1"/>
  <c r="BV222" i="2"/>
  <c r="BU621" i="2"/>
  <c r="CE621" i="2" s="1"/>
  <c r="CF621" i="2" s="1"/>
  <c r="BV204" i="2"/>
  <c r="BU1064" i="2"/>
  <c r="CE1064" i="2" s="1"/>
  <c r="CF1064" i="2" s="1"/>
  <c r="BU861" i="2"/>
  <c r="CE861" i="2" s="1"/>
  <c r="CF861" i="2" s="1"/>
  <c r="BU222" i="2"/>
  <c r="CE222" i="2" s="1"/>
  <c r="CF222" i="2" s="1"/>
  <c r="BU720" i="2"/>
  <c r="CE720" i="2" s="1"/>
  <c r="CF720" i="2" s="1"/>
  <c r="BU361" i="2"/>
  <c r="CE361" i="2" s="1"/>
  <c r="CF361" i="2" s="1"/>
  <c r="BU1078" i="2"/>
  <c r="CE1078" i="2" s="1"/>
  <c r="CF1078" i="2" s="1"/>
  <c r="BU665" i="2"/>
  <c r="CE665" i="2" s="1"/>
  <c r="CF665" i="2" s="1"/>
  <c r="BV444" i="2"/>
  <c r="BU961" i="2"/>
  <c r="CE961" i="2" s="1"/>
  <c r="CF961" i="2" s="1"/>
  <c r="BV898" i="2"/>
  <c r="BU580" i="2"/>
  <c r="CE580" i="2" s="1"/>
  <c r="CF580" i="2" s="1"/>
  <c r="BU121" i="2"/>
  <c r="CE121" i="2" s="1"/>
  <c r="CF121" i="2" s="1"/>
  <c r="BU417" i="2"/>
  <c r="CE417" i="2" s="1"/>
  <c r="CF417" i="2" s="1"/>
  <c r="BU1094" i="2"/>
  <c r="CE1094" i="2" s="1"/>
  <c r="CF1094" i="2" s="1"/>
  <c r="BU755" i="2"/>
  <c r="CE755" i="2" s="1"/>
  <c r="CF755" i="2" s="1"/>
  <c r="BU729" i="2"/>
  <c r="CE729" i="2" s="1"/>
  <c r="CF729" i="2" s="1"/>
  <c r="BU394" i="2"/>
  <c r="CE394" i="2" s="1"/>
  <c r="CF394" i="2" s="1"/>
  <c r="BU920" i="2"/>
  <c r="CE920" i="2" s="1"/>
  <c r="CF920" i="2" s="1"/>
  <c r="BU472" i="2"/>
  <c r="CE472" i="2" s="1"/>
  <c r="CF472" i="2" s="1"/>
  <c r="BU151" i="2"/>
  <c r="CE151" i="2" s="1"/>
  <c r="CF151" i="2" s="1"/>
  <c r="BU98" i="2"/>
  <c r="CE98" i="2" s="1"/>
  <c r="CF98" i="2" s="1"/>
  <c r="BU358" i="2"/>
  <c r="CE358" i="2" s="1"/>
  <c r="CF358" i="2" s="1"/>
  <c r="BU60" i="2"/>
  <c r="CE60" i="2" s="1"/>
  <c r="CF60" i="2" s="1"/>
  <c r="BU928" i="2"/>
  <c r="CE928" i="2" s="1"/>
  <c r="CF928" i="2" s="1"/>
  <c r="BU784" i="2"/>
  <c r="CE784" i="2" s="1"/>
  <c r="CF784" i="2" s="1"/>
  <c r="BU68" i="2"/>
  <c r="CE68" i="2" s="1"/>
  <c r="CF68" i="2" s="1"/>
  <c r="BU969" i="2"/>
  <c r="CE969" i="2" s="1"/>
  <c r="CF969" i="2" s="1"/>
  <c r="BU540" i="2"/>
  <c r="CE540" i="2" s="1"/>
  <c r="CF540" i="2" s="1"/>
  <c r="BV240" i="2"/>
  <c r="BV1020" i="2"/>
  <c r="BV811" i="2"/>
  <c r="BV534" i="2"/>
  <c r="BU563" i="2"/>
  <c r="CE563" i="2" s="1"/>
  <c r="CF563" i="2" s="1"/>
  <c r="BU383" i="2"/>
  <c r="CE383" i="2" s="1"/>
  <c r="CF383" i="2" s="1"/>
  <c r="BU848" i="2"/>
  <c r="CE848" i="2" s="1"/>
  <c r="CF848" i="2" s="1"/>
  <c r="BU346" i="2"/>
  <c r="CE346" i="2" s="1"/>
  <c r="CF346" i="2" s="1"/>
  <c r="BU1120" i="2"/>
  <c r="CE1120" i="2" s="1"/>
  <c r="CF1120" i="2" s="1"/>
  <c r="BU658" i="2"/>
  <c r="CE658" i="2" s="1"/>
  <c r="CF658" i="2" s="1"/>
  <c r="BV363" i="2"/>
  <c r="BV25" i="2"/>
  <c r="BU710" i="2"/>
  <c r="CE710" i="2" s="1"/>
  <c r="CF710" i="2" s="1"/>
  <c r="BU531" i="2"/>
  <c r="CE531" i="2" s="1"/>
  <c r="CF531" i="2" s="1"/>
  <c r="BU1083" i="2"/>
  <c r="CE1083" i="2" s="1"/>
  <c r="CF1083" i="2" s="1"/>
  <c r="BU130" i="2"/>
  <c r="CE130" i="2" s="1"/>
  <c r="CF130" i="2" s="1"/>
  <c r="BU763" i="2"/>
  <c r="CE763" i="2" s="1"/>
  <c r="CF763" i="2" s="1"/>
  <c r="BU426" i="2"/>
  <c r="CE426" i="2" s="1"/>
  <c r="CF426" i="2" s="1"/>
  <c r="BU49" i="2"/>
  <c r="CE49" i="2" s="1"/>
  <c r="CF49" i="2" s="1"/>
  <c r="BU854" i="2"/>
  <c r="CE854" i="2" s="1"/>
  <c r="CF854" i="2" s="1"/>
  <c r="BU357" i="2"/>
  <c r="CE357" i="2" s="1"/>
  <c r="CF357" i="2" s="1"/>
  <c r="BU1090" i="2"/>
  <c r="CE1090" i="2" s="1"/>
  <c r="CF1090" i="2" s="1"/>
  <c r="BV709" i="2"/>
  <c r="BU863" i="2"/>
  <c r="CE863" i="2" s="1"/>
  <c r="CF863" i="2" s="1"/>
  <c r="BU732" i="2"/>
  <c r="CE732" i="2" s="1"/>
  <c r="CF732" i="2" s="1"/>
  <c r="BU280" i="2"/>
  <c r="CE280" i="2" s="1"/>
  <c r="CF280" i="2" s="1"/>
  <c r="BU302" i="2"/>
  <c r="CE302" i="2" s="1"/>
  <c r="CF302" i="2" s="1"/>
  <c r="BU781" i="2"/>
  <c r="CE781" i="2" s="1"/>
  <c r="CF781" i="2" s="1"/>
  <c r="BU253" i="2"/>
  <c r="CE253" i="2" s="1"/>
  <c r="CF253" i="2" s="1"/>
  <c r="BU1000" i="2"/>
  <c r="CE1000" i="2" s="1"/>
  <c r="CF1000" i="2" s="1"/>
  <c r="BU675" i="2"/>
  <c r="CE675" i="2" s="1"/>
  <c r="CF675" i="2" s="1"/>
  <c r="BU245" i="2"/>
  <c r="CE245" i="2" s="1"/>
  <c r="CF245" i="2" s="1"/>
  <c r="BU802" i="2"/>
  <c r="CE802" i="2" s="1"/>
  <c r="CF802" i="2" s="1"/>
  <c r="BU451" i="2"/>
  <c r="CE451" i="2" s="1"/>
  <c r="CF451" i="2" s="1"/>
  <c r="BU501" i="2"/>
  <c r="CE501" i="2" s="1"/>
  <c r="CF501" i="2" s="1"/>
  <c r="BU232" i="2"/>
  <c r="CE232" i="2" s="1"/>
  <c r="CF232" i="2" s="1"/>
  <c r="BU650" i="2"/>
  <c r="CE650" i="2" s="1"/>
  <c r="CF650" i="2" s="1"/>
  <c r="BU257" i="2"/>
  <c r="CE257" i="2" s="1"/>
  <c r="CF257" i="2" s="1"/>
  <c r="BU1105" i="2"/>
  <c r="CE1105" i="2" s="1"/>
  <c r="CF1105" i="2" s="1"/>
  <c r="BU913" i="2"/>
  <c r="CE913" i="2" s="1"/>
  <c r="CF913" i="2" s="1"/>
  <c r="BU260" i="2"/>
  <c r="CE260" i="2" s="1"/>
  <c r="CF260" i="2" s="1"/>
  <c r="BU768" i="2"/>
  <c r="CE768" i="2" s="1"/>
  <c r="CF768" i="2" s="1"/>
  <c r="BU452" i="2"/>
  <c r="CE452" i="2" s="1"/>
  <c r="CF452" i="2" s="1"/>
  <c r="BV49" i="2"/>
  <c r="BU812" i="2"/>
  <c r="CE812" i="2" s="1"/>
  <c r="CF812" i="2" s="1"/>
  <c r="BU500" i="2"/>
  <c r="CE500" i="2" s="1"/>
  <c r="CF500" i="2" s="1"/>
  <c r="BU1056" i="2"/>
  <c r="CE1056" i="2" s="1"/>
  <c r="CF1056" i="2" s="1"/>
  <c r="BU1116" i="2"/>
  <c r="CE1116" i="2" s="1"/>
  <c r="CF1116" i="2" s="1"/>
  <c r="BU722" i="2"/>
  <c r="CE722" i="2" s="1"/>
  <c r="CF722" i="2" s="1"/>
  <c r="BU129" i="2"/>
  <c r="CE129" i="2" s="1"/>
  <c r="CF129" i="2" s="1"/>
  <c r="BU534" i="2"/>
  <c r="CE534" i="2" s="1"/>
  <c r="CF534" i="2" s="1"/>
  <c r="BU39" i="2"/>
  <c r="CE39" i="2" s="1"/>
  <c r="CF39" i="2" s="1"/>
  <c r="BU898" i="2"/>
  <c r="CE898" i="2" s="1"/>
  <c r="CF898" i="2" s="1"/>
  <c r="BU769" i="2"/>
  <c r="CE769" i="2" s="1"/>
  <c r="CF769" i="2" s="1"/>
  <c r="BU416" i="2"/>
  <c r="CE416" i="2" s="1"/>
  <c r="CF416" i="2" s="1"/>
  <c r="BU999" i="2"/>
  <c r="CE999" i="2" s="1"/>
  <c r="CF999" i="2" s="1"/>
  <c r="BU542" i="2"/>
  <c r="CE542" i="2" s="1"/>
  <c r="CF542" i="2" s="1"/>
  <c r="BU262" i="2"/>
  <c r="CE262" i="2" s="1"/>
  <c r="CF262" i="2" s="1"/>
  <c r="BU127" i="2"/>
  <c r="CE127" i="2" s="1"/>
  <c r="CF127" i="2" s="1"/>
  <c r="BU533" i="2"/>
  <c r="CE533" i="2" s="1"/>
  <c r="CF533" i="2" s="1"/>
  <c r="BU193" i="2"/>
  <c r="CE193" i="2" s="1"/>
  <c r="CF193" i="2" s="1"/>
  <c r="BV1000" i="2"/>
  <c r="BU986" i="2"/>
  <c r="CE986" i="2" s="1"/>
  <c r="CF986" i="2" s="1"/>
  <c r="BU483" i="2"/>
  <c r="CE483" i="2" s="1"/>
  <c r="CF483" i="2" s="1"/>
  <c r="BU975" i="2"/>
  <c r="CE975" i="2" s="1"/>
  <c r="CF975" i="2" s="1"/>
  <c r="BU317" i="2"/>
  <c r="CE317" i="2" s="1"/>
  <c r="CF317" i="2" s="1"/>
  <c r="BU968" i="2"/>
  <c r="CE968" i="2" s="1"/>
  <c r="CF968" i="2" s="1"/>
  <c r="BU329" i="2"/>
  <c r="CE329" i="2" s="1"/>
  <c r="CF329" i="2" s="1"/>
  <c r="BU734" i="2"/>
  <c r="CE734" i="2" s="1"/>
  <c r="CF734" i="2" s="1"/>
  <c r="BU1015" i="2"/>
  <c r="CE1015" i="2" s="1"/>
  <c r="CF1015" i="2" s="1"/>
  <c r="BU557" i="2"/>
  <c r="CE557" i="2" s="1"/>
  <c r="CF557" i="2" s="1"/>
  <c r="BU393" i="2"/>
  <c r="CE393" i="2" s="1"/>
  <c r="CF393" i="2" s="1"/>
  <c r="BU298" i="2"/>
  <c r="CE298" i="2" s="1"/>
  <c r="CF298" i="2" s="1"/>
  <c r="BU847" i="2"/>
  <c r="CE847" i="2" s="1"/>
  <c r="CF847" i="2" s="1"/>
  <c r="BU486" i="2"/>
  <c r="CE486" i="2" s="1"/>
  <c r="CF486" i="2" s="1"/>
  <c r="BV123" i="2"/>
  <c r="BV955" i="2"/>
  <c r="BU537" i="2"/>
  <c r="CE537" i="2" s="1"/>
  <c r="CF537" i="2" s="1"/>
  <c r="BU334" i="2"/>
  <c r="CE334" i="2" s="1"/>
  <c r="CF334" i="2" s="1"/>
  <c r="BU273" i="2"/>
  <c r="CE273" i="2" s="1"/>
  <c r="CF273" i="2" s="1"/>
  <c r="BU827" i="2"/>
  <c r="CE827" i="2" s="1"/>
  <c r="CF827" i="2" s="1"/>
  <c r="BV432" i="2"/>
  <c r="BU59" i="2"/>
  <c r="CE59" i="2" s="1"/>
  <c r="CF59" i="2" s="1"/>
  <c r="BU891" i="2"/>
  <c r="CE891" i="2" s="1"/>
  <c r="CF891" i="2" s="1"/>
  <c r="BV537" i="2"/>
  <c r="BU230" i="2"/>
  <c r="CE230" i="2" s="1"/>
  <c r="CF230" i="2" s="1"/>
  <c r="BU1006" i="2"/>
  <c r="CE1006" i="2" s="1"/>
  <c r="CF1006" i="2" s="1"/>
  <c r="BV781" i="2"/>
  <c r="BV522" i="2"/>
  <c r="BU250" i="2"/>
  <c r="CE250" i="2" s="1"/>
  <c r="CF250" i="2" s="1"/>
  <c r="BU269" i="2"/>
  <c r="CE269" i="2" s="1"/>
  <c r="CF269" i="2" s="1"/>
  <c r="BV827" i="2"/>
  <c r="BU343" i="2"/>
  <c r="CE343" i="2" s="1"/>
  <c r="CF343" i="2" s="1"/>
  <c r="BV1028" i="2"/>
  <c r="BV639" i="2"/>
  <c r="BU328" i="2"/>
  <c r="CE328" i="2" s="1"/>
  <c r="CF328" i="2" s="1"/>
  <c r="BU1108" i="2"/>
  <c r="CE1108" i="2" s="1"/>
  <c r="CF1108" i="2" s="1"/>
  <c r="BU860" i="2"/>
  <c r="CE860" i="2" s="1"/>
  <c r="CF860" i="2" s="1"/>
  <c r="BU535" i="2"/>
  <c r="CE535" i="2" s="1"/>
  <c r="CF535" i="2" s="1"/>
  <c r="BU956" i="2"/>
  <c r="CE956" i="2" s="1"/>
  <c r="CF956" i="2" s="1"/>
  <c r="BU42" i="2"/>
  <c r="CE42" i="2" s="1"/>
  <c r="CF42" i="2" s="1"/>
  <c r="BU743" i="2"/>
  <c r="CE743" i="2" s="1"/>
  <c r="CF743" i="2" s="1"/>
  <c r="BV346" i="2"/>
  <c r="BV12" i="2"/>
  <c r="BU707" i="2"/>
  <c r="CE707" i="2" s="1"/>
  <c r="CF707" i="2" s="1"/>
  <c r="BU239" i="2"/>
  <c r="CE239" i="2" s="1"/>
  <c r="CF239" i="2" s="1"/>
  <c r="BU1069" i="2"/>
  <c r="CE1069" i="2" s="1"/>
  <c r="CF1069" i="2" s="1"/>
  <c r="BV531" i="2"/>
  <c r="BU744" i="2"/>
  <c r="CE744" i="2" s="1"/>
  <c r="CF744" i="2" s="1"/>
  <c r="BU435" i="2"/>
  <c r="CE435" i="2" s="1"/>
  <c r="CF435" i="2" s="1"/>
  <c r="BU218" i="2"/>
  <c r="CE218" i="2" s="1"/>
  <c r="CF218" i="2" s="1"/>
  <c r="BU355" i="2"/>
  <c r="CE355" i="2" s="1"/>
  <c r="CF355" i="2" s="1"/>
  <c r="BU791" i="2"/>
  <c r="CE791" i="2" s="1"/>
  <c r="CF791" i="2" s="1"/>
  <c r="BU332" i="2"/>
  <c r="CE332" i="2" s="1"/>
  <c r="CF332" i="2" s="1"/>
  <c r="BU1098" i="2"/>
  <c r="CE1098" i="2" s="1"/>
  <c r="CF1098" i="2" s="1"/>
  <c r="BU906" i="2"/>
  <c r="CE906" i="2" s="1"/>
  <c r="CF906" i="2" s="1"/>
  <c r="BU322" i="2"/>
  <c r="CE322" i="2" s="1"/>
  <c r="CF322" i="2" s="1"/>
  <c r="BU890" i="2"/>
  <c r="CE890" i="2" s="1"/>
  <c r="CF890" i="2" s="1"/>
  <c r="BU603" i="2"/>
  <c r="CE603" i="2" s="1"/>
  <c r="CF603" i="2" s="1"/>
  <c r="BU610" i="2"/>
  <c r="CE610" i="2" s="1"/>
  <c r="CF610" i="2" s="1"/>
  <c r="BU324" i="2"/>
  <c r="CE324" i="2" s="1"/>
  <c r="CF324" i="2" s="1"/>
  <c r="BU706" i="2"/>
  <c r="CE706" i="2" s="1"/>
  <c r="CF706" i="2" s="1"/>
  <c r="BU282" i="2"/>
  <c r="CE282" i="2" s="1"/>
  <c r="CF282" i="2" s="1"/>
  <c r="BU37" i="2"/>
  <c r="CE37" i="2" s="1"/>
  <c r="CF37" i="2" s="1"/>
  <c r="BU1022" i="2"/>
  <c r="CE1022" i="2" s="1"/>
  <c r="CF1022" i="2" s="1"/>
  <c r="BU337" i="2"/>
  <c r="CE337" i="2" s="1"/>
  <c r="CF337" i="2" s="1"/>
  <c r="BU954" i="2"/>
  <c r="CE954" i="2" s="1"/>
  <c r="CF954" i="2" s="1"/>
  <c r="BU544" i="2"/>
  <c r="CE544" i="2" s="1"/>
  <c r="CF544" i="2" s="1"/>
  <c r="BV124" i="2"/>
  <c r="BU872" i="2"/>
  <c r="CE872" i="2" s="1"/>
  <c r="CF872" i="2" s="1"/>
  <c r="BU536" i="2"/>
  <c r="CE536" i="2" s="1"/>
  <c r="CF536" i="2" s="1"/>
  <c r="BU103" i="2"/>
  <c r="CE103" i="2" s="1"/>
  <c r="CF103" i="2" s="1"/>
  <c r="BU67" i="2"/>
  <c r="CE67" i="2" s="1"/>
  <c r="CF67" i="2" s="1"/>
  <c r="BU818" i="2"/>
  <c r="CE818" i="2" s="1"/>
  <c r="CF818" i="2" s="1"/>
  <c r="BU184" i="2"/>
  <c r="CE184" i="2" s="1"/>
  <c r="CF184" i="2" s="1"/>
  <c r="BV638" i="2"/>
  <c r="BU178" i="2"/>
  <c r="CE178" i="2" s="1"/>
  <c r="CF178" i="2" s="1"/>
  <c r="BU1013" i="2"/>
  <c r="CE1013" i="2" s="1"/>
  <c r="CF1013" i="2" s="1"/>
  <c r="BU869" i="2"/>
  <c r="CE869" i="2" s="1"/>
  <c r="CF869" i="2" s="1"/>
  <c r="BU464" i="2"/>
  <c r="CE464" i="2" s="1"/>
  <c r="CF464" i="2" s="1"/>
  <c r="BU900" i="2"/>
  <c r="CE900" i="2" s="1"/>
  <c r="CF900" i="2" s="1"/>
  <c r="BU572" i="2"/>
  <c r="CE572" i="2" s="1"/>
  <c r="CF572" i="2" s="1"/>
  <c r="BU307" i="2"/>
  <c r="CE307" i="2" s="1"/>
  <c r="CF307" i="2" s="1"/>
  <c r="BU153" i="2"/>
  <c r="CE153" i="2" s="1"/>
  <c r="CF153" i="2" s="1"/>
  <c r="BU607" i="2"/>
  <c r="CE607" i="2" s="1"/>
  <c r="CF607" i="2" s="1"/>
  <c r="BV310" i="2"/>
  <c r="BU1027" i="2"/>
  <c r="CE1027" i="2" s="1"/>
  <c r="CF1027" i="2" s="1"/>
  <c r="BU1117" i="2"/>
  <c r="CE1117" i="2" s="1"/>
  <c r="CF1117" i="2" s="1"/>
  <c r="BU506" i="2"/>
  <c r="CE506" i="2" s="1"/>
  <c r="CF506" i="2" s="1"/>
  <c r="BU995" i="2"/>
  <c r="CE995" i="2" s="1"/>
  <c r="CF995" i="2" s="1"/>
  <c r="BU419" i="2"/>
  <c r="CE419" i="2" s="1"/>
  <c r="CF419" i="2" s="1"/>
  <c r="BU868" i="2"/>
  <c r="CE868" i="2" s="1"/>
  <c r="CF868" i="2" s="1"/>
  <c r="BU345" i="2"/>
  <c r="CE345" i="2" s="1"/>
  <c r="CF345" i="2" s="1"/>
  <c r="BU882" i="2"/>
  <c r="CE882" i="2" s="1"/>
  <c r="CF882" i="2" s="1"/>
  <c r="BU663" i="2"/>
  <c r="CE663" i="2" s="1"/>
  <c r="CF663" i="2" s="1"/>
  <c r="BU447" i="2"/>
  <c r="CE447" i="2" s="1"/>
  <c r="CF447" i="2" s="1"/>
  <c r="BU126" i="2"/>
  <c r="CE126" i="2" s="1"/>
  <c r="CF126" i="2" s="1"/>
  <c r="BU171" i="2"/>
  <c r="CE171" i="2" s="1"/>
  <c r="CF171" i="2" s="1"/>
  <c r="BU754" i="2"/>
  <c r="CE754" i="2" s="1"/>
  <c r="CF754" i="2" s="1"/>
  <c r="BU432" i="2"/>
  <c r="CE432" i="2" s="1"/>
  <c r="CF432" i="2" s="1"/>
  <c r="BV67" i="2"/>
  <c r="BU810" i="2"/>
  <c r="CE810" i="2" s="1"/>
  <c r="CF810" i="2" s="1"/>
  <c r="BU493" i="2"/>
  <c r="CE493" i="2" s="1"/>
  <c r="CF493" i="2" s="1"/>
  <c r="BU66" i="2"/>
  <c r="CE66" i="2" s="1"/>
  <c r="CF66" i="2" s="1"/>
  <c r="BU160" i="2"/>
  <c r="CE160" i="2" s="1"/>
  <c r="CF160" i="2" s="1"/>
  <c r="BU798" i="2"/>
  <c r="CE798" i="2" s="1"/>
  <c r="CF798" i="2" s="1"/>
  <c r="BU369" i="2"/>
  <c r="CE369" i="2" s="1"/>
  <c r="CF369" i="2" s="1"/>
  <c r="BU22" i="2"/>
  <c r="CE22" i="2" s="1"/>
  <c r="CF22" i="2" s="1"/>
  <c r="BU753" i="2"/>
  <c r="CE753" i="2" s="1"/>
  <c r="CF753" i="2" s="1"/>
  <c r="BV493" i="2"/>
  <c r="BU165" i="2"/>
  <c r="CE165" i="2" s="1"/>
  <c r="CF165" i="2" s="1"/>
  <c r="BU992" i="2"/>
  <c r="CE992" i="2" s="1"/>
  <c r="CF992" i="2" s="1"/>
  <c r="BV720" i="2"/>
  <c r="BV485" i="2"/>
  <c r="BU58" i="2"/>
  <c r="CE58" i="2" s="1"/>
  <c r="CF58" i="2" s="1"/>
  <c r="BU162" i="2"/>
  <c r="CE162" i="2" s="1"/>
  <c r="CF162" i="2" s="1"/>
  <c r="BV716" i="2"/>
  <c r="BV276" i="2"/>
  <c r="BU1071" i="2"/>
  <c r="CE1071" i="2" s="1"/>
  <c r="CF1071" i="2" s="1"/>
  <c r="BU601" i="2"/>
  <c r="CE601" i="2" s="1"/>
  <c r="CF601" i="2" s="1"/>
  <c r="BU267" i="2"/>
  <c r="CE267" i="2" s="1"/>
  <c r="CF267" i="2" s="1"/>
  <c r="BU1020" i="2"/>
  <c r="CE1020" i="2" s="1"/>
  <c r="CF1020" i="2" s="1"/>
  <c r="BU846" i="2"/>
  <c r="CE846" i="2" s="1"/>
  <c r="CF846" i="2" s="1"/>
  <c r="BU427" i="2"/>
  <c r="CE427" i="2" s="1"/>
  <c r="CF427" i="2" s="1"/>
  <c r="BU914" i="2"/>
  <c r="CE914" i="2" s="1"/>
  <c r="CF914" i="2" s="1"/>
  <c r="BU3" i="2"/>
  <c r="CE3" i="2" s="1"/>
  <c r="CF3" i="2" s="1"/>
  <c r="BU725" i="2"/>
  <c r="CE725" i="2" s="1"/>
  <c r="CF725" i="2" s="1"/>
  <c r="BU336" i="2"/>
  <c r="CE336" i="2" s="1"/>
  <c r="CF336" i="2" s="1"/>
  <c r="BV1120" i="2"/>
  <c r="BU667" i="2"/>
  <c r="CE667" i="2" s="1"/>
  <c r="CF667" i="2" s="1"/>
  <c r="BU268" i="2"/>
  <c r="CE268" i="2" s="1"/>
  <c r="CF268" i="2" s="1"/>
  <c r="BU1063" i="2"/>
  <c r="CE1063" i="2" s="1"/>
  <c r="CF1063" i="2" s="1"/>
  <c r="BV535" i="2"/>
  <c r="BU574" i="2"/>
  <c r="CE574" i="2" s="1"/>
  <c r="CF574" i="2" s="1"/>
  <c r="BU172" i="2"/>
  <c r="CE172" i="2" s="1"/>
  <c r="CF172" i="2" s="1"/>
  <c r="BU118" i="2"/>
  <c r="CE118" i="2" s="1"/>
  <c r="CF118" i="2" s="1"/>
  <c r="BU423" i="2"/>
  <c r="CE423" i="2" s="1"/>
  <c r="CF423" i="2" s="1"/>
  <c r="BU964" i="2"/>
  <c r="CE964" i="2" s="1"/>
  <c r="CF964" i="2" s="1"/>
  <c r="BU425" i="2"/>
  <c r="CE425" i="2" s="1"/>
  <c r="CF425" i="2" s="1"/>
  <c r="BU123" i="2"/>
  <c r="CE123" i="2" s="1"/>
  <c r="CF123" i="2" s="1"/>
  <c r="BU1072" i="2"/>
  <c r="CE1072" i="2" s="1"/>
  <c r="CF1072" i="2" s="1"/>
  <c r="BV302" i="2"/>
  <c r="BU752" i="2"/>
  <c r="CE752" i="2" s="1"/>
  <c r="CF752" i="2" s="1"/>
  <c r="BU660" i="2"/>
  <c r="CE660" i="2" s="1"/>
  <c r="CF660" i="2" s="1"/>
  <c r="BU666" i="2"/>
  <c r="CE666" i="2" s="1"/>
  <c r="CF666" i="2" s="1"/>
  <c r="BU353" i="2"/>
  <c r="CE353" i="2" s="1"/>
  <c r="CF353" i="2" s="1"/>
  <c r="BU845" i="2"/>
  <c r="CE845" i="2" s="1"/>
  <c r="CF845" i="2" s="1"/>
  <c r="BU424" i="2"/>
  <c r="CE424" i="2" s="1"/>
  <c r="CF424" i="2" s="1"/>
  <c r="BU110" i="2"/>
  <c r="CE110" i="2" s="1"/>
  <c r="CF110" i="2" s="1"/>
  <c r="BU13" i="2"/>
  <c r="CE13" i="2" s="1"/>
  <c r="CF13" i="2" s="1"/>
  <c r="BV324" i="2"/>
  <c r="BU902" i="2"/>
  <c r="CE902" i="2" s="1"/>
  <c r="CF902" i="2" s="1"/>
  <c r="BU615" i="2"/>
  <c r="CE615" i="2" s="1"/>
  <c r="CF615" i="2" s="1"/>
  <c r="BU212" i="2"/>
  <c r="CE212" i="2" s="1"/>
  <c r="CF212" i="2" s="1"/>
  <c r="BU972" i="2"/>
  <c r="CE972" i="2" s="1"/>
  <c r="CF972" i="2" s="1"/>
  <c r="BU594" i="2"/>
  <c r="CE594" i="2" s="1"/>
  <c r="CF594" i="2" s="1"/>
  <c r="BV178" i="2"/>
  <c r="BU152" i="2"/>
  <c r="CE152" i="2" s="1"/>
  <c r="CF152" i="2" s="1"/>
  <c r="BU918" i="2"/>
  <c r="CE918" i="2" s="1"/>
  <c r="CF918" i="2" s="1"/>
  <c r="BU196" i="2"/>
  <c r="CE196" i="2" s="1"/>
  <c r="CF196" i="2" s="1"/>
  <c r="BU649" i="2"/>
  <c r="CE649" i="2" s="1"/>
  <c r="CF649" i="2" s="1"/>
  <c r="BU279" i="2"/>
  <c r="CE279" i="2" s="1"/>
  <c r="CF279" i="2" s="1"/>
  <c r="BV1116" i="2"/>
  <c r="BU1113" i="2"/>
  <c r="CE1113" i="2" s="1"/>
  <c r="CF1113" i="2" s="1"/>
  <c r="BU507" i="2"/>
  <c r="CE507" i="2" s="1"/>
  <c r="CF507" i="2" s="1"/>
  <c r="BU45" i="2"/>
  <c r="CE45" i="2" s="1"/>
  <c r="CF45" i="2" s="1"/>
  <c r="BV707" i="2"/>
  <c r="BU453" i="2"/>
  <c r="CE453" i="2" s="1"/>
  <c r="CF453" i="2" s="1"/>
  <c r="BU188" i="2"/>
  <c r="CE188" i="2" s="1"/>
  <c r="CF188" i="2" s="1"/>
  <c r="BU782" i="2"/>
  <c r="CE782" i="2" s="1"/>
  <c r="CF782" i="2" s="1"/>
  <c r="BU418" i="2"/>
  <c r="CE418" i="2" s="1"/>
  <c r="CF418" i="2" s="1"/>
  <c r="BU69" i="2"/>
  <c r="CE69" i="2" s="1"/>
  <c r="CF69" i="2" s="1"/>
  <c r="BU888" i="2"/>
  <c r="CE888" i="2" s="1"/>
  <c r="CF888" i="2" s="1"/>
  <c r="BU240" i="2"/>
  <c r="CE240" i="2" s="1"/>
  <c r="CF240" i="2" s="1"/>
  <c r="BV1006" i="2"/>
  <c r="BU713" i="2"/>
  <c r="CE713" i="2" s="1"/>
  <c r="CF713" i="2" s="1"/>
  <c r="BU470" i="2"/>
  <c r="CE470" i="2" s="1"/>
  <c r="CF470" i="2" s="1"/>
  <c r="BU751" i="2"/>
  <c r="CE751" i="2" s="1"/>
  <c r="CF751" i="2" s="1"/>
  <c r="BU1087" i="2"/>
  <c r="CE1087" i="2" s="1"/>
  <c r="CF1087" i="2" s="1"/>
  <c r="BU654" i="2"/>
  <c r="CE654" i="2" s="1"/>
  <c r="CF654" i="2" s="1"/>
  <c r="BU261" i="2"/>
  <c r="CE261" i="2" s="1"/>
  <c r="CF261" i="2" s="1"/>
  <c r="BU1028" i="2"/>
  <c r="CE1028" i="2" s="1"/>
  <c r="CF1028" i="2" s="1"/>
  <c r="BU640" i="2"/>
  <c r="CE640" i="2" s="1"/>
  <c r="CF640" i="2" s="1"/>
  <c r="BV226" i="2"/>
  <c r="BU1033" i="2"/>
  <c r="CE1033" i="2" s="1"/>
  <c r="CF1033" i="2" s="1"/>
  <c r="BU726" i="2"/>
  <c r="CE726" i="2" s="1"/>
  <c r="CF726" i="2" s="1"/>
  <c r="BU460" i="2"/>
  <c r="CE460" i="2" s="1"/>
  <c r="CF460" i="2" s="1"/>
  <c r="BU1057" i="2"/>
  <c r="CE1057" i="2" s="1"/>
  <c r="CF1057" i="2" s="1"/>
  <c r="BU52" i="2"/>
  <c r="CE52" i="2" s="1"/>
  <c r="CF52" i="2" s="1"/>
  <c r="BU55" i="2"/>
  <c r="CE55" i="2" s="1"/>
  <c r="CF55" i="2" s="1"/>
  <c r="BU463" i="2"/>
  <c r="CE463" i="2" s="1"/>
  <c r="CF463" i="2" s="1"/>
  <c r="BU1019" i="2"/>
  <c r="CE1019" i="2" s="1"/>
  <c r="CF1019" i="2" s="1"/>
  <c r="BU508" i="2"/>
  <c r="CE508" i="2" s="1"/>
  <c r="CF508" i="2" s="1"/>
  <c r="BU215" i="2"/>
  <c r="CE215" i="2" s="1"/>
  <c r="CF215" i="2" s="1"/>
  <c r="BU38" i="2"/>
  <c r="CE38" i="2" s="1"/>
  <c r="CF38" i="2" s="1"/>
  <c r="BV353" i="2"/>
  <c r="BU1070" i="2"/>
  <c r="CE1070" i="2" s="1"/>
  <c r="CF1070" i="2" s="1"/>
  <c r="BU825" i="2"/>
  <c r="CE825" i="2" s="1"/>
  <c r="CF825" i="2" s="1"/>
  <c r="BU797" i="2"/>
  <c r="CE797" i="2" s="1"/>
  <c r="CF797" i="2" s="1"/>
  <c r="BU430" i="2"/>
  <c r="CE430" i="2" s="1"/>
  <c r="CF430" i="2" s="1"/>
  <c r="BU817" i="2"/>
  <c r="CE817" i="2" s="1"/>
  <c r="CF817" i="2" s="1"/>
  <c r="BU457" i="2"/>
  <c r="CE457" i="2" s="1"/>
  <c r="CF457" i="2" s="1"/>
  <c r="BU338" i="2"/>
  <c r="CE338" i="2" s="1"/>
  <c r="CF338" i="2" s="1"/>
  <c r="BU31" i="2"/>
  <c r="CE31" i="2" s="1"/>
  <c r="CF31" i="2" s="1"/>
  <c r="BU359" i="2"/>
  <c r="CE359" i="2" s="1"/>
  <c r="CF359" i="2" s="1"/>
  <c r="BU1005" i="2"/>
  <c r="CE1005" i="2" s="1"/>
  <c r="CF1005" i="2" s="1"/>
  <c r="BU717" i="2"/>
  <c r="CE717" i="2" s="1"/>
  <c r="CF717" i="2" s="1"/>
  <c r="BU272" i="2"/>
  <c r="CE272" i="2" s="1"/>
  <c r="CF272" i="2" s="1"/>
  <c r="BU7" i="2"/>
  <c r="CE7" i="2" s="1"/>
  <c r="CF7" i="2" s="1"/>
  <c r="BU631" i="2"/>
  <c r="CE631" i="2" s="1"/>
  <c r="CF631" i="2" s="1"/>
  <c r="BU226" i="2"/>
  <c r="CE226" i="2" s="1"/>
  <c r="CF226" i="2" s="1"/>
  <c r="BU174" i="2"/>
  <c r="CE174" i="2" s="1"/>
  <c r="CF174" i="2" s="1"/>
  <c r="BU1106" i="2"/>
  <c r="CE1106" i="2" s="1"/>
  <c r="CF1106" i="2" s="1"/>
  <c r="BU271" i="2"/>
  <c r="CE271" i="2" s="1"/>
  <c r="CF271" i="2" s="1"/>
  <c r="BU811" i="2"/>
  <c r="CE811" i="2" s="1"/>
  <c r="CF811" i="2" s="1"/>
  <c r="BU330" i="2"/>
  <c r="CE330" i="2" s="1"/>
  <c r="CF330" i="2" s="1"/>
  <c r="BU287" i="2"/>
  <c r="CE287" i="2" s="1"/>
  <c r="CF287" i="2" s="1"/>
  <c r="BU51" i="2"/>
  <c r="CE51" i="2" s="1"/>
  <c r="CF51" i="2" s="1"/>
  <c r="BU593" i="2"/>
  <c r="CE593" i="2" s="1"/>
  <c r="CF593" i="2" s="1"/>
  <c r="BU84" i="2"/>
  <c r="CE84" i="2" s="1"/>
  <c r="CF84" i="2" s="1"/>
  <c r="BU962" i="2"/>
  <c r="CE962" i="2" s="1"/>
  <c r="CF962" i="2" s="1"/>
  <c r="BU833" i="2"/>
  <c r="CE833" i="2" s="1"/>
  <c r="CF833" i="2" s="1"/>
  <c r="BU246" i="2"/>
  <c r="CE246" i="2" s="1"/>
  <c r="CF246" i="2" s="1"/>
  <c r="BU750" i="2"/>
  <c r="CE750" i="2" s="1"/>
  <c r="CF750" i="2" s="1"/>
  <c r="BU539" i="2"/>
  <c r="CE539" i="2" s="1"/>
  <c r="CF539" i="2" s="1"/>
  <c r="BU365" i="2"/>
  <c r="CE365" i="2" s="1"/>
  <c r="CF365" i="2" s="1"/>
  <c r="BU550" i="2"/>
  <c r="CE550" i="2" s="1"/>
  <c r="CF550" i="2" s="1"/>
  <c r="BV374" i="2"/>
  <c r="BV538" i="2"/>
  <c r="BV104" i="2"/>
  <c r="BV910" i="2"/>
  <c r="BV1097" i="2"/>
  <c r="BV776" i="2"/>
  <c r="BV530" i="2"/>
  <c r="BV207" i="2"/>
  <c r="BV846" i="2"/>
  <c r="BV38" i="2"/>
  <c r="BV322" i="2"/>
  <c r="BV614" i="2"/>
  <c r="BV1070" i="2"/>
  <c r="BV109" i="2"/>
  <c r="BV845" i="2"/>
  <c r="BV735" i="2"/>
  <c r="BV338" i="2"/>
  <c r="BV13" i="2"/>
  <c r="BV260" i="2"/>
  <c r="BV1033" i="2"/>
  <c r="BV271" i="2"/>
  <c r="BV966" i="2"/>
  <c r="BV330" i="2"/>
  <c r="BV925" i="2"/>
  <c r="BV542" i="2"/>
  <c r="BV80" i="2"/>
  <c r="BV188" i="2"/>
  <c r="BV832" i="2"/>
  <c r="BV819" i="2"/>
  <c r="BV51" i="2"/>
  <c r="BV645" i="2"/>
  <c r="BV1019" i="2"/>
  <c r="BV157" i="2"/>
  <c r="BV430" i="2"/>
  <c r="BV31" i="2"/>
  <c r="BV337" i="2"/>
  <c r="BV1005" i="2"/>
  <c r="BV666" i="2"/>
  <c r="BV140" i="2"/>
  <c r="BV796" i="2"/>
  <c r="BV103" i="2"/>
  <c r="BV1078" i="2"/>
  <c r="BV394" i="2"/>
  <c r="BV727" i="2"/>
  <c r="BV151" i="2"/>
  <c r="BV550" i="2"/>
  <c r="BV699" i="2"/>
  <c r="BV1123" i="2"/>
  <c r="BV508" i="2"/>
  <c r="BV95" i="2"/>
  <c r="BV26" i="2"/>
  <c r="BV797" i="2"/>
  <c r="BV470" i="2"/>
  <c r="BV268" i="2"/>
  <c r="BV73" i="2"/>
  <c r="BV1112" i="2"/>
  <c r="BV437" i="2"/>
  <c r="BV165" i="2"/>
  <c r="BV40" i="2"/>
  <c r="BV320" i="2"/>
  <c r="BV1069" i="2"/>
  <c r="BV452" i="2"/>
  <c r="BV115" i="2"/>
  <c r="BV246" i="2"/>
  <c r="BV533" i="2"/>
  <c r="BV1034" i="2"/>
  <c r="BV239" i="2"/>
  <c r="BV647" i="2"/>
  <c r="BV4" i="2"/>
  <c r="BV186" i="2"/>
  <c r="BV743" i="2"/>
  <c r="BV753" i="2"/>
  <c r="BV992" i="2"/>
  <c r="BV366" i="2"/>
  <c r="BV911" i="2"/>
  <c r="BV652" i="2"/>
  <c r="BV397" i="2"/>
  <c r="BV603" i="2"/>
  <c r="BV529" i="2"/>
  <c r="BV332" i="2"/>
  <c r="BV1064" i="2"/>
  <c r="BV107" i="2"/>
  <c r="BV15" i="2"/>
  <c r="BV602" i="2"/>
  <c r="BV500" i="2"/>
  <c r="BV70" i="2"/>
  <c r="BV333" i="2"/>
  <c r="BV649" i="2"/>
  <c r="BV1094" i="2"/>
  <c r="BV464" i="2"/>
  <c r="BV340" i="2"/>
  <c r="BV27" i="2"/>
  <c r="BV736" i="2"/>
  <c r="BV423" i="2"/>
  <c r="BV261" i="2"/>
  <c r="BV18" i="2"/>
  <c r="BV897" i="2"/>
  <c r="BV632" i="2"/>
  <c r="BV802" i="2"/>
  <c r="BV62" i="2"/>
  <c r="BV532" i="2"/>
  <c r="BV964" i="2"/>
  <c r="BV424" i="2"/>
  <c r="BV1105" i="2"/>
  <c r="BV410" i="2"/>
  <c r="BV667" i="2"/>
  <c r="BV156" i="2"/>
  <c r="BV232" i="2"/>
  <c r="BV536" i="2"/>
  <c r="BV257" i="2"/>
  <c r="BV121" i="2"/>
  <c r="BV359" i="2"/>
  <c r="BV39" i="2"/>
  <c r="BV622" i="2"/>
  <c r="BV507" i="2"/>
  <c r="BV920" i="2"/>
  <c r="BV327" i="2"/>
  <c r="BV463" i="2"/>
  <c r="BV116" i="2"/>
  <c r="BV1042" i="2"/>
  <c r="BV883" i="2"/>
  <c r="BV600" i="2"/>
  <c r="BV199" i="2"/>
  <c r="BV890" i="2"/>
  <c r="BV37" i="2"/>
  <c r="BV167" i="2"/>
  <c r="BV148" i="2"/>
  <c r="BV594" i="2"/>
  <c r="BV1056" i="2"/>
  <c r="BV129" i="2"/>
  <c r="BV417" i="2"/>
  <c r="BV708" i="2"/>
  <c r="BV978" i="2"/>
  <c r="BV98" i="2"/>
  <c r="BV349" i="2"/>
  <c r="BV1101" i="2"/>
  <c r="BV194" i="2"/>
  <c r="BV427" i="2"/>
  <c r="BV791" i="2"/>
  <c r="BV593" i="2"/>
  <c r="BV999" i="2"/>
  <c r="BV367" i="2"/>
  <c r="BV127" i="2"/>
  <c r="BV782" i="2"/>
  <c r="BV253" i="2"/>
  <c r="CF1127" i="2" l="1"/>
  <c r="CG782" i="2" s="1"/>
  <c r="G790" i="3" s="1"/>
  <c r="H790" i="3" s="1"/>
  <c r="CG691" i="2" l="1"/>
  <c r="G699" i="3" s="1"/>
  <c r="H699" i="3" s="1"/>
  <c r="CG488" i="2"/>
  <c r="G496" i="3" s="1"/>
  <c r="CG565" i="2"/>
  <c r="G573" i="3" s="1"/>
  <c r="H573" i="3" s="1"/>
  <c r="CG590" i="2"/>
  <c r="G598" i="3" s="1"/>
  <c r="H598" i="3" s="1"/>
  <c r="CG40" i="2"/>
  <c r="G48" i="3" s="1"/>
  <c r="H48" i="3" s="1"/>
  <c r="CG742" i="2"/>
  <c r="G750" i="3" s="1"/>
  <c r="H750" i="3" s="1"/>
  <c r="CG952" i="2"/>
  <c r="G960" i="3" s="1"/>
  <c r="H960" i="3" s="1"/>
  <c r="CG687" i="2"/>
  <c r="G695" i="3" s="1"/>
  <c r="H695" i="3" s="1"/>
  <c r="CG778" i="2"/>
  <c r="G786" i="3" s="1"/>
  <c r="H786" i="3" s="1"/>
  <c r="CG255" i="2"/>
  <c r="G263" i="3" s="1"/>
  <c r="H263" i="3" s="1"/>
  <c r="CG843" i="2"/>
  <c r="G851" i="3" s="1"/>
  <c r="H851" i="3" s="1"/>
  <c r="CG349" i="2"/>
  <c r="G357" i="3" s="1"/>
  <c r="H357" i="3" s="1"/>
  <c r="CG372" i="2"/>
  <c r="G380" i="3" s="1"/>
  <c r="H380" i="3" s="1"/>
  <c r="CG275" i="2"/>
  <c r="G283" i="3" s="1"/>
  <c r="H283" i="3" s="1"/>
  <c r="CG901" i="2"/>
  <c r="G909" i="3" s="1"/>
  <c r="H909" i="3" s="1"/>
  <c r="CG394" i="2"/>
  <c r="G402" i="3" s="1"/>
  <c r="H402" i="3" s="1"/>
  <c r="CG53" i="2"/>
  <c r="G61" i="3" s="1"/>
  <c r="H61" i="3" s="1"/>
  <c r="CG5" i="2"/>
  <c r="G13" i="3" s="1"/>
  <c r="H13" i="3" s="1"/>
  <c r="CG767" i="2"/>
  <c r="G775" i="3" s="1"/>
  <c r="H775" i="3" s="1"/>
  <c r="CG898" i="2"/>
  <c r="G906" i="3" s="1"/>
  <c r="CG473" i="2"/>
  <c r="G481" i="3" s="1"/>
  <c r="CG513" i="2"/>
  <c r="G521" i="3" s="1"/>
  <c r="H521" i="3" s="1"/>
  <c r="CG670" i="2"/>
  <c r="G678" i="3" s="1"/>
  <c r="H678" i="3" s="1"/>
  <c r="CG67" i="2"/>
  <c r="G75" i="3" s="1"/>
  <c r="H75" i="3" s="1"/>
  <c r="CG731" i="2"/>
  <c r="G739" i="3" s="1"/>
  <c r="H739" i="3" s="1"/>
  <c r="CG256" i="2"/>
  <c r="G264" i="3" s="1"/>
  <c r="H264" i="3" s="1"/>
  <c r="CG410" i="2"/>
  <c r="G418" i="3" s="1"/>
  <c r="H418" i="3" s="1"/>
  <c r="CG615" i="2"/>
  <c r="G623" i="3" s="1"/>
  <c r="CG213" i="2"/>
  <c r="G221" i="3" s="1"/>
  <c r="H221" i="3" s="1"/>
  <c r="CG292" i="2"/>
  <c r="G300" i="3" s="1"/>
  <c r="H300" i="3" s="1"/>
  <c r="CG527" i="2"/>
  <c r="G535" i="3" s="1"/>
  <c r="H535" i="3" s="1"/>
  <c r="CG128" i="2"/>
  <c r="G136" i="3" s="1"/>
  <c r="CG149" i="2"/>
  <c r="G157" i="3" s="1"/>
  <c r="CG23" i="2"/>
  <c r="G31" i="3" s="1"/>
  <c r="H31" i="3" s="1"/>
  <c r="CG270" i="2"/>
  <c r="G278" i="3" s="1"/>
  <c r="H278" i="3" s="1"/>
  <c r="CG9" i="2"/>
  <c r="G17" i="3" s="1"/>
  <c r="H17" i="3" s="1"/>
  <c r="CG28" i="2"/>
  <c r="G36" i="3" s="1"/>
  <c r="H36" i="3" s="1"/>
  <c r="CG566" i="2"/>
  <c r="G574" i="3" s="1"/>
  <c r="H574" i="3" s="1"/>
  <c r="CG354" i="2"/>
  <c r="G362" i="3" s="1"/>
  <c r="H362" i="3" s="1"/>
  <c r="CG479" i="2"/>
  <c r="G487" i="3" s="1"/>
  <c r="H487" i="3" s="1"/>
  <c r="CG1045" i="2"/>
  <c r="G1053" i="3" s="1"/>
  <c r="H1053" i="3" s="1"/>
  <c r="CG814" i="2"/>
  <c r="G822" i="3" s="1"/>
  <c r="H822" i="3" s="1"/>
  <c r="CG347" i="2"/>
  <c r="G355" i="3" s="1"/>
  <c r="H355" i="3" s="1"/>
  <c r="CG143" i="2"/>
  <c r="G151" i="3" s="1"/>
  <c r="H151" i="3" s="1"/>
  <c r="CG545" i="2"/>
  <c r="G553" i="3" s="1"/>
  <c r="H553" i="3" s="1"/>
  <c r="CG29" i="2"/>
  <c r="G37" i="3" s="1"/>
  <c r="H37" i="3" s="1"/>
  <c r="CG788" i="2"/>
  <c r="G796" i="3" s="1"/>
  <c r="H796" i="3" s="1"/>
  <c r="CG1088" i="2"/>
  <c r="G1096" i="3" s="1"/>
  <c r="H1096" i="3" s="1"/>
  <c r="CG728" i="2"/>
  <c r="G736" i="3" s="1"/>
  <c r="H736" i="3" s="1"/>
  <c r="CG166" i="2"/>
  <c r="G174" i="3" s="1"/>
  <c r="H174" i="3" s="1"/>
  <c r="CG459" i="2"/>
  <c r="G467" i="3" s="1"/>
  <c r="H467" i="3" s="1"/>
  <c r="CG140" i="2"/>
  <c r="G148" i="3" s="1"/>
  <c r="H148" i="3" s="1"/>
  <c r="CG1064" i="2"/>
  <c r="G1072" i="3" s="1"/>
  <c r="H1072" i="3" s="1"/>
  <c r="CG650" i="2"/>
  <c r="G658" i="3" s="1"/>
  <c r="H658" i="3" s="1"/>
  <c r="CG322" i="2"/>
  <c r="G330" i="3" s="1"/>
  <c r="H330" i="3" s="1"/>
  <c r="CG423" i="2"/>
  <c r="G431" i="3" s="1"/>
  <c r="H431" i="3" s="1"/>
  <c r="CG817" i="2"/>
  <c r="G825" i="3" s="1"/>
  <c r="H825" i="3" s="1"/>
  <c r="CG467" i="2"/>
  <c r="G475" i="3" s="1"/>
  <c r="H475" i="3" s="1"/>
  <c r="CG100" i="2"/>
  <c r="G108" i="3" s="1"/>
  <c r="H108" i="3" s="1"/>
  <c r="CG1061" i="2"/>
  <c r="G1069" i="3" s="1"/>
  <c r="H1069" i="3" s="1"/>
  <c r="CG146" i="2"/>
  <c r="G154" i="3" s="1"/>
  <c r="H154" i="3" s="1"/>
  <c r="CG1017" i="2"/>
  <c r="G1025" i="3" s="1"/>
  <c r="H1025" i="3" s="1"/>
  <c r="CG616" i="2"/>
  <c r="G624" i="3" s="1"/>
  <c r="H624" i="3" s="1"/>
  <c r="CG217" i="2"/>
  <c r="G225" i="3" s="1"/>
  <c r="H225" i="3" s="1"/>
  <c r="CG257" i="2"/>
  <c r="G265" i="3" s="1"/>
  <c r="H265" i="3" s="1"/>
  <c r="CG890" i="2"/>
  <c r="G898" i="3" s="1"/>
  <c r="H898" i="3" s="1"/>
  <c r="CG940" i="2"/>
  <c r="G948" i="3" s="1"/>
  <c r="H948" i="3" s="1"/>
  <c r="CG122" i="2"/>
  <c r="G130" i="3" s="1"/>
  <c r="H130" i="3" s="1"/>
  <c r="CG475" i="2"/>
  <c r="G483" i="3" s="1"/>
  <c r="H483" i="3" s="1"/>
  <c r="CG504" i="2"/>
  <c r="G512" i="3" s="1"/>
  <c r="H512" i="3" s="1"/>
  <c r="CG474" i="2"/>
  <c r="G482" i="3" s="1"/>
  <c r="H482" i="3" s="1"/>
  <c r="CG200" i="2"/>
  <c r="G208" i="3" s="1"/>
  <c r="H208" i="3" s="1"/>
  <c r="CG75" i="2"/>
  <c r="G83" i="3" s="1"/>
  <c r="H83" i="3" s="1"/>
  <c r="CG1105" i="2"/>
  <c r="G1113" i="3" s="1"/>
  <c r="H1113" i="3" s="1"/>
  <c r="CG603" i="2"/>
  <c r="G611" i="3" s="1"/>
  <c r="H611" i="3" s="1"/>
  <c r="CG846" i="2"/>
  <c r="G854" i="3" s="1"/>
  <c r="H854" i="3" s="1"/>
  <c r="CG38" i="2"/>
  <c r="G46" i="3" s="1"/>
  <c r="CG876" i="2"/>
  <c r="G884" i="3" s="1"/>
  <c r="H884" i="3" s="1"/>
  <c r="CG602" i="2"/>
  <c r="G610" i="3" s="1"/>
  <c r="H610" i="3" s="1"/>
  <c r="CG386" i="2"/>
  <c r="G394" i="3" s="1"/>
  <c r="H394" i="3" s="1"/>
  <c r="CG148" i="2"/>
  <c r="G156" i="3" s="1"/>
  <c r="H156" i="3" s="1"/>
  <c r="CG963" i="2"/>
  <c r="G971" i="3" s="1"/>
  <c r="H971" i="3" s="1"/>
  <c r="CG736" i="2"/>
  <c r="G744" i="3" s="1"/>
  <c r="H744" i="3" s="1"/>
  <c r="CG720" i="2"/>
  <c r="G728" i="3" s="1"/>
  <c r="H728" i="3" s="1"/>
  <c r="CG913" i="2"/>
  <c r="G921" i="3" s="1"/>
  <c r="H921" i="3" s="1"/>
  <c r="CG610" i="2"/>
  <c r="G618" i="3" s="1"/>
  <c r="H618" i="3" s="1"/>
  <c r="CG1063" i="2"/>
  <c r="G1071" i="3" s="1"/>
  <c r="H1071" i="3" s="1"/>
  <c r="CG31" i="2"/>
  <c r="G39" i="3" s="1"/>
  <c r="H39" i="3" s="1"/>
  <c r="CG996" i="2"/>
  <c r="G1004" i="3" s="1"/>
  <c r="H1004" i="3" s="1"/>
  <c r="CG517" i="2"/>
  <c r="G525" i="3" s="1"/>
  <c r="H525" i="3" s="1"/>
  <c r="CG339" i="2"/>
  <c r="G347" i="3" s="1"/>
  <c r="H347" i="3" s="1"/>
  <c r="CG308" i="2"/>
  <c r="G316" i="3" s="1"/>
  <c r="H316" i="3" s="1"/>
  <c r="CG352" i="2"/>
  <c r="G360" i="3" s="1"/>
  <c r="H360" i="3" s="1"/>
  <c r="CG366" i="2"/>
  <c r="G374" i="3" s="1"/>
  <c r="H374" i="3" s="1"/>
  <c r="CG732" i="2"/>
  <c r="G740" i="3" s="1"/>
  <c r="CG1108" i="2"/>
  <c r="G1116" i="3" s="1"/>
  <c r="H1116" i="3" s="1"/>
  <c r="CG914" i="2"/>
  <c r="G922" i="3" s="1"/>
  <c r="CG359" i="2"/>
  <c r="G367" i="3" s="1"/>
  <c r="H367" i="3" s="1"/>
  <c r="CG894" i="2"/>
  <c r="G902" i="3" s="1"/>
  <c r="H902" i="3" s="1"/>
  <c r="CG960" i="2"/>
  <c r="G968" i="3" s="1"/>
  <c r="H968" i="3" s="1"/>
  <c r="CG746" i="2"/>
  <c r="G754" i="3" s="1"/>
  <c r="H754" i="3" s="1"/>
  <c r="CG1003" i="2"/>
  <c r="G1011" i="3" s="1"/>
  <c r="H1011" i="3" s="1"/>
  <c r="CG44" i="2"/>
  <c r="G52" i="3" s="1"/>
  <c r="H52" i="3" s="1"/>
  <c r="CG558" i="2"/>
  <c r="G566" i="3" s="1"/>
  <c r="H566" i="3" s="1"/>
  <c r="CG426" i="2"/>
  <c r="G434" i="3" s="1"/>
  <c r="H434" i="3" s="1"/>
  <c r="CG250" i="2"/>
  <c r="G258" i="3" s="1"/>
  <c r="H258" i="3" s="1"/>
  <c r="CG810" i="2"/>
  <c r="G818" i="3" s="1"/>
  <c r="H818" i="3" s="1"/>
  <c r="CG440" i="2"/>
  <c r="G448" i="3" s="1"/>
  <c r="H448" i="3" s="1"/>
  <c r="CG408" i="2"/>
  <c r="G416" i="3" s="1"/>
  <c r="H416" i="3" s="1"/>
  <c r="CG551" i="2"/>
  <c r="G559" i="3" s="1"/>
  <c r="H559" i="3" s="1"/>
  <c r="CG933" i="2"/>
  <c r="G941" i="3" s="1"/>
  <c r="H941" i="3" s="1"/>
  <c r="CG979" i="2"/>
  <c r="G987" i="3" s="1"/>
  <c r="H987" i="3" s="1"/>
  <c r="CG78" i="2"/>
  <c r="G86" i="3" s="1"/>
  <c r="H86" i="3" s="1"/>
  <c r="CG621" i="2"/>
  <c r="G629" i="3" s="1"/>
  <c r="H629" i="3" s="1"/>
  <c r="CG534" i="2"/>
  <c r="G542" i="3" s="1"/>
  <c r="H542" i="3" s="1"/>
  <c r="CG1098" i="2"/>
  <c r="G1106" i="3" s="1"/>
  <c r="H1106" i="3" s="1"/>
  <c r="CG852" i="2"/>
  <c r="G860" i="3" s="1"/>
  <c r="H860" i="3" s="1"/>
  <c r="CG575" i="2"/>
  <c r="G583" i="3" s="1"/>
  <c r="H583" i="3" s="1"/>
  <c r="CG198" i="2"/>
  <c r="G206" i="3" s="1"/>
  <c r="CG18" i="2"/>
  <c r="G26" i="3" s="1"/>
  <c r="H26" i="3" s="1"/>
  <c r="CG805" i="2"/>
  <c r="G813" i="3" s="1"/>
  <c r="H813" i="3" s="1"/>
  <c r="CG201" i="2"/>
  <c r="G209" i="3" s="1"/>
  <c r="H209" i="3" s="1"/>
  <c r="CG799" i="2"/>
  <c r="G807" i="3" s="1"/>
  <c r="H807" i="3" s="1"/>
  <c r="CG329" i="2"/>
  <c r="G337" i="3" s="1"/>
  <c r="H337" i="3" s="1"/>
  <c r="CG447" i="2"/>
  <c r="G455" i="3" s="1"/>
  <c r="H455" i="3" s="1"/>
  <c r="CG196" i="2"/>
  <c r="G204" i="3" s="1"/>
  <c r="H204" i="3" s="1"/>
  <c r="CG811" i="2"/>
  <c r="G819" i="3" s="1"/>
  <c r="H819" i="3" s="1"/>
  <c r="CG825" i="2"/>
  <c r="G833" i="3" s="1"/>
  <c r="H833" i="3" s="1"/>
  <c r="CG725" i="2"/>
  <c r="G733" i="3" s="1"/>
  <c r="H733" i="3" s="1"/>
  <c r="CG330" i="2"/>
  <c r="G338" i="3" s="1"/>
  <c r="H338" i="3" s="1"/>
  <c r="CG279" i="2"/>
  <c r="G287" i="3" s="1"/>
  <c r="H287" i="3" s="1"/>
  <c r="CG161" i="2"/>
  <c r="G169" i="3" s="1"/>
  <c r="H169" i="3" s="1"/>
  <c r="CG214" i="2"/>
  <c r="G222" i="3" s="1"/>
  <c r="H222" i="3" s="1"/>
  <c r="CG1012" i="2"/>
  <c r="G1020" i="3" s="1"/>
  <c r="H1020" i="3" s="1"/>
  <c r="CG824" i="2"/>
  <c r="G832" i="3" s="1"/>
  <c r="CG948" i="2"/>
  <c r="G956" i="3" s="1"/>
  <c r="H956" i="3" s="1"/>
  <c r="CG681" i="2"/>
  <c r="G689" i="3" s="1"/>
  <c r="H689" i="3" s="1"/>
  <c r="CG297" i="2"/>
  <c r="G305" i="3" s="1"/>
  <c r="H305" i="3" s="1"/>
  <c r="CG622" i="2"/>
  <c r="G630" i="3" s="1"/>
  <c r="H630" i="3" s="1"/>
  <c r="CG455" i="2"/>
  <c r="G463" i="3" s="1"/>
  <c r="H463" i="3" s="1"/>
  <c r="CG266" i="2"/>
  <c r="G274" i="3" s="1"/>
  <c r="H274" i="3" s="1"/>
  <c r="CG953" i="2"/>
  <c r="G961" i="3" s="1"/>
  <c r="H961" i="3" s="1"/>
  <c r="CG115" i="2"/>
  <c r="G123" i="3" s="1"/>
  <c r="H123" i="3" s="1"/>
  <c r="CG1018" i="2"/>
  <c r="G1026" i="3" s="1"/>
  <c r="H1026" i="3" s="1"/>
  <c r="CG630" i="2"/>
  <c r="G638" i="3" s="1"/>
  <c r="H638" i="3" s="1"/>
  <c r="CG274" i="2"/>
  <c r="G282" i="3" s="1"/>
  <c r="H282" i="3" s="1"/>
  <c r="CG57" i="2"/>
  <c r="G65" i="3" s="1"/>
  <c r="H65" i="3" s="1"/>
  <c r="CG73" i="2"/>
  <c r="G81" i="3" s="1"/>
  <c r="H81" i="3" s="1"/>
  <c r="CG1021" i="2"/>
  <c r="G1029" i="3" s="1"/>
  <c r="H1029" i="3" s="1"/>
  <c r="CG1080" i="2"/>
  <c r="G1088" i="3" s="1"/>
  <c r="H1088" i="3" s="1"/>
  <c r="CG934" i="2"/>
  <c r="G942" i="3" s="1"/>
  <c r="H942" i="3" s="1"/>
  <c r="CG740" i="2"/>
  <c r="G748" i="3" s="1"/>
  <c r="H748" i="3" s="1"/>
  <c r="CG896" i="2"/>
  <c r="G904" i="3" s="1"/>
  <c r="H904" i="3" s="1"/>
  <c r="CG1082" i="2"/>
  <c r="G1090" i="3" s="1"/>
  <c r="H1090" i="3" s="1"/>
  <c r="CG925" i="2"/>
  <c r="G933" i="3" s="1"/>
  <c r="H933" i="3" s="1"/>
  <c r="CG961" i="2"/>
  <c r="G969" i="3" s="1"/>
  <c r="H969" i="3" s="1"/>
  <c r="CG812" i="2"/>
  <c r="G820" i="3" s="1"/>
  <c r="H820" i="3" s="1"/>
  <c r="CG1022" i="2"/>
  <c r="G1030" i="3" s="1"/>
  <c r="H1030" i="3" s="1"/>
  <c r="CG666" i="2"/>
  <c r="G674" i="3" s="1"/>
  <c r="H674" i="3" s="1"/>
  <c r="CG7" i="2"/>
  <c r="G15" i="3" s="1"/>
  <c r="H15" i="3" s="1"/>
  <c r="CG35" i="2"/>
  <c r="G43" i="3" s="1"/>
  <c r="CG15" i="2"/>
  <c r="G23" i="3" s="1"/>
  <c r="H23" i="3" s="1"/>
  <c r="CG388" i="2"/>
  <c r="G396" i="3" s="1"/>
  <c r="H396" i="3" s="1"/>
  <c r="CG1118" i="2"/>
  <c r="G1126" i="3" s="1"/>
  <c r="H1126" i="3" s="1"/>
  <c r="CG221" i="2"/>
  <c r="G229" i="3" s="1"/>
  <c r="H229" i="3" s="1"/>
  <c r="CG708" i="2"/>
  <c r="G716" i="3" s="1"/>
  <c r="H716" i="3" s="1"/>
  <c r="CG861" i="2"/>
  <c r="G869" i="3" s="1"/>
  <c r="H869" i="3" s="1"/>
  <c r="CG500" i="2"/>
  <c r="G508" i="3" s="1"/>
  <c r="H508" i="3" s="1"/>
  <c r="CG337" i="2"/>
  <c r="G345" i="3" s="1"/>
  <c r="H345" i="3" s="1"/>
  <c r="CG620" i="2"/>
  <c r="G628" i="3" s="1"/>
  <c r="H628" i="3" s="1"/>
  <c r="CG980" i="2"/>
  <c r="G988" i="3" s="1"/>
  <c r="H988" i="3" s="1"/>
  <c r="CG323" i="2"/>
  <c r="G331" i="3" s="1"/>
  <c r="H331" i="3" s="1"/>
  <c r="CG997" i="2"/>
  <c r="G1005" i="3" s="1"/>
  <c r="H1005" i="3" s="1"/>
  <c r="CG974" i="2"/>
  <c r="G982" i="3" s="1"/>
  <c r="H982" i="3" s="1"/>
  <c r="CG655" i="2"/>
  <c r="G663" i="3" s="1"/>
  <c r="H663" i="3" s="1"/>
  <c r="CG222" i="2"/>
  <c r="G230" i="3" s="1"/>
  <c r="H230" i="3" s="1"/>
  <c r="CG1056" i="2"/>
  <c r="G1064" i="3" s="1"/>
  <c r="H1064" i="3" s="1"/>
  <c r="CG954" i="2"/>
  <c r="G962" i="3" s="1"/>
  <c r="H962" i="3" s="1"/>
  <c r="CG268" i="2"/>
  <c r="G276" i="3" s="1"/>
  <c r="H276" i="3" s="1"/>
  <c r="CG338" i="2"/>
  <c r="G346" i="3" s="1"/>
  <c r="CG381" i="2"/>
  <c r="G389" i="3" s="1"/>
  <c r="H389" i="3" s="1"/>
  <c r="CG392" i="2"/>
  <c r="G400" i="3" s="1"/>
  <c r="H400" i="3" s="1"/>
  <c r="CG1074" i="2"/>
  <c r="G1082" i="3" s="1"/>
  <c r="H1082" i="3" s="1"/>
  <c r="CG523" i="2"/>
  <c r="G531" i="3" s="1"/>
  <c r="H531" i="3" s="1"/>
  <c r="CG1007" i="2"/>
  <c r="G1015" i="3" s="1"/>
  <c r="H1015" i="3" s="1"/>
  <c r="CG762" i="2"/>
  <c r="G770" i="3" s="1"/>
  <c r="H770" i="3" s="1"/>
  <c r="CG121" i="2"/>
  <c r="G129" i="3" s="1"/>
  <c r="H129" i="3" s="1"/>
  <c r="CG1116" i="2"/>
  <c r="G1124" i="3" s="1"/>
  <c r="H1124" i="3" s="1"/>
  <c r="CG544" i="2"/>
  <c r="G552" i="3" s="1"/>
  <c r="H552" i="3" s="1"/>
  <c r="CG123" i="2"/>
  <c r="G131" i="3" s="1"/>
  <c r="H131" i="3" s="1"/>
  <c r="CG174" i="2"/>
  <c r="G182" i="3" s="1"/>
  <c r="H182" i="3" s="1"/>
  <c r="CG254" i="2"/>
  <c r="G262" i="3" s="1"/>
  <c r="H262" i="3" s="1"/>
  <c r="CG396" i="2"/>
  <c r="G404" i="3" s="1"/>
  <c r="H404" i="3" s="1"/>
  <c r="CG139" i="2"/>
  <c r="G147" i="3" s="1"/>
  <c r="H147" i="3" s="1"/>
  <c r="CG686" i="2"/>
  <c r="G694" i="3" s="1"/>
  <c r="H694" i="3" s="1"/>
  <c r="CG1075" i="2"/>
  <c r="G1083" i="3" s="1"/>
  <c r="CG97" i="2"/>
  <c r="G105" i="3" s="1"/>
  <c r="H105" i="3" s="1"/>
  <c r="CG802" i="2"/>
  <c r="G810" i="3" s="1"/>
  <c r="H810" i="3" s="1"/>
  <c r="CG707" i="2"/>
  <c r="G715" i="3" s="1"/>
  <c r="H715" i="3" s="1"/>
  <c r="CG1072" i="2"/>
  <c r="G1080" i="3" s="1"/>
  <c r="H1080" i="3" s="1"/>
  <c r="CG1106" i="2"/>
  <c r="G1114" i="3" s="1"/>
  <c r="H1114" i="3" s="1"/>
  <c r="CG4" i="2"/>
  <c r="G12" i="3" s="1"/>
  <c r="H12" i="3" s="1"/>
  <c r="CG158" i="2"/>
  <c r="G166" i="3" s="1"/>
  <c r="H166" i="3" s="1"/>
  <c r="CG142" i="2"/>
  <c r="G150" i="3" s="1"/>
  <c r="H150" i="3" s="1"/>
  <c r="CG702" i="2"/>
  <c r="G710" i="3" s="1"/>
  <c r="H710" i="3" s="1"/>
  <c r="CG936" i="2"/>
  <c r="G944" i="3" s="1"/>
  <c r="H944" i="3" s="1"/>
  <c r="CG927" i="2"/>
  <c r="G935" i="3" s="1"/>
  <c r="H935" i="3" s="1"/>
  <c r="CG280" i="2"/>
  <c r="G288" i="3" s="1"/>
  <c r="H288" i="3" s="1"/>
  <c r="CG860" i="2"/>
  <c r="G868" i="3" s="1"/>
  <c r="H868" i="3" s="1"/>
  <c r="CG3" i="2"/>
  <c r="G11" i="3" s="1"/>
  <c r="H11" i="3" s="1"/>
  <c r="CG485" i="2"/>
  <c r="G493" i="3" s="1"/>
  <c r="H493" i="3" s="1"/>
  <c r="CG444" i="2"/>
  <c r="G452" i="3" s="1"/>
  <c r="H452" i="3" s="1"/>
  <c r="CG252" i="2"/>
  <c r="G260" i="3" s="1"/>
  <c r="CG286" i="2"/>
  <c r="G294" i="3" s="1"/>
  <c r="H294" i="3" s="1"/>
  <c r="CG95" i="2"/>
  <c r="G103" i="3" s="1"/>
  <c r="H103" i="3" s="1"/>
  <c r="CG70" i="2"/>
  <c r="G78" i="3" s="1"/>
  <c r="H78" i="3" s="1"/>
  <c r="CG665" i="2"/>
  <c r="G673" i="3" s="1"/>
  <c r="H673" i="3" s="1"/>
  <c r="CG127" i="2"/>
  <c r="G135" i="3" s="1"/>
  <c r="H135" i="3" s="1"/>
  <c r="CG282" i="2"/>
  <c r="G290" i="3" s="1"/>
  <c r="H290" i="3" s="1"/>
  <c r="CG220" i="2"/>
  <c r="G228" i="3" s="1"/>
  <c r="H228" i="3" s="1"/>
  <c r="CG236" i="2"/>
  <c r="G244" i="3" s="1"/>
  <c r="H244" i="3" s="1"/>
  <c r="CG48" i="2"/>
  <c r="G56" i="3" s="1"/>
  <c r="H56" i="3" s="1"/>
  <c r="CG757" i="2"/>
  <c r="G765" i="3" s="1"/>
  <c r="H765" i="3" s="1"/>
  <c r="CG908" i="2"/>
  <c r="G916" i="3" s="1"/>
  <c r="H916" i="3" s="1"/>
  <c r="CG333" i="2"/>
  <c r="G341" i="3" s="1"/>
  <c r="H341" i="3" s="1"/>
  <c r="CG729" i="2"/>
  <c r="G737" i="3" s="1"/>
  <c r="H737" i="3" s="1"/>
  <c r="CG891" i="2"/>
  <c r="G899" i="3" s="1"/>
  <c r="H899" i="3" s="1"/>
  <c r="CG66" i="2"/>
  <c r="G74" i="3" s="1"/>
  <c r="H74" i="3" s="1"/>
  <c r="CG453" i="2"/>
  <c r="G461" i="3" s="1"/>
  <c r="CG700" i="2"/>
  <c r="G708" i="3" s="1"/>
  <c r="H708" i="3" s="1"/>
  <c r="CG1005" i="2"/>
  <c r="G1013" i="3" s="1"/>
  <c r="H1013" i="3" s="1"/>
  <c r="CG172" i="2"/>
  <c r="G180" i="3" s="1"/>
  <c r="H180" i="3" s="1"/>
  <c r="CG750" i="2"/>
  <c r="G758" i="3" s="1"/>
  <c r="H758" i="3" s="1"/>
  <c r="CG1109" i="2"/>
  <c r="G1117" i="3" s="1"/>
  <c r="H1117" i="3" s="1"/>
  <c r="CG79" i="2"/>
  <c r="G87" i="3" s="1"/>
  <c r="H87" i="3" s="1"/>
  <c r="CG1095" i="2"/>
  <c r="G1103" i="3" s="1"/>
  <c r="H1103" i="3" s="1"/>
  <c r="CG117" i="2"/>
  <c r="G125" i="3" s="1"/>
  <c r="H125" i="3" s="1"/>
  <c r="CG877" i="2"/>
  <c r="G885" i="3" s="1"/>
  <c r="H885" i="3" s="1"/>
  <c r="CG723" i="2"/>
  <c r="G731" i="3" s="1"/>
  <c r="H731" i="3" s="1"/>
  <c r="CG176" i="2"/>
  <c r="G184" i="3" s="1"/>
  <c r="H184" i="3" s="1"/>
  <c r="CG522" i="2"/>
  <c r="G530" i="3" s="1"/>
  <c r="H530" i="3" s="1"/>
  <c r="CG1029" i="2"/>
  <c r="G1037" i="3" s="1"/>
  <c r="CG991" i="2"/>
  <c r="G999" i="3" s="1"/>
  <c r="H999" i="3" s="1"/>
  <c r="CG502" i="2"/>
  <c r="G510" i="3" s="1"/>
  <c r="H510" i="3" s="1"/>
  <c r="CG994" i="2"/>
  <c r="G1002" i="3" s="1"/>
  <c r="H1002" i="3" s="1"/>
  <c r="CG957" i="2"/>
  <c r="G965" i="3" s="1"/>
  <c r="H965" i="3" s="1"/>
  <c r="CG155" i="2"/>
  <c r="G163" i="3" s="1"/>
  <c r="H163" i="3" s="1"/>
  <c r="CG597" i="2"/>
  <c r="G605" i="3" s="1"/>
  <c r="H605" i="3" s="1"/>
  <c r="CG185" i="2"/>
  <c r="G193" i="3" s="1"/>
  <c r="H193" i="3" s="1"/>
  <c r="CG587" i="2"/>
  <c r="G595" i="3" s="1"/>
  <c r="H595" i="3" s="1"/>
  <c r="CG909" i="2"/>
  <c r="G917" i="3" s="1"/>
  <c r="H917" i="3" s="1"/>
  <c r="CG144" i="2"/>
  <c r="G152" i="3" s="1"/>
  <c r="H152" i="3" s="1"/>
  <c r="CG577" i="2"/>
  <c r="G585" i="3" s="1"/>
  <c r="CG316" i="2"/>
  <c r="G324" i="3" s="1"/>
  <c r="H324" i="3" s="1"/>
  <c r="CG832" i="2"/>
  <c r="G840" i="3" s="1"/>
  <c r="H840" i="3" s="1"/>
  <c r="CG163" i="2"/>
  <c r="G171" i="3" s="1"/>
  <c r="H171" i="3" s="1"/>
  <c r="CG634" i="2"/>
  <c r="G642" i="3" s="1"/>
  <c r="H642" i="3" s="1"/>
  <c r="CG113" i="2"/>
  <c r="G121" i="3" s="1"/>
  <c r="H121" i="3" s="1"/>
  <c r="CG561" i="2"/>
  <c r="G569" i="3" s="1"/>
  <c r="H569" i="3" s="1"/>
  <c r="CG208" i="2"/>
  <c r="G216" i="3" s="1"/>
  <c r="H216" i="3" s="1"/>
  <c r="CG90" i="2"/>
  <c r="G98" i="3" s="1"/>
  <c r="H98" i="3" s="1"/>
  <c r="CG442" i="2"/>
  <c r="G450" i="3" s="1"/>
  <c r="H450" i="3" s="1"/>
  <c r="CG917" i="2"/>
  <c r="G925" i="3" s="1"/>
  <c r="H925" i="3" s="1"/>
  <c r="CG619" i="2"/>
  <c r="G627" i="3" s="1"/>
  <c r="H627" i="3" s="1"/>
  <c r="CG1046" i="2"/>
  <c r="G1054" i="3" s="1"/>
  <c r="H1054" i="3" s="1"/>
  <c r="CG749" i="2"/>
  <c r="G757" i="3" s="1"/>
  <c r="H757" i="3" s="1"/>
  <c r="CG351" i="2"/>
  <c r="G359" i="3" s="1"/>
  <c r="H359" i="3" s="1"/>
  <c r="CG636" i="2"/>
  <c r="G644" i="3" s="1"/>
  <c r="H644" i="3" s="1"/>
  <c r="CG264" i="2"/>
  <c r="G272" i="3" s="1"/>
  <c r="H272" i="3" s="1"/>
  <c r="CG224" i="2"/>
  <c r="G232" i="3" s="1"/>
  <c r="H232" i="3" s="1"/>
  <c r="CG183" i="2"/>
  <c r="G191" i="3" s="1"/>
  <c r="H191" i="3" s="1"/>
  <c r="CG694" i="2"/>
  <c r="G702" i="3" s="1"/>
  <c r="H702" i="3" s="1"/>
  <c r="CG613" i="2"/>
  <c r="G621" i="3" s="1"/>
  <c r="H621" i="3" s="1"/>
  <c r="CG170" i="2"/>
  <c r="G178" i="3" s="1"/>
  <c r="H178" i="3" s="1"/>
  <c r="CG787" i="2"/>
  <c r="G795" i="3" s="1"/>
  <c r="H795" i="3" s="1"/>
  <c r="CG326" i="2"/>
  <c r="G334" i="3" s="1"/>
  <c r="H334" i="3" s="1"/>
  <c r="CG937" i="2"/>
  <c r="G945" i="3" s="1"/>
  <c r="H945" i="3" s="1"/>
  <c r="CG828" i="2"/>
  <c r="G836" i="3" s="1"/>
  <c r="H836" i="3" s="1"/>
  <c r="CG8" i="2"/>
  <c r="G16" i="3" s="1"/>
  <c r="H16" i="3" s="1"/>
  <c r="CG233" i="2"/>
  <c r="G241" i="3" s="1"/>
  <c r="H241" i="3" s="1"/>
  <c r="CG496" i="2"/>
  <c r="G504" i="3" s="1"/>
  <c r="H504" i="3" s="1"/>
  <c r="CG364" i="2"/>
  <c r="G372" i="3" s="1"/>
  <c r="H372" i="3" s="1"/>
  <c r="CG276" i="2"/>
  <c r="G284" i="3" s="1"/>
  <c r="H284" i="3" s="1"/>
  <c r="CG569" i="2"/>
  <c r="G577" i="3" s="1"/>
  <c r="H577" i="3" s="1"/>
  <c r="CG420" i="2"/>
  <c r="G428" i="3" s="1"/>
  <c r="H428" i="3" s="1"/>
  <c r="CG295" i="2"/>
  <c r="G303" i="3" s="1"/>
  <c r="H303" i="3" s="1"/>
  <c r="CG865" i="2"/>
  <c r="G873" i="3" s="1"/>
  <c r="H873" i="3" s="1"/>
  <c r="CG866" i="2"/>
  <c r="G874" i="3" s="1"/>
  <c r="H874" i="3" s="1"/>
  <c r="CG216" i="2"/>
  <c r="G224" i="3" s="1"/>
  <c r="H224" i="3" s="1"/>
  <c r="CG783" i="2"/>
  <c r="G791" i="3" s="1"/>
  <c r="CG191" i="2"/>
  <c r="G199" i="3" s="1"/>
  <c r="H199" i="3" s="1"/>
  <c r="CG795" i="2"/>
  <c r="G803" i="3" s="1"/>
  <c r="H803" i="3" s="1"/>
  <c r="CG921" i="2"/>
  <c r="G929" i="3" s="1"/>
  <c r="H929" i="3" s="1"/>
  <c r="CG923" i="2"/>
  <c r="G931" i="3" s="1"/>
  <c r="H931" i="3" s="1"/>
  <c r="CG628" i="2"/>
  <c r="G636" i="3" s="1"/>
  <c r="H636" i="3" s="1"/>
  <c r="CG821" i="2"/>
  <c r="G829" i="3" s="1"/>
  <c r="H829" i="3" s="1"/>
  <c r="CG519" i="2"/>
  <c r="G527" i="3" s="1"/>
  <c r="H527" i="3" s="1"/>
  <c r="CG983" i="2"/>
  <c r="G991" i="3" s="1"/>
  <c r="H991" i="3" s="1"/>
  <c r="CG219" i="2"/>
  <c r="G227" i="3" s="1"/>
  <c r="H227" i="3" s="1"/>
  <c r="CG838" i="2"/>
  <c r="G846" i="3" s="1"/>
  <c r="H846" i="3" s="1"/>
  <c r="CG844" i="2"/>
  <c r="G852" i="3" s="1"/>
  <c r="H852" i="3" s="1"/>
  <c r="CG413" i="2"/>
  <c r="G421" i="3" s="1"/>
  <c r="H421" i="3" s="1"/>
  <c r="CG556" i="2"/>
  <c r="G564" i="3" s="1"/>
  <c r="H564" i="3" s="1"/>
  <c r="CG241" i="2"/>
  <c r="G249" i="3" s="1"/>
  <c r="H249" i="3" s="1"/>
  <c r="CG931" i="2"/>
  <c r="G939" i="3" s="1"/>
  <c r="H939" i="3" s="1"/>
  <c r="CG560" i="2"/>
  <c r="G568" i="3" s="1"/>
  <c r="H568" i="3" s="1"/>
  <c r="CG391" i="2"/>
  <c r="G399" i="3" s="1"/>
  <c r="CG625" i="2"/>
  <c r="G633" i="3" s="1"/>
  <c r="H633" i="3" s="1"/>
  <c r="CG34" i="2"/>
  <c r="G42" i="3" s="1"/>
  <c r="H42" i="3" s="1"/>
  <c r="CG993" i="2"/>
  <c r="G1001" i="3" s="1"/>
  <c r="H1001" i="3" s="1"/>
  <c r="CG1004" i="2"/>
  <c r="G1012" i="3" s="1"/>
  <c r="CG168" i="2"/>
  <c r="G176" i="3" s="1"/>
  <c r="H176" i="3" s="1"/>
  <c r="CG197" i="2"/>
  <c r="G205" i="3" s="1"/>
  <c r="H205" i="3" s="1"/>
  <c r="CG356" i="2"/>
  <c r="G364" i="3" s="1"/>
  <c r="H364" i="3" s="1"/>
  <c r="CG11" i="2"/>
  <c r="G19" i="3" s="1"/>
  <c r="H19" i="3" s="1"/>
  <c r="CG179" i="2"/>
  <c r="G187" i="3" s="1"/>
  <c r="H187" i="3" s="1"/>
  <c r="CG367" i="2"/>
  <c r="G375" i="3" s="1"/>
  <c r="H375" i="3" s="1"/>
  <c r="CG779" i="2"/>
  <c r="G787" i="3" s="1"/>
  <c r="H787" i="3" s="1"/>
  <c r="CG64" i="2"/>
  <c r="G72" i="3" s="1"/>
  <c r="H72" i="3" s="1"/>
  <c r="CG562" i="2"/>
  <c r="G570" i="3" s="1"/>
  <c r="H570" i="3" s="1"/>
  <c r="CG711" i="2"/>
  <c r="G719" i="3" s="1"/>
  <c r="H719" i="3" s="1"/>
  <c r="CG688" i="2"/>
  <c r="G696" i="3" s="1"/>
  <c r="H696" i="3" s="1"/>
  <c r="CG1093" i="2"/>
  <c r="G1101" i="3" s="1"/>
  <c r="H1101" i="3" s="1"/>
  <c r="CG87" i="2"/>
  <c r="G95" i="3" s="1"/>
  <c r="H95" i="3" s="1"/>
  <c r="CG1076" i="2"/>
  <c r="G1084" i="3" s="1"/>
  <c r="CG748" i="2"/>
  <c r="G756" i="3" s="1"/>
  <c r="H756" i="3" s="1"/>
  <c r="CG673" i="2"/>
  <c r="G681" i="3" s="1"/>
  <c r="CG647" i="2"/>
  <c r="G655" i="3" s="1"/>
  <c r="H655" i="3" s="1"/>
  <c r="CG656" i="2"/>
  <c r="G664" i="3" s="1"/>
  <c r="H664" i="3" s="1"/>
  <c r="CG584" i="2"/>
  <c r="G592" i="3" s="1"/>
  <c r="H592" i="3" s="1"/>
  <c r="CG1002" i="2"/>
  <c r="G1010" i="3" s="1"/>
  <c r="H1010" i="3" s="1"/>
  <c r="CG370" i="2"/>
  <c r="G378" i="3" s="1"/>
  <c r="H378" i="3" s="1"/>
  <c r="CG318" i="2"/>
  <c r="G326" i="3" s="1"/>
  <c r="H326" i="3" s="1"/>
  <c r="CG741" i="2"/>
  <c r="G749" i="3" s="1"/>
  <c r="H749" i="3" s="1"/>
  <c r="CG141" i="2"/>
  <c r="G149" i="3" s="1"/>
  <c r="H149" i="3" s="1"/>
  <c r="CG6" i="2"/>
  <c r="G14" i="3" s="1"/>
  <c r="H14" i="3" s="1"/>
  <c r="CG306" i="2"/>
  <c r="G314" i="3" s="1"/>
  <c r="H314" i="3" s="1"/>
  <c r="CG16" i="2"/>
  <c r="G24" i="3" s="1"/>
  <c r="H24" i="3" s="1"/>
  <c r="CG950" i="2"/>
  <c r="G958" i="3" s="1"/>
  <c r="H958" i="3" s="1"/>
  <c r="CG629" i="2"/>
  <c r="G637" i="3" s="1"/>
  <c r="CG1092" i="2"/>
  <c r="G1100" i="3" s="1"/>
  <c r="H1100" i="3" s="1"/>
  <c r="CG548" i="2"/>
  <c r="G556" i="3" s="1"/>
  <c r="H556" i="3" s="1"/>
  <c r="CG63" i="2"/>
  <c r="G71" i="3" s="1"/>
  <c r="H71" i="3" s="1"/>
  <c r="CG371" i="2"/>
  <c r="G379" i="3" s="1"/>
  <c r="H379" i="3" s="1"/>
  <c r="CG94" i="2"/>
  <c r="G102" i="3" s="1"/>
  <c r="H102" i="3" s="1"/>
  <c r="CG325" i="2"/>
  <c r="G333" i="3" s="1"/>
  <c r="H333" i="3" s="1"/>
  <c r="CG589" i="2"/>
  <c r="G597" i="3" s="1"/>
  <c r="H597" i="3" s="1"/>
  <c r="CG290" i="2"/>
  <c r="G298" i="3" s="1"/>
  <c r="H298" i="3" s="1"/>
  <c r="CG448" i="2"/>
  <c r="G456" i="3" s="1"/>
  <c r="H456" i="3" s="1"/>
  <c r="CG289" i="2"/>
  <c r="G297" i="3" s="1"/>
  <c r="H297" i="3" s="1"/>
  <c r="CG765" i="2"/>
  <c r="G773" i="3" s="1"/>
  <c r="H773" i="3" s="1"/>
  <c r="CG134" i="2"/>
  <c r="G142" i="3" s="1"/>
  <c r="H142" i="3" s="1"/>
  <c r="CG387" i="2"/>
  <c r="G395" i="3" s="1"/>
  <c r="H395" i="3" s="1"/>
  <c r="CG946" i="2"/>
  <c r="G954" i="3" s="1"/>
  <c r="H954" i="3" s="1"/>
  <c r="CG21" i="2"/>
  <c r="G29" i="3" s="1"/>
  <c r="H29" i="3" s="1"/>
  <c r="CG10" i="2"/>
  <c r="G18" i="3" s="1"/>
  <c r="CG809" i="2"/>
  <c r="G817" i="3" s="1"/>
  <c r="H817" i="3" s="1"/>
  <c r="CG186" i="2"/>
  <c r="G194" i="3" s="1"/>
  <c r="H194" i="3" s="1"/>
  <c r="CG1053" i="2"/>
  <c r="G1061" i="3" s="1"/>
  <c r="H1061" i="3" s="1"/>
  <c r="CG604" i="2"/>
  <c r="G612" i="3" s="1"/>
  <c r="H612" i="3" s="1"/>
  <c r="CG242" i="2"/>
  <c r="G250" i="3" s="1"/>
  <c r="H250" i="3" s="1"/>
  <c r="CG776" i="2"/>
  <c r="G784" i="3" s="1"/>
  <c r="H784" i="3" s="1"/>
  <c r="CG101" i="2"/>
  <c r="G109" i="3" s="1"/>
  <c r="H109" i="3" s="1"/>
  <c r="CG24" i="2"/>
  <c r="G32" i="3" s="1"/>
  <c r="H32" i="3" s="1"/>
  <c r="CG404" i="2"/>
  <c r="G412" i="3" s="1"/>
  <c r="H412" i="3" s="1"/>
  <c r="CG291" i="2"/>
  <c r="G299" i="3" s="1"/>
  <c r="H299" i="3" s="1"/>
  <c r="CG841" i="2"/>
  <c r="G849" i="3" s="1"/>
  <c r="H849" i="3" s="1"/>
  <c r="CG313" i="2"/>
  <c r="G321" i="3" s="1"/>
  <c r="H321" i="3" s="1"/>
  <c r="CG487" i="2"/>
  <c r="G495" i="3" s="1"/>
  <c r="H495" i="3" s="1"/>
  <c r="CG1104" i="2"/>
  <c r="G1112" i="3" s="1"/>
  <c r="H1112" i="3" s="1"/>
  <c r="CG831" i="2"/>
  <c r="G839" i="3" s="1"/>
  <c r="H839" i="3" s="1"/>
  <c r="CG867" i="2"/>
  <c r="G875" i="3" s="1"/>
  <c r="H875" i="3" s="1"/>
  <c r="CG944" i="2"/>
  <c r="G952" i="3" s="1"/>
  <c r="H952" i="3" s="1"/>
  <c r="CG520" i="2"/>
  <c r="G528" i="3" s="1"/>
  <c r="H528" i="3" s="1"/>
  <c r="CG1091" i="2"/>
  <c r="G1099" i="3" s="1"/>
  <c r="CG157" i="2"/>
  <c r="G165" i="3" s="1"/>
  <c r="H165" i="3" s="1"/>
  <c r="CG826" i="2"/>
  <c r="G834" i="3" s="1"/>
  <c r="H834" i="3" s="1"/>
  <c r="CG591" i="2"/>
  <c r="G599" i="3" s="1"/>
  <c r="H599" i="3" s="1"/>
  <c r="CG1114" i="2"/>
  <c r="G1122" i="3" s="1"/>
  <c r="H1122" i="3" s="1"/>
  <c r="CG806" i="2"/>
  <c r="G814" i="3" s="1"/>
  <c r="H814" i="3" s="1"/>
  <c r="CG1030" i="2"/>
  <c r="G1038" i="3" s="1"/>
  <c r="H1038" i="3" s="1"/>
  <c r="CG1011" i="2"/>
  <c r="G1019" i="3" s="1"/>
  <c r="H1019" i="3" s="1"/>
  <c r="CG1037" i="2"/>
  <c r="G1045" i="3" s="1"/>
  <c r="H1045" i="3" s="1"/>
  <c r="CG1110" i="2"/>
  <c r="G1118" i="3" s="1"/>
  <c r="H1118" i="3" s="1"/>
  <c r="CG181" i="2"/>
  <c r="G189" i="3" s="1"/>
  <c r="H189" i="3" s="1"/>
  <c r="CG499" i="2"/>
  <c r="G507" i="3" s="1"/>
  <c r="H507" i="3" s="1"/>
  <c r="CG389" i="2"/>
  <c r="G397" i="3" s="1"/>
  <c r="CG949" i="2"/>
  <c r="G957" i="3" s="1"/>
  <c r="H957" i="3" s="1"/>
  <c r="CG1039" i="2"/>
  <c r="G1047" i="3" s="1"/>
  <c r="H1047" i="3" s="1"/>
  <c r="CG823" i="2"/>
  <c r="G831" i="3" s="1"/>
  <c r="H831" i="3" s="1"/>
  <c r="CG429" i="2"/>
  <c r="G437" i="3" s="1"/>
  <c r="H437" i="3" s="1"/>
  <c r="CG745" i="2"/>
  <c r="G753" i="3" s="1"/>
  <c r="H753" i="3" s="1"/>
  <c r="CG438" i="2"/>
  <c r="G446" i="3" s="1"/>
  <c r="H446" i="3" s="1"/>
  <c r="CG524" i="2"/>
  <c r="G532" i="3" s="1"/>
  <c r="H532" i="3" s="1"/>
  <c r="CG599" i="2"/>
  <c r="G607" i="3" s="1"/>
  <c r="CG1044" i="2"/>
  <c r="G1052" i="3" s="1"/>
  <c r="H1052" i="3" s="1"/>
  <c r="CG851" i="2"/>
  <c r="G859" i="3" s="1"/>
  <c r="H859" i="3" s="1"/>
  <c r="CG376" i="2"/>
  <c r="G384" i="3" s="1"/>
  <c r="H384" i="3" s="1"/>
  <c r="CG1001" i="2"/>
  <c r="G1009" i="3" s="1"/>
  <c r="H1009" i="3" s="1"/>
  <c r="CG651" i="2"/>
  <c r="G659" i="3" s="1"/>
  <c r="H659" i="3" s="1"/>
  <c r="CG1065" i="2"/>
  <c r="G1073" i="3" s="1"/>
  <c r="H1073" i="3" s="1"/>
  <c r="CG498" i="2"/>
  <c r="G506" i="3" s="1"/>
  <c r="CG303" i="2"/>
  <c r="G311" i="3" s="1"/>
  <c r="H311" i="3" s="1"/>
  <c r="CG150" i="2"/>
  <c r="G158" i="3" s="1"/>
  <c r="H158" i="3" s="1"/>
  <c r="CG895" i="2"/>
  <c r="G903" i="3" s="1"/>
  <c r="H903" i="3" s="1"/>
  <c r="CG932" i="2"/>
  <c r="G940" i="3" s="1"/>
  <c r="H940" i="3" s="1"/>
  <c r="CG492" i="2"/>
  <c r="G500" i="3" s="1"/>
  <c r="H500" i="3" s="1"/>
  <c r="CG223" i="2"/>
  <c r="G231" i="3" s="1"/>
  <c r="H231" i="3" s="1"/>
  <c r="CG300" i="2"/>
  <c r="G308" i="3" s="1"/>
  <c r="H308" i="3" s="1"/>
  <c r="CG689" i="2"/>
  <c r="G697" i="3" s="1"/>
  <c r="H697" i="3" s="1"/>
  <c r="CG478" i="2"/>
  <c r="G486" i="3" s="1"/>
  <c r="H486" i="3" s="1"/>
  <c r="CG412" i="2"/>
  <c r="G420" i="3" s="1"/>
  <c r="CG973" i="2"/>
  <c r="G981" i="3" s="1"/>
  <c r="H981" i="3" s="1"/>
  <c r="CG555" i="2"/>
  <c r="G563" i="3" s="1"/>
  <c r="H563" i="3" s="1"/>
  <c r="CG822" i="2"/>
  <c r="G830" i="3" s="1"/>
  <c r="CG380" i="2"/>
  <c r="G388" i="3" s="1"/>
  <c r="H388" i="3" s="1"/>
  <c r="CG99" i="2"/>
  <c r="G107" i="3" s="1"/>
  <c r="CG672" i="2"/>
  <c r="G680" i="3" s="1"/>
  <c r="H680" i="3" s="1"/>
  <c r="CG857" i="2"/>
  <c r="G865" i="3" s="1"/>
  <c r="H865" i="3" s="1"/>
  <c r="CG585" i="2"/>
  <c r="G593" i="3" s="1"/>
  <c r="H593" i="3" s="1"/>
  <c r="CG120" i="2"/>
  <c r="G128" i="3" s="1"/>
  <c r="H128" i="3" s="1"/>
  <c r="CG263" i="2"/>
  <c r="G271" i="3" s="1"/>
  <c r="H271" i="3" s="1"/>
  <c r="CG644" i="2"/>
  <c r="G652" i="3" s="1"/>
  <c r="CG445" i="2"/>
  <c r="G453" i="3" s="1"/>
  <c r="H453" i="3" s="1"/>
  <c r="CG210" i="2"/>
  <c r="G218" i="3" s="1"/>
  <c r="H218" i="3" s="1"/>
  <c r="CG505" i="2"/>
  <c r="G513" i="3" s="1"/>
  <c r="H513" i="3" s="1"/>
  <c r="CG813" i="2"/>
  <c r="G821" i="3" s="1"/>
  <c r="CG873" i="2"/>
  <c r="G881" i="3" s="1"/>
  <c r="H881" i="3" s="1"/>
  <c r="CG385" i="2"/>
  <c r="G393" i="3" s="1"/>
  <c r="H393" i="3" s="1"/>
  <c r="CG145" i="2"/>
  <c r="G153" i="3" s="1"/>
  <c r="CG182" i="2"/>
  <c r="G190" i="3" s="1"/>
  <c r="H190" i="3" s="1"/>
  <c r="CG147" i="2"/>
  <c r="G155" i="3" s="1"/>
  <c r="H155" i="3" s="1"/>
  <c r="CG738" i="2"/>
  <c r="G746" i="3" s="1"/>
  <c r="H746" i="3" s="1"/>
  <c r="CG853" i="2"/>
  <c r="G861" i="3" s="1"/>
  <c r="H861" i="3" s="1"/>
  <c r="CG76" i="2"/>
  <c r="G84" i="3" s="1"/>
  <c r="H84" i="3" s="1"/>
  <c r="CG988" i="2"/>
  <c r="G996" i="3" s="1"/>
  <c r="H996" i="3" s="1"/>
  <c r="CG83" i="2"/>
  <c r="G91" i="3" s="1"/>
  <c r="H91" i="3" s="1"/>
  <c r="CG870" i="2"/>
  <c r="G878" i="3" s="1"/>
  <c r="H878" i="3" s="1"/>
  <c r="CG886" i="2"/>
  <c r="G894" i="3" s="1"/>
  <c r="H894" i="3" s="1"/>
  <c r="CG379" i="2"/>
  <c r="G387" i="3" s="1"/>
  <c r="H387" i="3" s="1"/>
  <c r="CG1043" i="2"/>
  <c r="G1051" i="3" s="1"/>
  <c r="H1051" i="3" s="1"/>
  <c r="CG1055" i="2"/>
  <c r="G1063" i="3" s="1"/>
  <c r="H1063" i="3" s="1"/>
  <c r="CG690" i="2"/>
  <c r="G698" i="3" s="1"/>
  <c r="H698" i="3" s="1"/>
  <c r="CG693" i="2"/>
  <c r="G701" i="3" s="1"/>
  <c r="H701" i="3" s="1"/>
  <c r="CG1111" i="2"/>
  <c r="G1119" i="3" s="1"/>
  <c r="CG377" i="2"/>
  <c r="G385" i="3" s="1"/>
  <c r="H385" i="3" s="1"/>
  <c r="CG760" i="2"/>
  <c r="G768" i="3" s="1"/>
  <c r="CG285" i="2"/>
  <c r="G293" i="3" s="1"/>
  <c r="H293" i="3" s="1"/>
  <c r="CG395" i="2"/>
  <c r="G403" i="3" s="1"/>
  <c r="H403" i="3" s="1"/>
  <c r="CG169" i="2"/>
  <c r="G177" i="3" s="1"/>
  <c r="H177" i="3" s="1"/>
  <c r="CG981" i="2"/>
  <c r="G989" i="3" s="1"/>
  <c r="H989" i="3" s="1"/>
  <c r="CG530" i="2"/>
  <c r="G538" i="3" s="1"/>
  <c r="H538" i="3" s="1"/>
  <c r="CG1089" i="2"/>
  <c r="G1097" i="3" s="1"/>
  <c r="H1097" i="3" s="1"/>
  <c r="CG637" i="2"/>
  <c r="G645" i="3" s="1"/>
  <c r="H645" i="3" s="1"/>
  <c r="CG568" i="2"/>
  <c r="G576" i="3" s="1"/>
  <c r="H576" i="3" s="1"/>
  <c r="CG312" i="2"/>
  <c r="G320" i="3" s="1"/>
  <c r="H320" i="3" s="1"/>
  <c r="CG238" i="2"/>
  <c r="G246" i="3" s="1"/>
  <c r="H246" i="3" s="1"/>
  <c r="CG794" i="2"/>
  <c r="G802" i="3" s="1"/>
  <c r="H802" i="3" s="1"/>
  <c r="CG774" i="2"/>
  <c r="G782" i="3" s="1"/>
  <c r="H782" i="3" s="1"/>
  <c r="CG839" i="2"/>
  <c r="G847" i="3" s="1"/>
  <c r="H847" i="3" s="1"/>
  <c r="CG105" i="2"/>
  <c r="G113" i="3" s="1"/>
  <c r="H113" i="3" s="1"/>
  <c r="CG135" i="2"/>
  <c r="G143" i="3" s="1"/>
  <c r="H143" i="3" s="1"/>
  <c r="CG829" i="2"/>
  <c r="G837" i="3" s="1"/>
  <c r="H837" i="3" s="1"/>
  <c r="CG567" i="2"/>
  <c r="G575" i="3" s="1"/>
  <c r="H575" i="3" s="1"/>
  <c r="CG588" i="2"/>
  <c r="G596" i="3" s="1"/>
  <c r="H596" i="3" s="1"/>
  <c r="CG299" i="2"/>
  <c r="G307" i="3" s="1"/>
  <c r="H307" i="3" s="1"/>
  <c r="CG362" i="2"/>
  <c r="G370" i="3" s="1"/>
  <c r="H370" i="3" s="1"/>
  <c r="CG772" i="2"/>
  <c r="G780" i="3" s="1"/>
  <c r="CG682" i="2"/>
  <c r="G690" i="3" s="1"/>
  <c r="H690" i="3" s="1"/>
  <c r="CG26" i="2"/>
  <c r="G34" i="3" s="1"/>
  <c r="H34" i="3" s="1"/>
  <c r="CG437" i="2"/>
  <c r="G445" i="3" s="1"/>
  <c r="H445" i="3" s="1"/>
  <c r="CG495" i="2"/>
  <c r="G503" i="3" s="1"/>
  <c r="H503" i="3" s="1"/>
  <c r="CG715" i="2"/>
  <c r="G723" i="3" s="1"/>
  <c r="CG414" i="2"/>
  <c r="G422" i="3" s="1"/>
  <c r="H422" i="3" s="1"/>
  <c r="CG1085" i="2"/>
  <c r="G1093" i="3" s="1"/>
  <c r="H1093" i="3" s="1"/>
  <c r="CG582" i="2"/>
  <c r="G590" i="3" s="1"/>
  <c r="H590" i="3" s="1"/>
  <c r="CG893" i="2"/>
  <c r="G901" i="3" s="1"/>
  <c r="H901" i="3" s="1"/>
  <c r="CG879" i="2"/>
  <c r="G887" i="3" s="1"/>
  <c r="H887" i="3" s="1"/>
  <c r="CG112" i="2"/>
  <c r="G120" i="3" s="1"/>
  <c r="H120" i="3" s="1"/>
  <c r="CG228" i="2"/>
  <c r="G236" i="3" s="1"/>
  <c r="H236" i="3" s="1"/>
  <c r="CG248" i="2"/>
  <c r="G256" i="3" s="1"/>
  <c r="H256" i="3" s="1"/>
  <c r="CG491" i="2"/>
  <c r="G499" i="3" s="1"/>
  <c r="H499" i="3" s="1"/>
  <c r="CG733" i="2"/>
  <c r="G741" i="3" s="1"/>
  <c r="H741" i="3" s="1"/>
  <c r="CG912" i="2"/>
  <c r="G920" i="3" s="1"/>
  <c r="H920" i="3" s="1"/>
  <c r="CG411" i="2"/>
  <c r="G419" i="3" s="1"/>
  <c r="H419" i="3" s="1"/>
  <c r="CG830" i="2"/>
  <c r="G838" i="3" s="1"/>
  <c r="H838" i="3" s="1"/>
  <c r="CG466" i="2"/>
  <c r="G474" i="3" s="1"/>
  <c r="H474" i="3" s="1"/>
  <c r="CG390" i="2"/>
  <c r="G398" i="3" s="1"/>
  <c r="H398" i="3" s="1"/>
  <c r="CG482" i="2"/>
  <c r="G490" i="3" s="1"/>
  <c r="H490" i="3" s="1"/>
  <c r="CG512" i="2"/>
  <c r="G520" i="3" s="1"/>
  <c r="H520" i="3" s="1"/>
  <c r="CG234" i="2"/>
  <c r="G242" i="3" s="1"/>
  <c r="H242" i="3" s="1"/>
  <c r="CG180" i="2"/>
  <c r="G188" i="3" s="1"/>
  <c r="CG1100" i="2"/>
  <c r="G1108" i="3" s="1"/>
  <c r="H1108" i="3" s="1"/>
  <c r="CG836" i="2"/>
  <c r="G844" i="3" s="1"/>
  <c r="H844" i="3" s="1"/>
  <c r="CG422" i="2"/>
  <c r="G430" i="3" s="1"/>
  <c r="H430" i="3" s="1"/>
  <c r="CG724" i="2"/>
  <c r="G732" i="3" s="1"/>
  <c r="H732" i="3" s="1"/>
  <c r="CG294" i="2"/>
  <c r="G302" i="3" s="1"/>
  <c r="H302" i="3" s="1"/>
  <c r="CG922" i="2"/>
  <c r="G930" i="3" s="1"/>
  <c r="H930" i="3" s="1"/>
  <c r="CG842" i="2"/>
  <c r="G850" i="3" s="1"/>
  <c r="CG633" i="2"/>
  <c r="G641" i="3" s="1"/>
  <c r="CG697" i="2"/>
  <c r="G705" i="3" s="1"/>
  <c r="H705" i="3" s="1"/>
  <c r="CG114" i="2"/>
  <c r="G122" i="3" s="1"/>
  <c r="H122" i="3" s="1"/>
  <c r="CG293" i="2"/>
  <c r="G301" i="3" s="1"/>
  <c r="H301" i="3" s="1"/>
  <c r="CG864" i="2"/>
  <c r="G872" i="3" s="1"/>
  <c r="H872" i="3" s="1"/>
  <c r="CG880" i="2"/>
  <c r="G888" i="3" s="1"/>
  <c r="H888" i="3" s="1"/>
  <c r="CG701" i="2"/>
  <c r="G709" i="3" s="1"/>
  <c r="H709" i="3" s="1"/>
  <c r="CG662" i="2"/>
  <c r="G670" i="3" s="1"/>
  <c r="CG309" i="2"/>
  <c r="G317" i="3" s="1"/>
  <c r="H317" i="3" s="1"/>
  <c r="CG360" i="2"/>
  <c r="G368" i="3" s="1"/>
  <c r="H368" i="3" s="1"/>
  <c r="CG638" i="2"/>
  <c r="G646" i="3" s="1"/>
  <c r="H646" i="3" s="1"/>
  <c r="CG1059" i="2"/>
  <c r="G1067" i="3" s="1"/>
  <c r="H1067" i="3" s="1"/>
  <c r="CG1086" i="2"/>
  <c r="G1094" i="3" s="1"/>
  <c r="H1094" i="3" s="1"/>
  <c r="CG405" i="2"/>
  <c r="G413" i="3" s="1"/>
  <c r="H413" i="3" s="1"/>
  <c r="CG862" i="2"/>
  <c r="G870" i="3" s="1"/>
  <c r="H870" i="3" s="1"/>
  <c r="CG1066" i="2"/>
  <c r="G1074" i="3" s="1"/>
  <c r="H1074" i="3" s="1"/>
  <c r="CG777" i="2"/>
  <c r="G785" i="3" s="1"/>
  <c r="H785" i="3" s="1"/>
  <c r="CG677" i="2"/>
  <c r="G685" i="3" s="1"/>
  <c r="H685" i="3" s="1"/>
  <c r="CG518" i="2"/>
  <c r="G526" i="3" s="1"/>
  <c r="H526" i="3" s="1"/>
  <c r="CG592" i="2"/>
  <c r="G600" i="3" s="1"/>
  <c r="H600" i="3" s="1"/>
  <c r="CG1121" i="2"/>
  <c r="G1129" i="3" s="1"/>
  <c r="H1129" i="3" s="1"/>
  <c r="CG206" i="2"/>
  <c r="G214" i="3" s="1"/>
  <c r="H214" i="3" s="1"/>
  <c r="CG41" i="2"/>
  <c r="G49" i="3" s="1"/>
  <c r="H49" i="3" s="1"/>
  <c r="CG941" i="2"/>
  <c r="G949" i="3" s="1"/>
  <c r="H949" i="3" s="1"/>
  <c r="CG415" i="2"/>
  <c r="G423" i="3" s="1"/>
  <c r="H423" i="3" s="1"/>
  <c r="CG281" i="2"/>
  <c r="G289" i="3" s="1"/>
  <c r="H289" i="3" s="1"/>
  <c r="CG401" i="2"/>
  <c r="G409" i="3" s="1"/>
  <c r="H409" i="3" s="1"/>
  <c r="CG885" i="2"/>
  <c r="G893" i="3" s="1"/>
  <c r="H893" i="3" s="1"/>
  <c r="CG50" i="2"/>
  <c r="G58" i="3" s="1"/>
  <c r="H58" i="3" s="1"/>
  <c r="CG407" i="2"/>
  <c r="G415" i="3" s="1"/>
  <c r="H415" i="3" s="1"/>
  <c r="CG1023" i="2"/>
  <c r="G1031" i="3" s="1"/>
  <c r="CG484" i="2"/>
  <c r="G492" i="3" s="1"/>
  <c r="H492" i="3" s="1"/>
  <c r="CG641" i="2"/>
  <c r="G649" i="3" s="1"/>
  <c r="H649" i="3" s="1"/>
  <c r="CG154" i="2"/>
  <c r="G162" i="3" s="1"/>
  <c r="H162" i="3" s="1"/>
  <c r="CG698" i="2"/>
  <c r="G706" i="3" s="1"/>
  <c r="H706" i="3" s="1"/>
  <c r="CG1036" i="2"/>
  <c r="G1044" i="3" s="1"/>
  <c r="H1044" i="3" s="1"/>
  <c r="CG642" i="2"/>
  <c r="G650" i="3" s="1"/>
  <c r="H650" i="3" s="1"/>
  <c r="CG920" i="2"/>
  <c r="G928" i="3" s="1"/>
  <c r="H928" i="3" s="1"/>
  <c r="CG769" i="2"/>
  <c r="G777" i="3" s="1"/>
  <c r="H777" i="3" s="1"/>
  <c r="CG818" i="2"/>
  <c r="G826" i="3" s="1"/>
  <c r="H826" i="3" s="1"/>
  <c r="CG225" i="2"/>
  <c r="G233" i="3" s="1"/>
  <c r="H233" i="3" s="1"/>
  <c r="CG916" i="2"/>
  <c r="G924" i="3" s="1"/>
  <c r="H924" i="3" s="1"/>
  <c r="CG1067" i="2"/>
  <c r="G1075" i="3" s="1"/>
  <c r="H1075" i="3" s="1"/>
  <c r="CG235" i="2"/>
  <c r="G243" i="3" s="1"/>
  <c r="H243" i="3" s="1"/>
  <c r="CG399" i="2"/>
  <c r="G407" i="3" s="1"/>
  <c r="H407" i="3" s="1"/>
  <c r="CG632" i="2"/>
  <c r="G640" i="3" s="1"/>
  <c r="H640" i="3" s="1"/>
  <c r="CG580" i="2"/>
  <c r="G588" i="3" s="1"/>
  <c r="H588" i="3" s="1"/>
  <c r="CG416" i="2"/>
  <c r="G424" i="3" s="1"/>
  <c r="H424" i="3" s="1"/>
  <c r="CG184" i="2"/>
  <c r="G192" i="3" s="1"/>
  <c r="H192" i="3" s="1"/>
  <c r="CG425" i="2"/>
  <c r="G433" i="3" s="1"/>
  <c r="H433" i="3" s="1"/>
  <c r="CG226" i="2"/>
  <c r="G234" i="3" s="1"/>
  <c r="H234" i="3" s="1"/>
  <c r="CG1102" i="2"/>
  <c r="G1110" i="3" s="1"/>
  <c r="CG91" i="2"/>
  <c r="G99" i="3" s="1"/>
  <c r="H99" i="3" s="1"/>
  <c r="CG164" i="2"/>
  <c r="G172" i="3" s="1"/>
  <c r="H172" i="3" s="1"/>
  <c r="CG189" i="2"/>
  <c r="G197" i="3" s="1"/>
  <c r="CG966" i="2"/>
  <c r="G974" i="3" s="1"/>
  <c r="H974" i="3" s="1"/>
  <c r="CG849" i="2"/>
  <c r="G857" i="3" s="1"/>
  <c r="H857" i="3" s="1"/>
  <c r="CG151" i="2"/>
  <c r="G159" i="3" s="1"/>
  <c r="CG999" i="2"/>
  <c r="G1007" i="3" s="1"/>
  <c r="H1007" i="3" s="1"/>
  <c r="CG153" i="2"/>
  <c r="G161" i="3" s="1"/>
  <c r="H161" i="3" s="1"/>
  <c r="CG424" i="2"/>
  <c r="G432" i="3" s="1"/>
  <c r="H432" i="3" s="1"/>
  <c r="CG84" i="2"/>
  <c r="G92" i="3" s="1"/>
  <c r="H92" i="3" s="1"/>
  <c r="CG766" i="2"/>
  <c r="G774" i="3" s="1"/>
  <c r="H774" i="3" s="1"/>
  <c r="CG187" i="2"/>
  <c r="G195" i="3" s="1"/>
  <c r="H195" i="3" s="1"/>
  <c r="CG696" i="2"/>
  <c r="G704" i="3" s="1"/>
  <c r="H704" i="3" s="1"/>
  <c r="CG237" i="2"/>
  <c r="G245" i="3" s="1"/>
  <c r="H245" i="3" s="1"/>
  <c r="CG199" i="2"/>
  <c r="G207" i="3" s="1"/>
  <c r="H207" i="3" s="1"/>
  <c r="CG375" i="2"/>
  <c r="G383" i="3" s="1"/>
  <c r="H383" i="3" s="1"/>
  <c r="CG260" i="2"/>
  <c r="G268" i="3" s="1"/>
  <c r="H268" i="3" s="1"/>
  <c r="CG791" i="2"/>
  <c r="G799" i="3" s="1"/>
  <c r="H799" i="3" s="1"/>
  <c r="CG110" i="2"/>
  <c r="G118" i="3" s="1"/>
  <c r="H118" i="3" s="1"/>
  <c r="CG962" i="2"/>
  <c r="G970" i="3" s="1"/>
  <c r="H970" i="3" s="1"/>
  <c r="CG1034" i="2"/>
  <c r="G1042" i="3" s="1"/>
  <c r="H1042" i="3" s="1"/>
  <c r="CG247" i="2"/>
  <c r="G255" i="3" s="1"/>
  <c r="H255" i="3" s="1"/>
  <c r="CG679" i="2"/>
  <c r="G687" i="3" s="1"/>
  <c r="H687" i="3" s="1"/>
  <c r="CG525" i="2"/>
  <c r="G533" i="3" s="1"/>
  <c r="CG133" i="2"/>
  <c r="G141" i="3" s="1"/>
  <c r="H141" i="3" s="1"/>
  <c r="CG819" i="2"/>
  <c r="G827" i="3" s="1"/>
  <c r="H827" i="3" s="1"/>
  <c r="CG451" i="2"/>
  <c r="G459" i="3" s="1"/>
  <c r="H459" i="3" s="1"/>
  <c r="CG239" i="2"/>
  <c r="G247" i="3" s="1"/>
  <c r="H247" i="3" s="1"/>
  <c r="CG574" i="2"/>
  <c r="G582" i="3" s="1"/>
  <c r="H582" i="3" s="1"/>
  <c r="CG586" i="2"/>
  <c r="G594" i="3" s="1"/>
  <c r="H594" i="3" s="1"/>
  <c r="CG858" i="2"/>
  <c r="G866" i="3" s="1"/>
  <c r="H866" i="3" s="1"/>
  <c r="CG111" i="2"/>
  <c r="G119" i="3" s="1"/>
  <c r="H119" i="3" s="1"/>
  <c r="CG1024" i="2"/>
  <c r="G1032" i="3" s="1"/>
  <c r="H1032" i="3" s="1"/>
  <c r="CG258" i="2"/>
  <c r="G266" i="3" s="1"/>
  <c r="H266" i="3" s="1"/>
  <c r="CG80" i="2"/>
  <c r="G88" i="3" s="1"/>
  <c r="H88" i="3" s="1"/>
  <c r="CG755" i="2"/>
  <c r="G763" i="3" s="1"/>
  <c r="H763" i="3" s="1"/>
  <c r="CG968" i="2"/>
  <c r="G976" i="3" s="1"/>
  <c r="H976" i="3" s="1"/>
  <c r="CG536" i="2"/>
  <c r="G544" i="3" s="1"/>
  <c r="H544" i="3" s="1"/>
  <c r="CG301" i="2"/>
  <c r="G309" i="3" s="1"/>
  <c r="H309" i="3" s="1"/>
  <c r="CG685" i="2"/>
  <c r="G693" i="3" s="1"/>
  <c r="H693" i="3" s="1"/>
  <c r="CG837" i="2"/>
  <c r="G845" i="3" s="1"/>
  <c r="H845" i="3" s="1"/>
  <c r="CG373" i="2"/>
  <c r="G381" i="3" s="1"/>
  <c r="H381" i="3" s="1"/>
  <c r="CG850" i="2"/>
  <c r="G858" i="3" s="1"/>
  <c r="H858" i="3" s="1"/>
  <c r="CG27" i="2"/>
  <c r="G35" i="3" s="1"/>
  <c r="H35" i="3" s="1"/>
  <c r="CG928" i="2"/>
  <c r="G936" i="3" s="1"/>
  <c r="H936" i="3" s="1"/>
  <c r="CG956" i="2"/>
  <c r="G964" i="3" s="1"/>
  <c r="H964" i="3" s="1"/>
  <c r="CG992" i="2"/>
  <c r="G1000" i="3" s="1"/>
  <c r="H1000" i="3" s="1"/>
  <c r="CG713" i="2"/>
  <c r="G721" i="3" s="1"/>
  <c r="H721" i="3" s="1"/>
  <c r="CG717" i="2"/>
  <c r="G725" i="3" s="1"/>
  <c r="H725" i="3" s="1"/>
  <c r="CG271" i="2"/>
  <c r="G279" i="3" s="1"/>
  <c r="H279" i="3" s="1"/>
  <c r="CG752" i="2"/>
  <c r="G760" i="3" s="1"/>
  <c r="CG539" i="2"/>
  <c r="G547" i="3" s="1"/>
  <c r="H547" i="3" s="1"/>
  <c r="CG751" i="2"/>
  <c r="G759" i="3" s="1"/>
  <c r="H759" i="3" s="1"/>
  <c r="CG331" i="2"/>
  <c r="G339" i="3" s="1"/>
  <c r="H339" i="3" s="1"/>
  <c r="CG579" i="2"/>
  <c r="G587" i="3" s="1"/>
  <c r="H587" i="3" s="1"/>
  <c r="CG564" i="2"/>
  <c r="G572" i="3" s="1"/>
  <c r="CG458" i="2"/>
  <c r="G466" i="3" s="1"/>
  <c r="H466" i="3" s="1"/>
  <c r="CG477" i="2"/>
  <c r="G485" i="3" s="1"/>
  <c r="H485" i="3" s="1"/>
  <c r="CG131" i="2"/>
  <c r="G139" i="3" s="1"/>
  <c r="H139" i="3" s="1"/>
  <c r="CG1112" i="2"/>
  <c r="G1120" i="3" s="1"/>
  <c r="H1120" i="3" s="1"/>
  <c r="CG583" i="2"/>
  <c r="G591" i="3" s="1"/>
  <c r="H591" i="3" s="1"/>
  <c r="CG840" i="2"/>
  <c r="G848" i="3" s="1"/>
  <c r="H848" i="3" s="1"/>
  <c r="CG904" i="2"/>
  <c r="G912" i="3" s="1"/>
  <c r="H912" i="3" s="1"/>
  <c r="CG1119" i="2"/>
  <c r="G1127" i="3" s="1"/>
  <c r="H1127" i="3" s="1"/>
  <c r="CG792" i="2"/>
  <c r="G800" i="3" s="1"/>
  <c r="H800" i="3" s="1"/>
  <c r="CG132" i="2"/>
  <c r="G140" i="3" s="1"/>
  <c r="H140" i="3" s="1"/>
  <c r="CG793" i="2"/>
  <c r="G801" i="3" s="1"/>
  <c r="H801" i="3" s="1"/>
  <c r="CG490" i="2"/>
  <c r="G498" i="3" s="1"/>
  <c r="H498" i="3" s="1"/>
  <c r="CG618" i="2"/>
  <c r="G626" i="3" s="1"/>
  <c r="H626" i="3" s="1"/>
  <c r="CG939" i="2"/>
  <c r="G947" i="3" s="1"/>
  <c r="H947" i="3" s="1"/>
  <c r="CG786" i="2"/>
  <c r="G794" i="3" s="1"/>
  <c r="H794" i="3" s="1"/>
  <c r="CG730" i="2"/>
  <c r="G738" i="3" s="1"/>
  <c r="H738" i="3" s="1"/>
  <c r="CG1079" i="2"/>
  <c r="G1087" i="3" s="1"/>
  <c r="H1087" i="3" s="1"/>
  <c r="CG434" i="2"/>
  <c r="G442" i="3" s="1"/>
  <c r="H442" i="3" s="1"/>
  <c r="CG617" i="2"/>
  <c r="G625" i="3" s="1"/>
  <c r="H625" i="3" s="1"/>
  <c r="CG683" i="2"/>
  <c r="G691" i="3" s="1"/>
  <c r="H691" i="3" s="1"/>
  <c r="CG136" i="2"/>
  <c r="G144" i="3" s="1"/>
  <c r="H144" i="3" s="1"/>
  <c r="CG784" i="2"/>
  <c r="G792" i="3" s="1"/>
  <c r="H792" i="3" s="1"/>
  <c r="CG193" i="2"/>
  <c r="G201" i="3" s="1"/>
  <c r="H201" i="3" s="1"/>
  <c r="CG900" i="2"/>
  <c r="G908" i="3" s="1"/>
  <c r="H908" i="3" s="1"/>
  <c r="CG649" i="2"/>
  <c r="G657" i="3" s="1"/>
  <c r="H657" i="3" s="1"/>
  <c r="CG287" i="2"/>
  <c r="G295" i="3" s="1"/>
  <c r="H295" i="3" s="1"/>
  <c r="CG775" i="2"/>
  <c r="G783" i="3" s="1"/>
  <c r="H783" i="3" s="1"/>
  <c r="CG469" i="2"/>
  <c r="G477" i="3" s="1"/>
  <c r="CG541" i="2"/>
  <c r="G549" i="3" s="1"/>
  <c r="H549" i="3" s="1"/>
  <c r="CG1038" i="2"/>
  <c r="G1046" i="3" s="1"/>
  <c r="H1046" i="3" s="1"/>
  <c r="CG547" i="2"/>
  <c r="G555" i="3" s="1"/>
  <c r="H555" i="3" s="1"/>
  <c r="CG815" i="2"/>
  <c r="G823" i="3" s="1"/>
  <c r="H823" i="3" s="1"/>
  <c r="CG68" i="2"/>
  <c r="G76" i="3" s="1"/>
  <c r="H76" i="3" s="1"/>
  <c r="CG1015" i="2"/>
  <c r="G1023" i="3" s="1"/>
  <c r="H1023" i="3" s="1"/>
  <c r="CG572" i="2"/>
  <c r="G580" i="3" s="1"/>
  <c r="H580" i="3" s="1"/>
  <c r="CG106" i="2"/>
  <c r="G114" i="3" s="1"/>
  <c r="H114" i="3" s="1"/>
  <c r="CG439" i="2"/>
  <c r="G447" i="3" s="1"/>
  <c r="H447" i="3" s="1"/>
  <c r="CG462" i="2"/>
  <c r="G470" i="3" s="1"/>
  <c r="H470" i="3" s="1"/>
  <c r="CG652" i="2"/>
  <c r="G660" i="3" s="1"/>
  <c r="H660" i="3" s="1"/>
  <c r="CG1103" i="2"/>
  <c r="G1111" i="3" s="1"/>
  <c r="H1111" i="3" s="1"/>
  <c r="CG62" i="2"/>
  <c r="G70" i="3" s="1"/>
  <c r="H70" i="3" s="1"/>
  <c r="CG472" i="2"/>
  <c r="G480" i="3" s="1"/>
  <c r="H480" i="3" s="1"/>
  <c r="CG986" i="2"/>
  <c r="G994" i="3" s="1"/>
  <c r="H994" i="3" s="1"/>
  <c r="CG307" i="2"/>
  <c r="G315" i="3" s="1"/>
  <c r="H315" i="3" s="1"/>
  <c r="CG845" i="2"/>
  <c r="G853" i="3" s="1"/>
  <c r="CG593" i="2"/>
  <c r="G601" i="3" s="1"/>
  <c r="H601" i="3" s="1"/>
  <c r="CG278" i="2"/>
  <c r="G286" i="3" s="1"/>
  <c r="H286" i="3" s="1"/>
  <c r="CG668" i="2"/>
  <c r="G676" i="3" s="1"/>
  <c r="H676" i="3" s="1"/>
  <c r="CG703" i="2"/>
  <c r="G711" i="3" s="1"/>
  <c r="H711" i="3" s="1"/>
  <c r="CG46" i="2"/>
  <c r="G54" i="3" s="1"/>
  <c r="H54" i="3" s="1"/>
  <c r="CG92" i="2"/>
  <c r="G100" i="3" s="1"/>
  <c r="H100" i="3" s="1"/>
  <c r="CG1097" i="2"/>
  <c r="G1105" i="3" s="1"/>
  <c r="H1105" i="3" s="1"/>
  <c r="CG540" i="2"/>
  <c r="G548" i="3" s="1"/>
  <c r="H548" i="3" s="1"/>
  <c r="CG483" i="2"/>
  <c r="G491" i="3" s="1"/>
  <c r="H491" i="3" s="1"/>
  <c r="CG868" i="2"/>
  <c r="G876" i="3" s="1"/>
  <c r="H876" i="3" s="1"/>
  <c r="CG594" i="2"/>
  <c r="G602" i="3" s="1"/>
  <c r="H602" i="3" s="1"/>
  <c r="CG1009" i="2"/>
  <c r="G1017" i="3" s="1"/>
  <c r="H1017" i="3" s="1"/>
  <c r="CG576" i="2"/>
  <c r="G584" i="3" s="1"/>
  <c r="CG800" i="2"/>
  <c r="G808" i="3" s="1"/>
  <c r="H808" i="3" s="1"/>
  <c r="CG77" i="2"/>
  <c r="G85" i="3" s="1"/>
  <c r="H85" i="3" s="1"/>
  <c r="CG481" i="2"/>
  <c r="G489" i="3" s="1"/>
  <c r="H489" i="3" s="1"/>
  <c r="CG609" i="2"/>
  <c r="G617" i="3" s="1"/>
  <c r="H617" i="3" s="1"/>
  <c r="CG361" i="2"/>
  <c r="G369" i="3" s="1"/>
  <c r="H369" i="3" s="1"/>
  <c r="CG722" i="2"/>
  <c r="G730" i="3" s="1"/>
  <c r="H730" i="3" s="1"/>
  <c r="CG324" i="2"/>
  <c r="G332" i="3" s="1"/>
  <c r="H332" i="3" s="1"/>
  <c r="CG507" i="2"/>
  <c r="G515" i="3" s="1"/>
  <c r="H515" i="3" s="1"/>
  <c r="CG1052" i="2"/>
  <c r="G1060" i="3" s="1"/>
  <c r="H1060" i="3" s="1"/>
  <c r="CG1077" i="2"/>
  <c r="G1085" i="3" s="1"/>
  <c r="H1085" i="3" s="1"/>
  <c r="CG771" i="2"/>
  <c r="G779" i="3" s="1"/>
  <c r="H779" i="3" s="1"/>
  <c r="CG195" i="2"/>
  <c r="G203" i="3" s="1"/>
  <c r="H203" i="3" s="1"/>
  <c r="CG532" i="2"/>
  <c r="G540" i="3" s="1"/>
  <c r="H540" i="3" s="1"/>
  <c r="CG659" i="2"/>
  <c r="G667" i="3" s="1"/>
  <c r="H667" i="3" s="1"/>
  <c r="CG699" i="2"/>
  <c r="G707" i="3" s="1"/>
  <c r="H707" i="3" s="1"/>
  <c r="CG768" i="2"/>
  <c r="G776" i="3" s="1"/>
  <c r="H776" i="3" s="1"/>
  <c r="CG332" i="2"/>
  <c r="G340" i="3" s="1"/>
  <c r="H340" i="3" s="1"/>
  <c r="CG13" i="2"/>
  <c r="G21" i="3" s="1"/>
  <c r="H21" i="3" s="1"/>
  <c r="CG421" i="2"/>
  <c r="G429" i="3" s="1"/>
  <c r="H429" i="3" s="1"/>
  <c r="CG436" i="2"/>
  <c r="G444" i="3" s="1"/>
  <c r="H444" i="3" s="1"/>
  <c r="CG680" i="2"/>
  <c r="G688" i="3" s="1"/>
  <c r="H688" i="3" s="1"/>
  <c r="CG756" i="2"/>
  <c r="G764" i="3" s="1"/>
  <c r="H764" i="3" s="1"/>
  <c r="CG348" i="2"/>
  <c r="G356" i="3" s="1"/>
  <c r="CG244" i="2"/>
  <c r="G252" i="3" s="1"/>
  <c r="H252" i="3" s="1"/>
  <c r="CG60" i="2"/>
  <c r="G68" i="3" s="1"/>
  <c r="H68" i="3" s="1"/>
  <c r="CG486" i="2"/>
  <c r="G494" i="3" s="1"/>
  <c r="H494" i="3" s="1"/>
  <c r="CG869" i="2"/>
  <c r="G877" i="3" s="1"/>
  <c r="H877" i="3" s="1"/>
  <c r="CG14" i="2"/>
  <c r="G22" i="3" s="1"/>
  <c r="H22" i="3" s="1"/>
  <c r="CG56" i="2"/>
  <c r="G64" i="3" s="1"/>
  <c r="H64" i="3" s="1"/>
  <c r="CG612" i="2"/>
  <c r="G620" i="3" s="1"/>
  <c r="H620" i="3" s="1"/>
  <c r="CG243" i="2"/>
  <c r="G251" i="3" s="1"/>
  <c r="H251" i="3" s="1"/>
  <c r="CG296" i="2"/>
  <c r="G304" i="3" s="1"/>
  <c r="H304" i="3" s="1"/>
  <c r="CG780" i="2"/>
  <c r="G788" i="3" s="1"/>
  <c r="H788" i="3" s="1"/>
  <c r="CG854" i="2"/>
  <c r="G862" i="3" s="1"/>
  <c r="H862" i="3" s="1"/>
  <c r="CG906" i="2"/>
  <c r="G914" i="3" s="1"/>
  <c r="H914" i="3" s="1"/>
  <c r="CG601" i="2"/>
  <c r="G609" i="3" s="1"/>
  <c r="H609" i="3" s="1"/>
  <c r="CG1019" i="2"/>
  <c r="G1027" i="3" s="1"/>
  <c r="H1027" i="3" s="1"/>
  <c r="CG152" i="2"/>
  <c r="G160" i="3" s="1"/>
  <c r="H160" i="3" s="1"/>
  <c r="CG833" i="2"/>
  <c r="G841" i="3" s="1"/>
  <c r="H841" i="3" s="1"/>
  <c r="CG640" i="2"/>
  <c r="G648" i="3" s="1"/>
  <c r="H648" i="3" s="1"/>
  <c r="CG365" i="2"/>
  <c r="G373" i="3" s="1"/>
  <c r="H373" i="3" s="1"/>
  <c r="CG726" i="2"/>
  <c r="G734" i="3" s="1"/>
  <c r="H734" i="3" s="1"/>
  <c r="CG350" i="2"/>
  <c r="G358" i="3" s="1"/>
  <c r="H358" i="3" s="1"/>
  <c r="CG1096" i="2"/>
  <c r="G1104" i="3" s="1"/>
  <c r="H1104" i="3" s="1"/>
  <c r="CG476" i="2"/>
  <c r="G484" i="3" s="1"/>
  <c r="H484" i="3" s="1"/>
  <c r="CG209" i="2"/>
  <c r="G217" i="3" s="1"/>
  <c r="H217" i="3" s="1"/>
  <c r="CG1051" i="2"/>
  <c r="G1059" i="3" s="1"/>
  <c r="H1059" i="3" s="1"/>
  <c r="CG935" i="2"/>
  <c r="G943" i="3" s="1"/>
  <c r="CG449" i="2"/>
  <c r="G457" i="3" s="1"/>
  <c r="H457" i="3" s="1"/>
  <c r="CG1099" i="2"/>
  <c r="G1107" i="3" s="1"/>
  <c r="H1107" i="3" s="1"/>
  <c r="CG718" i="2"/>
  <c r="G726" i="3" s="1"/>
  <c r="CG719" i="2"/>
  <c r="G727" i="3" s="1"/>
  <c r="H727" i="3" s="1"/>
  <c r="CG231" i="2"/>
  <c r="G239" i="3" s="1"/>
  <c r="H239" i="3" s="1"/>
  <c r="CG945" i="2"/>
  <c r="G953" i="3" s="1"/>
  <c r="H953" i="3" s="1"/>
  <c r="CG1048" i="2"/>
  <c r="G1056" i="3" s="1"/>
  <c r="H1056" i="3" s="1"/>
  <c r="CG443" i="2"/>
  <c r="G451" i="3" s="1"/>
  <c r="H451" i="3" s="1"/>
  <c r="CG177" i="2"/>
  <c r="G185" i="3" s="1"/>
  <c r="H185" i="3" s="1"/>
  <c r="CG1010" i="2"/>
  <c r="G1018" i="3" s="1"/>
  <c r="H1018" i="3" s="1"/>
  <c r="CG86" i="2"/>
  <c r="G94" i="3" s="1"/>
  <c r="H94" i="3" s="1"/>
  <c r="CG578" i="2"/>
  <c r="G586" i="3" s="1"/>
  <c r="H586" i="3" s="1"/>
  <c r="CG875" i="2"/>
  <c r="G883" i="3" s="1"/>
  <c r="H883" i="3" s="1"/>
  <c r="CG695" i="2"/>
  <c r="G703" i="3" s="1"/>
  <c r="H703" i="3" s="1"/>
  <c r="CG807" i="2"/>
  <c r="G815" i="3" s="1"/>
  <c r="H815" i="3" s="1"/>
  <c r="CG173" i="2"/>
  <c r="G181" i="3" s="1"/>
  <c r="H181" i="3" s="1"/>
  <c r="CG1049" i="2"/>
  <c r="G1057" i="3" s="1"/>
  <c r="H1057" i="3" s="1"/>
  <c r="CG910" i="2"/>
  <c r="G918" i="3" s="1"/>
  <c r="H918" i="3" s="1"/>
  <c r="CG563" i="2"/>
  <c r="G571" i="3" s="1"/>
  <c r="H571" i="3" s="1"/>
  <c r="CG734" i="2"/>
  <c r="G742" i="3" s="1"/>
  <c r="H742" i="3" s="1"/>
  <c r="CG506" i="2"/>
  <c r="G514" i="3" s="1"/>
  <c r="H514" i="3" s="1"/>
  <c r="CG188" i="2"/>
  <c r="G196" i="3" s="1"/>
  <c r="H196" i="3" s="1"/>
  <c r="CG119" i="2"/>
  <c r="G127" i="3" s="1"/>
  <c r="H127" i="3" s="1"/>
  <c r="CG102" i="2"/>
  <c r="G110" i="3" s="1"/>
  <c r="CG85" i="2"/>
  <c r="G93" i="3" s="1"/>
  <c r="H93" i="3" s="1"/>
  <c r="CG790" i="2"/>
  <c r="G798" i="3" s="1"/>
  <c r="H798" i="3" s="1"/>
  <c r="CG626" i="2"/>
  <c r="G634" i="3" s="1"/>
  <c r="H634" i="3" s="1"/>
  <c r="CG897" i="2"/>
  <c r="G905" i="3" s="1"/>
  <c r="H905" i="3" s="1"/>
  <c r="CG608" i="2"/>
  <c r="G616" i="3" s="1"/>
  <c r="H616" i="3" s="1"/>
  <c r="CG383" i="2"/>
  <c r="G391" i="3" s="1"/>
  <c r="H391" i="3" s="1"/>
  <c r="CG537" i="2"/>
  <c r="G545" i="3" s="1"/>
  <c r="H545" i="3" s="1"/>
  <c r="CG995" i="2"/>
  <c r="G1003" i="3" s="1"/>
  <c r="H1003" i="3" s="1"/>
  <c r="CG461" i="2"/>
  <c r="G469" i="3" s="1"/>
  <c r="CG1040" i="2"/>
  <c r="G1048" i="3" s="1"/>
  <c r="H1048" i="3" s="1"/>
  <c r="CG984" i="2"/>
  <c r="G992" i="3" s="1"/>
  <c r="H992" i="3" s="1"/>
  <c r="CG194" i="2"/>
  <c r="G202" i="3" s="1"/>
  <c r="H202" i="3" s="1"/>
  <c r="CG581" i="2"/>
  <c r="G589" i="3" s="1"/>
  <c r="H589" i="3" s="1"/>
  <c r="CG89" i="2"/>
  <c r="G97" i="3" s="1"/>
  <c r="H97" i="3" s="1"/>
  <c r="CG969" i="2"/>
  <c r="G977" i="3" s="1"/>
  <c r="H977" i="3" s="1"/>
  <c r="CG557" i="2"/>
  <c r="G565" i="3" s="1"/>
  <c r="H565" i="3" s="1"/>
  <c r="CG419" i="2"/>
  <c r="G427" i="3" s="1"/>
  <c r="H427" i="3" s="1"/>
  <c r="CG972" i="2"/>
  <c r="G980" i="3" s="1"/>
  <c r="H980" i="3" s="1"/>
  <c r="CG550" i="2"/>
  <c r="G558" i="3" s="1"/>
  <c r="H558" i="3" s="1"/>
  <c r="CG192" i="2"/>
  <c r="G200" i="3" s="1"/>
  <c r="H200" i="3" s="1"/>
  <c r="CG971" i="2"/>
  <c r="G979" i="3" s="1"/>
  <c r="H979" i="3" s="1"/>
  <c r="CG406" i="2"/>
  <c r="G414" i="3" s="1"/>
  <c r="H414" i="3" s="1"/>
  <c r="CG1031" i="2"/>
  <c r="G1039" i="3" s="1"/>
  <c r="H1039" i="3" s="1"/>
  <c r="CG977" i="2"/>
  <c r="G985" i="3" s="1"/>
  <c r="H985" i="3" s="1"/>
  <c r="CG714" i="2"/>
  <c r="G722" i="3" s="1"/>
  <c r="H722" i="3" s="1"/>
  <c r="CG346" i="2"/>
  <c r="G354" i="3" s="1"/>
  <c r="H354" i="3" s="1"/>
  <c r="CG393" i="2"/>
  <c r="G401" i="3" s="1"/>
  <c r="H401" i="3" s="1"/>
  <c r="CG432" i="2"/>
  <c r="G440" i="3" s="1"/>
  <c r="H440" i="3" s="1"/>
  <c r="CG1113" i="2"/>
  <c r="G1121" i="3" s="1"/>
  <c r="H1121" i="3" s="1"/>
  <c r="CG384" i="2"/>
  <c r="G392" i="3" s="1"/>
  <c r="H392" i="3" s="1"/>
  <c r="CG1084" i="2"/>
  <c r="G1092" i="3" s="1"/>
  <c r="CG657" i="2"/>
  <c r="G665" i="3" s="1"/>
  <c r="H665" i="3" s="1"/>
  <c r="CG692" i="2"/>
  <c r="G700" i="3" s="1"/>
  <c r="H700" i="3" s="1"/>
  <c r="CG606" i="2"/>
  <c r="G614" i="3" s="1"/>
  <c r="H614" i="3" s="1"/>
  <c r="CG804" i="2"/>
  <c r="G812" i="3" s="1"/>
  <c r="H812" i="3" s="1"/>
  <c r="CG417" i="2"/>
  <c r="G425" i="3" s="1"/>
  <c r="H425" i="3" s="1"/>
  <c r="CG542" i="2"/>
  <c r="G550" i="3" s="1"/>
  <c r="H550" i="3" s="1"/>
  <c r="CG178" i="2"/>
  <c r="G186" i="3" s="1"/>
  <c r="H186" i="3" s="1"/>
  <c r="CG888" i="2"/>
  <c r="G896" i="3" s="1"/>
  <c r="H896" i="3" s="1"/>
  <c r="CG521" i="2"/>
  <c r="G529" i="3" s="1"/>
  <c r="H529" i="3" s="1"/>
  <c r="CG497" i="2"/>
  <c r="G505" i="3" s="1"/>
  <c r="CG684" i="2"/>
  <c r="G692" i="3" s="1"/>
  <c r="H692" i="3" s="1"/>
  <c r="CG721" i="2"/>
  <c r="G729" i="3" s="1"/>
  <c r="H729" i="3" s="1"/>
  <c r="CG327" i="2"/>
  <c r="G335" i="3" s="1"/>
  <c r="H335" i="3" s="1"/>
  <c r="CG167" i="2"/>
  <c r="G175" i="3" s="1"/>
  <c r="H175" i="3" s="1"/>
  <c r="CG1078" i="2"/>
  <c r="G1086" i="3" s="1"/>
  <c r="H1086" i="3" s="1"/>
  <c r="CG129" i="2"/>
  <c r="G137" i="3" s="1"/>
  <c r="H137" i="3" s="1"/>
  <c r="CG706" i="2"/>
  <c r="G714" i="3" s="1"/>
  <c r="H714" i="3" s="1"/>
  <c r="CG288" i="2"/>
  <c r="G296" i="3" s="1"/>
  <c r="H296" i="3" s="1"/>
  <c r="CG614" i="2"/>
  <c r="G622" i="3" s="1"/>
  <c r="CG304" i="2"/>
  <c r="G312" i="3" s="1"/>
  <c r="H312" i="3" s="1"/>
  <c r="CG30" i="2"/>
  <c r="G38" i="3" s="1"/>
  <c r="H38" i="3" s="1"/>
  <c r="CG456" i="2"/>
  <c r="G464" i="3" s="1"/>
  <c r="H464" i="3" s="1"/>
  <c r="CG926" i="2"/>
  <c r="G934" i="3" s="1"/>
  <c r="H934" i="3" s="1"/>
  <c r="CG1008" i="2"/>
  <c r="G1016" i="3" s="1"/>
  <c r="CG49" i="2"/>
  <c r="G57" i="3" s="1"/>
  <c r="H57" i="3" s="1"/>
  <c r="CG59" i="2"/>
  <c r="G67" i="3" s="1"/>
  <c r="H67" i="3" s="1"/>
  <c r="CG1027" i="2"/>
  <c r="G1035" i="3" s="1"/>
  <c r="CG529" i="2"/>
  <c r="G537" i="3" s="1"/>
  <c r="H537" i="3" s="1"/>
  <c r="CG32" i="2"/>
  <c r="G40" i="3" s="1"/>
  <c r="H40" i="3" s="1"/>
  <c r="CG19" i="2"/>
  <c r="G27" i="3" s="1"/>
  <c r="H27" i="3" s="1"/>
  <c r="CG1026" i="2"/>
  <c r="G1034" i="3" s="1"/>
  <c r="H1034" i="3" s="1"/>
  <c r="CG676" i="2"/>
  <c r="G684" i="3" s="1"/>
  <c r="H684" i="3" s="1"/>
  <c r="CG104" i="2"/>
  <c r="G112" i="3" s="1"/>
  <c r="H112" i="3" s="1"/>
  <c r="CG781" i="2"/>
  <c r="G789" i="3" s="1"/>
  <c r="H789" i="3" s="1"/>
  <c r="CG37" i="2"/>
  <c r="G45" i="3" s="1"/>
  <c r="H45" i="3" s="1"/>
  <c r="CG336" i="2"/>
  <c r="G344" i="3" s="1"/>
  <c r="H344" i="3" s="1"/>
  <c r="CG430" i="2"/>
  <c r="G438" i="3" s="1"/>
  <c r="H438" i="3" s="1"/>
  <c r="CG45" i="2"/>
  <c r="G53" i="3" s="1"/>
  <c r="H53" i="3" s="1"/>
  <c r="CG797" i="2"/>
  <c r="G805" i="3" s="1"/>
  <c r="H805" i="3" s="1"/>
  <c r="CG246" i="2"/>
  <c r="G254" i="3" s="1"/>
  <c r="H254" i="3" s="1"/>
  <c r="CG667" i="2"/>
  <c r="G675" i="3" s="1"/>
  <c r="H675" i="3" s="1"/>
  <c r="CG215" i="2"/>
  <c r="G223" i="3" s="1"/>
  <c r="H223" i="3" s="1"/>
  <c r="CG820" i="2"/>
  <c r="G828" i="3" s="1"/>
  <c r="CG25" i="2"/>
  <c r="G33" i="3" s="1"/>
  <c r="H33" i="3" s="1"/>
  <c r="CG47" i="2"/>
  <c r="G55" i="3" s="1"/>
  <c r="H55" i="3" s="1"/>
  <c r="CG175" i="2"/>
  <c r="G183" i="3" s="1"/>
  <c r="H183" i="3" s="1"/>
  <c r="CG1032" i="2"/>
  <c r="G1040" i="3" s="1"/>
  <c r="H1040" i="3" s="1"/>
  <c r="CG982" i="2"/>
  <c r="G990" i="3" s="1"/>
  <c r="H990" i="3" s="1"/>
  <c r="CG773" i="2"/>
  <c r="G781" i="3" s="1"/>
  <c r="H781" i="3" s="1"/>
  <c r="CG71" i="2"/>
  <c r="G79" i="3" s="1"/>
  <c r="H79" i="3" s="1"/>
  <c r="CG1107" i="2"/>
  <c r="G1115" i="3" s="1"/>
  <c r="CG1123" i="2"/>
  <c r="G1131" i="3" s="1"/>
  <c r="CG892" i="2"/>
  <c r="G900" i="3" s="1"/>
  <c r="H900" i="3" s="1"/>
  <c r="CG314" i="2"/>
  <c r="G322" i="3" s="1"/>
  <c r="H322" i="3" s="1"/>
  <c r="CG72" i="2"/>
  <c r="G80" i="3" s="1"/>
  <c r="H80" i="3" s="1"/>
  <c r="CG803" i="2"/>
  <c r="G811" i="3" s="1"/>
  <c r="H811" i="3" s="1"/>
  <c r="CG88" i="2"/>
  <c r="G96" i="3" s="1"/>
  <c r="H96" i="3" s="1"/>
  <c r="CG770" i="2"/>
  <c r="G778" i="3" s="1"/>
  <c r="H778" i="3" s="1"/>
  <c r="CG570" i="2"/>
  <c r="G578" i="3" s="1"/>
  <c r="CG907" i="2"/>
  <c r="G915" i="3" s="1"/>
  <c r="H915" i="3" s="1"/>
  <c r="CG205" i="2"/>
  <c r="G213" i="3" s="1"/>
  <c r="H213" i="3" s="1"/>
  <c r="CG553" i="2"/>
  <c r="G561" i="3" s="1"/>
  <c r="H561" i="3" s="1"/>
  <c r="CG623" i="2"/>
  <c r="G631" i="3" s="1"/>
  <c r="H631" i="3" s="1"/>
  <c r="CG705" i="2"/>
  <c r="G713" i="3" s="1"/>
  <c r="H713" i="3" s="1"/>
  <c r="CG93" i="2"/>
  <c r="G101" i="3" s="1"/>
  <c r="H101" i="3" s="1"/>
  <c r="CG855" i="2"/>
  <c r="G863" i="3" s="1"/>
  <c r="H863" i="3" s="1"/>
  <c r="CG710" i="2"/>
  <c r="G718" i="3" s="1"/>
  <c r="H718" i="3" s="1"/>
  <c r="CG343" i="2"/>
  <c r="G351" i="3" s="1"/>
  <c r="H351" i="3" s="1"/>
  <c r="CG126" i="2"/>
  <c r="G134" i="3" s="1"/>
  <c r="H134" i="3" s="1"/>
  <c r="CG470" i="2"/>
  <c r="G478" i="3" s="1"/>
  <c r="H478" i="3" s="1"/>
  <c r="CG874" i="2"/>
  <c r="G882" i="3" s="1"/>
  <c r="H882" i="3" s="1"/>
  <c r="CG911" i="2"/>
  <c r="G919" i="3" s="1"/>
  <c r="H919" i="3" s="1"/>
  <c r="CG987" i="2"/>
  <c r="G995" i="3" s="1"/>
  <c r="H995" i="3" s="1"/>
  <c r="CG320" i="2"/>
  <c r="G328" i="3" s="1"/>
  <c r="H328" i="3" s="1"/>
  <c r="CG1014" i="2"/>
  <c r="G1022" i="3" s="1"/>
  <c r="CG471" i="2"/>
  <c r="G479" i="3" s="1"/>
  <c r="H479" i="3" s="1"/>
  <c r="CG433" i="2"/>
  <c r="G441" i="3" s="1"/>
  <c r="H441" i="3" s="1"/>
  <c r="CG531" i="2"/>
  <c r="G539" i="3" s="1"/>
  <c r="H539" i="3" s="1"/>
  <c r="CG230" i="2"/>
  <c r="G238" i="3" s="1"/>
  <c r="H238" i="3" s="1"/>
  <c r="CG171" i="2"/>
  <c r="G179" i="3" s="1"/>
  <c r="H179" i="3" s="1"/>
  <c r="CG899" i="2"/>
  <c r="G907" i="3" s="1"/>
  <c r="H907" i="3" s="1"/>
  <c r="CG808" i="2"/>
  <c r="G816" i="3" s="1"/>
  <c r="H816" i="3" s="1"/>
  <c r="CG1124" i="2"/>
  <c r="G1132" i="3" s="1"/>
  <c r="CG61" i="2"/>
  <c r="G69" i="3" s="1"/>
  <c r="H69" i="3" s="1"/>
  <c r="CG543" i="2"/>
  <c r="G551" i="3" s="1"/>
  <c r="H551" i="3" s="1"/>
  <c r="CG648" i="2"/>
  <c r="G656" i="3" s="1"/>
  <c r="H656" i="3" s="1"/>
  <c r="CG848" i="2"/>
  <c r="G856" i="3" s="1"/>
  <c r="H856" i="3" s="1"/>
  <c r="CG334" i="2"/>
  <c r="G342" i="3" s="1"/>
  <c r="H342" i="3" s="1"/>
  <c r="CG754" i="2"/>
  <c r="G762" i="3" s="1"/>
  <c r="H762" i="3" s="1"/>
  <c r="CG418" i="2"/>
  <c r="G426" i="3" s="1"/>
  <c r="H426" i="3" s="1"/>
  <c r="CG36" i="2"/>
  <c r="G44" i="3" s="1"/>
  <c r="CG20" i="2"/>
  <c r="G28" i="3" s="1"/>
  <c r="H28" i="3" s="1"/>
  <c r="CG856" i="2"/>
  <c r="G864" i="3" s="1"/>
  <c r="H864" i="3" s="1"/>
  <c r="CG441" i="2"/>
  <c r="G449" i="3" s="1"/>
  <c r="H449" i="3" s="1"/>
  <c r="CG382" i="2"/>
  <c r="G390" i="3" s="1"/>
  <c r="H390" i="3" s="1"/>
  <c r="CG985" i="2"/>
  <c r="G993" i="3" s="1"/>
  <c r="H993" i="3" s="1"/>
  <c r="CG374" i="2"/>
  <c r="G382" i="3" s="1"/>
  <c r="H382" i="3" s="1"/>
  <c r="CG130" i="2"/>
  <c r="G138" i="3" s="1"/>
  <c r="H138" i="3" s="1"/>
  <c r="CG273" i="2"/>
  <c r="G281" i="3" s="1"/>
  <c r="CG22" i="2"/>
  <c r="G30" i="3" s="1"/>
  <c r="H30" i="3" s="1"/>
  <c r="CG69" i="2"/>
  <c r="G77" i="3" s="1"/>
  <c r="H77" i="3" s="1"/>
  <c r="CG363" i="2"/>
  <c r="G371" i="3" s="1"/>
  <c r="H371" i="3" s="1"/>
  <c r="CG203" i="2"/>
  <c r="G211" i="3" s="1"/>
  <c r="H211" i="3" s="1"/>
  <c r="CG709" i="2"/>
  <c r="G717" i="3" s="1"/>
  <c r="H717" i="3" s="1"/>
  <c r="CG516" i="2"/>
  <c r="G524" i="3" s="1"/>
  <c r="H524" i="3" s="1"/>
  <c r="CG1041" i="2"/>
  <c r="G1049" i="3" s="1"/>
  <c r="H1049" i="3" s="1"/>
  <c r="CG368" i="2"/>
  <c r="G376" i="3" s="1"/>
  <c r="CG98" i="2"/>
  <c r="G106" i="3" s="1"/>
  <c r="H106" i="3" s="1"/>
  <c r="CG975" i="2"/>
  <c r="G983" i="3" s="1"/>
  <c r="H983" i="3" s="1"/>
  <c r="CG607" i="2"/>
  <c r="G615" i="3" s="1"/>
  <c r="CG261" i="2"/>
  <c r="G269" i="3" s="1"/>
  <c r="H269" i="3" s="1"/>
  <c r="CG378" i="2"/>
  <c r="G386" i="3" s="1"/>
  <c r="H386" i="3" s="1"/>
  <c r="CG1054" i="2"/>
  <c r="G1062" i="3" s="1"/>
  <c r="H1062" i="3" s="1"/>
  <c r="CG305" i="2"/>
  <c r="G313" i="3" s="1"/>
  <c r="H313" i="3" s="1"/>
  <c r="CG737" i="2"/>
  <c r="G745" i="3" s="1"/>
  <c r="CG887" i="2"/>
  <c r="G895" i="3" s="1"/>
  <c r="H895" i="3" s="1"/>
  <c r="CG552" i="2"/>
  <c r="G560" i="3" s="1"/>
  <c r="H560" i="3" s="1"/>
  <c r="CG1094" i="2"/>
  <c r="G1102" i="3" s="1"/>
  <c r="CG262" i="2"/>
  <c r="G270" i="3" s="1"/>
  <c r="H270" i="3" s="1"/>
  <c r="CG872" i="2"/>
  <c r="G880" i="3" s="1"/>
  <c r="H880" i="3" s="1"/>
  <c r="CG1062" i="2"/>
  <c r="G1070" i="3" s="1"/>
  <c r="H1070" i="3" s="1"/>
  <c r="CG74" i="2"/>
  <c r="G82" i="3" s="1"/>
  <c r="H82" i="3" s="1"/>
  <c r="CG108" i="2"/>
  <c r="G116" i="3" s="1"/>
  <c r="CG1035" i="2"/>
  <c r="G1043" i="3" s="1"/>
  <c r="H1043" i="3" s="1"/>
  <c r="CG311" i="2"/>
  <c r="G319" i="3" s="1"/>
  <c r="H319" i="3" s="1"/>
  <c r="CG310" i="2"/>
  <c r="G318" i="3" s="1"/>
  <c r="H318" i="3" s="1"/>
  <c r="CG538" i="2"/>
  <c r="G546" i="3" s="1"/>
  <c r="H546" i="3" s="1"/>
  <c r="CG302" i="2"/>
  <c r="G310" i="3" s="1"/>
  <c r="H310" i="3" s="1"/>
  <c r="CG269" i="2"/>
  <c r="G277" i="3" s="1"/>
  <c r="H277" i="3" s="1"/>
  <c r="CG663" i="2"/>
  <c r="G671" i="3" s="1"/>
  <c r="H671" i="3" s="1"/>
  <c r="CG283" i="2"/>
  <c r="G291" i="3" s="1"/>
  <c r="CG789" i="2"/>
  <c r="G797" i="3" s="1"/>
  <c r="H797" i="3" s="1"/>
  <c r="CG526" i="2"/>
  <c r="G534" i="3" s="1"/>
  <c r="H534" i="3" s="1"/>
  <c r="CG190" i="2"/>
  <c r="G198" i="3" s="1"/>
  <c r="H198" i="3" s="1"/>
  <c r="CG431" i="2"/>
  <c r="G439" i="3" s="1"/>
  <c r="H439" i="3" s="1"/>
  <c r="CG546" i="2"/>
  <c r="G554" i="3" s="1"/>
  <c r="H554" i="3" s="1"/>
  <c r="CG232" i="2"/>
  <c r="G240" i="3" s="1"/>
  <c r="H240" i="3" s="1"/>
  <c r="CG103" i="2"/>
  <c r="G111" i="3" s="1"/>
  <c r="H111" i="3" s="1"/>
  <c r="CG118" i="2"/>
  <c r="G126" i="3" s="1"/>
  <c r="CG463" i="2"/>
  <c r="G471" i="3" s="1"/>
  <c r="H471" i="3" s="1"/>
  <c r="CG240" i="2"/>
  <c r="G248" i="3" s="1"/>
  <c r="H248" i="3" s="1"/>
  <c r="CG493" i="2"/>
  <c r="G501" i="3" s="1"/>
  <c r="H501" i="3" s="1"/>
  <c r="CG284" i="2"/>
  <c r="G292" i="3" s="1"/>
  <c r="H292" i="3" s="1"/>
  <c r="CG964" i="2"/>
  <c r="G972" i="3" s="1"/>
  <c r="H972" i="3" s="1"/>
  <c r="CG457" i="2"/>
  <c r="G465" i="3" s="1"/>
  <c r="H465" i="3" s="1"/>
  <c r="CG958" i="2"/>
  <c r="G966" i="3" s="1"/>
  <c r="H966" i="3" s="1"/>
  <c r="CG402" i="2"/>
  <c r="G410" i="3" s="1"/>
  <c r="CG1073" i="2"/>
  <c r="G1081" i="3" s="1"/>
  <c r="H1081" i="3" s="1"/>
  <c r="CG627" i="2"/>
  <c r="G635" i="3" s="1"/>
  <c r="H635" i="3" s="1"/>
  <c r="CG764" i="2"/>
  <c r="G772" i="3" s="1"/>
  <c r="H772" i="3" s="1"/>
  <c r="CG942" i="2"/>
  <c r="G950" i="3" s="1"/>
  <c r="H950" i="3" s="1"/>
  <c r="CG671" i="2"/>
  <c r="G679" i="3" s="1"/>
  <c r="H679" i="3" s="1"/>
  <c r="CG816" i="2"/>
  <c r="G824" i="3" s="1"/>
  <c r="H824" i="3" s="1"/>
  <c r="CG446" i="2"/>
  <c r="G454" i="3" s="1"/>
  <c r="H454" i="3" s="1"/>
  <c r="CG834" i="2"/>
  <c r="G842" i="3" s="1"/>
  <c r="CG454" i="2"/>
  <c r="G462" i="3" s="1"/>
  <c r="H462" i="3" s="1"/>
  <c r="CG514" i="2"/>
  <c r="G522" i="3" s="1"/>
  <c r="H522" i="3" s="1"/>
  <c r="CG674" i="2"/>
  <c r="G682" i="3" s="1"/>
  <c r="H682" i="3" s="1"/>
  <c r="CG653" i="2"/>
  <c r="G661" i="3" s="1"/>
  <c r="H661" i="3" s="1"/>
  <c r="CG81" i="2"/>
  <c r="G89" i="3" s="1"/>
  <c r="H89" i="3" s="1"/>
  <c r="CG82" i="2"/>
  <c r="G90" i="3" s="1"/>
  <c r="H90" i="3" s="1"/>
  <c r="CG251" i="2"/>
  <c r="G259" i="3" s="1"/>
  <c r="H259" i="3" s="1"/>
  <c r="CG398" i="2"/>
  <c r="G406" i="3" s="1"/>
  <c r="CG704" i="2"/>
  <c r="G712" i="3" s="1"/>
  <c r="H712" i="3" s="1"/>
  <c r="CG1042" i="2"/>
  <c r="G1050" i="3" s="1"/>
  <c r="H1050" i="3" s="1"/>
  <c r="CG884" i="2"/>
  <c r="G892" i="3" s="1"/>
  <c r="H892" i="3" s="1"/>
  <c r="CG919" i="2"/>
  <c r="G927" i="3" s="1"/>
  <c r="H927" i="3" s="1"/>
  <c r="CG54" i="2"/>
  <c r="G62" i="3" s="1"/>
  <c r="H62" i="3" s="1"/>
  <c r="CG905" i="2"/>
  <c r="G913" i="3" s="1"/>
  <c r="H913" i="3" s="1"/>
  <c r="CG277" i="2"/>
  <c r="G285" i="3" s="1"/>
  <c r="H285" i="3" s="1"/>
  <c r="CG357" i="2"/>
  <c r="G365" i="3" s="1"/>
  <c r="H365" i="3" s="1"/>
  <c r="CG42" i="2"/>
  <c r="G50" i="3" s="1"/>
  <c r="H50" i="3" s="1"/>
  <c r="CG160" i="2"/>
  <c r="G168" i="3" s="1"/>
  <c r="H168" i="3" s="1"/>
  <c r="CG1033" i="2"/>
  <c r="G1041" i="3" s="1"/>
  <c r="H1041" i="3" s="1"/>
  <c r="CG739" i="2"/>
  <c r="G747" i="3" s="1"/>
  <c r="H747" i="3" s="1"/>
  <c r="CG515" i="2"/>
  <c r="G523" i="3" s="1"/>
  <c r="H523" i="3" s="1"/>
  <c r="CG871" i="2"/>
  <c r="G879" i="3" s="1"/>
  <c r="H879" i="3" s="1"/>
  <c r="CG643" i="2"/>
  <c r="G651" i="3" s="1"/>
  <c r="H651" i="3" s="1"/>
  <c r="CG207" i="2"/>
  <c r="G215" i="3" s="1"/>
  <c r="CG116" i="2"/>
  <c r="G124" i="3" s="1"/>
  <c r="H124" i="3" s="1"/>
  <c r="CG227" i="2"/>
  <c r="G235" i="3" s="1"/>
  <c r="H235" i="3" s="1"/>
  <c r="CG1090" i="2"/>
  <c r="G1098" i="3" s="1"/>
  <c r="H1098" i="3" s="1"/>
  <c r="CG743" i="2"/>
  <c r="G751" i="3" s="1"/>
  <c r="H751" i="3" s="1"/>
  <c r="CG798" i="2"/>
  <c r="G806" i="3" s="1"/>
  <c r="H806" i="3" s="1"/>
  <c r="CG759" i="2"/>
  <c r="G767" i="3" s="1"/>
  <c r="H767" i="3" s="1"/>
  <c r="CG96" i="2"/>
  <c r="G104" i="3" s="1"/>
  <c r="H104" i="3" s="1"/>
  <c r="CG976" i="2"/>
  <c r="G984" i="3" s="1"/>
  <c r="CG859" i="2"/>
  <c r="G867" i="3" s="1"/>
  <c r="H867" i="3" s="1"/>
  <c r="CG403" i="2"/>
  <c r="G411" i="3" s="1"/>
  <c r="H411" i="3" s="1"/>
  <c r="CG761" i="2"/>
  <c r="G769" i="3" s="1"/>
  <c r="H769" i="3" s="1"/>
  <c r="CG1083" i="2"/>
  <c r="G1091" i="3" s="1"/>
  <c r="H1091" i="3" s="1"/>
  <c r="CG1006" i="2"/>
  <c r="G1014" i="3" s="1"/>
  <c r="H1014" i="3" s="1"/>
  <c r="CG369" i="2"/>
  <c r="G377" i="3" s="1"/>
  <c r="H377" i="3" s="1"/>
  <c r="CG1087" i="2"/>
  <c r="G1095" i="3" s="1"/>
  <c r="H1095" i="3" s="1"/>
  <c r="CG605" i="2"/>
  <c r="G613" i="3" s="1"/>
  <c r="CG1060" i="2"/>
  <c r="G1068" i="3" s="1"/>
  <c r="H1068" i="3" s="1"/>
  <c r="CG1025" i="2"/>
  <c r="G1033" i="3" s="1"/>
  <c r="H1033" i="3" s="1"/>
  <c r="CG549" i="2"/>
  <c r="G557" i="3" s="1"/>
  <c r="H557" i="3" s="1"/>
  <c r="CG878" i="2"/>
  <c r="G886" i="3" s="1"/>
  <c r="H886" i="3" s="1"/>
  <c r="CG554" i="2"/>
  <c r="G562" i="3" s="1"/>
  <c r="H562" i="3" s="1"/>
  <c r="CG494" i="2"/>
  <c r="G502" i="3" s="1"/>
  <c r="H502" i="3" s="1"/>
  <c r="CG863" i="2"/>
  <c r="G871" i="3" s="1"/>
  <c r="H871" i="3" s="1"/>
  <c r="CG328" i="2"/>
  <c r="G336" i="3" s="1"/>
  <c r="CG162" i="2"/>
  <c r="G170" i="3" s="1"/>
  <c r="H170" i="3" s="1"/>
  <c r="CG654" i="2"/>
  <c r="G662" i="3" s="1"/>
  <c r="H662" i="3" s="1"/>
  <c r="CG947" i="2"/>
  <c r="G955" i="3" s="1"/>
  <c r="H955" i="3" s="1"/>
  <c r="CG978" i="2"/>
  <c r="G986" i="3" s="1"/>
  <c r="H986" i="3" s="1"/>
  <c r="CG125" i="2"/>
  <c r="G133" i="3" s="1"/>
  <c r="H133" i="3" s="1"/>
  <c r="CG450" i="2"/>
  <c r="G458" i="3" s="1"/>
  <c r="H458" i="3" s="1"/>
  <c r="CG639" i="2"/>
  <c r="G647" i="3" s="1"/>
  <c r="H647" i="3" s="1"/>
  <c r="CG929" i="2"/>
  <c r="G937" i="3" s="1"/>
  <c r="CG1120" i="2"/>
  <c r="G1128" i="3" s="1"/>
  <c r="H1128" i="3" s="1"/>
  <c r="CG298" i="2"/>
  <c r="G306" i="3" s="1"/>
  <c r="H306" i="3" s="1"/>
  <c r="CG345" i="2"/>
  <c r="G353" i="3" s="1"/>
  <c r="H353" i="3" s="1"/>
  <c r="CG52" i="2"/>
  <c r="G60" i="3" s="1"/>
  <c r="H60" i="3" s="1"/>
  <c r="CG397" i="2"/>
  <c r="G405" i="3" s="1"/>
  <c r="H405" i="3" s="1"/>
  <c r="CG646" i="2"/>
  <c r="G654" i="3" s="1"/>
  <c r="H654" i="3" s="1"/>
  <c r="CG998" i="2"/>
  <c r="G1006" i="3" s="1"/>
  <c r="H1006" i="3" s="1"/>
  <c r="CG915" i="2"/>
  <c r="G923" i="3" s="1"/>
  <c r="CG1115" i="2"/>
  <c r="G1123" i="3" s="1"/>
  <c r="CG344" i="2"/>
  <c r="G352" i="3" s="1"/>
  <c r="H352" i="3" s="1"/>
  <c r="CG358" i="2"/>
  <c r="G366" i="3" s="1"/>
  <c r="H366" i="3" s="1"/>
  <c r="CG317" i="2"/>
  <c r="G325" i="3" s="1"/>
  <c r="H325" i="3" s="1"/>
  <c r="CG1013" i="2"/>
  <c r="G1021" i="3" s="1"/>
  <c r="H1021" i="3" s="1"/>
  <c r="CG881" i="2"/>
  <c r="G889" i="3" s="1"/>
  <c r="H889" i="3" s="1"/>
  <c r="CG1058" i="2"/>
  <c r="G1066" i="3" s="1"/>
  <c r="H1066" i="3" s="1"/>
  <c r="CG635" i="2"/>
  <c r="G643" i="3" s="1"/>
  <c r="CG970" i="2"/>
  <c r="G978" i="3" s="1"/>
  <c r="H978" i="3" s="1"/>
  <c r="CG801" i="2"/>
  <c r="G809" i="3" s="1"/>
  <c r="H809" i="3" s="1"/>
  <c r="CG465" i="2"/>
  <c r="G473" i="3" s="1"/>
  <c r="H473" i="3" s="1"/>
  <c r="CG785" i="2"/>
  <c r="G793" i="3" s="1"/>
  <c r="H793" i="3" s="1"/>
  <c r="CG501" i="2"/>
  <c r="G509" i="3" s="1"/>
  <c r="H509" i="3" s="1"/>
  <c r="CG535" i="2"/>
  <c r="G543" i="3" s="1"/>
  <c r="H543" i="3" s="1"/>
  <c r="CG202" i="2"/>
  <c r="G210" i="3" s="1"/>
  <c r="H210" i="3" s="1"/>
  <c r="CG1047" i="2"/>
  <c r="G1055" i="3" s="1"/>
  <c r="CG924" i="2"/>
  <c r="G932" i="3" s="1"/>
  <c r="H932" i="3" s="1"/>
  <c r="CG664" i="2"/>
  <c r="G672" i="3" s="1"/>
  <c r="H672" i="3" s="1"/>
  <c r="CG712" i="2"/>
  <c r="G720" i="3" s="1"/>
  <c r="H720" i="3" s="1"/>
  <c r="CG124" i="2"/>
  <c r="G132" i="3" s="1"/>
  <c r="H132" i="3" s="1"/>
  <c r="CG600" i="2"/>
  <c r="G608" i="3" s="1"/>
  <c r="H608" i="3" s="1"/>
  <c r="CG39" i="2"/>
  <c r="G47" i="3" s="1"/>
  <c r="H47" i="3" s="1"/>
  <c r="CG464" i="2"/>
  <c r="G472" i="3" s="1"/>
  <c r="H472" i="3" s="1"/>
  <c r="CG660" i="2"/>
  <c r="G668" i="3" s="1"/>
  <c r="CG259" i="2"/>
  <c r="G267" i="3" s="1"/>
  <c r="H267" i="3" s="1"/>
  <c r="CG1028" i="2"/>
  <c r="G1036" i="3" s="1"/>
  <c r="H1036" i="3" s="1"/>
  <c r="CG165" i="2"/>
  <c r="G173" i="3" s="1"/>
  <c r="H173" i="3" s="1"/>
  <c r="CG33" i="2"/>
  <c r="G41" i="3" s="1"/>
  <c r="H41" i="3" s="1"/>
  <c r="CG353" i="2"/>
  <c r="G361" i="3" s="1"/>
  <c r="H361" i="3" s="1"/>
  <c r="CG631" i="2"/>
  <c r="G639" i="3" s="1"/>
  <c r="H639" i="3" s="1"/>
  <c r="CG341" i="2"/>
  <c r="G349" i="3" s="1"/>
  <c r="H349" i="3" s="1"/>
  <c r="CG903" i="2"/>
  <c r="G911" i="3" s="1"/>
  <c r="H911" i="3" s="1"/>
  <c r="CG17" i="2"/>
  <c r="G25" i="3" s="1"/>
  <c r="H25" i="3" s="1"/>
  <c r="CG340" i="2"/>
  <c r="G348" i="3" s="1"/>
  <c r="H348" i="3" s="1"/>
  <c r="CG489" i="2"/>
  <c r="G497" i="3" s="1"/>
  <c r="H497" i="3" s="1"/>
  <c r="CG596" i="2"/>
  <c r="G604" i="3" s="1"/>
  <c r="H604" i="3" s="1"/>
  <c r="CG661" i="2"/>
  <c r="G669" i="3" s="1"/>
  <c r="H669" i="3" s="1"/>
  <c r="CG510" i="2"/>
  <c r="G518" i="3" s="1"/>
  <c r="H518" i="3" s="1"/>
  <c r="CG400" i="2"/>
  <c r="G408" i="3" s="1"/>
  <c r="H408" i="3" s="1"/>
  <c r="CG943" i="2"/>
  <c r="G951" i="3" s="1"/>
  <c r="CG989" i="2"/>
  <c r="G997" i="3" s="1"/>
  <c r="H997" i="3" s="1"/>
  <c r="CG315" i="2"/>
  <c r="G323" i="3" s="1"/>
  <c r="H323" i="3" s="1"/>
  <c r="CG65" i="2"/>
  <c r="G73" i="3" s="1"/>
  <c r="H73" i="3" s="1"/>
  <c r="CG319" i="2"/>
  <c r="G327" i="3" s="1"/>
  <c r="H327" i="3" s="1"/>
  <c r="CG965" i="2"/>
  <c r="G973" i="3" s="1"/>
  <c r="H973" i="3" s="1"/>
  <c r="CG573" i="2"/>
  <c r="G581" i="3" s="1"/>
  <c r="H581" i="3" s="1"/>
  <c r="CG138" i="2"/>
  <c r="G146" i="3" s="1"/>
  <c r="H146" i="3" s="1"/>
  <c r="CG967" i="2"/>
  <c r="G975" i="3" s="1"/>
  <c r="CG43" i="2"/>
  <c r="G51" i="3" s="1"/>
  <c r="H51" i="3" s="1"/>
  <c r="CG107" i="2"/>
  <c r="G115" i="3" s="1"/>
  <c r="H115" i="3" s="1"/>
  <c r="CG735" i="2"/>
  <c r="G743" i="3" s="1"/>
  <c r="H743" i="3" s="1"/>
  <c r="CG796" i="2"/>
  <c r="G804" i="3" s="1"/>
  <c r="H804" i="3" s="1"/>
  <c r="CG159" i="2"/>
  <c r="G167" i="3" s="1"/>
  <c r="H167" i="3" s="1"/>
  <c r="CG645" i="2"/>
  <c r="G653" i="3" s="1"/>
  <c r="H653" i="3" s="1"/>
  <c r="CG611" i="2"/>
  <c r="G619" i="3" s="1"/>
  <c r="H619" i="3" s="1"/>
  <c r="CG253" i="2"/>
  <c r="G261" i="3" s="1"/>
  <c r="CG744" i="2"/>
  <c r="G752" i="3" s="1"/>
  <c r="H752" i="3" s="1"/>
  <c r="CG267" i="2"/>
  <c r="G275" i="3" s="1"/>
  <c r="H275" i="3" s="1"/>
  <c r="CG508" i="2"/>
  <c r="G516" i="3" s="1"/>
  <c r="H516" i="3" s="1"/>
  <c r="CG1122" i="2"/>
  <c r="G1130" i="3" s="1"/>
  <c r="H1130" i="3" s="1"/>
  <c r="CG1081" i="2"/>
  <c r="G1089" i="3" s="1"/>
  <c r="H1089" i="3" s="1"/>
  <c r="CG528" i="2"/>
  <c r="G536" i="3" s="1"/>
  <c r="H536" i="3" s="1"/>
  <c r="CG321" i="2"/>
  <c r="G329" i="3" s="1"/>
  <c r="H329" i="3" s="1"/>
  <c r="CG955" i="2"/>
  <c r="G963" i="3" s="1"/>
  <c r="CG595" i="2"/>
  <c r="G603" i="3" s="1"/>
  <c r="H603" i="3" s="1"/>
  <c r="CG1016" i="2"/>
  <c r="G1024" i="3" s="1"/>
  <c r="H1024" i="3" s="1"/>
  <c r="CG1000" i="2"/>
  <c r="G1008" i="3" s="1"/>
  <c r="H1008" i="3" s="1"/>
  <c r="CG435" i="2"/>
  <c r="G443" i="3" s="1"/>
  <c r="CG1020" i="2"/>
  <c r="G1028" i="3" s="1"/>
  <c r="H1028" i="3" s="1"/>
  <c r="CG509" i="2"/>
  <c r="G517" i="3" s="1"/>
  <c r="H517" i="3" s="1"/>
  <c r="CG1050" i="2"/>
  <c r="G1058" i="3" s="1"/>
  <c r="H1058" i="3" s="1"/>
  <c r="CG598" i="2"/>
  <c r="G606" i="3" s="1"/>
  <c r="CG678" i="2"/>
  <c r="G686" i="3" s="1"/>
  <c r="H686" i="3" s="1"/>
  <c r="CG747" i="2"/>
  <c r="G755" i="3" s="1"/>
  <c r="H755" i="3" s="1"/>
  <c r="CG12" i="2"/>
  <c r="G20" i="3" s="1"/>
  <c r="H20" i="3" s="1"/>
  <c r="CG675" i="2"/>
  <c r="G683" i="3" s="1"/>
  <c r="H683" i="3" s="1"/>
  <c r="CG218" i="2"/>
  <c r="G226" i="3" s="1"/>
  <c r="H226" i="3" s="1"/>
  <c r="CG58" i="2"/>
  <c r="G66" i="3" s="1"/>
  <c r="H66" i="3" s="1"/>
  <c r="CG460" i="2"/>
  <c r="G468" i="3" s="1"/>
  <c r="H468" i="3" s="1"/>
  <c r="CG503" i="2"/>
  <c r="G511" i="3" s="1"/>
  <c r="CG716" i="2"/>
  <c r="G724" i="3" s="1"/>
  <c r="H724" i="3" s="1"/>
  <c r="CG342" i="2"/>
  <c r="G350" i="3" s="1"/>
  <c r="H350" i="3" s="1"/>
  <c r="CG727" i="2"/>
  <c r="G735" i="3" s="1"/>
  <c r="H735" i="3" s="1"/>
  <c r="CG758" i="2"/>
  <c r="G766" i="3" s="1"/>
  <c r="CG249" i="2"/>
  <c r="G257" i="3" s="1"/>
  <c r="H257" i="3" s="1"/>
  <c r="CG204" i="2"/>
  <c r="G212" i="3" s="1"/>
  <c r="H212" i="3" s="1"/>
  <c r="CG245" i="2"/>
  <c r="G253" i="3" s="1"/>
  <c r="H253" i="3" s="1"/>
  <c r="CG355" i="2"/>
  <c r="G363" i="3" s="1"/>
  <c r="CG427" i="2"/>
  <c r="G435" i="3" s="1"/>
  <c r="H435" i="3" s="1"/>
  <c r="CG1057" i="2"/>
  <c r="G1065" i="3" s="1"/>
  <c r="CG511" i="2"/>
  <c r="G519" i="3" s="1"/>
  <c r="H519" i="3" s="1"/>
  <c r="CG959" i="2"/>
  <c r="G967" i="3" s="1"/>
  <c r="CG889" i="2"/>
  <c r="G897" i="3" s="1"/>
  <c r="H897" i="3" s="1"/>
  <c r="CG951" i="2"/>
  <c r="G959" i="3" s="1"/>
  <c r="H959" i="3" s="1"/>
  <c r="CG480" i="2"/>
  <c r="G488" i="3" s="1"/>
  <c r="CG559" i="2"/>
  <c r="G567" i="3" s="1"/>
  <c r="CG763" i="2"/>
  <c r="G771" i="3" s="1"/>
  <c r="H771" i="3" s="1"/>
  <c r="CG827" i="2"/>
  <c r="G835" i="3" s="1"/>
  <c r="H835" i="3" s="1"/>
  <c r="CG753" i="2"/>
  <c r="G761" i="3" s="1"/>
  <c r="H761" i="3" s="1"/>
  <c r="CG1070" i="2"/>
  <c r="G1078" i="3" s="1"/>
  <c r="CG428" i="2"/>
  <c r="G436" i="3" s="1"/>
  <c r="H436" i="3" s="1"/>
  <c r="CG1068" i="2"/>
  <c r="G1076" i="3" s="1"/>
  <c r="H1076" i="3" s="1"/>
  <c r="CG938" i="2"/>
  <c r="G946" i="3" s="1"/>
  <c r="CG468" i="2"/>
  <c r="G476" i="3" s="1"/>
  <c r="CG335" i="2"/>
  <c r="G343" i="3" s="1"/>
  <c r="H343" i="3" s="1"/>
  <c r="CG930" i="2"/>
  <c r="G938" i="3" s="1"/>
  <c r="H938" i="3" s="1"/>
  <c r="CG658" i="2"/>
  <c r="G666" i="3" s="1"/>
  <c r="H666" i="3" s="1"/>
  <c r="CG847" i="2"/>
  <c r="G855" i="3" s="1"/>
  <c r="H855" i="3" s="1"/>
  <c r="CG882" i="2"/>
  <c r="G890" i="3" s="1"/>
  <c r="H890" i="3" s="1"/>
  <c r="CG229" i="2"/>
  <c r="G237" i="3" s="1"/>
  <c r="H237" i="3" s="1"/>
  <c r="CG990" i="2"/>
  <c r="G998" i="3" s="1"/>
  <c r="CG137" i="2"/>
  <c r="G145" i="3" s="1"/>
  <c r="CG109" i="2"/>
  <c r="G117" i="3" s="1"/>
  <c r="H117" i="3" s="1"/>
  <c r="CG211" i="2"/>
  <c r="G219" i="3" s="1"/>
  <c r="H219" i="3" s="1"/>
  <c r="CG624" i="2"/>
  <c r="G632" i="3" s="1"/>
  <c r="H632" i="3" s="1"/>
  <c r="CG883" i="2"/>
  <c r="G891" i="3" s="1"/>
  <c r="CG452" i="2"/>
  <c r="G460" i="3" s="1"/>
  <c r="H460" i="3" s="1"/>
  <c r="CG1069" i="2"/>
  <c r="G1077" i="3" s="1"/>
  <c r="H1077" i="3" s="1"/>
  <c r="CG669" i="2"/>
  <c r="G677" i="3" s="1"/>
  <c r="H677" i="3" s="1"/>
  <c r="CG409" i="2"/>
  <c r="G417" i="3" s="1"/>
  <c r="CG571" i="2"/>
  <c r="G579" i="3" s="1"/>
  <c r="H579" i="3" s="1"/>
  <c r="CG265" i="2"/>
  <c r="G273" i="3" s="1"/>
  <c r="H273" i="3" s="1"/>
  <c r="CG835" i="2"/>
  <c r="G843" i="3" s="1"/>
  <c r="H843" i="3" s="1"/>
  <c r="CG156" i="2"/>
  <c r="G164" i="3" s="1"/>
  <c r="CG1101" i="2"/>
  <c r="G1109" i="3" s="1"/>
  <c r="CG533" i="2"/>
  <c r="G541" i="3" s="1"/>
  <c r="H541" i="3" s="1"/>
  <c r="CG1117" i="2"/>
  <c r="G1125" i="3" s="1"/>
  <c r="H1125" i="3" s="1"/>
  <c r="CG902" i="2"/>
  <c r="G910" i="3" s="1"/>
  <c r="CG918" i="2"/>
  <c r="G926" i="3" s="1"/>
  <c r="H926" i="3" s="1"/>
  <c r="CG55" i="2"/>
  <c r="G63" i="3" s="1"/>
  <c r="H63" i="3" s="1"/>
  <c r="CG1071" i="2"/>
  <c r="G1079" i="3" s="1"/>
  <c r="H1079" i="3" s="1"/>
  <c r="CG272" i="2"/>
  <c r="G280" i="3" s="1"/>
  <c r="CG212" i="2"/>
  <c r="G220" i="3" s="1"/>
  <c r="H220" i="3" s="1"/>
  <c r="CG51" i="2"/>
  <c r="G59" i="3" s="1"/>
  <c r="H59" i="3" s="1"/>
  <c r="H853" i="3"/>
  <c r="H572" i="3"/>
  <c r="H1012" i="3"/>
  <c r="H533" i="3"/>
  <c r="H43" i="3"/>
  <c r="H821" i="3"/>
  <c r="H681" i="3"/>
  <c r="H481" i="3"/>
  <c r="H496" i="3"/>
  <c r="H346" i="3"/>
  <c r="H623" i="3"/>
  <c r="H1083" i="3"/>
  <c r="H153" i="3"/>
  <c r="H740" i="3"/>
  <c r="H850" i="3"/>
  <c r="H780" i="3"/>
  <c r="H641" i="3"/>
  <c r="H670" i="3"/>
  <c r="H397" i="3"/>
  <c r="H637" i="3"/>
  <c r="H607" i="3"/>
  <c r="H760" i="3"/>
  <c r="H906" i="3"/>
  <c r="H197" i="3"/>
  <c r="H922" i="3"/>
  <c r="H505" i="3"/>
  <c r="H768" i="3"/>
  <c r="H260" i="3"/>
  <c r="H107" i="3"/>
  <c r="H206" i="3"/>
  <c r="H1037" i="3"/>
  <c r="H723" i="3"/>
  <c r="H110" i="3"/>
  <c r="H584" i="3"/>
  <c r="H18" i="3"/>
  <c r="H461" i="3"/>
  <c r="H832" i="3"/>
  <c r="H477" i="3"/>
  <c r="H469" i="3"/>
  <c r="H399" i="3"/>
  <c r="H420" i="3"/>
  <c r="H188" i="3"/>
  <c r="H157" i="3"/>
  <c r="H506" i="3"/>
  <c r="H46" i="3"/>
  <c r="L38" i="3" l="1"/>
  <c r="L26" i="3"/>
  <c r="B1090" i="3"/>
  <c r="B1126" i="3"/>
  <c r="B1061" i="3"/>
  <c r="L35" i="3"/>
  <c r="B834" i="3"/>
  <c r="B756" i="3"/>
  <c r="B264" i="3"/>
  <c r="B46" i="3"/>
  <c r="B1038" i="3"/>
  <c r="L18" i="3"/>
  <c r="B1116" i="3"/>
  <c r="B1071" i="3"/>
  <c r="B529" i="3"/>
  <c r="B614" i="3"/>
  <c r="B457" i="3"/>
  <c r="B928" i="3"/>
  <c r="B790" i="3"/>
  <c r="B206" i="3"/>
  <c r="B1074" i="3"/>
  <c r="L11" i="3"/>
  <c r="B1065" i="3"/>
  <c r="L19" i="3"/>
  <c r="B134" i="3"/>
  <c r="B1110" i="3"/>
  <c r="B246" i="3"/>
  <c r="B625" i="3"/>
  <c r="B1101" i="3"/>
  <c r="B1087" i="3"/>
  <c r="B415" i="3"/>
  <c r="B1085" i="3"/>
  <c r="B967" i="3"/>
  <c r="B1077" i="3"/>
  <c r="B1072" i="3"/>
  <c r="B1073" i="3"/>
  <c r="B1124" i="3"/>
  <c r="B421" i="3"/>
  <c r="B1127" i="3"/>
  <c r="B1060" i="3"/>
  <c r="B710" i="3"/>
  <c r="B263" i="3"/>
  <c r="B149" i="3"/>
  <c r="B1096" i="3"/>
  <c r="B1108" i="3"/>
  <c r="B1111" i="3"/>
  <c r="B943" i="3"/>
  <c r="B389" i="3"/>
  <c r="B144" i="3"/>
  <c r="B494" i="3"/>
  <c r="B304" i="3"/>
  <c r="B727" i="3"/>
  <c r="B1057" i="3"/>
  <c r="B1063" i="3"/>
  <c r="H1078" i="3"/>
  <c r="B486" i="3"/>
  <c r="B43" i="3"/>
  <c r="B929" i="3"/>
  <c r="B316" i="3"/>
  <c r="B238" i="3"/>
  <c r="B165" i="3"/>
  <c r="H1109" i="3"/>
  <c r="B1079" i="3"/>
  <c r="B1069" i="3"/>
  <c r="B1066" i="3"/>
  <c r="B1104" i="3"/>
  <c r="B1119" i="3"/>
  <c r="B1100" i="3"/>
  <c r="B1097" i="3"/>
  <c r="B1080" i="3"/>
  <c r="B172" i="3"/>
  <c r="B1078" i="3"/>
  <c r="B1128" i="3"/>
  <c r="B681" i="3"/>
  <c r="B91" i="3"/>
  <c r="B772" i="3"/>
  <c r="B1114" i="3"/>
  <c r="B1094" i="3"/>
  <c r="B1075" i="3"/>
  <c r="B47" i="3"/>
  <c r="B1082" i="3"/>
  <c r="B1122" i="3"/>
  <c r="B743" i="3"/>
  <c r="B381" i="3"/>
  <c r="B520" i="3"/>
  <c r="B285" i="3"/>
  <c r="B479" i="3"/>
  <c r="B606" i="3"/>
  <c r="B669" i="3"/>
  <c r="B639" i="3"/>
  <c r="B914" i="3"/>
  <c r="B522" i="3"/>
  <c r="B1088" i="3"/>
  <c r="B761" i="3"/>
  <c r="B1121" i="3"/>
  <c r="B1070" i="3"/>
  <c r="B131" i="3"/>
  <c r="B250" i="3"/>
  <c r="B957" i="3"/>
  <c r="B963" i="3"/>
  <c r="H963" i="3"/>
  <c r="B964" i="3"/>
  <c r="B955" i="3"/>
  <c r="B956" i="3"/>
  <c r="B953" i="3"/>
  <c r="B960" i="3"/>
  <c r="H261" i="3"/>
  <c r="B245" i="3"/>
  <c r="B231" i="3"/>
  <c r="B222" i="3"/>
  <c r="B256" i="3"/>
  <c r="B232" i="3"/>
  <c r="B255" i="3"/>
  <c r="B237" i="3"/>
  <c r="B260" i="3"/>
  <c r="B227" i="3"/>
  <c r="B221" i="3"/>
  <c r="B219" i="3"/>
  <c r="B254" i="3"/>
  <c r="B248" i="3"/>
  <c r="B226" i="3"/>
  <c r="B230" i="3"/>
  <c r="B239" i="3"/>
  <c r="B253" i="3"/>
  <c r="B234" i="3"/>
  <c r="B251" i="3"/>
  <c r="B259" i="3"/>
  <c r="B233" i="3"/>
  <c r="B244" i="3"/>
  <c r="B247" i="3"/>
  <c r="B217" i="3"/>
  <c r="B218" i="3"/>
  <c r="B224" i="3"/>
  <c r="H937" i="3"/>
  <c r="B933" i="3"/>
  <c r="B931" i="3"/>
  <c r="B938" i="3"/>
  <c r="B934" i="3"/>
  <c r="H336" i="3"/>
  <c r="L16" i="3"/>
  <c r="B317" i="3"/>
  <c r="B325" i="3"/>
  <c r="B321" i="3"/>
  <c r="B300" i="3"/>
  <c r="B334" i="3"/>
  <c r="B301" i="3"/>
  <c r="B318" i="3"/>
  <c r="B336" i="3"/>
  <c r="B326" i="3"/>
  <c r="B311" i="3"/>
  <c r="B305" i="3"/>
  <c r="B307" i="3"/>
  <c r="B313" i="3"/>
  <c r="B281" i="3"/>
  <c r="B293" i="3"/>
  <c r="B335" i="3"/>
  <c r="B327" i="3"/>
  <c r="B320" i="3"/>
  <c r="B328" i="3"/>
  <c r="B279" i="3"/>
  <c r="B298" i="3"/>
  <c r="B332" i="3"/>
  <c r="B309" i="3"/>
  <c r="B269" i="3"/>
  <c r="B331" i="3"/>
  <c r="B324" i="3"/>
  <c r="B280" i="3"/>
  <c r="B315" i="3"/>
  <c r="H613" i="3"/>
  <c r="B609" i="3"/>
  <c r="B611" i="3"/>
  <c r="B612" i="3"/>
  <c r="B608" i="3"/>
  <c r="B610" i="3"/>
  <c r="H984" i="3"/>
  <c r="B985" i="3"/>
  <c r="B982" i="3"/>
  <c r="B983" i="3"/>
  <c r="B977" i="3"/>
  <c r="B981" i="3"/>
  <c r="B978" i="3"/>
  <c r="H215" i="3"/>
  <c r="B171" i="3"/>
  <c r="B183" i="3"/>
  <c r="B211" i="3"/>
  <c r="B179" i="3"/>
  <c r="B203" i="3"/>
  <c r="B166" i="3"/>
  <c r="B195" i="3"/>
  <c r="B168" i="3"/>
  <c r="B159" i="3"/>
  <c r="B193" i="3"/>
  <c r="B151" i="3"/>
  <c r="B207" i="3"/>
  <c r="B153" i="3"/>
  <c r="B208" i="3"/>
  <c r="B152" i="3"/>
  <c r="B164" i="3"/>
  <c r="B182" i="3"/>
  <c r="B187" i="3"/>
  <c r="B162" i="3"/>
  <c r="B173" i="3"/>
  <c r="B216" i="3"/>
  <c r="B167" i="3"/>
  <c r="B180" i="3"/>
  <c r="B148" i="3"/>
  <c r="B194" i="3"/>
  <c r="B188" i="3"/>
  <c r="B163" i="3"/>
  <c r="B174" i="3"/>
  <c r="B209" i="3"/>
  <c r="B214" i="3"/>
  <c r="B156" i="3"/>
  <c r="B62" i="3"/>
  <c r="H145" i="3"/>
  <c r="B142" i="3"/>
  <c r="B141" i="3"/>
  <c r="B146" i="3"/>
  <c r="B140" i="3"/>
  <c r="B27" i="3"/>
  <c r="B14" i="3"/>
  <c r="B20" i="3"/>
  <c r="B97" i="3"/>
  <c r="B41" i="3"/>
  <c r="B49" i="3"/>
  <c r="B106" i="3"/>
  <c r="B56" i="3"/>
  <c r="B137" i="3"/>
  <c r="B135" i="3"/>
  <c r="B138" i="3"/>
  <c r="B32" i="3"/>
  <c r="B36" i="3"/>
  <c r="B45" i="3"/>
  <c r="B85" i="3"/>
  <c r="B38" i="3"/>
  <c r="B145" i="3"/>
  <c r="B75" i="3"/>
  <c r="B81" i="3"/>
  <c r="B114" i="3"/>
  <c r="B133" i="3"/>
  <c r="B83" i="3"/>
  <c r="B119" i="3"/>
  <c r="B55" i="3"/>
  <c r="H1055" i="3"/>
  <c r="B1054" i="3"/>
  <c r="B1033" i="3"/>
  <c r="B1039" i="3"/>
  <c r="B1030" i="3"/>
  <c r="B1051" i="3"/>
  <c r="B1049" i="3"/>
  <c r="B1005" i="3"/>
  <c r="B1008" i="3"/>
  <c r="B993" i="3"/>
  <c r="B1044" i="3"/>
  <c r="B1052" i="3"/>
  <c r="B987" i="3"/>
  <c r="B998" i="3"/>
  <c r="B1000" i="3"/>
  <c r="B990" i="3"/>
  <c r="B1040" i="3"/>
  <c r="B1015" i="3"/>
  <c r="B1025" i="3"/>
  <c r="B1037" i="3"/>
  <c r="B1053" i="3"/>
  <c r="B1019" i="3"/>
  <c r="B1055" i="3"/>
  <c r="B1029" i="3"/>
  <c r="B1022" i="3"/>
  <c r="B995" i="3"/>
  <c r="B1003" i="3"/>
  <c r="B1014" i="3"/>
  <c r="B1016" i="3"/>
  <c r="B1027" i="3"/>
  <c r="B1007" i="3"/>
  <c r="B994" i="3"/>
  <c r="B999" i="3"/>
  <c r="B1042" i="3"/>
  <c r="B1013" i="3"/>
  <c r="B992" i="3"/>
  <c r="B1050" i="3"/>
  <c r="B1046" i="3"/>
  <c r="B551" i="3"/>
  <c r="B936" i="3"/>
  <c r="B559" i="3"/>
  <c r="B1045" i="3"/>
  <c r="B635" i="3"/>
  <c r="B289" i="3"/>
  <c r="B813" i="3"/>
  <c r="B895" i="3"/>
  <c r="B873" i="3"/>
  <c r="B706" i="3"/>
  <c r="B1043" i="3"/>
  <c r="B367" i="3"/>
  <c r="B507" i="3"/>
  <c r="B143" i="3"/>
  <c r="B350" i="3"/>
  <c r="B28" i="3"/>
  <c r="B52" i="3"/>
  <c r="B622" i="3"/>
  <c r="B691" i="3"/>
  <c r="B793" i="3"/>
  <c r="B411" i="3"/>
  <c r="B554" i="3"/>
  <c r="B228" i="3"/>
  <c r="B69" i="3"/>
  <c r="B393" i="3"/>
  <c r="B398" i="3"/>
  <c r="B553" i="3"/>
  <c r="B962" i="3"/>
  <c r="B101" i="3"/>
  <c r="B190" i="3"/>
  <c r="B717" i="3"/>
  <c r="B684" i="3"/>
  <c r="H476" i="3"/>
  <c r="B476" i="3"/>
  <c r="B471" i="3"/>
  <c r="B439" i="3"/>
  <c r="B434" i="3"/>
  <c r="B419" i="3"/>
  <c r="B468" i="3"/>
  <c r="L21" i="3"/>
  <c r="B422" i="3"/>
  <c r="B429" i="3"/>
  <c r="B445" i="3"/>
  <c r="B451" i="3"/>
  <c r="B443" i="3"/>
  <c r="B458" i="3"/>
  <c r="B442" i="3"/>
  <c r="B440" i="3"/>
  <c r="B447" i="3"/>
  <c r="B464" i="3"/>
  <c r="B465" i="3"/>
  <c r="B425" i="3"/>
  <c r="B430" i="3"/>
  <c r="B449" i="3"/>
  <c r="B444" i="3"/>
  <c r="B475" i="3"/>
  <c r="B431" i="3"/>
  <c r="B428" i="3"/>
  <c r="B455" i="3"/>
  <c r="B470" i="3"/>
  <c r="B435" i="3"/>
  <c r="B941" i="3"/>
  <c r="B939" i="3"/>
  <c r="B940" i="3"/>
  <c r="B949" i="3"/>
  <c r="B951" i="3"/>
  <c r="B945" i="3"/>
  <c r="B952" i="3"/>
  <c r="B948" i="3"/>
  <c r="B860" i="3"/>
  <c r="B82" i="3"/>
  <c r="B841" i="3"/>
  <c r="B446" i="3"/>
  <c r="B709" i="3"/>
  <c r="B462" i="3"/>
  <c r="B581" i="3"/>
  <c r="B213" i="3"/>
  <c r="B503" i="3"/>
  <c r="B789" i="3"/>
  <c r="B923" i="3"/>
  <c r="B890" i="3"/>
  <c r="B576" i="3"/>
  <c r="B330" i="3"/>
  <c r="B424" i="3"/>
  <c r="B920" i="3"/>
  <c r="B901" i="3"/>
  <c r="B1006" i="3"/>
  <c r="B258" i="3"/>
  <c r="B460" i="3"/>
  <c r="B109" i="3"/>
  <c r="B742" i="3"/>
  <c r="B229" i="3"/>
  <c r="B306" i="3"/>
  <c r="B403" i="3"/>
  <c r="B469" i="3"/>
  <c r="B261" i="3"/>
  <c r="B774" i="3"/>
  <c r="B658" i="3"/>
  <c r="B605" i="3"/>
  <c r="B50" i="3"/>
  <c r="B249" i="3"/>
  <c r="B71" i="3"/>
  <c r="B26" i="3"/>
  <c r="B181" i="3"/>
  <c r="B103" i="3"/>
  <c r="B528" i="3"/>
  <c r="B204" i="3"/>
  <c r="B310" i="3"/>
  <c r="H567" i="3"/>
  <c r="B517" i="3"/>
  <c r="B532" i="3"/>
  <c r="B550" i="3"/>
  <c r="B547" i="3"/>
  <c r="B556" i="3"/>
  <c r="B539" i="3"/>
  <c r="B552" i="3"/>
  <c r="B555" i="3"/>
  <c r="B526" i="3"/>
  <c r="B560" i="3"/>
  <c r="B566" i="3"/>
  <c r="B538" i="3"/>
  <c r="B563" i="3"/>
  <c r="B544" i="3"/>
  <c r="B527" i="3"/>
  <c r="B518" i="3"/>
  <c r="B536" i="3"/>
  <c r="B519" i="3"/>
  <c r="B542" i="3"/>
  <c r="B524" i="3"/>
  <c r="B565" i="3"/>
  <c r="B546" i="3"/>
  <c r="B531" i="3"/>
  <c r="B537" i="3"/>
  <c r="B564" i="3"/>
  <c r="B568" i="3"/>
  <c r="B515" i="3"/>
  <c r="B561" i="3"/>
  <c r="B525" i="3"/>
  <c r="B533" i="3"/>
  <c r="B514" i="3"/>
  <c r="H975" i="3"/>
  <c r="L33" i="3"/>
  <c r="B965" i="3"/>
  <c r="B975" i="3"/>
  <c r="B970" i="3"/>
  <c r="B972" i="3"/>
  <c r="B969" i="3"/>
  <c r="B973" i="3"/>
  <c r="B971" i="3"/>
  <c r="B968" i="3"/>
  <c r="B278" i="3"/>
  <c r="B1009" i="3"/>
  <c r="B270" i="3"/>
  <c r="B926" i="3"/>
  <c r="B262" i="3"/>
  <c r="B128" i="3"/>
  <c r="B375" i="3"/>
  <c r="B804" i="3"/>
  <c r="B22" i="3"/>
  <c r="B641" i="3"/>
  <c r="B312" i="3"/>
  <c r="B815" i="3"/>
  <c r="B347" i="3"/>
  <c r="B348" i="3"/>
  <c r="B314" i="3"/>
  <c r="B986" i="3"/>
  <c r="B535" i="3"/>
  <c r="B64" i="3"/>
  <c r="B417" i="3"/>
  <c r="B342" i="3"/>
  <c r="B713" i="3"/>
  <c r="B631" i="3"/>
  <c r="B65" i="3"/>
  <c r="B201" i="3"/>
  <c r="B157" i="3"/>
  <c r="B898" i="3"/>
  <c r="B420" i="3"/>
  <c r="B927" i="3"/>
  <c r="B937" i="3"/>
  <c r="B243" i="3"/>
  <c r="B604" i="3"/>
  <c r="B935" i="3"/>
  <c r="B436" i="3"/>
  <c r="B84" i="3"/>
  <c r="B225" i="3"/>
  <c r="B893" i="3"/>
  <c r="B865" i="3"/>
  <c r="B673" i="3"/>
  <c r="B212" i="3"/>
  <c r="B840" i="3"/>
  <c r="H417" i="3"/>
  <c r="B418" i="3"/>
  <c r="B409" i="3"/>
  <c r="B407" i="3"/>
  <c r="B404" i="3"/>
  <c r="B414" i="3"/>
  <c r="B368" i="3"/>
  <c r="B413" i="3"/>
  <c r="H511" i="3"/>
  <c r="B502" i="3"/>
  <c r="B505" i="3"/>
  <c r="B512" i="3"/>
  <c r="B504" i="3"/>
  <c r="B487" i="3"/>
  <c r="B497" i="3"/>
  <c r="B482" i="3"/>
  <c r="B485" i="3"/>
  <c r="B489" i="3"/>
  <c r="B499" i="3"/>
  <c r="B480" i="3"/>
  <c r="B492" i="3"/>
  <c r="B506" i="3"/>
  <c r="H668" i="3"/>
  <c r="B645" i="3"/>
  <c r="B654" i="3"/>
  <c r="B660" i="3"/>
  <c r="B649" i="3"/>
  <c r="B656" i="3"/>
  <c r="L25" i="3"/>
  <c r="B651" i="3"/>
  <c r="B647" i="3"/>
  <c r="B657" i="3"/>
  <c r="B667" i="3"/>
  <c r="B655" i="3"/>
  <c r="B663" i="3"/>
  <c r="B665" i="3"/>
  <c r="B668" i="3"/>
  <c r="B648" i="3"/>
  <c r="B773" i="3"/>
  <c r="B582" i="3"/>
  <c r="B837" i="3"/>
  <c r="B456" i="3"/>
  <c r="B734" i="3"/>
  <c r="B200" i="3"/>
  <c r="B627" i="3"/>
  <c r="B493" i="3"/>
  <c r="B433" i="3"/>
  <c r="B450" i="3"/>
  <c r="B541" i="3"/>
  <c r="B412" i="3"/>
  <c r="B1002" i="3"/>
  <c r="B711" i="3"/>
  <c r="B76" i="3"/>
  <c r="B523" i="3"/>
  <c r="H951" i="3"/>
  <c r="B628" i="3"/>
  <c r="B646" i="3"/>
  <c r="B169" i="3"/>
  <c r="B337" i="3"/>
  <c r="B33" i="3"/>
  <c r="B900" i="3"/>
  <c r="B481" i="3"/>
  <c r="B274" i="3"/>
  <c r="B126" i="3"/>
  <c r="B570" i="3"/>
  <c r="B61" i="3"/>
  <c r="B867" i="3"/>
  <c r="B236" i="3"/>
  <c r="B733" i="3"/>
  <c r="B650" i="3"/>
  <c r="B474" i="3"/>
  <c r="B42" i="3"/>
  <c r="B178" i="3"/>
  <c r="B438" i="3"/>
  <c r="B888" i="3"/>
  <c r="B784" i="3"/>
  <c r="H363" i="3"/>
  <c r="B338" i="3"/>
  <c r="B362" i="3"/>
  <c r="B358" i="3"/>
  <c r="B343" i="3"/>
  <c r="B361" i="3"/>
  <c r="B357" i="3"/>
  <c r="B349" i="3"/>
  <c r="B356" i="3"/>
  <c r="B359" i="3"/>
  <c r="B355" i="3"/>
  <c r="B354" i="3"/>
  <c r="B360" i="3"/>
  <c r="B346" i="3"/>
  <c r="B364" i="3"/>
  <c r="H923" i="3"/>
  <c r="B924" i="3"/>
  <c r="B922" i="3"/>
  <c r="B917" i="3"/>
  <c r="B366" i="3"/>
  <c r="B666" i="3"/>
  <c r="B510" i="3"/>
  <c r="B980" i="3"/>
  <c r="B39" i="3"/>
  <c r="B1032" i="3"/>
  <c r="B562" i="3"/>
  <c r="B879" i="3"/>
  <c r="B979" i="3"/>
  <c r="B452" i="3"/>
  <c r="B976" i="3"/>
  <c r="B759" i="3"/>
  <c r="B704" i="3"/>
  <c r="B454" i="3"/>
  <c r="B849" i="3"/>
  <c r="B210" i="3"/>
  <c r="B708" i="3"/>
  <c r="B268" i="3"/>
  <c r="B329" i="3"/>
  <c r="B549" i="3"/>
  <c r="B92" i="3"/>
  <c r="B792" i="3"/>
  <c r="B892" i="3"/>
  <c r="B1048" i="3"/>
  <c r="B372" i="3"/>
  <c r="B379" i="3"/>
  <c r="B883" i="3"/>
  <c r="B473" i="3"/>
  <c r="B472" i="3"/>
  <c r="B875" i="3"/>
  <c r="B491" i="3"/>
  <c r="B921" i="3"/>
  <c r="B120" i="3"/>
  <c r="H910" i="3"/>
  <c r="B906" i="3"/>
  <c r="B904" i="3"/>
  <c r="B902" i="3"/>
  <c r="B850" i="3"/>
  <c r="B907" i="3"/>
  <c r="B845" i="3"/>
  <c r="B866" i="3"/>
  <c r="B886" i="3"/>
  <c r="B680" i="3"/>
  <c r="B822" i="3"/>
  <c r="B858" i="3"/>
  <c r="B874" i="3"/>
  <c r="B876" i="3"/>
  <c r="B700" i="3"/>
  <c r="B820" i="3"/>
  <c r="B857" i="3"/>
  <c r="B877" i="3"/>
  <c r="B855" i="3"/>
  <c r="B881" i="3"/>
  <c r="B678" i="3"/>
  <c r="B846" i="3"/>
  <c r="B894" i="3"/>
  <c r="B878" i="3"/>
  <c r="B903" i="3"/>
  <c r="B862" i="3"/>
  <c r="B908" i="3"/>
  <c r="B851" i="3"/>
  <c r="B748" i="3"/>
  <c r="B812" i="3"/>
  <c r="B905" i="3"/>
  <c r="B887" i="3"/>
  <c r="B897" i="3"/>
  <c r="B852" i="3"/>
  <c r="B848" i="3"/>
  <c r="B697" i="3"/>
  <c r="B744" i="3"/>
  <c r="B818" i="3"/>
  <c r="B899" i="3"/>
  <c r="B353" i="3"/>
  <c r="B632" i="3"/>
  <c r="B644" i="3"/>
  <c r="B613" i="3"/>
  <c r="B797" i="3"/>
  <c r="B932" i="3"/>
  <c r="B287" i="3"/>
  <c r="B374" i="3"/>
  <c r="B896" i="3"/>
  <c r="B266" i="3"/>
  <c r="B509" i="3"/>
  <c r="B202" i="3"/>
  <c r="B154" i="3"/>
  <c r="B453" i="3"/>
  <c r="B679" i="3"/>
  <c r="B1021" i="3"/>
  <c r="B363" i="3"/>
  <c r="B161" i="3"/>
  <c r="B427" i="3"/>
  <c r="B785" i="3"/>
  <c r="B399" i="3"/>
  <c r="B944" i="3"/>
  <c r="B745" i="3"/>
  <c r="B714" i="3"/>
  <c r="B371" i="3"/>
  <c r="B997" i="3"/>
  <c r="B113" i="3"/>
  <c r="B73" i="3"/>
  <c r="B795" i="3"/>
  <c r="B86" i="3"/>
  <c r="B196" i="3"/>
  <c r="B831" i="3"/>
  <c r="B87" i="3"/>
  <c r="H606" i="3"/>
  <c r="B594" i="3"/>
  <c r="B587" i="3"/>
  <c r="B589" i="3"/>
  <c r="B599" i="3"/>
  <c r="B595" i="3"/>
  <c r="B601" i="3"/>
  <c r="B571" i="3"/>
  <c r="B588" i="3"/>
  <c r="B600" i="3"/>
  <c r="B592" i="3"/>
  <c r="B593" i="3"/>
  <c r="B583" i="3"/>
  <c r="B590" i="3"/>
  <c r="B573" i="3"/>
  <c r="B584" i="3"/>
  <c r="B597" i="3"/>
  <c r="B598" i="3"/>
  <c r="B579" i="3"/>
  <c r="H643" i="3"/>
  <c r="B626" i="3"/>
  <c r="B643" i="3"/>
  <c r="B630" i="3"/>
  <c r="B640" i="3"/>
  <c r="B637" i="3"/>
  <c r="B629" i="3"/>
  <c r="B638" i="3"/>
  <c r="B624" i="3"/>
  <c r="B618" i="3"/>
  <c r="B636" i="3"/>
  <c r="B642" i="3"/>
  <c r="B616" i="3"/>
  <c r="B557" i="3"/>
  <c r="B833" i="3"/>
  <c r="B699" i="3"/>
  <c r="B540" i="3"/>
  <c r="B913" i="3"/>
  <c r="B585" i="3"/>
  <c r="B919" i="3"/>
  <c r="B702" i="3"/>
  <c r="B652" i="3"/>
  <c r="B891" i="3"/>
  <c r="B242" i="3"/>
  <c r="B490" i="3"/>
  <c r="B511" i="3"/>
  <c r="B946" i="3"/>
  <c r="B800" i="3"/>
  <c r="B909" i="3"/>
  <c r="B501" i="3"/>
  <c r="B495" i="3"/>
  <c r="B294" i="3"/>
  <c r="B664" i="3"/>
  <c r="B633" i="3"/>
  <c r="B369" i="3"/>
  <c r="B483" i="3"/>
  <c r="B136" i="3"/>
  <c r="B823" i="3"/>
  <c r="B586" i="3"/>
  <c r="B123" i="3"/>
  <c r="B816" i="3"/>
  <c r="B488" i="3"/>
  <c r="B252" i="3"/>
  <c r="B303" i="3"/>
  <c r="B241" i="3"/>
  <c r="B954" i="3"/>
  <c r="B104" i="3"/>
  <c r="B718" i="3"/>
  <c r="B89" i="3"/>
  <c r="B333" i="3"/>
  <c r="B782" i="3"/>
  <c r="B170" i="3"/>
  <c r="B461" i="3"/>
  <c r="B466" i="3"/>
  <c r="B591" i="3"/>
  <c r="B508" i="3"/>
  <c r="B467" i="3"/>
  <c r="B130" i="3"/>
  <c r="B235" i="3"/>
  <c r="B619" i="3"/>
  <c r="B186" i="3"/>
  <c r="B377" i="3"/>
  <c r="B288" i="3"/>
  <c r="B731" i="3"/>
  <c r="H406" i="3"/>
  <c r="B386" i="3"/>
  <c r="B395" i="3"/>
  <c r="B387" i="3"/>
  <c r="H842" i="3"/>
  <c r="B843" i="3"/>
  <c r="B819" i="3"/>
  <c r="B802" i="3"/>
  <c r="B798" i="3"/>
  <c r="B829" i="3"/>
  <c r="B838" i="3"/>
  <c r="B791" i="3"/>
  <c r="B788" i="3"/>
  <c r="L30" i="3"/>
  <c r="B770" i="3"/>
  <c r="B754" i="3"/>
  <c r="H410" i="3"/>
  <c r="B410" i="3"/>
  <c r="H126" i="3"/>
  <c r="B124" i="3"/>
  <c r="B127" i="3"/>
  <c r="B125" i="3"/>
  <c r="H291" i="3"/>
  <c r="B284" i="3"/>
  <c r="B292" i="3"/>
  <c r="H116" i="3"/>
  <c r="B111" i="3"/>
  <c r="B74" i="3"/>
  <c r="B93" i="3"/>
  <c r="B58" i="3"/>
  <c r="B108" i="3"/>
  <c r="B110" i="3"/>
  <c r="B88" i="3"/>
  <c r="B90" i="3"/>
  <c r="B78" i="3"/>
  <c r="B94" i="3"/>
  <c r="B72" i="3"/>
  <c r="B63" i="3"/>
  <c r="B66" i="3"/>
  <c r="H745" i="3"/>
  <c r="B741" i="3"/>
  <c r="B724" i="3"/>
  <c r="B737" i="3"/>
  <c r="B721" i="3"/>
  <c r="B746" i="3"/>
  <c r="B703" i="3"/>
  <c r="B685" i="3"/>
  <c r="B740" i="3"/>
  <c r="B739" i="3"/>
  <c r="H376" i="3"/>
  <c r="B370" i="3"/>
  <c r="H281" i="3"/>
  <c r="B282" i="3"/>
  <c r="H44" i="3"/>
  <c r="B25" i="3"/>
  <c r="B18" i="3"/>
  <c r="B17" i="3"/>
  <c r="B29" i="3"/>
  <c r="B13" i="3"/>
  <c r="B16" i="3"/>
  <c r="B24" i="3"/>
  <c r="B31" i="3"/>
  <c r="B15" i="3"/>
  <c r="H1132" i="3"/>
  <c r="B1132" i="3"/>
  <c r="L43" i="3"/>
  <c r="B1099" i="3"/>
  <c r="B1112" i="3"/>
  <c r="B1105" i="3"/>
  <c r="B1059" i="3"/>
  <c r="B394" i="3"/>
  <c r="B777" i="3"/>
  <c r="B767" i="3"/>
  <c r="B736" i="3"/>
  <c r="B118" i="3"/>
  <c r="B725" i="3"/>
  <c r="B384" i="3"/>
  <c r="B676" i="3"/>
  <c r="B121" i="3"/>
  <c r="B755" i="3"/>
  <c r="B383" i="3"/>
  <c r="B695" i="3"/>
  <c r="B391" i="3"/>
  <c r="B828" i="3"/>
  <c r="B696" i="3"/>
  <c r="B99" i="3"/>
  <c r="B397" i="3"/>
  <c r="B787" i="3"/>
  <c r="B683" i="3"/>
  <c r="B726" i="3"/>
  <c r="B715" i="3"/>
  <c r="B780" i="3"/>
  <c r="B12" i="3"/>
  <c r="B686" i="3"/>
  <c r="B811" i="3"/>
  <c r="B779" i="3"/>
  <c r="B408" i="3"/>
  <c r="B79" i="3"/>
  <c r="B847" i="3"/>
  <c r="B738" i="3"/>
  <c r="B735" i="3"/>
  <c r="B692" i="3"/>
  <c r="B832" i="3"/>
  <c r="B107" i="3"/>
  <c r="B671" i="3"/>
  <c r="B674" i="3"/>
  <c r="B781" i="3"/>
  <c r="B801" i="3"/>
  <c r="B267" i="3"/>
  <c r="B796" i="3"/>
  <c r="B80" i="3"/>
  <c r="B760" i="3"/>
  <c r="B730" i="3"/>
  <c r="B19" i="3"/>
  <c r="B672" i="3"/>
  <c r="B405" i="3"/>
  <c r="B1084" i="3"/>
  <c r="B95" i="3"/>
  <c r="B670" i="3"/>
  <c r="B390" i="3"/>
  <c r="B723" i="3"/>
  <c r="B776" i="3"/>
  <c r="B749" i="3"/>
  <c r="B835" i="3"/>
  <c r="B775" i="3"/>
  <c r="B54" i="3"/>
  <c r="B786" i="3"/>
  <c r="B116" i="3"/>
  <c r="B687" i="3"/>
  <c r="B732" i="3"/>
  <c r="H280" i="3"/>
  <c r="B275" i="3"/>
  <c r="H164" i="3"/>
  <c r="L14" i="3"/>
  <c r="B150" i="3"/>
  <c r="B158" i="3"/>
  <c r="H891" i="3"/>
  <c r="L31" i="3"/>
  <c r="B871" i="3"/>
  <c r="B859" i="3"/>
  <c r="B885" i="3"/>
  <c r="B869" i="3"/>
  <c r="B864" i="3"/>
  <c r="B882" i="3"/>
  <c r="B401" i="3"/>
  <c r="B682" i="3"/>
  <c r="B763" i="3"/>
  <c r="B839" i="3"/>
  <c r="B814" i="3"/>
  <c r="B291" i="3"/>
  <c r="B764" i="3"/>
  <c r="B98" i="3"/>
  <c r="B758" i="3"/>
  <c r="B728" i="3"/>
  <c r="B70" i="3"/>
  <c r="B68" i="3"/>
  <c r="B753" i="3"/>
  <c r="B689" i="3"/>
  <c r="B57" i="3"/>
  <c r="B112" i="3"/>
  <c r="B1129" i="3"/>
  <c r="B406" i="3"/>
  <c r="B809" i="3"/>
  <c r="B273" i="3"/>
  <c r="B34" i="3"/>
  <c r="B807" i="3"/>
  <c r="B277" i="3"/>
  <c r="B382" i="3"/>
  <c r="B11" i="3"/>
  <c r="B376" i="3"/>
  <c r="B402" i="3"/>
  <c r="B96" i="3"/>
  <c r="B803" i="3"/>
  <c r="B827" i="3"/>
  <c r="B769" i="3"/>
  <c r="B794" i="3"/>
  <c r="B122" i="3"/>
  <c r="B778" i="3"/>
  <c r="B283" i="3"/>
  <c r="B1083" i="3"/>
  <c r="B60" i="3"/>
  <c r="B44" i="3"/>
  <c r="B1103" i="3"/>
  <c r="H1022" i="3"/>
  <c r="B1011" i="3"/>
  <c r="B1023" i="3"/>
  <c r="B707" i="3"/>
  <c r="B716" i="3"/>
  <c r="H578" i="3"/>
  <c r="B577" i="3"/>
  <c r="B578" i="3"/>
  <c r="H1115" i="3"/>
  <c r="B1095" i="3"/>
  <c r="B1081" i="3"/>
  <c r="B1089" i="3"/>
  <c r="B1107" i="3"/>
  <c r="B1091" i="3"/>
  <c r="H828" i="3"/>
  <c r="B810" i="3"/>
  <c r="H1035" i="3"/>
  <c r="B1035" i="3"/>
  <c r="B1028" i="3"/>
  <c r="B1034" i="3"/>
  <c r="B1036" i="3"/>
  <c r="H622" i="3"/>
  <c r="B621" i="3"/>
  <c r="H998" i="3"/>
  <c r="B988" i="3"/>
  <c r="B996" i="3"/>
  <c r="B942" i="3"/>
  <c r="H946" i="3"/>
  <c r="H488" i="3"/>
  <c r="B484" i="3"/>
  <c r="B947" i="3"/>
  <c r="B1130" i="3"/>
  <c r="B1106" i="3"/>
  <c r="B821" i="3"/>
  <c r="B1056" i="3"/>
  <c r="B1067" i="3"/>
  <c r="B1076" i="3"/>
  <c r="B1068" i="3"/>
  <c r="B1058" i="3"/>
  <c r="H967" i="3"/>
  <c r="B966" i="3"/>
  <c r="B694" i="3"/>
  <c r="B752" i="3"/>
  <c r="B766" i="3"/>
  <c r="H766" i="3"/>
  <c r="B757" i="3"/>
  <c r="H443" i="3"/>
  <c r="L20" i="3"/>
  <c r="B426" i="3"/>
  <c r="B319" i="3"/>
  <c r="B677" i="3"/>
  <c r="B423" i="3"/>
  <c r="B1113" i="3"/>
  <c r="B1086" i="3"/>
  <c r="B1109" i="3"/>
  <c r="B1010" i="3"/>
  <c r="B1004" i="3"/>
  <c r="B989" i="3"/>
  <c r="B856" i="3"/>
  <c r="B701" i="3"/>
  <c r="B1064" i="3"/>
  <c r="B1062" i="3"/>
  <c r="B854" i="3"/>
  <c r="B575" i="3"/>
  <c r="B690" i="3"/>
  <c r="B574" i="3"/>
  <c r="B1093" i="3"/>
  <c r="B783" i="3"/>
  <c r="B705" i="3"/>
  <c r="B817" i="3"/>
  <c r="B572" i="3"/>
  <c r="B615" i="3"/>
  <c r="B1118" i="3"/>
  <c r="B603" i="3"/>
  <c r="B580" i="3"/>
  <c r="B844" i="3"/>
  <c r="B1018" i="3"/>
  <c r="B1012" i="3"/>
  <c r="B722" i="3"/>
  <c r="B1041" i="3"/>
  <c r="B459" i="3"/>
  <c r="B463" i="3"/>
  <c r="B341" i="3"/>
  <c r="B295" i="3"/>
  <c r="B596" i="3"/>
  <c r="B345" i="3"/>
  <c r="B323" i="3"/>
  <c r="B799" i="3"/>
  <c r="B296" i="3"/>
  <c r="B59" i="3"/>
  <c r="B272" i="3"/>
  <c r="B51" i="3"/>
  <c r="B916" i="3"/>
  <c r="B1123" i="3"/>
  <c r="L42" i="3"/>
  <c r="H1123" i="3"/>
  <c r="H1131" i="3"/>
  <c r="B1131" i="3"/>
  <c r="L27" i="3"/>
  <c r="H726" i="3"/>
  <c r="H1031" i="3"/>
  <c r="B1031" i="3"/>
  <c r="H791" i="3"/>
  <c r="L28" i="3"/>
  <c r="B392" i="3"/>
  <c r="B35" i="3"/>
  <c r="B351" i="3"/>
  <c r="B620" i="3"/>
  <c r="B918" i="3"/>
  <c r="B448" i="3"/>
  <c r="B868" i="3"/>
  <c r="B911" i="3"/>
  <c r="B352" i="3"/>
  <c r="B175" i="3"/>
  <c r="B548" i="3"/>
  <c r="B21" i="3"/>
  <c r="B30" i="3"/>
  <c r="B569" i="3"/>
  <c r="B534" i="3"/>
  <c r="B197" i="3"/>
  <c r="B240" i="3"/>
  <c r="B160" i="3"/>
  <c r="B308" i="3"/>
  <c r="B747" i="3"/>
  <c r="B322" i="3"/>
  <c r="B872" i="3"/>
  <c r="B545" i="3"/>
  <c r="B205" i="3"/>
  <c r="B750" i="3"/>
  <c r="B1115" i="3"/>
  <c r="B1117" i="3"/>
  <c r="H943" i="3"/>
  <c r="L32" i="3"/>
  <c r="H1016" i="3"/>
  <c r="L34" i="3"/>
  <c r="H1092" i="3"/>
  <c r="B1092" i="3"/>
  <c r="H356" i="3"/>
  <c r="L17" i="3"/>
  <c r="L12" i="3"/>
  <c r="H136" i="3"/>
  <c r="H1110" i="3"/>
  <c r="L40" i="3"/>
  <c r="L24" i="3"/>
  <c r="H652" i="3"/>
  <c r="L29" i="3"/>
  <c r="H830" i="3"/>
  <c r="H1099" i="3"/>
  <c r="L39" i="3"/>
  <c r="H1102" i="3"/>
  <c r="B1102" i="3"/>
  <c r="H615" i="3"/>
  <c r="L23" i="3"/>
  <c r="B771" i="3"/>
  <c r="B958" i="3"/>
  <c r="B373" i="3"/>
  <c r="B257" i="3"/>
  <c r="B37" i="3"/>
  <c r="B286" i="3"/>
  <c r="B961" i="3"/>
  <c r="B265" i="3"/>
  <c r="B521" i="3"/>
  <c r="B826" i="3"/>
  <c r="B662" i="3"/>
  <c r="B870" i="3"/>
  <c r="B1024" i="3"/>
  <c r="B915" i="3"/>
  <c r="B824" i="3"/>
  <c r="B808" i="3"/>
  <c r="B950" i="3"/>
  <c r="B129" i="3"/>
  <c r="B500" i="3"/>
  <c r="B825" i="3"/>
  <c r="B558" i="3"/>
  <c r="B959" i="3"/>
  <c r="B215" i="3"/>
  <c r="B378" i="3"/>
  <c r="B139" i="3"/>
  <c r="B1047" i="3"/>
  <c r="B974" i="3"/>
  <c r="B719" i="3"/>
  <c r="B712" i="3"/>
  <c r="B77" i="3"/>
  <c r="B836" i="3"/>
  <c r="B842" i="3"/>
  <c r="B984" i="3"/>
  <c r="B930" i="3"/>
  <c r="B889" i="3"/>
  <c r="B365" i="3"/>
  <c r="B184" i="3"/>
  <c r="B192" i="3"/>
  <c r="B477" i="3"/>
  <c r="B1017" i="3"/>
  <c r="B302" i="3"/>
  <c r="B688" i="3"/>
  <c r="B861" i="3"/>
  <c r="B223" i="3"/>
  <c r="B344" i="3"/>
  <c r="B765" i="3"/>
  <c r="B1098" i="3"/>
  <c r="B693" i="3"/>
  <c r="B388" i="3"/>
  <c r="B530" i="3"/>
  <c r="B567" i="3"/>
  <c r="B220" i="3"/>
  <c r="B177" i="3"/>
  <c r="B437" i="3"/>
  <c r="B698" i="3"/>
  <c r="B805" i="3"/>
  <c r="B100" i="3"/>
  <c r="B53" i="3"/>
  <c r="B23" i="3"/>
  <c r="B675" i="3"/>
  <c r="B340" i="3"/>
  <c r="B912" i="3"/>
  <c r="B1020" i="3"/>
  <c r="B1001" i="3"/>
  <c r="B105" i="3"/>
  <c r="B880" i="3"/>
  <c r="B67" i="3"/>
  <c r="B661" i="3"/>
  <c r="B297" i="3"/>
  <c r="B653" i="3"/>
  <c r="B176" i="3"/>
  <c r="B441" i="3"/>
  <c r="B400" i="3"/>
  <c r="B991" i="3"/>
  <c r="B191" i="3"/>
  <c r="B147" i="3"/>
  <c r="B1026" i="3"/>
  <c r="B132" i="3"/>
  <c r="B276" i="3"/>
  <c r="B1125" i="3"/>
  <c r="B513" i="3"/>
  <c r="B155" i="3"/>
  <c r="B910" i="3"/>
  <c r="B617" i="3"/>
  <c r="B602" i="3"/>
  <c r="B720" i="3"/>
  <c r="B762" i="3"/>
  <c r="B48" i="3"/>
  <c r="B189" i="3"/>
  <c r="B659" i="3"/>
  <c r="B40" i="3"/>
  <c r="B432" i="3"/>
  <c r="B1120" i="3"/>
  <c r="B925" i="3"/>
  <c r="B516" i="3"/>
  <c r="B416" i="3"/>
  <c r="B478" i="3"/>
  <c r="B198" i="3"/>
  <c r="B299" i="3"/>
  <c r="B271" i="3"/>
  <c r="B117" i="3"/>
  <c r="B806" i="3"/>
  <c r="B385" i="3"/>
  <c r="B607" i="3"/>
  <c r="B498" i="3"/>
  <c r="B884" i="3"/>
  <c r="B768" i="3"/>
  <c r="B830" i="3"/>
  <c r="B185" i="3"/>
  <c r="B290" i="3"/>
  <c r="B623" i="3"/>
  <c r="B496" i="3"/>
  <c r="B115" i="3"/>
  <c r="B199" i="3"/>
  <c r="B543" i="3"/>
  <c r="B380" i="3"/>
  <c r="B863" i="3"/>
  <c r="B729" i="3"/>
  <c r="B339" i="3"/>
  <c r="B634" i="3"/>
  <c r="B102" i="3"/>
  <c r="B396" i="3"/>
  <c r="B751" i="3"/>
  <c r="B853" i="3"/>
  <c r="L15" i="3"/>
  <c r="L36" i="3"/>
  <c r="H1065" i="3"/>
  <c r="L13" i="3"/>
  <c r="H159" i="3"/>
  <c r="H1119" i="3"/>
  <c r="L41" i="3"/>
  <c r="H1084" i="3"/>
  <c r="L37" i="3"/>
  <c r="H585" i="3"/>
  <c r="L22" i="3"/>
</calcChain>
</file>

<file path=xl/sharedStrings.xml><?xml version="1.0" encoding="utf-8"?>
<sst xmlns="http://schemas.openxmlformats.org/spreadsheetml/2006/main" count="4742" uniqueCount="1137">
  <si>
    <t>Cumaribo</t>
  </si>
  <si>
    <t>Vichada</t>
  </si>
  <si>
    <t>Santa Rosalía</t>
  </si>
  <si>
    <t>La Primavera</t>
  </si>
  <si>
    <t>Puerto Carreño</t>
  </si>
  <si>
    <t>Yavaraté (ANM)</t>
  </si>
  <si>
    <t>Vaupés</t>
  </si>
  <si>
    <t>Papunaua (ANM)</t>
  </si>
  <si>
    <t>Taraira</t>
  </si>
  <si>
    <t>Pacoa (ANM)</t>
  </si>
  <si>
    <t>Caruru</t>
  </si>
  <si>
    <t>Mitú</t>
  </si>
  <si>
    <t>Miraflores</t>
  </si>
  <si>
    <t>Guaviare</t>
  </si>
  <si>
    <t>El Retorno</t>
  </si>
  <si>
    <t>Calamar</t>
  </si>
  <si>
    <t>San José del Guaviare</t>
  </si>
  <si>
    <t>Morichal (ANM)</t>
  </si>
  <si>
    <t>Guainía</t>
  </si>
  <si>
    <t>Pana Pana (ANM)</t>
  </si>
  <si>
    <t>Cacahual (ANM)</t>
  </si>
  <si>
    <t>La Guadalupe (ANM)</t>
  </si>
  <si>
    <t>Puerto Colombia (ANM)</t>
  </si>
  <si>
    <t>San Felipe (ANM)</t>
  </si>
  <si>
    <t>Mapiripana (ANM)</t>
  </si>
  <si>
    <t>Barranco Minas (ANM)</t>
  </si>
  <si>
    <t>Inírida</t>
  </si>
  <si>
    <t>Tarapacá (ANM)</t>
  </si>
  <si>
    <t>Amazonas</t>
  </si>
  <si>
    <t>Puerto Santander (ANM)</t>
  </si>
  <si>
    <t>Puerto Nariño</t>
  </si>
  <si>
    <t>Puerto Arica (ANM)</t>
  </si>
  <si>
    <t>Puerto Alegría (ANM)</t>
  </si>
  <si>
    <t>Miriti - Paraná (ANM)</t>
  </si>
  <si>
    <t>La Victoria (ANM)</t>
  </si>
  <si>
    <t>La Pedrera (ANM)</t>
  </si>
  <si>
    <t>La Chorrera (ANM)</t>
  </si>
  <si>
    <t>El Encanto (ANM)</t>
  </si>
  <si>
    <t>Leticia</t>
  </si>
  <si>
    <t>Providencia</t>
  </si>
  <si>
    <t>Archipiélago de San Andrés</t>
  </si>
  <si>
    <t>San Andrés</t>
  </si>
  <si>
    <t>Villagarzón</t>
  </si>
  <si>
    <t>Putumayo</t>
  </si>
  <si>
    <t>Valle del Guamuez</t>
  </si>
  <si>
    <t>Santiago</t>
  </si>
  <si>
    <t>San Miguel</t>
  </si>
  <si>
    <t>San Francisco</t>
  </si>
  <si>
    <t>Sibundoy</t>
  </si>
  <si>
    <t>Leguízamo</t>
  </si>
  <si>
    <t>Puerto Guzmán</t>
  </si>
  <si>
    <t>Puerto Caicedo</t>
  </si>
  <si>
    <t>Puerto Asís</t>
  </si>
  <si>
    <t>Orito</t>
  </si>
  <si>
    <t>Colón</t>
  </si>
  <si>
    <t>Mocoa</t>
  </si>
  <si>
    <t>Villanueva</t>
  </si>
  <si>
    <t>Casanare</t>
  </si>
  <si>
    <t>Trinidad</t>
  </si>
  <si>
    <t>Tauramena</t>
  </si>
  <si>
    <t>Támara</t>
  </si>
  <si>
    <t>San Luis de Palenque</t>
  </si>
  <si>
    <t>Sácama</t>
  </si>
  <si>
    <t>Sabanalarga</t>
  </si>
  <si>
    <t>Recetor</t>
  </si>
  <si>
    <t>Pore</t>
  </si>
  <si>
    <t>Paz de Ariporo</t>
  </si>
  <si>
    <t>Orocué</t>
  </si>
  <si>
    <t>Nunchía</t>
  </si>
  <si>
    <t>Monterrey</t>
  </si>
  <si>
    <t>Maní</t>
  </si>
  <si>
    <t>La Salina</t>
  </si>
  <si>
    <t>Hato Corozal</t>
  </si>
  <si>
    <t>Chameza</t>
  </si>
  <si>
    <t>Aguazul</t>
  </si>
  <si>
    <t>Yopal</t>
  </si>
  <si>
    <t>Tame</t>
  </si>
  <si>
    <t>Arauca</t>
  </si>
  <si>
    <t>Saravena</t>
  </si>
  <si>
    <t>Puerto Rondón</t>
  </si>
  <si>
    <t>Fortul</t>
  </si>
  <si>
    <t>Cravo Norte</t>
  </si>
  <si>
    <t>Arauquita</t>
  </si>
  <si>
    <t>Zarzal</t>
  </si>
  <si>
    <t>Valle del Cauca</t>
  </si>
  <si>
    <t>Yumbo</t>
  </si>
  <si>
    <t>Yotoco</t>
  </si>
  <si>
    <t>Vijes</t>
  </si>
  <si>
    <t>Versalles</t>
  </si>
  <si>
    <t>Ulloa</t>
  </si>
  <si>
    <t>Tuluá</t>
  </si>
  <si>
    <t>Trujillo</t>
  </si>
  <si>
    <t>Toro</t>
  </si>
  <si>
    <t>Sevilla</t>
  </si>
  <si>
    <t>San Pedro</t>
  </si>
  <si>
    <t>Roldanillo</t>
  </si>
  <si>
    <t>Riofrío</t>
  </si>
  <si>
    <t>Restrepo</t>
  </si>
  <si>
    <t>Pradera</t>
  </si>
  <si>
    <t>Palmira</t>
  </si>
  <si>
    <t>Obando</t>
  </si>
  <si>
    <t>La Victoria</t>
  </si>
  <si>
    <t>La Unión</t>
  </si>
  <si>
    <t>La Cumbre</t>
  </si>
  <si>
    <t>Jamundí</t>
  </si>
  <si>
    <t>Guacarí</t>
  </si>
  <si>
    <t>Ginebra</t>
  </si>
  <si>
    <t>Florida</t>
  </si>
  <si>
    <t>El Dovio</t>
  </si>
  <si>
    <t>El Cerrito</t>
  </si>
  <si>
    <t>El Cairo</t>
  </si>
  <si>
    <t>El Águila</t>
  </si>
  <si>
    <t>Dagua</t>
  </si>
  <si>
    <t>Cartago</t>
  </si>
  <si>
    <t>Candelaria</t>
  </si>
  <si>
    <t>Calima</t>
  </si>
  <si>
    <t>Caicedonia</t>
  </si>
  <si>
    <t>Bugalagrande</t>
  </si>
  <si>
    <t>Guadalajara de Buga</t>
  </si>
  <si>
    <t>Buenaventura</t>
  </si>
  <si>
    <t>Bolívar</t>
  </si>
  <si>
    <t>Argelia</t>
  </si>
  <si>
    <t>Ansermanuevo</t>
  </si>
  <si>
    <t>Andalucía</t>
  </si>
  <si>
    <t>Alcalá</t>
  </si>
  <si>
    <t>Cali</t>
  </si>
  <si>
    <t>Villarrica</t>
  </si>
  <si>
    <t>Tolima</t>
  </si>
  <si>
    <t>Villahermosa</t>
  </si>
  <si>
    <t>Venadillo</t>
  </si>
  <si>
    <t>Valle de San Juan</t>
  </si>
  <si>
    <t>Suárez</t>
  </si>
  <si>
    <t>Santa Isabel</t>
  </si>
  <si>
    <t>San Luis</t>
  </si>
  <si>
    <t>San Antonio</t>
  </si>
  <si>
    <t>Saldaña</t>
  </si>
  <si>
    <t>Rovira</t>
  </si>
  <si>
    <t>Roncesvalles</t>
  </si>
  <si>
    <t>Rioblanco</t>
  </si>
  <si>
    <t>Purificación</t>
  </si>
  <si>
    <t>Prado</t>
  </si>
  <si>
    <t>Planadas</t>
  </si>
  <si>
    <t>Piedras</t>
  </si>
  <si>
    <t>Palocabildo</t>
  </si>
  <si>
    <t>Ortega</t>
  </si>
  <si>
    <t>Natagaima</t>
  </si>
  <si>
    <t>Murillo</t>
  </si>
  <si>
    <t>Melgar</t>
  </si>
  <si>
    <t>Mariquita</t>
  </si>
  <si>
    <t>Líbano</t>
  </si>
  <si>
    <t>Lérida</t>
  </si>
  <si>
    <t>Icononzo</t>
  </si>
  <si>
    <t>Honda</t>
  </si>
  <si>
    <t>Herveo</t>
  </si>
  <si>
    <t>Guamo</t>
  </si>
  <si>
    <t>Fresno</t>
  </si>
  <si>
    <t>Flandes</t>
  </si>
  <si>
    <t>Falan</t>
  </si>
  <si>
    <t>Espinal</t>
  </si>
  <si>
    <t>Dolores</t>
  </si>
  <si>
    <t>Cunday</t>
  </si>
  <si>
    <t>Coyaima</t>
  </si>
  <si>
    <t>Coello</t>
  </si>
  <si>
    <t>Chaparral</t>
  </si>
  <si>
    <t>Casabianca</t>
  </si>
  <si>
    <t>Carmen de Apicalá</t>
  </si>
  <si>
    <t>Cajamarca</t>
  </si>
  <si>
    <t>Ataco</t>
  </si>
  <si>
    <t>Armero</t>
  </si>
  <si>
    <t>Anzoátegui</t>
  </si>
  <si>
    <t>Ambalema</t>
  </si>
  <si>
    <t>Alvarado</t>
  </si>
  <si>
    <t>Alpujarra</t>
  </si>
  <si>
    <t>Ibagué</t>
  </si>
  <si>
    <t>Tolú Viejo</t>
  </si>
  <si>
    <t>Sucre</t>
  </si>
  <si>
    <t>Santiago de Tolú</t>
  </si>
  <si>
    <t>San Luis de Sincé</t>
  </si>
  <si>
    <t>San Onofre</t>
  </si>
  <si>
    <t>San Marcos</t>
  </si>
  <si>
    <t>San Juan de Betulia</t>
  </si>
  <si>
    <t>San Benito Abad</t>
  </si>
  <si>
    <t>Sampués</t>
  </si>
  <si>
    <t>Palmito</t>
  </si>
  <si>
    <t>Ovejas</t>
  </si>
  <si>
    <t>Morroa</t>
  </si>
  <si>
    <t>Majagual</t>
  </si>
  <si>
    <t>Los Palmitos</t>
  </si>
  <si>
    <t>Guaranda</t>
  </si>
  <si>
    <t>Galeras</t>
  </si>
  <si>
    <t>El Roble</t>
  </si>
  <si>
    <t>Chalán</t>
  </si>
  <si>
    <t>Coveñas</t>
  </si>
  <si>
    <t>Corozal</t>
  </si>
  <si>
    <t>Coloso</t>
  </si>
  <si>
    <t>Caimito</t>
  </si>
  <si>
    <t>Buenavista</t>
  </si>
  <si>
    <t>Sincelejo</t>
  </si>
  <si>
    <t>Zapatoca</t>
  </si>
  <si>
    <t>Santander</t>
  </si>
  <si>
    <t>Vetas</t>
  </si>
  <si>
    <t>Vélez</t>
  </si>
  <si>
    <t>Valle de San José</t>
  </si>
  <si>
    <t>Tona</t>
  </si>
  <si>
    <t>Suratá</t>
  </si>
  <si>
    <t>Suaita</t>
  </si>
  <si>
    <t>Socorro</t>
  </si>
  <si>
    <t>Simacota</t>
  </si>
  <si>
    <t>Santa Helena del Opón</t>
  </si>
  <si>
    <t>Santa Bárbara</t>
  </si>
  <si>
    <t>San Vicente de Chucurí</t>
  </si>
  <si>
    <t>San José de Miranda</t>
  </si>
  <si>
    <t>San Joaquín</t>
  </si>
  <si>
    <t>San Gil</t>
  </si>
  <si>
    <t>San Benito</t>
  </si>
  <si>
    <t>Sabana de Torres</t>
  </si>
  <si>
    <t>Rionegro</t>
  </si>
  <si>
    <t>Puerto Wilches</t>
  </si>
  <si>
    <t>Puerto Parra</t>
  </si>
  <si>
    <t>Puente Nacional</t>
  </si>
  <si>
    <t>Pinchote</t>
  </si>
  <si>
    <t>Piedecuesta</t>
  </si>
  <si>
    <t>Páramo</t>
  </si>
  <si>
    <t>Palmas del Socorro</t>
  </si>
  <si>
    <t>Palmar</t>
  </si>
  <si>
    <t>Onzaga</t>
  </si>
  <si>
    <t>Oiba</t>
  </si>
  <si>
    <t>Ocamonte</t>
  </si>
  <si>
    <t>Molagavita</t>
  </si>
  <si>
    <t>Mogotes</t>
  </si>
  <si>
    <t>Matanza</t>
  </si>
  <si>
    <t>Málaga</t>
  </si>
  <si>
    <t>Macaravita</t>
  </si>
  <si>
    <t>Los Santos</t>
  </si>
  <si>
    <t>Lebríja</t>
  </si>
  <si>
    <t>La Paz</t>
  </si>
  <si>
    <t>Landázuri</t>
  </si>
  <si>
    <t>La Belleza</t>
  </si>
  <si>
    <t>Jordán</t>
  </si>
  <si>
    <t>Jesús María</t>
  </si>
  <si>
    <t>Hato</t>
  </si>
  <si>
    <t>Güepsa</t>
  </si>
  <si>
    <t>Guavatá</t>
  </si>
  <si>
    <t>Guapotá</t>
  </si>
  <si>
    <t>Guadalupe</t>
  </si>
  <si>
    <t>Guaca</t>
  </si>
  <si>
    <t>Girón</t>
  </si>
  <si>
    <t>Gambita</t>
  </si>
  <si>
    <t>Galán</t>
  </si>
  <si>
    <t>Floridablanca</t>
  </si>
  <si>
    <t>Florián</t>
  </si>
  <si>
    <t>Enciso</t>
  </si>
  <si>
    <t>Encino</t>
  </si>
  <si>
    <t>El Playón</t>
  </si>
  <si>
    <t>El Peñón</t>
  </si>
  <si>
    <t>El Guacamayo</t>
  </si>
  <si>
    <t>El Carmen de Chucurí</t>
  </si>
  <si>
    <t>Curití</t>
  </si>
  <si>
    <t>Coromoro</t>
  </si>
  <si>
    <t>Contratación</t>
  </si>
  <si>
    <t>Confines</t>
  </si>
  <si>
    <t>Concepción</t>
  </si>
  <si>
    <t>Cimitarra</t>
  </si>
  <si>
    <t>Chipatá</t>
  </si>
  <si>
    <t>Chima</t>
  </si>
  <si>
    <t>Charta</t>
  </si>
  <si>
    <t>Charalá</t>
  </si>
  <si>
    <t>Cerrito</t>
  </si>
  <si>
    <t>Cepitá</t>
  </si>
  <si>
    <t>Carcasí</t>
  </si>
  <si>
    <t>Capitanejo</t>
  </si>
  <si>
    <t>California</t>
  </si>
  <si>
    <t>Cabrera</t>
  </si>
  <si>
    <t>Betulia</t>
  </si>
  <si>
    <t>Barrancabermeja</t>
  </si>
  <si>
    <t>Barichara</t>
  </si>
  <si>
    <t>Barbosa</t>
  </si>
  <si>
    <t>Aratoca</t>
  </si>
  <si>
    <t>Albania</t>
  </si>
  <si>
    <t>Aguada</t>
  </si>
  <si>
    <t>Bucaramanga</t>
  </si>
  <si>
    <t>Santuario</t>
  </si>
  <si>
    <t>Risaralda</t>
  </si>
  <si>
    <t>Santa Rosa de Cabal</t>
  </si>
  <si>
    <t>Quinchía</t>
  </si>
  <si>
    <t>Pueblo Rico</t>
  </si>
  <si>
    <t>Mistrató</t>
  </si>
  <si>
    <t>Marsella</t>
  </si>
  <si>
    <t>La Virginia</t>
  </si>
  <si>
    <t>La Celia</t>
  </si>
  <si>
    <t>Guática</t>
  </si>
  <si>
    <t>Dosquebradas</t>
  </si>
  <si>
    <t>Belén de Umbría</t>
  </si>
  <si>
    <t>Balboa</t>
  </si>
  <si>
    <t>Apía</t>
  </si>
  <si>
    <t>Pereira</t>
  </si>
  <si>
    <t>Salento</t>
  </si>
  <si>
    <t>Quindio</t>
  </si>
  <si>
    <t>Quimbaya</t>
  </si>
  <si>
    <t>Pijao</t>
  </si>
  <si>
    <t>Montenegro</t>
  </si>
  <si>
    <t>La Tebaida</t>
  </si>
  <si>
    <t>Génova</t>
  </si>
  <si>
    <t>Filandia</t>
  </si>
  <si>
    <t>Córdoba</t>
  </si>
  <si>
    <t>Circasia</t>
  </si>
  <si>
    <t>Calarca</t>
  </si>
  <si>
    <t>Armenia</t>
  </si>
  <si>
    <t>Villa del Rosario</t>
  </si>
  <si>
    <t>Norte de Santander</t>
  </si>
  <si>
    <t>Villa Caro</t>
  </si>
  <si>
    <t>Toledo</t>
  </si>
  <si>
    <t>Tibú</t>
  </si>
  <si>
    <t>Teorama</t>
  </si>
  <si>
    <t>Silos</t>
  </si>
  <si>
    <t>Sardinata</t>
  </si>
  <si>
    <t>San Cayetano</t>
  </si>
  <si>
    <t>San Calixto</t>
  </si>
  <si>
    <t>Salazar</t>
  </si>
  <si>
    <t>Ragonvalia</t>
  </si>
  <si>
    <t>Puerto Santander</t>
  </si>
  <si>
    <t>Pamplonita</t>
  </si>
  <si>
    <t>Pamplona</t>
  </si>
  <si>
    <t>Ocaña</t>
  </si>
  <si>
    <t>Mutiscua</t>
  </si>
  <si>
    <t>Lourdes</t>
  </si>
  <si>
    <t>Los Patios</t>
  </si>
  <si>
    <t>La Playa</t>
  </si>
  <si>
    <t>La Esperanza</t>
  </si>
  <si>
    <t>Labateca</t>
  </si>
  <si>
    <t>Herrán</t>
  </si>
  <si>
    <t>Hacarí</t>
  </si>
  <si>
    <t>Gramalote</t>
  </si>
  <si>
    <t>El Zulia</t>
  </si>
  <si>
    <t>El Tarra</t>
  </si>
  <si>
    <t>El Carmen</t>
  </si>
  <si>
    <t>Durania</t>
  </si>
  <si>
    <t>Cucutilla</t>
  </si>
  <si>
    <t>Convención</t>
  </si>
  <si>
    <t>Chitagá</t>
  </si>
  <si>
    <t>Chinácota</t>
  </si>
  <si>
    <t>Cachirá</t>
  </si>
  <si>
    <t>Cácota</t>
  </si>
  <si>
    <t>Bucarasica</t>
  </si>
  <si>
    <t>Bochalema</t>
  </si>
  <si>
    <t>Arboledas</t>
  </si>
  <si>
    <t>Abrego</t>
  </si>
  <si>
    <t>Cúcuta</t>
  </si>
  <si>
    <t>Yacuanquer</t>
  </si>
  <si>
    <t>Nariño</t>
  </si>
  <si>
    <t>Túquerres</t>
  </si>
  <si>
    <t>San Andres de Tumaco</t>
  </si>
  <si>
    <t>Tangua</t>
  </si>
  <si>
    <t>Taminango</t>
  </si>
  <si>
    <t>Sapuyes</t>
  </si>
  <si>
    <t>Santacruz</t>
  </si>
  <si>
    <t>San Pedro de Cartago</t>
  </si>
  <si>
    <t>San Pablo</t>
  </si>
  <si>
    <t>San Lorenzo</t>
  </si>
  <si>
    <t>San Bernardo</t>
  </si>
  <si>
    <t>Sandoná</t>
  </si>
  <si>
    <t>Samaniego</t>
  </si>
  <si>
    <t>Roberto Payán</t>
  </si>
  <si>
    <t>Ricaurte</t>
  </si>
  <si>
    <t>Pupiales</t>
  </si>
  <si>
    <t>Puerres</t>
  </si>
  <si>
    <t>Potosí</t>
  </si>
  <si>
    <t>Policarpa</t>
  </si>
  <si>
    <t>Francisco Pizarro</t>
  </si>
  <si>
    <t>Ospina</t>
  </si>
  <si>
    <t>Olaya Herrera</t>
  </si>
  <si>
    <t>Mosquera</t>
  </si>
  <si>
    <t>Mallama</t>
  </si>
  <si>
    <t>Magüi</t>
  </si>
  <si>
    <t>Los Andes</t>
  </si>
  <si>
    <t>Linares</t>
  </si>
  <si>
    <t>Leiva</t>
  </si>
  <si>
    <t>La Tola</t>
  </si>
  <si>
    <t>La Llanada</t>
  </si>
  <si>
    <t>La Florida</t>
  </si>
  <si>
    <t>La Cruz</t>
  </si>
  <si>
    <t>Ipiales</t>
  </si>
  <si>
    <t>Imués</t>
  </si>
  <si>
    <t>Iles</t>
  </si>
  <si>
    <t>Gualmatán</t>
  </si>
  <si>
    <t>Guaitarilla</t>
  </si>
  <si>
    <t>Guachucal</t>
  </si>
  <si>
    <t>Funes</t>
  </si>
  <si>
    <t>El Tambo</t>
  </si>
  <si>
    <t>El Tablón de Gómez</t>
  </si>
  <si>
    <t>El Rosario</t>
  </si>
  <si>
    <t>El Peñol</t>
  </si>
  <si>
    <t>El Charco</t>
  </si>
  <si>
    <t>Chachagüí</t>
  </si>
  <si>
    <t>Cumbitara</t>
  </si>
  <si>
    <t>Cumbal</t>
  </si>
  <si>
    <t>Cuaspud</t>
  </si>
  <si>
    <t>Contadero</t>
  </si>
  <si>
    <t>Consaca</t>
  </si>
  <si>
    <t>Buesaco</t>
  </si>
  <si>
    <t>Belén</t>
  </si>
  <si>
    <t>Barbacoas</t>
  </si>
  <si>
    <t>Arboleda</t>
  </si>
  <si>
    <t>Ancuyá</t>
  </si>
  <si>
    <t>Aldana</t>
  </si>
  <si>
    <t>Albán</t>
  </si>
  <si>
    <t>Pasto</t>
  </si>
  <si>
    <t>Vistahermosa</t>
  </si>
  <si>
    <t>Meta</t>
  </si>
  <si>
    <t>San Martín</t>
  </si>
  <si>
    <t>San Juanito</t>
  </si>
  <si>
    <t>San Juan de Arama</t>
  </si>
  <si>
    <t>San Carlos de Guaroa</t>
  </si>
  <si>
    <t>Puerto Rico</t>
  </si>
  <si>
    <t>Puerto Lleras</t>
  </si>
  <si>
    <t>Puerto López</t>
  </si>
  <si>
    <t>Puerto Gaitán</t>
  </si>
  <si>
    <t>Puerto Concordia</t>
  </si>
  <si>
    <t>Lejanías</t>
  </si>
  <si>
    <t>Uribe</t>
  </si>
  <si>
    <t>La Macarena</t>
  </si>
  <si>
    <t>Mesetas</t>
  </si>
  <si>
    <t>Mapiripán</t>
  </si>
  <si>
    <t>Guamal</t>
  </si>
  <si>
    <t>Granada</t>
  </si>
  <si>
    <t>Fuente de Oro</t>
  </si>
  <si>
    <t>El Dorado</t>
  </si>
  <si>
    <t>El Castillo</t>
  </si>
  <si>
    <t>El Calvario</t>
  </si>
  <si>
    <t>Cumaral</t>
  </si>
  <si>
    <t>Cubarral</t>
  </si>
  <si>
    <t>Castilla la Nueva</t>
  </si>
  <si>
    <t>Cabuyaro</t>
  </si>
  <si>
    <t>Barranca de Upía</t>
  </si>
  <si>
    <t>Acacías</t>
  </si>
  <si>
    <t>Villavicencio</t>
  </si>
  <si>
    <t>Zona Bananera</t>
  </si>
  <si>
    <t>Magdalena</t>
  </si>
  <si>
    <t>Zapayán</t>
  </si>
  <si>
    <t>Tenerife</t>
  </si>
  <si>
    <t>Sitionuevo</t>
  </si>
  <si>
    <t>Santa Bárbara de Pinto</t>
  </si>
  <si>
    <t>Santa Ana</t>
  </si>
  <si>
    <t>San Zenón</t>
  </si>
  <si>
    <t>San Sebastián de Buenavista</t>
  </si>
  <si>
    <t>Salamina</t>
  </si>
  <si>
    <t>Sabanas de San Angel</t>
  </si>
  <si>
    <t>Remolino</t>
  </si>
  <si>
    <t>Puebloviejo</t>
  </si>
  <si>
    <t>Plato</t>
  </si>
  <si>
    <t>Pivijay</t>
  </si>
  <si>
    <t>Pijiño del Carmen</t>
  </si>
  <si>
    <t>Pedraza</t>
  </si>
  <si>
    <t>Nueva Granada</t>
  </si>
  <si>
    <t>Fundación</t>
  </si>
  <si>
    <t>El Retén</t>
  </si>
  <si>
    <t>El Piñon</t>
  </si>
  <si>
    <t>El Banco</t>
  </si>
  <si>
    <t>Concordia</t>
  </si>
  <si>
    <t>Ciénaga</t>
  </si>
  <si>
    <t>Chivolo</t>
  </si>
  <si>
    <t>Cerro San Antonio</t>
  </si>
  <si>
    <t>Ariguaní</t>
  </si>
  <si>
    <t>Aracataca</t>
  </si>
  <si>
    <t>Algarrobo</t>
  </si>
  <si>
    <t>Santa Marta</t>
  </si>
  <si>
    <t>La Guajira</t>
  </si>
  <si>
    <t>Urumita</t>
  </si>
  <si>
    <t>Uribia</t>
  </si>
  <si>
    <t>San Juan del Cesar</t>
  </si>
  <si>
    <t>Manaure</t>
  </si>
  <si>
    <t>Maicao</t>
  </si>
  <si>
    <t>La Jagua del Pilar</t>
  </si>
  <si>
    <t>Hatonuevo</t>
  </si>
  <si>
    <t>Fonseca</t>
  </si>
  <si>
    <t>El Molino</t>
  </si>
  <si>
    <t>Distracción</t>
  </si>
  <si>
    <t>Dibulla</t>
  </si>
  <si>
    <t>Barrancas</t>
  </si>
  <si>
    <t>Riohacha</t>
  </si>
  <si>
    <t>Yaguará</t>
  </si>
  <si>
    <t>Huila</t>
  </si>
  <si>
    <t>Villavieja</t>
  </si>
  <si>
    <t>Timaná</t>
  </si>
  <si>
    <t>Teruel</t>
  </si>
  <si>
    <t>Tello</t>
  </si>
  <si>
    <t>Tesalia</t>
  </si>
  <si>
    <t>Tarqui</t>
  </si>
  <si>
    <t>Suaza</t>
  </si>
  <si>
    <t>Santa María</t>
  </si>
  <si>
    <t>San Agustín</t>
  </si>
  <si>
    <t>Saladoblanco</t>
  </si>
  <si>
    <t>Rivera</t>
  </si>
  <si>
    <t>Pitalito</t>
  </si>
  <si>
    <t>Pital</t>
  </si>
  <si>
    <t>Palestina</t>
  </si>
  <si>
    <t>Palermo</t>
  </si>
  <si>
    <t>Paicol</t>
  </si>
  <si>
    <t>Oporapa</t>
  </si>
  <si>
    <t>Nátaga</t>
  </si>
  <si>
    <t>La Plata</t>
  </si>
  <si>
    <t>La Argentina</t>
  </si>
  <si>
    <t>Isnos</t>
  </si>
  <si>
    <t>Iquira</t>
  </si>
  <si>
    <t>Hobo</t>
  </si>
  <si>
    <t>Gigante</t>
  </si>
  <si>
    <t>Garzón</t>
  </si>
  <si>
    <t>Elías</t>
  </si>
  <si>
    <t>Colombia</t>
  </si>
  <si>
    <t>Campoalegre</t>
  </si>
  <si>
    <t>Baraya</t>
  </si>
  <si>
    <t>Altamira</t>
  </si>
  <si>
    <t>Algeciras</t>
  </si>
  <si>
    <t>Aipe</t>
  </si>
  <si>
    <t>Agrado</t>
  </si>
  <si>
    <t>Acevedo</t>
  </si>
  <si>
    <t>Neiva</t>
  </si>
  <si>
    <t>Unión Panamericana</t>
  </si>
  <si>
    <t>Chocó</t>
  </si>
  <si>
    <t>Unguía</t>
  </si>
  <si>
    <t>Tadó</t>
  </si>
  <si>
    <t>Sipí</t>
  </si>
  <si>
    <t>San José del Palmar</t>
  </si>
  <si>
    <t>Riosucio(2)</t>
  </si>
  <si>
    <t>Río Quito</t>
  </si>
  <si>
    <t>Río Iro</t>
  </si>
  <si>
    <t>Nuquí</t>
  </si>
  <si>
    <t>Nóvita</t>
  </si>
  <si>
    <t>Medio San Juan</t>
  </si>
  <si>
    <t>Medio Baudó</t>
  </si>
  <si>
    <t>Medio Atrato</t>
  </si>
  <si>
    <t>Lloró</t>
  </si>
  <si>
    <t>Juradó</t>
  </si>
  <si>
    <t>Istmina</t>
  </si>
  <si>
    <t>El Litoral del San Juan</t>
  </si>
  <si>
    <t>El Carmen de Atrato</t>
  </si>
  <si>
    <t>Condoto</t>
  </si>
  <si>
    <t>Cértegui</t>
  </si>
  <si>
    <t>Carmen del Darien</t>
  </si>
  <si>
    <t>El Cantón del San Pablo</t>
  </si>
  <si>
    <t>Bojaya</t>
  </si>
  <si>
    <t>Bajo Baudó</t>
  </si>
  <si>
    <t>Bahía Solano</t>
  </si>
  <si>
    <t>Bagadó</t>
  </si>
  <si>
    <t>Atrato</t>
  </si>
  <si>
    <t>Alto Baudo</t>
  </si>
  <si>
    <t>Acandí</t>
  </si>
  <si>
    <t>Quibdó</t>
  </si>
  <si>
    <t>Zipaquirá</t>
  </si>
  <si>
    <t>Cundinamarca</t>
  </si>
  <si>
    <t>Zipacón</t>
  </si>
  <si>
    <t>Yacopí</t>
  </si>
  <si>
    <t>Viotá</t>
  </si>
  <si>
    <t>Villeta</t>
  </si>
  <si>
    <t>Villapinzón</t>
  </si>
  <si>
    <t>Villagómez</t>
  </si>
  <si>
    <t>Vianí</t>
  </si>
  <si>
    <t>Vergara</t>
  </si>
  <si>
    <t>Útica</t>
  </si>
  <si>
    <t>Une</t>
  </si>
  <si>
    <t>Villa de San Diego de Ubate</t>
  </si>
  <si>
    <t>Ubaque</t>
  </si>
  <si>
    <t>Ubalá</t>
  </si>
  <si>
    <t>Topaipí</t>
  </si>
  <si>
    <t>Tocancipá</t>
  </si>
  <si>
    <t>Tocaima</t>
  </si>
  <si>
    <t>Tibirita</t>
  </si>
  <si>
    <t>Tibacuy</t>
  </si>
  <si>
    <t>Tenjo</t>
  </si>
  <si>
    <t>Tena</t>
  </si>
  <si>
    <t>Tausa</t>
  </si>
  <si>
    <t>Tabio</t>
  </si>
  <si>
    <t>Sutatausa</t>
  </si>
  <si>
    <t>Susa</t>
  </si>
  <si>
    <t>Supatá</t>
  </si>
  <si>
    <t>Suesca</t>
  </si>
  <si>
    <t>Subachoque</t>
  </si>
  <si>
    <t>Sopó</t>
  </si>
  <si>
    <t>Soacha</t>
  </si>
  <si>
    <t>Simijaca</t>
  </si>
  <si>
    <t>Silvania</t>
  </si>
  <si>
    <t>Sibaté</t>
  </si>
  <si>
    <t>Sesquilé</t>
  </si>
  <si>
    <t>Sasaima</t>
  </si>
  <si>
    <t>San Juan de Río Seco</t>
  </si>
  <si>
    <t>San Antonio del Tequendama</t>
  </si>
  <si>
    <t>Apulo</t>
  </si>
  <si>
    <t>Quipile</t>
  </si>
  <si>
    <t>Quetame</t>
  </si>
  <si>
    <t>Quebradanegra</t>
  </si>
  <si>
    <t>Pulí</t>
  </si>
  <si>
    <t>Puerto Salgar</t>
  </si>
  <si>
    <t>Pasca</t>
  </si>
  <si>
    <t>Paratebueno</t>
  </si>
  <si>
    <t>Pandi</t>
  </si>
  <si>
    <t>Paime</t>
  </si>
  <si>
    <t>Pacho</t>
  </si>
  <si>
    <t>Venecia</t>
  </si>
  <si>
    <t>Nocaima</t>
  </si>
  <si>
    <t>Nimaima</t>
  </si>
  <si>
    <t>Nilo</t>
  </si>
  <si>
    <t>Nemocón</t>
  </si>
  <si>
    <t>Medina</t>
  </si>
  <si>
    <t>Manta</t>
  </si>
  <si>
    <t>Madrid</t>
  </si>
  <si>
    <t>Macheta</t>
  </si>
  <si>
    <t>Lenguazaque</t>
  </si>
  <si>
    <t>La Vega</t>
  </si>
  <si>
    <t>La Peña</t>
  </si>
  <si>
    <t>La Palma</t>
  </si>
  <si>
    <t>La Mesa</t>
  </si>
  <si>
    <t>La Calera</t>
  </si>
  <si>
    <t>Junín</t>
  </si>
  <si>
    <t>Jerusalén</t>
  </si>
  <si>
    <t>Gutiérrez</t>
  </si>
  <si>
    <t>Guayabetal</t>
  </si>
  <si>
    <t>Guayabal de Siquima</t>
  </si>
  <si>
    <t>Guatavita</t>
  </si>
  <si>
    <t>Guataquí</t>
  </si>
  <si>
    <t>Guasca</t>
  </si>
  <si>
    <t>Guaduas</t>
  </si>
  <si>
    <t>Guachetá</t>
  </si>
  <si>
    <t>Girardot</t>
  </si>
  <si>
    <t>Gama</t>
  </si>
  <si>
    <t>Gachetá</t>
  </si>
  <si>
    <t>Gachancipá</t>
  </si>
  <si>
    <t>Gachala</t>
  </si>
  <si>
    <t>Fusagasugá</t>
  </si>
  <si>
    <t>Fúquene</t>
  </si>
  <si>
    <t>Funza</t>
  </si>
  <si>
    <t>Fosca</t>
  </si>
  <si>
    <t>Fomeque</t>
  </si>
  <si>
    <t>Facatativá</t>
  </si>
  <si>
    <t>El Rosal</t>
  </si>
  <si>
    <t>El Colegio</t>
  </si>
  <si>
    <t>Cucunubá</t>
  </si>
  <si>
    <t>Cota</t>
  </si>
  <si>
    <t>Cogua</t>
  </si>
  <si>
    <t>Chocontá</t>
  </si>
  <si>
    <t>Choachí</t>
  </si>
  <si>
    <t>Chipaque</t>
  </si>
  <si>
    <t>Chía</t>
  </si>
  <si>
    <t>Chaguaní</t>
  </si>
  <si>
    <t>Carmen de Carupa</t>
  </si>
  <si>
    <t>Caqueza</t>
  </si>
  <si>
    <t>Caparrapí</t>
  </si>
  <si>
    <t>Cajicá</t>
  </si>
  <si>
    <t>Cachipay</t>
  </si>
  <si>
    <t>Bojacá</t>
  </si>
  <si>
    <t>Bituima</t>
  </si>
  <si>
    <t>Beltrán</t>
  </si>
  <si>
    <t>Arbeláez</t>
  </si>
  <si>
    <t>Anolaima</t>
  </si>
  <si>
    <t>Anapoima</t>
  </si>
  <si>
    <t>Agua de Dios</t>
  </si>
  <si>
    <t>Valencia</t>
  </si>
  <si>
    <t>Tuchín (1)</t>
  </si>
  <si>
    <t>Tierralta</t>
  </si>
  <si>
    <t>San Pelayo</t>
  </si>
  <si>
    <t>San José de Uré(1)</t>
  </si>
  <si>
    <t>San Carlos</t>
  </si>
  <si>
    <t>San Bernardo del Viento</t>
  </si>
  <si>
    <t>San Antero</t>
  </si>
  <si>
    <t>San Andrés Sotavento (1) (3)</t>
  </si>
  <si>
    <t>Sahagún</t>
  </si>
  <si>
    <t>Purísima</t>
  </si>
  <si>
    <t>Puerto Libertador</t>
  </si>
  <si>
    <t>Puerto Escondido</t>
  </si>
  <si>
    <t>Pueblo Nuevo</t>
  </si>
  <si>
    <t>Planeta Rica</t>
  </si>
  <si>
    <t>Moñitos</t>
  </si>
  <si>
    <t>Montelíbano(1)(3)</t>
  </si>
  <si>
    <t>Momil</t>
  </si>
  <si>
    <t>Los Córdobas</t>
  </si>
  <si>
    <t>Lorica</t>
  </si>
  <si>
    <t>La Apartada</t>
  </si>
  <si>
    <t>Cotorra</t>
  </si>
  <si>
    <t>Ciénaga de Oro</t>
  </si>
  <si>
    <t>Chinú</t>
  </si>
  <si>
    <t>Chimá</t>
  </si>
  <si>
    <t>Cereté</t>
  </si>
  <si>
    <t>Canalete</t>
  </si>
  <si>
    <t>Ayapel</t>
  </si>
  <si>
    <t>Montería</t>
  </si>
  <si>
    <t>Tamalameque</t>
  </si>
  <si>
    <t>Cesar</t>
  </si>
  <si>
    <t>San Diego</t>
  </si>
  <si>
    <t>San Alberto</t>
  </si>
  <si>
    <t>Río de Oro</t>
  </si>
  <si>
    <t>Pueblo Bello</t>
  </si>
  <si>
    <t>Pelaya</t>
  </si>
  <si>
    <t>Pailitas</t>
  </si>
  <si>
    <t>La Jagua de Ibirico</t>
  </si>
  <si>
    <t>La Gloria</t>
  </si>
  <si>
    <t>González</t>
  </si>
  <si>
    <t>Gamarra</t>
  </si>
  <si>
    <t>El Paso</t>
  </si>
  <si>
    <t>El Copey</t>
  </si>
  <si>
    <t>Curumaní</t>
  </si>
  <si>
    <t>Chiriguaná</t>
  </si>
  <si>
    <t>Chimichagua</t>
  </si>
  <si>
    <t>Bosconia</t>
  </si>
  <si>
    <t>Becerril</t>
  </si>
  <si>
    <t>Astrea</t>
  </si>
  <si>
    <t>Agustín Codazzi</t>
  </si>
  <si>
    <t>Aguachica</t>
  </si>
  <si>
    <t>Valledupar</t>
  </si>
  <si>
    <t>Villa Rica</t>
  </si>
  <si>
    <t>Cauca</t>
  </si>
  <si>
    <t>Totoró</t>
  </si>
  <si>
    <t>Toribio</t>
  </si>
  <si>
    <t>Timbiquí</t>
  </si>
  <si>
    <t>Timbío</t>
  </si>
  <si>
    <t>Sotara</t>
  </si>
  <si>
    <t>Silvia</t>
  </si>
  <si>
    <t>Santa Rosa</t>
  </si>
  <si>
    <t>Santander de Quilichao</t>
  </si>
  <si>
    <t>San Sebastián</t>
  </si>
  <si>
    <t>Rosas</t>
  </si>
  <si>
    <t>Puracé</t>
  </si>
  <si>
    <t>Puerto Tejada</t>
  </si>
  <si>
    <t>Piendamó</t>
  </si>
  <si>
    <t>Piamonte</t>
  </si>
  <si>
    <t>Patía</t>
  </si>
  <si>
    <t>Paez</t>
  </si>
  <si>
    <t>Padilla</t>
  </si>
  <si>
    <t>Morales</t>
  </si>
  <si>
    <t>Miranda</t>
  </si>
  <si>
    <t>Mercaderes</t>
  </si>
  <si>
    <t>López</t>
  </si>
  <si>
    <t>La Sierra</t>
  </si>
  <si>
    <t>Jambaló</t>
  </si>
  <si>
    <t>Inzá</t>
  </si>
  <si>
    <t>Guapi</t>
  </si>
  <si>
    <t>Guachené (1)</t>
  </si>
  <si>
    <t>Florencia</t>
  </si>
  <si>
    <t>Corinto</t>
  </si>
  <si>
    <t>Caloto(1)(3)</t>
  </si>
  <si>
    <t>Caldono</t>
  </si>
  <si>
    <t>Cajibío</t>
  </si>
  <si>
    <t>Buenos Aires</t>
  </si>
  <si>
    <t>Almaguer</t>
  </si>
  <si>
    <t>Popayán</t>
  </si>
  <si>
    <t>Valparaíso</t>
  </si>
  <si>
    <t>Caquetá</t>
  </si>
  <si>
    <t>Solita</t>
  </si>
  <si>
    <t>Solano</t>
  </si>
  <si>
    <t>San Vicente del Caguán</t>
  </si>
  <si>
    <t>San José del Fragua</t>
  </si>
  <si>
    <t>Morelia</t>
  </si>
  <si>
    <t>Milán</t>
  </si>
  <si>
    <t>La Montañita</t>
  </si>
  <si>
    <t>El Paujil</t>
  </si>
  <si>
    <t>El Doncello</t>
  </si>
  <si>
    <t>Curillo</t>
  </si>
  <si>
    <t>Cartagena del Chairá</t>
  </si>
  <si>
    <t>Belén de Los Andaquies</t>
  </si>
  <si>
    <t>Viterbo</t>
  </si>
  <si>
    <t>Caldas</t>
  </si>
  <si>
    <t>Villamaría</t>
  </si>
  <si>
    <t>Victoria</t>
  </si>
  <si>
    <t>Supía</t>
  </si>
  <si>
    <t>San José</t>
  </si>
  <si>
    <t>Samaná</t>
  </si>
  <si>
    <t>Riosucio</t>
  </si>
  <si>
    <t>Pensilvania</t>
  </si>
  <si>
    <t>Pácora</t>
  </si>
  <si>
    <t>Norcasia</t>
  </si>
  <si>
    <t>Neira</t>
  </si>
  <si>
    <t>Marulanda</t>
  </si>
  <si>
    <t>Marquetalia</t>
  </si>
  <si>
    <t>Marmato</t>
  </si>
  <si>
    <t>Manzanares</t>
  </si>
  <si>
    <t>La Merced</t>
  </si>
  <si>
    <t>La Dorada</t>
  </si>
  <si>
    <t>Filadelfia</t>
  </si>
  <si>
    <t>Chinchiná</t>
  </si>
  <si>
    <t>Belalcázar</t>
  </si>
  <si>
    <t>Aranzazu</t>
  </si>
  <si>
    <t>Anserma</t>
  </si>
  <si>
    <t>Aguadas</t>
  </si>
  <si>
    <t>Manizales</t>
  </si>
  <si>
    <t>Zetaquira</t>
  </si>
  <si>
    <t>Boyacá</t>
  </si>
  <si>
    <t>Viracachá</t>
  </si>
  <si>
    <t>Ventaquemada</t>
  </si>
  <si>
    <t>Umbita</t>
  </si>
  <si>
    <t>Tutazá</t>
  </si>
  <si>
    <t>Tuta</t>
  </si>
  <si>
    <t>Turmequé</t>
  </si>
  <si>
    <t>Tununguá</t>
  </si>
  <si>
    <t>Tota</t>
  </si>
  <si>
    <t>Tópaga</t>
  </si>
  <si>
    <t>Togüí</t>
  </si>
  <si>
    <t>Toca</t>
  </si>
  <si>
    <t>Tipacoque</t>
  </si>
  <si>
    <t>Tinjacá</t>
  </si>
  <si>
    <t>Tibasosa</t>
  </si>
  <si>
    <t>Tibaná</t>
  </si>
  <si>
    <t>Tenza</t>
  </si>
  <si>
    <t>Tasco</t>
  </si>
  <si>
    <t>Sutatenza</t>
  </si>
  <si>
    <t>Sutamarchán</t>
  </si>
  <si>
    <t>Susacón</t>
  </si>
  <si>
    <t>Soracá</t>
  </si>
  <si>
    <t>Sotaquirá</t>
  </si>
  <si>
    <t>Sora</t>
  </si>
  <si>
    <t>Somondoco</t>
  </si>
  <si>
    <t>Sogamoso</t>
  </si>
  <si>
    <t>Socha</t>
  </si>
  <si>
    <t>Socotá</t>
  </si>
  <si>
    <t>Soatá</t>
  </si>
  <si>
    <t>Siachoque</t>
  </si>
  <si>
    <t>Sativasur</t>
  </si>
  <si>
    <t>Sativanorte</t>
  </si>
  <si>
    <t>Santa Sofía</t>
  </si>
  <si>
    <t>Santa Rosa de Viterbo</t>
  </si>
  <si>
    <t>Santana</t>
  </si>
  <si>
    <t>San Pablo de Borbur</t>
  </si>
  <si>
    <t>San Miguel de Sema</t>
  </si>
  <si>
    <t>San Mateo</t>
  </si>
  <si>
    <t>San Luis de Gaceno</t>
  </si>
  <si>
    <t>San José de Pare</t>
  </si>
  <si>
    <t>San Eduardo</t>
  </si>
  <si>
    <t>Samacá</t>
  </si>
  <si>
    <t>Sáchica</t>
  </si>
  <si>
    <t>Saboyá</t>
  </si>
  <si>
    <t>Rondón</t>
  </si>
  <si>
    <t>Ráquira</t>
  </si>
  <si>
    <t>Ramiriquí</t>
  </si>
  <si>
    <t>Quípama</t>
  </si>
  <si>
    <t>Puerto Boyacá</t>
  </si>
  <si>
    <t>Pisba</t>
  </si>
  <si>
    <t>Pesca</t>
  </si>
  <si>
    <t>Paz de Río</t>
  </si>
  <si>
    <t>Paya</t>
  </si>
  <si>
    <t>Pauna</t>
  </si>
  <si>
    <t>Panqueba</t>
  </si>
  <si>
    <t>Pajarito</t>
  </si>
  <si>
    <t>Paipa</t>
  </si>
  <si>
    <t>Páez</t>
  </si>
  <si>
    <t>Pachavita</t>
  </si>
  <si>
    <t>Otanche</t>
  </si>
  <si>
    <t>Oicatá</t>
  </si>
  <si>
    <t>Nuevo Colón</t>
  </si>
  <si>
    <t>Nobsa</t>
  </si>
  <si>
    <t>Muzo</t>
  </si>
  <si>
    <t>Motavita</t>
  </si>
  <si>
    <t>Moniquirá</t>
  </si>
  <si>
    <t>Monguí</t>
  </si>
  <si>
    <t>Mongua</t>
  </si>
  <si>
    <t>Maripí</t>
  </si>
  <si>
    <t>Macanal</t>
  </si>
  <si>
    <t>Villa de Leyva</t>
  </si>
  <si>
    <t>La Uvita</t>
  </si>
  <si>
    <t>La Capilla</t>
  </si>
  <si>
    <t>Labranzagrande</t>
  </si>
  <si>
    <t>Jericó</t>
  </si>
  <si>
    <t>Jenesano</t>
  </si>
  <si>
    <t>Iza</t>
  </si>
  <si>
    <t>Güicán</t>
  </si>
  <si>
    <t>Guayatá</t>
  </si>
  <si>
    <t>Guateque</t>
  </si>
  <si>
    <t>Guacamayas</t>
  </si>
  <si>
    <t>Garagoa</t>
  </si>
  <si>
    <t>Gameza</t>
  </si>
  <si>
    <t>Gachantivá</t>
  </si>
  <si>
    <t>Floresta</t>
  </si>
  <si>
    <t>Firavitoba</t>
  </si>
  <si>
    <t>El Espino</t>
  </si>
  <si>
    <t>El Cocuy</t>
  </si>
  <si>
    <t>Duitama</t>
  </si>
  <si>
    <t>Chivor</t>
  </si>
  <si>
    <t>Chíquiza</t>
  </si>
  <si>
    <t>Cuítiva</t>
  </si>
  <si>
    <t>Cucaita</t>
  </si>
  <si>
    <t>Cubará</t>
  </si>
  <si>
    <t>Covarachía</t>
  </si>
  <si>
    <t>Corrales</t>
  </si>
  <si>
    <t>Coper</t>
  </si>
  <si>
    <t>Cómbita</t>
  </si>
  <si>
    <t>Ciénega</t>
  </si>
  <si>
    <t>Chivatá</t>
  </si>
  <si>
    <t>Chitaraque</t>
  </si>
  <si>
    <t>Chita</t>
  </si>
  <si>
    <t>Chiscas</t>
  </si>
  <si>
    <t>Chiquinquirá</t>
  </si>
  <si>
    <t>Chinavita</t>
  </si>
  <si>
    <t>Cerinza</t>
  </si>
  <si>
    <t>Campohermoso</t>
  </si>
  <si>
    <t>Busbanzá</t>
  </si>
  <si>
    <t>Briceño</t>
  </si>
  <si>
    <t>Boavita</t>
  </si>
  <si>
    <t>Betéitiva</t>
  </si>
  <si>
    <t>Berbeo</t>
  </si>
  <si>
    <t>Arcabuco</t>
  </si>
  <si>
    <t>Aquitania</t>
  </si>
  <si>
    <t>Almeida</t>
  </si>
  <si>
    <t>Tunja</t>
  </si>
  <si>
    <t>Zambrano</t>
  </si>
  <si>
    <t>Turbaná</t>
  </si>
  <si>
    <t>Turbaco</t>
  </si>
  <si>
    <t>Tiquisio</t>
  </si>
  <si>
    <t>Talaigua Nuevo</t>
  </si>
  <si>
    <t>Soplaviento</t>
  </si>
  <si>
    <t>Simití</t>
  </si>
  <si>
    <t>Santa Rosa del Sur</t>
  </si>
  <si>
    <t>Santa Catalina</t>
  </si>
  <si>
    <t>San Martín de Loba</t>
  </si>
  <si>
    <t>San Juan Nepomuceno</t>
  </si>
  <si>
    <t>San Jacinto del Cauca</t>
  </si>
  <si>
    <t>San Jacinto</t>
  </si>
  <si>
    <t>San Fernando</t>
  </si>
  <si>
    <t>San Estanislao</t>
  </si>
  <si>
    <t>San Cristóbal</t>
  </si>
  <si>
    <t>Río Viejo (1)(3)</t>
  </si>
  <si>
    <t>Regidor</t>
  </si>
  <si>
    <t>Pinillos</t>
  </si>
  <si>
    <t>Norosí (1)</t>
  </si>
  <si>
    <t>Mompós</t>
  </si>
  <si>
    <t>Montecristo</t>
  </si>
  <si>
    <t>María La Baja</t>
  </si>
  <si>
    <t>Margarita</t>
  </si>
  <si>
    <t>Mahates</t>
  </si>
  <si>
    <t>Magangué</t>
  </si>
  <si>
    <t>Hatillo de Loba</t>
  </si>
  <si>
    <t>El Guamo</t>
  </si>
  <si>
    <t>El Carmen de Bolívar</t>
  </si>
  <si>
    <t>Clemencia</t>
  </si>
  <si>
    <t>Cicuco</t>
  </si>
  <si>
    <t>Cantagallo</t>
  </si>
  <si>
    <t>Barranco de Loba</t>
  </si>
  <si>
    <t>Arroyohondo</t>
  </si>
  <si>
    <t>Arjona</t>
  </si>
  <si>
    <t>Arenal</t>
  </si>
  <si>
    <t>Altos del Rosario</t>
  </si>
  <si>
    <t>Achí</t>
  </si>
  <si>
    <t>Cartagena</t>
  </si>
  <si>
    <t>Bogotá, D.C.</t>
  </si>
  <si>
    <t>Usiacurí</t>
  </si>
  <si>
    <t>Atlántico</t>
  </si>
  <si>
    <t>Tubará</t>
  </si>
  <si>
    <t>Suan</t>
  </si>
  <si>
    <t>Soledad</t>
  </si>
  <si>
    <t>Santo Tomás</t>
  </si>
  <si>
    <t>Santa Lucía</t>
  </si>
  <si>
    <t>Sabanagrande</t>
  </si>
  <si>
    <t>Repelón</t>
  </si>
  <si>
    <t>Puerto Colombia</t>
  </si>
  <si>
    <t>Ponedera</t>
  </si>
  <si>
    <t>Polonuevo</t>
  </si>
  <si>
    <t>Piojó</t>
  </si>
  <si>
    <t>Palmar de Varela</t>
  </si>
  <si>
    <t>Manatí</t>
  </si>
  <si>
    <t>Malambo</t>
  </si>
  <si>
    <t>Luruaco</t>
  </si>
  <si>
    <t>Juan de Acosta</t>
  </si>
  <si>
    <t>Galapa</t>
  </si>
  <si>
    <t>Campo de La Cruz</t>
  </si>
  <si>
    <t>Baranoa</t>
  </si>
  <si>
    <t>Barranquilla</t>
  </si>
  <si>
    <t>Zaragoza</t>
  </si>
  <si>
    <t>Antioquia</t>
  </si>
  <si>
    <t>Yondó</t>
  </si>
  <si>
    <t>Yolombó</t>
  </si>
  <si>
    <t>Yarumal</t>
  </si>
  <si>
    <t>Yalí</t>
  </si>
  <si>
    <t>Vigía del Fuerte</t>
  </si>
  <si>
    <t>Vegachí</t>
  </si>
  <si>
    <t>Valdivia</t>
  </si>
  <si>
    <t>Urrao</t>
  </si>
  <si>
    <t>Uramita</t>
  </si>
  <si>
    <t>Turbo</t>
  </si>
  <si>
    <t>Titiribí</t>
  </si>
  <si>
    <t>Tarso</t>
  </si>
  <si>
    <t>Tarazá</t>
  </si>
  <si>
    <t>Támesis</t>
  </si>
  <si>
    <t>Sopetrán</t>
  </si>
  <si>
    <t>Sonson</t>
  </si>
  <si>
    <t>Segovia</t>
  </si>
  <si>
    <t>El Santuario</t>
  </si>
  <si>
    <t>Santo Domingo</t>
  </si>
  <si>
    <t>Santa Rosa de Osos</t>
  </si>
  <si>
    <t>San Vicente</t>
  </si>
  <si>
    <t>San Roque</t>
  </si>
  <si>
    <t>San Rafael</t>
  </si>
  <si>
    <t>San Pedro de Uraba</t>
  </si>
  <si>
    <t>San Juan de Urabá</t>
  </si>
  <si>
    <t>San José de La Montaña</t>
  </si>
  <si>
    <t>San Jerónimo</t>
  </si>
  <si>
    <t>San Andrés de Cuerquía</t>
  </si>
  <si>
    <t>Salgar</t>
  </si>
  <si>
    <t>Sabaneta</t>
  </si>
  <si>
    <t>Retiro</t>
  </si>
  <si>
    <t>Remedios</t>
  </si>
  <si>
    <t>Puerto Triunfo</t>
  </si>
  <si>
    <t>Puerto Nare</t>
  </si>
  <si>
    <t>Puerto Berrío</t>
  </si>
  <si>
    <t>Pueblorrico</t>
  </si>
  <si>
    <t>Peque</t>
  </si>
  <si>
    <t>Peñol</t>
  </si>
  <si>
    <t>Olaya</t>
  </si>
  <si>
    <t>Nechí</t>
  </si>
  <si>
    <t>Necoclí</t>
  </si>
  <si>
    <t>Mutatá</t>
  </si>
  <si>
    <t>Murindó</t>
  </si>
  <si>
    <t>Montebello</t>
  </si>
  <si>
    <t>Marinilla</t>
  </si>
  <si>
    <t>Maceo</t>
  </si>
  <si>
    <t>Liborina</t>
  </si>
  <si>
    <t>La Pintada</t>
  </si>
  <si>
    <t>La Estrella</t>
  </si>
  <si>
    <t>La Ceja</t>
  </si>
  <si>
    <t>Jardín</t>
  </si>
  <si>
    <t>Ituango</t>
  </si>
  <si>
    <t>Itagui</t>
  </si>
  <si>
    <t>Hispania</t>
  </si>
  <si>
    <t>Heliconia</t>
  </si>
  <si>
    <t>Guatapé</t>
  </si>
  <si>
    <t>Guarne</t>
  </si>
  <si>
    <t>Gómez Plata</t>
  </si>
  <si>
    <t>Girardota</t>
  </si>
  <si>
    <t>Giraldo</t>
  </si>
  <si>
    <t>Frontino</t>
  </si>
  <si>
    <t>Fredonia</t>
  </si>
  <si>
    <t>Envigado</t>
  </si>
  <si>
    <t>Entrerrios</t>
  </si>
  <si>
    <t>El Bagre</t>
  </si>
  <si>
    <t>Ebéjico</t>
  </si>
  <si>
    <t>Don Matías</t>
  </si>
  <si>
    <t>Dabeiba</t>
  </si>
  <si>
    <t>Copacabana</t>
  </si>
  <si>
    <t>Cocorná</t>
  </si>
  <si>
    <t>Cisneros</t>
  </si>
  <si>
    <t>Chigorodó</t>
  </si>
  <si>
    <t>Caucasia</t>
  </si>
  <si>
    <t>Carolina</t>
  </si>
  <si>
    <t>El Carmen de Viboral</t>
  </si>
  <si>
    <t>Carepa</t>
  </si>
  <si>
    <t>Caramanta</t>
  </si>
  <si>
    <t>Caracolí</t>
  </si>
  <si>
    <t>Cañasgordas</t>
  </si>
  <si>
    <t>Campamento</t>
  </si>
  <si>
    <t>Medellín</t>
  </si>
  <si>
    <t>Caicedo</t>
  </si>
  <si>
    <t>Regionalización</t>
  </si>
  <si>
    <t>% del total de víctimas ubicadas del país</t>
  </si>
  <si>
    <t>Municipio</t>
  </si>
  <si>
    <t>Departamento</t>
  </si>
  <si>
    <t>Cáceres</t>
  </si>
  <si>
    <t>Buriticá</t>
  </si>
  <si>
    <t>Ciudad Bolívar</t>
  </si>
  <si>
    <t>Betania</t>
  </si>
  <si>
    <t>Bello</t>
  </si>
  <si>
    <t>Belmira</t>
  </si>
  <si>
    <t>Arboletes</t>
  </si>
  <si>
    <t>Apartadó</t>
  </si>
  <si>
    <t>Anza</t>
  </si>
  <si>
    <t>Santafé de Antioquia</t>
  </si>
  <si>
    <t>Anorí</t>
  </si>
  <si>
    <t>Angostura</t>
  </si>
  <si>
    <t>Angelópolis</t>
  </si>
  <si>
    <t>Andes</t>
  </si>
  <si>
    <t>Amalfi</t>
  </si>
  <si>
    <t>Amagá</t>
  </si>
  <si>
    <t>Alejandría</t>
  </si>
  <si>
    <t>Abriaquí</t>
  </si>
  <si>
    <t>Abejorral</t>
  </si>
  <si>
    <t>Ponderación total</t>
  </si>
  <si>
    <t>Víctimas Ubicadas</t>
  </si>
  <si>
    <t>ZMRT</t>
  </si>
  <si>
    <t>SRC</t>
  </si>
  <si>
    <t>Planes formulados</t>
  </si>
  <si>
    <t>Capacidad Administrativa</t>
  </si>
  <si>
    <t>Inversión per cápita en Población Desplazada</t>
  </si>
  <si>
    <t>Indice de Capacidad de Inversión</t>
  </si>
  <si>
    <t>Vida, seguridad, libertad e integridad</t>
  </si>
  <si>
    <t>Subsistencia Mínima</t>
  </si>
  <si>
    <t>Vivienda</t>
  </si>
  <si>
    <t>Alimentación</t>
  </si>
  <si>
    <t>Generación de ingresos</t>
  </si>
  <si>
    <t>Reunificación</t>
  </si>
  <si>
    <t>Identificación</t>
  </si>
  <si>
    <t>Educación</t>
  </si>
  <si>
    <t>Salud</t>
  </si>
  <si>
    <t>Identificaciín</t>
  </si>
  <si>
    <t>Trabajo</t>
  </si>
  <si>
    <t>Total</t>
  </si>
  <si>
    <t>Ciudad Capital</t>
  </si>
  <si>
    <t>Codigo Municipio</t>
  </si>
  <si>
    <t>SSV</t>
  </si>
  <si>
    <t>PAT</t>
  </si>
  <si>
    <t>IPM</t>
  </si>
  <si>
    <t>Necesidad por derecho</t>
  </si>
  <si>
    <t>Capacidad Territorial</t>
  </si>
  <si>
    <t>Planes de R&amp;R</t>
  </si>
  <si>
    <t>Zonas Microfocalizadas</t>
  </si>
  <si>
    <t>Sujetos de reparación Colectiva</t>
  </si>
  <si>
    <t>Componentes a que se refiere el proyecto</t>
  </si>
  <si>
    <t>Divipola</t>
  </si>
  <si>
    <t>Ponderación (entre 0 y 1)</t>
  </si>
  <si>
    <t>Población (%)</t>
  </si>
  <si>
    <t>Regionalización (%)</t>
  </si>
  <si>
    <t>Municipal</t>
  </si>
  <si>
    <t>Departamental</t>
  </si>
  <si>
    <t>Intervenciones Territoriales</t>
  </si>
  <si>
    <t>Necesidad</t>
  </si>
  <si>
    <t>Necesidad Sin estandarizar</t>
  </si>
  <si>
    <t>Regionalización sin estandarizar</t>
  </si>
  <si>
    <t>Zonas Priorizadas Acuerdo de Paz</t>
  </si>
  <si>
    <t>NECESIDADES POR DERECHO (Promedio SSV, IPM, PAT)</t>
  </si>
  <si>
    <t>Minas</t>
  </si>
  <si>
    <t>Reclutamiento</t>
  </si>
  <si>
    <t>Minas antipersonales</t>
  </si>
  <si>
    <t>PONDERACIÓN TOTAL</t>
  </si>
  <si>
    <t>Priorizada acuerdo</t>
  </si>
  <si>
    <t>Necesidad capacidad territorial sin estandarizar</t>
  </si>
  <si>
    <t>Necesidad capacidad territorial</t>
  </si>
  <si>
    <t>Étnico</t>
  </si>
  <si>
    <t>Cola superior</t>
  </si>
  <si>
    <t>Cola inferior</t>
  </si>
  <si>
    <t/>
  </si>
  <si>
    <t>(Marque el peso porcentual de los componentes que apliquen dentro del proyecto)</t>
  </si>
  <si>
    <t>% dentro del departamento</t>
  </si>
  <si>
    <t xml:space="preserve">Señale si su proyecto tiene un componente étnico </t>
  </si>
  <si>
    <t>HERRAMIENTA PARA EL CÁLCULO DE LA REGIONALIZACIÓN INDICATIVA DE LOS PROYECTOS DE INVERSIÓN ORIENTADOS A LA ATENCIÓN, ASISTENCIA Y REPARACIÓN INTEGRAL DE LAS VÍCTIMAS DEL CONFLICTO ARMADO</t>
  </si>
  <si>
    <t>INSTRUCCIONES DE USO</t>
  </si>
  <si>
    <t xml:space="preserve">1. </t>
  </si>
  <si>
    <t xml:space="preserve">2. </t>
  </si>
  <si>
    <t xml:space="preserve">3. </t>
  </si>
  <si>
    <t xml:space="preserve"> </t>
  </si>
  <si>
    <t>SI</t>
  </si>
  <si>
    <t>NO</t>
  </si>
  <si>
    <t xml:space="preserve">Diríjase a la pestaña "Ponderación por derecho". </t>
  </si>
  <si>
    <t>Diríjase a la pestaña "Resultados". Allí encontrará la distribución sugerida de los recursos en congruencia con las necesidades de los territorios con relación a los derechos.</t>
  </si>
  <si>
    <t>Diligencie el cuadro con el porcentaje de los recursos que están focalizados en cada derecho (tenga en cuenta la informacion que se diligencie en el SUIFP). No hace falta diligenciar todo el cuadro, sólo los derechos que focaliza el proyecto. La suma de las ponderaciones proporcionadas deberá ser 100%. Si el proyecto no se relaciona con ninguno de los derechos listados, deje todas las casillas vacías.</t>
  </si>
  <si>
    <r>
      <t>Esta herramienta permite a las entidades del Sistema Nacional de Reparación Integral a las Víctimas, calcular la regionalización indicativa de los proyectos de inversión orientados a la atención y reparación integral a las víctimas. El objetivo de este proceso es orientar a las entidades nacionales en la distribución de los recursos, de manera que estos se destinen a los territorios con mayores necesidades. El cálculo se realiza según lo descrito en el a</t>
    </r>
    <r>
      <rPr>
        <sz val="12"/>
        <rFont val="Arial Narrow"/>
        <family val="2"/>
      </rPr>
      <t>nexo metodológico de la cartilla de regionalización</t>
    </r>
    <r>
      <rPr>
        <sz val="12"/>
        <color theme="1"/>
        <rFont val="Arial Narrow"/>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</si>
</sst>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 #,##0.00_);_(&quot;$&quot;\ * \(#,##0.00\);_(&quot;$&quot;\ * &quot;-&quot;??_);_(@_)"/>
    <numFmt numFmtId="43" formatCode="_(* #,##0.00_);_(* \(#,##0.00\);_(* &quot;-&quot;??_);_(@_)"/>
    <numFmt numFmtId="164" formatCode="_-* #,##0.00\ _€_-;\-* #,##0.00\ _€_-;_-* &quot;-&quot;??\ _€_-;_-@_-"/>
    <numFmt numFmtId="165" formatCode="0.0%"/>
    <numFmt numFmtId="166" formatCode="0.000"/>
  </numFmts>
  <fonts count="16">
    <font>
      <sz val="12"/>
      <color theme="1"/>
      <name val="Calibri"/>
      <family val="2"/>
      <scheme val="minor"/>
    </font>
    <font>
      <sz val="12"/>
      <color theme="1"/>
      <name val="Calibri"/>
      <family val="2"/>
      <scheme val="minor"/>
    </font>
    <font>
      <b/>
      <sz val="12"/>
      <color theme="1"/>
      <name val="Calibri"/>
      <family val="2"/>
      <scheme val="minor"/>
    </font>
    <font>
      <b/>
      <sz val="11"/>
      <color theme="1"/>
      <name val="Calibri"/>
      <family val="2"/>
      <scheme val="minor"/>
    </font>
    <font>
      <sz val="10"/>
      <name val="Arial"/>
      <family val="2"/>
    </font>
    <font>
      <sz val="11"/>
      <color theme="1"/>
      <name val="Calibri"/>
      <family val="2"/>
      <scheme val="minor"/>
    </font>
    <font>
      <sz val="12"/>
      <name val="Calibri"/>
      <family val="2"/>
      <scheme val="minor"/>
    </font>
    <font>
      <sz val="12"/>
      <color theme="1"/>
      <name val="Arial Narrow"/>
      <family val="2"/>
    </font>
    <font>
      <sz val="12"/>
      <color theme="0"/>
      <name val="Arial Narrow"/>
      <family val="2"/>
    </font>
    <font>
      <b/>
      <sz val="12"/>
      <color theme="0"/>
      <name val="Arial Narrow"/>
      <family val="2"/>
    </font>
    <font>
      <b/>
      <sz val="12"/>
      <color theme="1"/>
      <name val="Arial Narrow"/>
      <family val="2"/>
    </font>
    <font>
      <b/>
      <sz val="11"/>
      <color theme="0"/>
      <name val="Arial Narrow"/>
      <family val="2"/>
    </font>
    <font>
      <b/>
      <sz val="11"/>
      <color theme="1"/>
      <name val="Arial Narrow"/>
      <family val="2"/>
    </font>
    <font>
      <b/>
      <sz val="14"/>
      <color theme="1"/>
      <name val="Arial Narrow"/>
      <family val="2"/>
    </font>
    <font>
      <sz val="12"/>
      <name val="Arial Narrow"/>
      <family val="2"/>
    </font>
    <font>
      <sz val="12"/>
      <color rgb="FFFF0000"/>
      <name val="Arial Narrow"/>
      <family val="2"/>
    </font>
  </fonts>
  <fills count="10">
    <fill>
      <patternFill patternType="none"/>
    </fill>
    <fill>
      <patternFill patternType="gray125"/>
    </fill>
    <fill>
      <patternFill patternType="solid">
        <fgColor theme="7" tint="0.39997558519241921"/>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2"/>
        <bgColor indexed="64"/>
      </patternFill>
    </fill>
  </fills>
  <borders count="17">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auto="1"/>
      </left>
      <right style="thin">
        <color auto="1"/>
      </right>
      <top style="thin">
        <color auto="1"/>
      </top>
      <bottom style="double">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9">
    <xf numFmtId="0" fontId="0" fillId="0" borderId="0"/>
    <xf numFmtId="9" fontId="1" fillId="0" borderId="0" applyFont="0" applyFill="0" applyBorder="0" applyAlignment="0" applyProtection="0"/>
    <xf numFmtId="0" fontId="4" fillId="0" borderId="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cellStyleXfs>
  <cellXfs count="106">
    <xf numFmtId="0" fontId="0" fillId="0" borderId="0" xfId="0"/>
    <xf numFmtId="0" fontId="0" fillId="0" borderId="0" xfId="0" applyBorder="1"/>
    <xf numFmtId="0" fontId="0" fillId="0" borderId="0" xfId="0" applyBorder="1" applyAlignment="1">
      <alignment horizontal="center" vertical="center"/>
    </xf>
    <xf numFmtId="10" fontId="0" fillId="0" borderId="1" xfId="1" applyNumberFormat="1" applyFont="1" applyBorder="1" applyAlignment="1">
      <alignment horizontal="center" vertical="center"/>
    </xf>
    <xf numFmtId="10" fontId="0" fillId="0" borderId="1" xfId="0" applyNumberFormat="1" applyBorder="1"/>
    <xf numFmtId="0" fontId="0" fillId="0" borderId="1" xfId="0" applyBorder="1" applyAlignment="1">
      <alignment horizontal="center"/>
    </xf>
    <xf numFmtId="10" fontId="0" fillId="0" borderId="1" xfId="1" applyNumberFormat="1" applyFont="1" applyBorder="1" applyAlignment="1">
      <alignment horizontal="center"/>
    </xf>
    <xf numFmtId="0" fontId="0" fillId="0" borderId="1" xfId="0" applyBorder="1"/>
    <xf numFmtId="0" fontId="3" fillId="2"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3" fillId="4"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2" fillId="0" borderId="0" xfId="0" applyFont="1" applyFill="1" applyBorder="1" applyAlignment="1">
      <alignment horizontal="center" vertical="center"/>
    </xf>
    <xf numFmtId="0" fontId="0" fillId="0" borderId="0" xfId="0" applyBorder="1" applyAlignment="1">
      <alignment horizontal="center"/>
    </xf>
    <xf numFmtId="0" fontId="0" fillId="0" borderId="0" xfId="0" applyFill="1" applyBorder="1" applyAlignment="1">
      <alignment horizontal="center"/>
    </xf>
    <xf numFmtId="0" fontId="0" fillId="8" borderId="0" xfId="0" applyFill="1"/>
    <xf numFmtId="0" fontId="0" fillId="8" borderId="1" xfId="0" applyFill="1" applyBorder="1"/>
    <xf numFmtId="166" fontId="0" fillId="0" borderId="1" xfId="0" applyNumberFormat="1" applyBorder="1" applyAlignment="1">
      <alignment horizontal="center"/>
    </xf>
    <xf numFmtId="0" fontId="2" fillId="8" borderId="0" xfId="0" applyFont="1" applyFill="1"/>
    <xf numFmtId="0" fontId="6" fillId="9" borderId="0" xfId="0" applyFont="1" applyFill="1" applyBorder="1" applyAlignment="1">
      <alignment horizontal="center" vertical="center"/>
    </xf>
    <xf numFmtId="0" fontId="6" fillId="9" borderId="0" xfId="0" applyFont="1" applyFill="1" applyBorder="1"/>
    <xf numFmtId="0" fontId="0" fillId="9" borderId="0" xfId="0" applyFill="1" applyBorder="1" applyAlignment="1">
      <alignment horizontal="center" vertical="center"/>
    </xf>
    <xf numFmtId="0" fontId="2" fillId="9" borderId="0" xfId="0" applyFont="1" applyFill="1" applyBorder="1" applyAlignment="1">
      <alignment horizontal="center" vertical="center"/>
    </xf>
    <xf numFmtId="0" fontId="0" fillId="9" borderId="0" xfId="0" applyFill="1" applyBorder="1" applyAlignment="1">
      <alignment horizontal="center"/>
    </xf>
    <xf numFmtId="10" fontId="0" fillId="9" borderId="0" xfId="0" applyNumberFormat="1" applyFill="1" applyBorder="1" applyAlignment="1">
      <alignment horizontal="center"/>
    </xf>
    <xf numFmtId="166" fontId="0" fillId="0" borderId="0" xfId="0" applyNumberFormat="1" applyBorder="1" applyAlignment="1">
      <alignment horizontal="center"/>
    </xf>
    <xf numFmtId="10" fontId="0" fillId="0" borderId="0" xfId="1" applyNumberFormat="1" applyFont="1" applyBorder="1" applyAlignment="1">
      <alignment horizontal="center"/>
    </xf>
    <xf numFmtId="10" fontId="0" fillId="0" borderId="0" xfId="0" applyNumberFormat="1" applyBorder="1"/>
    <xf numFmtId="10" fontId="0" fillId="0" borderId="0" xfId="1" applyNumberFormat="1" applyFont="1" applyBorder="1" applyAlignment="1">
      <alignment horizontal="center" vertical="center"/>
    </xf>
    <xf numFmtId="0" fontId="0" fillId="0" borderId="0" xfId="0" applyFill="1" applyBorder="1"/>
    <xf numFmtId="0" fontId="0" fillId="0" borderId="4" xfId="0" applyBorder="1" applyAlignment="1">
      <alignment horizontal="center"/>
    </xf>
    <xf numFmtId="0" fontId="3" fillId="6" borderId="2" xfId="0" applyFont="1" applyFill="1" applyBorder="1" applyAlignment="1">
      <alignment horizontal="center" vertical="center" wrapText="1"/>
    </xf>
    <xf numFmtId="166" fontId="0" fillId="0" borderId="2" xfId="0" applyNumberFormat="1" applyBorder="1" applyAlignment="1">
      <alignment horizontal="center"/>
    </xf>
    <xf numFmtId="0" fontId="2" fillId="0" borderId="0" xfId="0" applyFont="1" applyFill="1" applyBorder="1" applyAlignment="1">
      <alignment horizontal="center" vertical="center" wrapText="1"/>
    </xf>
    <xf numFmtId="166" fontId="6" fillId="9" borderId="0" xfId="0" applyNumberFormat="1" applyFont="1" applyFill="1" applyBorder="1" applyAlignment="1">
      <alignment horizontal="center" vertical="center"/>
    </xf>
    <xf numFmtId="166" fontId="0" fillId="0" borderId="0" xfId="0" applyNumberFormat="1" applyBorder="1" applyAlignment="1">
      <alignment horizontal="center" vertical="center"/>
    </xf>
    <xf numFmtId="9" fontId="0" fillId="8" borderId="1" xfId="1" applyFont="1" applyFill="1" applyBorder="1" applyAlignment="1">
      <alignment horizontal="center"/>
    </xf>
    <xf numFmtId="166" fontId="0" fillId="0" borderId="0" xfId="0" applyNumberFormat="1" applyBorder="1"/>
    <xf numFmtId="1" fontId="0" fillId="0" borderId="1" xfId="0" applyNumberFormat="1" applyFill="1" applyBorder="1" applyAlignment="1">
      <alignment horizontal="center"/>
    </xf>
    <xf numFmtId="0" fontId="0" fillId="8" borderId="10" xfId="0" applyFill="1" applyBorder="1"/>
    <xf numFmtId="0" fontId="0" fillId="8" borderId="11" xfId="0" applyFill="1" applyBorder="1"/>
    <xf numFmtId="0" fontId="0" fillId="8" borderId="0" xfId="0" applyFill="1" applyBorder="1"/>
    <xf numFmtId="0" fontId="0" fillId="8" borderId="13" xfId="0" applyFill="1" applyBorder="1"/>
    <xf numFmtId="0" fontId="0" fillId="8" borderId="15" xfId="0" applyFill="1" applyBorder="1"/>
    <xf numFmtId="0" fontId="0" fillId="8" borderId="16" xfId="0" applyFill="1" applyBorder="1"/>
    <xf numFmtId="0" fontId="7" fillId="8" borderId="0" xfId="0" applyFont="1" applyFill="1"/>
    <xf numFmtId="0" fontId="8" fillId="8" borderId="0" xfId="0" applyFont="1" applyFill="1"/>
    <xf numFmtId="0" fontId="8" fillId="8" borderId="9" xfId="0" applyFont="1" applyFill="1" applyBorder="1"/>
    <xf numFmtId="0" fontId="7" fillId="8" borderId="10" xfId="0" applyFont="1" applyFill="1" applyBorder="1"/>
    <xf numFmtId="0" fontId="7" fillId="8" borderId="11" xfId="0" applyFont="1" applyFill="1" applyBorder="1"/>
    <xf numFmtId="0" fontId="8" fillId="8" borderId="12" xfId="0" applyFont="1" applyFill="1" applyBorder="1"/>
    <xf numFmtId="0" fontId="7" fillId="8" borderId="0" xfId="0" applyFont="1" applyFill="1" applyBorder="1"/>
    <xf numFmtId="0" fontId="7" fillId="8" borderId="13" xfId="0" applyFont="1" applyFill="1" applyBorder="1"/>
    <xf numFmtId="0" fontId="9" fillId="8" borderId="12" xfId="0" applyFont="1" applyFill="1" applyBorder="1" applyAlignment="1">
      <alignment horizontal="center"/>
    </xf>
    <xf numFmtId="0" fontId="11" fillId="8" borderId="12" xfId="0" applyFont="1" applyFill="1" applyBorder="1" applyAlignment="1">
      <alignment horizontal="center" vertical="center" wrapText="1"/>
    </xf>
    <xf numFmtId="0" fontId="12" fillId="8" borderId="7" xfId="0" applyFont="1" applyFill="1" applyBorder="1" applyAlignment="1">
      <alignment horizontal="center" vertical="center" wrapText="1"/>
    </xf>
    <xf numFmtId="1" fontId="8" fillId="8" borderId="12" xfId="1" applyNumberFormat="1" applyFont="1" applyFill="1" applyBorder="1"/>
    <xf numFmtId="0" fontId="7" fillId="8" borderId="1" xfId="0" applyFont="1" applyFill="1" applyBorder="1"/>
    <xf numFmtId="10" fontId="7" fillId="8" borderId="1" xfId="1" applyNumberFormat="1" applyFont="1" applyFill="1" applyBorder="1"/>
    <xf numFmtId="165" fontId="7" fillId="8" borderId="1" xfId="1" applyNumberFormat="1" applyFont="1" applyFill="1" applyBorder="1"/>
    <xf numFmtId="165" fontId="7" fillId="8" borderId="0" xfId="0" applyNumberFormat="1" applyFont="1" applyFill="1" applyBorder="1"/>
    <xf numFmtId="0" fontId="8" fillId="8" borderId="14" xfId="0" applyFont="1" applyFill="1" applyBorder="1"/>
    <xf numFmtId="0" fontId="7" fillId="8" borderId="15" xfId="0" applyFont="1" applyFill="1" applyBorder="1"/>
    <xf numFmtId="0" fontId="7" fillId="8" borderId="16" xfId="0" applyFont="1" applyFill="1" applyBorder="1"/>
    <xf numFmtId="9" fontId="7" fillId="8" borderId="1" xfId="1" applyFont="1" applyFill="1" applyBorder="1" applyAlignment="1">
      <alignment horizontal="center"/>
    </xf>
    <xf numFmtId="0" fontId="7" fillId="8" borderId="6" xfId="0" applyFont="1" applyFill="1" applyBorder="1"/>
    <xf numFmtId="9" fontId="7" fillId="8" borderId="6" xfId="1" applyFont="1" applyFill="1" applyBorder="1" applyAlignment="1">
      <alignment horizontal="center"/>
    </xf>
    <xf numFmtId="0" fontId="7" fillId="8" borderId="7" xfId="0" applyFont="1" applyFill="1" applyBorder="1"/>
    <xf numFmtId="9" fontId="7" fillId="8" borderId="7" xfId="1" applyFont="1" applyFill="1" applyBorder="1" applyAlignment="1">
      <alignment horizontal="center"/>
    </xf>
    <xf numFmtId="0" fontId="10" fillId="8" borderId="0" xfId="0" applyFont="1" applyFill="1" applyBorder="1"/>
    <xf numFmtId="0" fontId="10" fillId="8" borderId="0" xfId="0" applyFont="1" applyFill="1" applyBorder="1" applyAlignment="1">
      <alignment horizontal="center" wrapText="1"/>
    </xf>
    <xf numFmtId="0" fontId="7" fillId="8" borderId="1" xfId="0" applyFont="1" applyFill="1" applyBorder="1" applyAlignment="1">
      <alignment horizontal="center" vertical="center"/>
    </xf>
    <xf numFmtId="0" fontId="10" fillId="8" borderId="1" xfId="0" applyFont="1" applyFill="1" applyBorder="1" applyAlignment="1">
      <alignment horizontal="center" wrapText="1"/>
    </xf>
    <xf numFmtId="0" fontId="0" fillId="8" borderId="9" xfId="0" applyFill="1" applyBorder="1"/>
    <xf numFmtId="0" fontId="0" fillId="8" borderId="12" xfId="0" applyFill="1" applyBorder="1"/>
    <xf numFmtId="0" fontId="7" fillId="8" borderId="0" xfId="0" applyFont="1" applyFill="1" applyBorder="1" applyAlignment="1">
      <alignment horizontal="center" vertical="center"/>
    </xf>
    <xf numFmtId="0" fontId="7" fillId="8" borderId="0" xfId="0" applyFont="1" applyFill="1" applyBorder="1" applyAlignment="1">
      <alignment vertical="center"/>
    </xf>
    <xf numFmtId="0" fontId="0" fillId="8" borderId="14" xfId="0" applyFill="1" applyBorder="1"/>
    <xf numFmtId="0" fontId="2" fillId="3" borderId="1" xfId="0" applyFont="1" applyFill="1" applyBorder="1" applyAlignment="1">
      <alignment horizontal="center" vertical="center" wrapText="1"/>
    </xf>
    <xf numFmtId="0" fontId="0" fillId="8" borderId="12" xfId="0" applyFill="1" applyBorder="1" applyAlignment="1">
      <alignment vertical="center"/>
    </xf>
    <xf numFmtId="0" fontId="0" fillId="8" borderId="13" xfId="0" applyFill="1" applyBorder="1" applyAlignment="1">
      <alignment vertical="center"/>
    </xf>
    <xf numFmtId="0" fontId="0" fillId="8" borderId="0" xfId="0" applyFill="1" applyAlignment="1">
      <alignment vertical="center"/>
    </xf>
    <xf numFmtId="166" fontId="0" fillId="0" borderId="1" xfId="0" applyNumberFormat="1" applyFill="1" applyBorder="1" applyAlignment="1">
      <alignment horizontal="center"/>
    </xf>
    <xf numFmtId="0" fontId="0" fillId="0" borderId="1" xfId="0" applyFill="1" applyBorder="1" applyAlignment="1">
      <alignment horizontal="center"/>
    </xf>
    <xf numFmtId="0" fontId="15" fillId="8" borderId="9" xfId="0" applyFont="1" applyFill="1" applyBorder="1"/>
    <xf numFmtId="0" fontId="15" fillId="8" borderId="12" xfId="0" applyFont="1" applyFill="1" applyBorder="1"/>
    <xf numFmtId="0" fontId="15" fillId="8" borderId="14" xfId="0" applyFont="1" applyFill="1" applyBorder="1"/>
    <xf numFmtId="0" fontId="2" fillId="6" borderId="4"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2"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3" fillId="4" borderId="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7" fillId="8" borderId="0" xfId="0" applyFont="1" applyFill="1" applyBorder="1" applyAlignment="1">
      <alignment horizontal="left" vertical="center" wrapText="1"/>
    </xf>
    <xf numFmtId="0" fontId="13" fillId="8" borderId="0" xfId="0" applyFont="1" applyFill="1" applyBorder="1" applyAlignment="1">
      <alignment horizontal="center" wrapText="1"/>
    </xf>
    <xf numFmtId="0" fontId="10" fillId="8" borderId="0" xfId="0" applyFont="1" applyFill="1" applyBorder="1" applyAlignment="1">
      <alignment horizontal="center"/>
    </xf>
    <xf numFmtId="0" fontId="10" fillId="8" borderId="6" xfId="0" applyFont="1" applyFill="1" applyBorder="1" applyAlignment="1">
      <alignment horizontal="center"/>
    </xf>
  </cellXfs>
  <cellStyles count="9">
    <cellStyle name="Estilo 1" xfId="2"/>
    <cellStyle name="Millares 2" xfId="3"/>
    <cellStyle name="Millares 5 5" xfId="4"/>
    <cellStyle name="Millares 56" xfId="5"/>
    <cellStyle name="Moneda 2" xfId="6"/>
    <cellStyle name="Normal" xfId="0" builtinId="0"/>
    <cellStyle name="Normal 2" xfId="7"/>
    <cellStyle name="Porcentaje" xfId="1" builtinId="5"/>
    <cellStyle name="Porcentaje 2" xfId="8"/>
  </cellStyles>
  <dxfs count="20">
    <dxf>
      <font>
        <b/>
        <i/>
      </font>
      <fill>
        <patternFill>
          <fgColor rgb="FFC00000"/>
          <bgColor rgb="FFFF0000"/>
        </patternFill>
      </fill>
    </dxf>
    <dxf>
      <font>
        <b/>
        <i/>
      </font>
      <fill>
        <patternFill>
          <fgColor theme="5"/>
          <bgColor rgb="FFFFC000"/>
        </patternFill>
      </fill>
    </dxf>
    <dxf>
      <font>
        <b/>
        <i/>
      </font>
      <fill>
        <patternFill>
          <fgColor theme="7"/>
          <bgColor rgb="FFFFFF00"/>
        </patternFill>
      </fill>
    </dxf>
    <dxf>
      <font>
        <b/>
        <i/>
      </font>
      <fill>
        <patternFill>
          <fgColor theme="9"/>
          <bgColor theme="9" tint="0.79998168889431442"/>
        </patternFill>
      </fill>
    </dxf>
    <dxf>
      <font>
        <b/>
        <i/>
      </font>
      <fill>
        <patternFill>
          <fgColor rgb="FFC00000"/>
          <bgColor rgb="FFFF0000"/>
        </patternFill>
      </fill>
    </dxf>
    <dxf>
      <font>
        <b/>
        <i/>
      </font>
      <fill>
        <patternFill>
          <fgColor theme="5"/>
          <bgColor rgb="FFFFC000"/>
        </patternFill>
      </fill>
    </dxf>
    <dxf>
      <font>
        <b/>
        <i/>
      </font>
      <fill>
        <patternFill>
          <fgColor theme="7"/>
          <bgColor rgb="FFFFFF00"/>
        </patternFill>
      </fill>
    </dxf>
    <dxf>
      <font>
        <b/>
        <i/>
      </font>
      <fill>
        <patternFill>
          <fgColor theme="9"/>
          <bgColor theme="9" tint="0.79998168889431442"/>
        </patternFill>
      </fill>
    </dxf>
    <dxf>
      <font>
        <b/>
        <i/>
      </font>
      <fill>
        <patternFill>
          <fgColor rgb="FFC00000"/>
          <bgColor rgb="FFFF0000"/>
        </patternFill>
      </fill>
    </dxf>
    <dxf>
      <font>
        <b/>
        <i/>
      </font>
      <fill>
        <patternFill>
          <fgColor theme="5"/>
          <bgColor rgb="FFFFC000"/>
        </patternFill>
      </fill>
    </dxf>
    <dxf>
      <font>
        <b/>
        <i/>
      </font>
      <fill>
        <patternFill>
          <fgColor theme="7"/>
          <bgColor rgb="FFFFFF00"/>
        </patternFill>
      </fill>
    </dxf>
    <dxf>
      <font>
        <b/>
        <i/>
      </font>
      <fill>
        <patternFill>
          <fgColor theme="9"/>
          <bgColor theme="9" tint="0.79998168889431442"/>
        </patternFill>
      </fill>
    </dxf>
    <dxf>
      <font>
        <b/>
        <i/>
      </font>
      <fill>
        <patternFill>
          <fgColor rgb="FFC00000"/>
          <bgColor rgb="FFFF0000"/>
        </patternFill>
      </fill>
    </dxf>
    <dxf>
      <font>
        <b/>
        <i/>
      </font>
      <fill>
        <patternFill>
          <fgColor theme="5"/>
          <bgColor rgb="FFFFC000"/>
        </patternFill>
      </fill>
    </dxf>
    <dxf>
      <font>
        <b/>
        <i/>
      </font>
      <fill>
        <patternFill>
          <fgColor theme="7"/>
          <bgColor rgb="FFFFFF00"/>
        </patternFill>
      </fill>
    </dxf>
    <dxf>
      <font>
        <b/>
        <i/>
      </font>
      <fill>
        <patternFill>
          <fgColor theme="9"/>
          <bgColor theme="9" tint="0.79998168889431442"/>
        </patternFill>
      </fill>
    </dxf>
    <dxf>
      <font>
        <b/>
        <i/>
      </font>
      <fill>
        <patternFill>
          <fgColor rgb="FFC00000"/>
          <bgColor rgb="FFFF0000"/>
        </patternFill>
      </fill>
    </dxf>
    <dxf>
      <font>
        <b/>
        <i/>
      </font>
      <fill>
        <patternFill>
          <fgColor theme="5"/>
          <bgColor rgb="FFFFC000"/>
        </patternFill>
      </fill>
    </dxf>
    <dxf>
      <font>
        <b/>
        <i/>
      </font>
      <fill>
        <patternFill>
          <fgColor theme="7"/>
          <bgColor rgb="FFFFFF00"/>
        </patternFill>
      </fill>
    </dxf>
    <dxf>
      <font>
        <b/>
        <i/>
      </font>
      <fill>
        <patternFill>
          <fgColor theme="9"/>
          <bgColor theme="9" tint="0.79998168889431442"/>
        </patternFill>
      </fill>
    </dxf>
  </dxfs>
  <tableStyles count="0" defaultTableStyle="TableStyleMedium9" defaultPivotStyle="PivotStyleMedium7"/>
  <colors>
    <mruColors>
      <color rgb="FFF378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7</xdr:col>
      <xdr:colOff>304800</xdr:colOff>
      <xdr:row>2</xdr:row>
      <xdr:rowOff>104775</xdr:rowOff>
    </xdr:to>
    <xdr:sp macro="" textlink="">
      <xdr:nvSpPr>
        <xdr:cNvPr id="2" name="AutoShape 2" descr="Resultado de imagen para uariv">
          <a:extLst>
            <a:ext uri="{FF2B5EF4-FFF2-40B4-BE49-F238E27FC236}">
              <a16:creationId xmlns:a16="http://schemas.microsoft.com/office/drawing/2014/main" xmlns="" id="{00000000-0008-0000-0100-000002000000}"/>
            </a:ext>
          </a:extLst>
        </xdr:cNvPr>
        <xdr:cNvSpPr>
          <a:spLocks noChangeAspect="1" noChangeArrowheads="1"/>
        </xdr:cNvSpPr>
      </xdr:nvSpPr>
      <xdr:spPr bwMode="auto">
        <a:xfrm>
          <a:off x="4076700" y="20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xdr:row>
      <xdr:rowOff>0</xdr:rowOff>
    </xdr:from>
    <xdr:to>
      <xdr:col>8</xdr:col>
      <xdr:colOff>304800</xdr:colOff>
      <xdr:row>2</xdr:row>
      <xdr:rowOff>104775</xdr:rowOff>
    </xdr:to>
    <xdr:sp macro="" textlink="">
      <xdr:nvSpPr>
        <xdr:cNvPr id="3" name="AutoShape 3" descr="Resultado de imagen para uariv">
          <a:extLst>
            <a:ext uri="{FF2B5EF4-FFF2-40B4-BE49-F238E27FC236}">
              <a16:creationId xmlns:a16="http://schemas.microsoft.com/office/drawing/2014/main" xmlns="" id="{00000000-0008-0000-0100-000003000000}"/>
            </a:ext>
          </a:extLst>
        </xdr:cNvPr>
        <xdr:cNvSpPr>
          <a:spLocks noChangeAspect="1" noChangeArrowheads="1"/>
        </xdr:cNvSpPr>
      </xdr:nvSpPr>
      <xdr:spPr bwMode="auto">
        <a:xfrm>
          <a:off x="4914900" y="20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76201</xdr:colOff>
      <xdr:row>1</xdr:row>
      <xdr:rowOff>85726</xdr:rowOff>
    </xdr:from>
    <xdr:to>
      <xdr:col>11</xdr:col>
      <xdr:colOff>123826</xdr:colOff>
      <xdr:row>6</xdr:row>
      <xdr:rowOff>96931</xdr:rowOff>
    </xdr:to>
    <xdr:grpSp>
      <xdr:nvGrpSpPr>
        <xdr:cNvPr id="4" name="Grupo 3">
          <a:extLst>
            <a:ext uri="{FF2B5EF4-FFF2-40B4-BE49-F238E27FC236}">
              <a16:creationId xmlns:a16="http://schemas.microsoft.com/office/drawing/2014/main" xmlns="" id="{00000000-0008-0000-0100-000004000000}"/>
            </a:ext>
          </a:extLst>
        </xdr:cNvPr>
        <xdr:cNvGrpSpPr/>
      </xdr:nvGrpSpPr>
      <xdr:grpSpPr>
        <a:xfrm>
          <a:off x="657226" y="285751"/>
          <a:ext cx="8515350" cy="963705"/>
          <a:chOff x="504826" y="304801"/>
          <a:chExt cx="7572375" cy="1011330"/>
        </a:xfrm>
      </xdr:grpSpPr>
      <xdr:pic>
        <xdr:nvPicPr>
          <xdr:cNvPr id="5" name="Imagen 4" descr="Resultado de imagen para dnp">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6" y="304801"/>
            <a:ext cx="4276724" cy="10113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Imagen 5" descr="Resultado de imagen para uariv">
            <a:extLst>
              <a:ext uri="{FF2B5EF4-FFF2-40B4-BE49-F238E27FC236}">
                <a16:creationId xmlns:a16="http://schemas.microsoft.com/office/drawing/2014/main" xmlns="" id="{00000000-0008-0000-0100-000006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981" b="22937"/>
          <a:stretch/>
        </xdr:blipFill>
        <xdr:spPr bwMode="auto">
          <a:xfrm>
            <a:off x="5038725" y="428625"/>
            <a:ext cx="3038476" cy="84332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209551</xdr:colOff>
      <xdr:row>2</xdr:row>
      <xdr:rowOff>0</xdr:rowOff>
    </xdr:from>
    <xdr:to>
      <xdr:col>3</xdr:col>
      <xdr:colOff>3133726</xdr:colOff>
      <xdr:row>6</xdr:row>
      <xdr:rowOff>19050</xdr:rowOff>
    </xdr:to>
    <xdr:grpSp>
      <xdr:nvGrpSpPr>
        <xdr:cNvPr id="2" name="Grupo 1">
          <a:extLst>
            <a:ext uri="{FF2B5EF4-FFF2-40B4-BE49-F238E27FC236}">
              <a16:creationId xmlns:a16="http://schemas.microsoft.com/office/drawing/2014/main" xmlns="" id="{00000000-0008-0000-0300-000002000000}"/>
            </a:ext>
          </a:extLst>
        </xdr:cNvPr>
        <xdr:cNvGrpSpPr/>
      </xdr:nvGrpSpPr>
      <xdr:grpSpPr>
        <a:xfrm>
          <a:off x="723901" y="409575"/>
          <a:ext cx="5838825" cy="819150"/>
          <a:chOff x="504826" y="304801"/>
          <a:chExt cx="7572375" cy="1011330"/>
        </a:xfrm>
      </xdr:grpSpPr>
      <xdr:pic>
        <xdr:nvPicPr>
          <xdr:cNvPr id="3" name="Imagen 2" descr="Resultado de imagen para dnp">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6" y="304801"/>
            <a:ext cx="4276724" cy="10113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Imagen 3" descr="Resultado de imagen para uariv">
            <a:extLst>
              <a:ext uri="{FF2B5EF4-FFF2-40B4-BE49-F238E27FC236}">
                <a16:creationId xmlns:a16="http://schemas.microsoft.com/office/drawing/2014/main" xmlns="" id="{00000000-0008-0000-03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981" b="22937"/>
          <a:stretch/>
        </xdr:blipFill>
        <xdr:spPr bwMode="auto">
          <a:xfrm>
            <a:off x="5038725" y="428625"/>
            <a:ext cx="3038476" cy="84332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1680882</xdr:colOff>
      <xdr:row>2</xdr:row>
      <xdr:rowOff>11206</xdr:rowOff>
    </xdr:from>
    <xdr:to>
      <xdr:col>9</xdr:col>
      <xdr:colOff>1501587</xdr:colOff>
      <xdr:row>6</xdr:row>
      <xdr:rowOff>179294</xdr:rowOff>
    </xdr:to>
    <xdr:grpSp>
      <xdr:nvGrpSpPr>
        <xdr:cNvPr id="8" name="Grupo 7">
          <a:extLst>
            <a:ext uri="{FF2B5EF4-FFF2-40B4-BE49-F238E27FC236}">
              <a16:creationId xmlns:a16="http://schemas.microsoft.com/office/drawing/2014/main" xmlns="" id="{00000000-0008-0000-0400-000008000000}"/>
            </a:ext>
          </a:extLst>
        </xdr:cNvPr>
        <xdr:cNvGrpSpPr/>
      </xdr:nvGrpSpPr>
      <xdr:grpSpPr>
        <a:xfrm>
          <a:off x="2924735" y="324971"/>
          <a:ext cx="8113058" cy="1109382"/>
          <a:chOff x="504826" y="304801"/>
          <a:chExt cx="7572375" cy="1011330"/>
        </a:xfrm>
      </xdr:grpSpPr>
      <xdr:pic>
        <xdr:nvPicPr>
          <xdr:cNvPr id="9" name="Imagen 8" descr="Resultado de imagen para dnp">
            <a:extLst>
              <a:ext uri="{FF2B5EF4-FFF2-40B4-BE49-F238E27FC236}">
                <a16:creationId xmlns:a16="http://schemas.microsoft.com/office/drawing/2014/main" xmlns=""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6" y="304801"/>
            <a:ext cx="4276724" cy="10113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Imagen 9" descr="Resultado de imagen para uariv">
            <a:extLst>
              <a:ext uri="{FF2B5EF4-FFF2-40B4-BE49-F238E27FC236}">
                <a16:creationId xmlns:a16="http://schemas.microsoft.com/office/drawing/2014/main" xmlns="" id="{00000000-0008-0000-0400-00000A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981" b="22937"/>
          <a:stretch/>
        </xdr:blipFill>
        <xdr:spPr bwMode="auto">
          <a:xfrm>
            <a:off x="5038725" y="428625"/>
            <a:ext cx="3038476" cy="84332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borrero/Dropbox/GPE/Regionalizaci&#243;n/Regionalizaci&#243;n%20V2%20para%20entidad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nstrucciones de uso"/>
      <sheetName val="Parametros"/>
      <sheetName val="Ponderación por derecho"/>
      <sheetName val="Resultados"/>
    </sheetNames>
    <sheetDataSet>
      <sheetData sheetId="0" refreshError="1"/>
      <sheetData sheetId="1" refreshError="1"/>
      <sheetData sheetId="2" refreshError="1"/>
      <sheetData sheetId="3" refreshError="1">
        <row r="13">
          <cell r="B13">
            <v>1</v>
          </cell>
        </row>
      </sheetData>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29"/>
  <sheetViews>
    <sheetView topLeftCell="BC1" zoomScale="55" zoomScaleNormal="55" workbookViewId="0">
      <selection activeCell="BM12" sqref="BM12"/>
    </sheetView>
  </sheetViews>
  <sheetFormatPr baseColWidth="10" defaultColWidth="10.88671875" defaultRowHeight="18.95" customHeight="1"/>
  <cols>
    <col min="1" max="1" width="10.88671875" style="1"/>
    <col min="2" max="2" width="12.88671875" style="1" customWidth="1"/>
    <col min="3" max="3" width="10.88671875" style="1"/>
    <col min="4" max="8" width="11.6640625" style="2" customWidth="1"/>
    <col min="9" max="9" width="12" style="2" customWidth="1"/>
    <col min="10" max="13" width="11.6640625" style="2" customWidth="1"/>
    <col min="14" max="28" width="13" style="2" customWidth="1"/>
    <col min="29" max="31" width="15.33203125" style="1" customWidth="1"/>
    <col min="32" max="32" width="13.109375" style="1" customWidth="1"/>
    <col min="33" max="33" width="10.88671875" style="1"/>
    <col min="34" max="35" width="10.88671875" style="1" customWidth="1"/>
    <col min="36" max="36" width="7.6640625" style="1" bestFit="1" customWidth="1"/>
    <col min="37" max="37" width="10.88671875" style="31" customWidth="1"/>
    <col min="38" max="40" width="11.6640625" style="2" customWidth="1"/>
    <col min="41" max="41" width="12" style="2" customWidth="1"/>
    <col min="42" max="45" width="11.6640625" style="2" customWidth="1"/>
    <col min="46" max="71" width="13" style="2" customWidth="1"/>
    <col min="72" max="72" width="22.88671875" style="2" customWidth="1"/>
    <col min="73" max="73" width="13" style="2" customWidth="1"/>
    <col min="74" max="74" width="5.88671875" style="31" customWidth="1"/>
    <col min="75" max="79" width="15.33203125" style="1" customWidth="1"/>
    <col min="80" max="80" width="5.21875" style="31" customWidth="1"/>
    <col min="81" max="81" width="15.33203125" style="1" customWidth="1"/>
    <col min="82" max="82" width="16.33203125" style="2" customWidth="1"/>
    <col min="83" max="83" width="10.88671875" style="1" customWidth="1"/>
    <col min="84" max="84" width="19.33203125" style="1" customWidth="1"/>
    <col min="85" max="85" width="21.33203125" style="1" customWidth="1"/>
    <col min="86" max="86" width="12.44140625" style="1" customWidth="1"/>
    <col min="87" max="87" width="14.6640625" style="1" bestFit="1" customWidth="1"/>
    <col min="88" max="16384" width="10.88671875" style="1"/>
  </cols>
  <sheetData>
    <row r="1" spans="1:86" s="15" customFormat="1" ht="18.95" customHeight="1">
      <c r="C1" s="16"/>
      <c r="D1" s="14"/>
      <c r="E1" s="14"/>
      <c r="F1" s="89" t="s">
        <v>1092</v>
      </c>
      <c r="G1" s="90"/>
      <c r="H1" s="90"/>
      <c r="I1" s="90"/>
      <c r="J1" s="91"/>
      <c r="K1" s="89" t="s">
        <v>1091</v>
      </c>
      <c r="L1" s="90"/>
      <c r="M1" s="90"/>
      <c r="N1" s="90"/>
      <c r="O1" s="90"/>
      <c r="P1" s="90"/>
      <c r="Q1" s="90"/>
      <c r="R1" s="90"/>
      <c r="S1" s="91"/>
      <c r="T1" s="89" t="s">
        <v>1090</v>
      </c>
      <c r="U1" s="90"/>
      <c r="V1" s="90"/>
      <c r="W1" s="90"/>
      <c r="X1" s="90"/>
      <c r="Y1" s="90"/>
      <c r="Z1" s="90"/>
      <c r="AA1" s="90"/>
      <c r="AB1" s="91"/>
      <c r="AC1" s="99" t="s">
        <v>1094</v>
      </c>
      <c r="AD1" s="100"/>
      <c r="AE1" s="101"/>
      <c r="AF1" s="96" t="s">
        <v>1105</v>
      </c>
      <c r="AG1" s="97"/>
      <c r="AH1" s="97"/>
      <c r="AI1" s="97"/>
      <c r="AJ1" s="98"/>
      <c r="AK1" s="35"/>
      <c r="AL1" s="89" t="s">
        <v>1092</v>
      </c>
      <c r="AM1" s="90"/>
      <c r="AN1" s="90"/>
      <c r="AO1" s="90"/>
      <c r="AP1" s="91"/>
      <c r="AQ1" s="89" t="s">
        <v>1091</v>
      </c>
      <c r="AR1" s="90"/>
      <c r="AS1" s="90"/>
      <c r="AT1" s="90"/>
      <c r="AU1" s="90"/>
      <c r="AV1" s="90"/>
      <c r="AW1" s="90"/>
      <c r="AX1" s="90"/>
      <c r="AY1" s="91"/>
      <c r="AZ1" s="89" t="s">
        <v>1090</v>
      </c>
      <c r="BA1" s="90"/>
      <c r="BB1" s="90"/>
      <c r="BC1" s="90"/>
      <c r="BD1" s="90"/>
      <c r="BE1" s="90"/>
      <c r="BF1" s="90"/>
      <c r="BG1" s="90"/>
      <c r="BH1" s="91"/>
      <c r="BI1" s="92" t="s">
        <v>1110</v>
      </c>
      <c r="BJ1" s="93"/>
      <c r="BK1" s="93"/>
      <c r="BL1" s="93"/>
      <c r="BM1" s="93"/>
      <c r="BN1" s="93"/>
      <c r="BO1" s="93"/>
      <c r="BP1" s="93"/>
      <c r="BQ1" s="93"/>
      <c r="BR1" s="93"/>
      <c r="BS1" s="93"/>
      <c r="BT1" s="93"/>
      <c r="BU1" s="93"/>
      <c r="BV1" s="35"/>
      <c r="BW1" s="94" t="s">
        <v>1094</v>
      </c>
      <c r="BX1" s="95"/>
      <c r="BY1" s="95"/>
      <c r="BZ1" s="95"/>
      <c r="CA1" s="95"/>
      <c r="CB1" s="35"/>
    </row>
    <row r="2" spans="1:86" ht="46.5" customHeight="1">
      <c r="A2" s="13" t="s">
        <v>1089</v>
      </c>
      <c r="B2" s="13" t="s">
        <v>1048</v>
      </c>
      <c r="C2" s="13" t="s">
        <v>1047</v>
      </c>
      <c r="D2" s="13" t="s">
        <v>1088</v>
      </c>
      <c r="E2" s="8" t="s">
        <v>1069</v>
      </c>
      <c r="F2" s="12" t="s">
        <v>1087</v>
      </c>
      <c r="G2" s="12" t="s">
        <v>1083</v>
      </c>
      <c r="H2" s="12" t="s">
        <v>1084</v>
      </c>
      <c r="I2" s="12" t="s">
        <v>1078</v>
      </c>
      <c r="J2" s="12" t="s">
        <v>1086</v>
      </c>
      <c r="K2" s="12" t="s">
        <v>1084</v>
      </c>
      <c r="L2" s="12" t="s">
        <v>1083</v>
      </c>
      <c r="M2" s="12" t="s">
        <v>1085</v>
      </c>
      <c r="N2" s="12" t="s">
        <v>1081</v>
      </c>
      <c r="O2" s="12" t="s">
        <v>1080</v>
      </c>
      <c r="P2" s="12" t="s">
        <v>1079</v>
      </c>
      <c r="Q2" s="12" t="s">
        <v>1078</v>
      </c>
      <c r="R2" s="12" t="s">
        <v>1077</v>
      </c>
      <c r="S2" s="12" t="s">
        <v>1076</v>
      </c>
      <c r="T2" s="12" t="s">
        <v>1078</v>
      </c>
      <c r="U2" s="12" t="s">
        <v>1084</v>
      </c>
      <c r="V2" s="12" t="s">
        <v>1083</v>
      </c>
      <c r="W2" s="12" t="s">
        <v>1082</v>
      </c>
      <c r="X2" s="12" t="s">
        <v>1080</v>
      </c>
      <c r="Y2" s="12" t="s">
        <v>1079</v>
      </c>
      <c r="Z2" s="12" t="s">
        <v>1076</v>
      </c>
      <c r="AA2" s="12" t="s">
        <v>1111</v>
      </c>
      <c r="AB2" s="12" t="s">
        <v>1112</v>
      </c>
      <c r="AC2" s="10" t="s">
        <v>1075</v>
      </c>
      <c r="AD2" s="10" t="s">
        <v>1074</v>
      </c>
      <c r="AE2" s="10" t="s">
        <v>1073</v>
      </c>
      <c r="AF2" s="80" t="s">
        <v>1072</v>
      </c>
      <c r="AG2" s="9" t="s">
        <v>1071</v>
      </c>
      <c r="AH2" s="9" t="s">
        <v>1070</v>
      </c>
      <c r="AI2" s="80" t="s">
        <v>1115</v>
      </c>
      <c r="AJ2" s="9" t="s">
        <v>1118</v>
      </c>
      <c r="AK2" s="14"/>
      <c r="AL2" s="33" t="s">
        <v>1087</v>
      </c>
      <c r="AM2" s="12" t="s">
        <v>1083</v>
      </c>
      <c r="AN2" s="12" t="s">
        <v>1084</v>
      </c>
      <c r="AO2" s="12" t="s">
        <v>1078</v>
      </c>
      <c r="AP2" s="12" t="s">
        <v>1086</v>
      </c>
      <c r="AQ2" s="12" t="s">
        <v>1084</v>
      </c>
      <c r="AR2" s="12" t="s">
        <v>1083</v>
      </c>
      <c r="AS2" s="12" t="s">
        <v>1085</v>
      </c>
      <c r="AT2" s="12" t="s">
        <v>1081</v>
      </c>
      <c r="AU2" s="12" t="s">
        <v>1080</v>
      </c>
      <c r="AV2" s="12" t="s">
        <v>1079</v>
      </c>
      <c r="AW2" s="12" t="s">
        <v>1078</v>
      </c>
      <c r="AX2" s="12" t="s">
        <v>1077</v>
      </c>
      <c r="AY2" s="12" t="s">
        <v>1076</v>
      </c>
      <c r="AZ2" s="12" t="s">
        <v>1078</v>
      </c>
      <c r="BA2" s="12" t="s">
        <v>1084</v>
      </c>
      <c r="BB2" s="12" t="s">
        <v>1083</v>
      </c>
      <c r="BC2" s="12" t="s">
        <v>1082</v>
      </c>
      <c r="BD2" s="12" t="s">
        <v>1080</v>
      </c>
      <c r="BE2" s="12" t="s">
        <v>1079</v>
      </c>
      <c r="BF2" s="12" t="s">
        <v>1076</v>
      </c>
      <c r="BG2" s="12" t="s">
        <v>1111</v>
      </c>
      <c r="BH2" s="12" t="s">
        <v>1112</v>
      </c>
      <c r="BI2" s="11" t="s">
        <v>1084</v>
      </c>
      <c r="BJ2" s="11" t="s">
        <v>1083</v>
      </c>
      <c r="BK2" s="11" t="s">
        <v>1082</v>
      </c>
      <c r="BL2" s="11" t="s">
        <v>1081</v>
      </c>
      <c r="BM2" s="11" t="s">
        <v>1080</v>
      </c>
      <c r="BN2" s="11" t="s">
        <v>1079</v>
      </c>
      <c r="BO2" s="11" t="s">
        <v>1078</v>
      </c>
      <c r="BP2" s="11" t="s">
        <v>1077</v>
      </c>
      <c r="BQ2" s="11" t="s">
        <v>1076</v>
      </c>
      <c r="BR2" s="11" t="s">
        <v>1111</v>
      </c>
      <c r="BS2" s="11" t="s">
        <v>1112</v>
      </c>
      <c r="BT2" s="11" t="s">
        <v>1107</v>
      </c>
      <c r="BU2" s="11" t="s">
        <v>1106</v>
      </c>
      <c r="BV2" s="14"/>
      <c r="BW2" s="10" t="s">
        <v>1075</v>
      </c>
      <c r="BX2" s="10" t="s">
        <v>1074</v>
      </c>
      <c r="BY2" s="10" t="s">
        <v>1073</v>
      </c>
      <c r="BZ2" s="10" t="s">
        <v>1116</v>
      </c>
      <c r="CA2" s="10" t="s">
        <v>1117</v>
      </c>
      <c r="CB2" s="14"/>
      <c r="CC2" s="9" t="s">
        <v>1099</v>
      </c>
      <c r="CD2" s="8" t="s">
        <v>1046</v>
      </c>
      <c r="CE2" s="8" t="s">
        <v>1068</v>
      </c>
      <c r="CF2" s="8" t="s">
        <v>1108</v>
      </c>
      <c r="CG2" s="8" t="s">
        <v>1045</v>
      </c>
    </row>
    <row r="3" spans="1:86" ht="18.95" customHeight="1">
      <c r="A3" s="7">
        <v>5001</v>
      </c>
      <c r="B3" s="7" t="s">
        <v>962</v>
      </c>
      <c r="C3" s="7" t="s">
        <v>1043</v>
      </c>
      <c r="D3" s="5">
        <v>1</v>
      </c>
      <c r="E3" s="5">
        <v>437624</v>
      </c>
      <c r="F3" s="19">
        <v>32.397329999999997</v>
      </c>
      <c r="G3" s="19">
        <v>33.259410000000003</v>
      </c>
      <c r="H3" s="19">
        <v>56.502270000000003</v>
      </c>
      <c r="I3" s="19">
        <v>14.756629999999999</v>
      </c>
      <c r="J3" s="19">
        <v>4.0896860000000004</v>
      </c>
      <c r="K3" s="84">
        <v>1.6964199999999999E-2</v>
      </c>
      <c r="L3" s="84">
        <v>2.342E-4</v>
      </c>
      <c r="M3" s="84">
        <v>1.19145E-2</v>
      </c>
      <c r="N3" s="84">
        <v>1.3699999999999999E-5</v>
      </c>
      <c r="O3" s="84">
        <v>6.2620000000000004E-4</v>
      </c>
      <c r="P3" s="84">
        <v>1.49328E-2</v>
      </c>
      <c r="Q3" s="84">
        <v>2.4889999999999998E-4</v>
      </c>
      <c r="R3" s="84">
        <v>1.0853E-3</v>
      </c>
      <c r="S3" s="84">
        <v>9.6299999999999993E-6</v>
      </c>
      <c r="T3" s="19">
        <v>0.89263369999999997</v>
      </c>
      <c r="U3" s="19">
        <v>0.2495897</v>
      </c>
      <c r="V3" s="19">
        <v>0.82301690000000005</v>
      </c>
      <c r="W3" s="19">
        <v>0.71716550000000001</v>
      </c>
      <c r="X3" s="19">
        <v>0.87661820000000001</v>
      </c>
      <c r="Y3" s="19">
        <v>0.91916469999999995</v>
      </c>
      <c r="Z3" s="19">
        <v>2.7017699999999999E-2</v>
      </c>
      <c r="AA3" s="19">
        <v>7.6550000000000004E-5</v>
      </c>
      <c r="AB3" s="19">
        <v>5.8040999999999995E-4</v>
      </c>
      <c r="AC3" s="19">
        <v>0.59079999999999999</v>
      </c>
      <c r="AD3" s="40">
        <v>653529.05690729944</v>
      </c>
      <c r="AE3" s="19">
        <v>0.96603779999999995</v>
      </c>
      <c r="AF3" s="5">
        <v>1</v>
      </c>
      <c r="AG3" s="5">
        <v>1</v>
      </c>
      <c r="AH3" s="32">
        <v>1</v>
      </c>
      <c r="AI3" s="32">
        <v>0</v>
      </c>
      <c r="AJ3" s="32">
        <v>1</v>
      </c>
      <c r="AK3" s="16"/>
      <c r="AL3" s="34">
        <f t="shared" ref="AL3:AL66" si="0">IF(OR(ISBLANK(F3),ISNA(F3)),"",(F3-AL$1126)/AL$1127)</f>
        <v>-2.2621928907275102</v>
      </c>
      <c r="AM3" s="34">
        <f t="shared" ref="AM3:AM66" si="1">IF(OR(ISBLANK(G3),ISNA(G3)),"",(G3-AM$1126)/AM$1127)</f>
        <v>-2.3063006450309418</v>
      </c>
      <c r="AN3" s="34">
        <f t="shared" ref="AN3:AN66" si="2">IF(OR(ISBLANK(H3),ISNA(H3)),"",(H3-AN$1126)/AN$1127)</f>
        <v>-2.1529037125841808</v>
      </c>
      <c r="AO3" s="34">
        <f t="shared" ref="AO3:AO66" si="3">IF(OR(ISBLANK(I3),ISNA(I3)),"",(I3-AO$1126)/AO$1127)</f>
        <v>-0.44127316413779266</v>
      </c>
      <c r="AP3" s="34">
        <f t="shared" ref="AP3:AP66" si="4">IF(OR(ISBLANK(J3),ISNA(J3)),"",(J3-AP$1126)/AP$1127)</f>
        <v>-1.5678624629930582</v>
      </c>
      <c r="AQ3" s="34">
        <f t="shared" ref="AQ3:AQ66" si="5">IF(OR(ISBLANK(K3),ISNA(K3)),"",(K3-AQ$1126)/AQ$1127)</f>
        <v>8.6980833573352026E-2</v>
      </c>
      <c r="AR3" s="34">
        <f t="shared" ref="AR3:AR66" si="6">IF(OR(ISBLANK(L3),ISNA(L3)),"",(L3-AR$1126)/AR$1127)</f>
        <v>-0.60092062420402104</v>
      </c>
      <c r="AS3" s="34">
        <f t="shared" ref="AS3:AS66" si="7">IF(OR(ISBLANK(M3),ISNA(M3)),"",(M3-AS$1126)/AS$1127)</f>
        <v>-0.77453294696192454</v>
      </c>
      <c r="AT3" s="34">
        <f t="shared" ref="AT3:AT66" si="8">IF(OR(ISBLANK(N3),ISNA(N3)),"",(N3-AT$1126)/AT$1127)</f>
        <v>-0.15043439477592299</v>
      </c>
      <c r="AU3" s="34">
        <f t="shared" ref="AU3:AU66" si="9">IF(OR(ISBLANK(O3),ISNA(O3)),"",(O3-AU$1126)/AU$1127)</f>
        <v>-0.41402055509781266</v>
      </c>
      <c r="AV3" s="34">
        <f t="shared" ref="AV3:AV66" si="10">IF(OR(ISBLANK(P3),ISNA(P3)),"",(P3-AV$1126)/AV$1127)</f>
        <v>-0.28724868980440399</v>
      </c>
      <c r="AW3" s="34">
        <f t="shared" ref="AW3:AW66" si="11">IF(OR(ISBLANK(Q3),ISNA(Q3)),"",(Q3-AW$1126)/AW$1127)</f>
        <v>-0.40467805483716657</v>
      </c>
      <c r="AX3" s="34">
        <f t="shared" ref="AX3:AX66" si="12">IF(OR(ISBLANK(R3),ISNA(R3)),"",(R3-AX$1126)/AX$1127)</f>
        <v>-0.16734824325377759</v>
      </c>
      <c r="AY3" s="34">
        <f t="shared" ref="AY3:AY66" si="13">IF(OR(ISBLANK(S3),ISNA(S3)),"",(S3-AY$1126)/AY$1127)</f>
        <v>-0.20974033379690857</v>
      </c>
      <c r="AZ3" s="34">
        <f t="shared" ref="AZ3:AZ66" si="14">IF(OR(ISBLANK(T3),ISNA(T3)),"",(T3-AZ$1126)/AZ$1127)</f>
        <v>-0.85745618966026993</v>
      </c>
      <c r="BA3" s="34">
        <f t="shared" ref="BA3:BA66" si="15">IF(OR(ISBLANK(U3),ISNA(U3)),"",(U3-BA$1126)/BA$1127)</f>
        <v>0.41863922867542513</v>
      </c>
      <c r="BB3" s="34">
        <f t="shared" ref="BB3:BB66" si="16">IF(OR(ISBLANK(V3),ISNA(V3)),"",(V3-BB$1126)/BB$1127)</f>
        <v>0.55494196687637154</v>
      </c>
      <c r="BC3" s="34">
        <f t="shared" ref="BC3:BC66" si="17">IF(OR(ISBLANK(W3),ISNA(W3)),"",(W3-BC$1126)/BC$1127)</f>
        <v>0.94742278149251213</v>
      </c>
      <c r="BD3" s="34">
        <f t="shared" ref="BD3:BD66" si="18">IF(OR(ISBLANK(X3),ISNA(X3)),"",(X3-BD$1126)/BD$1127)</f>
        <v>0.83364109210281745</v>
      </c>
      <c r="BE3" s="34">
        <f t="shared" ref="BE3:BE66" si="19">IF(OR(ISBLANK(Y3),ISNA(Y3)),"",(Y3-BE$1126)/BE$1127)</f>
        <v>0.87730700006215034</v>
      </c>
      <c r="BF3" s="34">
        <f t="shared" ref="BF3:BF66" si="20">IF(OR(ISBLANK(Z3),ISNA(Z3)),"",(Z3-BF$1126)/BF$1127)</f>
        <v>-0.74585738327311468</v>
      </c>
      <c r="BG3" s="34">
        <f t="shared" ref="BG3:BG66" si="21">IF(OR(ISBLANK(AA3),ISNA(AA3)),"",(AA3-BG$1126)/BG$1127)</f>
        <v>-0.2521501891971909</v>
      </c>
      <c r="BH3" s="34">
        <f t="shared" ref="BH3:BH66" si="22">IF(OR(ISBLANK(AB3),ISNA(AB3)),"",(AB3-BH$1126)/BH$1127)</f>
        <v>-0.10059638905676262</v>
      </c>
      <c r="BI3" s="19">
        <f>IFERROR(AVERAGE(AN3,AQ3,BA3),"")</f>
        <v>-0.54909455011180119</v>
      </c>
      <c r="BJ3" s="19">
        <f>IFERROR(AVERAGE(AM3,AR3,BB3),"")</f>
        <v>-0.78409310078619721</v>
      </c>
      <c r="BK3" s="19">
        <f>IFERROR(AVERAGE(AL3,AS3,BC3),"")</f>
        <v>-0.69643435206564097</v>
      </c>
      <c r="BL3" s="19">
        <f>IFERROR(AVERAGE(AL3,AT3),"")</f>
        <v>-1.2063136427517165</v>
      </c>
      <c r="BM3" s="19">
        <f>IFERROR(AVERAGE(AP3,BD3,AU3),"")</f>
        <v>-0.38274730866268447</v>
      </c>
      <c r="BN3" s="19">
        <f>IFERROR(AVERAGE(AL3,AV3,BE3),"")</f>
        <v>-0.55737819348992124</v>
      </c>
      <c r="BO3" s="19">
        <f>IFERROR(AVERAGE(AO3,AW3,AZ3),"")</f>
        <v>-0.5678024695450764</v>
      </c>
      <c r="BP3" s="19">
        <f>IFERROR(AVERAGE(AL3,AX3),"")</f>
        <v>-1.2147705669906439</v>
      </c>
      <c r="BQ3" s="19">
        <f>IFERROR(AVERAGE(AL3,AY3,BF3),"")</f>
        <v>-1.0725968692658443</v>
      </c>
      <c r="BR3" s="19">
        <f>IFERROR(AVERAGE(AL3,BG3,AY3),"")</f>
        <v>-0.90802780457386978</v>
      </c>
      <c r="BS3" s="19">
        <f>IFERROR(AVERAGE(AL3,AY3,BH3),"")</f>
        <v>-0.85750987119372712</v>
      </c>
      <c r="BT3" s="19">
        <f>IF(AND('[1]Ponderación por derecho'!$B$13&lt;&gt;1,'[1]Ponderación por derecho'!$B$13&lt;&gt;0),"Error ponderación",IFERROR(IF(SUM($BI$1126:$BS$1126)=0,0,SUMPRODUCT($BI$1126:$BS$1126,BI3:BS3)),""))</f>
        <v>-0.60793331297675413</v>
      </c>
      <c r="BU3" s="34">
        <f>MAX(IF(OR(BT3="",BT3=0),0,(BT3-$BT$1126)/(2*$BT$1127)),-1)</f>
        <v>-0.60904963425919934</v>
      </c>
      <c r="BV3" s="16">
        <f>IF(OR(BT3&lt;BT$1126-2*BT$1127,BT3&gt;BT$1126+2*BT$1127),1,0)</f>
        <v>0</v>
      </c>
      <c r="BW3" s="34">
        <f t="shared" ref="BW3:BW66" si="23">IF(OR(ISBLANK(AC3),ISNA(AC3)),"",(AC3-BW$1126)/BW$1127)</f>
        <v>1.1353446497571278</v>
      </c>
      <c r="BX3" s="34">
        <f t="shared" ref="BX3:BX66" si="24">IF(OR(ISBLANK(AD3),ISNA(AD3)),"",(AD3-BX$1126)/BX$1127)</f>
        <v>-1.2755660586876024E-2</v>
      </c>
      <c r="BY3" s="34">
        <f>IFERROR(IF(OR(ISBLANK(AE3),ISNA(AE3)),"",(AE3-BY$1126)/BY$1127),"")</f>
        <v>1.2229970409320479</v>
      </c>
      <c r="BZ3" s="34">
        <f>IFERROR(-AVERAGE(BW3:BY3),"")</f>
        <v>-0.78186201003409994</v>
      </c>
      <c r="CA3" s="19">
        <f>MIN(MAX(IF(BZ3="",0,(BZ3-$BZ$1126)/(2*$BZ$1127)),-1),1)*CTerritorial</f>
        <v>-0.59520784989463482</v>
      </c>
      <c r="CB3" s="16"/>
      <c r="CC3" s="5">
        <f t="shared" ref="CC3:CC66" si="25">A3</f>
        <v>5001</v>
      </c>
      <c r="CD3" s="6">
        <f t="shared" ref="CD3:CD66" si="26">E3/$CD$1127</f>
        <v>6.399944778642204E-2</v>
      </c>
      <c r="CE3" s="19">
        <f>(1+Necesidad*BU3)*(1+CTerritorial*CA3)*(1+PlanesRR*AF3)*(1+SRC*AG3)*(1+ZMRT*AH3)*(1+Priorizado*AI3)*(1+Afro*AJ3*IF('Ponderación por derecho'!D22="No",0,1))</f>
        <v>0.46093559624963698</v>
      </c>
      <c r="CF3" s="4">
        <f t="shared" ref="CF3:CF66" si="27">CD3*CE3</f>
        <v>2.9499623625081954E-2</v>
      </c>
      <c r="CG3" s="3">
        <f>IF('Ponderación por derecho'!$D$20="Error ponderación","",CF3/$CF$1127)</f>
        <v>1.9818338431296861E-2</v>
      </c>
      <c r="CH3" s="39"/>
    </row>
    <row r="4" spans="1:86" ht="18.95" customHeight="1">
      <c r="A4" s="7">
        <v>5002</v>
      </c>
      <c r="B4" s="7" t="s">
        <v>962</v>
      </c>
      <c r="C4" s="7" t="s">
        <v>1067</v>
      </c>
      <c r="D4" s="5">
        <v>0</v>
      </c>
      <c r="E4" s="5">
        <v>6211</v>
      </c>
      <c r="F4" s="19">
        <v>66.496870000000001</v>
      </c>
      <c r="G4" s="19">
        <v>57.395339999999997</v>
      </c>
      <c r="H4" s="19">
        <v>70.280410000000003</v>
      </c>
      <c r="I4" s="19">
        <v>11.38428</v>
      </c>
      <c r="J4" s="19">
        <v>17.369669999999999</v>
      </c>
      <c r="K4" s="84">
        <v>9.5537999999999994E-3</v>
      </c>
      <c r="L4" s="84">
        <v>7.0001000000000004E-3</v>
      </c>
      <c r="M4" s="84">
        <v>9.6371999999999999E-2</v>
      </c>
      <c r="N4" s="84">
        <v>1.6689000000000001E-3</v>
      </c>
      <c r="O4" s="84">
        <v>2.1619E-3</v>
      </c>
      <c r="P4" s="84">
        <v>1.50317E-2</v>
      </c>
      <c r="Q4" s="84">
        <v>1.23705E-2</v>
      </c>
      <c r="R4" s="84">
        <v>1.1804999999999999E-3</v>
      </c>
      <c r="S4" s="84">
        <v>3.3384E-3</v>
      </c>
      <c r="T4" s="19">
        <v>0.92137690000000005</v>
      </c>
      <c r="U4" s="19">
        <v>0.119847</v>
      </c>
      <c r="V4" s="19">
        <v>0.80514240000000004</v>
      </c>
      <c r="W4" s="19">
        <v>0.64917119999999995</v>
      </c>
      <c r="X4" s="19">
        <v>0.79685510000000004</v>
      </c>
      <c r="Y4" s="19">
        <v>0.87207820000000003</v>
      </c>
      <c r="Z4" s="19">
        <v>7.4902700000000003E-2</v>
      </c>
      <c r="AA4" s="19">
        <v>8.0502000000000004E-4</v>
      </c>
      <c r="AB4" s="19">
        <v>1.6100000000000001E-4</v>
      </c>
      <c r="AC4" s="19">
        <v>0.53459999999999996</v>
      </c>
      <c r="AD4" s="40">
        <v>378046.20834004186</v>
      </c>
      <c r="AE4" s="19">
        <v>0.96603779999999995</v>
      </c>
      <c r="AF4" s="5">
        <v>0</v>
      </c>
      <c r="AG4" s="5">
        <v>0</v>
      </c>
      <c r="AH4" s="32">
        <v>0</v>
      </c>
      <c r="AI4" s="32">
        <v>0</v>
      </c>
      <c r="AJ4" s="32">
        <v>0</v>
      </c>
      <c r="AK4" s="16"/>
      <c r="AL4" s="34">
        <f t="shared" si="0"/>
        <v>-0.18065814457744109</v>
      </c>
      <c r="AM4" s="34">
        <f t="shared" si="1"/>
        <v>0.11817571428346482</v>
      </c>
      <c r="AN4" s="34">
        <f t="shared" si="2"/>
        <v>-0.4961689294331692</v>
      </c>
      <c r="AO4" s="34">
        <f t="shared" si="3"/>
        <v>-0.74227388384675597</v>
      </c>
      <c r="AP4" s="34">
        <f t="shared" si="4"/>
        <v>-0.56482713895583803</v>
      </c>
      <c r="AQ4" s="34">
        <f t="shared" si="5"/>
        <v>-0.12264477912632199</v>
      </c>
      <c r="AR4" s="34">
        <f t="shared" si="6"/>
        <v>-0.36413047872828291</v>
      </c>
      <c r="AS4" s="34">
        <f t="shared" si="7"/>
        <v>0.53955321038995807</v>
      </c>
      <c r="AT4" s="34">
        <f t="shared" si="8"/>
        <v>-0.11245437357810616</v>
      </c>
      <c r="AU4" s="34">
        <f t="shared" si="9"/>
        <v>-0.37500708829579482</v>
      </c>
      <c r="AV4" s="34">
        <f t="shared" si="10"/>
        <v>-0.28485414943734805</v>
      </c>
      <c r="AW4" s="34">
        <f t="shared" si="11"/>
        <v>-6.5090661193903179E-2</v>
      </c>
      <c r="AX4" s="34">
        <f t="shared" si="12"/>
        <v>-0.16430798285562104</v>
      </c>
      <c r="AY4" s="34">
        <f t="shared" si="13"/>
        <v>-8.0497681008387015E-2</v>
      </c>
      <c r="AZ4" s="34">
        <f t="shared" si="14"/>
        <v>-0.35811894381988735</v>
      </c>
      <c r="BA4" s="34">
        <f t="shared" si="15"/>
        <v>-0.8146249989858283</v>
      </c>
      <c r="BB4" s="34">
        <f t="shared" si="16"/>
        <v>0.11649778782417507</v>
      </c>
      <c r="BC4" s="34">
        <f t="shared" si="17"/>
        <v>0.18811298132540188</v>
      </c>
      <c r="BD4" s="34">
        <f t="shared" si="18"/>
        <v>-0.12226840947216469</v>
      </c>
      <c r="BE4" s="34">
        <f t="shared" si="19"/>
        <v>0.157349683387003</v>
      </c>
      <c r="BF4" s="34">
        <f t="shared" si="20"/>
        <v>-0.26678519992104549</v>
      </c>
      <c r="BG4" s="34">
        <f t="shared" si="21"/>
        <v>-0.19520710547234155</v>
      </c>
      <c r="BH4" s="34">
        <f>IF(OR(ISBLANK(AB4),ISNA(AB4)),"",(AB4-BH$1126)/BH$1127)</f>
        <v>-0.11105106337571397</v>
      </c>
      <c r="BI4" s="19">
        <f t="shared" ref="BI4:BI67" si="28">IFERROR(AVERAGE(AN4,AQ4,BA4),"")</f>
        <v>-0.4778129025151065</v>
      </c>
      <c r="BJ4" s="19">
        <f t="shared" ref="BJ4:BJ67" si="29">IFERROR(AVERAGE(AM4,AR4,BB4),"")</f>
        <v>-4.3152325540214344E-2</v>
      </c>
      <c r="BK4" s="19">
        <f t="shared" ref="BK4:BK67" si="30">IFERROR(AVERAGE(AL4,AS4,BC4),"")</f>
        <v>0.1823360157126396</v>
      </c>
      <c r="BL4" s="19">
        <f t="shared" ref="BL4:BL67" si="31">IFERROR(AVERAGE(AL4,AT4),"")</f>
        <v>-0.14655625907777362</v>
      </c>
      <c r="BM4" s="19">
        <f t="shared" ref="BM4:BM67" si="32">IFERROR(AVERAGE(AP4,BD4,AU4),"")</f>
        <v>-0.35403421224126586</v>
      </c>
      <c r="BN4" s="19">
        <f t="shared" ref="BN4:BN67" si="33">IFERROR(AVERAGE(AL4,AV4,BE4),"")</f>
        <v>-0.10272087020926203</v>
      </c>
      <c r="BO4" s="19">
        <f t="shared" ref="BO4:BO67" si="34">IFERROR(AVERAGE(AO4,AW4,AZ4),"")</f>
        <v>-0.38849449628684884</v>
      </c>
      <c r="BP4" s="19">
        <f t="shared" ref="BP4:BP67" si="35">IFERROR(AVERAGE(AL4,AX4),"")</f>
        <v>-0.17248306371653105</v>
      </c>
      <c r="BQ4" s="19">
        <f t="shared" ref="BQ4:BQ67" si="36">IFERROR(AVERAGE(AL4,AY4,BF4),"")</f>
        <v>-0.17598034183562453</v>
      </c>
      <c r="BR4" s="19">
        <f t="shared" ref="BR4:BR67" si="37">IFERROR(AVERAGE(AL4,BG4,AY4),"")</f>
        <v>-0.1521209770193899</v>
      </c>
      <c r="BS4" s="19">
        <f t="shared" ref="BS4:BS67" si="38">IFERROR(AVERAGE(AL4,AY4,BH4),"")</f>
        <v>-0.12406896298718069</v>
      </c>
      <c r="BT4" s="19">
        <f>IF(AND('[1]Ponderación por derecho'!$B$13&lt;&gt;1,'[1]Ponderación por derecho'!$B$13&lt;&gt;0),"Error ponderación",IFERROR(IF(SUM($BI$1126:$BS$1126)=0,0,SUMPRODUCT($BI$1126:$BS$1126,BI4:BS4)),""))</f>
        <v>-0.23369397431424591</v>
      </c>
      <c r="BU4" s="34">
        <f t="shared" ref="BU4:BU67" si="39">MAX(IF(OR(BT4="",BT4=0),0,(BT4-$BT$1126)/(2*$BT$1127)),-1)</f>
        <v>-0.23094189130829385</v>
      </c>
      <c r="BV4" s="16">
        <f t="shared" ref="BV4:BV67" si="40">IF(OR(BT4&lt;BT$1126-2*BT$1127,BT4&gt;BT$1126+2*BT$1127),1,0)</f>
        <v>0</v>
      </c>
      <c r="BW4" s="34">
        <f t="shared" si="23"/>
        <v>0.32183377874543184</v>
      </c>
      <c r="BX4" s="34">
        <f t="shared" si="24"/>
        <v>-2.8265826829114164E-2</v>
      </c>
      <c r="BY4" s="34">
        <f t="shared" ref="BY4:BY67" si="41">IFERROR(IF(OR(ISBLANK(AE4),ISNA(AE4)),"",(AE4-BY$1126)/BY$1127),"")</f>
        <v>1.2229970409320479</v>
      </c>
      <c r="BZ4" s="34">
        <f t="shared" ref="BZ4:BZ67" si="42">IFERROR(-AVERAGE(BW4:BY4),"")</f>
        <v>-0.50552166428278855</v>
      </c>
      <c r="CA4" s="19">
        <f t="shared" ref="CA4:CA66" si="43">MIN(MAX(IF(BZ4="",0,(BZ4-$BZ$1126)/(2*$BZ$1127)),-1),1)*CTerritorial</f>
        <v>-0.38516621151395103</v>
      </c>
      <c r="CB4" s="16"/>
      <c r="CC4" s="5">
        <f t="shared" si="25"/>
        <v>5002</v>
      </c>
      <c r="CD4" s="6">
        <f t="shared" si="26"/>
        <v>9.0831528938419123E-4</v>
      </c>
      <c r="CE4" s="19">
        <f t="shared" ref="CE4:CE66" si="44">(1+Necesidad*BU4)*(1+CTerritorial*CA4)*(1+PlanesRR*AF4)*(1+SRC*AG4)*(1+ZMRT*AH4)*(1+Priorizado*AI4)*(1+Afro*AJ4)</f>
        <v>0.51755302827759619</v>
      </c>
      <c r="CF4" s="4">
        <f t="shared" si="27"/>
        <v>4.701013286516293E-4</v>
      </c>
      <c r="CG4" s="3">
        <f>IF('Ponderación por derecho'!$D$20="Error ponderación","",CF4/$CF$1127)</f>
        <v>3.1582190154788521E-4</v>
      </c>
      <c r="CH4" s="39"/>
    </row>
    <row r="5" spans="1:86" ht="18.95" customHeight="1">
      <c r="A5" s="7">
        <v>5004</v>
      </c>
      <c r="B5" s="7" t="s">
        <v>962</v>
      </c>
      <c r="C5" s="7" t="s">
        <v>1066</v>
      </c>
      <c r="D5" s="5">
        <v>0</v>
      </c>
      <c r="E5" s="5">
        <v>741</v>
      </c>
      <c r="F5" s="19">
        <v>52.529000000000003</v>
      </c>
      <c r="G5" s="19">
        <v>46.891190000000002</v>
      </c>
      <c r="H5" s="19">
        <v>68.048360000000002</v>
      </c>
      <c r="I5" s="19">
        <v>5.0949949999999999</v>
      </c>
      <c r="J5" s="19">
        <v>20.172709999999999</v>
      </c>
      <c r="K5" s="84">
        <v>2.3707599999999999E-2</v>
      </c>
      <c r="L5" s="84">
        <v>0.11418250000000001</v>
      </c>
      <c r="M5" s="84">
        <v>0.1141604</v>
      </c>
      <c r="N5" s="84">
        <v>0</v>
      </c>
      <c r="O5" s="84">
        <v>2.3763099999999999E-2</v>
      </c>
      <c r="P5" s="84">
        <v>8.1847000000000003E-2</v>
      </c>
      <c r="Q5" s="84">
        <v>1.37012E-2</v>
      </c>
      <c r="R5" s="84">
        <v>0</v>
      </c>
      <c r="S5" s="84">
        <v>0.41594130000000001</v>
      </c>
      <c r="T5" s="19">
        <v>0.99518309999999999</v>
      </c>
      <c r="U5" s="19">
        <v>8.4778400000000004E-2</v>
      </c>
      <c r="V5" s="19">
        <v>0.8159923</v>
      </c>
      <c r="W5" s="19">
        <v>0.46531790000000001</v>
      </c>
      <c r="X5" s="19">
        <v>0.73025050000000002</v>
      </c>
      <c r="Y5" s="19">
        <v>0.92292870000000005</v>
      </c>
      <c r="Z5" s="19">
        <v>8.4656099999999998E-2</v>
      </c>
      <c r="AA5" s="19">
        <v>1.34953E-3</v>
      </c>
      <c r="AB5" s="19">
        <v>0</v>
      </c>
      <c r="AC5" s="19">
        <v>0.37009999999999998</v>
      </c>
      <c r="AD5" s="40">
        <v>0</v>
      </c>
      <c r="AE5" s="19">
        <v>0.65943399999999996</v>
      </c>
      <c r="AF5" s="5">
        <v>0</v>
      </c>
      <c r="AG5" s="5">
        <v>0</v>
      </c>
      <c r="AH5" s="32">
        <v>0</v>
      </c>
      <c r="AI5" s="32">
        <v>0</v>
      </c>
      <c r="AJ5" s="32">
        <v>0</v>
      </c>
      <c r="AK5" s="16"/>
      <c r="AL5" s="34">
        <f t="shared" si="0"/>
        <v>-1.0332974099372423</v>
      </c>
      <c r="AM5" s="34">
        <f t="shared" si="1"/>
        <v>-0.9369758108366536</v>
      </c>
      <c r="AN5" s="34">
        <f t="shared" si="2"/>
        <v>-0.76455892058815933</v>
      </c>
      <c r="AO5" s="34">
        <f t="shared" si="3"/>
        <v>-1.303627038606727</v>
      </c>
      <c r="AP5" s="34">
        <f t="shared" si="4"/>
        <v>-0.35311392193017821</v>
      </c>
      <c r="AQ5" s="34">
        <f t="shared" si="5"/>
        <v>0.27773833069617698</v>
      </c>
      <c r="AR5" s="34">
        <f t="shared" si="6"/>
        <v>3.3869944401204668</v>
      </c>
      <c r="AS5" s="34">
        <f t="shared" si="7"/>
        <v>0.81632543549060899</v>
      </c>
      <c r="AT5" s="34">
        <f t="shared" si="8"/>
        <v>-0.15074875333706975</v>
      </c>
      <c r="AU5" s="34">
        <f t="shared" si="9"/>
        <v>0.17375744845210367</v>
      </c>
      <c r="AV5" s="34">
        <f t="shared" si="10"/>
        <v>1.3328600364772554</v>
      </c>
      <c r="AW5" s="34">
        <f t="shared" si="11"/>
        <v>-2.7811016203052902E-2</v>
      </c>
      <c r="AX5" s="34">
        <f t="shared" si="12"/>
        <v>-0.20200785050292994</v>
      </c>
      <c r="AY5" s="34">
        <f t="shared" si="13"/>
        <v>15.939201290154259</v>
      </c>
      <c r="AZ5" s="34">
        <f t="shared" si="14"/>
        <v>0.92406900442332518</v>
      </c>
      <c r="BA5" s="34">
        <f t="shared" si="15"/>
        <v>-1.1479682228755841</v>
      </c>
      <c r="BB5" s="34">
        <f t="shared" si="16"/>
        <v>0.38263533003785427</v>
      </c>
      <c r="BC5" s="34">
        <f t="shared" si="17"/>
        <v>-1.8650240093203376</v>
      </c>
      <c r="BD5" s="34">
        <f t="shared" si="18"/>
        <v>-0.92048174356526147</v>
      </c>
      <c r="BE5" s="34">
        <f t="shared" si="19"/>
        <v>0.93485893830273592</v>
      </c>
      <c r="BF5" s="34">
        <f t="shared" si="20"/>
        <v>-0.16920594476585979</v>
      </c>
      <c r="BG5" s="34">
        <f>IF(OR(ISBLANK(AA5),ISNA(AA5)),"",(AA5-BG$1126)/BG$1127)</f>
        <v>-0.15264381732181001</v>
      </c>
      <c r="BH5" s="34">
        <f t="shared" si="22"/>
        <v>-0.11506432621005545</v>
      </c>
      <c r="BI5" s="19">
        <f t="shared" si="28"/>
        <v>-0.54492960425585546</v>
      </c>
      <c r="BJ5" s="19">
        <f t="shared" si="29"/>
        <v>0.94421798644055588</v>
      </c>
      <c r="BK5" s="19">
        <f t="shared" si="30"/>
        <v>-0.69399866125565701</v>
      </c>
      <c r="BL5" s="19">
        <f t="shared" si="31"/>
        <v>-0.592023081637156</v>
      </c>
      <c r="BM5" s="19">
        <f t="shared" si="32"/>
        <v>-0.36661273901444535</v>
      </c>
      <c r="BN5" s="19">
        <f t="shared" si="33"/>
        <v>0.41147385494758298</v>
      </c>
      <c r="BO5" s="19">
        <f t="shared" si="34"/>
        <v>-0.13578968346215159</v>
      </c>
      <c r="BP5" s="19">
        <f t="shared" si="35"/>
        <v>-0.6176526302200861</v>
      </c>
      <c r="BQ5" s="19">
        <f t="shared" si="36"/>
        <v>4.912232645150385</v>
      </c>
      <c r="BR5" s="19">
        <f t="shared" si="37"/>
        <v>4.9177533542984024</v>
      </c>
      <c r="BS5" s="19">
        <f t="shared" si="38"/>
        <v>4.9302798513356541</v>
      </c>
      <c r="BT5" s="19">
        <f>IF(AND('[1]Ponderación por derecho'!$B$13&lt;&gt;1,'[1]Ponderación por derecho'!$B$13&lt;&gt;0),"Error ponderación",IFERROR(IF(SUM($BI$1126:$BS$1126)=0,0,SUMPRODUCT($BI$1126:$BS$1126,BI5:BS5)),""))</f>
        <v>0.2443909120413103</v>
      </c>
      <c r="BU5" s="34">
        <f t="shared" si="39"/>
        <v>0.25208482086174083</v>
      </c>
      <c r="BV5" s="16">
        <f t="shared" si="40"/>
        <v>0</v>
      </c>
      <c r="BW5" s="34">
        <f t="shared" si="23"/>
        <v>-2.0593501764400468</v>
      </c>
      <c r="BX5" s="34">
        <f t="shared" si="24"/>
        <v>-4.9550489627895586E-2</v>
      </c>
      <c r="BY5" s="34">
        <f t="shared" si="41"/>
        <v>-4.3565900771799115E-2</v>
      </c>
      <c r="BZ5" s="34">
        <f t="shared" si="42"/>
        <v>0.71748885561324716</v>
      </c>
      <c r="CA5" s="19">
        <f t="shared" si="43"/>
        <v>0.54442346768169403</v>
      </c>
      <c r="CB5" s="16"/>
      <c r="CC5" s="5">
        <f t="shared" si="25"/>
        <v>5004</v>
      </c>
      <c r="CD5" s="6">
        <f t="shared" si="26"/>
        <v>1.0836606495470708E-4</v>
      </c>
      <c r="CE5" s="19">
        <f t="shared" si="44"/>
        <v>1.8280225824711003</v>
      </c>
      <c r="CF5" s="4">
        <f t="shared" si="27"/>
        <v>1.9809561391073463E-4</v>
      </c>
      <c r="CG5" s="3">
        <f>IF('Ponderación por derecho'!$D$20="Error ponderación","",CF5/$CF$1127)</f>
        <v>1.3308393246415701E-4</v>
      </c>
      <c r="CH5" s="39"/>
    </row>
    <row r="6" spans="1:86" ht="18.95" customHeight="1">
      <c r="A6" s="7">
        <v>5021</v>
      </c>
      <c r="B6" s="7" t="s">
        <v>962</v>
      </c>
      <c r="C6" s="7" t="s">
        <v>1065</v>
      </c>
      <c r="D6" s="5">
        <v>0</v>
      </c>
      <c r="E6" s="5">
        <v>3853</v>
      </c>
      <c r="F6" s="19">
        <v>60.086069999999999</v>
      </c>
      <c r="G6" s="19">
        <v>49.952150000000003</v>
      </c>
      <c r="H6" s="19">
        <v>68.564599999999999</v>
      </c>
      <c r="I6" s="19">
        <v>11.052630000000001</v>
      </c>
      <c r="J6" s="19">
        <v>16.401910000000001</v>
      </c>
      <c r="K6" s="84">
        <v>2.2796899999999998E-2</v>
      </c>
      <c r="L6" s="84">
        <v>1.4759E-3</v>
      </c>
      <c r="M6" s="84">
        <v>3.09848E-2</v>
      </c>
      <c r="N6" s="84">
        <v>0</v>
      </c>
      <c r="O6" s="84">
        <v>1.1479000000000001E-3</v>
      </c>
      <c r="P6" s="84">
        <v>1.2415000000000001E-2</v>
      </c>
      <c r="Q6" s="84">
        <v>3.4100000000000002E-5</v>
      </c>
      <c r="R6" s="84">
        <v>0</v>
      </c>
      <c r="S6" s="84">
        <v>9.2263700000000004E-2</v>
      </c>
      <c r="T6" s="19">
        <v>0.97681309999999999</v>
      </c>
      <c r="U6" s="19">
        <v>0.13615530000000001</v>
      </c>
      <c r="V6" s="19">
        <v>0.83850100000000005</v>
      </c>
      <c r="W6" s="19">
        <v>0.731464</v>
      </c>
      <c r="X6" s="19">
        <v>0.67673229999999995</v>
      </c>
      <c r="Y6" s="19">
        <v>0.95066059999999997</v>
      </c>
      <c r="Z6" s="19">
        <v>3.8168000000000001E-2</v>
      </c>
      <c r="AA6" s="19">
        <v>2.72515E-3</v>
      </c>
      <c r="AB6" s="19">
        <v>5.1908E-4</v>
      </c>
      <c r="AC6" s="19">
        <v>0.42599999999999999</v>
      </c>
      <c r="AD6" s="40">
        <v>0</v>
      </c>
      <c r="AE6" s="19">
        <v>0.49433959999999999</v>
      </c>
      <c r="AF6" s="5">
        <v>0</v>
      </c>
      <c r="AG6" s="5">
        <v>1</v>
      </c>
      <c r="AH6" s="32">
        <v>0</v>
      </c>
      <c r="AI6" s="32">
        <v>0</v>
      </c>
      <c r="AJ6" s="32">
        <v>0</v>
      </c>
      <c r="AK6" s="16"/>
      <c r="AL6" s="34">
        <f t="shared" si="0"/>
        <v>-0.5719919558434835</v>
      </c>
      <c r="AM6" s="34">
        <f t="shared" si="1"/>
        <v>-0.62949956455954592</v>
      </c>
      <c r="AN6" s="34">
        <f t="shared" si="2"/>
        <v>-0.70248430351692392</v>
      </c>
      <c r="AO6" s="34">
        <f t="shared" si="3"/>
        <v>-0.77187546395898565</v>
      </c>
      <c r="AP6" s="34">
        <f t="shared" si="4"/>
        <v>-0.6379219156656788</v>
      </c>
      <c r="AQ6" s="34">
        <f t="shared" si="5"/>
        <v>0.25197642236658702</v>
      </c>
      <c r="AR6" s="34">
        <f t="shared" si="6"/>
        <v>-0.55746412563956937</v>
      </c>
      <c r="AS6" s="34">
        <f t="shared" si="7"/>
        <v>-0.47781545891707827</v>
      </c>
      <c r="AT6" s="34">
        <f t="shared" si="8"/>
        <v>-0.15074875333706975</v>
      </c>
      <c r="AU6" s="34">
        <f t="shared" si="9"/>
        <v>-0.40076710349228245</v>
      </c>
      <c r="AV6" s="34">
        <f t="shared" si="10"/>
        <v>-0.34820899047349907</v>
      </c>
      <c r="AW6" s="34">
        <f t="shared" si="11"/>
        <v>-0.41069569047557841</v>
      </c>
      <c r="AX6" s="34">
        <f t="shared" si="12"/>
        <v>-0.20200785050292994</v>
      </c>
      <c r="AY6" s="34">
        <f t="shared" si="13"/>
        <v>3.372111442486212</v>
      </c>
      <c r="AZ6" s="34">
        <f t="shared" si="14"/>
        <v>0.60493873339964654</v>
      </c>
      <c r="BA6" s="34">
        <f t="shared" si="15"/>
        <v>-0.65960708272566082</v>
      </c>
      <c r="BB6" s="34">
        <f t="shared" si="16"/>
        <v>0.9347519482947112</v>
      </c>
      <c r="BC6" s="34">
        <f t="shared" si="17"/>
        <v>1.1070978009822254</v>
      </c>
      <c r="BD6" s="34">
        <f t="shared" si="18"/>
        <v>-1.5618629823484869</v>
      </c>
      <c r="BE6" s="34">
        <f t="shared" si="19"/>
        <v>1.3588824760535454</v>
      </c>
      <c r="BF6" s="34">
        <f t="shared" si="20"/>
        <v>-0.63430264659084312</v>
      </c>
      <c r="BG6" s="34">
        <f t="shared" si="21"/>
        <v>-4.5114276182741553E-2</v>
      </c>
      <c r="BH6" s="34">
        <f t="shared" si="22"/>
        <v>-0.10212516799856487</v>
      </c>
      <c r="BI6" s="19">
        <f t="shared" si="28"/>
        <v>-0.37003832129199926</v>
      </c>
      <c r="BJ6" s="19">
        <f t="shared" si="29"/>
        <v>-8.4070580634801328E-2</v>
      </c>
      <c r="BK6" s="19">
        <f t="shared" si="30"/>
        <v>1.9096795407221201E-2</v>
      </c>
      <c r="BL6" s="19">
        <f t="shared" si="31"/>
        <v>-0.36137035459027661</v>
      </c>
      <c r="BM6" s="19">
        <f t="shared" si="32"/>
        <v>-0.86685066716881598</v>
      </c>
      <c r="BN6" s="19">
        <f t="shared" si="33"/>
        <v>0.14622717657885428</v>
      </c>
      <c r="BO6" s="19">
        <f t="shared" si="34"/>
        <v>-0.1925441403449725</v>
      </c>
      <c r="BP6" s="19">
        <f t="shared" si="35"/>
        <v>-0.38699990317320671</v>
      </c>
      <c r="BQ6" s="19">
        <f t="shared" si="36"/>
        <v>0.72193894668396175</v>
      </c>
      <c r="BR6" s="19">
        <f t="shared" si="37"/>
        <v>0.91833507015332894</v>
      </c>
      <c r="BS6" s="19">
        <f t="shared" si="38"/>
        <v>0.8993314395480545</v>
      </c>
      <c r="BT6" s="19">
        <f>IF(AND('[1]Ponderación por derecho'!$B$13&lt;&gt;1,'[1]Ponderación por derecho'!$B$13&lt;&gt;0),"Error ponderación",IFERROR(IF(SUM($BI$1126:$BS$1126)=0,0,SUMPRODUCT($BI$1126:$BS$1126,BI6:BS6)),""))</f>
        <v>-6.921803332579024E-2</v>
      </c>
      <c r="BU6" s="34">
        <f t="shared" si="39"/>
        <v>-6.4765809875672584E-2</v>
      </c>
      <c r="BV6" s="16">
        <f t="shared" si="40"/>
        <v>0</v>
      </c>
      <c r="BW6" s="34">
        <f t="shared" si="23"/>
        <v>-1.2501818901490542</v>
      </c>
      <c r="BX6" s="34">
        <f t="shared" si="24"/>
        <v>-4.9550489627895586E-2</v>
      </c>
      <c r="BY6" s="34">
        <f t="shared" si="41"/>
        <v>-0.72556152157895015</v>
      </c>
      <c r="BZ6" s="34">
        <f t="shared" si="42"/>
        <v>0.67509796711863324</v>
      </c>
      <c r="CA6" s="19">
        <f t="shared" si="43"/>
        <v>0.51220286794402681</v>
      </c>
      <c r="CB6" s="16"/>
      <c r="CC6" s="5">
        <f t="shared" si="25"/>
        <v>5021</v>
      </c>
      <c r="CD6" s="6">
        <f t="shared" si="26"/>
        <v>5.6347428916394919E-4</v>
      </c>
      <c r="CE6" s="19">
        <f t="shared" si="44"/>
        <v>1.7885699429980966</v>
      </c>
      <c r="CF6" s="4">
        <f t="shared" si="27"/>
        <v>1.0078131772508576E-3</v>
      </c>
      <c r="CG6" s="3">
        <f>IF('Ponderación por derecho'!$D$20="Error ponderación","",CF6/$CF$1127)</f>
        <v>6.7706567636666181E-4</v>
      </c>
      <c r="CH6" s="39"/>
    </row>
    <row r="7" spans="1:86" ht="18.95" customHeight="1">
      <c r="A7" s="7">
        <v>5030</v>
      </c>
      <c r="B7" s="7" t="s">
        <v>962</v>
      </c>
      <c r="C7" s="7" t="s">
        <v>1064</v>
      </c>
      <c r="D7" s="5">
        <v>0</v>
      </c>
      <c r="E7" s="5">
        <v>1960</v>
      </c>
      <c r="F7" s="19">
        <v>46.555639999999997</v>
      </c>
      <c r="G7" s="19">
        <v>50.196559999999998</v>
      </c>
      <c r="H7" s="19">
        <v>67.574039999999997</v>
      </c>
      <c r="I7" s="19">
        <v>7.0705</v>
      </c>
      <c r="J7" s="19">
        <v>6.09748</v>
      </c>
      <c r="K7" s="84">
        <v>0</v>
      </c>
      <c r="L7" s="84">
        <v>1.11136E-2</v>
      </c>
      <c r="M7" s="84">
        <v>4.5952699999999999E-2</v>
      </c>
      <c r="N7" s="84">
        <v>0</v>
      </c>
      <c r="O7" s="84">
        <v>1.4933500000000001E-2</v>
      </c>
      <c r="P7" s="84">
        <v>9.3890999999999992E-3</v>
      </c>
      <c r="Q7" s="84">
        <v>1.6108899999999999E-2</v>
      </c>
      <c r="R7" s="84">
        <v>1.8932E-3</v>
      </c>
      <c r="S7" s="84">
        <v>6.8800000000000005E-5</v>
      </c>
      <c r="T7" s="19">
        <v>0.959596</v>
      </c>
      <c r="U7" s="19">
        <v>0.12815650000000001</v>
      </c>
      <c r="V7" s="19">
        <v>0.81944439999999996</v>
      </c>
      <c r="W7" s="19">
        <v>0.67045449999999995</v>
      </c>
      <c r="X7" s="19">
        <v>0.83522730000000001</v>
      </c>
      <c r="Y7" s="19">
        <v>0.92739899999999997</v>
      </c>
      <c r="Z7" s="19">
        <v>4.3478299999999998E-2</v>
      </c>
      <c r="AA7" s="19">
        <v>0</v>
      </c>
      <c r="AB7" s="19">
        <v>5.1020000000000004E-4</v>
      </c>
      <c r="AC7" s="19">
        <v>0.50419999999999998</v>
      </c>
      <c r="AD7" s="40">
        <v>413098.92857142858</v>
      </c>
      <c r="AE7" s="19">
        <v>0.78867920000000002</v>
      </c>
      <c r="AF7" s="5">
        <v>1</v>
      </c>
      <c r="AG7" s="5">
        <v>0</v>
      </c>
      <c r="AH7" s="32">
        <v>0</v>
      </c>
      <c r="AI7" s="32">
        <v>0</v>
      </c>
      <c r="AJ7" s="32">
        <v>0</v>
      </c>
      <c r="AK7" s="16"/>
      <c r="AL7" s="34">
        <f t="shared" si="0"/>
        <v>-1.397928615849785</v>
      </c>
      <c r="AM7" s="34">
        <f t="shared" si="1"/>
        <v>-0.60494835534655833</v>
      </c>
      <c r="AN7" s="34">
        <f t="shared" si="2"/>
        <v>-0.82159292099345338</v>
      </c>
      <c r="AO7" s="34">
        <f t="shared" si="3"/>
        <v>-1.1273023905753379</v>
      </c>
      <c r="AP7" s="34">
        <f t="shared" si="4"/>
        <v>-1.4162140645168262</v>
      </c>
      <c r="AQ7" s="34">
        <f t="shared" si="5"/>
        <v>-0.3929029539360685</v>
      </c>
      <c r="AR7" s="34">
        <f t="shared" si="6"/>
        <v>-0.22016792187487855</v>
      </c>
      <c r="AS7" s="34">
        <f t="shared" si="7"/>
        <v>-0.24492779121880112</v>
      </c>
      <c r="AT7" s="34">
        <f t="shared" si="8"/>
        <v>-0.15074875333706975</v>
      </c>
      <c r="AU7" s="34">
        <f t="shared" si="9"/>
        <v>-5.055283772038878E-2</v>
      </c>
      <c r="AV7" s="34">
        <f t="shared" si="10"/>
        <v>-0.42147127254301003</v>
      </c>
      <c r="AW7" s="34">
        <f t="shared" si="11"/>
        <v>3.9640852170337151E-2</v>
      </c>
      <c r="AX7" s="34">
        <f t="shared" si="12"/>
        <v>-0.14154754603034611</v>
      </c>
      <c r="AY7" s="34">
        <f t="shared" si="13"/>
        <v>-0.20744300242060537</v>
      </c>
      <c r="AZ7" s="34">
        <f t="shared" si="14"/>
        <v>0.30583705733858102</v>
      </c>
      <c r="BA7" s="34">
        <f t="shared" si="15"/>
        <v>-0.73563936742620151</v>
      </c>
      <c r="BB7" s="34">
        <f t="shared" si="16"/>
        <v>0.46731200074226936</v>
      </c>
      <c r="BC7" s="34">
        <f t="shared" si="17"/>
        <v>0.42578905520066274</v>
      </c>
      <c r="BD7" s="34">
        <f t="shared" si="18"/>
        <v>0.33759775140091458</v>
      </c>
      <c r="BE7" s="34">
        <f t="shared" si="19"/>
        <v>1.0032102745186973</v>
      </c>
      <c r="BF7" s="34">
        <f t="shared" si="20"/>
        <v>-0.58117500713684922</v>
      </c>
      <c r="BG7" s="34">
        <f t="shared" si="21"/>
        <v>-0.258133953880894</v>
      </c>
      <c r="BH7" s="34">
        <f t="shared" si="22"/>
        <v>-0.10234652063191241</v>
      </c>
      <c r="BI7" s="19">
        <f t="shared" si="28"/>
        <v>-0.65004508078524115</v>
      </c>
      <c r="BJ7" s="19">
        <f t="shared" si="29"/>
        <v>-0.11926809215972251</v>
      </c>
      <c r="BK7" s="19">
        <f t="shared" si="30"/>
        <v>-0.40568911728930779</v>
      </c>
      <c r="BL7" s="19">
        <f t="shared" si="31"/>
        <v>-0.77433868459342736</v>
      </c>
      <c r="BM7" s="19">
        <f t="shared" si="32"/>
        <v>-0.37638971694543349</v>
      </c>
      <c r="BN7" s="19">
        <f t="shared" si="33"/>
        <v>-0.2720632046246993</v>
      </c>
      <c r="BO7" s="19">
        <f t="shared" si="34"/>
        <v>-0.26060816035547324</v>
      </c>
      <c r="BP7" s="19">
        <f t="shared" si="35"/>
        <v>-0.76973808094006557</v>
      </c>
      <c r="BQ7" s="19">
        <f t="shared" si="36"/>
        <v>-0.72884887513574659</v>
      </c>
      <c r="BR7" s="19">
        <f t="shared" si="37"/>
        <v>-0.62116852405042811</v>
      </c>
      <c r="BS7" s="19">
        <f t="shared" si="38"/>
        <v>-0.56923937963410098</v>
      </c>
      <c r="BT7" s="19">
        <f>IF(AND('[1]Ponderación por derecho'!$B$13&lt;&gt;1,'[1]Ponderación por derecho'!$B$13&lt;&gt;0),"Error ponderación",IFERROR(IF(SUM($BI$1126:$BS$1126)=0,0,SUMPRODUCT($BI$1126:$BS$1126,BI7:BS7)),""))</f>
        <v>-0.23577665999709091</v>
      </c>
      <c r="BU7" s="34">
        <f t="shared" si="39"/>
        <v>-0.23304610511337126</v>
      </c>
      <c r="BV7" s="16">
        <f t="shared" si="40"/>
        <v>0</v>
      </c>
      <c r="BW7" s="34">
        <f t="shared" si="23"/>
        <v>-0.11821480628580536</v>
      </c>
      <c r="BX7" s="34">
        <f t="shared" si="24"/>
        <v>-2.6292297366721017E-2</v>
      </c>
      <c r="BY7" s="34">
        <f t="shared" si="41"/>
        <v>0.4903387041714603</v>
      </c>
      <c r="BZ7" s="34">
        <f t="shared" si="42"/>
        <v>-0.11527720017297798</v>
      </c>
      <c r="CA7" s="19">
        <f t="shared" si="43"/>
        <v>-8.8547972914864465E-2</v>
      </c>
      <c r="CB7" s="16"/>
      <c r="CC7" s="5">
        <f t="shared" si="25"/>
        <v>5030</v>
      </c>
      <c r="CD7" s="6">
        <f t="shared" si="26"/>
        <v>2.8663628517034529E-4</v>
      </c>
      <c r="CE7" s="19">
        <f t="shared" si="44"/>
        <v>0.94546438420124268</v>
      </c>
      <c r="CF7" s="4">
        <f t="shared" si="27"/>
        <v>2.7100439884831232E-4</v>
      </c>
      <c r="CG7" s="3">
        <f>IF('Ponderación por derecho'!$D$20="Error ponderación","",CF7/$CF$1127)</f>
        <v>1.8206526839140613E-4</v>
      </c>
      <c r="CH7" s="39"/>
    </row>
    <row r="8" spans="1:86" ht="18.95" customHeight="1">
      <c r="A8" s="7">
        <v>5031</v>
      </c>
      <c r="B8" s="7" t="s">
        <v>962</v>
      </c>
      <c r="C8" s="7" t="s">
        <v>1063</v>
      </c>
      <c r="D8" s="5">
        <v>0</v>
      </c>
      <c r="E8" s="5">
        <v>4928</v>
      </c>
      <c r="F8" s="19">
        <v>68.393000000000001</v>
      </c>
      <c r="G8" s="19">
        <v>59.68844</v>
      </c>
      <c r="H8" s="19">
        <v>72.360119999999995</v>
      </c>
      <c r="I8" s="19">
        <v>8.1516999999999999</v>
      </c>
      <c r="J8" s="19">
        <v>22.426600000000001</v>
      </c>
      <c r="K8" s="84">
        <v>3.9608999999999998E-3</v>
      </c>
      <c r="L8" s="84">
        <v>6.1199000000000002E-3</v>
      </c>
      <c r="M8" s="84">
        <v>2.5999899999999999E-2</v>
      </c>
      <c r="N8" s="84">
        <v>0</v>
      </c>
      <c r="O8" s="84">
        <v>2.2000000000000001E-4</v>
      </c>
      <c r="P8" s="84">
        <v>2.4853299999999998E-2</v>
      </c>
      <c r="Q8" s="84">
        <v>1.9287E-3</v>
      </c>
      <c r="R8" s="84">
        <v>5.3649999999999998E-4</v>
      </c>
      <c r="S8" s="84">
        <v>4.0200000000000001E-4</v>
      </c>
      <c r="T8" s="19">
        <v>0.96972619999999998</v>
      </c>
      <c r="U8" s="19">
        <v>0.1151176</v>
      </c>
      <c r="V8" s="19">
        <v>0.79328969999999999</v>
      </c>
      <c r="W8" s="19">
        <v>0.64712689999999995</v>
      </c>
      <c r="X8" s="19">
        <v>0.8509449</v>
      </c>
      <c r="Y8" s="19">
        <v>0.92441189999999995</v>
      </c>
      <c r="Z8" s="19">
        <v>0.2465909</v>
      </c>
      <c r="AA8" s="19">
        <v>7.0008099999999997E-3</v>
      </c>
      <c r="AB8" s="19">
        <v>1.42045E-3</v>
      </c>
      <c r="AC8" s="19">
        <v>0.47160000000000002</v>
      </c>
      <c r="AD8" s="40">
        <v>2840909.0909090908</v>
      </c>
      <c r="AE8" s="19">
        <v>0.75377360000000004</v>
      </c>
      <c r="AF8" s="5">
        <v>0</v>
      </c>
      <c r="AG8" s="5">
        <v>0</v>
      </c>
      <c r="AH8" s="32">
        <v>0</v>
      </c>
      <c r="AI8" s="32">
        <v>0</v>
      </c>
      <c r="AJ8" s="32">
        <v>0</v>
      </c>
      <c r="AK8" s="16"/>
      <c r="AL8" s="34">
        <f t="shared" si="0"/>
        <v>-6.4912874165654652E-2</v>
      </c>
      <c r="AM8" s="34">
        <f t="shared" si="1"/>
        <v>0.34851971758244166</v>
      </c>
      <c r="AN8" s="34">
        <f t="shared" si="2"/>
        <v>-0.24609686630512898</v>
      </c>
      <c r="AO8" s="34">
        <f t="shared" si="3"/>
        <v>-1.0307993650443783</v>
      </c>
      <c r="AP8" s="34">
        <f t="shared" si="4"/>
        <v>-0.18287792718091853</v>
      </c>
      <c r="AQ8" s="34">
        <f t="shared" si="5"/>
        <v>-0.28085689848128348</v>
      </c>
      <c r="AR8" s="34">
        <f t="shared" si="6"/>
        <v>-0.39493535111004213</v>
      </c>
      <c r="AS8" s="34">
        <f t="shared" si="7"/>
        <v>-0.55537622126244013</v>
      </c>
      <c r="AT8" s="34">
        <f t="shared" si="8"/>
        <v>-0.15074875333706975</v>
      </c>
      <c r="AU8" s="34">
        <f t="shared" si="9"/>
        <v>-0.42433980378894998</v>
      </c>
      <c r="AV8" s="34">
        <f t="shared" si="10"/>
        <v>-4.7056195250524582E-2</v>
      </c>
      <c r="AW8" s="34">
        <f t="shared" si="11"/>
        <v>-0.35761835118072238</v>
      </c>
      <c r="AX8" s="34">
        <f t="shared" si="12"/>
        <v>-0.18487445025491536</v>
      </c>
      <c r="AY8" s="34">
        <f t="shared" si="13"/>
        <v>-0.19450619636036826</v>
      </c>
      <c r="AZ8" s="34">
        <f t="shared" si="14"/>
        <v>0.48182254843950983</v>
      </c>
      <c r="BA8" s="34">
        <f t="shared" si="15"/>
        <v>-0.85958012816304696</v>
      </c>
      <c r="BB8" s="34">
        <f t="shared" si="16"/>
        <v>-0.17423746748657415</v>
      </c>
      <c r="BC8" s="34">
        <f t="shared" si="17"/>
        <v>0.165283758515819</v>
      </c>
      <c r="BD8" s="34">
        <f t="shared" si="18"/>
        <v>0.52596308802843961</v>
      </c>
      <c r="BE8" s="34">
        <f t="shared" si="19"/>
        <v>0.95753721534801461</v>
      </c>
      <c r="BF8" s="34">
        <f t="shared" si="20"/>
        <v>1.4508934223988188</v>
      </c>
      <c r="BG8" s="34">
        <f t="shared" si="21"/>
        <v>0.28910575396124405</v>
      </c>
      <c r="BH8" s="34">
        <f t="shared" si="22"/>
        <v>-7.9656629358872993E-2</v>
      </c>
      <c r="BI8" s="19">
        <f t="shared" si="28"/>
        <v>-0.46217796431648644</v>
      </c>
      <c r="BJ8" s="19">
        <f t="shared" si="29"/>
        <v>-7.3551033671391541E-2</v>
      </c>
      <c r="BK8" s="19">
        <f t="shared" si="30"/>
        <v>-0.15166844563742524</v>
      </c>
      <c r="BL8" s="19">
        <f t="shared" si="31"/>
        <v>-0.10783081375136219</v>
      </c>
      <c r="BM8" s="19">
        <f t="shared" si="32"/>
        <v>-2.7084880980476306E-2</v>
      </c>
      <c r="BN8" s="19">
        <f t="shared" si="33"/>
        <v>0.28185604864394515</v>
      </c>
      <c r="BO8" s="19">
        <f t="shared" si="34"/>
        <v>-0.3021983892618636</v>
      </c>
      <c r="BP8" s="19">
        <f t="shared" si="35"/>
        <v>-0.124893662210285</v>
      </c>
      <c r="BQ8" s="19">
        <f t="shared" si="36"/>
        <v>0.39715811729093198</v>
      </c>
      <c r="BR8" s="19">
        <f t="shared" si="37"/>
        <v>9.8955611450737089E-3</v>
      </c>
      <c r="BS8" s="19">
        <f t="shared" si="38"/>
        <v>-0.11302523329496532</v>
      </c>
      <c r="BT8" s="19">
        <f>IF(AND('[1]Ponderación por derecho'!$B$13&lt;&gt;1,'[1]Ponderación por derecho'!$B$13&lt;&gt;0),"Error ponderación",IFERROR(IF(SUM($BI$1126:$BS$1126)=0,0,SUMPRODUCT($BI$1126:$BS$1126,BI8:BS8)),""))</f>
        <v>-8.1252586772026569E-2</v>
      </c>
      <c r="BU8" s="34">
        <f t="shared" si="39"/>
        <v>-7.6924761035753603E-2</v>
      </c>
      <c r="BV8" s="16">
        <f t="shared" si="40"/>
        <v>0</v>
      </c>
      <c r="BW8" s="34">
        <f t="shared" si="23"/>
        <v>-0.59010901260219761</v>
      </c>
      <c r="BX8" s="34">
        <f t="shared" si="24"/>
        <v>0.11039766143940362</v>
      </c>
      <c r="BY8" s="34">
        <f t="shared" si="41"/>
        <v>0.3461456464926651</v>
      </c>
      <c r="BZ8" s="34">
        <f t="shared" si="42"/>
        <v>4.4521901556709632E-2</v>
      </c>
      <c r="CA8" s="19">
        <f t="shared" si="43"/>
        <v>3.2912630486388476E-2</v>
      </c>
      <c r="CB8" s="16"/>
      <c r="CC8" s="5">
        <f t="shared" si="25"/>
        <v>5031</v>
      </c>
      <c r="CD8" s="6">
        <f t="shared" si="26"/>
        <v>7.2068551699972535E-4</v>
      </c>
      <c r="CE8" s="19">
        <f t="shared" si="44"/>
        <v>0.95833832755504034</v>
      </c>
      <c r="CF8" s="4">
        <f t="shared" si="27"/>
        <v>6.9066055305465638E-4</v>
      </c>
      <c r="CG8" s="3">
        <f>IF('Ponderación por derecho'!$D$20="Error ponderación","",CF8/$CF$1127)</f>
        <v>4.6399726164458193E-4</v>
      </c>
      <c r="CH8" s="39"/>
    </row>
    <row r="9" spans="1:86" ht="18.95" customHeight="1">
      <c r="A9" s="7">
        <v>5034</v>
      </c>
      <c r="B9" s="7" t="s">
        <v>962</v>
      </c>
      <c r="C9" s="7" t="s">
        <v>1062</v>
      </c>
      <c r="D9" s="5">
        <v>0</v>
      </c>
      <c r="E9" s="5">
        <v>3892</v>
      </c>
      <c r="F9" s="19">
        <v>63.70232</v>
      </c>
      <c r="G9" s="19">
        <v>55.613660000000003</v>
      </c>
      <c r="H9" s="19">
        <v>68.88646</v>
      </c>
      <c r="I9" s="19">
        <v>12.337440000000001</v>
      </c>
      <c r="J9" s="19">
        <v>16.300630000000002</v>
      </c>
      <c r="K9" s="84">
        <v>3.1440999999999999E-3</v>
      </c>
      <c r="L9" s="84">
        <v>8.2614999999999994E-2</v>
      </c>
      <c r="M9" s="84">
        <v>0.13080810000000001</v>
      </c>
      <c r="N9" s="84">
        <v>2.8170000000000001E-3</v>
      </c>
      <c r="O9" s="84">
        <v>3.5982800000000002E-2</v>
      </c>
      <c r="P9" s="84">
        <v>3.4052300000000001E-2</v>
      </c>
      <c r="Q9" s="84">
        <v>1.29383E-2</v>
      </c>
      <c r="R9" s="84">
        <v>1.6891E-3</v>
      </c>
      <c r="S9" s="84">
        <v>4.2680000000000002E-4</v>
      </c>
      <c r="T9" s="19">
        <v>0.93446209999999996</v>
      </c>
      <c r="U9" s="19">
        <v>0.11414530000000001</v>
      </c>
      <c r="V9" s="19">
        <v>0.79710539999999996</v>
      </c>
      <c r="W9" s="19">
        <v>0.72829060000000001</v>
      </c>
      <c r="X9" s="19">
        <v>0.89213540000000002</v>
      </c>
      <c r="Y9" s="19">
        <v>0.91343529999999995</v>
      </c>
      <c r="Z9" s="19">
        <v>1.44E-2</v>
      </c>
      <c r="AA9" s="19">
        <v>0</v>
      </c>
      <c r="AB9" s="19">
        <v>1.02775E-3</v>
      </c>
      <c r="AC9" s="19">
        <v>0.46850000000000003</v>
      </c>
      <c r="AD9" s="40">
        <v>5851.490236382323</v>
      </c>
      <c r="AE9" s="19">
        <v>0.84811320000000001</v>
      </c>
      <c r="AF9" s="5">
        <v>1</v>
      </c>
      <c r="AG9" s="5">
        <v>0</v>
      </c>
      <c r="AH9" s="32">
        <v>0</v>
      </c>
      <c r="AI9" s="32">
        <v>0</v>
      </c>
      <c r="AJ9" s="32">
        <v>0</v>
      </c>
      <c r="AK9" s="16"/>
      <c r="AL9" s="34">
        <f t="shared" si="0"/>
        <v>-0.35124557551796631</v>
      </c>
      <c r="AM9" s="34">
        <f t="shared" si="1"/>
        <v>-6.0795679810870022E-2</v>
      </c>
      <c r="AN9" s="34">
        <f t="shared" si="2"/>
        <v>-0.66378266038476053</v>
      </c>
      <c r="AO9" s="34">
        <f t="shared" si="3"/>
        <v>-0.65719913004071695</v>
      </c>
      <c r="AP9" s="34">
        <f t="shared" si="4"/>
        <v>-0.64557157982329294</v>
      </c>
      <c r="AQ9" s="34">
        <f t="shared" si="5"/>
        <v>-0.30396256085485224</v>
      </c>
      <c r="AR9" s="34">
        <f t="shared" si="6"/>
        <v>2.2822082450384573</v>
      </c>
      <c r="AS9" s="34">
        <f t="shared" si="7"/>
        <v>1.0753493483668717</v>
      </c>
      <c r="AT9" s="34">
        <f t="shared" si="8"/>
        <v>-8.6110208318793985E-2</v>
      </c>
      <c r="AU9" s="34">
        <f t="shared" si="9"/>
        <v>0.48419103592401713</v>
      </c>
      <c r="AV9" s="34">
        <f t="shared" si="10"/>
        <v>0.17566753413822978</v>
      </c>
      <c r="AW9" s="34">
        <f t="shared" si="11"/>
        <v>-4.9183708142272624E-2</v>
      </c>
      <c r="AX9" s="34">
        <f t="shared" si="12"/>
        <v>-0.14806558329151998</v>
      </c>
      <c r="AY9" s="34">
        <f t="shared" si="13"/>
        <v>-0.19354331283607693</v>
      </c>
      <c r="AZ9" s="34">
        <f t="shared" si="14"/>
        <v>-0.13079812605184102</v>
      </c>
      <c r="BA9" s="34">
        <f t="shared" si="15"/>
        <v>-0.86882228828885777</v>
      </c>
      <c r="BB9" s="34">
        <f t="shared" si="16"/>
        <v>-8.0642040816767721E-2</v>
      </c>
      <c r="BC9" s="34">
        <f t="shared" si="17"/>
        <v>1.0716596286670417</v>
      </c>
      <c r="BD9" s="34">
        <f t="shared" si="18"/>
        <v>1.0196047634977272</v>
      </c>
      <c r="BE9" s="34">
        <f t="shared" si="19"/>
        <v>0.78970389832049204</v>
      </c>
      <c r="BF9" s="34">
        <f t="shared" si="20"/>
        <v>-0.87209292859798471</v>
      </c>
      <c r="BG9" s="34">
        <f t="shared" si="21"/>
        <v>-0.258133953880894</v>
      </c>
      <c r="BH9" s="34">
        <f t="shared" si="22"/>
        <v>-8.9445500880897241E-2</v>
      </c>
      <c r="BI9" s="19">
        <f t="shared" si="28"/>
        <v>-0.61218916984282357</v>
      </c>
      <c r="BJ9" s="19">
        <f t="shared" si="29"/>
        <v>0.71359017480360654</v>
      </c>
      <c r="BK9" s="19">
        <f t="shared" si="30"/>
        <v>0.59858780050531568</v>
      </c>
      <c r="BL9" s="19">
        <f t="shared" si="31"/>
        <v>-0.21867789191838016</v>
      </c>
      <c r="BM9" s="19">
        <f t="shared" si="32"/>
        <v>0.28607473986615045</v>
      </c>
      <c r="BN9" s="19">
        <f t="shared" si="33"/>
        <v>0.20470861898025183</v>
      </c>
      <c r="BO9" s="19">
        <f t="shared" si="34"/>
        <v>-0.27906032141161019</v>
      </c>
      <c r="BP9" s="19">
        <f t="shared" si="35"/>
        <v>-0.24965557940474314</v>
      </c>
      <c r="BQ9" s="19">
        <f t="shared" si="36"/>
        <v>-0.47229393898400929</v>
      </c>
      <c r="BR9" s="19">
        <f t="shared" si="37"/>
        <v>-0.26764094741164574</v>
      </c>
      <c r="BS9" s="19">
        <f t="shared" si="38"/>
        <v>-0.21141146307831349</v>
      </c>
      <c r="BT9" s="19">
        <f>IF(AND('[1]Ponderación por derecho'!$B$13&lt;&gt;1,'[1]Ponderación por derecho'!$B$13&lt;&gt;0),"Error ponderación",IFERROR(IF(SUM($BI$1126:$BS$1126)=0,0,SUMPRODUCT($BI$1126:$BS$1126,BI9:BS9)),""))</f>
        <v>6.4600459948991745E-2</v>
      </c>
      <c r="BU9" s="34">
        <f t="shared" si="39"/>
        <v>7.0435926633508811E-2</v>
      </c>
      <c r="BV9" s="16">
        <f t="shared" si="40"/>
        <v>0</v>
      </c>
      <c r="BW9" s="34">
        <f t="shared" si="23"/>
        <v>-0.63498238804946183</v>
      </c>
      <c r="BX9" s="34">
        <f t="shared" si="24"/>
        <v>-4.9221040492302796E-2</v>
      </c>
      <c r="BY9" s="34">
        <f t="shared" si="41"/>
        <v>0.73585719375712888</v>
      </c>
      <c r="BZ9" s="34">
        <f t="shared" si="42"/>
        <v>-1.7217921738454749E-2</v>
      </c>
      <c r="CA9" s="19">
        <f t="shared" si="43"/>
        <v>-1.4014768417282809E-2</v>
      </c>
      <c r="CB9" s="16"/>
      <c r="CC9" s="5">
        <f t="shared" si="25"/>
        <v>5034</v>
      </c>
      <c r="CD9" s="6">
        <f t="shared" si="26"/>
        <v>5.6917776626682856E-4</v>
      </c>
      <c r="CE9" s="19">
        <f t="shared" si="44"/>
        <v>1.3649732933233578</v>
      </c>
      <c r="CF9" s="4">
        <f t="shared" si="27"/>
        <v>7.7691245010766538E-4</v>
      </c>
      <c r="CG9" s="3">
        <f>IF('Ponderación por derecho'!$D$20="Error ponderación","",CF9/$CF$1127)</f>
        <v>5.2194272250410706E-4</v>
      </c>
      <c r="CH9" s="39"/>
    </row>
    <row r="10" spans="1:86" ht="18.95" customHeight="1">
      <c r="A10" s="7">
        <v>5036</v>
      </c>
      <c r="B10" s="7" t="s">
        <v>962</v>
      </c>
      <c r="C10" s="7" t="s">
        <v>1061</v>
      </c>
      <c r="D10" s="5">
        <v>0</v>
      </c>
      <c r="E10" s="5">
        <v>1006</v>
      </c>
      <c r="F10" s="19">
        <v>67.055909999999997</v>
      </c>
      <c r="G10" s="19">
        <v>59.877200000000002</v>
      </c>
      <c r="H10" s="19">
        <v>71.003990000000002</v>
      </c>
      <c r="I10" s="19">
        <v>30.211690000000001</v>
      </c>
      <c r="J10" s="19">
        <v>7.6800499999999996</v>
      </c>
      <c r="K10" s="84">
        <v>8.5372E-3</v>
      </c>
      <c r="L10" s="84">
        <v>7.2030000000000002E-3</v>
      </c>
      <c r="M10" s="84">
        <v>0.1201771</v>
      </c>
      <c r="N10" s="84">
        <v>5.2906000000000002E-2</v>
      </c>
      <c r="O10" s="84">
        <v>1.9283E-3</v>
      </c>
      <c r="P10" s="84">
        <v>1.9969400000000002E-2</v>
      </c>
      <c r="Q10" s="84">
        <v>4.9027000000000003E-3</v>
      </c>
      <c r="R10" s="84">
        <v>9.6630000000000001E-4</v>
      </c>
      <c r="S10" s="84">
        <v>1.8580000000000001E-3</v>
      </c>
      <c r="T10" s="19">
        <v>0.96711800000000003</v>
      </c>
      <c r="U10" s="19">
        <v>0.1663443</v>
      </c>
      <c r="V10" s="19">
        <v>0.80754349999999997</v>
      </c>
      <c r="W10" s="19">
        <v>0.59961319999999996</v>
      </c>
      <c r="X10" s="19">
        <v>0.79980660000000003</v>
      </c>
      <c r="Y10" s="19">
        <v>0.93326880000000001</v>
      </c>
      <c r="Z10" s="19">
        <v>0.2436548</v>
      </c>
      <c r="AA10" s="19">
        <v>0</v>
      </c>
      <c r="AB10" s="19">
        <v>0</v>
      </c>
      <c r="AC10" s="19">
        <v>0.45619999999999999</v>
      </c>
      <c r="AD10" s="40">
        <v>6671.968190854871</v>
      </c>
      <c r="AE10" s="19">
        <v>0.75377360000000004</v>
      </c>
      <c r="AF10" s="5">
        <v>0</v>
      </c>
      <c r="AG10" s="5">
        <v>0</v>
      </c>
      <c r="AH10" s="32">
        <v>0</v>
      </c>
      <c r="AI10" s="32">
        <v>0</v>
      </c>
      <c r="AJ10" s="32">
        <v>0</v>
      </c>
      <c r="AK10" s="16"/>
      <c r="AL10" s="34">
        <f t="shared" si="0"/>
        <v>-0.14653272281258076</v>
      </c>
      <c r="AM10" s="34">
        <f t="shared" si="1"/>
        <v>0.36748083313026564</v>
      </c>
      <c r="AN10" s="34">
        <f t="shared" si="2"/>
        <v>-0.40916297983529848</v>
      </c>
      <c r="AO10" s="34">
        <f t="shared" si="3"/>
        <v>0.93817564252379726</v>
      </c>
      <c r="AP10" s="34">
        <f t="shared" si="4"/>
        <v>-1.2966827749639485</v>
      </c>
      <c r="AQ10" s="34">
        <f t="shared" si="5"/>
        <v>-0.15140238976414025</v>
      </c>
      <c r="AR10" s="34">
        <f t="shared" si="6"/>
        <v>-0.35702946917788647</v>
      </c>
      <c r="AS10" s="34">
        <f t="shared" si="7"/>
        <v>0.90994011959727883</v>
      </c>
      <c r="AT10" s="34">
        <f t="shared" si="8"/>
        <v>1.0632259938183786</v>
      </c>
      <c r="AU10" s="34">
        <f t="shared" si="9"/>
        <v>-0.38094154544559705</v>
      </c>
      <c r="AV10" s="34">
        <f t="shared" si="10"/>
        <v>-0.16530387673348321</v>
      </c>
      <c r="AW10" s="34">
        <f t="shared" si="11"/>
        <v>-0.274301552350942</v>
      </c>
      <c r="AX10" s="34">
        <f t="shared" si="12"/>
        <v>-0.17114856875147327</v>
      </c>
      <c r="AY10" s="34">
        <f t="shared" si="13"/>
        <v>-0.13797561525681129</v>
      </c>
      <c r="AZ10" s="34">
        <f t="shared" si="14"/>
        <v>0.43651195655687824</v>
      </c>
      <c r="BA10" s="34">
        <f t="shared" si="15"/>
        <v>-0.37264670831642183</v>
      </c>
      <c r="BB10" s="34">
        <f t="shared" si="16"/>
        <v>0.17539444609837571</v>
      </c>
      <c r="BC10" s="34">
        <f t="shared" si="17"/>
        <v>-0.3653139247046861</v>
      </c>
      <c r="BD10" s="34">
        <f t="shared" si="18"/>
        <v>-8.6896578463859384E-2</v>
      </c>
      <c r="BE10" s="34">
        <f t="shared" si="19"/>
        <v>1.0929601063690113</v>
      </c>
      <c r="BF10" s="34">
        <f t="shared" si="20"/>
        <v>1.4215187990817046</v>
      </c>
      <c r="BG10" s="34">
        <f t="shared" si="21"/>
        <v>-0.258133953880894</v>
      </c>
      <c r="BH10" s="34">
        <f t="shared" si="22"/>
        <v>-0.11506432621005545</v>
      </c>
      <c r="BI10" s="19">
        <f t="shared" si="28"/>
        <v>-0.31107069263862019</v>
      </c>
      <c r="BJ10" s="19">
        <f t="shared" si="29"/>
        <v>6.1948603350251624E-2</v>
      </c>
      <c r="BK10" s="19">
        <f t="shared" si="30"/>
        <v>0.13269782402667066</v>
      </c>
      <c r="BL10" s="19">
        <f t="shared" si="31"/>
        <v>0.45834663550289889</v>
      </c>
      <c r="BM10" s="19">
        <f t="shared" si="32"/>
        <v>-0.58817363295780167</v>
      </c>
      <c r="BN10" s="19">
        <f t="shared" si="33"/>
        <v>0.2603745022743158</v>
      </c>
      <c r="BO10" s="19">
        <f t="shared" si="34"/>
        <v>0.36679534890991117</v>
      </c>
      <c r="BP10" s="19">
        <f t="shared" si="35"/>
        <v>-0.158840645782027</v>
      </c>
      <c r="BQ10" s="19">
        <f t="shared" si="36"/>
        <v>0.37900348700410419</v>
      </c>
      <c r="BR10" s="19">
        <f t="shared" si="37"/>
        <v>-0.18088076398342867</v>
      </c>
      <c r="BS10" s="19">
        <f t="shared" si="38"/>
        <v>-0.13319088809314916</v>
      </c>
      <c r="BT10" s="19">
        <f>IF(AND('[1]Ponderación por derecho'!$B$13&lt;&gt;1,'[1]Ponderación por derecho'!$B$13&lt;&gt;0),"Error ponderación",IFERROR(IF(SUM($BI$1126:$BS$1126)=0,0,SUMPRODUCT($BI$1126:$BS$1126,BI10:BS10)),""))</f>
        <v>0.27389974580730064</v>
      </c>
      <c r="BU10" s="34">
        <f t="shared" si="39"/>
        <v>0.28189867894584247</v>
      </c>
      <c r="BV10" s="16">
        <f t="shared" si="40"/>
        <v>0</v>
      </c>
      <c r="BW10" s="34">
        <f t="shared" si="23"/>
        <v>-0.81302836159828529</v>
      </c>
      <c r="BX10" s="34">
        <f t="shared" si="24"/>
        <v>-4.9174846148305897E-2</v>
      </c>
      <c r="BY10" s="34">
        <f t="shared" si="41"/>
        <v>0.3461456464926651</v>
      </c>
      <c r="BZ10" s="34">
        <f t="shared" si="42"/>
        <v>0.17201918708464203</v>
      </c>
      <c r="CA10" s="19">
        <f t="shared" si="43"/>
        <v>0.12982116792260062</v>
      </c>
      <c r="CB10" s="16"/>
      <c r="CC10" s="5">
        <f t="shared" si="25"/>
        <v>5036</v>
      </c>
      <c r="CD10" s="6">
        <f t="shared" si="26"/>
        <v>1.4712046065375886E-4</v>
      </c>
      <c r="CE10" s="19">
        <f t="shared" si="44"/>
        <v>1.4001909589282346</v>
      </c>
      <c r="CF10" s="4">
        <f t="shared" si="27"/>
        <v>2.0599673888075024E-4</v>
      </c>
      <c r="CG10" s="3">
        <f>IF('Ponderación por derecho'!$D$20="Error ponderación","",CF10/$CF$1127)</f>
        <v>1.3839203980253682E-4</v>
      </c>
      <c r="CH10" s="39"/>
    </row>
    <row r="11" spans="1:86" ht="18.95" customHeight="1">
      <c r="A11" s="7">
        <v>5038</v>
      </c>
      <c r="B11" s="7" t="s">
        <v>962</v>
      </c>
      <c r="C11" s="7" t="s">
        <v>1060</v>
      </c>
      <c r="D11" s="5">
        <v>0</v>
      </c>
      <c r="E11" s="5">
        <v>2520</v>
      </c>
      <c r="F11" s="19">
        <v>80.326939999999993</v>
      </c>
      <c r="G11" s="19">
        <v>65.158929999999998</v>
      </c>
      <c r="H11" s="19">
        <v>76.143910000000005</v>
      </c>
      <c r="I11" s="19">
        <v>9.6402350000000006</v>
      </c>
      <c r="J11" s="19">
        <v>25.951799999999999</v>
      </c>
      <c r="K11" s="84"/>
      <c r="L11" s="84">
        <v>2.0582999999999999E-3</v>
      </c>
      <c r="M11" s="84">
        <v>0</v>
      </c>
      <c r="N11" s="84">
        <v>0</v>
      </c>
      <c r="O11" s="84">
        <v>8.2000000000000001E-5</v>
      </c>
      <c r="P11" s="84">
        <v>0</v>
      </c>
      <c r="Q11" s="84">
        <v>0</v>
      </c>
      <c r="R11" s="84">
        <v>0</v>
      </c>
      <c r="S11" s="84">
        <v>0</v>
      </c>
      <c r="T11" s="19">
        <v>0.96608700000000003</v>
      </c>
      <c r="U11" s="19">
        <v>0.1173913</v>
      </c>
      <c r="V11" s="19">
        <v>0.78260870000000005</v>
      </c>
      <c r="W11" s="19">
        <v>0.6569566</v>
      </c>
      <c r="X11" s="19">
        <v>0.82739130000000005</v>
      </c>
      <c r="Y11" s="19">
        <v>0.87173909999999999</v>
      </c>
      <c r="Z11" s="19">
        <v>1.06383E-2</v>
      </c>
      <c r="AA11" s="19">
        <v>9.9206299999999997E-3</v>
      </c>
      <c r="AB11" s="19">
        <v>1.9841300000000002E-3</v>
      </c>
      <c r="AC11" s="19">
        <v>0.44080000000000003</v>
      </c>
      <c r="AD11" s="40">
        <v>1433703.1746031747</v>
      </c>
      <c r="AE11" s="19">
        <v>0.84811320000000001</v>
      </c>
      <c r="AF11" s="5">
        <v>1</v>
      </c>
      <c r="AG11" s="5">
        <v>0</v>
      </c>
      <c r="AH11" s="32">
        <v>0</v>
      </c>
      <c r="AI11" s="32">
        <v>0</v>
      </c>
      <c r="AJ11" s="32">
        <v>0</v>
      </c>
      <c r="AK11" s="16"/>
      <c r="AL11" s="34">
        <f t="shared" si="0"/>
        <v>0.66356940942145926</v>
      </c>
      <c r="AM11" s="34">
        <f t="shared" si="1"/>
        <v>0.89803546770542697</v>
      </c>
      <c r="AN11" s="34">
        <f t="shared" si="2"/>
        <v>0.20888011209246188</v>
      </c>
      <c r="AO11" s="34">
        <f t="shared" si="3"/>
        <v>-0.89793945835854128</v>
      </c>
      <c r="AP11" s="34">
        <f t="shared" si="4"/>
        <v>8.3379933091805261E-2</v>
      </c>
      <c r="AQ11" s="34" t="str">
        <f t="shared" si="5"/>
        <v/>
      </c>
      <c r="AR11" s="34">
        <f t="shared" si="6"/>
        <v>-0.53708153341605591</v>
      </c>
      <c r="AS11" s="34">
        <f t="shared" si="7"/>
        <v>-0.95991233330143277</v>
      </c>
      <c r="AT11" s="34">
        <f t="shared" si="8"/>
        <v>-0.15074875333706975</v>
      </c>
      <c r="AU11" s="34">
        <f t="shared" si="9"/>
        <v>-0.42784560467367916</v>
      </c>
      <c r="AV11" s="34">
        <f t="shared" si="10"/>
        <v>-0.64879765232385067</v>
      </c>
      <c r="AW11" s="34">
        <f t="shared" si="11"/>
        <v>-0.41165100414070804</v>
      </c>
      <c r="AX11" s="34">
        <f t="shared" si="12"/>
        <v>-0.20200785050292994</v>
      </c>
      <c r="AY11" s="34">
        <f t="shared" si="13"/>
        <v>-0.21011422768154267</v>
      </c>
      <c r="AZ11" s="34">
        <f t="shared" si="14"/>
        <v>0.41860105239654</v>
      </c>
      <c r="BA11" s="34">
        <f t="shared" si="15"/>
        <v>-0.83796756056245447</v>
      </c>
      <c r="BB11" s="34">
        <f t="shared" si="16"/>
        <v>-0.43623205622788053</v>
      </c>
      <c r="BC11" s="34">
        <f t="shared" si="17"/>
        <v>0.27505454140060021</v>
      </c>
      <c r="BD11" s="34">
        <f t="shared" si="18"/>
        <v>0.24368832643697111</v>
      </c>
      <c r="BE11" s="34">
        <f t="shared" si="19"/>
        <v>0.15216481031118362</v>
      </c>
      <c r="BF11" s="34">
        <f t="shared" si="20"/>
        <v>-0.9097273826465484</v>
      </c>
      <c r="BG11" s="34">
        <f t="shared" si="21"/>
        <v>0.51734240711304103</v>
      </c>
      <c r="BH11" s="34">
        <f t="shared" si="22"/>
        <v>-6.5605722560974772E-2</v>
      </c>
      <c r="BI11" s="19">
        <f t="shared" si="28"/>
        <v>-0.31454372423499632</v>
      </c>
      <c r="BJ11" s="19">
        <f t="shared" si="29"/>
        <v>-2.5092707312836488E-2</v>
      </c>
      <c r="BK11" s="19">
        <f t="shared" si="30"/>
        <v>-7.0961274931244378E-3</v>
      </c>
      <c r="BL11" s="19">
        <f t="shared" si="31"/>
        <v>0.25641032804219477</v>
      </c>
      <c r="BM11" s="19">
        <f t="shared" si="32"/>
        <v>-3.3592448381634256E-2</v>
      </c>
      <c r="BN11" s="19">
        <f t="shared" si="33"/>
        <v>5.5645522469597399E-2</v>
      </c>
      <c r="BO11" s="19">
        <f t="shared" si="34"/>
        <v>-0.29699647003423646</v>
      </c>
      <c r="BP11" s="19">
        <f t="shared" si="35"/>
        <v>0.23078077945926467</v>
      </c>
      <c r="BQ11" s="19">
        <f t="shared" si="36"/>
        <v>-0.15209073363554393</v>
      </c>
      <c r="BR11" s="19">
        <f t="shared" si="37"/>
        <v>0.32359919628431921</v>
      </c>
      <c r="BS11" s="19">
        <f t="shared" si="38"/>
        <v>0.1292831530596473</v>
      </c>
      <c r="BT11" s="19">
        <f>IF(AND('[1]Ponderación por derecho'!$B$13&lt;&gt;1,'[1]Ponderación por derecho'!$B$13&lt;&gt;0),"Error ponderación",IFERROR(IF(SUM($BI$1126:$BS$1126)=0,0,SUMPRODUCT($BI$1126:$BS$1126,BI11:BS11)),""))</f>
        <v>-0.13682311973880631</v>
      </c>
      <c r="BU11" s="34">
        <f t="shared" si="39"/>
        <v>-0.13306971060129472</v>
      </c>
      <c r="BV11" s="16">
        <f t="shared" si="40"/>
        <v>0</v>
      </c>
      <c r="BW11" s="34">
        <f t="shared" si="23"/>
        <v>-1.0359477105943722</v>
      </c>
      <c r="BX11" s="34">
        <f t="shared" si="24"/>
        <v>3.1169506901001863E-2</v>
      </c>
      <c r="BY11" s="34">
        <f t="shared" si="41"/>
        <v>0.73585719375712888</v>
      </c>
      <c r="BZ11" s="34">
        <f t="shared" si="42"/>
        <v>8.9640336645413821E-2</v>
      </c>
      <c r="CA11" s="19">
        <f t="shared" si="43"/>
        <v>6.7206392410434232E-2</v>
      </c>
      <c r="CB11" s="16"/>
      <c r="CC11" s="5">
        <f t="shared" si="25"/>
        <v>5038</v>
      </c>
      <c r="CD11" s="6">
        <f t="shared" si="26"/>
        <v>3.6853236664758683E-4</v>
      </c>
      <c r="CE11" s="19">
        <f t="shared" si="44"/>
        <v>1.2135227963630832</v>
      </c>
      <c r="CF11" s="4">
        <f t="shared" si="27"/>
        <v>4.4722242812448464E-4</v>
      </c>
      <c r="CG11" s="3">
        <f>IF('Ponderación por derecho'!$D$20="Error ponderación","",CF11/$CF$1127)</f>
        <v>3.0045147515378679E-4</v>
      </c>
      <c r="CH11" s="39"/>
    </row>
    <row r="12" spans="1:86" ht="18.95" customHeight="1">
      <c r="A12" s="7">
        <v>5040</v>
      </c>
      <c r="B12" s="7" t="s">
        <v>962</v>
      </c>
      <c r="C12" s="7" t="s">
        <v>1059</v>
      </c>
      <c r="D12" s="5">
        <v>0</v>
      </c>
      <c r="E12" s="5">
        <v>6374</v>
      </c>
      <c r="F12" s="19">
        <v>74.28304</v>
      </c>
      <c r="G12" s="19">
        <v>59.764090000000003</v>
      </c>
      <c r="H12" s="19">
        <v>79.576229999999995</v>
      </c>
      <c r="I12" s="19">
        <v>14.132809999999999</v>
      </c>
      <c r="J12" s="19">
        <v>23.774570000000001</v>
      </c>
      <c r="K12" s="84">
        <v>6.1246E-3</v>
      </c>
      <c r="L12" s="84">
        <v>1.31742E-2</v>
      </c>
      <c r="M12" s="84">
        <v>0.2532664</v>
      </c>
      <c r="N12" s="84">
        <v>0</v>
      </c>
      <c r="O12" s="84">
        <v>1.33321E-2</v>
      </c>
      <c r="P12" s="84">
        <v>2.2898100000000001E-2</v>
      </c>
      <c r="Q12" s="84">
        <v>9.7891999999999996E-3</v>
      </c>
      <c r="R12" s="84">
        <v>2.0039999999999999E-4</v>
      </c>
      <c r="S12" s="84">
        <v>7.9080000000000003E-4</v>
      </c>
      <c r="T12" s="19">
        <v>0.98657819999999996</v>
      </c>
      <c r="U12" s="19">
        <v>0.15195929999999999</v>
      </c>
      <c r="V12" s="19">
        <v>0.80160439999999999</v>
      </c>
      <c r="W12" s="19">
        <v>0.7022524</v>
      </c>
      <c r="X12" s="19">
        <v>0.88213520000000001</v>
      </c>
      <c r="Y12" s="19">
        <v>0.91314410000000001</v>
      </c>
      <c r="Z12" s="19">
        <v>9.9778000000000002E-3</v>
      </c>
      <c r="AA12" s="19">
        <v>2.7141510000000001E-2</v>
      </c>
      <c r="AB12" s="19">
        <v>3.2946300000000002E-3</v>
      </c>
      <c r="AC12" s="19">
        <v>0.5766</v>
      </c>
      <c r="AD12" s="40">
        <v>677507.68748038902</v>
      </c>
      <c r="AE12" s="19">
        <v>0.84811320000000001</v>
      </c>
      <c r="AF12" s="5">
        <v>0</v>
      </c>
      <c r="AG12" s="5">
        <v>0</v>
      </c>
      <c r="AH12" s="32">
        <v>0</v>
      </c>
      <c r="AI12" s="32">
        <v>0</v>
      </c>
      <c r="AJ12" s="32">
        <v>0</v>
      </c>
      <c r="AK12" s="16"/>
      <c r="AL12" s="34">
        <f t="shared" si="0"/>
        <v>0.29463223747555073</v>
      </c>
      <c r="AM12" s="34">
        <f t="shared" si="1"/>
        <v>0.35611882963580532</v>
      </c>
      <c r="AN12" s="34">
        <f t="shared" si="2"/>
        <v>0.6215950308626923</v>
      </c>
      <c r="AO12" s="34">
        <f t="shared" si="3"/>
        <v>-0.49695251799158768</v>
      </c>
      <c r="AP12" s="34">
        <f t="shared" si="4"/>
        <v>-8.1065942637680216E-2</v>
      </c>
      <c r="AQ12" s="34">
        <f t="shared" si="5"/>
        <v>-0.21965008937539385</v>
      </c>
      <c r="AR12" s="34">
        <f t="shared" si="6"/>
        <v>-0.14805190275439109</v>
      </c>
      <c r="AS12" s="34">
        <f t="shared" si="7"/>
        <v>2.9806953138861454</v>
      </c>
      <c r="AT12" s="34">
        <f t="shared" si="8"/>
        <v>-0.15074875333706975</v>
      </c>
      <c r="AU12" s="34">
        <f t="shared" si="9"/>
        <v>-9.123537059578854E-2</v>
      </c>
      <c r="AV12" s="34">
        <f t="shared" si="10"/>
        <v>-9.4394975085386176E-2</v>
      </c>
      <c r="AW12" s="34">
        <f t="shared" si="11"/>
        <v>-0.13740594458977137</v>
      </c>
      <c r="AX12" s="34">
        <f t="shared" si="12"/>
        <v>-0.19560797462277685</v>
      </c>
      <c r="AY12" s="34">
        <f t="shared" si="13"/>
        <v>-0.17941066756018767</v>
      </c>
      <c r="AZ12" s="34">
        <f t="shared" si="14"/>
        <v>0.77458157551033335</v>
      </c>
      <c r="BA12" s="34">
        <f t="shared" si="15"/>
        <v>-0.50938277065293203</v>
      </c>
      <c r="BB12" s="34">
        <f t="shared" si="16"/>
        <v>2.9714073287450241E-2</v>
      </c>
      <c r="BC12" s="34">
        <f t="shared" si="17"/>
        <v>0.78088436605368672</v>
      </c>
      <c r="BD12" s="34">
        <f t="shared" si="18"/>
        <v>0.89975879214443033</v>
      </c>
      <c r="BE12" s="34">
        <f t="shared" si="19"/>
        <v>0.7852514210580972</v>
      </c>
      <c r="BF12" s="34">
        <f t="shared" si="20"/>
        <v>-0.916335447324507</v>
      </c>
      <c r="BG12" s="34">
        <f t="shared" si="21"/>
        <v>1.8634651186256401</v>
      </c>
      <c r="BH12" s="34">
        <f t="shared" si="22"/>
        <v>-3.2938760173369011E-2</v>
      </c>
      <c r="BI12" s="19">
        <f t="shared" si="28"/>
        <v>-3.5812609721877865E-2</v>
      </c>
      <c r="BJ12" s="19">
        <f t="shared" si="29"/>
        <v>7.926033338962149E-2</v>
      </c>
      <c r="BK12" s="19">
        <f t="shared" si="30"/>
        <v>1.3520706391384609</v>
      </c>
      <c r="BL12" s="19">
        <f t="shared" si="31"/>
        <v>7.1941742069240491E-2</v>
      </c>
      <c r="BM12" s="19">
        <f t="shared" si="32"/>
        <v>0.24248582630365387</v>
      </c>
      <c r="BN12" s="19">
        <f t="shared" si="33"/>
        <v>0.32849622781608723</v>
      </c>
      <c r="BO12" s="19">
        <f t="shared" si="34"/>
        <v>4.6741037642991423E-2</v>
      </c>
      <c r="BP12" s="19">
        <f t="shared" si="35"/>
        <v>4.9512131426386941E-2</v>
      </c>
      <c r="BQ12" s="19">
        <f t="shared" si="36"/>
        <v>-0.26703795913638134</v>
      </c>
      <c r="BR12" s="19">
        <f t="shared" si="37"/>
        <v>0.65956222951366772</v>
      </c>
      <c r="BS12" s="19">
        <f t="shared" si="38"/>
        <v>2.7427603247331348E-2</v>
      </c>
      <c r="BT12" s="19">
        <f>IF(AND('[1]Ponderación por derecho'!$B$13&lt;&gt;1,'[1]Ponderación por derecho'!$B$13&lt;&gt;0),"Error ponderación",IFERROR(IF(SUM($BI$1126:$BS$1126)=0,0,SUMPRODUCT($BI$1126:$BS$1126,BI12:BS12)),""))</f>
        <v>0.13777145384424616</v>
      </c>
      <c r="BU12" s="34">
        <f t="shared" si="39"/>
        <v>0.14436326802441213</v>
      </c>
      <c r="BV12" s="16">
        <f t="shared" si="40"/>
        <v>0</v>
      </c>
      <c r="BW12" s="34">
        <f t="shared" si="23"/>
        <v>0.92979563964385248</v>
      </c>
      <c r="BX12" s="34">
        <f t="shared" si="24"/>
        <v>-1.1405621742773419E-2</v>
      </c>
      <c r="BY12" s="34">
        <f t="shared" si="41"/>
        <v>0.73585719375712888</v>
      </c>
      <c r="BZ12" s="34">
        <f t="shared" si="42"/>
        <v>-0.55141573721940274</v>
      </c>
      <c r="CA12" s="19">
        <f t="shared" si="43"/>
        <v>-0.42004952269082901</v>
      </c>
      <c r="CB12" s="16"/>
      <c r="CC12" s="5">
        <f t="shared" si="25"/>
        <v>5040</v>
      </c>
      <c r="CD12" s="6">
        <f t="shared" si="26"/>
        <v>9.3215289881417402E-4</v>
      </c>
      <c r="CE12" s="19">
        <f t="shared" si="44"/>
        <v>0.70276419611975338</v>
      </c>
      <c r="CF12" s="4">
        <f t="shared" si="27"/>
        <v>6.5508368259584084E-4</v>
      </c>
      <c r="CG12" s="3">
        <f>IF('Ponderación por derecho'!$D$20="Error ponderación","",CF12/$CF$1127)</f>
        <v>4.4009612758130772E-4</v>
      </c>
      <c r="CH12" s="39"/>
    </row>
    <row r="13" spans="1:86" ht="18.95" customHeight="1">
      <c r="A13" s="7">
        <v>5042</v>
      </c>
      <c r="B13" s="7" t="s">
        <v>962</v>
      </c>
      <c r="C13" s="7" t="s">
        <v>1058</v>
      </c>
      <c r="D13" s="5">
        <v>0</v>
      </c>
      <c r="E13" s="5">
        <v>2875</v>
      </c>
      <c r="F13" s="19">
        <v>60.448070000000001</v>
      </c>
      <c r="G13" s="19">
        <v>55.548050000000003</v>
      </c>
      <c r="H13" s="19">
        <v>69.899680000000004</v>
      </c>
      <c r="I13" s="19">
        <v>9.0897249999999996</v>
      </c>
      <c r="J13" s="19">
        <v>17.530380000000001</v>
      </c>
      <c r="K13" s="84">
        <v>7.8756E-3</v>
      </c>
      <c r="L13" s="84">
        <v>1.09876E-2</v>
      </c>
      <c r="M13" s="84">
        <v>0.1623877</v>
      </c>
      <c r="N13" s="84">
        <v>7.6268999999999998E-3</v>
      </c>
      <c r="O13" s="84">
        <v>8.3646999999999992E-3</v>
      </c>
      <c r="P13" s="84">
        <v>1.16813E-2</v>
      </c>
      <c r="Q13" s="84">
        <v>1.42084E-2</v>
      </c>
      <c r="R13" s="84">
        <v>3.8254999999999999E-3</v>
      </c>
      <c r="S13" s="84">
        <v>2.111E-3</v>
      </c>
      <c r="T13" s="19">
        <v>0.98484850000000002</v>
      </c>
      <c r="U13" s="19">
        <v>0.13333329999999999</v>
      </c>
      <c r="V13" s="19">
        <v>0.79431819999999997</v>
      </c>
      <c r="W13" s="19">
        <v>0.62045450000000002</v>
      </c>
      <c r="X13" s="19">
        <v>0.79204549999999996</v>
      </c>
      <c r="Y13" s="19">
        <v>0.8193182</v>
      </c>
      <c r="Z13" s="19">
        <v>3.35009E-2</v>
      </c>
      <c r="AA13" s="19">
        <v>2.2608699999999999E-3</v>
      </c>
      <c r="AB13" s="19">
        <v>3.4782999999999998E-4</v>
      </c>
      <c r="AC13" s="19">
        <v>0.45419999999999999</v>
      </c>
      <c r="AD13" s="40">
        <v>377545.04347826086</v>
      </c>
      <c r="AE13" s="19">
        <v>0.75377360000000004</v>
      </c>
      <c r="AF13" s="5">
        <v>1</v>
      </c>
      <c r="AG13" s="5">
        <v>0</v>
      </c>
      <c r="AH13" s="32">
        <v>0</v>
      </c>
      <c r="AI13" s="32">
        <v>0</v>
      </c>
      <c r="AJ13" s="32">
        <v>0</v>
      </c>
      <c r="AK13" s="16"/>
      <c r="AL13" s="34">
        <f t="shared" si="0"/>
        <v>-0.5498944267241368</v>
      </c>
      <c r="AM13" s="34">
        <f t="shared" si="1"/>
        <v>-6.7386264633357368E-2</v>
      </c>
      <c r="AN13" s="34">
        <f t="shared" si="2"/>
        <v>-0.54194932025436016</v>
      </c>
      <c r="AO13" s="34">
        <f t="shared" si="3"/>
        <v>-0.94707549293590776</v>
      </c>
      <c r="AP13" s="34">
        <f t="shared" si="4"/>
        <v>-0.55268873525550044</v>
      </c>
      <c r="AQ13" s="34">
        <f t="shared" si="5"/>
        <v>-0.17011774998249612</v>
      </c>
      <c r="AR13" s="34">
        <f t="shared" si="6"/>
        <v>-0.2245776173078502</v>
      </c>
      <c r="AS13" s="34">
        <f t="shared" si="7"/>
        <v>1.5667007998627067</v>
      </c>
      <c r="AT13" s="34">
        <f t="shared" si="8"/>
        <v>2.4257181700163975E-2</v>
      </c>
      <c r="AU13" s="34">
        <f t="shared" si="9"/>
        <v>-0.21742895983349345</v>
      </c>
      <c r="AV13" s="34">
        <f t="shared" si="10"/>
        <v>-0.36597313877793747</v>
      </c>
      <c r="AW13" s="34">
        <f t="shared" si="11"/>
        <v>-1.3601775999130731E-2</v>
      </c>
      <c r="AX13" s="34">
        <f t="shared" si="12"/>
        <v>-7.9838563179948002E-2</v>
      </c>
      <c r="AY13" s="34">
        <f t="shared" si="13"/>
        <v>-0.12815265027109707</v>
      </c>
      <c r="AZ13" s="34">
        <f t="shared" si="14"/>
        <v>0.74453260274007527</v>
      </c>
      <c r="BA13" s="34">
        <f t="shared" si="15"/>
        <v>-0.68643149481559018</v>
      </c>
      <c r="BB13" s="34">
        <f t="shared" si="16"/>
        <v>-0.14900935827204068</v>
      </c>
      <c r="BC13" s="34">
        <f t="shared" si="17"/>
        <v>-0.13257377827737044</v>
      </c>
      <c r="BD13" s="34">
        <f t="shared" si="18"/>
        <v>-0.17990837505493557</v>
      </c>
      <c r="BE13" s="34">
        <f t="shared" si="19"/>
        <v>-0.64935601841246948</v>
      </c>
      <c r="BF13" s="34">
        <f t="shared" si="20"/>
        <v>-0.68099530163777711</v>
      </c>
      <c r="BG13" s="34">
        <f t="shared" si="21"/>
        <v>-8.1406141203638829E-2</v>
      </c>
      <c r="BH13" s="34">
        <f t="shared" si="22"/>
        <v>-0.10639393359099332</v>
      </c>
      <c r="BI13" s="19">
        <f t="shared" si="28"/>
        <v>-0.46616618835081552</v>
      </c>
      <c r="BJ13" s="19">
        <f t="shared" si="29"/>
        <v>-0.14699108007108275</v>
      </c>
      <c r="BK13" s="19">
        <f t="shared" si="30"/>
        <v>0.29474419828706649</v>
      </c>
      <c r="BL13" s="19">
        <f t="shared" si="31"/>
        <v>-0.2628186225119864</v>
      </c>
      <c r="BM13" s="19">
        <f t="shared" si="32"/>
        <v>-0.31667535671464314</v>
      </c>
      <c r="BN13" s="19">
        <f t="shared" si="33"/>
        <v>-0.52174119463818125</v>
      </c>
      <c r="BO13" s="19">
        <f t="shared" si="34"/>
        <v>-7.2048222064987733E-2</v>
      </c>
      <c r="BP13" s="19">
        <f t="shared" si="35"/>
        <v>-0.31486649495204239</v>
      </c>
      <c r="BQ13" s="19">
        <f t="shared" si="36"/>
        <v>-0.45301412621100362</v>
      </c>
      <c r="BR13" s="19">
        <f t="shared" si="37"/>
        <v>-0.25315107273295756</v>
      </c>
      <c r="BS13" s="19">
        <f t="shared" si="38"/>
        <v>-0.26148033686207572</v>
      </c>
      <c r="BT13" s="19">
        <f>IF(AND('[1]Ponderación por derecho'!$B$13&lt;&gt;1,'[1]Ponderación por derecho'!$B$13&lt;&gt;0),"Error ponderación",IFERROR(IF(SUM($BI$1126:$BS$1126)=0,0,SUMPRODUCT($BI$1126:$BS$1126,BI13:BS13)),""))</f>
        <v>-0.22194468543816478</v>
      </c>
      <c r="BU13" s="34">
        <f t="shared" si="39"/>
        <v>-0.21907115341609304</v>
      </c>
      <c r="BV13" s="16">
        <f t="shared" si="40"/>
        <v>0</v>
      </c>
      <c r="BW13" s="34">
        <f t="shared" si="23"/>
        <v>-0.84197892640297201</v>
      </c>
      <c r="BX13" s="34">
        <f t="shared" si="24"/>
        <v>-2.8294043287457826E-2</v>
      </c>
      <c r="BY13" s="34">
        <f t="shared" si="41"/>
        <v>0.3461456464926651</v>
      </c>
      <c r="BZ13" s="34">
        <f t="shared" si="42"/>
        <v>0.17470910773258827</v>
      </c>
      <c r="CA13" s="19">
        <f t="shared" si="43"/>
        <v>0.13186573126159676</v>
      </c>
      <c r="CB13" s="16"/>
      <c r="CC13" s="5">
        <f t="shared" si="25"/>
        <v>5042</v>
      </c>
      <c r="CD13" s="6">
        <f t="shared" si="26"/>
        <v>4.2044863258405244E-4</v>
      </c>
      <c r="CE13" s="19">
        <f t="shared" si="44"/>
        <v>1.1675506154099977</v>
      </c>
      <c r="CF13" s="4">
        <f t="shared" si="27"/>
        <v>4.9089505972180246E-4</v>
      </c>
      <c r="CG13" s="3">
        <f>IF('Ponderación por derecho'!$D$20="Error ponderación","",CF13/$CF$1127)</f>
        <v>3.2979147637485624E-4</v>
      </c>
      <c r="CH13" s="39"/>
    </row>
    <row r="14" spans="1:86" ht="18.95" customHeight="1">
      <c r="A14" s="7">
        <v>5044</v>
      </c>
      <c r="B14" s="7" t="s">
        <v>962</v>
      </c>
      <c r="C14" s="7" t="s">
        <v>1057</v>
      </c>
      <c r="D14" s="5">
        <v>0</v>
      </c>
      <c r="E14" s="5">
        <v>2743</v>
      </c>
      <c r="F14" s="19">
        <v>79.595709999999997</v>
      </c>
      <c r="G14" s="19">
        <v>65</v>
      </c>
      <c r="H14" s="19">
        <v>69.285709999999995</v>
      </c>
      <c r="I14" s="19">
        <v>19.285720000000001</v>
      </c>
      <c r="J14" s="19">
        <v>26.814810000000001</v>
      </c>
      <c r="K14" s="84">
        <v>2.8463999999999998E-3</v>
      </c>
      <c r="L14" s="84">
        <v>4.2458000000000001E-3</v>
      </c>
      <c r="M14" s="84">
        <v>1.9153300000000002E-2</v>
      </c>
      <c r="N14" s="84">
        <v>1.4530000000000001E-4</v>
      </c>
      <c r="O14" s="84">
        <v>6.9180000000000001E-4</v>
      </c>
      <c r="P14" s="84">
        <v>7.6187E-3</v>
      </c>
      <c r="Q14" s="84">
        <v>3.5875999999999998E-3</v>
      </c>
      <c r="R14" s="84">
        <v>4.9410000000000003E-4</v>
      </c>
      <c r="S14" s="84">
        <v>9.0839999999999996E-4</v>
      </c>
      <c r="T14" s="19">
        <v>0.99439949999999999</v>
      </c>
      <c r="U14" s="19">
        <v>0.1689484</v>
      </c>
      <c r="V14" s="19">
        <v>0.83167389999999997</v>
      </c>
      <c r="W14" s="19">
        <v>0.69010579999999999</v>
      </c>
      <c r="X14" s="19">
        <v>0.7545115</v>
      </c>
      <c r="Y14" s="19">
        <v>0.88363409999999998</v>
      </c>
      <c r="Z14" s="19">
        <v>0.1064389</v>
      </c>
      <c r="AA14" s="19">
        <v>1.2759799999999999E-3</v>
      </c>
      <c r="AB14" s="19">
        <v>1.09369E-3</v>
      </c>
      <c r="AC14" s="19">
        <v>0.45129999999999998</v>
      </c>
      <c r="AD14" s="40">
        <v>6232.2274881516587</v>
      </c>
      <c r="AE14" s="19">
        <v>0.84811320000000001</v>
      </c>
      <c r="AF14" s="5">
        <v>0</v>
      </c>
      <c r="AG14" s="5">
        <v>0</v>
      </c>
      <c r="AH14" s="32">
        <v>0</v>
      </c>
      <c r="AI14" s="32">
        <v>0</v>
      </c>
      <c r="AJ14" s="32">
        <v>0</v>
      </c>
      <c r="AK14" s="16"/>
      <c r="AL14" s="34">
        <f t="shared" si="0"/>
        <v>0.61893301102936049</v>
      </c>
      <c r="AM14" s="34">
        <f t="shared" si="1"/>
        <v>0.88207080308360242</v>
      </c>
      <c r="AN14" s="34">
        <f t="shared" si="2"/>
        <v>-0.61577535590294852</v>
      </c>
      <c r="AO14" s="34">
        <f t="shared" si="3"/>
        <v>-3.7027059899896297E-2</v>
      </c>
      <c r="AP14" s="34">
        <f t="shared" si="4"/>
        <v>0.14856295703199707</v>
      </c>
      <c r="AQ14" s="34">
        <f t="shared" si="5"/>
        <v>-0.3123839071925254</v>
      </c>
      <c r="AR14" s="34">
        <f t="shared" si="6"/>
        <v>-0.46052432103807545</v>
      </c>
      <c r="AS14" s="34">
        <f t="shared" si="7"/>
        <v>-0.66190343654735151</v>
      </c>
      <c r="AT14" s="34">
        <f t="shared" si="8"/>
        <v>-0.14741471691848421</v>
      </c>
      <c r="AU14" s="34">
        <f t="shared" si="9"/>
        <v>-0.4123540294598545</v>
      </c>
      <c r="AV14" s="34">
        <f t="shared" si="10"/>
        <v>-0.46433572416925756</v>
      </c>
      <c r="AW14" s="34">
        <f t="shared" si="11"/>
        <v>-0.31114416235129316</v>
      </c>
      <c r="AX14" s="34">
        <f t="shared" si="12"/>
        <v>-0.18622851581039682</v>
      </c>
      <c r="AY14" s="34">
        <f t="shared" si="13"/>
        <v>-0.17484473600951578</v>
      </c>
      <c r="AZ14" s="34">
        <f t="shared" si="14"/>
        <v>0.91045602236702949</v>
      </c>
      <c r="BA14" s="34">
        <f t="shared" si="15"/>
        <v>-0.34789353626702973</v>
      </c>
      <c r="BB14" s="34">
        <f t="shared" si="16"/>
        <v>0.76728979523827401</v>
      </c>
      <c r="BC14" s="34">
        <f t="shared" si="17"/>
        <v>0.64524016619120084</v>
      </c>
      <c r="BD14" s="34">
        <f t="shared" si="18"/>
        <v>-0.62972924751494963</v>
      </c>
      <c r="BE14" s="34">
        <f t="shared" si="19"/>
        <v>0.33404055562780061</v>
      </c>
      <c r="BF14" s="34">
        <f t="shared" si="20"/>
        <v>4.8723126039641983E-2</v>
      </c>
      <c r="BG14" s="34">
        <f t="shared" si="21"/>
        <v>-0.15839307783763454</v>
      </c>
      <c r="BH14" s="34">
        <f t="shared" si="22"/>
        <v>-8.7801808015701727E-2</v>
      </c>
      <c r="BI14" s="19">
        <f t="shared" si="28"/>
        <v>-0.42535093312083455</v>
      </c>
      <c r="BJ14" s="19">
        <f t="shared" si="29"/>
        <v>0.39627875909460036</v>
      </c>
      <c r="BK14" s="19">
        <f t="shared" si="30"/>
        <v>0.20075658022440326</v>
      </c>
      <c r="BL14" s="19">
        <f t="shared" si="31"/>
        <v>0.23575914705543816</v>
      </c>
      <c r="BM14" s="19">
        <f t="shared" si="32"/>
        <v>-0.29784010664760235</v>
      </c>
      <c r="BN14" s="19">
        <f t="shared" si="33"/>
        <v>0.16287928082930117</v>
      </c>
      <c r="BO14" s="19">
        <f t="shared" si="34"/>
        <v>0.18742826670528001</v>
      </c>
      <c r="BP14" s="19">
        <f t="shared" si="35"/>
        <v>0.21635224760948185</v>
      </c>
      <c r="BQ14" s="19">
        <f t="shared" si="36"/>
        <v>0.16427046701982889</v>
      </c>
      <c r="BR14" s="19">
        <f t="shared" si="37"/>
        <v>9.5231732394070054E-2</v>
      </c>
      <c r="BS14" s="19">
        <f t="shared" si="38"/>
        <v>0.11876215566804767</v>
      </c>
      <c r="BT14" s="19">
        <f>IF(AND('[1]Ponderación por derecho'!$B$13&lt;&gt;1,'[1]Ponderación por derecho'!$B$13&lt;&gt;0),"Error ponderación",IFERROR(IF(SUM($BI$1126:$BS$1126)=0,0,SUMPRODUCT($BI$1126:$BS$1126,BI14:BS14)),""))</f>
        <v>0.22183366942035043</v>
      </c>
      <c r="BU14" s="34">
        <f t="shared" si="39"/>
        <v>0.2292944105187526</v>
      </c>
      <c r="BV14" s="16">
        <f t="shared" si="40"/>
        <v>0</v>
      </c>
      <c r="BW14" s="34">
        <f t="shared" si="23"/>
        <v>-0.88395724536976794</v>
      </c>
      <c r="BX14" s="34">
        <f t="shared" si="24"/>
        <v>-4.9199604319051841E-2</v>
      </c>
      <c r="BY14" s="34">
        <f t="shared" si="41"/>
        <v>0.73585719375712888</v>
      </c>
      <c r="BZ14" s="34">
        <f t="shared" si="42"/>
        <v>6.5766551977230289E-2</v>
      </c>
      <c r="CA14" s="19">
        <f t="shared" si="43"/>
        <v>4.9060331137985663E-2</v>
      </c>
      <c r="CB14" s="16"/>
      <c r="CC14" s="5">
        <f t="shared" si="25"/>
        <v>5044</v>
      </c>
      <c r="CD14" s="6">
        <f t="shared" si="26"/>
        <v>4.011445562358455E-4</v>
      </c>
      <c r="CE14" s="19">
        <f t="shared" si="44"/>
        <v>1.2596311678546575</v>
      </c>
      <c r="CF14" s="4">
        <f t="shared" si="27"/>
        <v>5.0529418584989634E-4</v>
      </c>
      <c r="CG14" s="3">
        <f>IF('Ponderación por derecho'!$D$20="Error ponderación","",CF14/$CF$1127)</f>
        <v>3.3946504910745411E-4</v>
      </c>
      <c r="CH14" s="39"/>
    </row>
    <row r="15" spans="1:86" ht="18.95" customHeight="1">
      <c r="A15" s="7">
        <v>5045</v>
      </c>
      <c r="B15" s="7" t="s">
        <v>962</v>
      </c>
      <c r="C15" s="7" t="s">
        <v>1056</v>
      </c>
      <c r="D15" s="5">
        <v>0</v>
      </c>
      <c r="E15" s="5">
        <v>75013</v>
      </c>
      <c r="F15" s="19">
        <v>52.433340000000001</v>
      </c>
      <c r="G15" s="19">
        <v>47.74682</v>
      </c>
      <c r="H15" s="19">
        <v>69.959040000000002</v>
      </c>
      <c r="I15" s="19">
        <v>26.018930000000001</v>
      </c>
      <c r="J15" s="19">
        <v>12.371549999999999</v>
      </c>
      <c r="K15" s="84">
        <v>1.11986E-2</v>
      </c>
      <c r="L15" s="84">
        <v>4.6456499999999998E-2</v>
      </c>
      <c r="M15" s="84">
        <v>6.8796800000000005E-2</v>
      </c>
      <c r="N15" s="84">
        <v>1.2489999999999999E-3</v>
      </c>
      <c r="O15" s="84">
        <v>7.6118000000000002E-3</v>
      </c>
      <c r="P15" s="84">
        <v>7.7402899999999997E-2</v>
      </c>
      <c r="Q15" s="84">
        <v>0.2566542</v>
      </c>
      <c r="R15" s="84">
        <v>4.8870000000000001E-4</v>
      </c>
      <c r="S15" s="84">
        <v>7.0199999999999999E-5</v>
      </c>
      <c r="T15" s="19">
        <v>0.95439620000000003</v>
      </c>
      <c r="U15" s="19">
        <v>0.23555789999999999</v>
      </c>
      <c r="V15" s="19">
        <v>0.80324810000000002</v>
      </c>
      <c r="W15" s="19">
        <v>0.67470379999999996</v>
      </c>
      <c r="X15" s="19">
        <v>0.83236860000000001</v>
      </c>
      <c r="Y15" s="19">
        <v>0.8774613</v>
      </c>
      <c r="Z15" s="19">
        <v>2.7407299999999999E-2</v>
      </c>
      <c r="AA15" s="19">
        <v>6.5989E-4</v>
      </c>
      <c r="AB15" s="19">
        <v>6.1322999999999998E-4</v>
      </c>
      <c r="AC15" s="19">
        <v>0.60070000000000001</v>
      </c>
      <c r="AD15" s="40">
        <v>317278.33842134028</v>
      </c>
      <c r="AE15" s="19">
        <v>0.84811320000000001</v>
      </c>
      <c r="AF15" s="5">
        <v>1</v>
      </c>
      <c r="AG15" s="5">
        <v>1</v>
      </c>
      <c r="AH15" s="32">
        <v>1</v>
      </c>
      <c r="AI15" s="32">
        <v>0</v>
      </c>
      <c r="AJ15" s="32">
        <v>1</v>
      </c>
      <c r="AK15" s="16"/>
      <c r="AL15" s="34">
        <f t="shared" si="0"/>
        <v>-1.039136773571377</v>
      </c>
      <c r="AM15" s="34">
        <f t="shared" si="1"/>
        <v>-0.85102699066191068</v>
      </c>
      <c r="AN15" s="34">
        <f t="shared" si="2"/>
        <v>-0.53481165314342638</v>
      </c>
      <c r="AO15" s="34">
        <f t="shared" si="3"/>
        <v>0.56394883404693297</v>
      </c>
      <c r="AP15" s="34">
        <f t="shared" si="4"/>
        <v>-0.94233443970084729</v>
      </c>
      <c r="AQ15" s="34">
        <f t="shared" si="5"/>
        <v>-7.6116628450457816E-2</v>
      </c>
      <c r="AR15" s="34">
        <f t="shared" si="6"/>
        <v>1.0167481473153939</v>
      </c>
      <c r="AS15" s="34">
        <f t="shared" si="7"/>
        <v>0.11050678341533025</v>
      </c>
      <c r="AT15" s="34">
        <f t="shared" si="8"/>
        <v>-0.12208934874785199</v>
      </c>
      <c r="AU15" s="34">
        <f t="shared" si="9"/>
        <v>-0.23655589813865668</v>
      </c>
      <c r="AV15" s="34">
        <f t="shared" si="10"/>
        <v>1.2252606750492128</v>
      </c>
      <c r="AW15" s="34">
        <f t="shared" si="11"/>
        <v>6.7785327047423483</v>
      </c>
      <c r="AX15" s="34">
        <f t="shared" si="12"/>
        <v>-0.18640096755567043</v>
      </c>
      <c r="AY15" s="34">
        <f t="shared" si="13"/>
        <v>-0.20738864609262117</v>
      </c>
      <c r="AZ15" s="34">
        <f t="shared" si="14"/>
        <v>0.21550425476542273</v>
      </c>
      <c r="BA15" s="34">
        <f t="shared" si="15"/>
        <v>0.28526049530778913</v>
      </c>
      <c r="BB15" s="34">
        <f t="shared" si="16"/>
        <v>7.0032442870269676E-2</v>
      </c>
      <c r="BC15" s="34">
        <f t="shared" si="17"/>
        <v>0.47324207896662701</v>
      </c>
      <c r="BD15" s="34">
        <f t="shared" si="18"/>
        <v>0.30333806876380048</v>
      </c>
      <c r="BE15" s="34">
        <f t="shared" si="19"/>
        <v>0.23965782332932137</v>
      </c>
      <c r="BF15" s="34">
        <f t="shared" si="20"/>
        <v>-0.74195957555391312</v>
      </c>
      <c r="BG15" s="34">
        <f t="shared" si="21"/>
        <v>-0.20655163543375024</v>
      </c>
      <c r="BH15" s="34">
        <f t="shared" si="22"/>
        <v>-9.9778281688917336E-2</v>
      </c>
      <c r="BI15" s="19">
        <f t="shared" si="28"/>
        <v>-0.1085559287620317</v>
      </c>
      <c r="BJ15" s="19">
        <f t="shared" si="29"/>
        <v>7.858453317458429E-2</v>
      </c>
      <c r="BK15" s="19">
        <f t="shared" si="30"/>
        <v>-0.15179597039647325</v>
      </c>
      <c r="BL15" s="19">
        <f t="shared" si="31"/>
        <v>-0.58061306115961453</v>
      </c>
      <c r="BM15" s="19">
        <f t="shared" si="32"/>
        <v>-0.29185075635856778</v>
      </c>
      <c r="BN15" s="19">
        <f t="shared" si="33"/>
        <v>0.14192724160238571</v>
      </c>
      <c r="BO15" s="19">
        <f t="shared" si="34"/>
        <v>2.519328597851568</v>
      </c>
      <c r="BP15" s="19">
        <f t="shared" si="35"/>
        <v>-0.61276887056352369</v>
      </c>
      <c r="BQ15" s="19">
        <f t="shared" si="36"/>
        <v>-0.66282833173930378</v>
      </c>
      <c r="BR15" s="19">
        <f t="shared" si="37"/>
        <v>-0.48435901836591611</v>
      </c>
      <c r="BS15" s="19">
        <f t="shared" si="38"/>
        <v>-0.44876790045097187</v>
      </c>
      <c r="BT15" s="19">
        <f>IF(AND('[1]Ponderación por derecho'!$B$13&lt;&gt;1,'[1]Ponderación por derecho'!$B$13&lt;&gt;0),"Error ponderación",IFERROR(IF(SUM($BI$1126:$BS$1126)=0,0,SUMPRODUCT($BI$1126:$BS$1126,BI15:BS15)),""))</f>
        <v>1.3179593780414165</v>
      </c>
      <c r="BU15" s="34">
        <f t="shared" si="39"/>
        <v>1.3367504549805307</v>
      </c>
      <c r="BV15" s="16">
        <f t="shared" si="40"/>
        <v>1</v>
      </c>
      <c r="BW15" s="34">
        <f t="shared" si="23"/>
        <v>1.2786499455403271</v>
      </c>
      <c r="BX15" s="34">
        <f t="shared" si="24"/>
        <v>-3.168716419921782E-2</v>
      </c>
      <c r="BY15" s="34">
        <f t="shared" si="41"/>
        <v>0.73585719375712888</v>
      </c>
      <c r="BZ15" s="34">
        <f>IFERROR(-AVERAGE(BW15:BY15),"")</f>
        <v>-0.66093999169941275</v>
      </c>
      <c r="CA15" s="19">
        <f t="shared" si="43"/>
        <v>-0.50329706220902504</v>
      </c>
      <c r="CB15" s="16"/>
      <c r="CC15" s="5">
        <f t="shared" si="25"/>
        <v>5045</v>
      </c>
      <c r="CD15" s="6">
        <f t="shared" si="26"/>
        <v>1.0970126356879139E-2</v>
      </c>
      <c r="CE15" s="19">
        <f t="shared" si="44"/>
        <v>3.4420408141030969</v>
      </c>
      <c r="CF15" s="4">
        <f t="shared" si="27"/>
        <v>3.7759622656246113E-2</v>
      </c>
      <c r="CG15" s="3">
        <f>IF('Ponderación por derecho'!$D$20="Error ponderación","",CF15/$CF$1127)</f>
        <v>2.5367543340562571E-2</v>
      </c>
      <c r="CH15" s="39"/>
    </row>
    <row r="16" spans="1:86" ht="18.95" customHeight="1">
      <c r="A16" s="7">
        <v>5051</v>
      </c>
      <c r="B16" s="7" t="s">
        <v>962</v>
      </c>
      <c r="C16" s="7" t="s">
        <v>1055</v>
      </c>
      <c r="D16" s="5">
        <v>0</v>
      </c>
      <c r="E16" s="5">
        <v>18583</v>
      </c>
      <c r="F16" s="19">
        <v>82.557029999999997</v>
      </c>
      <c r="G16" s="19">
        <v>64.740489999999994</v>
      </c>
      <c r="H16" s="19">
        <v>80.864310000000003</v>
      </c>
      <c r="I16" s="19">
        <v>22.430969999999999</v>
      </c>
      <c r="J16" s="19">
        <v>40.835079999999998</v>
      </c>
      <c r="K16" s="84">
        <v>4.3531999999999998E-3</v>
      </c>
      <c r="L16" s="84">
        <v>6.7993000000000003E-3</v>
      </c>
      <c r="M16" s="84">
        <v>6.5509600000000001E-2</v>
      </c>
      <c r="N16" s="84"/>
      <c r="O16" s="84">
        <v>7.7399999999999995E-4</v>
      </c>
      <c r="P16" s="84">
        <v>2.5911799999999999E-2</v>
      </c>
      <c r="Q16" s="84">
        <v>3.6944999999999999E-3</v>
      </c>
      <c r="R16" s="84">
        <v>5.9200000000000002E-5</v>
      </c>
      <c r="S16" s="84">
        <v>8.9900000000000003E-5</v>
      </c>
      <c r="T16" s="19">
        <v>0.97226310000000005</v>
      </c>
      <c r="U16" s="19">
        <v>0.1509113</v>
      </c>
      <c r="V16" s="19">
        <v>0.76423640000000004</v>
      </c>
      <c r="W16" s="19">
        <v>0.64457149999999996</v>
      </c>
      <c r="X16" s="19">
        <v>0.87025929999999996</v>
      </c>
      <c r="Y16" s="19">
        <v>0.82208760000000003</v>
      </c>
      <c r="Z16" s="19">
        <v>2.33066E-2</v>
      </c>
      <c r="AA16" s="19">
        <v>0</v>
      </c>
      <c r="AB16" s="19">
        <v>2.6906E-4</v>
      </c>
      <c r="AC16" s="19">
        <v>0.62119999999999997</v>
      </c>
      <c r="AD16" s="40">
        <v>4332.9925200452026</v>
      </c>
      <c r="AE16" s="19">
        <v>0.65943399999999996</v>
      </c>
      <c r="AF16" s="5">
        <v>1</v>
      </c>
      <c r="AG16" s="5">
        <v>0</v>
      </c>
      <c r="AH16" s="32">
        <v>1</v>
      </c>
      <c r="AI16" s="32">
        <v>0</v>
      </c>
      <c r="AJ16" s="32">
        <v>1</v>
      </c>
      <c r="AK16" s="16"/>
      <c r="AL16" s="34">
        <f t="shared" si="0"/>
        <v>0.79970056608931506</v>
      </c>
      <c r="AM16" s="34">
        <f t="shared" si="1"/>
        <v>0.85600278498752347</v>
      </c>
      <c r="AN16" s="34">
        <f t="shared" si="2"/>
        <v>0.7764785593709792</v>
      </c>
      <c r="AO16" s="34">
        <f t="shared" si="3"/>
        <v>0.24370374018450075</v>
      </c>
      <c r="AP16" s="34">
        <f t="shared" si="4"/>
        <v>1.2075119785473329</v>
      </c>
      <c r="AQ16" s="34">
        <f t="shared" si="5"/>
        <v>-0.26975950456704378</v>
      </c>
      <c r="AR16" s="34">
        <f t="shared" si="6"/>
        <v>-0.37115799335479649</v>
      </c>
      <c r="AS16" s="34">
        <f t="shared" si="7"/>
        <v>5.9360774873198248E-2</v>
      </c>
      <c r="AT16" s="34" t="str">
        <f t="shared" si="8"/>
        <v/>
      </c>
      <c r="AU16" s="34">
        <f t="shared" si="9"/>
        <v>-0.41026579154155929</v>
      </c>
      <c r="AV16" s="34">
        <f t="shared" si="10"/>
        <v>-2.1428076155188512E-2</v>
      </c>
      <c r="AW16" s="34">
        <f t="shared" si="11"/>
        <v>-0.30814935206383398</v>
      </c>
      <c r="AX16" s="34">
        <f t="shared" si="12"/>
        <v>-0.2001172684065973</v>
      </c>
      <c r="AY16" s="34">
        <f t="shared" si="13"/>
        <v>-0.20662377490598649</v>
      </c>
      <c r="AZ16" s="34">
        <f t="shared" si="14"/>
        <v>0.52589449098496388</v>
      </c>
      <c r="BA16" s="34">
        <f t="shared" si="15"/>
        <v>-0.51934449420723594</v>
      </c>
      <c r="BB16" s="34">
        <f t="shared" si="16"/>
        <v>-0.88688678731410209</v>
      </c>
      <c r="BC16" s="34">
        <f t="shared" si="17"/>
        <v>0.1367469508224238</v>
      </c>
      <c r="BD16" s="34">
        <f t="shared" si="18"/>
        <v>0.75743376152558051</v>
      </c>
      <c r="BE16" s="34">
        <f t="shared" si="19"/>
        <v>-0.60701161411824123</v>
      </c>
      <c r="BF16" s="34">
        <f t="shared" si="20"/>
        <v>-0.78298560254089922</v>
      </c>
      <c r="BG16" s="34">
        <f t="shared" si="21"/>
        <v>-0.258133953880894</v>
      </c>
      <c r="BH16" s="34">
        <f t="shared" si="22"/>
        <v>-0.10835744112801866</v>
      </c>
      <c r="BI16" s="19">
        <f t="shared" si="28"/>
        <v>-4.2084798011001734E-3</v>
      </c>
      <c r="BJ16" s="19">
        <f t="shared" si="29"/>
        <v>-0.13401399856045837</v>
      </c>
      <c r="BK16" s="19">
        <f t="shared" si="30"/>
        <v>0.33193609726164569</v>
      </c>
      <c r="BL16" s="19">
        <f t="shared" si="31"/>
        <v>0.79970056608931506</v>
      </c>
      <c r="BM16" s="19">
        <f t="shared" si="32"/>
        <v>0.51822664951045139</v>
      </c>
      <c r="BN16" s="19">
        <f t="shared" si="33"/>
        <v>5.7086958605295113E-2</v>
      </c>
      <c r="BO16" s="19">
        <f t="shared" si="34"/>
        <v>0.15381629303521022</v>
      </c>
      <c r="BP16" s="19">
        <f t="shared" si="35"/>
        <v>0.29979164884135889</v>
      </c>
      <c r="BQ16" s="19">
        <f t="shared" si="36"/>
        <v>-6.3302937119190217E-2</v>
      </c>
      <c r="BR16" s="19">
        <f t="shared" si="37"/>
        <v>0.11164761243414485</v>
      </c>
      <c r="BS16" s="19">
        <f t="shared" si="38"/>
        <v>0.1615731166851033</v>
      </c>
      <c r="BT16" s="19">
        <f>IF(AND('[1]Ponderación por derecho'!$B$13&lt;&gt;1,'[1]Ponderación por derecho'!$B$13&lt;&gt;0),"Error ponderación",IFERROR(IF(SUM($BI$1126:$BS$1126)=0,0,SUMPRODUCT($BI$1126:$BS$1126,BI16:BS16)),""))</f>
        <v>6.7231434387101968E-2</v>
      </c>
      <c r="BU16" s="34">
        <f t="shared" si="39"/>
        <v>7.3094096696844926E-2</v>
      </c>
      <c r="BV16" s="16">
        <f t="shared" si="40"/>
        <v>0</v>
      </c>
      <c r="BW16" s="34">
        <f t="shared" si="23"/>
        <v>1.5753932347883648</v>
      </c>
      <c r="BX16" s="34">
        <f t="shared" si="24"/>
        <v>-4.9306534569851866E-2</v>
      </c>
      <c r="BY16" s="34">
        <f t="shared" si="41"/>
        <v>-4.3565900771799115E-2</v>
      </c>
      <c r="BZ16" s="34">
        <f t="shared" si="42"/>
        <v>-0.49417359981557124</v>
      </c>
      <c r="CA16" s="19">
        <f t="shared" si="43"/>
        <v>-0.37654073901313495</v>
      </c>
      <c r="CB16" s="16"/>
      <c r="CC16" s="5">
        <f t="shared" si="25"/>
        <v>5051</v>
      </c>
      <c r="CD16" s="6">
        <f t="shared" si="26"/>
        <v>2.7176337180206769E-3</v>
      </c>
      <c r="CE16" s="19">
        <f t="shared" si="44"/>
        <v>1.5480160177630757</v>
      </c>
      <c r="CF16" s="4">
        <f t="shared" si="27"/>
        <v>4.20694052590903E-3</v>
      </c>
      <c r="CG16" s="3">
        <f>IF('Ponderación por derecho'!$D$20="Error ponderación","",CF16/$CF$1127)</f>
        <v>2.8262927067284416E-3</v>
      </c>
      <c r="CH16" s="39"/>
    </row>
    <row r="17" spans="1:86" ht="18.95" customHeight="1">
      <c r="A17" s="7">
        <v>5055</v>
      </c>
      <c r="B17" s="7" t="s">
        <v>962</v>
      </c>
      <c r="C17" s="7" t="s">
        <v>121</v>
      </c>
      <c r="D17" s="5">
        <v>0</v>
      </c>
      <c r="E17" s="5">
        <v>10945</v>
      </c>
      <c r="F17" s="19">
        <v>70.820400000000006</v>
      </c>
      <c r="G17" s="19">
        <v>57.605460000000001</v>
      </c>
      <c r="H17" s="19">
        <v>74.242419999999996</v>
      </c>
      <c r="I17" s="19">
        <v>10.606059999999999</v>
      </c>
      <c r="J17" s="19">
        <v>21.972670000000001</v>
      </c>
      <c r="K17" s="84">
        <v>1.98313E-2</v>
      </c>
      <c r="L17" s="84">
        <v>3.3661400000000001E-2</v>
      </c>
      <c r="M17" s="84">
        <v>5.9017399999999998E-2</v>
      </c>
      <c r="N17" s="84">
        <v>0</v>
      </c>
      <c r="O17" s="84">
        <v>1.4541200000000001E-2</v>
      </c>
      <c r="P17" s="84">
        <v>5.3184599999999999E-2</v>
      </c>
      <c r="Q17" s="84">
        <v>0.1161693</v>
      </c>
      <c r="R17" s="84">
        <v>5.2253999999999998E-3</v>
      </c>
      <c r="S17" s="84">
        <v>3.7060000000000001E-4</v>
      </c>
      <c r="T17" s="19">
        <v>0.85253060000000003</v>
      </c>
      <c r="U17" s="19">
        <v>0.23526910000000001</v>
      </c>
      <c r="V17" s="19">
        <v>0.82962170000000002</v>
      </c>
      <c r="W17" s="19">
        <v>0.62695789999999996</v>
      </c>
      <c r="X17" s="19">
        <v>0.83633460000000004</v>
      </c>
      <c r="Y17" s="19">
        <v>0.85679269999999996</v>
      </c>
      <c r="Z17" s="19">
        <v>1.55078E-2</v>
      </c>
      <c r="AA17" s="19">
        <v>6.3956100000000004E-3</v>
      </c>
      <c r="AB17" s="19">
        <v>2.7409800000000001E-3</v>
      </c>
      <c r="AC17" s="19">
        <v>0.45019999999999999</v>
      </c>
      <c r="AD17" s="40">
        <v>15744.54088624943</v>
      </c>
      <c r="AE17" s="19">
        <v>0.49433959999999999</v>
      </c>
      <c r="AF17" s="5">
        <v>1</v>
      </c>
      <c r="AG17" s="5">
        <v>1</v>
      </c>
      <c r="AH17" s="32">
        <v>0</v>
      </c>
      <c r="AI17" s="32">
        <v>0</v>
      </c>
      <c r="AJ17" s="32">
        <v>0</v>
      </c>
      <c r="AK17" s="16"/>
      <c r="AL17" s="34">
        <f t="shared" si="0"/>
        <v>8.3262656730207538E-2</v>
      </c>
      <c r="AM17" s="34">
        <f t="shared" si="1"/>
        <v>0.13928246146988571</v>
      </c>
      <c r="AN17" s="34">
        <f t="shared" si="2"/>
        <v>-1.9762115582233879E-2</v>
      </c>
      <c r="AO17" s="34">
        <f t="shared" si="3"/>
        <v>-0.81173428389180169</v>
      </c>
      <c r="AP17" s="34">
        <f t="shared" si="4"/>
        <v>-0.21716319624752395</v>
      </c>
      <c r="AQ17" s="34">
        <f t="shared" si="5"/>
        <v>0.16808544252445259</v>
      </c>
      <c r="AR17" s="34">
        <f t="shared" si="6"/>
        <v>0.56895057561368145</v>
      </c>
      <c r="AS17" s="34">
        <f t="shared" si="7"/>
        <v>-4.1652280814690898E-2</v>
      </c>
      <c r="AT17" s="34">
        <f t="shared" si="8"/>
        <v>-0.15074875333706975</v>
      </c>
      <c r="AU17" s="34">
        <f t="shared" si="9"/>
        <v>-6.0518965887629513E-2</v>
      </c>
      <c r="AV17" s="34">
        <f t="shared" si="10"/>
        <v>0.63889366825981508</v>
      </c>
      <c r="AW17" s="34">
        <f t="shared" si="11"/>
        <v>2.8428393113590906</v>
      </c>
      <c r="AX17" s="34">
        <f t="shared" si="12"/>
        <v>-3.5132044993190101E-2</v>
      </c>
      <c r="AY17" s="34">
        <f t="shared" si="13"/>
        <v>-0.19572533114515656</v>
      </c>
      <c r="AZ17" s="34">
        <f t="shared" si="14"/>
        <v>-1.5541417188867084</v>
      </c>
      <c r="BA17" s="34">
        <f t="shared" si="15"/>
        <v>0.28251531805351165</v>
      </c>
      <c r="BB17" s="34">
        <f t="shared" si="16"/>
        <v>0.71695131616188612</v>
      </c>
      <c r="BC17" s="34">
        <f t="shared" si="17"/>
        <v>-5.9948641252550228E-2</v>
      </c>
      <c r="BD17" s="34">
        <f t="shared" si="18"/>
        <v>0.35086803040328546</v>
      </c>
      <c r="BE17" s="34">
        <f t="shared" si="19"/>
        <v>-7.6367147637558794E-2</v>
      </c>
      <c r="BF17" s="34">
        <f t="shared" si="20"/>
        <v>-0.86100978847649723</v>
      </c>
      <c r="BG17" s="34">
        <f t="shared" si="21"/>
        <v>0.24179844649452784</v>
      </c>
      <c r="BH17" s="34">
        <f t="shared" si="22"/>
        <v>-4.673964817481726E-2</v>
      </c>
      <c r="BI17" s="19">
        <f t="shared" si="28"/>
        <v>0.14361288166524347</v>
      </c>
      <c r="BJ17" s="19">
        <f t="shared" si="29"/>
        <v>0.4750614510818178</v>
      </c>
      <c r="BK17" s="19">
        <f t="shared" si="30"/>
        <v>-6.1127551123445296E-3</v>
      </c>
      <c r="BL17" s="19">
        <f t="shared" si="31"/>
        <v>-3.3743048303431104E-2</v>
      </c>
      <c r="BM17" s="19">
        <f t="shared" si="32"/>
        <v>2.4395289422710669E-2</v>
      </c>
      <c r="BN17" s="19">
        <f t="shared" si="33"/>
        <v>0.21526305911748791</v>
      </c>
      <c r="BO17" s="19">
        <f t="shared" si="34"/>
        <v>0.15898776952686022</v>
      </c>
      <c r="BP17" s="19">
        <f t="shared" si="35"/>
        <v>2.4065305868508718E-2</v>
      </c>
      <c r="BQ17" s="19">
        <f t="shared" si="36"/>
        <v>-0.32449082096381543</v>
      </c>
      <c r="BR17" s="19">
        <f t="shared" si="37"/>
        <v>4.311192402652627E-2</v>
      </c>
      <c r="BS17" s="19">
        <f t="shared" si="38"/>
        <v>-5.3067440863255426E-2</v>
      </c>
      <c r="BT17" s="19">
        <f>IF(AND('[1]Ponderación por derecho'!$B$13&lt;&gt;1,'[1]Ponderación por derecho'!$B$13&lt;&gt;0),"Error ponderación",IFERROR(IF(SUM($BI$1126:$BS$1126)=0,0,SUMPRODUCT($BI$1126:$BS$1126,BI17:BS17)),""))</f>
        <v>0.23908509271504005</v>
      </c>
      <c r="BU17" s="34">
        <f t="shared" si="39"/>
        <v>0.24672415680880835</v>
      </c>
      <c r="BV17" s="16">
        <f t="shared" si="40"/>
        <v>0</v>
      </c>
      <c r="BW17" s="34">
        <f t="shared" si="23"/>
        <v>-0.89988005601234544</v>
      </c>
      <c r="BX17" s="34">
        <f t="shared" si="24"/>
        <v>-4.8664044436031589E-2</v>
      </c>
      <c r="BY17" s="34">
        <f t="shared" si="41"/>
        <v>-0.72556152157895015</v>
      </c>
      <c r="BZ17" s="34">
        <f t="shared" si="42"/>
        <v>0.55803520734244239</v>
      </c>
      <c r="CA17" s="19">
        <f t="shared" si="43"/>
        <v>0.42322543763103443</v>
      </c>
      <c r="CB17" s="16"/>
      <c r="CC17" s="5">
        <f t="shared" si="25"/>
        <v>5055</v>
      </c>
      <c r="CD17" s="6">
        <f t="shared" si="26"/>
        <v>1.6006296638721579E-3</v>
      </c>
      <c r="CE17" s="19">
        <f t="shared" si="44"/>
        <v>2.8519337879680289</v>
      </c>
      <c r="CF17" s="4">
        <f t="shared" si="27"/>
        <v>4.564889820420916E-3</v>
      </c>
      <c r="CG17" s="3">
        <f>IF('Ponderación por derecho'!$D$20="Error ponderación","",CF17/$CF$1127)</f>
        <v>3.0667690039869904E-3</v>
      </c>
      <c r="CH17" s="39"/>
    </row>
    <row r="18" spans="1:86" ht="18.95" customHeight="1">
      <c r="A18" s="7">
        <v>5059</v>
      </c>
      <c r="B18" s="7" t="s">
        <v>962</v>
      </c>
      <c r="C18" s="7" t="s">
        <v>307</v>
      </c>
      <c r="D18" s="5">
        <v>0</v>
      </c>
      <c r="E18" s="5">
        <v>990</v>
      </c>
      <c r="F18" s="19">
        <v>78.225809999999996</v>
      </c>
      <c r="G18" s="19">
        <v>65.387510000000006</v>
      </c>
      <c r="H18" s="19">
        <v>77.990970000000004</v>
      </c>
      <c r="I18" s="19">
        <v>20.767489999999999</v>
      </c>
      <c r="J18" s="19">
        <v>15.530469999999999</v>
      </c>
      <c r="K18" s="84">
        <v>2.3659699999999999E-2</v>
      </c>
      <c r="L18" s="84">
        <v>4.9483000000000001E-3</v>
      </c>
      <c r="M18" s="84">
        <v>8.2317100000000004E-2</v>
      </c>
      <c r="N18" s="84">
        <v>3.5236999999999998E-3</v>
      </c>
      <c r="O18" s="84">
        <v>2.6621700000000002E-2</v>
      </c>
      <c r="P18" s="84">
        <v>6.1782E-3</v>
      </c>
      <c r="Q18" s="84">
        <v>1.5482299999999999E-2</v>
      </c>
      <c r="R18" s="84">
        <v>2.3713499999999998E-2</v>
      </c>
      <c r="S18" s="84">
        <v>3.4403700000000002E-2</v>
      </c>
      <c r="T18" s="19">
        <v>0.99692309999999995</v>
      </c>
      <c r="U18" s="19">
        <v>0.17230770000000001</v>
      </c>
      <c r="V18" s="19">
        <v>0.81538460000000001</v>
      </c>
      <c r="W18" s="19">
        <v>0.59384610000000004</v>
      </c>
      <c r="X18" s="19">
        <v>0.89538459999999997</v>
      </c>
      <c r="Y18" s="19">
        <v>0.90461539999999996</v>
      </c>
      <c r="Z18" s="19">
        <v>0.1176471</v>
      </c>
      <c r="AA18" s="19">
        <v>0</v>
      </c>
      <c r="AB18" s="19">
        <v>1.0101000000000001E-3</v>
      </c>
      <c r="AC18" s="19">
        <v>0.48359999999999997</v>
      </c>
      <c r="AD18" s="40">
        <v>0</v>
      </c>
      <c r="AE18" s="19">
        <v>0.75377360000000004</v>
      </c>
      <c r="AF18" s="5">
        <v>1</v>
      </c>
      <c r="AG18" s="5">
        <v>0</v>
      </c>
      <c r="AH18" s="32">
        <v>0</v>
      </c>
      <c r="AI18" s="32">
        <v>0</v>
      </c>
      <c r="AJ18" s="32">
        <v>1</v>
      </c>
      <c r="AK18" s="16"/>
      <c r="AL18" s="34">
        <f t="shared" si="0"/>
        <v>0.53531034489512574</v>
      </c>
      <c r="AM18" s="34">
        <f t="shared" si="1"/>
        <v>0.92099653886415622</v>
      </c>
      <c r="AN18" s="34">
        <f t="shared" si="2"/>
        <v>0.43097747418683058</v>
      </c>
      <c r="AO18" s="34">
        <f t="shared" si="3"/>
        <v>9.5229033460267967E-2</v>
      </c>
      <c r="AP18" s="34">
        <f t="shared" si="4"/>
        <v>-0.7037416563204113</v>
      </c>
      <c r="AQ18" s="34">
        <f t="shared" si="5"/>
        <v>0.27638333409028332</v>
      </c>
      <c r="AR18" s="34">
        <f t="shared" si="6"/>
        <v>-0.43593851912011844</v>
      </c>
      <c r="AS18" s="34">
        <f t="shared" si="7"/>
        <v>0.32087103849326482</v>
      </c>
      <c r="AT18" s="34">
        <f t="shared" si="8"/>
        <v>-6.9894354657304647E-2</v>
      </c>
      <c r="AU18" s="34">
        <f t="shared" si="9"/>
        <v>0.24637833547447019</v>
      </c>
      <c r="AV18" s="34">
        <f t="shared" si="10"/>
        <v>-0.49921272516768139</v>
      </c>
      <c r="AW18" s="34">
        <f t="shared" si="11"/>
        <v>2.2086613385286603E-2</v>
      </c>
      <c r="AX18" s="34">
        <f t="shared" si="12"/>
        <v>0.55529482756099158</v>
      </c>
      <c r="AY18" s="34">
        <f t="shared" si="13"/>
        <v>1.1256420587967839</v>
      </c>
      <c r="AZ18" s="34">
        <f t="shared" si="14"/>
        <v>0.95429691251157722</v>
      </c>
      <c r="BA18" s="34">
        <f t="shared" si="15"/>
        <v>-0.31596183976323827</v>
      </c>
      <c r="BB18" s="34">
        <f t="shared" si="16"/>
        <v>0.36772903740812951</v>
      </c>
      <c r="BC18" s="34">
        <f t="shared" si="17"/>
        <v>-0.42971661064370853</v>
      </c>
      <c r="BD18" s="34">
        <f t="shared" si="18"/>
        <v>1.0585443377183554</v>
      </c>
      <c r="BE18" s="34">
        <f t="shared" si="19"/>
        <v>0.65484674101758922</v>
      </c>
      <c r="BF18" s="34">
        <f t="shared" si="20"/>
        <v>0.16085713137422819</v>
      </c>
      <c r="BG18" s="34">
        <f t="shared" si="21"/>
        <v>-0.258133953880894</v>
      </c>
      <c r="BH18" s="34">
        <f t="shared" si="22"/>
        <v>-8.9885464166773815E-2</v>
      </c>
      <c r="BI18" s="19">
        <f t="shared" si="28"/>
        <v>0.13046632283795853</v>
      </c>
      <c r="BJ18" s="19">
        <f t="shared" si="29"/>
        <v>0.28426235238405578</v>
      </c>
      <c r="BK18" s="19">
        <f t="shared" si="30"/>
        <v>0.14215492424822734</v>
      </c>
      <c r="BL18" s="19">
        <f t="shared" si="31"/>
        <v>0.23270799511891055</v>
      </c>
      <c r="BM18" s="19">
        <f t="shared" si="32"/>
        <v>0.20039367229080476</v>
      </c>
      <c r="BN18" s="19">
        <f t="shared" si="33"/>
        <v>0.2303147869150112</v>
      </c>
      <c r="BO18" s="19">
        <f t="shared" si="34"/>
        <v>0.35720418645237723</v>
      </c>
      <c r="BP18" s="19">
        <f t="shared" si="35"/>
        <v>0.54530258622805872</v>
      </c>
      <c r="BQ18" s="19">
        <f t="shared" si="36"/>
        <v>0.60726984502204595</v>
      </c>
      <c r="BR18" s="19">
        <f t="shared" si="37"/>
        <v>0.46760614993700522</v>
      </c>
      <c r="BS18" s="19">
        <f t="shared" si="38"/>
        <v>0.52368897984171192</v>
      </c>
      <c r="BT18" s="19">
        <f>IF(AND('[1]Ponderación por derecho'!$B$13&lt;&gt;1,'[1]Ponderación por derecho'!$B$13&lt;&gt;0),"Error ponderación",IFERROR(IF(SUM($BI$1126:$BS$1126)=0,0,SUMPRODUCT($BI$1126:$BS$1126,BI18:BS18)),""))</f>
        <v>0.30454899977750316</v>
      </c>
      <c r="BU18" s="34">
        <f t="shared" si="39"/>
        <v>0.31286474542944415</v>
      </c>
      <c r="BV18" s="16">
        <f t="shared" si="40"/>
        <v>0</v>
      </c>
      <c r="BW18" s="34">
        <f t="shared" si="23"/>
        <v>-0.41640562377407819</v>
      </c>
      <c r="BX18" s="34">
        <f t="shared" si="24"/>
        <v>-4.9550489627895586E-2</v>
      </c>
      <c r="BY18" s="34">
        <f t="shared" si="41"/>
        <v>0.3461456464926651</v>
      </c>
      <c r="BZ18" s="34">
        <f t="shared" si="42"/>
        <v>3.9936822303102894E-2</v>
      </c>
      <c r="CA18" s="19">
        <f t="shared" si="43"/>
        <v>2.942758903898603E-2</v>
      </c>
      <c r="CB18" s="16"/>
      <c r="CC18" s="5">
        <f t="shared" si="25"/>
        <v>5059</v>
      </c>
      <c r="CD18" s="6">
        <f t="shared" si="26"/>
        <v>1.4478057261155196E-4</v>
      </c>
      <c r="CE18" s="19">
        <f t="shared" si="44"/>
        <v>2.2232299047458142</v>
      </c>
      <c r="CF18" s="4">
        <f t="shared" si="27"/>
        <v>3.2188049865622506E-4</v>
      </c>
      <c r="CG18" s="3">
        <f>IF('Ponderación por derecho'!$D$20="Error ponderación","",CF18/$CF$1127)</f>
        <v>2.1624467952126089E-4</v>
      </c>
      <c r="CH18" s="39"/>
    </row>
    <row r="19" spans="1:86" ht="18.95" customHeight="1">
      <c r="A19" s="7">
        <v>5079</v>
      </c>
      <c r="B19" s="7" t="s">
        <v>962</v>
      </c>
      <c r="C19" s="7" t="s">
        <v>276</v>
      </c>
      <c r="D19" s="5">
        <v>0</v>
      </c>
      <c r="E19" s="5">
        <v>6059</v>
      </c>
      <c r="F19" s="19">
        <v>46.995339999999999</v>
      </c>
      <c r="G19" s="19">
        <v>41.891550000000002</v>
      </c>
      <c r="H19" s="19">
        <v>67.813730000000007</v>
      </c>
      <c r="I19" s="19">
        <v>11.69402</v>
      </c>
      <c r="J19" s="19">
        <v>12.59815</v>
      </c>
      <c r="K19" s="84">
        <v>1.1210899999999999E-2</v>
      </c>
      <c r="L19" s="84">
        <v>4.9048E-3</v>
      </c>
      <c r="M19" s="84">
        <v>1.35722E-2</v>
      </c>
      <c r="N19" s="84">
        <v>1.316E-4</v>
      </c>
      <c r="O19" s="84">
        <v>2.8213999999999999E-3</v>
      </c>
      <c r="P19" s="84">
        <v>2.27295E-2</v>
      </c>
      <c r="Q19" s="84">
        <v>0</v>
      </c>
      <c r="R19" s="84">
        <v>0</v>
      </c>
      <c r="S19" s="84">
        <v>0</v>
      </c>
      <c r="T19" s="19">
        <v>0.98519290000000004</v>
      </c>
      <c r="U19" s="19">
        <v>0.15828990000000001</v>
      </c>
      <c r="V19" s="19">
        <v>0.80229410000000001</v>
      </c>
      <c r="W19" s="19">
        <v>0.73305520000000002</v>
      </c>
      <c r="X19" s="19">
        <v>0.83941600000000005</v>
      </c>
      <c r="Y19" s="19">
        <v>0.95140769999999997</v>
      </c>
      <c r="Z19" s="19">
        <v>3.24826E-2</v>
      </c>
      <c r="AA19" s="19">
        <v>0</v>
      </c>
      <c r="AB19" s="19">
        <v>1.6504000000000001E-4</v>
      </c>
      <c r="AC19" s="19">
        <v>0.56040000000000001</v>
      </c>
      <c r="AD19" s="40">
        <v>17597.458326456512</v>
      </c>
      <c r="AE19" s="19" t="s">
        <v>1121</v>
      </c>
      <c r="AF19" s="5">
        <v>1</v>
      </c>
      <c r="AG19" s="5">
        <v>0</v>
      </c>
      <c r="AH19" s="32">
        <v>0</v>
      </c>
      <c r="AI19" s="32">
        <v>0</v>
      </c>
      <c r="AJ19" s="32">
        <v>0</v>
      </c>
      <c r="AK19" s="16"/>
      <c r="AL19" s="34">
        <f t="shared" si="0"/>
        <v>-1.3710880535465344</v>
      </c>
      <c r="AM19" s="34">
        <f t="shared" si="1"/>
        <v>-1.43919424555546</v>
      </c>
      <c r="AN19" s="34">
        <f t="shared" si="2"/>
        <v>-0.79277170418381993</v>
      </c>
      <c r="AO19" s="34">
        <f t="shared" si="3"/>
        <v>-0.71462789131257232</v>
      </c>
      <c r="AP19" s="34">
        <f t="shared" si="4"/>
        <v>-0.92521937356621675</v>
      </c>
      <c r="AQ19" s="34">
        <f t="shared" si="5"/>
        <v>-7.5768685689445461E-2</v>
      </c>
      <c r="AR19" s="34">
        <f t="shared" si="6"/>
        <v>-0.43746091397197762</v>
      </c>
      <c r="AS19" s="34">
        <f t="shared" si="7"/>
        <v>-0.74874055880169943</v>
      </c>
      <c r="AT19" s="34">
        <f t="shared" si="8"/>
        <v>-0.14772907547963096</v>
      </c>
      <c r="AU19" s="34">
        <f t="shared" si="9"/>
        <v>-0.35825291667638298</v>
      </c>
      <c r="AV19" s="34">
        <f t="shared" si="10"/>
        <v>-9.8477073223764727E-2</v>
      </c>
      <c r="AW19" s="34">
        <f t="shared" si="11"/>
        <v>-0.41165100414070804</v>
      </c>
      <c r="AX19" s="34">
        <f t="shared" si="12"/>
        <v>-0.20200785050292994</v>
      </c>
      <c r="AY19" s="34">
        <f t="shared" si="13"/>
        <v>-0.21011422768154267</v>
      </c>
      <c r="AZ19" s="34">
        <f t="shared" si="14"/>
        <v>0.75051564385823333</v>
      </c>
      <c r="BA19" s="34">
        <f t="shared" si="15"/>
        <v>-0.44920749667117926</v>
      </c>
      <c r="BB19" s="34">
        <f t="shared" si="16"/>
        <v>4.6631746525432081E-2</v>
      </c>
      <c r="BC19" s="34">
        <f t="shared" si="17"/>
        <v>1.1248671397948307</v>
      </c>
      <c r="BD19" s="34">
        <f t="shared" si="18"/>
        <v>0.38779662944410964</v>
      </c>
      <c r="BE19" s="34">
        <f t="shared" si="19"/>
        <v>1.3703057101288751</v>
      </c>
      <c r="BF19" s="34">
        <f t="shared" si="20"/>
        <v>-0.69118302648496133</v>
      </c>
      <c r="BG19" s="34">
        <f t="shared" si="21"/>
        <v>-0.258133953880894</v>
      </c>
      <c r="BH19" s="34">
        <f t="shared" si="22"/>
        <v>-0.11095035789838018</v>
      </c>
      <c r="BI19" s="19">
        <f t="shared" si="28"/>
        <v>-0.4392492955148149</v>
      </c>
      <c r="BJ19" s="19">
        <f t="shared" si="29"/>
        <v>-0.61000780433400192</v>
      </c>
      <c r="BK19" s="19">
        <f t="shared" si="30"/>
        <v>-0.33165382418446776</v>
      </c>
      <c r="BL19" s="19">
        <f t="shared" si="31"/>
        <v>-0.7594085645130827</v>
      </c>
      <c r="BM19" s="19">
        <f t="shared" si="32"/>
        <v>-0.29855855359949673</v>
      </c>
      <c r="BN19" s="19">
        <f t="shared" si="33"/>
        <v>-3.3086472213808005E-2</v>
      </c>
      <c r="BO19" s="19">
        <f t="shared" si="34"/>
        <v>-0.12525441719834898</v>
      </c>
      <c r="BP19" s="19">
        <f t="shared" si="35"/>
        <v>-0.78654795202473216</v>
      </c>
      <c r="BQ19" s="19">
        <f t="shared" si="36"/>
        <v>-0.75746176923767949</v>
      </c>
      <c r="BR19" s="19">
        <f t="shared" si="37"/>
        <v>-0.61311207836965698</v>
      </c>
      <c r="BS19" s="19">
        <f t="shared" si="38"/>
        <v>-0.56405087970881906</v>
      </c>
      <c r="BT19" s="19">
        <f>IF(AND('[1]Ponderación por derecho'!$B$13&lt;&gt;1,'[1]Ponderación por derecho'!$B$13&lt;&gt;0),"Error ponderación",IFERROR(IF(SUM($BI$1126:$BS$1126)=0,0,SUMPRODUCT($BI$1126:$BS$1126,BI19:BS19)),""))</f>
        <v>-0.1945547111301173</v>
      </c>
      <c r="BU19" s="34">
        <f t="shared" si="39"/>
        <v>-0.19139805683006425</v>
      </c>
      <c r="BV19" s="16">
        <f t="shared" si="40"/>
        <v>0</v>
      </c>
      <c r="BW19" s="34">
        <f t="shared" si="23"/>
        <v>0.69529606472589056</v>
      </c>
      <c r="BX19" s="34">
        <f t="shared" si="24"/>
        <v>-4.8559721943069789E-2</v>
      </c>
      <c r="BY19" s="34" t="str">
        <f t="shared" si="41"/>
        <v/>
      </c>
      <c r="BZ19" s="34">
        <f t="shared" si="42"/>
        <v>-0.32336817139141039</v>
      </c>
      <c r="CA19" s="19">
        <f t="shared" si="43"/>
        <v>-0.24671441223126256</v>
      </c>
      <c r="CB19" s="16"/>
      <c r="CC19" s="5">
        <f t="shared" si="25"/>
        <v>5079</v>
      </c>
      <c r="CD19" s="6">
        <f t="shared" si="26"/>
        <v>8.8608635298322567E-4</v>
      </c>
      <c r="CE19" s="19">
        <f t="shared" si="44"/>
        <v>0.83713176522321364</v>
      </c>
      <c r="CF19" s="4">
        <f t="shared" si="27"/>
        <v>7.4177103281304732E-4</v>
      </c>
      <c r="CG19" s="3">
        <f>IF('Ponderación por derecho'!$D$20="Error ponderación","",CF19/$CF$1127)</f>
        <v>4.9833413312847788E-4</v>
      </c>
      <c r="CH19" s="39"/>
    </row>
    <row r="20" spans="1:86" ht="18.95" customHeight="1">
      <c r="A20" s="7">
        <v>5086</v>
      </c>
      <c r="B20" s="7" t="s">
        <v>962</v>
      </c>
      <c r="C20" s="7" t="s">
        <v>1054</v>
      </c>
      <c r="D20" s="5">
        <v>0</v>
      </c>
      <c r="E20" s="5">
        <v>477</v>
      </c>
      <c r="F20" s="19">
        <v>67.200130000000001</v>
      </c>
      <c r="G20" s="19">
        <v>50.911549999999998</v>
      </c>
      <c r="H20" s="19">
        <v>71.607020000000006</v>
      </c>
      <c r="I20" s="19">
        <v>9.9257249999999999</v>
      </c>
      <c r="J20" s="19">
        <v>22.187709999999999</v>
      </c>
      <c r="K20" s="84">
        <v>1.6368000000000001E-3</v>
      </c>
      <c r="L20" s="84">
        <v>2.31E-3</v>
      </c>
      <c r="M20" s="84">
        <v>2.8995900000000002E-2</v>
      </c>
      <c r="N20" s="84">
        <v>0</v>
      </c>
      <c r="O20" s="84">
        <v>1.6341000000000001E-3</v>
      </c>
      <c r="P20" s="84">
        <v>7.0729E-3</v>
      </c>
      <c r="Q20" s="84">
        <v>1.1790000000000001E-4</v>
      </c>
      <c r="R20" s="84">
        <v>0</v>
      </c>
      <c r="S20" s="84">
        <v>0</v>
      </c>
      <c r="T20" s="19">
        <v>0.98657720000000004</v>
      </c>
      <c r="U20" s="19">
        <v>0.1006711</v>
      </c>
      <c r="V20" s="19">
        <v>0.76957489999999995</v>
      </c>
      <c r="W20" s="19">
        <v>0.57046980000000003</v>
      </c>
      <c r="X20" s="19">
        <v>0.82102909999999996</v>
      </c>
      <c r="Y20" s="19">
        <v>0.88814320000000002</v>
      </c>
      <c r="Z20" s="19">
        <v>0.140625</v>
      </c>
      <c r="AA20" s="19">
        <v>0</v>
      </c>
      <c r="AB20" s="19">
        <v>0</v>
      </c>
      <c r="AC20" s="19">
        <v>0.47720000000000001</v>
      </c>
      <c r="AD20" s="40">
        <v>480522.01257861633</v>
      </c>
      <c r="AE20" s="19">
        <v>0.84811320000000001</v>
      </c>
      <c r="AF20" s="5">
        <v>0</v>
      </c>
      <c r="AG20" s="5">
        <v>0</v>
      </c>
      <c r="AH20" s="32">
        <v>0</v>
      </c>
      <c r="AI20" s="32">
        <v>0</v>
      </c>
      <c r="AJ20" s="32">
        <v>0</v>
      </c>
      <c r="AK20" s="16"/>
      <c r="AL20" s="34">
        <f t="shared" si="0"/>
        <v>-0.1377291160457513</v>
      </c>
      <c r="AM20" s="34">
        <f t="shared" si="1"/>
        <v>-0.53312695247763187</v>
      </c>
      <c r="AN20" s="34">
        <f t="shared" si="2"/>
        <v>-0.33665241046355737</v>
      </c>
      <c r="AO20" s="34">
        <f t="shared" si="3"/>
        <v>-0.87245791122680472</v>
      </c>
      <c r="AP20" s="34">
        <f t="shared" si="4"/>
        <v>-0.20092125528728166</v>
      </c>
      <c r="AQ20" s="34">
        <f t="shared" si="5"/>
        <v>-0.34660110749500911</v>
      </c>
      <c r="AR20" s="34">
        <f t="shared" si="6"/>
        <v>-0.52827264182495293</v>
      </c>
      <c r="AS20" s="34">
        <f t="shared" si="7"/>
        <v>-0.50876103460138289</v>
      </c>
      <c r="AT20" s="34">
        <f t="shared" si="8"/>
        <v>-0.15074875333706975</v>
      </c>
      <c r="AU20" s="34">
        <f t="shared" si="9"/>
        <v>-0.38841550646217171</v>
      </c>
      <c r="AV20" s="34">
        <f t="shared" si="10"/>
        <v>-0.47755048789361693</v>
      </c>
      <c r="AW20" s="34">
        <f t="shared" si="11"/>
        <v>-0.40834802815481996</v>
      </c>
      <c r="AX20" s="34">
        <f t="shared" si="12"/>
        <v>-0.20200785050292994</v>
      </c>
      <c r="AY20" s="34">
        <f t="shared" si="13"/>
        <v>-0.21011422768154267</v>
      </c>
      <c r="AZ20" s="34">
        <f t="shared" si="14"/>
        <v>0.77456420314936447</v>
      </c>
      <c r="BA20" s="34">
        <f t="shared" si="15"/>
        <v>-0.99690077637607399</v>
      </c>
      <c r="BB20" s="34">
        <f t="shared" si="16"/>
        <v>-0.75593855100706631</v>
      </c>
      <c r="BC20" s="34">
        <f t="shared" si="17"/>
        <v>-0.69076575272835994</v>
      </c>
      <c r="BD20" s="34">
        <f t="shared" si="18"/>
        <v>0.16744144748015469</v>
      </c>
      <c r="BE20" s="34">
        <f t="shared" si="19"/>
        <v>0.4029851477427368</v>
      </c>
      <c r="BF20" s="34">
        <f t="shared" si="20"/>
        <v>0.39074274736766051</v>
      </c>
      <c r="BG20" s="34">
        <f t="shared" si="21"/>
        <v>-0.258133953880894</v>
      </c>
      <c r="BH20" s="34">
        <f t="shared" si="22"/>
        <v>-0.11506432621005545</v>
      </c>
      <c r="BI20" s="19">
        <f t="shared" si="28"/>
        <v>-0.56005143144488023</v>
      </c>
      <c r="BJ20" s="19">
        <f t="shared" si="29"/>
        <v>-0.60577938176988366</v>
      </c>
      <c r="BK20" s="19">
        <f t="shared" si="30"/>
        <v>-0.4457519677918314</v>
      </c>
      <c r="BL20" s="19">
        <f t="shared" si="31"/>
        <v>-0.14423893469141053</v>
      </c>
      <c r="BM20" s="19">
        <f t="shared" si="32"/>
        <v>-0.14063177142309957</v>
      </c>
      <c r="BN20" s="19">
        <f t="shared" si="33"/>
        <v>-7.0764818732210466E-2</v>
      </c>
      <c r="BO20" s="19">
        <f t="shared" si="34"/>
        <v>-0.16874724541075339</v>
      </c>
      <c r="BP20" s="19">
        <f t="shared" si="35"/>
        <v>-0.16986848327434062</v>
      </c>
      <c r="BQ20" s="19">
        <f t="shared" si="36"/>
        <v>1.4299801213455513E-2</v>
      </c>
      <c r="BR20" s="19">
        <f t="shared" si="37"/>
        <v>-0.20199243253606267</v>
      </c>
      <c r="BS20" s="19">
        <f t="shared" si="38"/>
        <v>-0.15430255664578316</v>
      </c>
      <c r="BT20" s="19">
        <f>IF(AND('[1]Ponderación por derecho'!$B$13&lt;&gt;1,'[1]Ponderación por derecho'!$B$13&lt;&gt;0),"Error ponderación",IFERROR(IF(SUM($BI$1126:$BS$1126)=0,0,SUMPRODUCT($BI$1126:$BS$1126,BI20:BS20)),""))</f>
        <v>-0.22675894467901658</v>
      </c>
      <c r="BU20" s="34">
        <f t="shared" si="39"/>
        <v>-0.22393517626853982</v>
      </c>
      <c r="BV20" s="16">
        <f t="shared" si="40"/>
        <v>0</v>
      </c>
      <c r="BW20" s="34">
        <f t="shared" si="23"/>
        <v>-0.50904743114907502</v>
      </c>
      <c r="BX20" s="34">
        <f t="shared" si="24"/>
        <v>-2.2496259802296904E-2</v>
      </c>
      <c r="BY20" s="34">
        <f t="shared" si="41"/>
        <v>0.73585719375712888</v>
      </c>
      <c r="BZ20" s="34">
        <f t="shared" si="42"/>
        <v>-6.8104500935252332E-2</v>
      </c>
      <c r="CA20" s="19">
        <f t="shared" si="43"/>
        <v>-5.2692799441035561E-2</v>
      </c>
      <c r="CB20" s="16"/>
      <c r="CC20" s="5">
        <f t="shared" si="25"/>
        <v>5086</v>
      </c>
      <c r="CD20" s="6">
        <f t="shared" si="26"/>
        <v>6.9757912258293215E-5</v>
      </c>
      <c r="CE20" s="19">
        <f t="shared" si="44"/>
        <v>0.76059263663942012</v>
      </c>
      <c r="CF20" s="4">
        <f t="shared" si="27"/>
        <v>5.305735441099656E-5</v>
      </c>
      <c r="CG20" s="3">
        <f>IF('Ponderación por derecho'!$D$20="Error ponderación","",CF20/$CF$1127)</f>
        <v>3.5644814298320389E-5</v>
      </c>
      <c r="CH20" s="39"/>
    </row>
    <row r="21" spans="1:86" ht="18.95" customHeight="1">
      <c r="A21" s="7">
        <v>5088</v>
      </c>
      <c r="B21" s="7" t="s">
        <v>962</v>
      </c>
      <c r="C21" s="7" t="s">
        <v>1053</v>
      </c>
      <c r="D21" s="5">
        <v>0</v>
      </c>
      <c r="E21" s="5">
        <v>57395</v>
      </c>
      <c r="F21" s="19">
        <v>31.307639999999999</v>
      </c>
      <c r="G21" s="19">
        <v>32.283520000000003</v>
      </c>
      <c r="H21" s="19">
        <v>56.65746</v>
      </c>
      <c r="I21" s="19">
        <v>13.932880000000001</v>
      </c>
      <c r="J21" s="19">
        <v>4.1828320000000003</v>
      </c>
      <c r="K21" s="84">
        <v>1.27464E-2</v>
      </c>
      <c r="L21" s="84">
        <v>1.3262100000000001E-2</v>
      </c>
      <c r="M21" s="84">
        <v>4.7728600000000003E-2</v>
      </c>
      <c r="N21" s="84">
        <v>1.8929999999999999E-4</v>
      </c>
      <c r="O21" s="84">
        <v>4.2027599999999998E-2</v>
      </c>
      <c r="P21" s="84">
        <v>1.8188099999999999E-2</v>
      </c>
      <c r="Q21" s="84">
        <v>0.25092979999999998</v>
      </c>
      <c r="R21" s="84">
        <v>6.8709999999999995E-4</v>
      </c>
      <c r="S21" s="84">
        <v>1.131E-4</v>
      </c>
      <c r="T21" s="19">
        <v>0.94856779999999996</v>
      </c>
      <c r="U21" s="19">
        <v>0.20123260000000001</v>
      </c>
      <c r="V21" s="19">
        <v>0.80839589999999995</v>
      </c>
      <c r="W21" s="19">
        <v>0.70980829999999995</v>
      </c>
      <c r="X21" s="19">
        <v>0.84423389999999998</v>
      </c>
      <c r="Y21" s="19">
        <v>0.93461859999999997</v>
      </c>
      <c r="Z21" s="19">
        <v>5.1778699999999997E-2</v>
      </c>
      <c r="AA21" s="19">
        <v>1.3938000000000001E-4</v>
      </c>
      <c r="AB21" s="19">
        <v>3.8330999999999999E-4</v>
      </c>
      <c r="AC21" s="19">
        <v>0.61370000000000002</v>
      </c>
      <c r="AD21" s="40">
        <v>124720.23695443854</v>
      </c>
      <c r="AE21" s="19">
        <v>0.84811320000000001</v>
      </c>
      <c r="AF21" s="5">
        <v>1</v>
      </c>
      <c r="AG21" s="5">
        <v>0</v>
      </c>
      <c r="AH21" s="32">
        <v>0</v>
      </c>
      <c r="AI21" s="32">
        <v>0</v>
      </c>
      <c r="AJ21" s="32">
        <v>0</v>
      </c>
      <c r="AK21" s="16"/>
      <c r="AL21" s="34">
        <f t="shared" si="0"/>
        <v>-2.3287107263796116</v>
      </c>
      <c r="AM21" s="34">
        <f t="shared" si="1"/>
        <v>-2.4043296927739264</v>
      </c>
      <c r="AN21" s="34">
        <f t="shared" si="2"/>
        <v>-2.1342430899604303</v>
      </c>
      <c r="AO21" s="34">
        <f t="shared" si="3"/>
        <v>-0.51479736621060779</v>
      </c>
      <c r="AP21" s="34">
        <f t="shared" si="4"/>
        <v>-1.5608271587116096</v>
      </c>
      <c r="AQ21" s="34">
        <f t="shared" si="5"/>
        <v>-3.2332416621601676E-2</v>
      </c>
      <c r="AR21" s="34">
        <f t="shared" si="6"/>
        <v>-0.14497561522615132</v>
      </c>
      <c r="AS21" s="34">
        <f t="shared" si="7"/>
        <v>-0.21729631258349683</v>
      </c>
      <c r="AT21" s="34">
        <f t="shared" si="8"/>
        <v>-0.14640509818195452</v>
      </c>
      <c r="AU21" s="34">
        <f t="shared" si="9"/>
        <v>0.63775527641684593</v>
      </c>
      <c r="AV21" s="34">
        <f t="shared" si="10"/>
        <v>-0.20843223624649426</v>
      </c>
      <c r="AW21" s="34">
        <f t="shared" si="11"/>
        <v>6.618163275279942</v>
      </c>
      <c r="AX21" s="34">
        <f t="shared" si="12"/>
        <v>-0.18006496269228536</v>
      </c>
      <c r="AY21" s="34">
        <f t="shared" si="13"/>
        <v>-0.20572301289939138</v>
      </c>
      <c r="AZ21" s="34">
        <f t="shared" si="14"/>
        <v>0.11425118608635738</v>
      </c>
      <c r="BA21" s="34">
        <f t="shared" si="15"/>
        <v>-4.101731911830802E-2</v>
      </c>
      <c r="BB21" s="34">
        <f t="shared" si="16"/>
        <v>0.19630299281151908</v>
      </c>
      <c r="BC21" s="34">
        <f t="shared" si="17"/>
        <v>0.86526304072321969</v>
      </c>
      <c r="BD21" s="34">
        <f t="shared" si="18"/>
        <v>0.44553606519369859</v>
      </c>
      <c r="BE21" s="34">
        <f t="shared" si="19"/>
        <v>1.1135986840090586</v>
      </c>
      <c r="BF21" s="34">
        <f t="shared" si="20"/>
        <v>-0.49813249380917851</v>
      </c>
      <c r="BG21" s="34">
        <f t="shared" si="21"/>
        <v>-0.24723889024125267</v>
      </c>
      <c r="BH21" s="34">
        <f t="shared" si="22"/>
        <v>-0.10550952014153719</v>
      </c>
      <c r="BI21" s="19">
        <f t="shared" si="28"/>
        <v>-0.73586427523344655</v>
      </c>
      <c r="BJ21" s="19">
        <f t="shared" si="29"/>
        <v>-0.78433410506285295</v>
      </c>
      <c r="BK21" s="19">
        <f t="shared" si="30"/>
        <v>-0.56024799941329639</v>
      </c>
      <c r="BL21" s="19">
        <f t="shared" si="31"/>
        <v>-1.2375579122807832</v>
      </c>
      <c r="BM21" s="19">
        <f t="shared" si="32"/>
        <v>-0.15917860570035502</v>
      </c>
      <c r="BN21" s="19">
        <f t="shared" si="33"/>
        <v>-0.47451475953901573</v>
      </c>
      <c r="BO21" s="19">
        <f t="shared" si="34"/>
        <v>2.0725390317185637</v>
      </c>
      <c r="BP21" s="19">
        <f t="shared" si="35"/>
        <v>-1.2543878445359484</v>
      </c>
      <c r="BQ21" s="19">
        <f t="shared" si="36"/>
        <v>-1.0108554110293937</v>
      </c>
      <c r="BR21" s="19">
        <f t="shared" si="37"/>
        <v>-0.92722420984008513</v>
      </c>
      <c r="BS21" s="19">
        <f t="shared" si="38"/>
        <v>-0.87998108647351325</v>
      </c>
      <c r="BT21" s="19">
        <f>IF(AND('[1]Ponderación por derecho'!$B$13&lt;&gt;1,'[1]Ponderación por derecho'!$B$13&lt;&gt;0),"Error ponderación",IFERROR(IF(SUM($BI$1126:$BS$1126)=0,0,SUMPRODUCT($BI$1126:$BS$1126,BI21:BS21)),""))</f>
        <v>0.73704826698500647</v>
      </c>
      <c r="BU21" s="34">
        <f t="shared" si="39"/>
        <v>0.74983463303183595</v>
      </c>
      <c r="BV21" s="16">
        <f t="shared" si="40"/>
        <v>0</v>
      </c>
      <c r="BW21" s="34">
        <f t="shared" si="23"/>
        <v>1.4668286167707907</v>
      </c>
      <c r="BX21" s="34">
        <f t="shared" si="24"/>
        <v>-4.2528522129754255E-2</v>
      </c>
      <c r="BY21" s="34">
        <f t="shared" si="41"/>
        <v>0.73585719375712888</v>
      </c>
      <c r="BZ21" s="34">
        <f t="shared" si="42"/>
        <v>-0.72005242946605508</v>
      </c>
      <c r="CA21" s="19">
        <f t="shared" si="43"/>
        <v>-0.54822742966378479</v>
      </c>
      <c r="CB21" s="16"/>
      <c r="CC21" s="5">
        <f t="shared" si="25"/>
        <v>5088</v>
      </c>
      <c r="CD21" s="6">
        <f t="shared" si="26"/>
        <v>8.3936171364040659E-3</v>
      </c>
      <c r="CE21" s="19">
        <f t="shared" si="44"/>
        <v>1.1030132789830727</v>
      </c>
      <c r="CF21" s="4">
        <f t="shared" si="27"/>
        <v>9.2582711601535573E-3</v>
      </c>
      <c r="CG21" s="3">
        <f>IF('Ponderación por derecho'!$D$20="Error ponderación","",CF21/$CF$1127)</f>
        <v>6.2198607505158932E-3</v>
      </c>
      <c r="CH21" s="39"/>
    </row>
    <row r="22" spans="1:86" ht="18.95" customHeight="1">
      <c r="A22" s="7">
        <v>5091</v>
      </c>
      <c r="B22" s="7" t="s">
        <v>962</v>
      </c>
      <c r="C22" s="7" t="s">
        <v>1052</v>
      </c>
      <c r="D22" s="5">
        <v>0</v>
      </c>
      <c r="E22" s="5">
        <v>1818</v>
      </c>
      <c r="F22" s="19">
        <v>72.691850000000002</v>
      </c>
      <c r="G22" s="19">
        <v>63.229170000000003</v>
      </c>
      <c r="H22" s="19">
        <v>67.645830000000004</v>
      </c>
      <c r="I22" s="19">
        <v>16.5625</v>
      </c>
      <c r="J22" s="19">
        <v>20.091670000000001</v>
      </c>
      <c r="K22" s="84">
        <v>5.1536000000000004E-3</v>
      </c>
      <c r="L22" s="84">
        <v>1.13057E-2</v>
      </c>
      <c r="M22" s="84">
        <v>7.4166499999999996E-2</v>
      </c>
      <c r="N22" s="84">
        <v>0</v>
      </c>
      <c r="O22" s="84">
        <v>1.9273000000000001E-3</v>
      </c>
      <c r="P22" s="84">
        <v>1.20465E-2</v>
      </c>
      <c r="Q22" s="84">
        <v>8.6385000000000003E-3</v>
      </c>
      <c r="R22" s="84">
        <v>9.6540000000000005E-4</v>
      </c>
      <c r="S22" s="84">
        <v>2.4995999999999998E-3</v>
      </c>
      <c r="T22" s="19">
        <v>0.99107639999999997</v>
      </c>
      <c r="U22" s="19">
        <v>0.1271612</v>
      </c>
      <c r="V22" s="19">
        <v>0.80423869999999997</v>
      </c>
      <c r="W22" s="19">
        <v>0.74065809999999999</v>
      </c>
      <c r="X22" s="19">
        <v>0.80368099999999998</v>
      </c>
      <c r="Y22" s="19">
        <v>0.96486340000000004</v>
      </c>
      <c r="Z22" s="19">
        <v>8.6207000000000002E-3</v>
      </c>
      <c r="AA22" s="19">
        <v>0</v>
      </c>
      <c r="AB22" s="19">
        <v>0</v>
      </c>
      <c r="AC22" s="19">
        <v>0.51900000000000002</v>
      </c>
      <c r="AD22" s="40">
        <v>10176.017601760175</v>
      </c>
      <c r="AE22" s="19">
        <v>0</v>
      </c>
      <c r="AF22" s="5">
        <v>1</v>
      </c>
      <c r="AG22" s="5">
        <v>0</v>
      </c>
      <c r="AH22" s="32">
        <v>1</v>
      </c>
      <c r="AI22" s="32">
        <v>0</v>
      </c>
      <c r="AJ22" s="32">
        <v>0</v>
      </c>
      <c r="AK22" s="16"/>
      <c r="AL22" s="34">
        <f t="shared" si="0"/>
        <v>0.19750138841639853</v>
      </c>
      <c r="AM22" s="34">
        <f t="shared" si="1"/>
        <v>0.70418930146486547</v>
      </c>
      <c r="AN22" s="34">
        <f t="shared" si="2"/>
        <v>-0.81296062446558948</v>
      </c>
      <c r="AO22" s="34">
        <f t="shared" si="3"/>
        <v>-0.28008936954327374</v>
      </c>
      <c r="AP22" s="34">
        <f t="shared" si="4"/>
        <v>-0.35923486173401942</v>
      </c>
      <c r="AQ22" s="34">
        <f t="shared" si="5"/>
        <v>-0.24711776587482481</v>
      </c>
      <c r="AR22" s="34">
        <f t="shared" si="6"/>
        <v>-0.21344488621873681</v>
      </c>
      <c r="AS22" s="34">
        <f t="shared" si="7"/>
        <v>0.19405470324639787</v>
      </c>
      <c r="AT22" s="34">
        <f t="shared" si="8"/>
        <v>-0.15074875333706975</v>
      </c>
      <c r="AU22" s="34">
        <f t="shared" si="9"/>
        <v>-0.38096694979983425</v>
      </c>
      <c r="AV22" s="34">
        <f t="shared" si="10"/>
        <v>-0.35713101398472374</v>
      </c>
      <c r="AW22" s="34">
        <f t="shared" si="11"/>
        <v>-0.16964287815178489</v>
      </c>
      <c r="AX22" s="34">
        <f t="shared" si="12"/>
        <v>-0.17117731070901887</v>
      </c>
      <c r="AY22" s="34">
        <f t="shared" si="13"/>
        <v>-0.1130648866606285</v>
      </c>
      <c r="AZ22" s="34">
        <f t="shared" si="14"/>
        <v>0.85272592962675764</v>
      </c>
      <c r="BA22" s="34">
        <f t="shared" si="15"/>
        <v>-0.74510015316436828</v>
      </c>
      <c r="BB22" s="34">
        <f t="shared" si="16"/>
        <v>9.4330901779278872E-2</v>
      </c>
      <c r="BC22" s="34">
        <f t="shared" si="17"/>
        <v>1.209770675527833</v>
      </c>
      <c r="BD22" s="34">
        <f t="shared" si="18"/>
        <v>-4.0464383966628728E-2</v>
      </c>
      <c r="BE22" s="34">
        <f t="shared" si="19"/>
        <v>1.5760447152786705</v>
      </c>
      <c r="BF22" s="34">
        <f t="shared" si="20"/>
        <v>-0.92991274418212611</v>
      </c>
      <c r="BG22" s="34">
        <f t="shared" si="21"/>
        <v>-0.258133953880894</v>
      </c>
      <c r="BH22" s="34">
        <f t="shared" si="22"/>
        <v>-0.11506432621005545</v>
      </c>
      <c r="BI22" s="19">
        <f t="shared" si="28"/>
        <v>-0.60172618116826093</v>
      </c>
      <c r="BJ22" s="19">
        <f t="shared" si="29"/>
        <v>0.19502510567513584</v>
      </c>
      <c r="BK22" s="19">
        <f t="shared" si="30"/>
        <v>0.53377558906354317</v>
      </c>
      <c r="BL22" s="19">
        <f t="shared" si="31"/>
        <v>2.337631753966439E-2</v>
      </c>
      <c r="BM22" s="19">
        <f t="shared" si="32"/>
        <v>-0.26022206516682744</v>
      </c>
      <c r="BN22" s="19">
        <f t="shared" si="33"/>
        <v>0.47213836323678177</v>
      </c>
      <c r="BO22" s="19">
        <f t="shared" si="34"/>
        <v>0.13433122731056635</v>
      </c>
      <c r="BP22" s="19">
        <f t="shared" si="35"/>
        <v>1.3162038853689828E-2</v>
      </c>
      <c r="BQ22" s="19">
        <f t="shared" si="36"/>
        <v>-0.2818254141421187</v>
      </c>
      <c r="BR22" s="19">
        <f t="shared" si="37"/>
        <v>-5.7899150708374654E-2</v>
      </c>
      <c r="BS22" s="19">
        <f t="shared" si="38"/>
        <v>-1.0209274818095143E-2</v>
      </c>
      <c r="BT22" s="19">
        <f>IF(AND('[1]Ponderación por derecho'!$B$13&lt;&gt;1,'[1]Ponderación por derecho'!$B$13&lt;&gt;0),"Error ponderación",IFERROR(IF(SUM($BI$1126:$BS$1126)=0,0,SUMPRODUCT($BI$1126:$BS$1126,BI22:BS22)),""))</f>
        <v>0.24781214376134486</v>
      </c>
      <c r="BU22" s="34">
        <f t="shared" si="39"/>
        <v>0.25554141686898446</v>
      </c>
      <c r="BV22" s="16">
        <f t="shared" si="40"/>
        <v>0</v>
      </c>
      <c r="BW22" s="34">
        <f t="shared" si="23"/>
        <v>9.6019373268876537E-2</v>
      </c>
      <c r="BX22" s="34">
        <f t="shared" si="24"/>
        <v>-4.8977562037273888E-2</v>
      </c>
      <c r="BY22" s="34">
        <f t="shared" si="41"/>
        <v>-2.7676504258153067</v>
      </c>
      <c r="BZ22" s="34">
        <f t="shared" si="42"/>
        <v>0.90686953819456806</v>
      </c>
      <c r="CA22" s="19">
        <f t="shared" si="43"/>
        <v>0.68836853201489989</v>
      </c>
      <c r="CB22" s="16"/>
      <c r="CC22" s="5">
        <f t="shared" si="25"/>
        <v>5091</v>
      </c>
      <c r="CD22" s="6">
        <f t="shared" si="26"/>
        <v>2.6586977879575907E-4</v>
      </c>
      <c r="CE22" s="19">
        <f t="shared" si="44"/>
        <v>3.3664856728141701</v>
      </c>
      <c r="CF22" s="4">
        <f t="shared" si="27"/>
        <v>8.9504680115019559E-4</v>
      </c>
      <c r="CG22" s="3">
        <f>IF('Ponderación por derecho'!$D$20="Error ponderación","",CF22/$CF$1127)</f>
        <v>6.0130734691686972E-4</v>
      </c>
      <c r="CH22" s="39"/>
    </row>
    <row r="23" spans="1:86" ht="18.95" customHeight="1">
      <c r="A23" s="7">
        <v>5093</v>
      </c>
      <c r="B23" s="7" t="s">
        <v>962</v>
      </c>
      <c r="C23" s="7" t="s">
        <v>273</v>
      </c>
      <c r="D23" s="5">
        <v>0</v>
      </c>
      <c r="E23" s="5">
        <v>11721</v>
      </c>
      <c r="F23" s="19">
        <v>75.440820000000002</v>
      </c>
      <c r="G23" s="19">
        <v>64.944980000000001</v>
      </c>
      <c r="H23" s="19">
        <v>70.197599999999994</v>
      </c>
      <c r="I23" s="19">
        <v>12.14357</v>
      </c>
      <c r="J23" s="19">
        <v>21.505749999999999</v>
      </c>
      <c r="K23" s="84">
        <v>3.33064E-2</v>
      </c>
      <c r="L23" s="84">
        <v>2.8240999999999999E-2</v>
      </c>
      <c r="M23" s="84">
        <v>0.31742880000000001</v>
      </c>
      <c r="N23" s="84">
        <v>5.9500000000000003E-5</v>
      </c>
      <c r="O23" s="84">
        <v>3.7658700000000003E-2</v>
      </c>
      <c r="P23" s="84">
        <v>5.7615899999999998E-2</v>
      </c>
      <c r="Q23" s="84">
        <v>9.0357000000000007E-3</v>
      </c>
      <c r="R23" s="84">
        <v>1.5640000000000001E-4</v>
      </c>
      <c r="S23" s="84">
        <v>7.9939E-3</v>
      </c>
      <c r="T23" s="19">
        <v>0.98813969999999995</v>
      </c>
      <c r="U23" s="19">
        <v>0.17798539999999999</v>
      </c>
      <c r="V23" s="19">
        <v>0.8342811</v>
      </c>
      <c r="W23" s="19">
        <v>0.71112920000000002</v>
      </c>
      <c r="X23" s="19">
        <v>0.76401300000000005</v>
      </c>
      <c r="Y23" s="19">
        <v>0.90836720000000004</v>
      </c>
      <c r="Z23" s="19">
        <v>2.3731599999999999E-2</v>
      </c>
      <c r="AA23" s="19">
        <v>8.5320000000000003E-5</v>
      </c>
      <c r="AB23" s="19">
        <v>1.6210199999999999E-3</v>
      </c>
      <c r="AC23" s="19">
        <v>0.47610000000000002</v>
      </c>
      <c r="AD23" s="40">
        <v>264580.15527685353</v>
      </c>
      <c r="AE23" s="19">
        <v>0.84811320000000001</v>
      </c>
      <c r="AF23" s="5">
        <v>0</v>
      </c>
      <c r="AG23" s="5">
        <v>1</v>
      </c>
      <c r="AH23" s="32">
        <v>1</v>
      </c>
      <c r="AI23" s="32">
        <v>0</v>
      </c>
      <c r="AJ23" s="32">
        <v>0</v>
      </c>
      <c r="AK23" s="16"/>
      <c r="AL23" s="34">
        <f t="shared" si="0"/>
        <v>0.36530648406062582</v>
      </c>
      <c r="AM23" s="34">
        <f t="shared" si="1"/>
        <v>0.87654399349766665</v>
      </c>
      <c r="AN23" s="34">
        <f t="shared" si="2"/>
        <v>-0.50612631173533407</v>
      </c>
      <c r="AO23" s="34">
        <f t="shared" si="3"/>
        <v>-0.67450309004782683</v>
      </c>
      <c r="AP23" s="34">
        <f t="shared" si="4"/>
        <v>-0.25242959818742544</v>
      </c>
      <c r="AQ23" s="34">
        <f t="shared" si="5"/>
        <v>0.54926946682670041</v>
      </c>
      <c r="AR23" s="34">
        <f t="shared" si="6"/>
        <v>0.37924967779717644</v>
      </c>
      <c r="AS23" s="34">
        <f t="shared" si="7"/>
        <v>3.979007147204376</v>
      </c>
      <c r="AT23" s="34">
        <f t="shared" si="8"/>
        <v>-0.14938347345471711</v>
      </c>
      <c r="AU23" s="34">
        <f t="shared" si="9"/>
        <v>0.52676619319008589</v>
      </c>
      <c r="AV23" s="34">
        <f t="shared" si="10"/>
        <v>0.74618311950890592</v>
      </c>
      <c r="AW23" s="34">
        <f t="shared" si="11"/>
        <v>-0.1585152949321518</v>
      </c>
      <c r="AX23" s="34">
        <f t="shared" si="12"/>
        <v>-0.19701313699167272</v>
      </c>
      <c r="AY23" s="34">
        <f t="shared" si="13"/>
        <v>0.10025652251332283</v>
      </c>
      <c r="AZ23" s="34">
        <f t="shared" si="14"/>
        <v>0.80170851716539437</v>
      </c>
      <c r="BA23" s="34">
        <f t="shared" si="15"/>
        <v>-0.26199268153397165</v>
      </c>
      <c r="BB23" s="34">
        <f t="shared" si="16"/>
        <v>0.83124188696810697</v>
      </c>
      <c r="BC23" s="34">
        <f t="shared" si="17"/>
        <v>0.8800138700580431</v>
      </c>
      <c r="BD23" s="34">
        <f t="shared" si="18"/>
        <v>-0.51585987522106003</v>
      </c>
      <c r="BE23" s="34">
        <f t="shared" si="19"/>
        <v>0.71221214003220867</v>
      </c>
      <c r="BF23" s="34">
        <f t="shared" si="20"/>
        <v>-0.77873363056795086</v>
      </c>
      <c r="BG23" s="34">
        <f t="shared" si="21"/>
        <v>-0.25146465534642565</v>
      </c>
      <c r="BH23" s="34">
        <f t="shared" si="22"/>
        <v>-7.4657001242824095E-2</v>
      </c>
      <c r="BI23" s="19">
        <f t="shared" si="28"/>
        <v>-7.2949842147535096E-2</v>
      </c>
      <c r="BJ23" s="19">
        <f t="shared" si="29"/>
        <v>0.69567851942098324</v>
      </c>
      <c r="BK23" s="19">
        <f t="shared" si="30"/>
        <v>1.741442500441015</v>
      </c>
      <c r="BL23" s="19">
        <f t="shared" si="31"/>
        <v>0.10796150530295436</v>
      </c>
      <c r="BM23" s="19">
        <f t="shared" si="32"/>
        <v>-8.0507760072799875E-2</v>
      </c>
      <c r="BN23" s="19">
        <f t="shared" si="33"/>
        <v>0.6079005812005801</v>
      </c>
      <c r="BO23" s="19">
        <f t="shared" si="34"/>
        <v>-1.0436622604861409E-2</v>
      </c>
      <c r="BP23" s="19">
        <f t="shared" si="35"/>
        <v>8.4146673534476552E-2</v>
      </c>
      <c r="BQ23" s="19">
        <f t="shared" si="36"/>
        <v>-0.10439020799800074</v>
      </c>
      <c r="BR23" s="19">
        <f t="shared" si="37"/>
        <v>7.1366117075841007E-2</v>
      </c>
      <c r="BS23" s="19">
        <f t="shared" si="38"/>
        <v>0.13030200177704152</v>
      </c>
      <c r="BT23" s="19">
        <f>IF(AND('[1]Ponderación por derecho'!$B$13&lt;&gt;1,'[1]Ponderación por derecho'!$B$13&lt;&gt;0),"Error ponderación",IFERROR(IF(SUM($BI$1126:$BS$1126)=0,0,SUMPRODUCT($BI$1126:$BS$1126,BI23:BS23)),""))</f>
        <v>0.31628756694193999</v>
      </c>
      <c r="BU23" s="34">
        <f t="shared" si="39"/>
        <v>0.32472465078275453</v>
      </c>
      <c r="BV23" s="16">
        <f t="shared" si="40"/>
        <v>0</v>
      </c>
      <c r="BW23" s="34">
        <f t="shared" si="23"/>
        <v>-0.52497024179165253</v>
      </c>
      <c r="BX23" s="34">
        <f t="shared" si="24"/>
        <v>-3.4654164088633255E-2</v>
      </c>
      <c r="BY23" s="34">
        <f t="shared" si="41"/>
        <v>0.73585719375712888</v>
      </c>
      <c r="BZ23" s="34">
        <f t="shared" si="42"/>
        <v>-5.8744262625614385E-2</v>
      </c>
      <c r="CA23" s="19">
        <f t="shared" si="43"/>
        <v>-4.5578240092690146E-2</v>
      </c>
      <c r="CB23" s="16"/>
      <c r="CC23" s="5">
        <f t="shared" si="25"/>
        <v>5093</v>
      </c>
      <c r="CD23" s="6">
        <f t="shared" si="26"/>
        <v>1.7141142339191925E-3</v>
      </c>
      <c r="CE23" s="19">
        <f t="shared" si="44"/>
        <v>2.0943214530820691</v>
      </c>
      <c r="CF23" s="4">
        <f t="shared" si="27"/>
        <v>3.5899062131303006E-3</v>
      </c>
      <c r="CG23" s="3">
        <f>IF('Ponderación por derecho'!$D$20="Error ponderación","",CF23/$CF$1127)</f>
        <v>2.4117587794557486E-3</v>
      </c>
      <c r="CH23" s="39"/>
    </row>
    <row r="24" spans="1:86" ht="18.95" customHeight="1">
      <c r="A24" s="7">
        <v>5101</v>
      </c>
      <c r="B24" s="7" t="s">
        <v>962</v>
      </c>
      <c r="C24" s="7" t="s">
        <v>1051</v>
      </c>
      <c r="D24" s="5">
        <v>0</v>
      </c>
      <c r="E24" s="5">
        <v>3256</v>
      </c>
      <c r="F24" s="19">
        <v>63.255769999999998</v>
      </c>
      <c r="G24" s="19">
        <v>56.090710000000001</v>
      </c>
      <c r="H24" s="19">
        <v>68.717920000000007</v>
      </c>
      <c r="I24" s="19">
        <v>12.30537</v>
      </c>
      <c r="J24" s="19">
        <v>12.855420000000001</v>
      </c>
      <c r="K24" s="84"/>
      <c r="L24" s="84">
        <v>0</v>
      </c>
      <c r="M24" s="84"/>
      <c r="N24" s="84"/>
      <c r="O24" s="84">
        <v>0</v>
      </c>
      <c r="P24" s="84">
        <v>0</v>
      </c>
      <c r="Q24" s="84">
        <v>0</v>
      </c>
      <c r="R24" s="84">
        <v>0</v>
      </c>
      <c r="S24" s="84">
        <v>0</v>
      </c>
      <c r="T24" s="19">
        <v>0.9557464</v>
      </c>
      <c r="U24" s="19">
        <v>9.64333E-2</v>
      </c>
      <c r="V24" s="19">
        <v>0.81968300000000005</v>
      </c>
      <c r="W24" s="19">
        <v>0.60204760000000002</v>
      </c>
      <c r="X24" s="19">
        <v>0.82331569999999998</v>
      </c>
      <c r="Y24" s="19">
        <v>0.93956399999999995</v>
      </c>
      <c r="Z24" s="19">
        <v>0.19093080000000001</v>
      </c>
      <c r="AA24" s="19">
        <v>1.5355999999999999E-4</v>
      </c>
      <c r="AB24" s="19">
        <v>1.5356300000000001E-3</v>
      </c>
      <c r="AC24" s="19">
        <v>0.52810000000000001</v>
      </c>
      <c r="AD24" s="40">
        <v>8663.7469287469285</v>
      </c>
      <c r="AE24" s="19">
        <v>0.84811320000000001</v>
      </c>
      <c r="AF24" s="5">
        <v>1</v>
      </c>
      <c r="AG24" s="5">
        <v>0</v>
      </c>
      <c r="AH24" s="32">
        <v>0</v>
      </c>
      <c r="AI24" s="32">
        <v>0</v>
      </c>
      <c r="AJ24" s="32">
        <v>0</v>
      </c>
      <c r="AK24" s="16"/>
      <c r="AL24" s="34">
        <f t="shared" si="0"/>
        <v>-0.37850428167333722</v>
      </c>
      <c r="AM24" s="34">
        <f t="shared" si="1"/>
        <v>-1.2875568706349328E-2</v>
      </c>
      <c r="AN24" s="34">
        <f t="shared" si="2"/>
        <v>-0.6840485366461615</v>
      </c>
      <c r="AO24" s="34">
        <f t="shared" si="3"/>
        <v>-0.66006155330077798</v>
      </c>
      <c r="AP24" s="34">
        <f t="shared" si="4"/>
        <v>-0.90578780664452052</v>
      </c>
      <c r="AQ24" s="34" t="str">
        <f t="shared" si="5"/>
        <v/>
      </c>
      <c r="AR24" s="34">
        <f t="shared" si="6"/>
        <v>-0.60911705809610017</v>
      </c>
      <c r="AS24" s="34" t="str">
        <f t="shared" si="7"/>
        <v/>
      </c>
      <c r="AT24" s="34" t="str">
        <f t="shared" si="8"/>
        <v/>
      </c>
      <c r="AU24" s="34">
        <f t="shared" si="9"/>
        <v>-0.42992876172112682</v>
      </c>
      <c r="AV24" s="34">
        <f t="shared" si="10"/>
        <v>-0.64879765232385067</v>
      </c>
      <c r="AW24" s="34">
        <f t="shared" si="11"/>
        <v>-0.41165100414070804</v>
      </c>
      <c r="AX24" s="34">
        <f t="shared" si="12"/>
        <v>-0.20200785050292994</v>
      </c>
      <c r="AY24" s="34">
        <f t="shared" si="13"/>
        <v>-0.21011422768154267</v>
      </c>
      <c r="AZ24" s="34">
        <f t="shared" si="14"/>
        <v>0.23896041654746741</v>
      </c>
      <c r="BA24" s="34">
        <f t="shared" si="15"/>
        <v>-1.0371830207257204</v>
      </c>
      <c r="BB24" s="34">
        <f t="shared" si="16"/>
        <v>0.47316462773166168</v>
      </c>
      <c r="BC24" s="34">
        <f t="shared" si="17"/>
        <v>-0.33812835506830691</v>
      </c>
      <c r="BD24" s="34">
        <f t="shared" si="18"/>
        <v>0.19484487922116503</v>
      </c>
      <c r="BE24" s="34">
        <f t="shared" si="19"/>
        <v>1.1892143469673433</v>
      </c>
      <c r="BF24" s="34">
        <f t="shared" si="20"/>
        <v>0.89403416307764316</v>
      </c>
      <c r="BG24" s="34">
        <f t="shared" si="21"/>
        <v>-0.24613046720774634</v>
      </c>
      <c r="BH24" s="34">
        <f t="shared" si="22"/>
        <v>-7.6785526170926086E-2</v>
      </c>
      <c r="BI24" s="19">
        <f t="shared" si="28"/>
        <v>-0.86061577868594097</v>
      </c>
      <c r="BJ24" s="19">
        <f t="shared" si="29"/>
        <v>-4.9609333023595936E-2</v>
      </c>
      <c r="BK24" s="19">
        <f t="shared" si="30"/>
        <v>-0.35831631837082206</v>
      </c>
      <c r="BL24" s="19">
        <f t="shared" si="31"/>
        <v>-0.37850428167333722</v>
      </c>
      <c r="BM24" s="19">
        <f t="shared" si="32"/>
        <v>-0.38029056304816078</v>
      </c>
      <c r="BN24" s="19">
        <f t="shared" si="33"/>
        <v>5.3970804323385156E-2</v>
      </c>
      <c r="BO24" s="19">
        <f t="shared" si="34"/>
        <v>-0.27758404696467287</v>
      </c>
      <c r="BP24" s="19">
        <f t="shared" si="35"/>
        <v>-0.29025606608813359</v>
      </c>
      <c r="BQ24" s="19">
        <f t="shared" si="36"/>
        <v>0.10180521790758774</v>
      </c>
      <c r="BR24" s="19">
        <f t="shared" si="37"/>
        <v>-0.27824965885420871</v>
      </c>
      <c r="BS24" s="19">
        <f t="shared" si="38"/>
        <v>-0.22180134517526864</v>
      </c>
      <c r="BT24" s="19">
        <f>IF(AND('[1]Ponderación por derecho'!$B$13&lt;&gt;1,'[1]Ponderación por derecho'!$B$13&lt;&gt;0),"Error ponderación",IFERROR(IF(SUM($BI$1126:$BS$1126)=0,0,SUMPRODUCT($BI$1126:$BS$1126,BI24:BS24)),""))</f>
        <v>-0.13252264879004008</v>
      </c>
      <c r="BU24" s="34">
        <f t="shared" si="39"/>
        <v>-0.12872478692257286</v>
      </c>
      <c r="BV24" s="16">
        <f t="shared" si="40"/>
        <v>0</v>
      </c>
      <c r="BW24" s="34">
        <f t="shared" si="23"/>
        <v>0.22774444313020084</v>
      </c>
      <c r="BX24" s="34">
        <f t="shared" si="24"/>
        <v>-4.9062705521391629E-2</v>
      </c>
      <c r="BY24" s="34">
        <f t="shared" si="41"/>
        <v>0.73585719375712888</v>
      </c>
      <c r="BZ24" s="34">
        <f t="shared" si="42"/>
        <v>-0.30484631045531269</v>
      </c>
      <c r="CA24" s="19">
        <f t="shared" si="43"/>
        <v>-0.23263625796717899</v>
      </c>
      <c r="CB24" s="16"/>
      <c r="CC24" s="5">
        <f t="shared" si="25"/>
        <v>5101</v>
      </c>
      <c r="CD24" s="6">
        <f t="shared" si="26"/>
        <v>4.7616721658910423E-4</v>
      </c>
      <c r="CE24" s="19">
        <f t="shared" si="44"/>
        <v>0.90874077101135653</v>
      </c>
      <c r="CF24" s="4">
        <f t="shared" si="27"/>
        <v>4.3271256353351415E-4</v>
      </c>
      <c r="CG24" s="3">
        <f>IF('Ponderación por derecho'!$D$20="Error ponderación","",CF24/$CF$1127)</f>
        <v>2.9070350647761539E-4</v>
      </c>
      <c r="CH24" s="39"/>
    </row>
    <row r="25" spans="1:86" ht="18.95" customHeight="1">
      <c r="A25" s="7">
        <v>5107</v>
      </c>
      <c r="B25" s="7" t="s">
        <v>962</v>
      </c>
      <c r="C25" s="7" t="s">
        <v>891</v>
      </c>
      <c r="D25" s="5">
        <v>0</v>
      </c>
      <c r="E25" s="5">
        <v>2495</v>
      </c>
      <c r="F25" s="19">
        <v>81.646529999999998</v>
      </c>
      <c r="G25" s="19">
        <v>64.897069999999999</v>
      </c>
      <c r="H25" s="19">
        <v>70.910070000000005</v>
      </c>
      <c r="I25" s="19">
        <v>10.969659999999999</v>
      </c>
      <c r="J25" s="19">
        <v>27.713979999999999</v>
      </c>
      <c r="K25" s="84">
        <v>5.4762999999999999E-3</v>
      </c>
      <c r="L25" s="84">
        <v>1.1640599999999999E-2</v>
      </c>
      <c r="M25" s="84">
        <v>0.1176213</v>
      </c>
      <c r="N25" s="84">
        <v>7.1909999999999997E-4</v>
      </c>
      <c r="O25" s="84">
        <v>5.8298999999999998E-3</v>
      </c>
      <c r="P25" s="84">
        <v>2.0524799999999999E-2</v>
      </c>
      <c r="Q25" s="84">
        <v>6.1678900000000002E-2</v>
      </c>
      <c r="R25" s="84">
        <v>0</v>
      </c>
      <c r="S25" s="84">
        <v>0</v>
      </c>
      <c r="T25" s="19">
        <v>0.98186620000000002</v>
      </c>
      <c r="U25" s="19">
        <v>0.1858708</v>
      </c>
      <c r="V25" s="19">
        <v>0.803929</v>
      </c>
      <c r="W25" s="19">
        <v>0.72950510000000002</v>
      </c>
      <c r="X25" s="19">
        <v>0.90782019999999997</v>
      </c>
      <c r="Y25" s="19">
        <v>0.90366449999999998</v>
      </c>
      <c r="Z25" s="19">
        <v>4.1025600000000002E-2</v>
      </c>
      <c r="AA25" s="19">
        <v>2.3446890000000001E-2</v>
      </c>
      <c r="AB25" s="19">
        <v>4.4088199999999999E-3</v>
      </c>
      <c r="AC25" s="19">
        <v>0.59619999999999995</v>
      </c>
      <c r="AD25" s="40">
        <v>11706.2124248497</v>
      </c>
      <c r="AE25" s="19">
        <v>0.65943399999999996</v>
      </c>
      <c r="AF25" s="5">
        <v>1</v>
      </c>
      <c r="AG25" s="5">
        <v>0</v>
      </c>
      <c r="AH25" s="32">
        <v>0</v>
      </c>
      <c r="AI25" s="32">
        <v>0</v>
      </c>
      <c r="AJ25" s="32">
        <v>0</v>
      </c>
      <c r="AK25" s="16"/>
      <c r="AL25" s="34">
        <f t="shared" si="0"/>
        <v>0.74412100735128994</v>
      </c>
      <c r="AM25" s="34">
        <f t="shared" si="1"/>
        <v>0.87173138994873534</v>
      </c>
      <c r="AN25" s="34">
        <f t="shared" si="2"/>
        <v>-0.42045626984639856</v>
      </c>
      <c r="AO25" s="34">
        <f t="shared" si="3"/>
        <v>-0.77928099117717275</v>
      </c>
      <c r="AP25" s="34">
        <f t="shared" si="4"/>
        <v>0.21647714068722931</v>
      </c>
      <c r="AQ25" s="34">
        <f t="shared" si="5"/>
        <v>-0.23798921880338675</v>
      </c>
      <c r="AR25" s="34">
        <f t="shared" si="6"/>
        <v>-0.20172419573856057</v>
      </c>
      <c r="AS25" s="34">
        <f t="shared" si="7"/>
        <v>0.87017406683748921</v>
      </c>
      <c r="AT25" s="34">
        <f t="shared" si="8"/>
        <v>-0.13424837075892204</v>
      </c>
      <c r="AU25" s="34">
        <f t="shared" si="9"/>
        <v>-0.28182391695386516</v>
      </c>
      <c r="AV25" s="34">
        <f t="shared" si="10"/>
        <v>-0.15185668037491015</v>
      </c>
      <c r="AW25" s="34">
        <f t="shared" si="11"/>
        <v>1.3162872955708382</v>
      </c>
      <c r="AX25" s="34">
        <f t="shared" si="12"/>
        <v>-0.20200785050292994</v>
      </c>
      <c r="AY25" s="34">
        <f t="shared" si="13"/>
        <v>-0.21011422768154267</v>
      </c>
      <c r="AZ25" s="34">
        <f t="shared" si="14"/>
        <v>0.69272301061846864</v>
      </c>
      <c r="BA25" s="34">
        <f t="shared" si="15"/>
        <v>-0.18703831615695954</v>
      </c>
      <c r="BB25" s="34">
        <f t="shared" si="16"/>
        <v>8.6734260628340304E-2</v>
      </c>
      <c r="BC25" s="34">
        <f t="shared" si="17"/>
        <v>1.0852222618922232</v>
      </c>
      <c r="BD25" s="34">
        <f t="shared" si="18"/>
        <v>1.2075770132009511</v>
      </c>
      <c r="BE25" s="34">
        <f t="shared" si="19"/>
        <v>0.64030738446260249</v>
      </c>
      <c r="BF25" s="34">
        <f t="shared" si="20"/>
        <v>-0.60571338750873227</v>
      </c>
      <c r="BG25" s="34">
        <f t="shared" si="21"/>
        <v>1.5746638557163881</v>
      </c>
      <c r="BH25" s="34">
        <f t="shared" si="22"/>
        <v>-5.1652364628413808E-3</v>
      </c>
      <c r="BI25" s="19">
        <f t="shared" si="28"/>
        <v>-0.28182793493558161</v>
      </c>
      <c r="BJ25" s="19">
        <f t="shared" si="29"/>
        <v>0.25224715161283834</v>
      </c>
      <c r="BK25" s="19">
        <f t="shared" si="30"/>
        <v>0.89983911202700073</v>
      </c>
      <c r="BL25" s="19">
        <f t="shared" si="31"/>
        <v>0.30493631829618395</v>
      </c>
      <c r="BM25" s="19">
        <f t="shared" si="32"/>
        <v>0.38074341231143838</v>
      </c>
      <c r="BN25" s="19">
        <f t="shared" si="33"/>
        <v>0.41085723714632744</v>
      </c>
      <c r="BO25" s="19">
        <f t="shared" si="34"/>
        <v>0.40990977167071135</v>
      </c>
      <c r="BP25" s="19">
        <f t="shared" si="35"/>
        <v>0.27105657842418002</v>
      </c>
      <c r="BQ25" s="19">
        <f t="shared" si="36"/>
        <v>-2.3902202612994989E-2</v>
      </c>
      <c r="BR25" s="19">
        <f t="shared" si="37"/>
        <v>0.70289021179537847</v>
      </c>
      <c r="BS25" s="19">
        <f t="shared" si="38"/>
        <v>0.17628051440230197</v>
      </c>
      <c r="BT25" s="19">
        <f>IF(AND('[1]Ponderación por derecho'!$B$13&lt;&gt;1,'[1]Ponderación por derecho'!$B$13&lt;&gt;0),"Error ponderación",IFERROR(IF(SUM($BI$1126:$BS$1126)=0,0,SUMPRODUCT($BI$1126:$BS$1126,BI25:BS25)),""))</f>
        <v>0.37866148730182159</v>
      </c>
      <c r="BU25" s="34">
        <f t="shared" si="39"/>
        <v>0.38774331239796933</v>
      </c>
      <c r="BV25" s="16">
        <f t="shared" si="40"/>
        <v>0</v>
      </c>
      <c r="BW25" s="34">
        <f t="shared" si="23"/>
        <v>1.2135111747297811</v>
      </c>
      <c r="BX25" s="34">
        <f t="shared" si="24"/>
        <v>-4.8891409392154361E-2</v>
      </c>
      <c r="BY25" s="34">
        <f t="shared" si="41"/>
        <v>-4.3565900771799115E-2</v>
      </c>
      <c r="BZ25" s="34">
        <f t="shared" si="42"/>
        <v>-0.37368462152194254</v>
      </c>
      <c r="CA25" s="19">
        <f t="shared" si="43"/>
        <v>-0.28495909776273382</v>
      </c>
      <c r="CB25" s="16"/>
      <c r="CC25" s="5">
        <f t="shared" si="25"/>
        <v>5107</v>
      </c>
      <c r="CD25" s="6">
        <f t="shared" si="26"/>
        <v>3.6487629158163853E-4</v>
      </c>
      <c r="CE25" s="19">
        <f t="shared" si="44"/>
        <v>1.3039105244821498</v>
      </c>
      <c r="CF25" s="4">
        <f t="shared" si="27"/>
        <v>4.7576603672731615E-4</v>
      </c>
      <c r="CG25" s="3">
        <f>IF('Ponderación por derecho'!$D$20="Error ponderación","",CF25/$CF$1127)</f>
        <v>3.1962754677188087E-4</v>
      </c>
      <c r="CH25" s="39"/>
    </row>
    <row r="26" spans="1:86" ht="18.95" customHeight="1">
      <c r="A26" s="7">
        <v>5113</v>
      </c>
      <c r="B26" s="7" t="s">
        <v>962</v>
      </c>
      <c r="C26" s="7" t="s">
        <v>1050</v>
      </c>
      <c r="D26" s="5">
        <v>0</v>
      </c>
      <c r="E26" s="5">
        <v>3076</v>
      </c>
      <c r="F26" s="19">
        <v>82.221879999999999</v>
      </c>
      <c r="G26" s="19">
        <v>67.952039999999997</v>
      </c>
      <c r="H26" s="19">
        <v>78.224239999999995</v>
      </c>
      <c r="I26" s="19">
        <v>6.9021350000000004</v>
      </c>
      <c r="J26" s="19">
        <v>34.646790000000003</v>
      </c>
      <c r="K26" s="84">
        <v>1.6498999999999999E-3</v>
      </c>
      <c r="L26" s="84">
        <v>2.4350000000000001E-3</v>
      </c>
      <c r="M26" s="84">
        <v>7.6085700000000006E-2</v>
      </c>
      <c r="N26" s="84">
        <v>7.1285000000000003E-3</v>
      </c>
      <c r="O26" s="84">
        <v>8.9864000000000003E-3</v>
      </c>
      <c r="P26" s="84">
        <v>3.8250199999999998E-2</v>
      </c>
      <c r="Q26" s="84">
        <v>1.03315E-2</v>
      </c>
      <c r="R26" s="84">
        <v>1.1918E-3</v>
      </c>
      <c r="S26" s="84">
        <v>9.6529999999999999E-4</v>
      </c>
      <c r="T26" s="19">
        <v>0.91607090000000002</v>
      </c>
      <c r="U26" s="19">
        <v>0.24490339999999999</v>
      </c>
      <c r="V26" s="19">
        <v>0.81810959999999999</v>
      </c>
      <c r="W26" s="19">
        <v>0.68122850000000001</v>
      </c>
      <c r="X26" s="19">
        <v>0.86073599999999995</v>
      </c>
      <c r="Y26" s="19">
        <v>0.84008470000000002</v>
      </c>
      <c r="Z26" s="19">
        <v>5.4455499999999997E-2</v>
      </c>
      <c r="AA26" s="19">
        <v>6.5019999999999998E-4</v>
      </c>
      <c r="AB26" s="19">
        <v>9.7528999999999997E-4</v>
      </c>
      <c r="AC26" s="19">
        <v>0.43609999999999999</v>
      </c>
      <c r="AD26" s="40">
        <v>10854.356306892068</v>
      </c>
      <c r="AE26" s="19">
        <v>0.2650943</v>
      </c>
      <c r="AF26" s="5">
        <v>1</v>
      </c>
      <c r="AG26" s="5">
        <v>0</v>
      </c>
      <c r="AH26" s="32">
        <v>0</v>
      </c>
      <c r="AI26" s="32">
        <v>0</v>
      </c>
      <c r="AJ26" s="32">
        <v>0</v>
      </c>
      <c r="AK26" s="16"/>
      <c r="AL26" s="34">
        <f t="shared" si="0"/>
        <v>0.77924203878448361</v>
      </c>
      <c r="AM26" s="34">
        <f t="shared" si="1"/>
        <v>1.1786059352185769</v>
      </c>
      <c r="AN26" s="34">
        <f t="shared" si="2"/>
        <v>0.45902672632577102</v>
      </c>
      <c r="AO26" s="34">
        <f t="shared" si="3"/>
        <v>-1.1423298895519562</v>
      </c>
      <c r="AP26" s="34">
        <f t="shared" si="4"/>
        <v>0.74011130506863865</v>
      </c>
      <c r="AQ26" s="34">
        <f t="shared" si="5"/>
        <v>-0.34623053431051631</v>
      </c>
      <c r="AR26" s="34">
        <f t="shared" si="6"/>
        <v>-0.52389794397478262</v>
      </c>
      <c r="AS26" s="34">
        <f t="shared" si="7"/>
        <v>0.22391580679776685</v>
      </c>
      <c r="AT26" s="34">
        <f t="shared" si="8"/>
        <v>1.2820954920927691E-2</v>
      </c>
      <c r="AU26" s="34">
        <f t="shared" si="9"/>
        <v>-0.2016350728042465</v>
      </c>
      <c r="AV26" s="34">
        <f t="shared" si="10"/>
        <v>0.27730596696799942</v>
      </c>
      <c r="AW26" s="34">
        <f t="shared" si="11"/>
        <v>-0.12221337565722599</v>
      </c>
      <c r="AX26" s="34">
        <f t="shared" si="12"/>
        <v>-0.16394711161088188</v>
      </c>
      <c r="AY26" s="34">
        <f t="shared" si="13"/>
        <v>-0.17263553953644409</v>
      </c>
      <c r="AZ26" s="34">
        <f t="shared" si="14"/>
        <v>-0.45029669112808823</v>
      </c>
      <c r="BA26" s="34">
        <f t="shared" si="15"/>
        <v>0.37409378488483858</v>
      </c>
      <c r="BB26" s="34">
        <f t="shared" si="16"/>
        <v>0.43457064908494425</v>
      </c>
      <c r="BC26" s="34">
        <f t="shared" si="17"/>
        <v>0.54610507855851009</v>
      </c>
      <c r="BD26" s="34">
        <f t="shared" si="18"/>
        <v>0.64330313023932095</v>
      </c>
      <c r="BE26" s="34">
        <f t="shared" si="19"/>
        <v>-0.33183414660771676</v>
      </c>
      <c r="BF26" s="34">
        <f t="shared" si="20"/>
        <v>-0.47135207362755965</v>
      </c>
      <c r="BG26" s="34">
        <f t="shared" si="21"/>
        <v>-0.2073090838959982</v>
      </c>
      <c r="BH26" s="34">
        <f t="shared" si="22"/>
        <v>-9.0753176460335469E-2</v>
      </c>
      <c r="BI26" s="19">
        <f t="shared" si="28"/>
        <v>0.16229665896669776</v>
      </c>
      <c r="BJ26" s="19">
        <f t="shared" si="29"/>
        <v>0.36309288010957957</v>
      </c>
      <c r="BK26" s="19">
        <f t="shared" si="30"/>
        <v>0.51642097471358683</v>
      </c>
      <c r="BL26" s="19">
        <f t="shared" si="31"/>
        <v>0.39603149685270567</v>
      </c>
      <c r="BM26" s="19">
        <f t="shared" si="32"/>
        <v>0.39392645416790439</v>
      </c>
      <c r="BN26" s="19">
        <f t="shared" si="33"/>
        <v>0.24157128638158873</v>
      </c>
      <c r="BO26" s="19">
        <f t="shared" si="34"/>
        <v>-0.57161331877909005</v>
      </c>
      <c r="BP26" s="19">
        <f t="shared" si="35"/>
        <v>0.30764746358680084</v>
      </c>
      <c r="BQ26" s="19">
        <f t="shared" si="36"/>
        <v>4.5084808540159969E-2</v>
      </c>
      <c r="BR26" s="19">
        <f t="shared" si="37"/>
        <v>0.13309913845068044</v>
      </c>
      <c r="BS26" s="19">
        <f t="shared" si="38"/>
        <v>0.17195110759590138</v>
      </c>
      <c r="BT26" s="19">
        <f>IF(AND('[1]Ponderación por derecho'!$B$13&lt;&gt;1,'[1]Ponderación por derecho'!$B$13&lt;&gt;0),"Error ponderación",IFERROR(IF(SUM($BI$1126:$BS$1126)=0,0,SUMPRODUCT($BI$1126:$BS$1126,BI26:BS26)),""))</f>
        <v>-0.14071669745315249</v>
      </c>
      <c r="BU26" s="34">
        <f t="shared" si="39"/>
        <v>-0.13700353510738975</v>
      </c>
      <c r="BV26" s="16">
        <f t="shared" si="40"/>
        <v>0</v>
      </c>
      <c r="BW26" s="34">
        <f t="shared" si="23"/>
        <v>-1.1039815378853866</v>
      </c>
      <c r="BX26" s="34">
        <f t="shared" si="24"/>
        <v>-4.8939370381641388E-2</v>
      </c>
      <c r="BY26" s="34">
        <f t="shared" si="41"/>
        <v>-1.6725608788595216</v>
      </c>
      <c r="BZ26" s="34">
        <f t="shared" si="42"/>
        <v>0.94182726237551651</v>
      </c>
      <c r="CA26" s="19">
        <f t="shared" si="43"/>
        <v>0.71493930886278856</v>
      </c>
      <c r="CB26" s="16"/>
      <c r="CC26" s="5">
        <f t="shared" si="25"/>
        <v>5113</v>
      </c>
      <c r="CD26" s="6">
        <f t="shared" si="26"/>
        <v>4.4984347611427665E-4</v>
      </c>
      <c r="CE26" s="19">
        <f t="shared" si="44"/>
        <v>1.8730443343192045</v>
      </c>
      <c r="CF26" s="4">
        <f t="shared" si="27"/>
        <v>8.4257677426630227E-4</v>
      </c>
      <c r="CG26" s="3">
        <f>IF('Ponderación por derecho'!$D$20="Error ponderación","",CF26/$CF$1127)</f>
        <v>5.6605710903247523E-4</v>
      </c>
      <c r="CH26" s="39"/>
    </row>
    <row r="27" spans="1:86" ht="18.95" customHeight="1">
      <c r="A27" s="7">
        <v>5120</v>
      </c>
      <c r="B27" s="7" t="s">
        <v>962</v>
      </c>
      <c r="C27" s="7" t="s">
        <v>1049</v>
      </c>
      <c r="D27" s="5">
        <v>0</v>
      </c>
      <c r="E27" s="5">
        <v>8480</v>
      </c>
      <c r="F27" s="19">
        <v>88.702680000000001</v>
      </c>
      <c r="G27" s="19">
        <v>68.492810000000006</v>
      </c>
      <c r="H27" s="19">
        <v>81.972560000000001</v>
      </c>
      <c r="I27" s="19">
        <v>18.909210000000002</v>
      </c>
      <c r="J27" s="19">
        <v>43.357280000000003</v>
      </c>
      <c r="K27" s="84">
        <v>3.8210000000000002E-3</v>
      </c>
      <c r="L27" s="84">
        <v>1.27346E-2</v>
      </c>
      <c r="M27" s="84">
        <v>8.2554799999999998E-2</v>
      </c>
      <c r="N27" s="84">
        <v>4.6999999999999997E-5</v>
      </c>
      <c r="O27" s="84">
        <v>6.0127999999999996E-3</v>
      </c>
      <c r="P27" s="84">
        <v>5.1107800000000002E-2</v>
      </c>
      <c r="Q27" s="84">
        <v>5.4432999999999999E-3</v>
      </c>
      <c r="R27" s="84">
        <v>1.0808E-3</v>
      </c>
      <c r="S27" s="84">
        <v>1.1804000000000001E-3</v>
      </c>
      <c r="T27" s="19">
        <v>0.99093560000000003</v>
      </c>
      <c r="U27" s="19">
        <v>0.15387200000000001</v>
      </c>
      <c r="V27" s="19">
        <v>0.75637869999999996</v>
      </c>
      <c r="W27" s="19">
        <v>0.66998659999999999</v>
      </c>
      <c r="X27" s="19">
        <v>0.91081020000000001</v>
      </c>
      <c r="Y27" s="19">
        <v>0.90029099999999995</v>
      </c>
      <c r="Z27" s="19">
        <v>2.9161599999999999E-2</v>
      </c>
      <c r="AA27" s="19">
        <v>5.4834899999999997E-3</v>
      </c>
      <c r="AB27" s="19">
        <v>2.1226399999999999E-3</v>
      </c>
      <c r="AC27" s="19">
        <v>0.44800000000000001</v>
      </c>
      <c r="AD27" s="40">
        <v>0</v>
      </c>
      <c r="AE27" s="19">
        <v>0</v>
      </c>
      <c r="AF27" s="5">
        <v>1</v>
      </c>
      <c r="AG27" s="5">
        <v>0</v>
      </c>
      <c r="AH27" s="32">
        <v>1</v>
      </c>
      <c r="AI27" s="32">
        <v>0</v>
      </c>
      <c r="AJ27" s="32">
        <v>1</v>
      </c>
      <c r="AK27" s="16"/>
      <c r="AL27" s="34">
        <f t="shared" si="0"/>
        <v>1.1748488529189078</v>
      </c>
      <c r="AM27" s="34">
        <f t="shared" si="1"/>
        <v>1.2329267789079013</v>
      </c>
      <c r="AN27" s="34">
        <f t="shared" si="2"/>
        <v>0.90973866003965476</v>
      </c>
      <c r="AO27" s="34">
        <f t="shared" si="3"/>
        <v>-7.0632640867951735E-2</v>
      </c>
      <c r="AP27" s="34">
        <f t="shared" si="4"/>
        <v>1.3980133898658016</v>
      </c>
      <c r="AQ27" s="34">
        <f t="shared" si="5"/>
        <v>-0.28481439378743223</v>
      </c>
      <c r="AR27" s="34">
        <f t="shared" si="6"/>
        <v>-0.16343684015387003</v>
      </c>
      <c r="AS27" s="34">
        <f t="shared" si="7"/>
        <v>0.32456944632682055</v>
      </c>
      <c r="AT27" s="34">
        <f t="shared" si="8"/>
        <v>-0.14967029695941303</v>
      </c>
      <c r="AU27" s="34">
        <f t="shared" si="9"/>
        <v>-0.27717746056388726</v>
      </c>
      <c r="AV27" s="34">
        <f t="shared" si="10"/>
        <v>0.58861074172491301</v>
      </c>
      <c r="AW27" s="34">
        <f t="shared" si="11"/>
        <v>-0.25915660902633569</v>
      </c>
      <c r="AX27" s="34">
        <f t="shared" si="12"/>
        <v>-0.16749195304150558</v>
      </c>
      <c r="AY27" s="34">
        <f t="shared" si="13"/>
        <v>-0.16428407800115899</v>
      </c>
      <c r="AZ27" s="34">
        <f t="shared" si="14"/>
        <v>0.85027990120214603</v>
      </c>
      <c r="BA27" s="34">
        <f t="shared" si="15"/>
        <v>-0.49120167462018643</v>
      </c>
      <c r="BB27" s="34">
        <f t="shared" si="16"/>
        <v>-1.0796285605518696</v>
      </c>
      <c r="BC27" s="34">
        <f t="shared" si="17"/>
        <v>0.42056389580497566</v>
      </c>
      <c r="BD27" s="34">
        <f t="shared" si="18"/>
        <v>1.243410241971012</v>
      </c>
      <c r="BE27" s="34">
        <f t="shared" si="19"/>
        <v>0.58872623046297123</v>
      </c>
      <c r="BF27" s="34">
        <f t="shared" si="20"/>
        <v>-0.72440843571357616</v>
      </c>
      <c r="BG27" s="34">
        <f t="shared" si="21"/>
        <v>0.17049979929270814</v>
      </c>
      <c r="BH27" s="34">
        <f t="shared" si="22"/>
        <v>-6.2153070168523596E-2</v>
      </c>
      <c r="BI27" s="19">
        <f t="shared" si="28"/>
        <v>4.45741972106787E-2</v>
      </c>
      <c r="BJ27" s="19">
        <f t="shared" si="29"/>
        <v>-3.3795405992794367E-3</v>
      </c>
      <c r="BK27" s="19">
        <f t="shared" si="30"/>
        <v>0.63999406501690137</v>
      </c>
      <c r="BL27" s="19">
        <f t="shared" si="31"/>
        <v>0.5125892779797474</v>
      </c>
      <c r="BM27" s="19">
        <f t="shared" si="32"/>
        <v>0.78808205709097534</v>
      </c>
      <c r="BN27" s="19">
        <f t="shared" si="33"/>
        <v>0.78406194170226406</v>
      </c>
      <c r="BO27" s="19">
        <f t="shared" si="34"/>
        <v>0.17349688376928621</v>
      </c>
      <c r="BP27" s="19">
        <f t="shared" si="35"/>
        <v>0.50367844993870114</v>
      </c>
      <c r="BQ27" s="19">
        <f t="shared" si="36"/>
        <v>9.5385446401390905E-2</v>
      </c>
      <c r="BR27" s="19">
        <f t="shared" si="37"/>
        <v>0.39368819140348571</v>
      </c>
      <c r="BS27" s="19">
        <f t="shared" si="38"/>
        <v>0.31613723491640844</v>
      </c>
      <c r="BT27" s="19">
        <f>IF(AND('[1]Ponderación por derecho'!$B$13&lt;&gt;1,'[1]Ponderación por derecho'!$B$13&lt;&gt;0),"Error ponderación",IFERROR(IF(SUM($BI$1126:$BS$1126)=0,0,SUMPRODUCT($BI$1126:$BS$1126,BI27:BS27)),""))</f>
        <v>0.32129111627546642</v>
      </c>
      <c r="BU27" s="34">
        <f t="shared" si="39"/>
        <v>0.32977992036506132</v>
      </c>
      <c r="BV27" s="16">
        <f t="shared" si="40"/>
        <v>0</v>
      </c>
      <c r="BW27" s="34">
        <f t="shared" si="23"/>
        <v>-0.93172567729750044</v>
      </c>
      <c r="BX27" s="34">
        <f t="shared" si="24"/>
        <v>-4.9550489627895586E-2</v>
      </c>
      <c r="BY27" s="34">
        <f t="shared" si="41"/>
        <v>-2.7676504258153067</v>
      </c>
      <c r="BZ27" s="34">
        <f t="shared" si="42"/>
        <v>1.2496421975802343</v>
      </c>
      <c r="CA27" s="19">
        <f t="shared" si="43"/>
        <v>0.9</v>
      </c>
      <c r="CB27" s="16"/>
      <c r="CC27" s="5">
        <f t="shared" si="25"/>
        <v>5120</v>
      </c>
      <c r="CD27" s="6">
        <f t="shared" si="26"/>
        <v>1.2401406623696572E-3</v>
      </c>
      <c r="CE27" s="19">
        <f t="shared" si="44"/>
        <v>5.1568236441334836</v>
      </c>
      <c r="CF27" s="4">
        <f t="shared" si="27"/>
        <v>6.3951866897592078E-3</v>
      </c>
      <c r="CG27" s="3">
        <f>IF('Ponderación por derecho'!$D$20="Error ponderación","",CF27/$CF$1127)</f>
        <v>4.2963929221527808E-3</v>
      </c>
      <c r="CH27" s="39"/>
    </row>
    <row r="28" spans="1:86" ht="18.95" customHeight="1">
      <c r="A28" s="7">
        <v>5125</v>
      </c>
      <c r="B28" s="7" t="s">
        <v>962</v>
      </c>
      <c r="C28" s="7" t="s">
        <v>1044</v>
      </c>
      <c r="D28" s="5">
        <v>0</v>
      </c>
      <c r="E28" s="5">
        <v>1015</v>
      </c>
      <c r="F28" s="19">
        <v>77.932919999999996</v>
      </c>
      <c r="G28" s="19">
        <v>62.003270000000001</v>
      </c>
      <c r="H28" s="19">
        <v>70.413719999999998</v>
      </c>
      <c r="I28" s="19">
        <v>11.05063</v>
      </c>
      <c r="J28" s="19">
        <v>28.426780000000001</v>
      </c>
      <c r="K28" s="84"/>
      <c r="L28" s="84">
        <v>0</v>
      </c>
      <c r="M28" s="84"/>
      <c r="N28" s="84"/>
      <c r="O28" s="84">
        <v>0</v>
      </c>
      <c r="P28" s="84">
        <v>0</v>
      </c>
      <c r="Q28" s="84">
        <v>0</v>
      </c>
      <c r="R28" s="84">
        <v>0</v>
      </c>
      <c r="S28" s="84">
        <v>0</v>
      </c>
      <c r="T28" s="19">
        <v>0.98714420000000003</v>
      </c>
      <c r="U28" s="19">
        <v>7.9889799999999997E-2</v>
      </c>
      <c r="V28" s="19">
        <v>0.77685950000000004</v>
      </c>
      <c r="W28" s="19">
        <v>0.69696970000000003</v>
      </c>
      <c r="X28" s="19">
        <v>0.79981639999999998</v>
      </c>
      <c r="Y28" s="19">
        <v>0.87144169999999999</v>
      </c>
      <c r="Z28" s="19">
        <v>1.0526300000000001E-2</v>
      </c>
      <c r="AA28" s="19">
        <v>5.9113300000000002E-3</v>
      </c>
      <c r="AB28" s="19">
        <v>1.97044E-3</v>
      </c>
      <c r="AC28" s="19">
        <v>0.4622</v>
      </c>
      <c r="AD28" s="40">
        <v>4236.4532019704429</v>
      </c>
      <c r="AE28" s="19">
        <v>0.84811320000000001</v>
      </c>
      <c r="AF28" s="5">
        <v>1</v>
      </c>
      <c r="AG28" s="5">
        <v>0</v>
      </c>
      <c r="AH28" s="32">
        <v>0</v>
      </c>
      <c r="AI28" s="32">
        <v>0</v>
      </c>
      <c r="AJ28" s="32">
        <v>0</v>
      </c>
      <c r="AK28" s="16"/>
      <c r="AL28" s="34">
        <f t="shared" si="0"/>
        <v>0.51743149046483461</v>
      </c>
      <c r="AM28" s="34">
        <f t="shared" si="1"/>
        <v>0.58104651936019669</v>
      </c>
      <c r="AN28" s="34">
        <f t="shared" si="2"/>
        <v>-0.48013923936311237</v>
      </c>
      <c r="AO28" s="34">
        <f t="shared" si="3"/>
        <v>-0.77205397492001226</v>
      </c>
      <c r="AP28" s="34">
        <f t="shared" si="4"/>
        <v>0.27031482445053295</v>
      </c>
      <c r="AQ28" s="34" t="str">
        <f t="shared" si="5"/>
        <v/>
      </c>
      <c r="AR28" s="34">
        <f t="shared" si="6"/>
        <v>-0.60911705809610017</v>
      </c>
      <c r="AS28" s="34" t="str">
        <f t="shared" si="7"/>
        <v/>
      </c>
      <c r="AT28" s="34" t="str">
        <f t="shared" si="8"/>
        <v/>
      </c>
      <c r="AU28" s="34">
        <f t="shared" si="9"/>
        <v>-0.42992876172112682</v>
      </c>
      <c r="AV28" s="34">
        <f t="shared" si="10"/>
        <v>-0.64879765232385067</v>
      </c>
      <c r="AW28" s="34">
        <f t="shared" si="11"/>
        <v>-0.41165100414070804</v>
      </c>
      <c r="AX28" s="34">
        <f t="shared" si="12"/>
        <v>-0.20200785050292994</v>
      </c>
      <c r="AY28" s="34">
        <f t="shared" si="13"/>
        <v>-0.21011422768154267</v>
      </c>
      <c r="AZ28" s="34">
        <f t="shared" si="14"/>
        <v>0.78441433181950171</v>
      </c>
      <c r="BA28" s="34">
        <f t="shared" si="15"/>
        <v>-1.1944366215087623</v>
      </c>
      <c r="BB28" s="34">
        <f t="shared" si="16"/>
        <v>-0.57725436589846657</v>
      </c>
      <c r="BC28" s="34">
        <f t="shared" si="17"/>
        <v>0.72189109924539885</v>
      </c>
      <c r="BD28" s="34">
        <f t="shared" si="18"/>
        <v>-8.6779131760867823E-2</v>
      </c>
      <c r="BE28" s="34">
        <f t="shared" si="19"/>
        <v>0.14761753442575593</v>
      </c>
      <c r="BF28" s="34">
        <f t="shared" si="20"/>
        <v>-0.91084790231941948</v>
      </c>
      <c r="BG28" s="34">
        <f t="shared" si="21"/>
        <v>0.20394322035443968</v>
      </c>
      <c r="BH28" s="34">
        <f t="shared" si="22"/>
        <v>-6.5946974537385558E-2</v>
      </c>
      <c r="BI28" s="19">
        <f t="shared" si="28"/>
        <v>-0.8372879304359373</v>
      </c>
      <c r="BJ28" s="19">
        <f t="shared" si="29"/>
        <v>-0.20177496821145668</v>
      </c>
      <c r="BK28" s="19">
        <f t="shared" si="30"/>
        <v>0.61966129485511678</v>
      </c>
      <c r="BL28" s="19">
        <f t="shared" si="31"/>
        <v>0.51743149046483461</v>
      </c>
      <c r="BM28" s="19">
        <f t="shared" si="32"/>
        <v>-8.2131023010487234E-2</v>
      </c>
      <c r="BN28" s="19">
        <f t="shared" si="33"/>
        <v>5.4171241889132875E-3</v>
      </c>
      <c r="BO28" s="19">
        <f t="shared" si="34"/>
        <v>-0.13309688241373954</v>
      </c>
      <c r="BP28" s="19">
        <f t="shared" si="35"/>
        <v>0.15771181998095235</v>
      </c>
      <c r="BQ28" s="19">
        <f t="shared" si="36"/>
        <v>-0.20117687984537583</v>
      </c>
      <c r="BR28" s="19">
        <f t="shared" si="37"/>
        <v>0.17042016104591054</v>
      </c>
      <c r="BS28" s="19">
        <f t="shared" si="38"/>
        <v>8.045676274863546E-2</v>
      </c>
      <c r="BT28" s="19">
        <f>IF(AND('[1]Ponderación por derecho'!$B$13&lt;&gt;1,'[1]Ponderación por derecho'!$B$13&lt;&gt;0),"Error ponderación",IFERROR(IF(SUM($BI$1126:$BS$1126)=0,0,SUMPRODUCT($BI$1126:$BS$1126,BI28:BS28)),""))</f>
        <v>-0.10527829759248712</v>
      </c>
      <c r="BU28" s="34">
        <f t="shared" si="39"/>
        <v>-0.10119881871120226</v>
      </c>
      <c r="BV28" s="16">
        <f t="shared" si="40"/>
        <v>0</v>
      </c>
      <c r="BW28" s="34">
        <f t="shared" si="23"/>
        <v>-0.72617666718422524</v>
      </c>
      <c r="BX28" s="34">
        <f t="shared" si="24"/>
        <v>-4.9311969902323706E-2</v>
      </c>
      <c r="BY28" s="34">
        <f t="shared" si="41"/>
        <v>0.73585719375712888</v>
      </c>
      <c r="BZ28" s="34">
        <f t="shared" si="42"/>
        <v>1.3210481109806679E-2</v>
      </c>
      <c r="CA28" s="19">
        <f t="shared" si="43"/>
        <v>9.1133476389516806E-3</v>
      </c>
      <c r="CB28" s="16"/>
      <c r="CC28" s="5">
        <f t="shared" si="25"/>
        <v>5125</v>
      </c>
      <c r="CD28" s="6">
        <f t="shared" si="26"/>
        <v>1.4843664767750025E-4</v>
      </c>
      <c r="CE28" s="19">
        <f t="shared" si="44"/>
        <v>1.1912888590490756</v>
      </c>
      <c r="CF28" s="4">
        <f t="shared" si="27"/>
        <v>1.7683092465279888E-4</v>
      </c>
      <c r="CG28" s="3">
        <f>IF('Ponderación por derecho'!$D$20="Error ponderación","",CF28/$CF$1127)</f>
        <v>1.1879796008341742E-4</v>
      </c>
      <c r="CH28" s="39"/>
    </row>
    <row r="29" spans="1:86" ht="18.95" customHeight="1">
      <c r="A29" s="7">
        <v>5129</v>
      </c>
      <c r="B29" s="7" t="s">
        <v>962</v>
      </c>
      <c r="C29" s="7" t="s">
        <v>758</v>
      </c>
      <c r="D29" s="5">
        <v>0</v>
      </c>
      <c r="E29" s="5">
        <v>4708</v>
      </c>
      <c r="F29" s="19">
        <v>28.691569999999999</v>
      </c>
      <c r="G29" s="19">
        <v>37.36994</v>
      </c>
      <c r="H29" s="19">
        <v>50.404899999999998</v>
      </c>
      <c r="I29" s="19">
        <v>8.8976100000000002</v>
      </c>
      <c r="J29" s="19">
        <v>4.54068</v>
      </c>
      <c r="K29" s="84">
        <v>0.12918840000000001</v>
      </c>
      <c r="L29" s="84">
        <v>4.8501000000000004E-3</v>
      </c>
      <c r="M29" s="84">
        <v>4.0815400000000002E-2</v>
      </c>
      <c r="N29" s="84">
        <v>1.4184E-3</v>
      </c>
      <c r="O29" s="84">
        <v>2.5685E-3</v>
      </c>
      <c r="P29" s="84">
        <v>3.0780399999999999E-2</v>
      </c>
      <c r="Q29" s="84">
        <v>5.4879000000000004E-3</v>
      </c>
      <c r="R29" s="84">
        <v>7.0080000000000001E-4</v>
      </c>
      <c r="S29" s="84">
        <v>3.1960000000000002E-4</v>
      </c>
      <c r="T29" s="19">
        <v>0.92450429999999995</v>
      </c>
      <c r="U29" s="19">
        <v>0.1545501</v>
      </c>
      <c r="V29" s="19">
        <v>0.80325369999999996</v>
      </c>
      <c r="W29" s="19">
        <v>0.63929840000000004</v>
      </c>
      <c r="X29" s="19">
        <v>0.79766139999999996</v>
      </c>
      <c r="Y29" s="19">
        <v>0.94306049999999997</v>
      </c>
      <c r="Z29" s="19">
        <v>0.1877424</v>
      </c>
      <c r="AA29" s="19">
        <v>0</v>
      </c>
      <c r="AB29" s="19">
        <v>4.2481000000000002E-4</v>
      </c>
      <c r="AC29" s="19">
        <v>0.55059999999999998</v>
      </c>
      <c r="AD29" s="40">
        <v>63515.930331350894</v>
      </c>
      <c r="AE29" s="19">
        <v>0.75377360000000004</v>
      </c>
      <c r="AF29" s="5">
        <v>1</v>
      </c>
      <c r="AG29" s="5">
        <v>0</v>
      </c>
      <c r="AH29" s="32">
        <v>0</v>
      </c>
      <c r="AI29" s="32">
        <v>0</v>
      </c>
      <c r="AJ29" s="32">
        <v>0</v>
      </c>
      <c r="AK29" s="16"/>
      <c r="AL29" s="34">
        <f t="shared" si="0"/>
        <v>-2.488403220863725</v>
      </c>
      <c r="AM29" s="34">
        <f t="shared" si="1"/>
        <v>-1.893394127268724</v>
      </c>
      <c r="AN29" s="34">
        <f t="shared" si="2"/>
        <v>-2.8860741524796594</v>
      </c>
      <c r="AO29" s="34">
        <f t="shared" si="3"/>
        <v>-0.96422280957471673</v>
      </c>
      <c r="AP29" s="34">
        <f t="shared" si="4"/>
        <v>-1.5337989495935811</v>
      </c>
      <c r="AQ29" s="34">
        <f t="shared" si="5"/>
        <v>3.2615822970207717</v>
      </c>
      <c r="AR29" s="34">
        <f t="shared" si="6"/>
        <v>-0.43937528175121221</v>
      </c>
      <c r="AS29" s="34">
        <f t="shared" si="7"/>
        <v>-0.32485976666401112</v>
      </c>
      <c r="AT29" s="34">
        <f t="shared" si="8"/>
        <v>-0.11820231661221269</v>
      </c>
      <c r="AU29" s="34">
        <f t="shared" si="9"/>
        <v>-0.36467767786296257</v>
      </c>
      <c r="AV29" s="34">
        <f t="shared" si="10"/>
        <v>9.6449165816992088E-2</v>
      </c>
      <c r="AW29" s="34">
        <f t="shared" si="11"/>
        <v>-0.25790713719452391</v>
      </c>
      <c r="AX29" s="34">
        <f t="shared" si="12"/>
        <v>-0.17962744622742458</v>
      </c>
      <c r="AY29" s="34">
        <f t="shared" si="13"/>
        <v>-0.19770545452172344</v>
      </c>
      <c r="AZ29" s="34">
        <f t="shared" si="14"/>
        <v>-0.30378862212149771</v>
      </c>
      <c r="BA29" s="34">
        <f t="shared" si="15"/>
        <v>-0.48475602124025002</v>
      </c>
      <c r="BB29" s="34">
        <f t="shared" si="16"/>
        <v>7.0169805448393019E-2</v>
      </c>
      <c r="BC29" s="34">
        <f t="shared" si="17"/>
        <v>7.7860889678164291E-2</v>
      </c>
      <c r="BD29" s="34">
        <f t="shared" si="18"/>
        <v>-0.11260542206169746</v>
      </c>
      <c r="BE29" s="34">
        <f t="shared" si="19"/>
        <v>1.2426761833271209</v>
      </c>
      <c r="BF29" s="34">
        <f t="shared" si="20"/>
        <v>0.86213536910458821</v>
      </c>
      <c r="BG29" s="34">
        <f t="shared" si="21"/>
        <v>-0.258133953880894</v>
      </c>
      <c r="BH29" s="34">
        <f t="shared" si="22"/>
        <v>-0.10447504556001438</v>
      </c>
      <c r="BI29" s="19">
        <f t="shared" si="28"/>
        <v>-3.6415958899712553E-2</v>
      </c>
      <c r="BJ29" s="19">
        <f t="shared" si="29"/>
        <v>-0.75419986785718096</v>
      </c>
      <c r="BK29" s="19">
        <f t="shared" si="30"/>
        <v>-0.91180069928319052</v>
      </c>
      <c r="BL29" s="19">
        <f t="shared" si="31"/>
        <v>-1.3033027687379688</v>
      </c>
      <c r="BM29" s="19">
        <f t="shared" si="32"/>
        <v>-0.670360683172747</v>
      </c>
      <c r="BN29" s="19">
        <f t="shared" si="33"/>
        <v>-0.38309262390653737</v>
      </c>
      <c r="BO29" s="19">
        <f t="shared" si="34"/>
        <v>-0.5086395229635795</v>
      </c>
      <c r="BP29" s="19">
        <f t="shared" si="35"/>
        <v>-1.3340153335455749</v>
      </c>
      <c r="BQ29" s="19">
        <f t="shared" si="36"/>
        <v>-0.60799110209362006</v>
      </c>
      <c r="BR29" s="19">
        <f t="shared" si="37"/>
        <v>-0.98141420975544735</v>
      </c>
      <c r="BS29" s="19">
        <f t="shared" si="38"/>
        <v>-0.93019457364848757</v>
      </c>
      <c r="BT29" s="19">
        <f>IF(AND('[1]Ponderación por derecho'!$B$13&lt;&gt;1,'[1]Ponderación por derecho'!$B$13&lt;&gt;0),"Error ponderación",IFERROR(IF(SUM($BI$1126:$BS$1126)=0,0,SUMPRODUCT($BI$1126:$BS$1126,BI29:BS29)),""))</f>
        <v>-0.52008752222518706</v>
      </c>
      <c r="BU29" s="34">
        <f t="shared" si="39"/>
        <v>-0.52029580686221844</v>
      </c>
      <c r="BV29" s="16">
        <f t="shared" si="40"/>
        <v>0</v>
      </c>
      <c r="BW29" s="34">
        <f t="shared" si="23"/>
        <v>0.55343829718292537</v>
      </c>
      <c r="BX29" s="34">
        <f t="shared" si="24"/>
        <v>-4.5974431649719316E-2</v>
      </c>
      <c r="BY29" s="34">
        <f t="shared" si="41"/>
        <v>0.3461456464926651</v>
      </c>
      <c r="BZ29" s="34">
        <f t="shared" si="42"/>
        <v>-0.28453650400862368</v>
      </c>
      <c r="CA29" s="19">
        <f t="shared" si="43"/>
        <v>-0.21719911646089973</v>
      </c>
      <c r="CB29" s="16"/>
      <c r="CC29" s="5">
        <f t="shared" si="25"/>
        <v>5129</v>
      </c>
      <c r="CD29" s="6">
        <f t="shared" si="26"/>
        <v>6.8851205641938052E-4</v>
      </c>
      <c r="CE29" s="19">
        <f t="shared" si="44"/>
        <v>0.55612814210682204</v>
      </c>
      <c r="CF29" s="4">
        <f t="shared" si="27"/>
        <v>3.8290093075465752E-4</v>
      </c>
      <c r="CG29" s="3">
        <f>IF('Ponderación por derecho'!$D$20="Error ponderación","",CF29/$CF$1127)</f>
        <v>2.5723922202527038E-4</v>
      </c>
      <c r="CH29" s="39"/>
    </row>
    <row r="30" spans="1:86" ht="18.95" customHeight="1">
      <c r="A30" s="7">
        <v>5134</v>
      </c>
      <c r="B30" s="7" t="s">
        <v>962</v>
      </c>
      <c r="C30" s="7" t="s">
        <v>1042</v>
      </c>
      <c r="D30" s="5">
        <v>0</v>
      </c>
      <c r="E30" s="5">
        <v>1478</v>
      </c>
      <c r="F30" s="19">
        <v>78.060320000000004</v>
      </c>
      <c r="G30" s="19">
        <v>66.811959999999999</v>
      </c>
      <c r="H30" s="19">
        <v>74.782070000000004</v>
      </c>
      <c r="I30" s="19">
        <v>9.6513050000000007</v>
      </c>
      <c r="J30" s="19">
        <v>26.52553</v>
      </c>
      <c r="K30" s="84"/>
      <c r="L30" s="84">
        <v>1.0776E-3</v>
      </c>
      <c r="M30" s="84">
        <v>2.9817900000000001E-2</v>
      </c>
      <c r="N30" s="84">
        <v>0</v>
      </c>
      <c r="O30" s="84">
        <v>7.6710000000000005E-4</v>
      </c>
      <c r="P30" s="84">
        <v>0.12822890000000001</v>
      </c>
      <c r="Q30" s="84">
        <v>1.9029999999999999E-4</v>
      </c>
      <c r="R30" s="84">
        <v>0</v>
      </c>
      <c r="S30" s="84">
        <v>0</v>
      </c>
      <c r="T30" s="19">
        <v>0.91766460000000005</v>
      </c>
      <c r="U30" s="19">
        <v>0.1392215</v>
      </c>
      <c r="V30" s="19">
        <v>0.83383229999999997</v>
      </c>
      <c r="W30" s="19">
        <v>0.70583830000000003</v>
      </c>
      <c r="X30" s="19">
        <v>0.83308389999999999</v>
      </c>
      <c r="Y30" s="19">
        <v>0.86976050000000005</v>
      </c>
      <c r="Z30" s="19">
        <v>4.5454599999999998E-2</v>
      </c>
      <c r="AA30" s="19">
        <v>2.8755070000000001E-2</v>
      </c>
      <c r="AB30" s="19">
        <v>4.0595400000000004E-3</v>
      </c>
      <c r="AC30" s="19">
        <v>0.44829999999999998</v>
      </c>
      <c r="AD30" s="40">
        <v>13769.282814614344</v>
      </c>
      <c r="AE30" s="19">
        <v>0.3056604</v>
      </c>
      <c r="AF30" s="5">
        <v>0</v>
      </c>
      <c r="AG30" s="5">
        <v>0</v>
      </c>
      <c r="AH30" s="32">
        <v>0</v>
      </c>
      <c r="AI30" s="32">
        <v>0</v>
      </c>
      <c r="AJ30" s="32">
        <v>0</v>
      </c>
      <c r="AK30" s="16"/>
      <c r="AL30" s="34">
        <f t="shared" si="0"/>
        <v>0.52520835568529023</v>
      </c>
      <c r="AM30" s="34">
        <f t="shared" si="1"/>
        <v>1.0640838510176713</v>
      </c>
      <c r="AN30" s="34">
        <f t="shared" si="2"/>
        <v>4.5127406931505853E-2</v>
      </c>
      <c r="AO30" s="34">
        <f t="shared" si="3"/>
        <v>-0.89695140018925923</v>
      </c>
      <c r="AP30" s="34">
        <f t="shared" si="4"/>
        <v>0.12671367931167085</v>
      </c>
      <c r="AQ30" s="34" t="str">
        <f t="shared" si="5"/>
        <v/>
      </c>
      <c r="AR30" s="34">
        <f t="shared" si="6"/>
        <v>-0.57140366286935196</v>
      </c>
      <c r="AS30" s="34">
        <f t="shared" si="7"/>
        <v>-0.49597142063763489</v>
      </c>
      <c r="AT30" s="34">
        <f t="shared" si="8"/>
        <v>-0.15074875333706975</v>
      </c>
      <c r="AU30" s="34">
        <f t="shared" si="9"/>
        <v>-0.41044108158579579</v>
      </c>
      <c r="AV30" s="34">
        <f t="shared" si="10"/>
        <v>2.4558462028144947</v>
      </c>
      <c r="AW30" s="34">
        <f t="shared" si="11"/>
        <v>-0.40631973755788792</v>
      </c>
      <c r="AX30" s="34">
        <f t="shared" si="12"/>
        <v>-0.20200785050292994</v>
      </c>
      <c r="AY30" s="34">
        <f t="shared" si="13"/>
        <v>-0.21011422768154267</v>
      </c>
      <c r="AZ30" s="34">
        <f t="shared" si="14"/>
        <v>-0.42261035944978409</v>
      </c>
      <c r="BA30" s="34">
        <f t="shared" si="15"/>
        <v>-0.63046143696019641</v>
      </c>
      <c r="BB30" s="34">
        <f t="shared" si="16"/>
        <v>0.8202332574926734</v>
      </c>
      <c r="BC30" s="34">
        <f t="shared" si="17"/>
        <v>0.82092903174506471</v>
      </c>
      <c r="BD30" s="34">
        <f t="shared" si="18"/>
        <v>0.31191047964648383</v>
      </c>
      <c r="BE30" s="34">
        <f t="shared" si="19"/>
        <v>0.12191181748365541</v>
      </c>
      <c r="BF30" s="34">
        <f t="shared" si="20"/>
        <v>-0.56140283723064288</v>
      </c>
      <c r="BG30" s="34">
        <f t="shared" si="21"/>
        <v>1.9895939669997227</v>
      </c>
      <c r="BH30" s="34">
        <f t="shared" si="22"/>
        <v>-1.3871773374510916E-2</v>
      </c>
      <c r="BI30" s="19">
        <f t="shared" si="28"/>
        <v>-0.29266701501434528</v>
      </c>
      <c r="BJ30" s="19">
        <f t="shared" si="29"/>
        <v>0.43763781521366424</v>
      </c>
      <c r="BK30" s="19">
        <f t="shared" si="30"/>
        <v>0.28338865559757337</v>
      </c>
      <c r="BL30" s="19">
        <f t="shared" si="31"/>
        <v>0.18722980117411026</v>
      </c>
      <c r="BM30" s="19">
        <f t="shared" si="32"/>
        <v>9.3943591241196223E-3</v>
      </c>
      <c r="BN30" s="19">
        <f t="shared" si="33"/>
        <v>1.0343221253278134</v>
      </c>
      <c r="BO30" s="19">
        <f t="shared" si="34"/>
        <v>-0.57529383239897702</v>
      </c>
      <c r="BP30" s="19">
        <f t="shared" si="35"/>
        <v>0.16160025259118016</v>
      </c>
      <c r="BQ30" s="19">
        <f t="shared" si="36"/>
        <v>-8.210290307563177E-2</v>
      </c>
      <c r="BR30" s="19">
        <f t="shared" si="37"/>
        <v>0.76822936500115668</v>
      </c>
      <c r="BS30" s="19">
        <f t="shared" si="38"/>
        <v>0.1004074515430789</v>
      </c>
      <c r="BT30" s="19">
        <f>IF(AND('[1]Ponderación por derecho'!$B$13&lt;&gt;1,'[1]Ponderación por derecho'!$B$13&lt;&gt;0),"Error ponderación",IFERROR(IF(SUM($BI$1126:$BS$1126)=0,0,SUMPRODUCT($BI$1126:$BS$1126,BI30:BS30)),""))</f>
        <v>0.11017728444158836</v>
      </c>
      <c r="BU30" s="34">
        <f t="shared" si="39"/>
        <v>0.11648386563787429</v>
      </c>
      <c r="BV30" s="16">
        <f t="shared" si="40"/>
        <v>0</v>
      </c>
      <c r="BW30" s="34">
        <f t="shared" si="23"/>
        <v>-0.92738309257679796</v>
      </c>
      <c r="BX30" s="34">
        <f t="shared" si="24"/>
        <v>-4.8775254920538039E-2</v>
      </c>
      <c r="BY30" s="34">
        <f t="shared" si="41"/>
        <v>-1.5049846161078779</v>
      </c>
      <c r="BZ30" s="34">
        <f t="shared" si="42"/>
        <v>0.82704765453507134</v>
      </c>
      <c r="CA30" s="19">
        <f t="shared" si="43"/>
        <v>0.62769726384777802</v>
      </c>
      <c r="CB30" s="16"/>
      <c r="CC30" s="5">
        <f t="shared" si="25"/>
        <v>5134</v>
      </c>
      <c r="CD30" s="6">
        <f t="shared" si="26"/>
        <v>2.1614715789886244E-4</v>
      </c>
      <c r="CE30" s="19">
        <f t="shared" si="44"/>
        <v>1.7289874655691648</v>
      </c>
      <c r="CF30" s="4">
        <f t="shared" si="27"/>
        <v>3.7371572672553229E-4</v>
      </c>
      <c r="CG30" s="3">
        <f>IF('Ponderación por derecho'!$D$20="Error ponderación","",CF30/$CF$1127)</f>
        <v>2.5106844899022251E-4</v>
      </c>
      <c r="CH30" s="39"/>
    </row>
    <row r="31" spans="1:86" ht="18.95" customHeight="1">
      <c r="A31" s="7">
        <v>5138</v>
      </c>
      <c r="B31" s="7" t="s">
        <v>962</v>
      </c>
      <c r="C31" s="7" t="s">
        <v>1041</v>
      </c>
      <c r="D31" s="5">
        <v>0</v>
      </c>
      <c r="E31" s="5">
        <v>3833</v>
      </c>
      <c r="F31" s="19">
        <v>76.924480000000003</v>
      </c>
      <c r="G31" s="19">
        <v>59.006729999999997</v>
      </c>
      <c r="H31" s="19">
        <v>78.507289999999998</v>
      </c>
      <c r="I31" s="19">
        <v>17.80303</v>
      </c>
      <c r="J31" s="19">
        <v>32.087539999999997</v>
      </c>
      <c r="K31" s="84"/>
      <c r="L31" s="84">
        <v>2.0552299999999999E-2</v>
      </c>
      <c r="M31" s="84">
        <v>8.71088E-2</v>
      </c>
      <c r="N31" s="84">
        <v>1.4302E-3</v>
      </c>
      <c r="O31" s="84">
        <v>1.5098200000000001E-2</v>
      </c>
      <c r="P31" s="84">
        <v>5.2910000000000001E-4</v>
      </c>
      <c r="Q31" s="84">
        <v>0</v>
      </c>
      <c r="R31" s="84">
        <v>1.6628199999999999E-2</v>
      </c>
      <c r="S31" s="84">
        <v>1.8783000000000001E-3</v>
      </c>
      <c r="T31" s="19">
        <v>0.94871799999999995</v>
      </c>
      <c r="U31" s="19">
        <v>8.7542099999999998E-2</v>
      </c>
      <c r="V31" s="19">
        <v>0.77415179999999995</v>
      </c>
      <c r="W31" s="19">
        <v>0.54882160000000002</v>
      </c>
      <c r="X31" s="19">
        <v>0.72235170000000004</v>
      </c>
      <c r="Y31" s="19">
        <v>0.87749290000000002</v>
      </c>
      <c r="Z31" s="19">
        <v>0.1707989</v>
      </c>
      <c r="AA31" s="19">
        <v>2.2175799999999998E-3</v>
      </c>
      <c r="AB31" s="19">
        <v>1.3044599999999999E-3</v>
      </c>
      <c r="AC31" s="19">
        <v>0.45169999999999999</v>
      </c>
      <c r="AD31" s="40">
        <v>298566.65797025827</v>
      </c>
      <c r="AE31" s="19">
        <v>0.84811320000000001</v>
      </c>
      <c r="AF31" s="5">
        <v>1</v>
      </c>
      <c r="AG31" s="5">
        <v>0</v>
      </c>
      <c r="AH31" s="32">
        <v>0</v>
      </c>
      <c r="AI31" s="32">
        <v>0</v>
      </c>
      <c r="AJ31" s="32">
        <v>0</v>
      </c>
      <c r="AK31" s="16"/>
      <c r="AL31" s="34">
        <f t="shared" si="0"/>
        <v>0.45587339028496232</v>
      </c>
      <c r="AM31" s="34">
        <f t="shared" si="1"/>
        <v>0.28004132131147835</v>
      </c>
      <c r="AN31" s="34">
        <f t="shared" si="2"/>
        <v>0.49306171075551974</v>
      </c>
      <c r="AO31" s="34">
        <f t="shared" si="3"/>
        <v>-0.16936526830213317</v>
      </c>
      <c r="AP31" s="34">
        <f t="shared" si="4"/>
        <v>0.54681151246028437</v>
      </c>
      <c r="AQ31" s="34" t="str">
        <f t="shared" si="5"/>
        <v/>
      </c>
      <c r="AR31" s="34">
        <f t="shared" si="6"/>
        <v>0.11016376291234108</v>
      </c>
      <c r="AS31" s="34">
        <f t="shared" si="7"/>
        <v>0.39542577478291357</v>
      </c>
      <c r="AT31" s="34">
        <f t="shared" si="8"/>
        <v>-0.11793155522377974</v>
      </c>
      <c r="AU31" s="34">
        <f t="shared" si="9"/>
        <v>-4.6368740577527316E-2</v>
      </c>
      <c r="AV31" s="34">
        <f t="shared" si="10"/>
        <v>-0.63598722453609224</v>
      </c>
      <c r="AW31" s="34">
        <f t="shared" si="11"/>
        <v>-0.41165100414070804</v>
      </c>
      <c r="AX31" s="34">
        <f t="shared" si="12"/>
        <v>0.32902217000785505</v>
      </c>
      <c r="AY31" s="34">
        <f t="shared" si="13"/>
        <v>-0.13718744850104053</v>
      </c>
      <c r="AZ31" s="34">
        <f t="shared" si="14"/>
        <v>0.11686051470409027</v>
      </c>
      <c r="BA31" s="34">
        <f t="shared" si="15"/>
        <v>-1.1216979791856703</v>
      </c>
      <c r="BB31" s="34">
        <f t="shared" si="16"/>
        <v>-0.64367162532500555</v>
      </c>
      <c r="BC31" s="34">
        <f t="shared" si="17"/>
        <v>-0.93251675856234351</v>
      </c>
      <c r="BD31" s="34">
        <f t="shared" si="18"/>
        <v>-1.015143786176951</v>
      </c>
      <c r="BE31" s="34">
        <f t="shared" si="19"/>
        <v>0.24014099050477397</v>
      </c>
      <c r="BF31" s="34">
        <f t="shared" si="20"/>
        <v>0.69262175234305989</v>
      </c>
      <c r="BG31" s="34">
        <f t="shared" si="21"/>
        <v>-8.4790036346127515E-2</v>
      </c>
      <c r="BH31" s="34">
        <f t="shared" si="22"/>
        <v>-8.2547923496483364E-2</v>
      </c>
      <c r="BI31" s="19">
        <f t="shared" si="28"/>
        <v>-0.31431813421507526</v>
      </c>
      <c r="BJ31" s="19">
        <f t="shared" si="29"/>
        <v>-8.4488847033728706E-2</v>
      </c>
      <c r="BK31" s="19">
        <f t="shared" si="30"/>
        <v>-2.7072531164822555E-2</v>
      </c>
      <c r="BL31" s="19">
        <f t="shared" si="31"/>
        <v>0.16897091753059129</v>
      </c>
      <c r="BM31" s="19">
        <f t="shared" si="32"/>
        <v>-0.1715670047647313</v>
      </c>
      <c r="BN31" s="19">
        <f t="shared" si="33"/>
        <v>2.0009052084548017E-2</v>
      </c>
      <c r="BO31" s="19">
        <f t="shared" si="34"/>
        <v>-0.15471858591291696</v>
      </c>
      <c r="BP31" s="19">
        <f t="shared" si="35"/>
        <v>0.39244778014640869</v>
      </c>
      <c r="BQ31" s="19">
        <f t="shared" si="36"/>
        <v>0.33710256470899386</v>
      </c>
      <c r="BR31" s="19">
        <f t="shared" si="37"/>
        <v>7.7965301812598087E-2</v>
      </c>
      <c r="BS31" s="19">
        <f t="shared" si="38"/>
        <v>7.8712672762479466E-2</v>
      </c>
      <c r="BT31" s="19">
        <f>IF(AND('[1]Ponderación por derecho'!$B$13&lt;&gt;1,'[1]Ponderación por derecho'!$B$13&lt;&gt;0),"Error ponderación",IFERROR(IF(SUM($BI$1126:$BS$1126)=0,0,SUMPRODUCT($BI$1126:$BS$1126,BI31:BS31)),""))</f>
        <v>-8.8254346737839814E-2</v>
      </c>
      <c r="BU31" s="34">
        <f t="shared" si="39"/>
        <v>-8.3998896178305041E-2</v>
      </c>
      <c r="BV31" s="16">
        <f t="shared" si="40"/>
        <v>0</v>
      </c>
      <c r="BW31" s="34">
        <f t="shared" si="23"/>
        <v>-0.87816713240883038</v>
      </c>
      <c r="BX31" s="34">
        <f t="shared" si="24"/>
        <v>-3.2740664538630282E-2</v>
      </c>
      <c r="BY31" s="34">
        <f t="shared" si="41"/>
        <v>0.73585719375712888</v>
      </c>
      <c r="BZ31" s="34">
        <f t="shared" si="42"/>
        <v>5.8350201063443907E-2</v>
      </c>
      <c r="CA31" s="19">
        <f t="shared" si="43"/>
        <v>4.3423287830022077E-2</v>
      </c>
      <c r="CB31" s="16"/>
      <c r="CC31" s="5">
        <f t="shared" si="25"/>
        <v>5138</v>
      </c>
      <c r="CD31" s="6">
        <f t="shared" si="26"/>
        <v>5.6054942911119062E-4</v>
      </c>
      <c r="CE31" s="19">
        <f t="shared" si="44"/>
        <v>1.248685712049308</v>
      </c>
      <c r="CF31" s="4">
        <f t="shared" si="27"/>
        <v>6.9995006302854014E-4</v>
      </c>
      <c r="CG31" s="3">
        <f>IF('Ponderación por derecho'!$D$20="Error ponderación","",CF31/$CF$1127)</f>
        <v>4.7023810915040583E-4</v>
      </c>
      <c r="CH31" s="39"/>
    </row>
    <row r="32" spans="1:86" ht="18.95" customHeight="1">
      <c r="A32" s="7">
        <v>5142</v>
      </c>
      <c r="B32" s="7" t="s">
        <v>962</v>
      </c>
      <c r="C32" s="7" t="s">
        <v>1040</v>
      </c>
      <c r="D32" s="5">
        <v>0</v>
      </c>
      <c r="E32" s="5">
        <v>643</v>
      </c>
      <c r="F32" s="19">
        <v>58.499360000000003</v>
      </c>
      <c r="G32" s="19">
        <v>52.565010000000001</v>
      </c>
      <c r="H32" s="19">
        <v>69.255099999999999</v>
      </c>
      <c r="I32" s="19">
        <v>12.684469999999999</v>
      </c>
      <c r="J32" s="19">
        <v>11.9747</v>
      </c>
      <c r="K32" s="84">
        <v>0</v>
      </c>
      <c r="L32" s="84">
        <v>9.8511999999999992E-3</v>
      </c>
      <c r="M32" s="84">
        <v>2.0589900000000001E-2</v>
      </c>
      <c r="N32" s="84">
        <v>0</v>
      </c>
      <c r="O32" s="84">
        <v>1.7461500000000001E-2</v>
      </c>
      <c r="P32" s="84">
        <v>3.2914199999999998E-2</v>
      </c>
      <c r="Q32" s="84">
        <v>6.6246999999999999E-3</v>
      </c>
      <c r="R32" s="84">
        <v>1.1144E-3</v>
      </c>
      <c r="S32" s="84">
        <v>1.0663999999999999E-3</v>
      </c>
      <c r="T32" s="19">
        <v>0.99480970000000002</v>
      </c>
      <c r="U32" s="19">
        <v>0.11591700000000001</v>
      </c>
      <c r="V32" s="19">
        <v>0.83044980000000002</v>
      </c>
      <c r="W32" s="19">
        <v>0.5069205</v>
      </c>
      <c r="X32" s="19">
        <v>0.80795850000000002</v>
      </c>
      <c r="Y32" s="19">
        <v>0.87370239999999999</v>
      </c>
      <c r="Z32" s="19">
        <v>0.1960133</v>
      </c>
      <c r="AA32" s="19">
        <v>2.3328099999999998E-3</v>
      </c>
      <c r="AB32" s="19">
        <v>0</v>
      </c>
      <c r="AC32" s="19">
        <v>0.42909999999999998</v>
      </c>
      <c r="AD32" s="40">
        <v>125237.94712286159</v>
      </c>
      <c r="AE32" s="19">
        <v>0.75377360000000004</v>
      </c>
      <c r="AF32" s="5">
        <v>0</v>
      </c>
      <c r="AG32" s="5">
        <v>0</v>
      </c>
      <c r="AH32" s="32">
        <v>0</v>
      </c>
      <c r="AI32" s="32">
        <v>0</v>
      </c>
      <c r="AJ32" s="32">
        <v>1</v>
      </c>
      <c r="AK32" s="16"/>
      <c r="AL32" s="34">
        <f t="shared" si="0"/>
        <v>-0.66884933271905922</v>
      </c>
      <c r="AM32" s="34">
        <f t="shared" si="1"/>
        <v>-0.36703537527004115</v>
      </c>
      <c r="AN32" s="34">
        <f t="shared" si="2"/>
        <v>-0.61945601611631884</v>
      </c>
      <c r="AO32" s="34">
        <f t="shared" si="3"/>
        <v>-0.62622480063819319</v>
      </c>
      <c r="AP32" s="34">
        <f t="shared" si="4"/>
        <v>-0.97230846439426333</v>
      </c>
      <c r="AQ32" s="34">
        <f t="shared" si="5"/>
        <v>-0.3929029539360685</v>
      </c>
      <c r="AR32" s="34">
        <f t="shared" si="6"/>
        <v>-0.2643488704033185</v>
      </c>
      <c r="AS32" s="34">
        <f t="shared" si="7"/>
        <v>-0.63955117447883525</v>
      </c>
      <c r="AT32" s="34">
        <f t="shared" si="8"/>
        <v>-0.15074875333706975</v>
      </c>
      <c r="AU32" s="34">
        <f t="shared" si="9"/>
        <v>1.3669369791170199E-2</v>
      </c>
      <c r="AV32" s="34">
        <f t="shared" si="10"/>
        <v>0.14811216111753819</v>
      </c>
      <c r="AW32" s="34">
        <f t="shared" si="11"/>
        <v>-0.2260596130150706</v>
      </c>
      <c r="AX32" s="34">
        <f t="shared" si="12"/>
        <v>-0.16641891995980326</v>
      </c>
      <c r="AY32" s="34">
        <f t="shared" si="13"/>
        <v>-0.16871023613701441</v>
      </c>
      <c r="AZ32" s="34">
        <f t="shared" si="14"/>
        <v>0.9175821648370307</v>
      </c>
      <c r="BA32" s="34">
        <f t="shared" si="15"/>
        <v>-0.85198146231446814</v>
      </c>
      <c r="BB32" s="34">
        <f t="shared" si="16"/>
        <v>0.73726380740209552</v>
      </c>
      <c r="BC32" s="34">
        <f t="shared" si="17"/>
        <v>-1.4004370969992728</v>
      </c>
      <c r="BD32" s="34">
        <f t="shared" si="18"/>
        <v>1.0798705017964779E-2</v>
      </c>
      <c r="BE32" s="34">
        <f t="shared" si="19"/>
        <v>0.18218386460123109</v>
      </c>
      <c r="BF32" s="34">
        <f t="shared" si="20"/>
        <v>0.94488274555413665</v>
      </c>
      <c r="BG32" s="34">
        <f t="shared" si="21"/>
        <v>-7.5782731257909214E-2</v>
      </c>
      <c r="BH32" s="34">
        <f t="shared" si="22"/>
        <v>-0.11506432621005545</v>
      </c>
      <c r="BI32" s="19">
        <f t="shared" si="28"/>
        <v>-0.62144681078895181</v>
      </c>
      <c r="BJ32" s="19">
        <f t="shared" si="29"/>
        <v>3.5293187242911972E-2</v>
      </c>
      <c r="BK32" s="19">
        <f t="shared" si="30"/>
        <v>-0.90294586806572241</v>
      </c>
      <c r="BL32" s="19">
        <f t="shared" si="31"/>
        <v>-0.40979904302806447</v>
      </c>
      <c r="BM32" s="19">
        <f t="shared" si="32"/>
        <v>-0.31594679652837615</v>
      </c>
      <c r="BN32" s="19">
        <f t="shared" si="33"/>
        <v>-0.11285110233342997</v>
      </c>
      <c r="BO32" s="19">
        <f t="shared" si="34"/>
        <v>2.1765917061255635E-2</v>
      </c>
      <c r="BP32" s="19">
        <f t="shared" si="35"/>
        <v>-0.41763412633943126</v>
      </c>
      <c r="BQ32" s="19">
        <f t="shared" si="36"/>
        <v>3.577439223268767E-2</v>
      </c>
      <c r="BR32" s="19">
        <f t="shared" si="37"/>
        <v>-0.30444743337132762</v>
      </c>
      <c r="BS32" s="19">
        <f t="shared" si="38"/>
        <v>-0.31754129835537637</v>
      </c>
      <c r="BT32" s="19">
        <f>IF(AND('[1]Ponderación por derecho'!$B$13&lt;&gt;1,'[1]Ponderación por derecho'!$B$13&lt;&gt;0),"Error ponderación",IFERROR(IF(SUM($BI$1126:$BS$1126)=0,0,SUMPRODUCT($BI$1126:$BS$1126,BI32:BS32)),""))</f>
        <v>-1.5913734720818778E-2</v>
      </c>
      <c r="BU32" s="34">
        <f t="shared" si="39"/>
        <v>-1.0910520084017159E-2</v>
      </c>
      <c r="BV32" s="16">
        <f t="shared" si="40"/>
        <v>0</v>
      </c>
      <c r="BW32" s="34">
        <f t="shared" si="23"/>
        <v>-1.2053085147017899</v>
      </c>
      <c r="BX32" s="34">
        <f t="shared" si="24"/>
        <v>-4.2499374141705994E-2</v>
      </c>
      <c r="BY32" s="34">
        <f t="shared" si="41"/>
        <v>0.3461456464926651</v>
      </c>
      <c r="BZ32" s="34">
        <f t="shared" si="42"/>
        <v>0.30055408078361023</v>
      </c>
      <c r="CA32" s="19">
        <f t="shared" si="43"/>
        <v>0.22751837383807161</v>
      </c>
      <c r="CB32" s="16"/>
      <c r="CC32" s="5">
        <f t="shared" si="25"/>
        <v>5142</v>
      </c>
      <c r="CD32" s="6">
        <f t="shared" si="26"/>
        <v>9.4034250696189815E-5</v>
      </c>
      <c r="CE32" s="19">
        <f t="shared" si="44"/>
        <v>1.5508172808842768</v>
      </c>
      <c r="CF32" s="4">
        <f t="shared" si="27"/>
        <v>1.458299409746555E-4</v>
      </c>
      <c r="CG32" s="3">
        <f>IF('Ponderación por derecho'!$D$20="Error ponderación","",CF32/$CF$1127)</f>
        <v>9.7970982965167879E-5</v>
      </c>
      <c r="CH32" s="39"/>
    </row>
    <row r="33" spans="1:86" ht="18.95" customHeight="1">
      <c r="A33" s="7">
        <v>5145</v>
      </c>
      <c r="B33" s="7" t="s">
        <v>962</v>
      </c>
      <c r="C33" s="7" t="s">
        <v>1039</v>
      </c>
      <c r="D33" s="5">
        <v>0</v>
      </c>
      <c r="E33" s="5">
        <v>504</v>
      </c>
      <c r="F33" s="19">
        <v>59.111280000000001</v>
      </c>
      <c r="G33" s="19">
        <v>53.192889999999998</v>
      </c>
      <c r="H33" s="19">
        <v>68.03819</v>
      </c>
      <c r="I33" s="19">
        <v>13.75906</v>
      </c>
      <c r="J33" s="19">
        <v>12.06057</v>
      </c>
      <c r="K33" s="84">
        <v>0</v>
      </c>
      <c r="L33" s="84">
        <v>6.6782499999999995E-2</v>
      </c>
      <c r="M33" s="84">
        <v>4.4374299999999998E-2</v>
      </c>
      <c r="N33" s="84">
        <v>0</v>
      </c>
      <c r="O33" s="84">
        <v>4.76467E-2</v>
      </c>
      <c r="P33" s="84">
        <v>5.9038300000000002E-2</v>
      </c>
      <c r="Q33" s="84">
        <v>5.2624000000000004E-3</v>
      </c>
      <c r="R33" s="84">
        <v>2.8766E-3</v>
      </c>
      <c r="S33" s="84">
        <v>6.3184000000000001E-3</v>
      </c>
      <c r="T33" s="19">
        <v>0.94878709999999999</v>
      </c>
      <c r="U33" s="19">
        <v>0.14285709999999999</v>
      </c>
      <c r="V33" s="19">
        <v>0.80053909999999995</v>
      </c>
      <c r="W33" s="19">
        <v>0.65229110000000001</v>
      </c>
      <c r="X33" s="19">
        <v>0.8301887</v>
      </c>
      <c r="Y33" s="19">
        <v>0.91644199999999998</v>
      </c>
      <c r="Z33" s="19">
        <v>0.113924</v>
      </c>
      <c r="AA33" s="19">
        <v>9.920599999999999E-4</v>
      </c>
      <c r="AB33" s="19">
        <v>3.9682500000000004E-3</v>
      </c>
      <c r="AC33" s="19">
        <v>0.44629999999999997</v>
      </c>
      <c r="AD33" s="40">
        <v>0</v>
      </c>
      <c r="AE33" s="19">
        <v>0.65943399999999996</v>
      </c>
      <c r="AF33" s="5">
        <v>0</v>
      </c>
      <c r="AG33" s="5">
        <v>0</v>
      </c>
      <c r="AH33" s="32">
        <v>0</v>
      </c>
      <c r="AI33" s="32">
        <v>0</v>
      </c>
      <c r="AJ33" s="32">
        <v>0</v>
      </c>
      <c r="AK33" s="16"/>
      <c r="AL33" s="34">
        <f t="shared" si="0"/>
        <v>-0.63149596250162676</v>
      </c>
      <c r="AM33" s="34">
        <f t="shared" si="1"/>
        <v>-0.30396425199091648</v>
      </c>
      <c r="AN33" s="34">
        <f t="shared" si="2"/>
        <v>-0.76578179920201073</v>
      </c>
      <c r="AO33" s="34">
        <f t="shared" si="3"/>
        <v>-0.53031175383342644</v>
      </c>
      <c r="AP33" s="34">
        <f t="shared" si="4"/>
        <v>-0.96582271536963527</v>
      </c>
      <c r="AQ33" s="34">
        <f t="shared" si="5"/>
        <v>-0.3929029539360685</v>
      </c>
      <c r="AR33" s="34">
        <f t="shared" si="6"/>
        <v>1.7281090153358867</v>
      </c>
      <c r="AS33" s="34">
        <f t="shared" si="7"/>
        <v>-0.26948633949176931</v>
      </c>
      <c r="AT33" s="34">
        <f t="shared" si="8"/>
        <v>-0.15074875333706975</v>
      </c>
      <c r="AU33" s="34">
        <f t="shared" si="9"/>
        <v>0.78050488331091283</v>
      </c>
      <c r="AV33" s="34">
        <f t="shared" si="10"/>
        <v>0.78062188814490618</v>
      </c>
      <c r="AW33" s="34">
        <f t="shared" si="11"/>
        <v>-0.2642245340123166</v>
      </c>
      <c r="AX33" s="34">
        <f t="shared" si="12"/>
        <v>-0.1101421670855231</v>
      </c>
      <c r="AY33" s="34">
        <f t="shared" si="13"/>
        <v>3.5203645700816154E-2</v>
      </c>
      <c r="AZ33" s="34">
        <f t="shared" si="14"/>
        <v>0.11806094484713602</v>
      </c>
      <c r="BA33" s="34">
        <f t="shared" si="15"/>
        <v>-0.59590338146971222</v>
      </c>
      <c r="BB33" s="34">
        <f t="shared" si="16"/>
        <v>3.5832957023807259E-3</v>
      </c>
      <c r="BC33" s="34">
        <f t="shared" si="17"/>
        <v>0.22295370540876497</v>
      </c>
      <c r="BD33" s="34">
        <f t="shared" si="18"/>
        <v>0.27721336796251123</v>
      </c>
      <c r="BE33" s="34">
        <f t="shared" si="19"/>
        <v>0.83567664346075921</v>
      </c>
      <c r="BF33" s="34">
        <f t="shared" si="20"/>
        <v>0.12360885642720738</v>
      </c>
      <c r="BG33" s="34">
        <f t="shared" si="21"/>
        <v>-0.18058655228566836</v>
      </c>
      <c r="BH33" s="34">
        <f t="shared" si="22"/>
        <v>-1.614736818287759E-2</v>
      </c>
      <c r="BI33" s="19">
        <f t="shared" si="28"/>
        <v>-0.5848627115359305</v>
      </c>
      <c r="BJ33" s="19">
        <f t="shared" si="29"/>
        <v>0.47590935301578363</v>
      </c>
      <c r="BK33" s="19">
        <f t="shared" si="30"/>
        <v>-0.22600953219487704</v>
      </c>
      <c r="BL33" s="19">
        <f t="shared" si="31"/>
        <v>-0.39112235791934824</v>
      </c>
      <c r="BM33" s="19">
        <f t="shared" si="32"/>
        <v>3.063184530126295E-2</v>
      </c>
      <c r="BN33" s="19">
        <f t="shared" si="33"/>
        <v>0.32826752303467954</v>
      </c>
      <c r="BO33" s="19">
        <f t="shared" si="34"/>
        <v>-0.22549178099953568</v>
      </c>
      <c r="BP33" s="19">
        <f t="shared" si="35"/>
        <v>-0.37081906479357496</v>
      </c>
      <c r="BQ33" s="19">
        <f t="shared" si="36"/>
        <v>-0.15756115345786775</v>
      </c>
      <c r="BR33" s="19">
        <f t="shared" si="37"/>
        <v>-0.2589596230288263</v>
      </c>
      <c r="BS33" s="19">
        <f t="shared" si="38"/>
        <v>-0.20414656166122938</v>
      </c>
      <c r="BT33" s="19">
        <f>IF(AND('[1]Ponderación por derecho'!$B$13&lt;&gt;1,'[1]Ponderación por derecho'!$B$13&lt;&gt;0),"Error ponderación",IFERROR(IF(SUM($BI$1126:$BS$1126)=0,0,SUMPRODUCT($BI$1126:$BS$1126,BI33:BS33)),""))</f>
        <v>8.0916237013792761E-2</v>
      </c>
      <c r="BU33" s="34">
        <f t="shared" si="39"/>
        <v>8.6920355187999759E-2</v>
      </c>
      <c r="BV33" s="16">
        <f t="shared" si="40"/>
        <v>0</v>
      </c>
      <c r="BW33" s="34">
        <f t="shared" si="23"/>
        <v>-0.95633365738148468</v>
      </c>
      <c r="BX33" s="34">
        <f t="shared" si="24"/>
        <v>-4.9550489627895586E-2</v>
      </c>
      <c r="BY33" s="34">
        <f t="shared" si="41"/>
        <v>-4.3565900771799115E-2</v>
      </c>
      <c r="BZ33" s="34">
        <f t="shared" si="42"/>
        <v>0.34981668259372639</v>
      </c>
      <c r="CA33" s="19">
        <f t="shared" si="43"/>
        <v>0.2649620470265095</v>
      </c>
      <c r="CB33" s="16"/>
      <c r="CC33" s="5">
        <f t="shared" si="25"/>
        <v>5145</v>
      </c>
      <c r="CD33" s="6">
        <f t="shared" si="26"/>
        <v>7.3706473329517361E-5</v>
      </c>
      <c r="CE33" s="19">
        <f t="shared" si="44"/>
        <v>1.335348944136554</v>
      </c>
      <c r="CF33" s="4">
        <f t="shared" si="27"/>
        <v>9.8423861336600083E-5</v>
      </c>
      <c r="CG33" s="3">
        <f>IF('Ponderación por derecho'!$D$20="Error ponderación","",CF33/$CF$1127)</f>
        <v>6.6122789174343429E-5</v>
      </c>
      <c r="CH33" s="39"/>
    </row>
    <row r="34" spans="1:86" ht="18.95" customHeight="1">
      <c r="A34" s="7">
        <v>5147</v>
      </c>
      <c r="B34" s="7" t="s">
        <v>962</v>
      </c>
      <c r="C34" s="7" t="s">
        <v>1038</v>
      </c>
      <c r="D34" s="5">
        <v>0</v>
      </c>
      <c r="E34" s="5">
        <v>35067</v>
      </c>
      <c r="F34" s="19">
        <v>63.845570000000002</v>
      </c>
      <c r="G34" s="19">
        <v>51.922919999999998</v>
      </c>
      <c r="H34" s="19">
        <v>69.323149999999998</v>
      </c>
      <c r="I34" s="19">
        <v>15.85563</v>
      </c>
      <c r="J34" s="19">
        <v>17.883479999999999</v>
      </c>
      <c r="K34" s="84">
        <v>1.11325E-2</v>
      </c>
      <c r="L34" s="84">
        <v>3.1106399999999999E-2</v>
      </c>
      <c r="M34" s="84">
        <v>4.5378500000000002E-2</v>
      </c>
      <c r="N34" s="84">
        <v>1.8760000000000001E-4</v>
      </c>
      <c r="O34" s="84">
        <v>2.1665400000000001E-2</v>
      </c>
      <c r="P34" s="84">
        <v>2.4125500000000001E-2</v>
      </c>
      <c r="Q34" s="84">
        <v>2.54191E-2</v>
      </c>
      <c r="R34" s="84">
        <v>5.2269999999999997E-4</v>
      </c>
      <c r="S34" s="84">
        <v>1.027E-4</v>
      </c>
      <c r="T34" s="19">
        <v>0.97223680000000001</v>
      </c>
      <c r="U34" s="19">
        <v>0.1834575</v>
      </c>
      <c r="V34" s="19">
        <v>0.77918580000000004</v>
      </c>
      <c r="W34" s="19">
        <v>0.69485140000000001</v>
      </c>
      <c r="X34" s="19">
        <v>0.84807169999999998</v>
      </c>
      <c r="Y34" s="19">
        <v>0.87836389999999998</v>
      </c>
      <c r="Z34" s="19">
        <v>2.8973800000000001E-2</v>
      </c>
      <c r="AA34" s="19">
        <v>2.5664999999999998E-4</v>
      </c>
      <c r="AB34" s="19">
        <v>4.5626999999999999E-4</v>
      </c>
      <c r="AC34" s="19">
        <v>0.52270000000000005</v>
      </c>
      <c r="AD34" s="40">
        <v>183848.68965123905</v>
      </c>
      <c r="AE34" s="19">
        <v>0.75377360000000004</v>
      </c>
      <c r="AF34" s="5">
        <v>1</v>
      </c>
      <c r="AG34" s="5">
        <v>0</v>
      </c>
      <c r="AH34" s="32">
        <v>1</v>
      </c>
      <c r="AI34" s="32">
        <v>0</v>
      </c>
      <c r="AJ34" s="32">
        <v>1</v>
      </c>
      <c r="AK34" s="16"/>
      <c r="AL34" s="34">
        <f t="shared" si="0"/>
        <v>-0.34250118036231314</v>
      </c>
      <c r="AM34" s="34">
        <f t="shared" si="1"/>
        <v>-0.4315339061139819</v>
      </c>
      <c r="AN34" s="34">
        <f t="shared" si="2"/>
        <v>-0.61127343109443444</v>
      </c>
      <c r="AO34" s="34">
        <f t="shared" si="3"/>
        <v>-0.34318139105369672</v>
      </c>
      <c r="AP34" s="34">
        <f t="shared" si="4"/>
        <v>-0.52601914190979004</v>
      </c>
      <c r="AQ34" s="34">
        <f t="shared" si="5"/>
        <v>-7.7986467190532344E-2</v>
      </c>
      <c r="AR34" s="34">
        <f t="shared" si="6"/>
        <v>0.47953175155620043</v>
      </c>
      <c r="AS34" s="34">
        <f t="shared" si="7"/>
        <v>-0.25386185002413453</v>
      </c>
      <c r="AT34" s="34">
        <f t="shared" si="8"/>
        <v>-0.14644410617859319</v>
      </c>
      <c r="AU34" s="34">
        <f t="shared" si="9"/>
        <v>0.12046673456879785</v>
      </c>
      <c r="AV34" s="34">
        <f t="shared" si="10"/>
        <v>-6.4677494331852423E-2</v>
      </c>
      <c r="AW34" s="34">
        <f t="shared" si="11"/>
        <v>0.30046669630786943</v>
      </c>
      <c r="AX34" s="34">
        <f t="shared" si="12"/>
        <v>-0.18531516027061451</v>
      </c>
      <c r="AY34" s="34">
        <f t="shared" si="13"/>
        <v>-0.20612680276441678</v>
      </c>
      <c r="AZ34" s="34">
        <f t="shared" si="14"/>
        <v>0.52543759789144551</v>
      </c>
      <c r="BA34" s="34">
        <f t="shared" si="15"/>
        <v>-0.20997784616993839</v>
      </c>
      <c r="BB34" s="34">
        <f t="shared" si="16"/>
        <v>-0.52019247920350309</v>
      </c>
      <c r="BC34" s="34">
        <f t="shared" si="17"/>
        <v>0.69823549944226826</v>
      </c>
      <c r="BD34" s="34">
        <f t="shared" si="18"/>
        <v>0.49152963220832657</v>
      </c>
      <c r="BE34" s="34">
        <f t="shared" si="19"/>
        <v>0.2534586680306895</v>
      </c>
      <c r="BF34" s="34">
        <f t="shared" si="20"/>
        <v>-0.72628730709362233</v>
      </c>
      <c r="BG34" s="34">
        <f t="shared" si="21"/>
        <v>-0.23807212231887695</v>
      </c>
      <c r="BH34" s="34">
        <f t="shared" si="22"/>
        <v>-0.10369083904592506</v>
      </c>
      <c r="BI34" s="19">
        <f t="shared" si="28"/>
        <v>-0.29974591481830176</v>
      </c>
      <c r="BJ34" s="19">
        <f t="shared" si="29"/>
        <v>-0.15739821125376152</v>
      </c>
      <c r="BK34" s="19">
        <f t="shared" si="30"/>
        <v>3.3957489685273533E-2</v>
      </c>
      <c r="BL34" s="19">
        <f t="shared" si="31"/>
        <v>-0.24447264327045315</v>
      </c>
      <c r="BM34" s="19">
        <f t="shared" si="32"/>
        <v>2.8659074955778126E-2</v>
      </c>
      <c r="BN34" s="19">
        <f t="shared" si="33"/>
        <v>-5.1240002221158688E-2</v>
      </c>
      <c r="BO34" s="19">
        <f t="shared" si="34"/>
        <v>0.16090763438187275</v>
      </c>
      <c r="BP34" s="19">
        <f t="shared" si="35"/>
        <v>-0.26390817031646385</v>
      </c>
      <c r="BQ34" s="19">
        <f t="shared" si="36"/>
        <v>-0.42497176340678405</v>
      </c>
      <c r="BR34" s="19">
        <f t="shared" si="37"/>
        <v>-0.26223336848186896</v>
      </c>
      <c r="BS34" s="19">
        <f t="shared" si="38"/>
        <v>-0.21743960739088497</v>
      </c>
      <c r="BT34" s="19">
        <f>IF(AND('[1]Ponderación por derecho'!$B$13&lt;&gt;1,'[1]Ponderación por derecho'!$B$13&lt;&gt;0),"Error ponderación",IFERROR(IF(SUM($BI$1126:$BS$1126)=0,0,SUMPRODUCT($BI$1126:$BS$1126,BI34:BS34)),""))</f>
        <v>3.3602174273836466E-2</v>
      </c>
      <c r="BU34" s="34">
        <f t="shared" si="39"/>
        <v>3.9117220604717555E-2</v>
      </c>
      <c r="BV34" s="16">
        <f t="shared" si="40"/>
        <v>0</v>
      </c>
      <c r="BW34" s="34">
        <f t="shared" si="23"/>
        <v>0.1495779181575474</v>
      </c>
      <c r="BX34" s="34">
        <f t="shared" si="24"/>
        <v>-3.9199486816872374E-2</v>
      </c>
      <c r="BY34" s="34">
        <f t="shared" si="41"/>
        <v>0.3461456464926651</v>
      </c>
      <c r="BZ34" s="34">
        <f t="shared" si="42"/>
        <v>-0.15217469261111338</v>
      </c>
      <c r="CA34" s="19">
        <f t="shared" si="43"/>
        <v>-0.11659313491527451</v>
      </c>
      <c r="CB34" s="16"/>
      <c r="CC34" s="5">
        <f t="shared" si="25"/>
        <v>5147</v>
      </c>
      <c r="CD34" s="6">
        <f t="shared" si="26"/>
        <v>5.1283033735043358E-3</v>
      </c>
      <c r="CE34" s="19">
        <f t="shared" si="44"/>
        <v>2.0356906128820014</v>
      </c>
      <c r="CF34" s="4">
        <f t="shared" si="27"/>
        <v>1.0439639037453877E-2</v>
      </c>
      <c r="CG34" s="3">
        <f>IF('Ponderación por derecho'!$D$20="Error ponderación","",CF34/$CF$1127)</f>
        <v>7.0135233647159578E-3</v>
      </c>
      <c r="CH34" s="39"/>
    </row>
    <row r="35" spans="1:86" ht="18.95" customHeight="1">
      <c r="A35" s="7">
        <v>5148</v>
      </c>
      <c r="B35" s="7" t="s">
        <v>962</v>
      </c>
      <c r="C35" s="7" t="s">
        <v>1037</v>
      </c>
      <c r="D35" s="5">
        <v>0</v>
      </c>
      <c r="E35" s="5">
        <v>7655</v>
      </c>
      <c r="F35" s="19">
        <v>41.567230000000002</v>
      </c>
      <c r="G35" s="19">
        <v>41.411140000000003</v>
      </c>
      <c r="H35" s="19">
        <v>59.03933</v>
      </c>
      <c r="I35" s="19">
        <v>12.79477</v>
      </c>
      <c r="J35" s="19">
        <v>6.7622660000000003</v>
      </c>
      <c r="K35" s="84">
        <v>1.0097500000000001E-2</v>
      </c>
      <c r="L35" s="84">
        <v>1.7455100000000001E-2</v>
      </c>
      <c r="M35" s="84">
        <v>9.7724699999999998E-2</v>
      </c>
      <c r="N35" s="84">
        <v>0</v>
      </c>
      <c r="O35" s="84">
        <v>9.4439999999999993E-3</v>
      </c>
      <c r="P35" s="84">
        <v>4.0891499999999997E-2</v>
      </c>
      <c r="Q35" s="84">
        <v>3.9792999999999999E-3</v>
      </c>
      <c r="R35" s="84">
        <v>6.4579999999999998E-4</v>
      </c>
      <c r="S35" s="84">
        <v>8.2089999999999995E-4</v>
      </c>
      <c r="T35" s="19">
        <v>0.93733940000000004</v>
      </c>
      <c r="U35" s="19">
        <v>0.1047608</v>
      </c>
      <c r="V35" s="19">
        <v>0.80051399999999995</v>
      </c>
      <c r="W35" s="19">
        <v>0.50006119999999998</v>
      </c>
      <c r="X35" s="19">
        <v>0.75045899999999999</v>
      </c>
      <c r="Y35" s="19">
        <v>0.90429570000000004</v>
      </c>
      <c r="Z35" s="19">
        <v>7.4284500000000003E-2</v>
      </c>
      <c r="AA35" s="19">
        <v>2.0901399999999999E-3</v>
      </c>
      <c r="AB35" s="19">
        <v>9.1443999999999998E-4</v>
      </c>
      <c r="AC35" s="19">
        <v>0.51890000000000003</v>
      </c>
      <c r="AD35" s="40">
        <v>90562.116263879812</v>
      </c>
      <c r="AE35" s="19">
        <v>0.84811320000000001</v>
      </c>
      <c r="AF35" s="5">
        <v>1</v>
      </c>
      <c r="AG35" s="5">
        <v>0</v>
      </c>
      <c r="AH35" s="32">
        <v>0</v>
      </c>
      <c r="AI35" s="32">
        <v>0</v>
      </c>
      <c r="AJ35" s="32">
        <v>0</v>
      </c>
      <c r="AK35" s="16"/>
      <c r="AL35" s="34">
        <f t="shared" si="0"/>
        <v>-1.7024356192592871</v>
      </c>
      <c r="AM35" s="34">
        <f t="shared" si="1"/>
        <v>-1.4874518717491982</v>
      </c>
      <c r="AN35" s="34">
        <f t="shared" si="2"/>
        <v>-1.8478381849482952</v>
      </c>
      <c r="AO35" s="34">
        <f t="shared" si="3"/>
        <v>-0.61637992113757822</v>
      </c>
      <c r="AP35" s="34">
        <f t="shared" si="4"/>
        <v>-1.3660028714216081</v>
      </c>
      <c r="AQ35" s="34">
        <f t="shared" si="5"/>
        <v>-0.10726457756840163</v>
      </c>
      <c r="AR35" s="34">
        <f t="shared" si="6"/>
        <v>1.7692494599614052E-3</v>
      </c>
      <c r="AS35" s="34">
        <f t="shared" si="7"/>
        <v>0.56060006052227185</v>
      </c>
      <c r="AT35" s="34">
        <f t="shared" si="8"/>
        <v>-0.15074875333706975</v>
      </c>
      <c r="AU35" s="34">
        <f t="shared" si="9"/>
        <v>-0.19001004030531876</v>
      </c>
      <c r="AV35" s="34">
        <f t="shared" si="10"/>
        <v>0.3412564166293231</v>
      </c>
      <c r="AW35" s="34">
        <f t="shared" si="11"/>
        <v>-0.3001706619808745</v>
      </c>
      <c r="AX35" s="34">
        <f t="shared" si="12"/>
        <v>-0.18138389918854442</v>
      </c>
      <c r="AY35" s="34">
        <f t="shared" si="13"/>
        <v>-0.17824200650852759</v>
      </c>
      <c r="AZ35" s="34">
        <f t="shared" si="14"/>
        <v>-8.0812631832110085E-2</v>
      </c>
      <c r="BA35" s="34">
        <f t="shared" si="15"/>
        <v>-0.95802629086077151</v>
      </c>
      <c r="BB35" s="34">
        <f t="shared" si="16"/>
        <v>2.9676170039997824E-3</v>
      </c>
      <c r="BC35" s="34">
        <f t="shared" si="17"/>
        <v>-1.4770366606727905</v>
      </c>
      <c r="BD35" s="34">
        <f t="shared" si="18"/>
        <v>-0.67829585607370213</v>
      </c>
      <c r="BE35" s="34">
        <f t="shared" si="19"/>
        <v>0.64995849589125809</v>
      </c>
      <c r="BF35" s="34">
        <f t="shared" si="20"/>
        <v>-0.27297006832969645</v>
      </c>
      <c r="BG35" s="34">
        <f t="shared" si="21"/>
        <v>-9.4751773397611858E-2</v>
      </c>
      <c r="BH35" s="34">
        <f t="shared" si="22"/>
        <v>-9.2269990394929766E-2</v>
      </c>
      <c r="BI35" s="19">
        <f t="shared" si="28"/>
        <v>-0.97104301779248947</v>
      </c>
      <c r="BJ35" s="19">
        <f t="shared" si="29"/>
        <v>-0.49423833509507897</v>
      </c>
      <c r="BK35" s="19">
        <f t="shared" si="30"/>
        <v>-0.87295740646993514</v>
      </c>
      <c r="BL35" s="19">
        <f t="shared" si="31"/>
        <v>-0.92659218629817841</v>
      </c>
      <c r="BM35" s="19">
        <f t="shared" si="32"/>
        <v>-0.74476958926687631</v>
      </c>
      <c r="BN35" s="19">
        <f t="shared" si="33"/>
        <v>-0.23707356891290199</v>
      </c>
      <c r="BO35" s="19">
        <f t="shared" si="34"/>
        <v>-0.33245440498352091</v>
      </c>
      <c r="BP35" s="19">
        <f t="shared" si="35"/>
        <v>-0.94190975922391573</v>
      </c>
      <c r="BQ35" s="19">
        <f t="shared" si="36"/>
        <v>-0.71788256469917033</v>
      </c>
      <c r="BR35" s="19">
        <f t="shared" si="37"/>
        <v>-0.65847646638847546</v>
      </c>
      <c r="BS35" s="19">
        <f t="shared" si="38"/>
        <v>-0.65764920538758143</v>
      </c>
      <c r="BT35" s="19">
        <f>IF(AND('[1]Ponderación por derecho'!$B$13&lt;&gt;1,'[1]Ponderación por derecho'!$B$13&lt;&gt;0),"Error ponderación",IFERROR(IF(SUM($BI$1126:$BS$1126)=0,0,SUMPRODUCT($BI$1126:$BS$1126,BI35:BS35)),""))</f>
        <v>-0.33619694018464685</v>
      </c>
      <c r="BU35" s="34">
        <f t="shared" si="39"/>
        <v>-0.33450440082304717</v>
      </c>
      <c r="BV35" s="16">
        <f t="shared" si="40"/>
        <v>0</v>
      </c>
      <c r="BW35" s="34">
        <f t="shared" si="23"/>
        <v>9.4571845028642354E-2</v>
      </c>
      <c r="BX35" s="34">
        <f t="shared" si="24"/>
        <v>-4.445168407318701E-2</v>
      </c>
      <c r="BY35" s="34">
        <f t="shared" si="41"/>
        <v>0.73585719375712888</v>
      </c>
      <c r="BZ35" s="34">
        <f t="shared" si="42"/>
        <v>-0.26199245157086143</v>
      </c>
      <c r="CA35" s="19">
        <f t="shared" si="43"/>
        <v>-0.20006376224074904</v>
      </c>
      <c r="CB35" s="16"/>
      <c r="CC35" s="5">
        <f t="shared" si="25"/>
        <v>5148</v>
      </c>
      <c r="CD35" s="6">
        <f t="shared" si="26"/>
        <v>1.119490185193364E-3</v>
      </c>
      <c r="CE35" s="19">
        <f t="shared" si="44"/>
        <v>0.74502433520258637</v>
      </c>
      <c r="CF35" s="4">
        <f t="shared" si="27"/>
        <v>8.3404743098950632E-4</v>
      </c>
      <c r="CG35" s="3">
        <f>IF('Ponderación por derecho'!$D$20="Error ponderación","",CF35/$CF$1127)</f>
        <v>5.6032695417339686E-4</v>
      </c>
      <c r="CH35" s="39"/>
    </row>
    <row r="36" spans="1:86" ht="18.95" customHeight="1">
      <c r="A36" s="7">
        <v>5150</v>
      </c>
      <c r="B36" s="7" t="s">
        <v>962</v>
      </c>
      <c r="C36" s="7" t="s">
        <v>1036</v>
      </c>
      <c r="D36" s="5">
        <v>0</v>
      </c>
      <c r="E36" s="5">
        <v>396</v>
      </c>
      <c r="F36" s="19">
        <v>41.627789999999997</v>
      </c>
      <c r="G36" s="19">
        <v>40.64781</v>
      </c>
      <c r="H36" s="19">
        <v>66.423360000000002</v>
      </c>
      <c r="I36" s="19">
        <v>8.3029200000000003</v>
      </c>
      <c r="J36" s="19">
        <v>7.3175179999999997</v>
      </c>
      <c r="K36" s="84">
        <v>9.858E-4</v>
      </c>
      <c r="L36" s="84">
        <v>0</v>
      </c>
      <c r="M36" s="84">
        <v>0</v>
      </c>
      <c r="N36" s="84">
        <v>0</v>
      </c>
      <c r="O36" s="84">
        <v>0</v>
      </c>
      <c r="P36" s="84">
        <v>1.0699800000000001E-2</v>
      </c>
      <c r="Q36" s="84">
        <v>0</v>
      </c>
      <c r="R36" s="84">
        <v>0</v>
      </c>
      <c r="S36" s="84">
        <v>0</v>
      </c>
      <c r="T36" s="19">
        <v>0.80602010000000002</v>
      </c>
      <c r="U36" s="19">
        <v>9.6990000000000007E-2</v>
      </c>
      <c r="V36" s="19">
        <v>0.81605349999999999</v>
      </c>
      <c r="W36" s="19">
        <v>0.55183950000000004</v>
      </c>
      <c r="X36" s="19">
        <v>0.76254180000000005</v>
      </c>
      <c r="Y36" s="19">
        <v>0.85953179999999996</v>
      </c>
      <c r="Z36" s="19">
        <v>0.2992126</v>
      </c>
      <c r="AA36" s="19">
        <v>0</v>
      </c>
      <c r="AB36" s="19">
        <v>0</v>
      </c>
      <c r="AC36" s="19">
        <v>0.45040000000000002</v>
      </c>
      <c r="AD36" s="40">
        <v>0</v>
      </c>
      <c r="AE36" s="19">
        <v>0.75377360000000004</v>
      </c>
      <c r="AF36" s="5">
        <v>1</v>
      </c>
      <c r="AG36" s="5">
        <v>0</v>
      </c>
      <c r="AH36" s="32">
        <v>0</v>
      </c>
      <c r="AI36" s="32">
        <v>0</v>
      </c>
      <c r="AJ36" s="32">
        <v>0</v>
      </c>
      <c r="AK36" s="16"/>
      <c r="AL36" s="34">
        <f t="shared" si="0"/>
        <v>-1.6987388613491559</v>
      </c>
      <c r="AM36" s="34">
        <f t="shared" si="1"/>
        <v>-1.5641290720624024</v>
      </c>
      <c r="AN36" s="34">
        <f t="shared" si="2"/>
        <v>-0.95995496262434088</v>
      </c>
      <c r="AO36" s="34">
        <f t="shared" si="3"/>
        <v>-1.0173021512811597</v>
      </c>
      <c r="AP36" s="34">
        <f t="shared" si="4"/>
        <v>-1.3240647659432947</v>
      </c>
      <c r="AQ36" s="34">
        <f t="shared" si="5"/>
        <v>-0.36501661460224866</v>
      </c>
      <c r="AR36" s="34">
        <f t="shared" si="6"/>
        <v>-0.60911705809610017</v>
      </c>
      <c r="AS36" s="34">
        <f t="shared" si="7"/>
        <v>-0.95991233330143277</v>
      </c>
      <c r="AT36" s="34">
        <f t="shared" si="8"/>
        <v>-0.15074875333706975</v>
      </c>
      <c r="AU36" s="34">
        <f t="shared" si="9"/>
        <v>-0.42992876172112682</v>
      </c>
      <c r="AV36" s="34">
        <f t="shared" si="10"/>
        <v>-0.3897369544530177</v>
      </c>
      <c r="AW36" s="34">
        <f t="shared" si="11"/>
        <v>-0.41165100414070804</v>
      </c>
      <c r="AX36" s="34">
        <f t="shared" si="12"/>
        <v>-0.20200785050292994</v>
      </c>
      <c r="AY36" s="34">
        <f t="shared" si="13"/>
        <v>-0.21011422768154267</v>
      </c>
      <c r="AZ36" s="34">
        <f t="shared" si="14"/>
        <v>-2.3621389137939928</v>
      </c>
      <c r="BA36" s="34">
        <f t="shared" si="15"/>
        <v>-1.0318913303605666</v>
      </c>
      <c r="BB36" s="34">
        <f t="shared" si="16"/>
        <v>0.38413650678450378</v>
      </c>
      <c r="BC36" s="34">
        <f t="shared" si="17"/>
        <v>-0.89881509465927611</v>
      </c>
      <c r="BD36" s="34">
        <f t="shared" si="18"/>
        <v>-0.53349126189882357</v>
      </c>
      <c r="BE36" s="34">
        <f t="shared" si="19"/>
        <v>-3.4486033388147701E-2</v>
      </c>
      <c r="BF36" s="34">
        <f t="shared" si="20"/>
        <v>1.9773545837373918</v>
      </c>
      <c r="BG36" s="34">
        <f t="shared" si="21"/>
        <v>-0.258133953880894</v>
      </c>
      <c r="BH36" s="34">
        <f t="shared" si="22"/>
        <v>-0.11506432621005545</v>
      </c>
      <c r="BI36" s="19">
        <f t="shared" si="28"/>
        <v>-0.78562096919571867</v>
      </c>
      <c r="BJ36" s="19">
        <f t="shared" si="29"/>
        <v>-0.5963698744579996</v>
      </c>
      <c r="BK36" s="19">
        <f t="shared" si="30"/>
        <v>-1.1858220964366215</v>
      </c>
      <c r="BL36" s="19">
        <f t="shared" si="31"/>
        <v>-0.92474380734311279</v>
      </c>
      <c r="BM36" s="19">
        <f t="shared" si="32"/>
        <v>-0.76249492985441503</v>
      </c>
      <c r="BN36" s="19">
        <f t="shared" si="33"/>
        <v>-0.70765394973010709</v>
      </c>
      <c r="BO36" s="19">
        <f t="shared" si="34"/>
        <v>-1.2636973564052869</v>
      </c>
      <c r="BP36" s="19">
        <f t="shared" si="35"/>
        <v>-0.95037335592604288</v>
      </c>
      <c r="BQ36" s="19">
        <f t="shared" si="36"/>
        <v>2.2833831568897772E-2</v>
      </c>
      <c r="BR36" s="19">
        <f t="shared" si="37"/>
        <v>-0.7223290143038642</v>
      </c>
      <c r="BS36" s="19">
        <f t="shared" si="38"/>
        <v>-0.67463913841358458</v>
      </c>
      <c r="BT36" s="19">
        <f>IF(AND('[1]Ponderación por derecho'!$B$13&lt;&gt;1,'[1]Ponderación por derecho'!$B$13&lt;&gt;0),"Error ponderación",IFERROR(IF(SUM($BI$1126:$BS$1126)=0,0,SUMPRODUCT($BI$1126:$BS$1126,BI36:BS36)),""))</f>
        <v>-0.96341883801327555</v>
      </c>
      <c r="BU36" s="34">
        <f t="shared" si="39"/>
        <v>-0.96820971081248297</v>
      </c>
      <c r="BV36" s="16">
        <f t="shared" si="40"/>
        <v>0</v>
      </c>
      <c r="BW36" s="34">
        <f t="shared" si="23"/>
        <v>-0.89698499953187627</v>
      </c>
      <c r="BX36" s="34">
        <f t="shared" si="24"/>
        <v>-4.9550489627895586E-2</v>
      </c>
      <c r="BY36" s="34">
        <f t="shared" si="41"/>
        <v>0.3461456464926651</v>
      </c>
      <c r="BZ36" s="34">
        <f t="shared" si="42"/>
        <v>0.20012994755570224</v>
      </c>
      <c r="CA36" s="19">
        <f t="shared" si="43"/>
        <v>0.15118768307772767</v>
      </c>
      <c r="CB36" s="16"/>
      <c r="CC36" s="5">
        <f t="shared" si="25"/>
        <v>5150</v>
      </c>
      <c r="CD36" s="6">
        <f t="shared" si="26"/>
        <v>5.7912229044620785E-5</v>
      </c>
      <c r="CE36" s="19">
        <f t="shared" si="44"/>
        <v>0.18994463134495224</v>
      </c>
      <c r="CF36" s="4">
        <f t="shared" si="27"/>
        <v>1.100011699624493E-5</v>
      </c>
      <c r="CG36" s="3">
        <f>IF('Ponderación por derecho'!$D$20="Error ponderación","",CF36/$CF$1127)</f>
        <v>7.3900617915031805E-6</v>
      </c>
      <c r="CH36" s="39"/>
    </row>
    <row r="37" spans="1:86" ht="18.95" customHeight="1">
      <c r="A37" s="7">
        <v>5154</v>
      </c>
      <c r="B37" s="7" t="s">
        <v>962</v>
      </c>
      <c r="C37" s="7" t="s">
        <v>1035</v>
      </c>
      <c r="D37" s="5">
        <v>0</v>
      </c>
      <c r="E37" s="5">
        <v>20542</v>
      </c>
      <c r="F37" s="19">
        <v>71.412719999999993</v>
      </c>
      <c r="G37" s="19">
        <v>56.483229999999999</v>
      </c>
      <c r="H37" s="19">
        <v>77.473590000000002</v>
      </c>
      <c r="I37" s="19">
        <v>19.557649999999999</v>
      </c>
      <c r="J37" s="19">
        <v>22.507960000000001</v>
      </c>
      <c r="K37" s="84">
        <v>2.3687799999999998E-2</v>
      </c>
      <c r="L37" s="84">
        <v>1.6340899999999998E-2</v>
      </c>
      <c r="M37" s="84">
        <v>0.1099054</v>
      </c>
      <c r="N37" s="84">
        <v>5.0460000000000001E-4</v>
      </c>
      <c r="O37" s="84">
        <v>6.1390999999999998E-3</v>
      </c>
      <c r="P37" s="84">
        <v>2.7668000000000002E-2</v>
      </c>
      <c r="Q37" s="84">
        <v>5.6307400000000001E-2</v>
      </c>
      <c r="R37" s="84">
        <v>1.8739E-3</v>
      </c>
      <c r="S37" s="84">
        <v>7.3220000000000002E-4</v>
      </c>
      <c r="T37" s="19">
        <v>0.97043619999999997</v>
      </c>
      <c r="U37" s="19">
        <v>0.18413289999999999</v>
      </c>
      <c r="V37" s="19">
        <v>0.77284569999999997</v>
      </c>
      <c r="W37" s="19">
        <v>0.65570130000000004</v>
      </c>
      <c r="X37" s="19">
        <v>0.88746950000000002</v>
      </c>
      <c r="Y37" s="19">
        <v>0.85388989999999998</v>
      </c>
      <c r="Z37" s="19">
        <v>1.7526E-2</v>
      </c>
      <c r="AA37" s="19">
        <v>4.6246999999999998E-4</v>
      </c>
      <c r="AB37" s="19">
        <v>1.0223000000000001E-3</v>
      </c>
      <c r="AC37" s="19">
        <v>0.50739999999999996</v>
      </c>
      <c r="AD37" s="40">
        <v>1294907.9933794178</v>
      </c>
      <c r="AE37" s="19">
        <v>0.65943399999999996</v>
      </c>
      <c r="AF37" s="5">
        <v>1</v>
      </c>
      <c r="AG37" s="5">
        <v>1</v>
      </c>
      <c r="AH37" s="32">
        <v>1</v>
      </c>
      <c r="AI37" s="32">
        <v>0</v>
      </c>
      <c r="AJ37" s="32">
        <v>1</v>
      </c>
      <c r="AK37" s="16"/>
      <c r="AL37" s="34">
        <f t="shared" si="0"/>
        <v>0.11941958614449233</v>
      </c>
      <c r="AM37" s="34">
        <f t="shared" si="1"/>
        <v>2.6553426180447457E-2</v>
      </c>
      <c r="AN37" s="34">
        <f t="shared" si="2"/>
        <v>0.3687657792768736</v>
      </c>
      <c r="AO37" s="34">
        <f t="shared" si="3"/>
        <v>-1.2755817083919993E-2</v>
      </c>
      <c r="AP37" s="34">
        <f t="shared" si="4"/>
        <v>-0.17673281782207681</v>
      </c>
      <c r="AQ37" s="34">
        <f t="shared" si="5"/>
        <v>0.27717822771503509</v>
      </c>
      <c r="AR37" s="34">
        <f t="shared" si="6"/>
        <v>-3.7225057297316719E-2</v>
      </c>
      <c r="AS37" s="34">
        <f t="shared" si="7"/>
        <v>0.75012129021597673</v>
      </c>
      <c r="AT37" s="34">
        <f t="shared" si="8"/>
        <v>-0.13917026209950428</v>
      </c>
      <c r="AU37" s="34">
        <f t="shared" si="9"/>
        <v>-0.27396889062373297</v>
      </c>
      <c r="AV37" s="34">
        <f t="shared" si="10"/>
        <v>2.1092568866284578E-2</v>
      </c>
      <c r="AW37" s="34">
        <f t="shared" si="11"/>
        <v>1.1658043820153019</v>
      </c>
      <c r="AX37" s="34">
        <f t="shared" si="12"/>
        <v>-0.14216390134215728</v>
      </c>
      <c r="AY37" s="34">
        <f t="shared" si="13"/>
        <v>-0.18168586814581161</v>
      </c>
      <c r="AZ37" s="34">
        <f t="shared" si="14"/>
        <v>0.49415692472839434</v>
      </c>
      <c r="BA37" s="34">
        <f t="shared" si="15"/>
        <v>-0.20355785753580022</v>
      </c>
      <c r="BB37" s="34">
        <f t="shared" si="16"/>
        <v>-0.67570899376944116</v>
      </c>
      <c r="BC37" s="34">
        <f t="shared" si="17"/>
        <v>0.2610362841033011</v>
      </c>
      <c r="BD37" s="34">
        <f t="shared" si="18"/>
        <v>0.96368695008026084</v>
      </c>
      <c r="BE37" s="34">
        <f t="shared" si="19"/>
        <v>-0.1207512513370185</v>
      </c>
      <c r="BF37" s="34">
        <f t="shared" si="20"/>
        <v>-0.84081842415695784</v>
      </c>
      <c r="BG37" s="34">
        <f t="shared" si="21"/>
        <v>-0.22198357304128349</v>
      </c>
      <c r="BH37" s="34">
        <f t="shared" si="22"/>
        <v>-8.9581353566904456E-2</v>
      </c>
      <c r="BI37" s="19">
        <f t="shared" si="28"/>
        <v>0.14746204981870281</v>
      </c>
      <c r="BJ37" s="19">
        <f t="shared" si="29"/>
        <v>-0.22879354162877016</v>
      </c>
      <c r="BK37" s="19">
        <f t="shared" si="30"/>
        <v>0.37685905348792342</v>
      </c>
      <c r="BL37" s="19">
        <f t="shared" si="31"/>
        <v>-9.8753379775059769E-3</v>
      </c>
      <c r="BM37" s="19">
        <f t="shared" si="32"/>
        <v>0.17099508054481702</v>
      </c>
      <c r="BN37" s="19">
        <f t="shared" si="33"/>
        <v>6.5869678912528025E-3</v>
      </c>
      <c r="BO37" s="19">
        <f t="shared" si="34"/>
        <v>0.54906849655325873</v>
      </c>
      <c r="BP37" s="19">
        <f t="shared" si="35"/>
        <v>-1.1372157598832477E-2</v>
      </c>
      <c r="BQ37" s="19">
        <f t="shared" si="36"/>
        <v>-0.30102823538609241</v>
      </c>
      <c r="BR37" s="19">
        <f t="shared" si="37"/>
        <v>-9.4749951680867597E-2</v>
      </c>
      <c r="BS37" s="19">
        <f t="shared" si="38"/>
        <v>-5.0615878522741242E-2</v>
      </c>
      <c r="BT37" s="19">
        <f>IF(AND('[1]Ponderación por derecho'!$B$13&lt;&gt;1,'[1]Ponderación por derecho'!$B$13&lt;&gt;0),"Error ponderación",IFERROR(IF(SUM($BI$1126:$BS$1126)=0,0,SUMPRODUCT($BI$1126:$BS$1126,BI37:BS37)),""))</f>
        <v>0.23075163031825116</v>
      </c>
      <c r="BU37" s="34">
        <f t="shared" si="39"/>
        <v>0.23830455381069157</v>
      </c>
      <c r="BV37" s="16">
        <f t="shared" si="40"/>
        <v>0</v>
      </c>
      <c r="BW37" s="34">
        <f t="shared" si="23"/>
        <v>-7.1893902598306955E-2</v>
      </c>
      <c r="BX37" s="34">
        <f t="shared" si="24"/>
        <v>2.3355095420947557E-2</v>
      </c>
      <c r="BY37" s="34">
        <f t="shared" si="41"/>
        <v>-4.3565900771799115E-2</v>
      </c>
      <c r="BZ37" s="34">
        <f t="shared" si="42"/>
        <v>3.0701569316386169E-2</v>
      </c>
      <c r="CA37" s="19">
        <f t="shared" si="43"/>
        <v>2.2408028927645037E-2</v>
      </c>
      <c r="CB37" s="16"/>
      <c r="CC37" s="5">
        <f t="shared" si="25"/>
        <v>5154</v>
      </c>
      <c r="CD37" s="6">
        <f t="shared" si="26"/>
        <v>3.0041237601883845E-3</v>
      </c>
      <c r="CE37" s="19">
        <f t="shared" si="44"/>
        <v>3.5386127121452833</v>
      </c>
      <c r="CF37" s="4">
        <f t="shared" si="27"/>
        <v>1.0630430526660305E-2</v>
      </c>
      <c r="CG37" s="3">
        <f>IF('Ponderación por derecho'!$D$20="Error ponderación","",CF37/$CF$1127)</f>
        <v>7.1417002645625446E-3</v>
      </c>
      <c r="CH37" s="39"/>
    </row>
    <row r="38" spans="1:86" ht="18.95" customHeight="1">
      <c r="A38" s="7">
        <v>5172</v>
      </c>
      <c r="B38" s="7" t="s">
        <v>962</v>
      </c>
      <c r="C38" s="7" t="s">
        <v>1034</v>
      </c>
      <c r="D38" s="5">
        <v>0</v>
      </c>
      <c r="E38" s="5">
        <v>43525</v>
      </c>
      <c r="F38" s="19">
        <v>66.102350000000001</v>
      </c>
      <c r="G38" s="19">
        <v>52.1815</v>
      </c>
      <c r="H38" s="19">
        <v>71.620699999999999</v>
      </c>
      <c r="I38" s="19">
        <v>15.35751</v>
      </c>
      <c r="J38" s="19">
        <v>24.007960000000001</v>
      </c>
      <c r="K38" s="84">
        <v>1.5272300000000001E-2</v>
      </c>
      <c r="L38" s="84">
        <v>1.68571E-2</v>
      </c>
      <c r="M38" s="84">
        <v>4.65596E-2</v>
      </c>
      <c r="N38" s="84">
        <v>3.1369999999999998E-4</v>
      </c>
      <c r="O38" s="84">
        <v>6.6658000000000004E-3</v>
      </c>
      <c r="P38" s="84">
        <v>1.6015999999999999E-2</v>
      </c>
      <c r="Q38" s="84">
        <v>4.0164900000000003E-2</v>
      </c>
      <c r="R38" s="84">
        <v>5.0080000000000003E-4</v>
      </c>
      <c r="S38" s="84">
        <v>1.773E-4</v>
      </c>
      <c r="T38" s="19">
        <v>0.98307449999999996</v>
      </c>
      <c r="U38" s="19">
        <v>0.1819124</v>
      </c>
      <c r="V38" s="19">
        <v>0.77917349999999996</v>
      </c>
      <c r="W38" s="19">
        <v>0.69915130000000003</v>
      </c>
      <c r="X38" s="19">
        <v>0.86404190000000003</v>
      </c>
      <c r="Y38" s="19">
        <v>0.90182269999999998</v>
      </c>
      <c r="Z38" s="19">
        <v>2.0090799999999999E-2</v>
      </c>
      <c r="AA38" s="19">
        <v>2.2975E-4</v>
      </c>
      <c r="AB38" s="19">
        <v>3.2164999999999998E-4</v>
      </c>
      <c r="AC38" s="19">
        <v>0.57130000000000003</v>
      </c>
      <c r="AD38" s="40">
        <v>54923.239517518668</v>
      </c>
      <c r="AE38" s="19">
        <v>0.84811320000000001</v>
      </c>
      <c r="AF38" s="5">
        <v>1</v>
      </c>
      <c r="AG38" s="5">
        <v>1</v>
      </c>
      <c r="AH38" s="32">
        <v>1</v>
      </c>
      <c r="AI38" s="32">
        <v>0</v>
      </c>
      <c r="AJ38" s="32">
        <v>1</v>
      </c>
      <c r="AK38" s="16"/>
      <c r="AL38" s="34">
        <f t="shared" si="0"/>
        <v>-0.20474078874364174</v>
      </c>
      <c r="AM38" s="34">
        <f t="shared" si="1"/>
        <v>-0.40555930737295459</v>
      </c>
      <c r="AN38" s="34">
        <f t="shared" si="2"/>
        <v>-0.33500747639890893</v>
      </c>
      <c r="AO38" s="34">
        <f t="shared" si="3"/>
        <v>-0.38764133100697229</v>
      </c>
      <c r="AP38" s="34">
        <f t="shared" si="4"/>
        <v>-6.3438028757885859E-2</v>
      </c>
      <c r="AQ38" s="34">
        <f t="shared" si="5"/>
        <v>3.9120316715074738E-2</v>
      </c>
      <c r="AR38" s="34">
        <f t="shared" si="6"/>
        <v>-1.915930505525338E-2</v>
      </c>
      <c r="AS38" s="34">
        <f t="shared" si="7"/>
        <v>-0.23548494850031126</v>
      </c>
      <c r="AT38" s="34">
        <f t="shared" si="8"/>
        <v>-0.14355063066322057</v>
      </c>
      <c r="AU38" s="34">
        <f t="shared" si="9"/>
        <v>-0.26058841724701698</v>
      </c>
      <c r="AV38" s="34">
        <f t="shared" si="10"/>
        <v>-0.26102254091062221</v>
      </c>
      <c r="AW38" s="34">
        <f t="shared" si="11"/>
        <v>0.71357121957087388</v>
      </c>
      <c r="AX38" s="34">
        <f t="shared" si="12"/>
        <v>-0.18601454790422403</v>
      </c>
      <c r="AY38" s="34">
        <f t="shared" si="13"/>
        <v>-0.20323038700183069</v>
      </c>
      <c r="AZ38" s="34">
        <f t="shared" si="14"/>
        <v>0.71371403437883285</v>
      </c>
      <c r="BA38" s="34">
        <f t="shared" si="15"/>
        <v>-0.22466473458955197</v>
      </c>
      <c r="BB38" s="34">
        <f t="shared" si="16"/>
        <v>-0.52049418629474342</v>
      </c>
      <c r="BC38" s="34">
        <f t="shared" si="17"/>
        <v>0.74625358639571249</v>
      </c>
      <c r="BD38" s="34">
        <f t="shared" si="18"/>
        <v>0.68292221752726257</v>
      </c>
      <c r="BE38" s="34">
        <f t="shared" si="19"/>
        <v>0.61214607738196802</v>
      </c>
      <c r="BF38" s="34">
        <f t="shared" si="20"/>
        <v>-0.81515852364821006</v>
      </c>
      <c r="BG38" s="34">
        <f t="shared" si="21"/>
        <v>-0.24017484302418868</v>
      </c>
      <c r="BH38" s="34">
        <f t="shared" si="22"/>
        <v>-0.10704652502579495</v>
      </c>
      <c r="BI38" s="19">
        <f t="shared" si="28"/>
        <v>-0.1735172980911287</v>
      </c>
      <c r="BJ38" s="19">
        <f t="shared" si="29"/>
        <v>-0.31507093290765048</v>
      </c>
      <c r="BK38" s="19">
        <f t="shared" si="30"/>
        <v>0.1020092830505865</v>
      </c>
      <c r="BL38" s="19">
        <f t="shared" si="31"/>
        <v>-0.17414570970343116</v>
      </c>
      <c r="BM38" s="19">
        <f t="shared" si="32"/>
        <v>0.11963192384078658</v>
      </c>
      <c r="BN38" s="19">
        <f t="shared" si="33"/>
        <v>4.8794249242568033E-2</v>
      </c>
      <c r="BO38" s="19">
        <f t="shared" si="34"/>
        <v>0.34654797431424483</v>
      </c>
      <c r="BP38" s="19">
        <f t="shared" si="35"/>
        <v>-0.19537766832393288</v>
      </c>
      <c r="BQ38" s="19">
        <f t="shared" si="36"/>
        <v>-0.40770989979789413</v>
      </c>
      <c r="BR38" s="19">
        <f t="shared" si="37"/>
        <v>-0.21604867292322039</v>
      </c>
      <c r="BS38" s="19">
        <f t="shared" si="38"/>
        <v>-0.17167256692375579</v>
      </c>
      <c r="BT38" s="19">
        <f>IF(AND('[1]Ponderación por derecho'!$B$13&lt;&gt;1,'[1]Ponderación por derecho'!$B$13&lt;&gt;0),"Error ponderación",IFERROR(IF(SUM($BI$1126:$BS$1126)=0,0,SUMPRODUCT($BI$1126:$BS$1126,BI38:BS38)),""))</f>
        <v>0.12489807534836272</v>
      </c>
      <c r="BU38" s="34">
        <f t="shared" si="39"/>
        <v>0.13135682112167008</v>
      </c>
      <c r="BV38" s="16">
        <f t="shared" si="40"/>
        <v>0</v>
      </c>
      <c r="BW38" s="34">
        <f t="shared" si="23"/>
        <v>0.85307664291143326</v>
      </c>
      <c r="BX38" s="34">
        <f t="shared" si="24"/>
        <v>-4.6458215172663943E-2</v>
      </c>
      <c r="BY38" s="34">
        <f t="shared" si="41"/>
        <v>0.73585719375712888</v>
      </c>
      <c r="BZ38" s="34">
        <f t="shared" si="42"/>
        <v>-0.51415854049863274</v>
      </c>
      <c r="CA38" s="19">
        <f t="shared" si="43"/>
        <v>-0.39173095552892617</v>
      </c>
      <c r="CB38" s="16"/>
      <c r="CC38" s="5">
        <f t="shared" si="25"/>
        <v>5172</v>
      </c>
      <c r="CD38" s="6">
        <f t="shared" si="26"/>
        <v>6.3652266898159594E-3</v>
      </c>
      <c r="CE38" s="19">
        <f t="shared" si="44"/>
        <v>2.0677692379642858</v>
      </c>
      <c r="CF38" s="4">
        <f t="shared" si="27"/>
        <v>1.316181994187068E-2</v>
      </c>
      <c r="CG38" s="3">
        <f>IF('Ponderación por derecho'!$D$20="Error ponderación","",CF38/$CF$1127)</f>
        <v>8.8423298308796805E-3</v>
      </c>
      <c r="CH38" s="39"/>
    </row>
    <row r="39" spans="1:86" ht="18.95" customHeight="1">
      <c r="A39" s="7">
        <v>5190</v>
      </c>
      <c r="B39" s="7" t="s">
        <v>962</v>
      </c>
      <c r="C39" s="7" t="s">
        <v>1033</v>
      </c>
      <c r="D39" s="5">
        <v>0</v>
      </c>
      <c r="E39" s="5">
        <v>1676</v>
      </c>
      <c r="F39" s="19">
        <v>51.122700000000002</v>
      </c>
      <c r="G39" s="19">
        <v>46.76435</v>
      </c>
      <c r="H39" s="19">
        <v>69.111199999999997</v>
      </c>
      <c r="I39" s="19">
        <v>12.52098</v>
      </c>
      <c r="J39" s="19">
        <v>9.6146539999999998</v>
      </c>
      <c r="K39" s="84">
        <v>0</v>
      </c>
      <c r="L39" s="84">
        <v>9.0375000000000004E-3</v>
      </c>
      <c r="M39" s="84">
        <v>6.3369999999999998E-3</v>
      </c>
      <c r="N39" s="84">
        <v>0</v>
      </c>
      <c r="O39" s="84">
        <v>7.5884000000000004E-3</v>
      </c>
      <c r="P39" s="84">
        <v>1.0703000000000001E-2</v>
      </c>
      <c r="Q39" s="84">
        <v>2.37653E-2</v>
      </c>
      <c r="R39" s="84">
        <v>3.3059000000000001E-3</v>
      </c>
      <c r="S39" s="84">
        <v>1.0227999999999999E-3</v>
      </c>
      <c r="T39" s="19">
        <v>0.95739010000000002</v>
      </c>
      <c r="U39" s="19">
        <v>9.3209E-2</v>
      </c>
      <c r="V39" s="19">
        <v>0.78961380000000003</v>
      </c>
      <c r="W39" s="19">
        <v>0.53462050000000005</v>
      </c>
      <c r="X39" s="19">
        <v>0.84087880000000004</v>
      </c>
      <c r="Y39" s="19">
        <v>0.93741680000000005</v>
      </c>
      <c r="Z39" s="19">
        <v>0.24199290000000001</v>
      </c>
      <c r="AA39" s="19">
        <v>1.1933200000000001E-3</v>
      </c>
      <c r="AB39" s="19">
        <v>5.9666000000000005E-4</v>
      </c>
      <c r="AC39" s="19">
        <v>0.46160000000000001</v>
      </c>
      <c r="AD39" s="40">
        <v>38.144988066825775</v>
      </c>
      <c r="AE39" s="19">
        <v>0.64339619999999997</v>
      </c>
      <c r="AF39" s="5">
        <v>1</v>
      </c>
      <c r="AG39" s="5">
        <v>0</v>
      </c>
      <c r="AH39" s="32">
        <v>0</v>
      </c>
      <c r="AI39" s="32">
        <v>0</v>
      </c>
      <c r="AJ39" s="32">
        <v>0</v>
      </c>
      <c r="AK39" s="16"/>
      <c r="AL39" s="34">
        <f t="shared" si="0"/>
        <v>-1.1191420375630357</v>
      </c>
      <c r="AM39" s="34">
        <f t="shared" si="1"/>
        <v>-0.94971700545461291</v>
      </c>
      <c r="AN39" s="34">
        <f t="shared" si="2"/>
        <v>-0.63675908716186158</v>
      </c>
      <c r="AO39" s="34">
        <f t="shared" si="3"/>
        <v>-0.64081717914730951</v>
      </c>
      <c r="AP39" s="34">
        <f t="shared" si="4"/>
        <v>-1.1505624068954552</v>
      </c>
      <c r="AQ39" s="34">
        <f t="shared" si="5"/>
        <v>-0.3929029539360685</v>
      </c>
      <c r="AR39" s="34">
        <f t="shared" si="6"/>
        <v>-0.29282640352878708</v>
      </c>
      <c r="AS39" s="34">
        <f t="shared" si="7"/>
        <v>-0.86131405630840208</v>
      </c>
      <c r="AT39" s="34">
        <f t="shared" si="8"/>
        <v>-0.15074875333706975</v>
      </c>
      <c r="AU39" s="34">
        <f t="shared" si="9"/>
        <v>-0.2371503600278064</v>
      </c>
      <c r="AV39" s="34">
        <f t="shared" si="10"/>
        <v>-0.38965947690827973</v>
      </c>
      <c r="AW39" s="34">
        <f t="shared" si="11"/>
        <v>0.25413538430225718</v>
      </c>
      <c r="AX39" s="34">
        <f t="shared" si="12"/>
        <v>-9.6432253336273033E-2</v>
      </c>
      <c r="AY39" s="34">
        <f t="shared" si="13"/>
        <v>-0.17040304749423629</v>
      </c>
      <c r="AZ39" s="34">
        <f t="shared" si="14"/>
        <v>0.26751536627428446</v>
      </c>
      <c r="BA39" s="34">
        <f t="shared" si="15"/>
        <v>-1.0678314799395965</v>
      </c>
      <c r="BB39" s="34">
        <f t="shared" si="16"/>
        <v>-0.26440373550962082</v>
      </c>
      <c r="BC39" s="34">
        <f t="shared" si="17"/>
        <v>-1.0911040872524413</v>
      </c>
      <c r="BD39" s="34">
        <f t="shared" si="18"/>
        <v>0.40532734751930821</v>
      </c>
      <c r="BE39" s="34">
        <f t="shared" si="19"/>
        <v>1.1563834431973707</v>
      </c>
      <c r="BF39" s="34">
        <f t="shared" si="20"/>
        <v>1.4048920879714863</v>
      </c>
      <c r="BG39" s="34">
        <f t="shared" si="21"/>
        <v>-0.16485444934325044</v>
      </c>
      <c r="BH39" s="34">
        <f t="shared" si="22"/>
        <v>-0.10019132370857597</v>
      </c>
      <c r="BI39" s="19">
        <f t="shared" si="28"/>
        <v>-0.69916450701250887</v>
      </c>
      <c r="BJ39" s="19">
        <f t="shared" si="29"/>
        <v>-0.50231571483100701</v>
      </c>
      <c r="BK39" s="19">
        <f t="shared" si="30"/>
        <v>-1.0238533937079597</v>
      </c>
      <c r="BL39" s="19">
        <f t="shared" si="31"/>
        <v>-0.63494539545005269</v>
      </c>
      <c r="BM39" s="19">
        <f t="shared" si="32"/>
        <v>-0.32746180646798445</v>
      </c>
      <c r="BN39" s="19">
        <f t="shared" si="33"/>
        <v>-0.11747269042464821</v>
      </c>
      <c r="BO39" s="19">
        <f t="shared" si="34"/>
        <v>-3.9722142856922625E-2</v>
      </c>
      <c r="BP39" s="19">
        <f t="shared" si="35"/>
        <v>-0.6077871454496544</v>
      </c>
      <c r="BQ39" s="19">
        <f t="shared" si="36"/>
        <v>3.8449000971404836E-2</v>
      </c>
      <c r="BR39" s="19">
        <f t="shared" si="37"/>
        <v>-0.48479984480017418</v>
      </c>
      <c r="BS39" s="19">
        <f t="shared" si="38"/>
        <v>-0.46324546958861595</v>
      </c>
      <c r="BT39" s="19">
        <f>IF(AND('[1]Ponderación por derecho'!$B$13&lt;&gt;1,'[1]Ponderación por derecho'!$B$13&lt;&gt;0),"Error ponderación",IFERROR(IF(SUM($BI$1126:$BS$1126)=0,0,SUMPRODUCT($BI$1126:$BS$1126,BI39:BS39)),""))</f>
        <v>-0.15556602152205717</v>
      </c>
      <c r="BU39" s="34">
        <f t="shared" si="39"/>
        <v>-0.15200635236360405</v>
      </c>
      <c r="BV39" s="16">
        <f t="shared" si="40"/>
        <v>0</v>
      </c>
      <c r="BW39" s="34">
        <f t="shared" si="23"/>
        <v>-0.73486183662563109</v>
      </c>
      <c r="BX39" s="34">
        <f t="shared" si="24"/>
        <v>-4.9548341998345138E-2</v>
      </c>
      <c r="BY39" s="34">
        <f t="shared" si="41"/>
        <v>-0.10981714471090863</v>
      </c>
      <c r="BZ39" s="34">
        <f t="shared" si="42"/>
        <v>0.29807577444496164</v>
      </c>
      <c r="CA39" s="19">
        <f t="shared" si="43"/>
        <v>0.22563465496827093</v>
      </c>
      <c r="CB39" s="16"/>
      <c r="CC39" s="5">
        <f t="shared" si="25"/>
        <v>5190</v>
      </c>
      <c r="CD39" s="6">
        <f t="shared" si="26"/>
        <v>2.4510327242117285E-4</v>
      </c>
      <c r="CE39" s="19">
        <f t="shared" si="44"/>
        <v>1.3500294244328803</v>
      </c>
      <c r="CF39" s="4">
        <f t="shared" si="27"/>
        <v>3.3089662979337144E-4</v>
      </c>
      <c r="CG39" s="3">
        <f>IF('Ponderación por derecho'!$D$20="Error ponderación","",CF39/$CF$1127)</f>
        <v>2.2230186657177611E-4</v>
      </c>
      <c r="CH39" s="39"/>
    </row>
    <row r="40" spans="1:86" ht="18.95" customHeight="1">
      <c r="A40" s="7">
        <v>5197</v>
      </c>
      <c r="B40" s="7" t="s">
        <v>962</v>
      </c>
      <c r="C40" s="7" t="s">
        <v>1032</v>
      </c>
      <c r="D40" s="5">
        <v>0</v>
      </c>
      <c r="E40" s="5">
        <v>16027</v>
      </c>
      <c r="F40" s="19">
        <v>72.180869999999999</v>
      </c>
      <c r="G40" s="19">
        <v>60.386650000000003</v>
      </c>
      <c r="H40" s="19">
        <v>74.015370000000004</v>
      </c>
      <c r="I40" s="19">
        <v>13.37656</v>
      </c>
      <c r="J40" s="19">
        <v>20.989429999999999</v>
      </c>
      <c r="K40" s="84">
        <v>2.18491E-2</v>
      </c>
      <c r="L40" s="84">
        <v>2.4757000000000001E-2</v>
      </c>
      <c r="M40" s="84">
        <v>0.10847420000000001</v>
      </c>
      <c r="N40" s="84">
        <v>9.9500000000000006E-5</v>
      </c>
      <c r="O40" s="84">
        <v>3.5978999999999998E-3</v>
      </c>
      <c r="P40" s="84">
        <v>1.78643E-2</v>
      </c>
      <c r="Q40" s="84">
        <v>1.8400300000000001E-2</v>
      </c>
      <c r="R40" s="84">
        <v>1.144E-4</v>
      </c>
      <c r="S40" s="84">
        <v>6.02E-5</v>
      </c>
      <c r="T40" s="19">
        <v>0.82176769999999999</v>
      </c>
      <c r="U40" s="19">
        <v>0.11642130000000001</v>
      </c>
      <c r="V40" s="19">
        <v>0.83903649999999996</v>
      </c>
      <c r="W40" s="19">
        <v>0.64296189999999998</v>
      </c>
      <c r="X40" s="19">
        <v>0.77881860000000003</v>
      </c>
      <c r="Y40" s="19">
        <v>0.88517170000000001</v>
      </c>
      <c r="Z40" s="19">
        <v>1.7723300000000001E-2</v>
      </c>
      <c r="AA40" s="19">
        <v>3.6812899999999998E-3</v>
      </c>
      <c r="AB40" s="19">
        <v>1.1230999999999999E-3</v>
      </c>
      <c r="AC40" s="19">
        <v>0.45090000000000002</v>
      </c>
      <c r="AD40" s="40">
        <v>261374.80501653461</v>
      </c>
      <c r="AE40" s="19">
        <v>0.84811320000000001</v>
      </c>
      <c r="AF40" s="5">
        <v>1</v>
      </c>
      <c r="AG40" s="5">
        <v>1</v>
      </c>
      <c r="AH40" s="32">
        <v>0</v>
      </c>
      <c r="AI40" s="32">
        <v>0</v>
      </c>
      <c r="AJ40" s="32">
        <v>0</v>
      </c>
      <c r="AK40" s="16"/>
      <c r="AL40" s="34">
        <f t="shared" si="0"/>
        <v>0.16630968833517251</v>
      </c>
      <c r="AM40" s="34">
        <f t="shared" si="1"/>
        <v>0.41865555402366927</v>
      </c>
      <c r="AN40" s="34">
        <f t="shared" si="2"/>
        <v>-4.7063451794118992E-2</v>
      </c>
      <c r="AO40" s="34">
        <f t="shared" si="3"/>
        <v>-0.56445197512975642</v>
      </c>
      <c r="AP40" s="34">
        <f t="shared" si="4"/>
        <v>-0.29142717518050754</v>
      </c>
      <c r="AQ40" s="34">
        <f t="shared" si="5"/>
        <v>0.22516502814808995</v>
      </c>
      <c r="AR40" s="34">
        <f t="shared" si="6"/>
        <v>0.25731809931722982</v>
      </c>
      <c r="AS40" s="34">
        <f t="shared" si="7"/>
        <v>0.72785304750926616</v>
      </c>
      <c r="AT40" s="34">
        <f t="shared" si="8"/>
        <v>-0.14846563823969011</v>
      </c>
      <c r="AU40" s="34">
        <f t="shared" si="9"/>
        <v>-0.33852643561122259</v>
      </c>
      <c r="AV40" s="34">
        <f t="shared" si="10"/>
        <v>-0.21627199530466129</v>
      </c>
      <c r="AW40" s="34">
        <f t="shared" si="11"/>
        <v>0.1038345686594289</v>
      </c>
      <c r="AX40" s="34">
        <f t="shared" si="12"/>
        <v>-0.19835442834380063</v>
      </c>
      <c r="AY40" s="34">
        <f t="shared" si="13"/>
        <v>-0.20777690557822254</v>
      </c>
      <c r="AZ40" s="34">
        <f t="shared" si="14"/>
        <v>-2.0885659221787245</v>
      </c>
      <c r="BA40" s="34">
        <f t="shared" si="15"/>
        <v>-0.84718785812702968</v>
      </c>
      <c r="BB40" s="34">
        <f t="shared" si="16"/>
        <v>0.94788724482789599</v>
      </c>
      <c r="BC40" s="34">
        <f t="shared" si="17"/>
        <v>0.11877213448709907</v>
      </c>
      <c r="BD40" s="34">
        <f t="shared" si="18"/>
        <v>-0.33842427258627611</v>
      </c>
      <c r="BE40" s="34">
        <f t="shared" si="19"/>
        <v>0.35755061413968253</v>
      </c>
      <c r="BF40" s="34">
        <f t="shared" si="20"/>
        <v>-0.83884450869751626</v>
      </c>
      <c r="BG40" s="34">
        <f t="shared" si="21"/>
        <v>2.9625328842417226E-2</v>
      </c>
      <c r="BH40" s="34">
        <f t="shared" si="22"/>
        <v>-8.706870205322978E-2</v>
      </c>
      <c r="BI40" s="19">
        <f t="shared" si="28"/>
        <v>-0.22302876059101959</v>
      </c>
      <c r="BJ40" s="19">
        <f t="shared" si="29"/>
        <v>0.54128696605626503</v>
      </c>
      <c r="BK40" s="19">
        <f t="shared" si="30"/>
        <v>0.33764495677717926</v>
      </c>
      <c r="BL40" s="19">
        <f t="shared" si="31"/>
        <v>8.9220250477412E-3</v>
      </c>
      <c r="BM40" s="19">
        <f t="shared" si="32"/>
        <v>-0.32279262779266871</v>
      </c>
      <c r="BN40" s="19">
        <f t="shared" si="33"/>
        <v>0.10252943572339791</v>
      </c>
      <c r="BO40" s="19">
        <f t="shared" si="34"/>
        <v>-0.84972777621635076</v>
      </c>
      <c r="BP40" s="19">
        <f t="shared" si="35"/>
        <v>-1.6022370004314057E-2</v>
      </c>
      <c r="BQ40" s="19">
        <f t="shared" si="36"/>
        <v>-0.29343724198018878</v>
      </c>
      <c r="BR40" s="19">
        <f t="shared" si="37"/>
        <v>-3.9472961335442662E-3</v>
      </c>
      <c r="BS40" s="19">
        <f t="shared" si="38"/>
        <v>-4.2845306432093271E-2</v>
      </c>
      <c r="BT40" s="19">
        <f>IF(AND('[1]Ponderación por derecho'!$B$13&lt;&gt;1,'[1]Ponderación por derecho'!$B$13&lt;&gt;0),"Error ponderación",IFERROR(IF(SUM($BI$1126:$BS$1126)=0,0,SUMPRODUCT($BI$1126:$BS$1126,BI40:BS40)),""))</f>
        <v>-0.28584766417990304</v>
      </c>
      <c r="BU40" s="34">
        <f t="shared" si="39"/>
        <v>-0.28363467884939336</v>
      </c>
      <c r="BV40" s="16">
        <f t="shared" si="40"/>
        <v>0</v>
      </c>
      <c r="BW40" s="34">
        <f t="shared" si="23"/>
        <v>-0.88974735833070462</v>
      </c>
      <c r="BX40" s="34">
        <f t="shared" si="24"/>
        <v>-3.4834630915009955E-2</v>
      </c>
      <c r="BY40" s="34">
        <f t="shared" si="41"/>
        <v>0.73585719375712888</v>
      </c>
      <c r="BZ40" s="34">
        <f t="shared" si="42"/>
        <v>6.2908265162861896E-2</v>
      </c>
      <c r="CA40" s="19">
        <f t="shared" si="43"/>
        <v>4.6887795514135321E-2</v>
      </c>
      <c r="CB40" s="16"/>
      <c r="CC40" s="5">
        <f t="shared" si="25"/>
        <v>5197</v>
      </c>
      <c r="CD40" s="6">
        <f t="shared" si="26"/>
        <v>2.3438366032781247E-3</v>
      </c>
      <c r="CE40" s="19">
        <f t="shared" si="44"/>
        <v>1.3117029827454048</v>
      </c>
      <c r="CF40" s="4">
        <f t="shared" si="27"/>
        <v>3.0744174635877739E-3</v>
      </c>
      <c r="CG40" s="3">
        <f>IF('Ponderación por derecho'!$D$20="Error ponderación","",CF40/$CF$1127)</f>
        <v>2.0654448526816597E-3</v>
      </c>
      <c r="CH40" s="39"/>
    </row>
    <row r="41" spans="1:86" ht="18.95" customHeight="1">
      <c r="A41" s="7">
        <v>5206</v>
      </c>
      <c r="B41" s="7" t="s">
        <v>962</v>
      </c>
      <c r="C41" s="7" t="s">
        <v>261</v>
      </c>
      <c r="D41" s="5">
        <v>0</v>
      </c>
      <c r="E41" s="5">
        <v>1491</v>
      </c>
      <c r="F41" s="19">
        <v>59.649120000000003</v>
      </c>
      <c r="G41" s="19">
        <v>53.517789999999998</v>
      </c>
      <c r="H41" s="19">
        <v>67.865610000000004</v>
      </c>
      <c r="I41" s="19">
        <v>7.4308300000000003</v>
      </c>
      <c r="J41" s="19">
        <v>16.66403</v>
      </c>
      <c r="K41" s="84"/>
      <c r="L41" s="84">
        <v>2.6773999999999999E-3</v>
      </c>
      <c r="M41" s="84">
        <v>8.6677599999999994E-2</v>
      </c>
      <c r="N41" s="84">
        <v>0</v>
      </c>
      <c r="O41" s="84">
        <v>1.1312E-3</v>
      </c>
      <c r="P41" s="84">
        <v>1.8925000000000001E-2</v>
      </c>
      <c r="Q41" s="84">
        <v>1.7986E-3</v>
      </c>
      <c r="R41" s="84">
        <v>0</v>
      </c>
      <c r="S41" s="84">
        <v>0</v>
      </c>
      <c r="T41" s="19">
        <v>0.97689570000000003</v>
      </c>
      <c r="U41" s="19">
        <v>0.13625590000000001</v>
      </c>
      <c r="V41" s="19">
        <v>0.82286729999999997</v>
      </c>
      <c r="W41" s="19">
        <v>0.44549759999999999</v>
      </c>
      <c r="X41" s="19">
        <v>0.75414689999999995</v>
      </c>
      <c r="Y41" s="19">
        <v>0.84241710000000003</v>
      </c>
      <c r="Z41" s="19">
        <v>0.16780239999999999</v>
      </c>
      <c r="AA41" s="19">
        <v>6.7069000000000004E-4</v>
      </c>
      <c r="AB41" s="19">
        <v>6.7069000000000004E-4</v>
      </c>
      <c r="AC41" s="19">
        <v>0.50660000000000005</v>
      </c>
      <c r="AD41" s="40">
        <v>32670.690811535882</v>
      </c>
      <c r="AE41" s="19">
        <v>0.84811320000000001</v>
      </c>
      <c r="AF41" s="5">
        <v>0</v>
      </c>
      <c r="AG41" s="5">
        <v>0</v>
      </c>
      <c r="AH41" s="32">
        <v>0</v>
      </c>
      <c r="AI41" s="32">
        <v>0</v>
      </c>
      <c r="AJ41" s="32">
        <v>0</v>
      </c>
      <c r="AK41" s="16"/>
      <c r="AL41" s="34">
        <f t="shared" si="0"/>
        <v>-0.59866465017690451</v>
      </c>
      <c r="AM41" s="34">
        <f t="shared" si="1"/>
        <v>-0.27132774827462092</v>
      </c>
      <c r="AN41" s="34">
        <f t="shared" si="2"/>
        <v>-0.78653346008484359</v>
      </c>
      <c r="AO41" s="34">
        <f t="shared" si="3"/>
        <v>-1.0951409632819871</v>
      </c>
      <c r="AP41" s="34">
        <f t="shared" si="4"/>
        <v>-0.61812402892600837</v>
      </c>
      <c r="AQ41" s="34" t="str">
        <f t="shared" si="5"/>
        <v/>
      </c>
      <c r="AR41" s="34">
        <f t="shared" si="6"/>
        <v>-0.51541452990373238</v>
      </c>
      <c r="AS41" s="34">
        <f t="shared" si="7"/>
        <v>0.38871667315132208</v>
      </c>
      <c r="AT41" s="34">
        <f t="shared" si="8"/>
        <v>-0.15074875333706975</v>
      </c>
      <c r="AU41" s="34">
        <f t="shared" si="9"/>
        <v>-0.40119135620804319</v>
      </c>
      <c r="AV41" s="34">
        <f t="shared" si="10"/>
        <v>-0.19059061039731789</v>
      </c>
      <c r="AW41" s="34">
        <f t="shared" si="11"/>
        <v>-0.36126311094123165</v>
      </c>
      <c r="AX41" s="34">
        <f t="shared" si="12"/>
        <v>-0.20200785050292994</v>
      </c>
      <c r="AY41" s="34">
        <f t="shared" si="13"/>
        <v>-0.21011422768154267</v>
      </c>
      <c r="AZ41" s="34">
        <f t="shared" si="14"/>
        <v>0.60637369041579081</v>
      </c>
      <c r="BA41" s="34">
        <f t="shared" si="15"/>
        <v>-0.65865083330813889</v>
      </c>
      <c r="BB41" s="34">
        <f t="shared" si="16"/>
        <v>0.55127242371789187</v>
      </c>
      <c r="BC41" s="34">
        <f t="shared" si="17"/>
        <v>-2.0863623866880312</v>
      </c>
      <c r="BD41" s="34">
        <f t="shared" si="18"/>
        <v>-0.6340987442405569</v>
      </c>
      <c r="BE41" s="34">
        <f t="shared" si="19"/>
        <v>-0.29617151622718041</v>
      </c>
      <c r="BF41" s="34">
        <f t="shared" si="20"/>
        <v>0.66264284877379009</v>
      </c>
      <c r="BG41" s="34">
        <f t="shared" si="21"/>
        <v>-0.20570742042938717</v>
      </c>
      <c r="BH41" s="34">
        <f t="shared" si="22"/>
        <v>-9.8345970617729386E-2</v>
      </c>
      <c r="BI41" s="19">
        <f t="shared" si="28"/>
        <v>-0.7225921466964913</v>
      </c>
      <c r="BJ41" s="19">
        <f t="shared" si="29"/>
        <v>-7.8489951486820475E-2</v>
      </c>
      <c r="BK41" s="19">
        <f t="shared" si="30"/>
        <v>-0.76543678790453784</v>
      </c>
      <c r="BL41" s="19">
        <f t="shared" si="31"/>
        <v>-0.37470670175698712</v>
      </c>
      <c r="BM41" s="19">
        <f t="shared" si="32"/>
        <v>-0.55113804312486947</v>
      </c>
      <c r="BN41" s="19">
        <f t="shared" si="33"/>
        <v>-0.36180892560046757</v>
      </c>
      <c r="BO41" s="19">
        <f t="shared" si="34"/>
        <v>-0.28334346126914262</v>
      </c>
      <c r="BP41" s="19">
        <f t="shared" si="35"/>
        <v>-0.40033625033991721</v>
      </c>
      <c r="BQ41" s="19">
        <f t="shared" si="36"/>
        <v>-4.8712009694885684E-2</v>
      </c>
      <c r="BR41" s="19">
        <f t="shared" si="37"/>
        <v>-0.33816209942927816</v>
      </c>
      <c r="BS41" s="19">
        <f t="shared" si="38"/>
        <v>-0.30237494949205884</v>
      </c>
      <c r="BT41" s="19">
        <f>IF(AND('[1]Ponderación por derecho'!$B$13&lt;&gt;1,'[1]Ponderación por derecho'!$B$13&lt;&gt;0),"Error ponderación",IFERROR(IF(SUM($BI$1126:$BS$1126)=0,0,SUMPRODUCT($BI$1126:$BS$1126,BI41:BS41)),""))</f>
        <v>-0.26591239861207566</v>
      </c>
      <c r="BU41" s="34">
        <f t="shared" si="39"/>
        <v>-0.26349334818138564</v>
      </c>
      <c r="BV41" s="16">
        <f t="shared" si="40"/>
        <v>0</v>
      </c>
      <c r="BW41" s="34">
        <f t="shared" si="23"/>
        <v>-8.3474128520180352E-2</v>
      </c>
      <c r="BX41" s="34">
        <f t="shared" si="24"/>
        <v>-4.7711072588427994E-2</v>
      </c>
      <c r="BY41" s="34">
        <f t="shared" si="41"/>
        <v>0.73585719375712888</v>
      </c>
      <c r="BZ41" s="34">
        <f t="shared" si="42"/>
        <v>-0.2015573308828402</v>
      </c>
      <c r="CA41" s="19">
        <f t="shared" si="43"/>
        <v>-0.15412804579466041</v>
      </c>
      <c r="CB41" s="16"/>
      <c r="CC41" s="5">
        <f t="shared" si="25"/>
        <v>5206</v>
      </c>
      <c r="CD41" s="6">
        <f t="shared" si="26"/>
        <v>2.1804831693315554E-4</v>
      </c>
      <c r="CE41" s="19">
        <f t="shared" si="44"/>
        <v>0.65703623443798065</v>
      </c>
      <c r="CF41" s="4">
        <f t="shared" si="27"/>
        <v>1.4326564508329988E-4</v>
      </c>
      <c r="CG41" s="3">
        <f>IF('Ponderación por derecho'!$D$20="Error ponderación","",CF41/$CF$1127)</f>
        <v>9.6248246280159465E-5</v>
      </c>
      <c r="CH41" s="39"/>
    </row>
    <row r="42" spans="1:86" ht="18.95" customHeight="1">
      <c r="A42" s="7">
        <v>5209</v>
      </c>
      <c r="B42" s="7" t="s">
        <v>962</v>
      </c>
      <c r="C42" s="7" t="s">
        <v>458</v>
      </c>
      <c r="D42" s="5">
        <v>0</v>
      </c>
      <c r="E42" s="5">
        <v>2405</v>
      </c>
      <c r="F42" s="19">
        <v>73.016189999999995</v>
      </c>
      <c r="G42" s="19">
        <v>65.709280000000007</v>
      </c>
      <c r="H42" s="19">
        <v>68.78134</v>
      </c>
      <c r="I42" s="19">
        <v>11.671609999999999</v>
      </c>
      <c r="J42" s="19">
        <v>18.466840000000001</v>
      </c>
      <c r="K42" s="84">
        <v>0</v>
      </c>
      <c r="L42" s="84">
        <v>2.4683199999999999E-2</v>
      </c>
      <c r="M42" s="84">
        <v>1.6898799999999999E-2</v>
      </c>
      <c r="N42" s="84">
        <v>6.3822000000000002E-3</v>
      </c>
      <c r="O42" s="84">
        <v>2.5158900000000001E-2</v>
      </c>
      <c r="P42" s="84">
        <v>1.4191199999999999E-2</v>
      </c>
      <c r="Q42" s="84">
        <v>1.3832000000000001E-2</v>
      </c>
      <c r="R42" s="84">
        <v>7.4489999999999995E-4</v>
      </c>
      <c r="S42" s="84">
        <v>0</v>
      </c>
      <c r="T42" s="19">
        <v>0.94898749999999998</v>
      </c>
      <c r="U42" s="19">
        <v>0.10436139999999999</v>
      </c>
      <c r="V42" s="19">
        <v>0.84112149999999997</v>
      </c>
      <c r="W42" s="19">
        <v>0.74065420000000004</v>
      </c>
      <c r="X42" s="19">
        <v>0.8582554</v>
      </c>
      <c r="Y42" s="19">
        <v>0.9069315</v>
      </c>
      <c r="Z42" s="19">
        <v>3.5573100000000003E-2</v>
      </c>
      <c r="AA42" s="19">
        <v>2.0790000000000001E-4</v>
      </c>
      <c r="AB42" s="19">
        <v>8.3160000000000005E-4</v>
      </c>
      <c r="AC42" s="19">
        <v>0.49980000000000002</v>
      </c>
      <c r="AD42" s="40">
        <v>354487.3180873181</v>
      </c>
      <c r="AE42" s="19">
        <v>0.84811320000000001</v>
      </c>
      <c r="AF42" s="5">
        <v>1</v>
      </c>
      <c r="AG42" s="5">
        <v>0</v>
      </c>
      <c r="AH42" s="32">
        <v>0</v>
      </c>
      <c r="AI42" s="32">
        <v>0</v>
      </c>
      <c r="AJ42" s="32">
        <v>0</v>
      </c>
      <c r="AK42" s="16"/>
      <c r="AL42" s="34">
        <f t="shared" si="0"/>
        <v>0.2173000419925552</v>
      </c>
      <c r="AM42" s="34">
        <f t="shared" si="1"/>
        <v>0.95331863120269866</v>
      </c>
      <c r="AN42" s="34">
        <f t="shared" si="2"/>
        <v>-0.67642268003943329</v>
      </c>
      <c r="AO42" s="34">
        <f t="shared" si="3"/>
        <v>-0.71662810663087506</v>
      </c>
      <c r="AP42" s="34">
        <f t="shared" si="4"/>
        <v>-0.48195804314413226</v>
      </c>
      <c r="AQ42" s="34">
        <f t="shared" si="5"/>
        <v>-0.3929029539360685</v>
      </c>
      <c r="AR42" s="34">
        <f t="shared" si="6"/>
        <v>0.25473527770648918</v>
      </c>
      <c r="AS42" s="34">
        <f t="shared" si="7"/>
        <v>-0.69698152010120784</v>
      </c>
      <c r="AT42" s="34">
        <f t="shared" si="8"/>
        <v>-4.3035556034383754E-3</v>
      </c>
      <c r="AU42" s="34">
        <f t="shared" si="9"/>
        <v>0.20921684609634186</v>
      </c>
      <c r="AV42" s="34">
        <f t="shared" si="10"/>
        <v>-0.30520411079741416</v>
      </c>
      <c r="AW42" s="34">
        <f t="shared" si="11"/>
        <v>-2.4146645898098194E-2</v>
      </c>
      <c r="AX42" s="34">
        <f t="shared" si="12"/>
        <v>-0.17821909030769029</v>
      </c>
      <c r="AY42" s="34">
        <f t="shared" si="13"/>
        <v>-0.21011422768154267</v>
      </c>
      <c r="AZ42" s="34">
        <f t="shared" si="14"/>
        <v>0.12154236598557597</v>
      </c>
      <c r="BA42" s="34">
        <f t="shared" si="15"/>
        <v>-0.96182277214663903</v>
      </c>
      <c r="BB42" s="34">
        <f t="shared" si="16"/>
        <v>0.99903027614758777</v>
      </c>
      <c r="BC42" s="34">
        <f t="shared" si="17"/>
        <v>1.2097271232268223</v>
      </c>
      <c r="BD42" s="34">
        <f t="shared" si="18"/>
        <v>0.61357473315336464</v>
      </c>
      <c r="BE42" s="34">
        <f t="shared" si="19"/>
        <v>0.69026014276015535</v>
      </c>
      <c r="BF42" s="34">
        <f t="shared" si="20"/>
        <v>-0.6602636867616748</v>
      </c>
      <c r="BG42" s="34">
        <f t="shared" si="21"/>
        <v>-0.2418828150469047</v>
      </c>
      <c r="BH42" s="34">
        <f t="shared" si="22"/>
        <v>-9.433495122223938E-2</v>
      </c>
      <c r="BI42" s="19">
        <f t="shared" si="28"/>
        <v>-0.67704946870738025</v>
      </c>
      <c r="BJ42" s="19">
        <f t="shared" si="29"/>
        <v>0.73569472835225858</v>
      </c>
      <c r="BK42" s="19">
        <f t="shared" si="30"/>
        <v>0.24334854837272321</v>
      </c>
      <c r="BL42" s="19">
        <f t="shared" si="31"/>
        <v>0.10649824319455842</v>
      </c>
      <c r="BM42" s="19">
        <f t="shared" si="32"/>
        <v>0.11361117870185806</v>
      </c>
      <c r="BN42" s="19">
        <f t="shared" si="33"/>
        <v>0.20078535798509881</v>
      </c>
      <c r="BO42" s="19">
        <f t="shared" si="34"/>
        <v>-0.20641079551446576</v>
      </c>
      <c r="BP42" s="19">
        <f t="shared" si="35"/>
        <v>1.9540475842432459E-2</v>
      </c>
      <c r="BQ42" s="19">
        <f t="shared" si="36"/>
        <v>-0.21769262415022075</v>
      </c>
      <c r="BR42" s="19">
        <f t="shared" si="37"/>
        <v>-7.8232333578630728E-2</v>
      </c>
      <c r="BS42" s="19">
        <f t="shared" si="38"/>
        <v>-2.9049712303742283E-2</v>
      </c>
      <c r="BT42" s="19">
        <f>IF(AND('[1]Ponderación por derecho'!$B$13&lt;&gt;1,'[1]Ponderación por derecho'!$B$13&lt;&gt;0),"Error ponderación",IFERROR(IF(SUM($BI$1126:$BS$1126)=0,0,SUMPRODUCT($BI$1126:$BS$1126,BI42:BS42)),""))</f>
        <v>0.10416915530874847</v>
      </c>
      <c r="BU42" s="34">
        <f t="shared" si="39"/>
        <v>0.11041363220411887</v>
      </c>
      <c r="BV42" s="16">
        <f t="shared" si="40"/>
        <v>0</v>
      </c>
      <c r="BW42" s="34">
        <f t="shared" si="23"/>
        <v>-0.18190604885611544</v>
      </c>
      <c r="BX42" s="34">
        <f t="shared" si="24"/>
        <v>-2.9592233558980611E-2</v>
      </c>
      <c r="BY42" s="34">
        <f t="shared" si="41"/>
        <v>0.73585719375712888</v>
      </c>
      <c r="BZ42" s="34">
        <f t="shared" si="42"/>
        <v>-0.17478630378067761</v>
      </c>
      <c r="CA42" s="19">
        <f t="shared" si="43"/>
        <v>-0.13377983938859228</v>
      </c>
      <c r="CB42" s="16"/>
      <c r="CC42" s="5">
        <f t="shared" si="25"/>
        <v>5209</v>
      </c>
      <c r="CD42" s="6">
        <f t="shared" si="26"/>
        <v>3.5171442134422474E-4</v>
      </c>
      <c r="CE42" s="19">
        <f t="shared" si="44"/>
        <v>1.2571075503585116</v>
      </c>
      <c r="CF42" s="4">
        <f t="shared" si="27"/>
        <v>4.4214285464179979E-4</v>
      </c>
      <c r="CG42" s="3">
        <f>IF('Ponderación por derecho'!$D$20="Error ponderación","",CF42/$CF$1127)</f>
        <v>2.9703893309406719E-4</v>
      </c>
      <c r="CH42" s="39"/>
    </row>
    <row r="43" spans="1:86" ht="18.95" customHeight="1">
      <c r="A43" s="7">
        <v>5212</v>
      </c>
      <c r="B43" s="7" t="s">
        <v>962</v>
      </c>
      <c r="C43" s="7" t="s">
        <v>1031</v>
      </c>
      <c r="D43" s="5">
        <v>0</v>
      </c>
      <c r="E43" s="5">
        <v>5942</v>
      </c>
      <c r="F43" s="19">
        <v>28.961970000000001</v>
      </c>
      <c r="G43" s="19">
        <v>30.82216</v>
      </c>
      <c r="H43" s="19">
        <v>55.980759999999997</v>
      </c>
      <c r="I43" s="19">
        <v>15.299609999999999</v>
      </c>
      <c r="J43" s="19">
        <v>3.8105920000000002</v>
      </c>
      <c r="K43" s="84">
        <v>1.8461499999999999E-2</v>
      </c>
      <c r="L43" s="84">
        <v>1.3680899999999999E-2</v>
      </c>
      <c r="M43" s="84">
        <v>1.02711E-2</v>
      </c>
      <c r="N43" s="84">
        <v>0</v>
      </c>
      <c r="O43" s="84">
        <v>6.2163000000000001E-3</v>
      </c>
      <c r="P43" s="84">
        <v>2.4343199999999999E-2</v>
      </c>
      <c r="Q43" s="84">
        <v>9.923E-4</v>
      </c>
      <c r="R43" s="84">
        <v>2.6408999999999998E-3</v>
      </c>
      <c r="S43" s="84">
        <v>3.4929999999999998E-4</v>
      </c>
      <c r="T43" s="19">
        <v>0.90704459999999998</v>
      </c>
      <c r="U43" s="19">
        <v>0.16736139999999999</v>
      </c>
      <c r="V43" s="19">
        <v>0.82659439999999995</v>
      </c>
      <c r="W43" s="19">
        <v>0.75239679999999998</v>
      </c>
      <c r="X43" s="19">
        <v>0.81200499999999998</v>
      </c>
      <c r="Y43" s="19">
        <v>0.95164649999999995</v>
      </c>
      <c r="Z43" s="19">
        <v>1.63599E-2</v>
      </c>
      <c r="AA43" s="19">
        <v>0</v>
      </c>
      <c r="AB43" s="19">
        <v>1.6829E-4</v>
      </c>
      <c r="AC43" s="19">
        <v>0.60140000000000005</v>
      </c>
      <c r="AD43" s="40">
        <v>120825.260854931</v>
      </c>
      <c r="AE43" s="19">
        <v>0.84811320000000001</v>
      </c>
      <c r="AF43" s="5">
        <v>0</v>
      </c>
      <c r="AG43" s="5">
        <v>0</v>
      </c>
      <c r="AH43" s="32">
        <v>0</v>
      </c>
      <c r="AI43" s="32">
        <v>0</v>
      </c>
      <c r="AJ43" s="32">
        <v>0</v>
      </c>
      <c r="AK43" s="16"/>
      <c r="AL43" s="34">
        <f t="shared" si="0"/>
        <v>-2.4718972212121466</v>
      </c>
      <c r="AM43" s="34">
        <f t="shared" si="1"/>
        <v>-2.551124648362864</v>
      </c>
      <c r="AN43" s="34">
        <f t="shared" si="2"/>
        <v>-2.2156120140502056</v>
      </c>
      <c r="AO43" s="34">
        <f t="shared" si="3"/>
        <v>-0.39280922332869128</v>
      </c>
      <c r="AP43" s="34">
        <f t="shared" si="4"/>
        <v>-1.5889423935657792</v>
      </c>
      <c r="AQ43" s="34">
        <f t="shared" si="5"/>
        <v>0.12933649992000296</v>
      </c>
      <c r="AR43" s="34">
        <f t="shared" si="6"/>
        <v>-0.13031862754894077</v>
      </c>
      <c r="AS43" s="34">
        <f t="shared" si="7"/>
        <v>-0.80010283940477556</v>
      </c>
      <c r="AT43" s="34">
        <f t="shared" si="8"/>
        <v>-0.15074875333706975</v>
      </c>
      <c r="AU43" s="34">
        <f t="shared" si="9"/>
        <v>-0.27200767447662366</v>
      </c>
      <c r="AV43" s="34">
        <f t="shared" si="10"/>
        <v>-5.9406600116401684E-2</v>
      </c>
      <c r="AW43" s="34">
        <f t="shared" si="11"/>
        <v>-0.38385165663607085</v>
      </c>
      <c r="AX43" s="34">
        <f t="shared" si="12"/>
        <v>-0.11766936641163128</v>
      </c>
      <c r="AY43" s="34">
        <f t="shared" si="13"/>
        <v>-0.1965523238494874</v>
      </c>
      <c r="AZ43" s="34">
        <f t="shared" si="14"/>
        <v>-0.60710483295394801</v>
      </c>
      <c r="BA43" s="34">
        <f t="shared" si="15"/>
        <v>-0.36297870351958739</v>
      </c>
      <c r="BB43" s="34">
        <f t="shared" si="16"/>
        <v>0.64269457816950915</v>
      </c>
      <c r="BC43" s="34">
        <f t="shared" si="17"/>
        <v>1.3408597513948048</v>
      </c>
      <c r="BD43" s="34">
        <f t="shared" si="18"/>
        <v>5.9293407432027441E-2</v>
      </c>
      <c r="BE43" s="34">
        <f t="shared" si="19"/>
        <v>1.3739569861256473</v>
      </c>
      <c r="BF43" s="34">
        <f t="shared" si="20"/>
        <v>-0.85248483478673442</v>
      </c>
      <c r="BG43" s="34">
        <f t="shared" si="21"/>
        <v>-0.258133953880894</v>
      </c>
      <c r="BH43" s="34">
        <f t="shared" si="22"/>
        <v>-0.11086934482874285</v>
      </c>
      <c r="BI43" s="19">
        <f t="shared" si="28"/>
        <v>-0.81641807254993004</v>
      </c>
      <c r="BJ43" s="19">
        <f t="shared" si="29"/>
        <v>-0.67958289924743187</v>
      </c>
      <c r="BK43" s="19">
        <f t="shared" si="30"/>
        <v>-0.64371343640737255</v>
      </c>
      <c r="BL43" s="19">
        <f t="shared" si="31"/>
        <v>-1.3113229872746082</v>
      </c>
      <c r="BM43" s="19">
        <f t="shared" si="32"/>
        <v>-0.60055222020345844</v>
      </c>
      <c r="BN43" s="19">
        <f t="shared" si="33"/>
        <v>-0.38578227840096696</v>
      </c>
      <c r="BO43" s="19">
        <f t="shared" si="34"/>
        <v>-0.46125523763957005</v>
      </c>
      <c r="BP43" s="19">
        <f t="shared" si="35"/>
        <v>-1.2947832938118888</v>
      </c>
      <c r="BQ43" s="19">
        <f t="shared" si="36"/>
        <v>-1.1736447932827894</v>
      </c>
      <c r="BR43" s="19">
        <f t="shared" si="37"/>
        <v>-0.97552783298084267</v>
      </c>
      <c r="BS43" s="19">
        <f t="shared" si="38"/>
        <v>-0.92643962996345897</v>
      </c>
      <c r="BT43" s="19">
        <f>IF(AND('[1]Ponderación por derecho'!$B$13&lt;&gt;1,'[1]Ponderación por derecho'!$B$13&lt;&gt;0),"Error ponderación",IFERROR(IF(SUM($BI$1126:$BS$1126)=0,0,SUMPRODUCT($BI$1126:$BS$1126,BI43:BS43)),""))</f>
        <v>-0.4822788821895615</v>
      </c>
      <c r="BU43" s="34">
        <f t="shared" si="39"/>
        <v>-0.48209634980084937</v>
      </c>
      <c r="BV43" s="16">
        <f t="shared" si="40"/>
        <v>0</v>
      </c>
      <c r="BW43" s="34">
        <f t="shared" si="23"/>
        <v>1.2887826432219678</v>
      </c>
      <c r="BX43" s="34">
        <f t="shared" si="24"/>
        <v>-4.2747816097154029E-2</v>
      </c>
      <c r="BY43" s="34">
        <f t="shared" si="41"/>
        <v>0.73585719375712888</v>
      </c>
      <c r="BZ43" s="34">
        <f t="shared" si="42"/>
        <v>-0.6606306736273142</v>
      </c>
      <c r="CA43" s="19">
        <f t="shared" si="43"/>
        <v>-0.50306195475677196</v>
      </c>
      <c r="CB43" s="16"/>
      <c r="CC43" s="5">
        <f t="shared" si="25"/>
        <v>5212</v>
      </c>
      <c r="CD43" s="6">
        <f t="shared" si="26"/>
        <v>8.6897592167458769E-4</v>
      </c>
      <c r="CE43" s="19">
        <f t="shared" si="44"/>
        <v>0.30980223490879583</v>
      </c>
      <c r="CF43" s="4">
        <f t="shared" si="27"/>
        <v>2.6921068261671796E-4</v>
      </c>
      <c r="CG43" s="3">
        <f>IF('Ponderación por derecho'!$D$20="Error ponderación","",CF43/$CF$1127)</f>
        <v>1.8086021995488227E-4</v>
      </c>
      <c r="CH43" s="39"/>
    </row>
    <row r="44" spans="1:86" ht="18.95" customHeight="1">
      <c r="A44" s="7">
        <v>5234</v>
      </c>
      <c r="B44" s="7" t="s">
        <v>962</v>
      </c>
      <c r="C44" s="7" t="s">
        <v>1030</v>
      </c>
      <c r="D44" s="5">
        <v>0</v>
      </c>
      <c r="E44" s="5">
        <v>15279</v>
      </c>
      <c r="F44" s="19">
        <v>81.143289999999993</v>
      </c>
      <c r="G44" s="19">
        <v>71.477040000000002</v>
      </c>
      <c r="H44" s="19">
        <v>75.686999999999998</v>
      </c>
      <c r="I44" s="19">
        <v>11.20424</v>
      </c>
      <c r="J44" s="19">
        <v>31.37547</v>
      </c>
      <c r="K44" s="84">
        <v>2.1381E-3</v>
      </c>
      <c r="L44" s="84">
        <v>4.5208900000000003E-2</v>
      </c>
      <c r="M44" s="84">
        <v>3.3817199999999999E-2</v>
      </c>
      <c r="N44" s="84">
        <v>2.7528299999999999E-2</v>
      </c>
      <c r="O44" s="84">
        <v>3.6623799999999998E-2</v>
      </c>
      <c r="P44" s="84">
        <v>9.8735999999999997E-3</v>
      </c>
      <c r="Q44" s="84">
        <v>1.4706500000000001E-2</v>
      </c>
      <c r="R44" s="84">
        <v>2.399E-4</v>
      </c>
      <c r="S44" s="84">
        <v>1.00979E-2</v>
      </c>
      <c r="T44" s="19">
        <v>0.94351640000000003</v>
      </c>
      <c r="U44" s="19">
        <v>0.1832944</v>
      </c>
      <c r="V44" s="19">
        <v>0.78697430000000002</v>
      </c>
      <c r="W44" s="19">
        <v>0.6786799</v>
      </c>
      <c r="X44" s="19">
        <v>0.84182239999999997</v>
      </c>
      <c r="Y44" s="19">
        <v>0.89439250000000003</v>
      </c>
      <c r="Z44" s="19">
        <v>2.33645E-2</v>
      </c>
      <c r="AA44" s="19">
        <v>7.6575699999999998E-3</v>
      </c>
      <c r="AB44" s="19">
        <v>3.4688100000000001E-3</v>
      </c>
      <c r="AC44" s="19">
        <v>0.55469999999999997</v>
      </c>
      <c r="AD44" s="40">
        <v>340766.41141435958</v>
      </c>
      <c r="AE44" s="19">
        <v>0.75377360000000004</v>
      </c>
      <c r="AF44" s="5">
        <v>1</v>
      </c>
      <c r="AG44" s="5">
        <v>1</v>
      </c>
      <c r="AH44" s="32">
        <v>0</v>
      </c>
      <c r="AI44" s="32">
        <v>0</v>
      </c>
      <c r="AJ44" s="32">
        <v>1</v>
      </c>
      <c r="AK44" s="16"/>
      <c r="AL44" s="34">
        <f t="shared" si="0"/>
        <v>0.71340177930151072</v>
      </c>
      <c r="AM44" s="34">
        <f t="shared" si="1"/>
        <v>1.5326954261386823</v>
      </c>
      <c r="AN44" s="34">
        <f t="shared" si="2"/>
        <v>0.15393955482061378</v>
      </c>
      <c r="AO44" s="34">
        <f t="shared" si="3"/>
        <v>-0.75834344055836711</v>
      </c>
      <c r="AP44" s="34">
        <f t="shared" si="4"/>
        <v>0.49302896549432568</v>
      </c>
      <c r="AQ44" s="34">
        <f t="shared" si="5"/>
        <v>-0.33242031838155417</v>
      </c>
      <c r="AR44" s="34">
        <f t="shared" si="6"/>
        <v>0.97308516301241432</v>
      </c>
      <c r="AS44" s="34">
        <f t="shared" si="7"/>
        <v>-0.43374574773591057</v>
      </c>
      <c r="AT44" s="34">
        <f t="shared" si="8"/>
        <v>0.48091232540861734</v>
      </c>
      <c r="AU44" s="34">
        <f t="shared" si="9"/>
        <v>0.50047522699004121</v>
      </c>
      <c r="AV44" s="34">
        <f t="shared" si="10"/>
        <v>-0.40974068803503622</v>
      </c>
      <c r="AW44" s="34">
        <f t="shared" si="11"/>
        <v>3.5252712700030306E-4</v>
      </c>
      <c r="AX44" s="34">
        <f t="shared" si="12"/>
        <v>-0.19434652204160893</v>
      </c>
      <c r="AY44" s="34">
        <f t="shared" si="13"/>
        <v>0.18194631828384747</v>
      </c>
      <c r="AZ44" s="34">
        <f t="shared" si="14"/>
        <v>2.6496441881186581E-2</v>
      </c>
      <c r="BA44" s="34">
        <f t="shared" si="15"/>
        <v>-0.211528186925384</v>
      </c>
      <c r="BB44" s="34">
        <f t="shared" si="16"/>
        <v>-0.32914811496685203</v>
      </c>
      <c r="BC44" s="34">
        <f t="shared" si="17"/>
        <v>0.51764420821046764</v>
      </c>
      <c r="BD44" s="34">
        <f t="shared" si="18"/>
        <v>0.41663578720741073</v>
      </c>
      <c r="BE44" s="34">
        <f t="shared" si="19"/>
        <v>0.49853757272862481</v>
      </c>
      <c r="BF44" s="34">
        <f t="shared" si="20"/>
        <v>-0.7824063338885846</v>
      </c>
      <c r="BG44" s="34">
        <f t="shared" si="21"/>
        <v>0.34044340639323445</v>
      </c>
      <c r="BH44" s="34">
        <f t="shared" si="22"/>
        <v>-2.8596958182775214E-2</v>
      </c>
      <c r="BI44" s="19">
        <f t="shared" si="28"/>
        <v>-0.13000298349544145</v>
      </c>
      <c r="BJ44" s="19">
        <f t="shared" si="29"/>
        <v>0.72554415806141481</v>
      </c>
      <c r="BK44" s="19">
        <f t="shared" si="30"/>
        <v>0.2657667465920226</v>
      </c>
      <c r="BL44" s="19">
        <f t="shared" si="31"/>
        <v>0.597157052355064</v>
      </c>
      <c r="BM44" s="19">
        <f t="shared" si="32"/>
        <v>0.47004665989725919</v>
      </c>
      <c r="BN44" s="19">
        <f t="shared" si="33"/>
        <v>0.26739955466503312</v>
      </c>
      <c r="BO44" s="19">
        <f t="shared" si="34"/>
        <v>-0.24383149051672673</v>
      </c>
      <c r="BP44" s="19">
        <f t="shared" si="35"/>
        <v>0.25952762862995088</v>
      </c>
      <c r="BQ44" s="19">
        <f t="shared" si="36"/>
        <v>3.7647254565591183E-2</v>
      </c>
      <c r="BR44" s="19">
        <f t="shared" si="37"/>
        <v>0.41193050132619757</v>
      </c>
      <c r="BS44" s="19">
        <f t="shared" si="38"/>
        <v>0.28891704646752764</v>
      </c>
      <c r="BT44" s="19">
        <f>IF(AND('[1]Ponderación por derecho'!$B$13&lt;&gt;1,'[1]Ponderación por derecho'!$B$13&lt;&gt;0),"Error ponderación",IFERROR(IF(SUM($BI$1126:$BS$1126)=0,0,SUMPRODUCT($BI$1126:$BS$1126,BI44:BS44)),""))</f>
        <v>0.10341295275342953</v>
      </c>
      <c r="BU44" s="34">
        <f t="shared" si="39"/>
        <v>0.10964961300072026</v>
      </c>
      <c r="BV44" s="16">
        <f t="shared" si="40"/>
        <v>0</v>
      </c>
      <c r="BW44" s="34">
        <f t="shared" si="23"/>
        <v>0.612786955032533</v>
      </c>
      <c r="BX44" s="34">
        <f t="shared" si="24"/>
        <v>-3.0364744604944562E-2</v>
      </c>
      <c r="BY44" s="34">
        <f t="shared" si="41"/>
        <v>0.3461456464926651</v>
      </c>
      <c r="BZ44" s="34">
        <f t="shared" si="42"/>
        <v>-0.30952261897341787</v>
      </c>
      <c r="CA44" s="19">
        <f t="shared" si="43"/>
        <v>-0.23619064124062361</v>
      </c>
      <c r="CB44" s="16"/>
      <c r="CC44" s="5">
        <f t="shared" si="25"/>
        <v>5234</v>
      </c>
      <c r="CD44" s="6">
        <f t="shared" si="26"/>
        <v>2.2344468373049521E-3</v>
      </c>
      <c r="CE44" s="19">
        <f t="shared" si="44"/>
        <v>1.900702743009135</v>
      </c>
      <c r="CF44" s="4">
        <f t="shared" si="27"/>
        <v>4.2470192327736089E-3</v>
      </c>
      <c r="CG44" s="3">
        <f>IF('Ponderación por derecho'!$D$20="Error ponderación","",CF44/$CF$1127)</f>
        <v>2.8532182494616586E-3</v>
      </c>
      <c r="CH44" s="39"/>
    </row>
    <row r="45" spans="1:86" ht="18.95" customHeight="1">
      <c r="A45" s="7">
        <v>5237</v>
      </c>
      <c r="B45" s="7" t="s">
        <v>962</v>
      </c>
      <c r="C45" s="7" t="s">
        <v>1029</v>
      </c>
      <c r="D45" s="5">
        <v>0</v>
      </c>
      <c r="E45" s="5">
        <v>1943</v>
      </c>
      <c r="F45" s="19">
        <v>53.501649999999998</v>
      </c>
      <c r="G45" s="19">
        <v>47.302500000000002</v>
      </c>
      <c r="H45" s="19">
        <v>67.440730000000002</v>
      </c>
      <c r="I45" s="19">
        <v>16.60905</v>
      </c>
      <c r="J45" s="19">
        <v>10.16738</v>
      </c>
      <c r="K45" s="84">
        <v>1.10505E-2</v>
      </c>
      <c r="L45" s="84">
        <v>1.8573599999999999E-2</v>
      </c>
      <c r="M45" s="84">
        <v>0</v>
      </c>
      <c r="N45" s="84">
        <v>0</v>
      </c>
      <c r="O45" s="84">
        <v>3.6773000000000001E-3</v>
      </c>
      <c r="P45" s="84">
        <v>7.5336999999999999E-3</v>
      </c>
      <c r="Q45" s="84">
        <v>0</v>
      </c>
      <c r="R45" s="84">
        <v>1.8440000000000001E-4</v>
      </c>
      <c r="S45" s="84">
        <v>1.7650000000000001E-4</v>
      </c>
      <c r="T45" s="19">
        <v>0.9940968</v>
      </c>
      <c r="U45" s="19">
        <v>0.16292799999999999</v>
      </c>
      <c r="V45" s="19">
        <v>0.79515939999999996</v>
      </c>
      <c r="W45" s="19">
        <v>0.76564350000000003</v>
      </c>
      <c r="X45" s="19">
        <v>0.83530099999999996</v>
      </c>
      <c r="Y45" s="19">
        <v>0.95513579999999998</v>
      </c>
      <c r="Z45" s="19">
        <v>3.0864200000000001E-2</v>
      </c>
      <c r="AA45" s="19">
        <v>0</v>
      </c>
      <c r="AB45" s="19">
        <v>5.1466999999999995E-4</v>
      </c>
      <c r="AC45" s="19">
        <v>0.58750000000000002</v>
      </c>
      <c r="AD45" s="40">
        <v>317.55018013381368</v>
      </c>
      <c r="AE45" s="19">
        <v>0.65943399999999996</v>
      </c>
      <c r="AF45" s="5">
        <v>0</v>
      </c>
      <c r="AG45" s="5">
        <v>0</v>
      </c>
      <c r="AH45" s="32">
        <v>0</v>
      </c>
      <c r="AI45" s="32">
        <v>0</v>
      </c>
      <c r="AJ45" s="32">
        <v>0</v>
      </c>
      <c r="AK45" s="16"/>
      <c r="AL45" s="34">
        <f t="shared" si="0"/>
        <v>-0.9739240350810755</v>
      </c>
      <c r="AM45" s="34">
        <f t="shared" si="1"/>
        <v>-0.89565934317414342</v>
      </c>
      <c r="AN45" s="34">
        <f t="shared" si="2"/>
        <v>-0.8376226110635101</v>
      </c>
      <c r="AO45" s="34">
        <f t="shared" si="3"/>
        <v>-0.27593452692538051</v>
      </c>
      <c r="AP45" s="34">
        <f t="shared" si="4"/>
        <v>-1.1088150898419258</v>
      </c>
      <c r="AQ45" s="34">
        <f t="shared" si="5"/>
        <v>-8.0306085597281432E-2</v>
      </c>
      <c r="AR45" s="34">
        <f t="shared" si="6"/>
        <v>4.0914045823285221E-2</v>
      </c>
      <c r="AS45" s="34">
        <f t="shared" si="7"/>
        <v>-0.95991233330143277</v>
      </c>
      <c r="AT45" s="34">
        <f t="shared" si="8"/>
        <v>-0.15074875333706975</v>
      </c>
      <c r="AU45" s="34">
        <f t="shared" si="9"/>
        <v>-0.33650932988479149</v>
      </c>
      <c r="AV45" s="34">
        <f t="shared" si="10"/>
        <v>-0.46639372145135821</v>
      </c>
      <c r="AW45" s="34">
        <f t="shared" si="11"/>
        <v>-0.41165100414070804</v>
      </c>
      <c r="AX45" s="34">
        <f t="shared" si="12"/>
        <v>-0.19611894275692079</v>
      </c>
      <c r="AY45" s="34">
        <f t="shared" si="13"/>
        <v>-0.20326144776067878</v>
      </c>
      <c r="AZ45" s="34">
        <f t="shared" si="14"/>
        <v>0.90519740870133192</v>
      </c>
      <c r="BA45" s="34">
        <f t="shared" si="15"/>
        <v>-0.40512021612039967</v>
      </c>
      <c r="BB45" s="34">
        <f t="shared" si="16"/>
        <v>-0.1283755367151467</v>
      </c>
      <c r="BC45" s="34">
        <f t="shared" si="17"/>
        <v>1.4887890503194749</v>
      </c>
      <c r="BD45" s="34">
        <f t="shared" si="18"/>
        <v>0.33848099854484492</v>
      </c>
      <c r="BE45" s="34">
        <f t="shared" si="19"/>
        <v>1.4273087337619041</v>
      </c>
      <c r="BF45" s="34">
        <f t="shared" si="20"/>
        <v>-0.70737453575794851</v>
      </c>
      <c r="BG45" s="34">
        <f t="shared" si="21"/>
        <v>-0.258133953880894</v>
      </c>
      <c r="BH45" s="34">
        <f t="shared" si="22"/>
        <v>-0.10223509650228814</v>
      </c>
      <c r="BI45" s="19">
        <f t="shared" si="28"/>
        <v>-0.44101630426039712</v>
      </c>
      <c r="BJ45" s="19">
        <f t="shared" si="29"/>
        <v>-0.32770694468866829</v>
      </c>
      <c r="BK45" s="19">
        <f t="shared" si="30"/>
        <v>-0.14834910602101115</v>
      </c>
      <c r="BL45" s="19">
        <f t="shared" si="31"/>
        <v>-0.56233639420907267</v>
      </c>
      <c r="BM45" s="19">
        <f t="shared" si="32"/>
        <v>-0.36894780706062408</v>
      </c>
      <c r="BN45" s="19">
        <f t="shared" si="33"/>
        <v>-4.3363409235098365E-3</v>
      </c>
      <c r="BO45" s="19">
        <f t="shared" si="34"/>
        <v>7.2537292545081122E-2</v>
      </c>
      <c r="BP45" s="19">
        <f t="shared" si="35"/>
        <v>-0.58502148891899819</v>
      </c>
      <c r="BQ45" s="19">
        <f t="shared" si="36"/>
        <v>-0.6281866728665676</v>
      </c>
      <c r="BR45" s="19">
        <f t="shared" si="37"/>
        <v>-0.47843981224088267</v>
      </c>
      <c r="BS45" s="19">
        <f t="shared" si="38"/>
        <v>-0.42647352644801417</v>
      </c>
      <c r="BT45" s="19">
        <f>IF(AND('[1]Ponderación por derecho'!$B$13&lt;&gt;1,'[1]Ponderación por derecho'!$B$13&lt;&gt;0),"Error ponderación",IFERROR(IF(SUM($BI$1126:$BS$1126)=0,0,SUMPRODUCT($BI$1126:$BS$1126,BI45:BS45)),""))</f>
        <v>-3.0573644942246056E-2</v>
      </c>
      <c r="BU45" s="34">
        <f t="shared" si="39"/>
        <v>-2.5721965576350925E-2</v>
      </c>
      <c r="BV45" s="16">
        <f t="shared" si="40"/>
        <v>0</v>
      </c>
      <c r="BW45" s="34">
        <f t="shared" si="23"/>
        <v>1.0875762178293951</v>
      </c>
      <c r="BX45" s="34">
        <f t="shared" si="24"/>
        <v>-4.9532610997303002E-2</v>
      </c>
      <c r="BY45" s="34">
        <f t="shared" si="41"/>
        <v>-4.3565900771799115E-2</v>
      </c>
      <c r="BZ45" s="34">
        <f t="shared" si="42"/>
        <v>-0.3314925686867643</v>
      </c>
      <c r="CA45" s="19">
        <f t="shared" si="43"/>
        <v>-0.25288962965791889</v>
      </c>
      <c r="CB45" s="16"/>
      <c r="CC45" s="5">
        <f t="shared" si="25"/>
        <v>5237</v>
      </c>
      <c r="CD45" s="6">
        <f t="shared" si="26"/>
        <v>2.841501541255005E-4</v>
      </c>
      <c r="CE45" s="19">
        <f t="shared" si="44"/>
        <v>0.75451846715158566</v>
      </c>
      <c r="CF45" s="4">
        <f t="shared" si="27"/>
        <v>2.1439653873165946E-4</v>
      </c>
      <c r="CG45" s="3">
        <f>IF('Ponderación por derecho'!$D$20="Error ponderación","",CF45/$CF$1127)</f>
        <v>1.4403516523071804E-4</v>
      </c>
      <c r="CH45" s="39"/>
    </row>
    <row r="46" spans="1:86" ht="18.95" customHeight="1">
      <c r="A46" s="7">
        <v>5240</v>
      </c>
      <c r="B46" s="7" t="s">
        <v>962</v>
      </c>
      <c r="C46" s="7" t="s">
        <v>1028</v>
      </c>
      <c r="D46" s="5">
        <v>0</v>
      </c>
      <c r="E46" s="5">
        <v>512</v>
      </c>
      <c r="F46" s="19">
        <v>65.862210000000005</v>
      </c>
      <c r="G46" s="19">
        <v>60.238660000000003</v>
      </c>
      <c r="H46" s="19">
        <v>74.720089999999999</v>
      </c>
      <c r="I46" s="19">
        <v>9.5609900000000003</v>
      </c>
      <c r="J46" s="19">
        <v>16.24042</v>
      </c>
      <c r="K46" s="84">
        <v>0</v>
      </c>
      <c r="L46" s="84">
        <v>5.3319999999999995E-4</v>
      </c>
      <c r="M46" s="84">
        <v>2.4770299999999999E-2</v>
      </c>
      <c r="N46" s="84">
        <v>0</v>
      </c>
      <c r="O46" s="84">
        <v>0</v>
      </c>
      <c r="P46" s="84">
        <v>1.28164E-2</v>
      </c>
      <c r="Q46" s="84">
        <v>4.8976999999999996E-3</v>
      </c>
      <c r="R46" s="84">
        <v>1.1663000000000001E-3</v>
      </c>
      <c r="S46" s="84">
        <v>6.2056999999999998E-3</v>
      </c>
      <c r="T46" s="19">
        <v>0.95343140000000004</v>
      </c>
      <c r="U46" s="19">
        <v>7.10784E-2</v>
      </c>
      <c r="V46" s="19">
        <v>0.77450980000000003</v>
      </c>
      <c r="W46" s="19">
        <v>0.75980389999999998</v>
      </c>
      <c r="X46" s="19">
        <v>0.80392160000000001</v>
      </c>
      <c r="Y46" s="19">
        <v>0.93627450000000001</v>
      </c>
      <c r="Z46" s="19">
        <v>0</v>
      </c>
      <c r="AA46" s="19">
        <v>0</v>
      </c>
      <c r="AB46" s="19">
        <v>1.95313E-3</v>
      </c>
      <c r="AC46" s="19">
        <v>0.46610000000000001</v>
      </c>
      <c r="AD46" s="40">
        <v>8398.4375</v>
      </c>
      <c r="AE46" s="19">
        <v>0.75377360000000004</v>
      </c>
      <c r="AF46" s="5">
        <v>0</v>
      </c>
      <c r="AG46" s="5">
        <v>0</v>
      </c>
      <c r="AH46" s="32">
        <v>0</v>
      </c>
      <c r="AI46" s="32">
        <v>0</v>
      </c>
      <c r="AJ46" s="32">
        <v>0</v>
      </c>
      <c r="AK46" s="16"/>
      <c r="AL46" s="34">
        <f t="shared" si="0"/>
        <v>-0.21939963029811638</v>
      </c>
      <c r="AM46" s="34">
        <f t="shared" si="1"/>
        <v>0.40378982246018946</v>
      </c>
      <c r="AN46" s="34">
        <f t="shared" si="2"/>
        <v>3.7674701278949792E-2</v>
      </c>
      <c r="AO46" s="34">
        <f t="shared" si="3"/>
        <v>-0.90501250891181628</v>
      </c>
      <c r="AP46" s="34">
        <f t="shared" si="4"/>
        <v>-0.65011923265632965</v>
      </c>
      <c r="AQ46" s="34">
        <f t="shared" si="5"/>
        <v>-0.3929029539360685</v>
      </c>
      <c r="AR46" s="34">
        <f t="shared" si="6"/>
        <v>-0.59045634694641369</v>
      </c>
      <c r="AS46" s="34">
        <f t="shared" si="7"/>
        <v>-0.57450774112840686</v>
      </c>
      <c r="AT46" s="34">
        <f t="shared" si="8"/>
        <v>-0.15074875333706975</v>
      </c>
      <c r="AU46" s="34">
        <f t="shared" si="9"/>
        <v>-0.42992876172112682</v>
      </c>
      <c r="AV46" s="34">
        <f t="shared" si="10"/>
        <v>-0.33849040095543775</v>
      </c>
      <c r="AW46" s="34">
        <f t="shared" si="11"/>
        <v>-0.27444162766840974</v>
      </c>
      <c r="AX46" s="34">
        <f t="shared" si="12"/>
        <v>-0.16476146707467379</v>
      </c>
      <c r="AY46" s="34">
        <f t="shared" si="13"/>
        <v>3.0827961298088895E-2</v>
      </c>
      <c r="AZ46" s="34">
        <f t="shared" si="14"/>
        <v>0.19874340090131595</v>
      </c>
      <c r="BA46" s="34">
        <f t="shared" si="15"/>
        <v>-1.2781930441484508</v>
      </c>
      <c r="BB46" s="34">
        <f t="shared" si="16"/>
        <v>-0.63489023193773764</v>
      </c>
      <c r="BC46" s="34">
        <f t="shared" si="17"/>
        <v>1.4235767382719078</v>
      </c>
      <c r="BD46" s="34">
        <f t="shared" si="18"/>
        <v>-3.7580947564596026E-2</v>
      </c>
      <c r="BE46" s="34">
        <f t="shared" si="19"/>
        <v>1.138917561408789</v>
      </c>
      <c r="BF46" s="34">
        <f t="shared" si="20"/>
        <v>-1.0161597436814094</v>
      </c>
      <c r="BG46" s="34">
        <f t="shared" si="21"/>
        <v>-0.258133953880894</v>
      </c>
      <c r="BH46" s="34">
        <f t="shared" si="22"/>
        <v>-6.6378462609823136E-2</v>
      </c>
      <c r="BI46" s="19">
        <f t="shared" si="28"/>
        <v>-0.54447376560185645</v>
      </c>
      <c r="BJ46" s="19">
        <f t="shared" si="29"/>
        <v>-0.27385225214132064</v>
      </c>
      <c r="BK46" s="19">
        <f t="shared" si="30"/>
        <v>0.20988978894846153</v>
      </c>
      <c r="BL46" s="19">
        <f t="shared" si="31"/>
        <v>-0.18507419181759305</v>
      </c>
      <c r="BM46" s="19">
        <f t="shared" si="32"/>
        <v>-0.37254298064735086</v>
      </c>
      <c r="BN46" s="19">
        <f t="shared" si="33"/>
        <v>0.19367584338507826</v>
      </c>
      <c r="BO46" s="19">
        <f t="shared" si="34"/>
        <v>-0.3269035785596367</v>
      </c>
      <c r="BP46" s="19">
        <f t="shared" si="35"/>
        <v>-0.19208054868639507</v>
      </c>
      <c r="BQ46" s="19">
        <f t="shared" si="36"/>
        <v>-0.40157713756047891</v>
      </c>
      <c r="BR46" s="19">
        <f t="shared" si="37"/>
        <v>-0.14890187429364049</v>
      </c>
      <c r="BS46" s="19">
        <f t="shared" si="38"/>
        <v>-8.4983377203283528E-2</v>
      </c>
      <c r="BT46" s="19">
        <f>IF(AND('[1]Ponderación por derecho'!$B$13&lt;&gt;1,'[1]Ponderación por derecho'!$B$13&lt;&gt;0),"Error ponderación",IFERROR(IF(SUM($BI$1126:$BS$1126)=0,0,SUMPRODUCT($BI$1126:$BS$1126,BI46:BS46)),""))</f>
        <v>-0.16011948669255899</v>
      </c>
      <c r="BU46" s="34">
        <f t="shared" si="39"/>
        <v>-0.15660688539248652</v>
      </c>
      <c r="BV46" s="16">
        <f t="shared" si="40"/>
        <v>0</v>
      </c>
      <c r="BW46" s="34">
        <f t="shared" si="23"/>
        <v>-0.669723065815086</v>
      </c>
      <c r="BX46" s="34">
        <f t="shared" si="24"/>
        <v>-4.9077642906302885E-2</v>
      </c>
      <c r="BY46" s="34">
        <f t="shared" si="41"/>
        <v>0.3461456464926651</v>
      </c>
      <c r="BZ46" s="34">
        <f t="shared" si="42"/>
        <v>0.12421835407624127</v>
      </c>
      <c r="CA46" s="19">
        <f t="shared" si="43"/>
        <v>9.3488560558486394E-2</v>
      </c>
      <c r="CB46" s="16"/>
      <c r="CC46" s="5">
        <f t="shared" si="25"/>
        <v>5240</v>
      </c>
      <c r="CD46" s="6">
        <f t="shared" si="26"/>
        <v>7.4876417350620811E-5</v>
      </c>
      <c r="CE46" s="19">
        <f t="shared" si="44"/>
        <v>0.93133433629539786</v>
      </c>
      <c r="CF46" s="4">
        <f t="shared" si="27"/>
        <v>6.9734978457417648E-5</v>
      </c>
      <c r="CG46" s="3">
        <f>IF('Ponderación por derecho'!$D$20="Error ponderación","",CF46/$CF$1127)</f>
        <v>4.6849119878032324E-5</v>
      </c>
      <c r="CH46" s="39"/>
    </row>
    <row r="47" spans="1:86" ht="18.95" customHeight="1">
      <c r="A47" s="7">
        <v>5250</v>
      </c>
      <c r="B47" s="7" t="s">
        <v>962</v>
      </c>
      <c r="C47" s="7" t="s">
        <v>1027</v>
      </c>
      <c r="D47" s="5">
        <v>0</v>
      </c>
      <c r="E47" s="5">
        <v>14460</v>
      </c>
      <c r="F47" s="19">
        <v>77.412859999999995</v>
      </c>
      <c r="G47" s="19">
        <v>59.434429999999999</v>
      </c>
      <c r="H47" s="19">
        <v>76.133740000000003</v>
      </c>
      <c r="I47" s="19">
        <v>15.78697</v>
      </c>
      <c r="J47" s="19">
        <v>30.518000000000001</v>
      </c>
      <c r="K47" s="84">
        <v>3.0302200000000001E-2</v>
      </c>
      <c r="L47" s="84">
        <v>2.3498100000000001E-2</v>
      </c>
      <c r="M47" s="84">
        <v>0.13304389999999999</v>
      </c>
      <c r="N47" s="84">
        <v>1.7919999999999999E-4</v>
      </c>
      <c r="O47" s="84">
        <v>6.6607000000000003E-3</v>
      </c>
      <c r="P47" s="84">
        <v>2.1844200000000001E-2</v>
      </c>
      <c r="Q47" s="84">
        <v>3.5221099999999998E-2</v>
      </c>
      <c r="R47" s="84">
        <v>1.0084E-3</v>
      </c>
      <c r="S47" s="84">
        <v>9.1199999999999994E-5</v>
      </c>
      <c r="T47" s="19">
        <v>0.97775009999999996</v>
      </c>
      <c r="U47" s="19">
        <v>0.20588680000000001</v>
      </c>
      <c r="V47" s="19">
        <v>0.77271140000000005</v>
      </c>
      <c r="W47" s="19">
        <v>0.58972309999999994</v>
      </c>
      <c r="X47" s="19">
        <v>0.90391619999999995</v>
      </c>
      <c r="Y47" s="19">
        <v>0.8531803</v>
      </c>
      <c r="Z47" s="19">
        <v>7.2747900000000004E-2</v>
      </c>
      <c r="AA47" s="19">
        <v>2.3167399999999999E-3</v>
      </c>
      <c r="AB47" s="19">
        <v>3.3195E-3</v>
      </c>
      <c r="AC47" s="19">
        <v>0.55559999999999998</v>
      </c>
      <c r="AD47" s="40">
        <v>44664.799446749654</v>
      </c>
      <c r="AE47" s="19">
        <v>0.75377360000000004</v>
      </c>
      <c r="AF47" s="5">
        <v>1</v>
      </c>
      <c r="AG47" s="5">
        <v>1</v>
      </c>
      <c r="AH47" s="32">
        <v>1</v>
      </c>
      <c r="AI47" s="32">
        <v>0</v>
      </c>
      <c r="AJ47" s="32">
        <v>0</v>
      </c>
      <c r="AK47" s="16"/>
      <c r="AL47" s="34">
        <f t="shared" si="0"/>
        <v>0.48568552086868144</v>
      </c>
      <c r="AM47" s="34">
        <f t="shared" si="1"/>
        <v>0.32300417954311789</v>
      </c>
      <c r="AN47" s="34">
        <f t="shared" si="2"/>
        <v>0.20765723347861056</v>
      </c>
      <c r="AO47" s="34">
        <f t="shared" si="3"/>
        <v>-0.34930967234573856</v>
      </c>
      <c r="AP47" s="34">
        <f t="shared" si="4"/>
        <v>0.42826437697507785</v>
      </c>
      <c r="AQ47" s="34">
        <f t="shared" si="5"/>
        <v>0.46428656905163296</v>
      </c>
      <c r="AR47" s="34">
        <f t="shared" si="6"/>
        <v>0.21325964232859462</v>
      </c>
      <c r="AS47" s="34">
        <f t="shared" si="7"/>
        <v>1.1101364759826229</v>
      </c>
      <c r="AT47" s="34">
        <f t="shared" si="8"/>
        <v>-0.14663685157374884</v>
      </c>
      <c r="AU47" s="34">
        <f t="shared" si="9"/>
        <v>-0.26071797945362651</v>
      </c>
      <c r="AV47" s="34">
        <f t="shared" si="10"/>
        <v>-0.1199117202101615</v>
      </c>
      <c r="AW47" s="34">
        <f t="shared" si="11"/>
        <v>0.5750703486715234</v>
      </c>
      <c r="AX47" s="34">
        <f t="shared" si="12"/>
        <v>-0.16980408384850698</v>
      </c>
      <c r="AY47" s="34">
        <f t="shared" si="13"/>
        <v>-0.20657330117285835</v>
      </c>
      <c r="AZ47" s="34">
        <f t="shared" si="14"/>
        <v>0.62121663562877971</v>
      </c>
      <c r="BA47" s="34">
        <f t="shared" si="15"/>
        <v>3.222999361120903E-3</v>
      </c>
      <c r="BB47" s="34">
        <f t="shared" si="16"/>
        <v>-0.67900324274125434</v>
      </c>
      <c r="BC47" s="34">
        <f t="shared" si="17"/>
        <v>-0.4757592098923083</v>
      </c>
      <c r="BD47" s="34">
        <f t="shared" si="18"/>
        <v>1.1607900817232535</v>
      </c>
      <c r="BE47" s="34">
        <f t="shared" si="19"/>
        <v>-0.13160110664401029</v>
      </c>
      <c r="BF47" s="34">
        <f t="shared" si="20"/>
        <v>-0.2883431980558902</v>
      </c>
      <c r="BG47" s="34">
        <f t="shared" si="21"/>
        <v>-7.7038891917179095E-2</v>
      </c>
      <c r="BH47" s="34">
        <f t="shared" si="22"/>
        <v>-3.2318823237405828E-2</v>
      </c>
      <c r="BI47" s="19">
        <f t="shared" si="28"/>
        <v>0.22505560063045482</v>
      </c>
      <c r="BJ47" s="19">
        <f t="shared" si="29"/>
        <v>-4.7579806956513947E-2</v>
      </c>
      <c r="BK47" s="19">
        <f t="shared" si="30"/>
        <v>0.37335426231966534</v>
      </c>
      <c r="BL47" s="19">
        <f t="shared" si="31"/>
        <v>0.1695243346474663</v>
      </c>
      <c r="BM47" s="19">
        <f t="shared" si="32"/>
        <v>0.44277882641490157</v>
      </c>
      <c r="BN47" s="19">
        <f t="shared" si="33"/>
        <v>7.8057564671503224E-2</v>
      </c>
      <c r="BO47" s="19">
        <f t="shared" si="34"/>
        <v>0.28232577065152148</v>
      </c>
      <c r="BP47" s="19">
        <f t="shared" si="35"/>
        <v>0.15794071851008723</v>
      </c>
      <c r="BQ47" s="19">
        <f t="shared" si="36"/>
        <v>-3.0769927866890292E-3</v>
      </c>
      <c r="BR47" s="19">
        <f t="shared" si="37"/>
        <v>6.7357775926214655E-2</v>
      </c>
      <c r="BS47" s="19">
        <f t="shared" si="38"/>
        <v>8.2264465486139096E-2</v>
      </c>
      <c r="BT47" s="19">
        <f>IF(AND('[1]Ponderación por derecho'!$B$13&lt;&gt;1,'[1]Ponderación por derecho'!$B$13&lt;&gt;0),"Error ponderación",IFERROR(IF(SUM($BI$1126:$BS$1126)=0,0,SUMPRODUCT($BI$1126:$BS$1126,BI47:BS47)),""))</f>
        <v>0.15506419333590893</v>
      </c>
      <c r="BU47" s="34">
        <f t="shared" si="39"/>
        <v>0.16183475758507287</v>
      </c>
      <c r="BV47" s="16">
        <f t="shared" si="40"/>
        <v>0</v>
      </c>
      <c r="BW47" s="34">
        <f t="shared" si="23"/>
        <v>0.6258147091946421</v>
      </c>
      <c r="BX47" s="34">
        <f t="shared" si="24"/>
        <v>-4.7035783292462226E-2</v>
      </c>
      <c r="BY47" s="34">
        <f t="shared" si="41"/>
        <v>0.3461456464926651</v>
      </c>
      <c r="BZ47" s="34">
        <f t="shared" si="42"/>
        <v>-0.30830819079828164</v>
      </c>
      <c r="CA47" s="19">
        <f t="shared" si="43"/>
        <v>-0.23526757485700248</v>
      </c>
      <c r="CB47" s="16"/>
      <c r="CC47" s="5">
        <f t="shared" si="25"/>
        <v>5250</v>
      </c>
      <c r="CD47" s="6">
        <f t="shared" si="26"/>
        <v>2.1146738181444863E-3</v>
      </c>
      <c r="CE47" s="19">
        <f t="shared" si="44"/>
        <v>1.9840451041493123</v>
      </c>
      <c r="CF47" s="4">
        <f t="shared" si="27"/>
        <v>4.1956082357623012E-3</v>
      </c>
      <c r="CG47" s="3">
        <f>IF('Ponderación por derecho'!$D$20="Error ponderación","",CF47/$CF$1127)</f>
        <v>2.8186794854825081E-3</v>
      </c>
      <c r="CH47" s="39"/>
    </row>
    <row r="48" spans="1:86" ht="18.95" customHeight="1">
      <c r="A48" s="7">
        <v>5264</v>
      </c>
      <c r="B48" s="7" t="s">
        <v>962</v>
      </c>
      <c r="C48" s="7" t="s">
        <v>1026</v>
      </c>
      <c r="D48" s="5">
        <v>0</v>
      </c>
      <c r="E48" s="5">
        <v>330</v>
      </c>
      <c r="F48" s="19">
        <v>46.97045</v>
      </c>
      <c r="G48" s="19">
        <v>42.49136</v>
      </c>
      <c r="H48" s="19">
        <v>66.63006</v>
      </c>
      <c r="I48" s="19">
        <v>7.7002800000000002</v>
      </c>
      <c r="J48" s="19">
        <v>10.394439999999999</v>
      </c>
      <c r="K48" s="84">
        <v>1.6561800000000002E-2</v>
      </c>
      <c r="L48" s="84">
        <v>1.27749E-2</v>
      </c>
      <c r="M48" s="84">
        <v>0.1660952</v>
      </c>
      <c r="N48" s="84">
        <v>0</v>
      </c>
      <c r="O48" s="84">
        <v>7.3820999999999999E-3</v>
      </c>
      <c r="P48" s="84">
        <v>1.03535E-2</v>
      </c>
      <c r="Q48" s="84">
        <v>5.1150000000000002E-4</v>
      </c>
      <c r="R48" s="84">
        <v>4.7803999999999998E-3</v>
      </c>
      <c r="S48" s="84">
        <v>1.0467000000000001E-2</v>
      </c>
      <c r="T48" s="19">
        <v>0.9634703</v>
      </c>
      <c r="U48" s="19">
        <v>9.5890400000000001E-2</v>
      </c>
      <c r="V48" s="19">
        <v>0.80593610000000004</v>
      </c>
      <c r="W48" s="19">
        <v>0.71917810000000004</v>
      </c>
      <c r="X48" s="19">
        <v>0.80593610000000004</v>
      </c>
      <c r="Y48" s="19">
        <v>0.94063929999999996</v>
      </c>
      <c r="Z48" s="19">
        <v>1.40845E-2</v>
      </c>
      <c r="AA48" s="19">
        <v>0</v>
      </c>
      <c r="AB48" s="19">
        <v>0</v>
      </c>
      <c r="AC48" s="19">
        <v>0.39069999999999999</v>
      </c>
      <c r="AD48" s="40">
        <v>31151.515151515152</v>
      </c>
      <c r="AE48" s="19">
        <v>0.75377360000000004</v>
      </c>
      <c r="AF48" s="5">
        <v>0</v>
      </c>
      <c r="AG48" s="5">
        <v>0</v>
      </c>
      <c r="AH48" s="32">
        <v>0</v>
      </c>
      <c r="AI48" s="32">
        <v>0</v>
      </c>
      <c r="AJ48" s="32">
        <v>0</v>
      </c>
      <c r="AK48" s="16"/>
      <c r="AL48" s="34">
        <f t="shared" si="0"/>
        <v>-1.3726074112807347</v>
      </c>
      <c r="AM48" s="34">
        <f t="shared" si="1"/>
        <v>-1.3789427795841727</v>
      </c>
      <c r="AN48" s="34">
        <f t="shared" si="2"/>
        <v>-0.93510058607733881</v>
      </c>
      <c r="AO48" s="34">
        <f t="shared" si="3"/>
        <v>-1.0710910740576836</v>
      </c>
      <c r="AP48" s="34">
        <f t="shared" si="4"/>
        <v>-1.0916652799719824</v>
      </c>
      <c r="AQ48" s="34">
        <f t="shared" si="5"/>
        <v>7.5597730562671328E-2</v>
      </c>
      <c r="AR48" s="34">
        <f t="shared" si="6"/>
        <v>-0.1620264375669751</v>
      </c>
      <c r="AS48" s="34">
        <f t="shared" si="7"/>
        <v>1.6243863153987115</v>
      </c>
      <c r="AT48" s="34">
        <f t="shared" si="8"/>
        <v>-0.15074875333706975</v>
      </c>
      <c r="AU48" s="34">
        <f t="shared" si="9"/>
        <v>-0.24239127830693405</v>
      </c>
      <c r="AV48" s="34">
        <f t="shared" si="10"/>
        <v>-0.39812147749762317</v>
      </c>
      <c r="AW48" s="34">
        <f t="shared" si="11"/>
        <v>-0.39732129916376363</v>
      </c>
      <c r="AX48" s="34">
        <f t="shared" si="12"/>
        <v>-4.9343346224068933E-2</v>
      </c>
      <c r="AY48" s="34">
        <f t="shared" si="13"/>
        <v>0.19627697589739343</v>
      </c>
      <c r="AZ48" s="34">
        <f t="shared" si="14"/>
        <v>0.37314279544565981</v>
      </c>
      <c r="BA48" s="34">
        <f t="shared" si="15"/>
        <v>-1.0423435357234605</v>
      </c>
      <c r="BB48" s="34">
        <f t="shared" si="16"/>
        <v>0.13596648037018932</v>
      </c>
      <c r="BC48" s="34">
        <f t="shared" si="17"/>
        <v>0.96989800226567036</v>
      </c>
      <c r="BD48" s="34">
        <f t="shared" si="18"/>
        <v>-1.3438459485235634E-2</v>
      </c>
      <c r="BE48" s="34">
        <f t="shared" si="19"/>
        <v>1.2056557920231616</v>
      </c>
      <c r="BF48" s="34">
        <f t="shared" si="20"/>
        <v>-0.87524939249790279</v>
      </c>
      <c r="BG48" s="34">
        <f t="shared" si="21"/>
        <v>-0.258133953880894</v>
      </c>
      <c r="BH48" s="34">
        <f t="shared" si="22"/>
        <v>-0.11506432621005545</v>
      </c>
      <c r="BI48" s="19">
        <f t="shared" si="28"/>
        <v>-0.63394879707937601</v>
      </c>
      <c r="BJ48" s="19">
        <f t="shared" si="29"/>
        <v>-0.46833424559365283</v>
      </c>
      <c r="BK48" s="19">
        <f t="shared" si="30"/>
        <v>0.40722563546121576</v>
      </c>
      <c r="BL48" s="19">
        <f t="shared" si="31"/>
        <v>-0.76167808230890222</v>
      </c>
      <c r="BM48" s="19">
        <f t="shared" si="32"/>
        <v>-0.44916500592138403</v>
      </c>
      <c r="BN48" s="19">
        <f t="shared" si="33"/>
        <v>-0.18835769891839874</v>
      </c>
      <c r="BO48" s="19">
        <f t="shared" si="34"/>
        <v>-0.36508985925859577</v>
      </c>
      <c r="BP48" s="19">
        <f t="shared" si="35"/>
        <v>-0.7109753787524018</v>
      </c>
      <c r="BQ48" s="19">
        <f t="shared" si="36"/>
        <v>-0.68385994262708127</v>
      </c>
      <c r="BR48" s="19">
        <f t="shared" si="37"/>
        <v>-0.47815479642141173</v>
      </c>
      <c r="BS48" s="19">
        <f t="shared" si="38"/>
        <v>-0.43046492053113222</v>
      </c>
      <c r="BT48" s="19">
        <f>IF(AND('[1]Ponderación por derecho'!$B$13&lt;&gt;1,'[1]Ponderación por derecho'!$B$13&lt;&gt;0),"Error ponderación",IFERROR(IF(SUM($BI$1126:$BS$1126)=0,0,SUMPRODUCT($BI$1126:$BS$1126,BI48:BS48)),""))</f>
        <v>-0.33271908842354808</v>
      </c>
      <c r="BU48" s="34">
        <f t="shared" si="39"/>
        <v>-0.33099059950967757</v>
      </c>
      <c r="BV48" s="16">
        <f t="shared" si="40"/>
        <v>0</v>
      </c>
      <c r="BW48" s="34">
        <f t="shared" si="23"/>
        <v>-1.7611593589517738</v>
      </c>
      <c r="BX48" s="34">
        <f t="shared" si="24"/>
        <v>-4.7796604835392296E-2</v>
      </c>
      <c r="BY48" s="34">
        <f t="shared" si="41"/>
        <v>0.3461456464926651</v>
      </c>
      <c r="BZ48" s="34">
        <f t="shared" si="42"/>
        <v>0.487603439098167</v>
      </c>
      <c r="CA48" s="19">
        <f t="shared" si="43"/>
        <v>0.36969143789655656</v>
      </c>
      <c r="CB48" s="16"/>
      <c r="CC48" s="5">
        <f t="shared" si="25"/>
        <v>5264</v>
      </c>
      <c r="CD48" s="6">
        <f t="shared" si="26"/>
        <v>4.8260190870517324E-5</v>
      </c>
      <c r="CE48" s="19">
        <f t="shared" si="44"/>
        <v>0.93571559811118055</v>
      </c>
      <c r="CF48" s="4">
        <f t="shared" si="27"/>
        <v>4.5157813365365851E-5</v>
      </c>
      <c r="CG48" s="3">
        <f>IF('Ponderación por derecho'!$D$20="Error ponderación","",CF48/$CF$1127)</f>
        <v>3.033777106672068E-5</v>
      </c>
      <c r="CH48" s="39"/>
    </row>
    <row r="49" spans="1:86" ht="18.95" customHeight="1">
      <c r="A49" s="7">
        <v>5266</v>
      </c>
      <c r="B49" s="7" t="s">
        <v>962</v>
      </c>
      <c r="C49" s="7" t="s">
        <v>1025</v>
      </c>
      <c r="D49" s="5">
        <v>0</v>
      </c>
      <c r="E49" s="5">
        <v>8044</v>
      </c>
      <c r="F49" s="19">
        <v>14.271789999999999</v>
      </c>
      <c r="G49" s="19">
        <v>20.292719999999999</v>
      </c>
      <c r="H49" s="19">
        <v>46.3245</v>
      </c>
      <c r="I49" s="19">
        <v>9.7671500000000009</v>
      </c>
      <c r="J49" s="19">
        <v>2.7105260000000002</v>
      </c>
      <c r="K49" s="84">
        <v>0</v>
      </c>
      <c r="L49" s="84">
        <v>3.4956000000000002E-3</v>
      </c>
      <c r="M49" s="84">
        <v>8.2193100000000005E-2</v>
      </c>
      <c r="N49" s="84">
        <v>0</v>
      </c>
      <c r="O49" s="84">
        <v>1.20553E-2</v>
      </c>
      <c r="P49" s="84">
        <v>0</v>
      </c>
      <c r="Q49" s="84">
        <v>2.8593999999999998E-3</v>
      </c>
      <c r="R49" s="84">
        <v>3.0625000000000001E-3</v>
      </c>
      <c r="S49" s="84">
        <v>2.6340000000000001E-4</v>
      </c>
      <c r="T49" s="19">
        <v>0.93118279999999998</v>
      </c>
      <c r="U49" s="19">
        <v>0.12688169999999999</v>
      </c>
      <c r="V49" s="19">
        <v>0.82383510000000004</v>
      </c>
      <c r="W49" s="19">
        <v>0.55681000000000003</v>
      </c>
      <c r="X49" s="19">
        <v>0.69336920000000002</v>
      </c>
      <c r="Y49" s="19">
        <v>0.93996420000000003</v>
      </c>
      <c r="Z49" s="19">
        <v>0.16246740000000001</v>
      </c>
      <c r="AA49" s="19">
        <v>6.2160000000000001E-5</v>
      </c>
      <c r="AB49" s="19">
        <v>1.2432E-4</v>
      </c>
      <c r="AC49" s="19">
        <v>0.62929999999999997</v>
      </c>
      <c r="AD49" s="40">
        <v>209213.2023868722</v>
      </c>
      <c r="AE49" s="19">
        <v>0.84811320000000001</v>
      </c>
      <c r="AF49" s="5">
        <v>1</v>
      </c>
      <c r="AG49" s="5">
        <v>0</v>
      </c>
      <c r="AH49" s="32">
        <v>0</v>
      </c>
      <c r="AI49" s="32">
        <v>0</v>
      </c>
      <c r="AJ49" s="32">
        <v>0</v>
      </c>
      <c r="AK49" s="16"/>
      <c r="AL49" s="34">
        <f t="shared" si="0"/>
        <v>-3.3686283823128194</v>
      </c>
      <c r="AM49" s="34">
        <f t="shared" si="1"/>
        <v>-3.6088165772348613</v>
      </c>
      <c r="AN49" s="34">
        <f t="shared" si="2"/>
        <v>-3.3767166201254653</v>
      </c>
      <c r="AO49" s="34">
        <f t="shared" si="3"/>
        <v>-0.88661159904919817</v>
      </c>
      <c r="AP49" s="34">
        <f t="shared" si="4"/>
        <v>-1.672030223850238</v>
      </c>
      <c r="AQ49" s="34">
        <f t="shared" si="5"/>
        <v>-0.3929029539360685</v>
      </c>
      <c r="AR49" s="34">
        <f t="shared" si="6"/>
        <v>-0.48677950765565764</v>
      </c>
      <c r="AS49" s="34">
        <f t="shared" si="7"/>
        <v>0.31894170499995006</v>
      </c>
      <c r="AT49" s="34">
        <f t="shared" si="8"/>
        <v>-0.15074875333706975</v>
      </c>
      <c r="AU49" s="34">
        <f t="shared" si="9"/>
        <v>-0.12367165008580376</v>
      </c>
      <c r="AV49" s="34">
        <f t="shared" si="10"/>
        <v>-0.64879765232385067</v>
      </c>
      <c r="AW49" s="34">
        <f t="shared" si="11"/>
        <v>-0.33154473158728709</v>
      </c>
      <c r="AX49" s="34">
        <f t="shared" si="12"/>
        <v>-0.104205356076938</v>
      </c>
      <c r="AY49" s="34">
        <f t="shared" si="13"/>
        <v>-0.19988747283080305</v>
      </c>
      <c r="AZ49" s="34">
        <f t="shared" si="14"/>
        <v>-0.18776730938161482</v>
      </c>
      <c r="BA49" s="34">
        <f t="shared" si="15"/>
        <v>-0.74775692962756302</v>
      </c>
      <c r="BB49" s="34">
        <f t="shared" si="16"/>
        <v>0.57501162070168155</v>
      </c>
      <c r="BC49" s="34">
        <f t="shared" si="17"/>
        <v>-0.84330824538322491</v>
      </c>
      <c r="BD49" s="34">
        <f t="shared" si="18"/>
        <v>-1.3624804259188485</v>
      </c>
      <c r="BE49" s="34">
        <f t="shared" si="19"/>
        <v>1.1953334451830409</v>
      </c>
      <c r="BF49" s="34">
        <f t="shared" si="20"/>
        <v>0.60926809471336874</v>
      </c>
      <c r="BG49" s="34">
        <f t="shared" si="21"/>
        <v>-0.25327502752244874</v>
      </c>
      <c r="BH49" s="34">
        <f t="shared" si="22"/>
        <v>-0.11196538934319002</v>
      </c>
      <c r="BI49" s="19">
        <f t="shared" si="28"/>
        <v>-1.5057921678963657</v>
      </c>
      <c r="BJ49" s="19">
        <f t="shared" si="29"/>
        <v>-1.1735281547296126</v>
      </c>
      <c r="BK49" s="19">
        <f t="shared" si="30"/>
        <v>-1.2976649742320314</v>
      </c>
      <c r="BL49" s="19">
        <f t="shared" si="31"/>
        <v>-1.7596885678249445</v>
      </c>
      <c r="BM49" s="19">
        <f t="shared" si="32"/>
        <v>-1.0527274332849634</v>
      </c>
      <c r="BN49" s="19">
        <f t="shared" si="33"/>
        <v>-0.94069752981787635</v>
      </c>
      <c r="BO49" s="19">
        <f t="shared" si="34"/>
        <v>-0.4686412133393667</v>
      </c>
      <c r="BP49" s="19">
        <f t="shared" si="35"/>
        <v>-1.7364168691948787</v>
      </c>
      <c r="BQ49" s="19">
        <f t="shared" si="36"/>
        <v>-0.98641592014341783</v>
      </c>
      <c r="BR49" s="19">
        <f t="shared" si="37"/>
        <v>-1.2739302942220236</v>
      </c>
      <c r="BS49" s="19">
        <f t="shared" si="38"/>
        <v>-1.2268270814956042</v>
      </c>
      <c r="BT49" s="19">
        <f>IF(AND('[1]Ponderación por derecho'!$B$13&lt;&gt;1,'[1]Ponderación por derecho'!$B$13&lt;&gt;0),"Error ponderación",IFERROR(IF(SUM($BI$1126:$BS$1126)=0,0,SUMPRODUCT($BI$1126:$BS$1126,BI49:BS49)),""))</f>
        <v>-0.75123549656096877</v>
      </c>
      <c r="BU49" s="34">
        <f t="shared" si="39"/>
        <v>-0.7538330912538872</v>
      </c>
      <c r="BV49" s="16">
        <f t="shared" si="40"/>
        <v>0</v>
      </c>
      <c r="BW49" s="34">
        <f t="shared" si="23"/>
        <v>1.6926430222473459</v>
      </c>
      <c r="BX49" s="34">
        <f t="shared" si="24"/>
        <v>-3.7771420382867182E-2</v>
      </c>
      <c r="BY49" s="34">
        <f t="shared" si="41"/>
        <v>0.73585719375712888</v>
      </c>
      <c r="BZ49" s="34">
        <f t="shared" si="42"/>
        <v>-0.79690959854053578</v>
      </c>
      <c r="CA49" s="19">
        <f t="shared" si="43"/>
        <v>-0.60664526825270004</v>
      </c>
      <c r="CB49" s="16"/>
      <c r="CC49" s="5">
        <f t="shared" si="25"/>
        <v>5266</v>
      </c>
      <c r="CD49" s="6">
        <f t="shared" si="26"/>
        <v>1.1763787132195193E-3</v>
      </c>
      <c r="CE49" s="19">
        <f t="shared" si="44"/>
        <v>0.1897869889654277</v>
      </c>
      <c r="CF49" s="4">
        <f t="shared" si="27"/>
        <v>2.2326137386495694E-4</v>
      </c>
      <c r="CG49" s="3">
        <f>IF('Ponderación por derecho'!$D$20="Error ponderación","",CF49/$CF$1127)</f>
        <v>1.4999070910619866E-4</v>
      </c>
      <c r="CH49" s="39"/>
    </row>
    <row r="50" spans="1:86" ht="18.95" customHeight="1">
      <c r="A50" s="7">
        <v>5282</v>
      </c>
      <c r="B50" s="7" t="s">
        <v>962</v>
      </c>
      <c r="C50" s="7" t="s">
        <v>1024</v>
      </c>
      <c r="D50" s="5">
        <v>0</v>
      </c>
      <c r="E50" s="5">
        <v>1092</v>
      </c>
      <c r="F50" s="19">
        <v>56.779330000000002</v>
      </c>
      <c r="G50" s="19">
        <v>55.500489999999999</v>
      </c>
      <c r="H50" s="19">
        <v>69.732860000000002</v>
      </c>
      <c r="I50" s="19">
        <v>13.823399999999999</v>
      </c>
      <c r="J50" s="19">
        <v>10.09854</v>
      </c>
      <c r="K50" s="84">
        <v>1.6444799999999999E-2</v>
      </c>
      <c r="L50" s="84">
        <v>1.81318E-2</v>
      </c>
      <c r="M50" s="84">
        <v>0.1129066</v>
      </c>
      <c r="N50" s="84">
        <v>4.4084499999999999E-2</v>
      </c>
      <c r="O50" s="84">
        <v>2.20425E-2</v>
      </c>
      <c r="P50" s="84">
        <v>3.6708900000000003E-2</v>
      </c>
      <c r="Q50" s="84">
        <v>4.1616300000000002E-2</v>
      </c>
      <c r="R50" s="84">
        <v>3.3571999999999999E-3</v>
      </c>
      <c r="S50" s="84">
        <v>6.3710000000000004E-4</v>
      </c>
      <c r="T50" s="19">
        <v>0.87588650000000001</v>
      </c>
      <c r="U50" s="19">
        <v>0.1536643</v>
      </c>
      <c r="V50" s="19">
        <v>0.80969270000000004</v>
      </c>
      <c r="W50" s="19">
        <v>0.58628849999999999</v>
      </c>
      <c r="X50" s="19">
        <v>0.85460999999999998</v>
      </c>
      <c r="Y50" s="19">
        <v>0.96335700000000002</v>
      </c>
      <c r="Z50" s="19">
        <v>0.3617571</v>
      </c>
      <c r="AA50" s="19">
        <v>0</v>
      </c>
      <c r="AB50" s="19">
        <v>0</v>
      </c>
      <c r="AC50" s="19">
        <v>0.40529999999999999</v>
      </c>
      <c r="AD50" s="40">
        <v>0</v>
      </c>
      <c r="AE50" s="19">
        <v>0.78867920000000002</v>
      </c>
      <c r="AF50" s="5">
        <v>0</v>
      </c>
      <c r="AG50" s="5">
        <v>0</v>
      </c>
      <c r="AH50" s="32">
        <v>0</v>
      </c>
      <c r="AI50" s="32">
        <v>0</v>
      </c>
      <c r="AJ50" s="32">
        <v>0</v>
      </c>
      <c r="AK50" s="16"/>
      <c r="AL50" s="34">
        <f t="shared" si="0"/>
        <v>-0.7738449487719592</v>
      </c>
      <c r="AM50" s="34">
        <f t="shared" si="1"/>
        <v>-7.2163710360495431E-2</v>
      </c>
      <c r="AN50" s="34">
        <f t="shared" si="2"/>
        <v>-0.56200837732049924</v>
      </c>
      <c r="AO50" s="34">
        <f t="shared" si="3"/>
        <v>-0.52456905621720196</v>
      </c>
      <c r="AP50" s="34">
        <f t="shared" si="4"/>
        <v>-1.1140145653613784</v>
      </c>
      <c r="AQ50" s="34">
        <f t="shared" si="5"/>
        <v>7.2288031128651259E-2</v>
      </c>
      <c r="AR50" s="34">
        <f t="shared" si="6"/>
        <v>2.5452113741643329E-2</v>
      </c>
      <c r="AS50" s="34">
        <f t="shared" si="7"/>
        <v>0.79681738441062444</v>
      </c>
      <c r="AT50" s="34">
        <f t="shared" si="8"/>
        <v>0.86080891008436355</v>
      </c>
      <c r="AU50" s="34">
        <f t="shared" si="9"/>
        <v>0.13004671655163361</v>
      </c>
      <c r="AV50" s="34">
        <f t="shared" si="10"/>
        <v>0.23998842331033166</v>
      </c>
      <c r="AW50" s="34">
        <f t="shared" si="11"/>
        <v>0.75423228272539411</v>
      </c>
      <c r="AX50" s="34">
        <f t="shared" si="12"/>
        <v>-9.4793961756173981E-2</v>
      </c>
      <c r="AY50" s="34">
        <f t="shared" si="13"/>
        <v>-0.18537821585388048</v>
      </c>
      <c r="AZ50" s="34">
        <f t="shared" si="14"/>
        <v>-1.1483945933014099</v>
      </c>
      <c r="BA50" s="34">
        <f t="shared" si="15"/>
        <v>-0.49317595895437444</v>
      </c>
      <c r="BB50" s="34">
        <f t="shared" si="16"/>
        <v>0.22811224126014315</v>
      </c>
      <c r="BC50" s="34">
        <f t="shared" si="17"/>
        <v>-0.51411426964958085</v>
      </c>
      <c r="BD50" s="34">
        <f t="shared" si="18"/>
        <v>0.56988695651176646</v>
      </c>
      <c r="BE50" s="34">
        <f t="shared" si="19"/>
        <v>1.5530117079020456</v>
      </c>
      <c r="BF50" s="34">
        <f t="shared" si="20"/>
        <v>2.6030897862363682</v>
      </c>
      <c r="BG50" s="34">
        <f t="shared" si="21"/>
        <v>-0.258133953880894</v>
      </c>
      <c r="BH50" s="34">
        <f t="shared" si="22"/>
        <v>-0.11506432621005545</v>
      </c>
      <c r="BI50" s="19">
        <f t="shared" si="28"/>
        <v>-0.32763210171540752</v>
      </c>
      <c r="BJ50" s="19">
        <f t="shared" si="29"/>
        <v>6.0466881547097014E-2</v>
      </c>
      <c r="BK50" s="19">
        <f t="shared" si="30"/>
        <v>-0.1637139446703052</v>
      </c>
      <c r="BL50" s="19">
        <f t="shared" si="31"/>
        <v>4.3481980656202179E-2</v>
      </c>
      <c r="BM50" s="19">
        <f t="shared" si="32"/>
        <v>-0.13802696409932613</v>
      </c>
      <c r="BN50" s="19">
        <f t="shared" si="33"/>
        <v>0.33971839414680599</v>
      </c>
      <c r="BO50" s="19">
        <f t="shared" si="34"/>
        <v>-0.30624378893107257</v>
      </c>
      <c r="BP50" s="19">
        <f t="shared" si="35"/>
        <v>-0.43431945526406657</v>
      </c>
      <c r="BQ50" s="19">
        <f t="shared" si="36"/>
        <v>0.54795554053684281</v>
      </c>
      <c r="BR50" s="19">
        <f t="shared" si="37"/>
        <v>-0.40578570616891119</v>
      </c>
      <c r="BS50" s="19">
        <f t="shared" si="38"/>
        <v>-0.35809583027863168</v>
      </c>
      <c r="BT50" s="19">
        <f>IF(AND('[1]Ponderación por derecho'!$B$13&lt;&gt;1,'[1]Ponderación por derecho'!$B$13&lt;&gt;0),"Error ponderación",IFERROR(IF(SUM($BI$1126:$BS$1126)=0,0,SUMPRODUCT($BI$1126:$BS$1126,BI50:BS50)),""))</f>
        <v>-3.9112999912075092E-2</v>
      </c>
      <c r="BU50" s="34">
        <f t="shared" si="39"/>
        <v>-3.4349589399752363E-2</v>
      </c>
      <c r="BV50" s="16">
        <f t="shared" si="40"/>
        <v>0</v>
      </c>
      <c r="BW50" s="34">
        <f t="shared" si="23"/>
        <v>-1.5498202358775612</v>
      </c>
      <c r="BX50" s="34">
        <f t="shared" si="24"/>
        <v>-4.9550489627895586E-2</v>
      </c>
      <c r="BY50" s="34">
        <f t="shared" si="41"/>
        <v>0.4903387041714603</v>
      </c>
      <c r="BZ50" s="34">
        <f t="shared" si="42"/>
        <v>0.36967734044466544</v>
      </c>
      <c r="CA50" s="19">
        <f t="shared" si="43"/>
        <v>0.28005779825671012</v>
      </c>
      <c r="CB50" s="16"/>
      <c r="CC50" s="5">
        <f t="shared" si="25"/>
        <v>5282</v>
      </c>
      <c r="CD50" s="6">
        <f t="shared" si="26"/>
        <v>1.5969735888062095E-4</v>
      </c>
      <c r="CE50" s="19">
        <f t="shared" si="44"/>
        <v>1.2133452929648254</v>
      </c>
      <c r="CF50" s="4">
        <f t="shared" si="27"/>
        <v>1.9376803869671589E-4</v>
      </c>
      <c r="CG50" s="3">
        <f>IF('Ponderación por derecho'!$D$20="Error ponderación","",CF50/$CF$1127)</f>
        <v>1.3017659536493402E-4</v>
      </c>
      <c r="CH50" s="39"/>
    </row>
    <row r="51" spans="1:86" ht="18.95" customHeight="1">
      <c r="A51" s="7">
        <v>5284</v>
      </c>
      <c r="B51" s="7" t="s">
        <v>962</v>
      </c>
      <c r="C51" s="7" t="s">
        <v>1023</v>
      </c>
      <c r="D51" s="5">
        <v>0</v>
      </c>
      <c r="E51" s="5">
        <v>10556</v>
      </c>
      <c r="F51" s="19">
        <v>65.815539999999999</v>
      </c>
      <c r="G51" s="19">
        <v>58.432340000000003</v>
      </c>
      <c r="H51" s="19">
        <v>74.219859999999997</v>
      </c>
      <c r="I51" s="19">
        <v>13.04294</v>
      </c>
      <c r="J51" s="19">
        <v>22.308979999999998</v>
      </c>
      <c r="K51" s="84">
        <v>2.7233000000000001E-3</v>
      </c>
      <c r="L51" s="84">
        <v>4.1550000000000002E-4</v>
      </c>
      <c r="M51" s="84">
        <v>2.0653999999999998E-3</v>
      </c>
      <c r="N51" s="84">
        <v>1.039E-4</v>
      </c>
      <c r="O51" s="84">
        <v>3.4709999999999998E-4</v>
      </c>
      <c r="P51" s="84">
        <v>2.6143999999999998E-3</v>
      </c>
      <c r="Q51" s="84">
        <v>3.9941999999999998E-3</v>
      </c>
      <c r="R51" s="84">
        <v>6.9499999999999995E-5</v>
      </c>
      <c r="S51" s="84">
        <v>1.7000000000000001E-4</v>
      </c>
      <c r="T51" s="19">
        <v>0.96033060000000003</v>
      </c>
      <c r="U51" s="19">
        <v>0.1979582</v>
      </c>
      <c r="V51" s="19">
        <v>0.80369469999999998</v>
      </c>
      <c r="W51" s="19">
        <v>0.70432669999999997</v>
      </c>
      <c r="X51" s="19">
        <v>0.8499757</v>
      </c>
      <c r="Y51" s="19">
        <v>0.91016039999999998</v>
      </c>
      <c r="Z51" s="19">
        <v>1.16279E-2</v>
      </c>
      <c r="AA51" s="19">
        <v>7.1049999999999998E-4</v>
      </c>
      <c r="AB51" s="19">
        <v>8.5260000000000002E-4</v>
      </c>
      <c r="AC51" s="19">
        <v>0.52690000000000003</v>
      </c>
      <c r="AD51" s="40">
        <v>159166.91928760894</v>
      </c>
      <c r="AE51" s="19">
        <v>0.84811320000000001</v>
      </c>
      <c r="AF51" s="5">
        <v>1</v>
      </c>
      <c r="AG51" s="5">
        <v>1</v>
      </c>
      <c r="AH51" s="32">
        <v>0</v>
      </c>
      <c r="AI51" s="32">
        <v>0</v>
      </c>
      <c r="AJ51" s="32">
        <v>1</v>
      </c>
      <c r="AK51" s="16"/>
      <c r="AL51" s="34">
        <f t="shared" si="0"/>
        <v>-0.2222485023533651</v>
      </c>
      <c r="AM51" s="34">
        <f t="shared" si="1"/>
        <v>0.22234331771159274</v>
      </c>
      <c r="AN51" s="34">
        <f t="shared" si="2"/>
        <v>-2.2474813864286788E-2</v>
      </c>
      <c r="AO51" s="34">
        <f t="shared" si="3"/>
        <v>-0.5942293885385973</v>
      </c>
      <c r="AP51" s="34">
        <f t="shared" si="4"/>
        <v>-0.1917617492407388</v>
      </c>
      <c r="AQ51" s="34">
        <f t="shared" si="5"/>
        <v>-0.315866163605584</v>
      </c>
      <c r="AR51" s="34">
        <f t="shared" si="6"/>
        <v>-0.59457556244213405</v>
      </c>
      <c r="AS51" s="34">
        <f t="shared" si="7"/>
        <v>-0.92777648332488138</v>
      </c>
      <c r="AT51" s="34">
        <f t="shared" si="8"/>
        <v>-0.14836467636603715</v>
      </c>
      <c r="AU51" s="34">
        <f t="shared" si="9"/>
        <v>-0.42111091036540604</v>
      </c>
      <c r="AV51" s="34">
        <f t="shared" si="10"/>
        <v>-0.58549849827298006</v>
      </c>
      <c r="AW51" s="34">
        <f t="shared" si="11"/>
        <v>-0.2997532375348208</v>
      </c>
      <c r="AX51" s="34">
        <f t="shared" si="12"/>
        <v>-0.1997883326702421</v>
      </c>
      <c r="AY51" s="34">
        <f t="shared" si="13"/>
        <v>-0.20351381642631966</v>
      </c>
      <c r="AZ51" s="34">
        <f t="shared" si="14"/>
        <v>0.31859879370733463</v>
      </c>
      <c r="BA51" s="34">
        <f t="shared" si="15"/>
        <v>-7.214200194866395E-2</v>
      </c>
      <c r="BB51" s="34">
        <f t="shared" si="16"/>
        <v>8.0987108475724087E-2</v>
      </c>
      <c r="BC51" s="34">
        <f t="shared" si="17"/>
        <v>0.80404860656335608</v>
      </c>
      <c r="BD51" s="34">
        <f t="shared" si="18"/>
        <v>0.51434784878966278</v>
      </c>
      <c r="BE51" s="34">
        <f t="shared" si="19"/>
        <v>0.73963034822907692</v>
      </c>
      <c r="BF51" s="34">
        <f t="shared" si="20"/>
        <v>-0.89982679096553764</v>
      </c>
      <c r="BG51" s="34">
        <f t="shared" si="21"/>
        <v>-0.20259555012163769</v>
      </c>
      <c r="BH51" s="34">
        <f t="shared" si="22"/>
        <v>-9.3811482156890488E-2</v>
      </c>
      <c r="BI51" s="19">
        <f t="shared" si="28"/>
        <v>-0.13682765980617825</v>
      </c>
      <c r="BJ51" s="19">
        <f t="shared" si="29"/>
        <v>-9.7081712084939056E-2</v>
      </c>
      <c r="BK51" s="19">
        <f t="shared" si="30"/>
        <v>-0.11532545970496348</v>
      </c>
      <c r="BL51" s="19">
        <f t="shared" si="31"/>
        <v>-0.18530658935970112</v>
      </c>
      <c r="BM51" s="19">
        <f t="shared" si="32"/>
        <v>-3.284160360549402E-2</v>
      </c>
      <c r="BN51" s="19">
        <f t="shared" si="33"/>
        <v>-2.2705550799089425E-2</v>
      </c>
      <c r="BO51" s="19">
        <f t="shared" si="34"/>
        <v>-0.19179461078869445</v>
      </c>
      <c r="BP51" s="19">
        <f t="shared" si="35"/>
        <v>-0.21101841751180361</v>
      </c>
      <c r="BQ51" s="19">
        <f t="shared" si="36"/>
        <v>-0.44186303658174081</v>
      </c>
      <c r="BR51" s="19">
        <f t="shared" si="37"/>
        <v>-0.20945262296710751</v>
      </c>
      <c r="BS51" s="19">
        <f t="shared" si="38"/>
        <v>-0.17319126697885842</v>
      </c>
      <c r="BT51" s="19">
        <f>IF(AND('[1]Ponderación por derecho'!$B$13&lt;&gt;1,'[1]Ponderación por derecho'!$B$13&lt;&gt;0),"Error ponderación",IFERROR(IF(SUM($BI$1126:$BS$1126)=0,0,SUMPRODUCT($BI$1126:$BS$1126,BI51:BS51)),""))</f>
        <v>-0.12212531305106186</v>
      </c>
      <c r="BU51" s="34">
        <f t="shared" si="39"/>
        <v>-0.11821997691778302</v>
      </c>
      <c r="BV51" s="16">
        <f t="shared" si="40"/>
        <v>0</v>
      </c>
      <c r="BW51" s="34">
        <f t="shared" si="23"/>
        <v>0.21037410424738914</v>
      </c>
      <c r="BX51" s="34">
        <f t="shared" si="24"/>
        <v>-4.0589113661097444E-2</v>
      </c>
      <c r="BY51" s="34">
        <f t="shared" si="41"/>
        <v>0.73585719375712888</v>
      </c>
      <c r="BZ51" s="34">
        <f t="shared" si="42"/>
        <v>-0.30188072811447353</v>
      </c>
      <c r="CA51" s="19">
        <f t="shared" si="43"/>
        <v>-0.23038216882239934</v>
      </c>
      <c r="CB51" s="16"/>
      <c r="CC51" s="5">
        <f t="shared" si="25"/>
        <v>5284</v>
      </c>
      <c r="CD51" s="6">
        <f t="shared" si="26"/>
        <v>1.5437411358460026E-3</v>
      </c>
      <c r="CE51" s="19">
        <f t="shared" si="44"/>
        <v>1.556176944776031</v>
      </c>
      <c r="CF51" s="4">
        <f t="shared" si="27"/>
        <v>2.4023343643059122E-3</v>
      </c>
      <c r="CG51" s="3">
        <f>IF('Ponderación por derecho'!$D$20="Error ponderación","",CF51/$CF$1127)</f>
        <v>1.6139282338662958E-3</v>
      </c>
      <c r="CH51" s="39"/>
    </row>
    <row r="52" spans="1:86" ht="18.95" customHeight="1">
      <c r="A52" s="7">
        <v>5306</v>
      </c>
      <c r="B52" s="7" t="s">
        <v>962</v>
      </c>
      <c r="C52" s="7" t="s">
        <v>1022</v>
      </c>
      <c r="D52" s="5">
        <v>0</v>
      </c>
      <c r="E52" s="5">
        <v>538</v>
      </c>
      <c r="F52" s="19">
        <v>63.735199999999999</v>
      </c>
      <c r="G52" s="19">
        <v>53.796840000000003</v>
      </c>
      <c r="H52" s="19">
        <v>74.457589999999996</v>
      </c>
      <c r="I52" s="19">
        <v>10.05917</v>
      </c>
      <c r="J52" s="19">
        <v>15.147930000000001</v>
      </c>
      <c r="K52" s="84"/>
      <c r="L52" s="84">
        <v>8.0150100000000002E-2</v>
      </c>
      <c r="M52" s="84"/>
      <c r="N52" s="84"/>
      <c r="O52" s="84">
        <v>1.1414199999999999E-2</v>
      </c>
      <c r="P52" s="84">
        <v>0</v>
      </c>
      <c r="Q52" s="84">
        <v>1.1403399999999999E-2</v>
      </c>
      <c r="R52" s="84">
        <v>6.8142000000000003E-3</v>
      </c>
      <c r="S52" s="84">
        <v>0</v>
      </c>
      <c r="T52" s="19">
        <v>0.9110106</v>
      </c>
      <c r="U52" s="19">
        <v>8.4464600000000001E-2</v>
      </c>
      <c r="V52" s="19">
        <v>0.79487180000000002</v>
      </c>
      <c r="W52" s="19">
        <v>0.50377070000000002</v>
      </c>
      <c r="X52" s="19">
        <v>0.69079939999999995</v>
      </c>
      <c r="Y52" s="19">
        <v>0.86726999999999999</v>
      </c>
      <c r="Z52" s="19">
        <v>0.33025399999999999</v>
      </c>
      <c r="AA52" s="19">
        <v>0</v>
      </c>
      <c r="AB52" s="19">
        <v>0</v>
      </c>
      <c r="AC52" s="19">
        <v>0.436</v>
      </c>
      <c r="AD52" s="40">
        <v>25631.97026022305</v>
      </c>
      <c r="AE52" s="19">
        <v>0</v>
      </c>
      <c r="AF52" s="5">
        <v>0</v>
      </c>
      <c r="AG52" s="5">
        <v>0</v>
      </c>
      <c r="AH52" s="32">
        <v>0</v>
      </c>
      <c r="AI52" s="32">
        <v>0</v>
      </c>
      <c r="AJ52" s="32">
        <v>0</v>
      </c>
      <c r="AK52" s="16"/>
      <c r="AL52" s="34">
        <f t="shared" si="0"/>
        <v>-0.34923848502778926</v>
      </c>
      <c r="AM52" s="34">
        <f t="shared" si="1"/>
        <v>-0.24329691921327137</v>
      </c>
      <c r="AN52" s="34">
        <f t="shared" si="2"/>
        <v>6.1107252577201352E-3</v>
      </c>
      <c r="AO52" s="34">
        <f t="shared" si="3"/>
        <v>-0.86054721362970998</v>
      </c>
      <c r="AP52" s="34">
        <f t="shared" si="4"/>
        <v>-0.73263484872615492</v>
      </c>
      <c r="AQ52" s="34" t="str">
        <f t="shared" si="5"/>
        <v/>
      </c>
      <c r="AR52" s="34">
        <f t="shared" si="6"/>
        <v>2.1959427031913794</v>
      </c>
      <c r="AS52" s="34" t="str">
        <f t="shared" si="7"/>
        <v/>
      </c>
      <c r="AT52" s="34" t="str">
        <f t="shared" si="8"/>
        <v/>
      </c>
      <c r="AU52" s="34">
        <f t="shared" si="9"/>
        <v>-0.13995838158725174</v>
      </c>
      <c r="AV52" s="34">
        <f t="shared" si="10"/>
        <v>-0.64879765232385067</v>
      </c>
      <c r="AW52" s="34">
        <f t="shared" si="11"/>
        <v>-9.2184029098503248E-2</v>
      </c>
      <c r="AX52" s="34">
        <f t="shared" si="12"/>
        <v>1.5607090727304927E-2</v>
      </c>
      <c r="AY52" s="34">
        <f t="shared" si="13"/>
        <v>-0.21011422768154267</v>
      </c>
      <c r="AZ52" s="34">
        <f t="shared" si="14"/>
        <v>-0.53820604934589589</v>
      </c>
      <c r="BA52" s="34">
        <f t="shared" si="15"/>
        <v>-1.1509510366650313</v>
      </c>
      <c r="BB52" s="34">
        <f t="shared" si="16"/>
        <v>-0.13543008626312772</v>
      </c>
      <c r="BC52" s="34">
        <f t="shared" si="17"/>
        <v>-1.4356117220570548</v>
      </c>
      <c r="BD52" s="34">
        <f t="shared" si="18"/>
        <v>-1.3932778276891842</v>
      </c>
      <c r="BE52" s="34">
        <f t="shared" si="19"/>
        <v>8.38318222158079E-2</v>
      </c>
      <c r="BF52" s="34">
        <f t="shared" si="20"/>
        <v>2.2879126138575736</v>
      </c>
      <c r="BG52" s="34">
        <f t="shared" si="21"/>
        <v>-0.258133953880894</v>
      </c>
      <c r="BH52" s="34">
        <f t="shared" si="22"/>
        <v>-0.11506432621005545</v>
      </c>
      <c r="BI52" s="19">
        <f t="shared" si="28"/>
        <v>-0.57242015570365556</v>
      </c>
      <c r="BJ52" s="19">
        <f t="shared" si="29"/>
        <v>0.60573856590499342</v>
      </c>
      <c r="BK52" s="19">
        <f t="shared" si="30"/>
        <v>-0.89242510354242199</v>
      </c>
      <c r="BL52" s="19">
        <f t="shared" si="31"/>
        <v>-0.34923848502778926</v>
      </c>
      <c r="BM52" s="19">
        <f t="shared" si="32"/>
        <v>-0.75529035266753031</v>
      </c>
      <c r="BN52" s="19">
        <f t="shared" si="33"/>
        <v>-0.30473477171194402</v>
      </c>
      <c r="BO52" s="19">
        <f t="shared" si="34"/>
        <v>-0.49697909735803636</v>
      </c>
      <c r="BP52" s="19">
        <f t="shared" si="35"/>
        <v>-0.16681569715024216</v>
      </c>
      <c r="BQ52" s="19">
        <f t="shared" si="36"/>
        <v>0.57618663371608048</v>
      </c>
      <c r="BR52" s="19">
        <f t="shared" si="37"/>
        <v>-0.27249555553007526</v>
      </c>
      <c r="BS52" s="19">
        <f t="shared" si="38"/>
        <v>-0.22480567963979581</v>
      </c>
      <c r="BT52" s="19">
        <f>IF(AND('[1]Ponderación por derecho'!$B$13&lt;&gt;1,'[1]Ponderación por derecho'!$B$13&lt;&gt;0),"Error ponderación",IFERROR(IF(SUM($BI$1126:$BS$1126)=0,0,SUMPRODUCT($BI$1126:$BS$1126,BI52:BS52)),""))</f>
        <v>-0.21876226701160267</v>
      </c>
      <c r="BU52" s="34">
        <f t="shared" si="39"/>
        <v>-0.21585583924657459</v>
      </c>
      <c r="BV52" s="16">
        <f t="shared" si="40"/>
        <v>0</v>
      </c>
      <c r="BW52" s="34">
        <f t="shared" si="23"/>
        <v>-1.1054290661256208</v>
      </c>
      <c r="BX52" s="34">
        <f t="shared" si="24"/>
        <v>-4.8107364867425784E-2</v>
      </c>
      <c r="BY52" s="34">
        <f t="shared" si="41"/>
        <v>-2.7676504258153067</v>
      </c>
      <c r="BZ52" s="34">
        <f t="shared" si="42"/>
        <v>1.3070622856027845</v>
      </c>
      <c r="CA52" s="19">
        <f t="shared" si="43"/>
        <v>0.9</v>
      </c>
      <c r="CB52" s="16"/>
      <c r="CC52" s="5">
        <f t="shared" si="25"/>
        <v>5306</v>
      </c>
      <c r="CD52" s="6">
        <f t="shared" si="26"/>
        <v>7.8678735419207026E-5</v>
      </c>
      <c r="CE52" s="19">
        <f t="shared" si="44"/>
        <v>1.4583708378673301</v>
      </c>
      <c r="CF52" s="4">
        <f t="shared" si="27"/>
        <v>1.1474277329565094E-4</v>
      </c>
      <c r="CG52" s="3">
        <f>IF('Ponderación por derecho'!$D$20="Error ponderación","",CF52/$CF$1127)</f>
        <v>7.7086105999851204E-5</v>
      </c>
      <c r="CH52" s="39"/>
    </row>
    <row r="53" spans="1:86" ht="18.95" customHeight="1">
      <c r="A53" s="7">
        <v>5308</v>
      </c>
      <c r="B53" s="7" t="s">
        <v>962</v>
      </c>
      <c r="C53" s="7" t="s">
        <v>1021</v>
      </c>
      <c r="D53" s="5">
        <v>0</v>
      </c>
      <c r="E53" s="5">
        <v>3383</v>
      </c>
      <c r="F53" s="19">
        <v>36.627490000000002</v>
      </c>
      <c r="G53" s="19">
        <v>40.015239999999999</v>
      </c>
      <c r="H53" s="19">
        <v>59.05301</v>
      </c>
      <c r="I53" s="19">
        <v>13.829689999999999</v>
      </c>
      <c r="J53" s="19">
        <v>8.2711780000000008</v>
      </c>
      <c r="K53" s="84">
        <v>9.4625000000000004E-3</v>
      </c>
      <c r="L53" s="84">
        <v>3.9810000000000002E-3</v>
      </c>
      <c r="M53" s="84">
        <v>5.9631900000000002E-2</v>
      </c>
      <c r="N53" s="84">
        <v>3.2410000000000002E-4</v>
      </c>
      <c r="O53" s="84">
        <v>1.8439000000000001E-3</v>
      </c>
      <c r="P53" s="84">
        <v>1.3535500000000001E-2</v>
      </c>
      <c r="Q53" s="84">
        <v>9.8900000000000008E-4</v>
      </c>
      <c r="R53" s="84">
        <v>0</v>
      </c>
      <c r="S53" s="84">
        <v>0</v>
      </c>
      <c r="T53" s="19">
        <v>0.97950820000000005</v>
      </c>
      <c r="U53" s="19">
        <v>0.1222678</v>
      </c>
      <c r="V53" s="19">
        <v>0.80157100000000003</v>
      </c>
      <c r="W53" s="19">
        <v>0.4706284</v>
      </c>
      <c r="X53" s="19">
        <v>0.75443990000000005</v>
      </c>
      <c r="Y53" s="19">
        <v>0.92213120000000004</v>
      </c>
      <c r="Z53" s="19">
        <v>0.2377831</v>
      </c>
      <c r="AA53" s="19">
        <v>0</v>
      </c>
      <c r="AB53" s="19">
        <v>2.9559999999999998E-4</v>
      </c>
      <c r="AC53" s="19">
        <v>0.57769999999999999</v>
      </c>
      <c r="AD53" s="40">
        <v>37308.897428318058</v>
      </c>
      <c r="AE53" s="19">
        <v>0.75377360000000004</v>
      </c>
      <c r="AF53" s="5">
        <v>0</v>
      </c>
      <c r="AG53" s="5">
        <v>0</v>
      </c>
      <c r="AH53" s="32">
        <v>0</v>
      </c>
      <c r="AI53" s="32">
        <v>0</v>
      </c>
      <c r="AJ53" s="32">
        <v>0</v>
      </c>
      <c r="AK53" s="16"/>
      <c r="AL53" s="34">
        <f t="shared" si="0"/>
        <v>-2.0039716648173016</v>
      </c>
      <c r="AM53" s="34">
        <f t="shared" si="1"/>
        <v>-1.62767131015356</v>
      </c>
      <c r="AN53" s="34">
        <f t="shared" si="2"/>
        <v>-1.8461932508836458</v>
      </c>
      <c r="AO53" s="34">
        <f t="shared" si="3"/>
        <v>-0.52400763924477345</v>
      </c>
      <c r="AP53" s="34">
        <f t="shared" si="4"/>
        <v>-1.2520349602506571</v>
      </c>
      <c r="AQ53" s="34">
        <f t="shared" si="5"/>
        <v>-0.12522747620603158</v>
      </c>
      <c r="AR53" s="34">
        <f t="shared" si="6"/>
        <v>-0.46979168096387625</v>
      </c>
      <c r="AS53" s="34">
        <f t="shared" si="7"/>
        <v>-3.2091188624030063E-2</v>
      </c>
      <c r="AT53" s="34">
        <f t="shared" si="8"/>
        <v>-0.14331199350731355</v>
      </c>
      <c r="AU53" s="34">
        <f t="shared" si="9"/>
        <v>-0.383085672943214</v>
      </c>
      <c r="AV53" s="34">
        <f t="shared" si="10"/>
        <v>-0.32107974394886601</v>
      </c>
      <c r="AW53" s="34">
        <f t="shared" si="11"/>
        <v>-0.3839441063455995</v>
      </c>
      <c r="AX53" s="34">
        <f t="shared" si="12"/>
        <v>-0.20200785050292994</v>
      </c>
      <c r="AY53" s="34">
        <f t="shared" si="13"/>
        <v>-0.21011422768154267</v>
      </c>
      <c r="AZ53" s="34">
        <f t="shared" si="14"/>
        <v>0.65175898345059569</v>
      </c>
      <c r="BA53" s="34">
        <f t="shared" si="15"/>
        <v>-0.79161417801229872</v>
      </c>
      <c r="BB53" s="34">
        <f t="shared" si="16"/>
        <v>2.8894803625063806E-2</v>
      </c>
      <c r="BC53" s="34">
        <f t="shared" si="17"/>
        <v>-1.8057202927766358</v>
      </c>
      <c r="BD53" s="34">
        <f t="shared" si="18"/>
        <v>-0.63058732750823876</v>
      </c>
      <c r="BE53" s="34">
        <f t="shared" si="19"/>
        <v>0.92266508316276086</v>
      </c>
      <c r="BF53" s="34">
        <f t="shared" si="20"/>
        <v>1.3627745547674448</v>
      </c>
      <c r="BG53" s="34">
        <f t="shared" si="21"/>
        <v>-0.258133953880894</v>
      </c>
      <c r="BH53" s="34">
        <f t="shared" si="22"/>
        <v>-0.10769587593781106</v>
      </c>
      <c r="BI53" s="19">
        <f t="shared" si="28"/>
        <v>-0.92101163503399208</v>
      </c>
      <c r="BJ53" s="19">
        <f t="shared" si="29"/>
        <v>-0.68952272916412405</v>
      </c>
      <c r="BK53" s="19">
        <f t="shared" si="30"/>
        <v>-1.2805943820726557</v>
      </c>
      <c r="BL53" s="19">
        <f t="shared" si="31"/>
        <v>-1.0736418291623075</v>
      </c>
      <c r="BM53" s="19">
        <f t="shared" si="32"/>
        <v>-0.75523598690070326</v>
      </c>
      <c r="BN53" s="19">
        <f t="shared" si="33"/>
        <v>-0.46746210853446896</v>
      </c>
      <c r="BO53" s="19">
        <f t="shared" si="34"/>
        <v>-8.5397587379925755E-2</v>
      </c>
      <c r="BP53" s="19">
        <f t="shared" si="35"/>
        <v>-1.1029897576601158</v>
      </c>
      <c r="BQ53" s="19">
        <f t="shared" si="36"/>
        <v>-0.28377044591046657</v>
      </c>
      <c r="BR53" s="19">
        <f t="shared" si="37"/>
        <v>-0.8240732821265796</v>
      </c>
      <c r="BS53" s="19">
        <f t="shared" si="38"/>
        <v>-0.77392725614555191</v>
      </c>
      <c r="BT53" s="19">
        <f>IF(AND('[1]Ponderación por derecho'!$B$13&lt;&gt;1,'[1]Ponderación por derecho'!$B$13&lt;&gt;0),"Error ponderación",IFERROR(IF(SUM($BI$1126:$BS$1126)=0,0,SUMPRODUCT($BI$1126:$BS$1126,BI53:BS53)),""))</f>
        <v>-0.32084197208312837</v>
      </c>
      <c r="BU53" s="34">
        <f t="shared" si="39"/>
        <v>-0.3189907128374449</v>
      </c>
      <c r="BV53" s="16">
        <f t="shared" si="40"/>
        <v>0</v>
      </c>
      <c r="BW53" s="34">
        <f t="shared" si="23"/>
        <v>0.94571845028642998</v>
      </c>
      <c r="BX53" s="34">
        <f t="shared" si="24"/>
        <v>-4.7449933442864904E-2</v>
      </c>
      <c r="BY53" s="34">
        <f t="shared" si="41"/>
        <v>0.3461456464926651</v>
      </c>
      <c r="BZ53" s="34">
        <f t="shared" si="42"/>
        <v>-0.41480472111207672</v>
      </c>
      <c r="CA53" s="19">
        <f t="shared" si="43"/>
        <v>-0.31621379227651047</v>
      </c>
      <c r="CB53" s="16"/>
      <c r="CC53" s="5">
        <f t="shared" si="25"/>
        <v>5308</v>
      </c>
      <c r="CD53" s="6">
        <f t="shared" si="26"/>
        <v>4.947400779241215E-4</v>
      </c>
      <c r="CE53" s="19">
        <f t="shared" si="44"/>
        <v>0.5100200484333659</v>
      </c>
      <c r="CF53" s="4">
        <f t="shared" si="27"/>
        <v>2.5232735850478765E-4</v>
      </c>
      <c r="CG53" s="3">
        <f>IF('Ponderación por derecho'!$D$20="Error ponderación","",CF53/$CF$1127)</f>
        <v>1.6951772164547951E-4</v>
      </c>
      <c r="CH53" s="39"/>
    </row>
    <row r="54" spans="1:86" ht="18.95" customHeight="1">
      <c r="A54" s="7">
        <v>5310</v>
      </c>
      <c r="B54" s="7" t="s">
        <v>962</v>
      </c>
      <c r="C54" s="7" t="s">
        <v>1020</v>
      </c>
      <c r="D54" s="5">
        <v>0</v>
      </c>
      <c r="E54" s="5">
        <v>625</v>
      </c>
      <c r="F54" s="19">
        <v>69.053039999999996</v>
      </c>
      <c r="G54" s="19">
        <v>53.476730000000003</v>
      </c>
      <c r="H54" s="19">
        <v>74.785799999999995</v>
      </c>
      <c r="I54" s="19">
        <v>15.78889</v>
      </c>
      <c r="J54" s="19">
        <v>16.898289999999999</v>
      </c>
      <c r="K54" s="84">
        <v>9.9938000000000006E-3</v>
      </c>
      <c r="L54" s="84">
        <v>4.4758000000000003E-3</v>
      </c>
      <c r="M54" s="84">
        <v>5.3629999999999997E-3</v>
      </c>
      <c r="N54" s="84">
        <v>0</v>
      </c>
      <c r="O54" s="84">
        <v>0</v>
      </c>
      <c r="P54" s="84">
        <v>2.611E-4</v>
      </c>
      <c r="Q54" s="84">
        <v>4.3926600000000003E-2</v>
      </c>
      <c r="R54" s="84">
        <v>1.7596999999999999E-3</v>
      </c>
      <c r="S54" s="84">
        <v>1.3289E-3</v>
      </c>
      <c r="T54" s="19">
        <v>0.82361309999999999</v>
      </c>
      <c r="U54" s="19">
        <v>8.9615899999999998E-2</v>
      </c>
      <c r="V54" s="19">
        <v>0.76244659999999997</v>
      </c>
      <c r="W54" s="19">
        <v>0.52062589999999997</v>
      </c>
      <c r="X54" s="19">
        <v>0.86344240000000005</v>
      </c>
      <c r="Y54" s="19">
        <v>0.93883360000000005</v>
      </c>
      <c r="Z54" s="19">
        <v>0.23809520000000001</v>
      </c>
      <c r="AA54" s="19">
        <v>3.2000000000000002E-3</v>
      </c>
      <c r="AB54" s="19">
        <v>1.6000000000000001E-3</v>
      </c>
      <c r="AC54" s="19">
        <v>0.4617</v>
      </c>
      <c r="AD54" s="40">
        <v>16000</v>
      </c>
      <c r="AE54" s="19">
        <v>0.84811320000000001</v>
      </c>
      <c r="AF54" s="5">
        <v>1</v>
      </c>
      <c r="AG54" s="5">
        <v>0</v>
      </c>
      <c r="AH54" s="32">
        <v>0</v>
      </c>
      <c r="AI54" s="32">
        <v>0</v>
      </c>
      <c r="AJ54" s="32">
        <v>0</v>
      </c>
      <c r="AK54" s="16"/>
      <c r="AL54" s="34">
        <f t="shared" si="0"/>
        <v>-2.4622119690700418E-2</v>
      </c>
      <c r="AM54" s="34">
        <f t="shared" si="1"/>
        <v>-0.27545226302559322</v>
      </c>
      <c r="AN54" s="34">
        <f t="shared" si="2"/>
        <v>4.5575916000301579E-2</v>
      </c>
      <c r="AO54" s="34">
        <f t="shared" si="3"/>
        <v>-0.34913830182315309</v>
      </c>
      <c r="AP54" s="34">
        <f t="shared" si="4"/>
        <v>-0.60043040406855686</v>
      </c>
      <c r="AQ54" s="34">
        <f t="shared" si="5"/>
        <v>-0.11019804621205867</v>
      </c>
      <c r="AR54" s="34">
        <f t="shared" si="6"/>
        <v>-0.45247487699376215</v>
      </c>
      <c r="AS54" s="34">
        <f t="shared" si="7"/>
        <v>-0.87646865971556831</v>
      </c>
      <c r="AT54" s="34">
        <f t="shared" si="8"/>
        <v>-0.15074875333706975</v>
      </c>
      <c r="AU54" s="34">
        <f t="shared" si="9"/>
        <v>-0.42992876172112682</v>
      </c>
      <c r="AV54" s="34">
        <f t="shared" si="10"/>
        <v>-0.64247596890789205</v>
      </c>
      <c r="AW54" s="34">
        <f t="shared" si="11"/>
        <v>0.81895548391451367</v>
      </c>
      <c r="AX54" s="34">
        <f t="shared" si="12"/>
        <v>-0.14581093639960979</v>
      </c>
      <c r="AY54" s="34">
        <f t="shared" si="13"/>
        <v>-0.15851842463997887</v>
      </c>
      <c r="AZ54" s="34">
        <f t="shared" si="14"/>
        <v>-2.0565069672442067</v>
      </c>
      <c r="BA54" s="34">
        <f t="shared" si="15"/>
        <v>-1.1019855533202927</v>
      </c>
      <c r="BB54" s="34">
        <f t="shared" si="16"/>
        <v>-0.93078884844407206</v>
      </c>
      <c r="BC54" s="34">
        <f t="shared" si="17"/>
        <v>-1.2473853774402761</v>
      </c>
      <c r="BD54" s="34">
        <f t="shared" si="18"/>
        <v>0.67573759523707855</v>
      </c>
      <c r="BE54" s="34">
        <f t="shared" si="19"/>
        <v>1.1780464575701814</v>
      </c>
      <c r="BF54" s="34">
        <f t="shared" si="20"/>
        <v>1.3658970028915791</v>
      </c>
      <c r="BG54" s="34">
        <f t="shared" si="21"/>
        <v>-7.9961748103518759E-3</v>
      </c>
      <c r="BH54" s="34">
        <f t="shared" si="22"/>
        <v>-7.5180968850139987E-2</v>
      </c>
      <c r="BI54" s="19">
        <f t="shared" si="28"/>
        <v>-0.38886922784401662</v>
      </c>
      <c r="BJ54" s="19">
        <f t="shared" si="29"/>
        <v>-0.55290532948780913</v>
      </c>
      <c r="BK54" s="19">
        <f t="shared" si="30"/>
        <v>-0.71615871894884819</v>
      </c>
      <c r="BL54" s="19">
        <f t="shared" si="31"/>
        <v>-8.7685436513885079E-2</v>
      </c>
      <c r="BM54" s="19">
        <f t="shared" si="32"/>
        <v>-0.11820719018420171</v>
      </c>
      <c r="BN54" s="19">
        <f t="shared" si="33"/>
        <v>0.17031612299052967</v>
      </c>
      <c r="BO54" s="19">
        <f t="shared" si="34"/>
        <v>-0.52889659505094866</v>
      </c>
      <c r="BP54" s="19">
        <f t="shared" si="35"/>
        <v>-8.5216528045155102E-2</v>
      </c>
      <c r="BQ54" s="19">
        <f t="shared" si="36"/>
        <v>0.3942521528536333</v>
      </c>
      <c r="BR54" s="19">
        <f t="shared" si="37"/>
        <v>-6.3712239713677052E-2</v>
      </c>
      <c r="BS54" s="19">
        <f t="shared" si="38"/>
        <v>-8.6107171060273088E-2</v>
      </c>
      <c r="BT54" s="19">
        <f>IF(AND('[1]Ponderación por derecho'!$B$13&lt;&gt;1,'[1]Ponderación por derecho'!$B$13&lt;&gt;0),"Error ponderación",IFERROR(IF(SUM($BI$1126:$BS$1126)=0,0,SUMPRODUCT($BI$1126:$BS$1126,BI54:BS54)),""))</f>
        <v>-0.32393452652587729</v>
      </c>
      <c r="BU54" s="34">
        <f t="shared" si="39"/>
        <v>-0.32211523412502413</v>
      </c>
      <c r="BV54" s="16">
        <f t="shared" si="40"/>
        <v>0</v>
      </c>
      <c r="BW54" s="34">
        <f t="shared" si="23"/>
        <v>-0.7334143083853969</v>
      </c>
      <c r="BX54" s="34">
        <f t="shared" si="24"/>
        <v>-4.8649661641084557E-2</v>
      </c>
      <c r="BY54" s="34">
        <f t="shared" si="41"/>
        <v>0.73585719375712888</v>
      </c>
      <c r="BZ54" s="34">
        <f t="shared" si="42"/>
        <v>1.5402258756450848E-2</v>
      </c>
      <c r="CA54" s="19">
        <f t="shared" si="43"/>
        <v>1.0779280880135361E-2</v>
      </c>
      <c r="CB54" s="16"/>
      <c r="CC54" s="5">
        <f t="shared" si="25"/>
        <v>5310</v>
      </c>
      <c r="CD54" s="6">
        <f t="shared" si="26"/>
        <v>9.1401876648707051E-5</v>
      </c>
      <c r="CE54" s="19">
        <f t="shared" si="44"/>
        <v>0.93208073907810263</v>
      </c>
      <c r="CF54" s="4">
        <f t="shared" si="27"/>
        <v>8.5193928739852435E-5</v>
      </c>
      <c r="CG54" s="3">
        <f>IF('Ponderación por derecho'!$D$20="Error ponderación","",CF54/$CF$1127)</f>
        <v>5.7234700127584869E-5</v>
      </c>
      <c r="CH54" s="39"/>
    </row>
    <row r="55" spans="1:86" ht="18.95" customHeight="1">
      <c r="A55" s="7">
        <v>5313</v>
      </c>
      <c r="B55" s="7" t="s">
        <v>962</v>
      </c>
      <c r="C55" s="7" t="s">
        <v>424</v>
      </c>
      <c r="D55" s="5">
        <v>0</v>
      </c>
      <c r="E55" s="5">
        <v>12272</v>
      </c>
      <c r="F55" s="19">
        <v>61.507980000000003</v>
      </c>
      <c r="G55" s="19">
        <v>53.23207</v>
      </c>
      <c r="H55" s="19">
        <v>77.287180000000006</v>
      </c>
      <c r="I55" s="19">
        <v>7.2059350000000002</v>
      </c>
      <c r="J55" s="19">
        <v>10.999650000000001</v>
      </c>
      <c r="K55" s="84">
        <v>7.5392000000000002E-3</v>
      </c>
      <c r="L55" s="84">
        <v>2.9667999999999999E-3</v>
      </c>
      <c r="M55" s="84">
        <v>6.24638E-2</v>
      </c>
      <c r="N55" s="84">
        <v>5.6900000000000001E-5</v>
      </c>
      <c r="O55" s="84">
        <v>1.0574E-3</v>
      </c>
      <c r="P55" s="84">
        <v>1.8084200000000002E-2</v>
      </c>
      <c r="Q55" s="84">
        <v>2.2131600000000001E-2</v>
      </c>
      <c r="R55" s="84">
        <v>0</v>
      </c>
      <c r="S55" s="84">
        <v>0</v>
      </c>
      <c r="T55" s="19">
        <v>0.77683449999999998</v>
      </c>
      <c r="U55" s="19">
        <v>0.14931140000000001</v>
      </c>
      <c r="V55" s="19">
        <v>0.82852289999999995</v>
      </c>
      <c r="W55" s="19">
        <v>0.66685530000000004</v>
      </c>
      <c r="X55" s="19">
        <v>0.74174680000000004</v>
      </c>
      <c r="Y55" s="19">
        <v>0.92671190000000003</v>
      </c>
      <c r="Z55" s="19">
        <v>1.41978E-2</v>
      </c>
      <c r="AA55" s="19">
        <v>5.9077599999999997E-3</v>
      </c>
      <c r="AB55" s="19">
        <v>1.30378E-3</v>
      </c>
      <c r="AC55" s="19">
        <v>0.46920000000000001</v>
      </c>
      <c r="AD55" s="40">
        <v>384561.92959582788</v>
      </c>
      <c r="AE55" s="19">
        <v>0.65943399999999996</v>
      </c>
      <c r="AF55" s="5">
        <v>1</v>
      </c>
      <c r="AG55" s="5">
        <v>1</v>
      </c>
      <c r="AH55" s="32">
        <v>1</v>
      </c>
      <c r="AI55" s="32">
        <v>0</v>
      </c>
      <c r="AJ55" s="32">
        <v>0</v>
      </c>
      <c r="AK55" s="16"/>
      <c r="AL55" s="34">
        <f t="shared" si="0"/>
        <v>-0.48519444857804084</v>
      </c>
      <c r="AM55" s="34">
        <f t="shared" si="1"/>
        <v>-0.3000285849684341</v>
      </c>
      <c r="AN55" s="34">
        <f t="shared" si="2"/>
        <v>0.3463511477716652</v>
      </c>
      <c r="AO55" s="34">
        <f t="shared" si="3"/>
        <v>-1.1152140745720214</v>
      </c>
      <c r="AP55" s="34">
        <f t="shared" si="4"/>
        <v>-1.0459538537789563</v>
      </c>
      <c r="AQ55" s="34">
        <f t="shared" si="5"/>
        <v>-0.17963384305603741</v>
      </c>
      <c r="AR55" s="34">
        <f t="shared" si="6"/>
        <v>-0.50528622944101809</v>
      </c>
      <c r="AS55" s="34">
        <f t="shared" si="7"/>
        <v>1.1970742986600065E-2</v>
      </c>
      <c r="AT55" s="34">
        <f t="shared" si="8"/>
        <v>-0.14944313274369384</v>
      </c>
      <c r="AU55" s="34">
        <f t="shared" si="9"/>
        <v>-0.40306619755074613</v>
      </c>
      <c r="AV55" s="34">
        <f t="shared" si="10"/>
        <v>-0.21094783527720315</v>
      </c>
      <c r="AW55" s="34">
        <f t="shared" si="11"/>
        <v>0.20836717507286515</v>
      </c>
      <c r="AX55" s="34">
        <f t="shared" si="12"/>
        <v>-0.20200785050292994</v>
      </c>
      <c r="AY55" s="34">
        <f t="shared" si="13"/>
        <v>-0.21011422768154267</v>
      </c>
      <c r="AZ55" s="34">
        <f t="shared" si="14"/>
        <v>-2.8691616921276175</v>
      </c>
      <c r="BA55" s="34">
        <f t="shared" si="15"/>
        <v>-0.53455228191194093</v>
      </c>
      <c r="BB55" s="34">
        <f t="shared" si="16"/>
        <v>0.68999881601124802</v>
      </c>
      <c r="BC55" s="34">
        <f t="shared" si="17"/>
        <v>0.38559586499558091</v>
      </c>
      <c r="BD55" s="34">
        <f t="shared" si="18"/>
        <v>-0.7827059750337414</v>
      </c>
      <c r="BE55" s="34">
        <f t="shared" si="19"/>
        <v>0.9927044464727085</v>
      </c>
      <c r="BF55" s="34">
        <f t="shared" si="20"/>
        <v>-0.87411586679311448</v>
      </c>
      <c r="BG55" s="34">
        <f t="shared" si="21"/>
        <v>0.20366416039466406</v>
      </c>
      <c r="BH55" s="34">
        <f t="shared" si="22"/>
        <v>-8.2564873923361329E-2</v>
      </c>
      <c r="BI55" s="19">
        <f t="shared" si="28"/>
        <v>-0.12261165906543771</v>
      </c>
      <c r="BJ55" s="19">
        <f t="shared" si="29"/>
        <v>-3.8438666132734722E-2</v>
      </c>
      <c r="BK55" s="19">
        <f t="shared" si="30"/>
        <v>-2.9209280198619958E-2</v>
      </c>
      <c r="BL55" s="19">
        <f t="shared" si="31"/>
        <v>-0.31731879066086732</v>
      </c>
      <c r="BM55" s="19">
        <f t="shared" si="32"/>
        <v>-0.74390867545448136</v>
      </c>
      <c r="BN55" s="19">
        <f t="shared" si="33"/>
        <v>9.8854054205821495E-2</v>
      </c>
      <c r="BO55" s="19">
        <f t="shared" si="34"/>
        <v>-1.2586695305422579</v>
      </c>
      <c r="BP55" s="19">
        <f t="shared" si="35"/>
        <v>-0.34360114954048537</v>
      </c>
      <c r="BQ55" s="19">
        <f t="shared" si="36"/>
        <v>-0.52314151435089939</v>
      </c>
      <c r="BR55" s="19">
        <f t="shared" si="37"/>
        <v>-0.16388150528830647</v>
      </c>
      <c r="BS55" s="19">
        <f t="shared" si="38"/>
        <v>-0.25929118339431495</v>
      </c>
      <c r="BT55" s="19">
        <f>IF(AND('[1]Ponderación por derecho'!$B$13&lt;&gt;1,'[1]Ponderación por derecho'!$B$13&lt;&gt;0),"Error ponderación",IFERROR(IF(SUM($BI$1126:$BS$1126)=0,0,SUMPRODUCT($BI$1126:$BS$1126,BI55:BS55)),""))</f>
        <v>-0.60736628223592948</v>
      </c>
      <c r="BU55" s="34">
        <f t="shared" si="39"/>
        <v>-0.60847674228487292</v>
      </c>
      <c r="BV55" s="16">
        <f t="shared" si="40"/>
        <v>0</v>
      </c>
      <c r="BW55" s="34">
        <f t="shared" si="23"/>
        <v>-0.62484969036782179</v>
      </c>
      <c r="BX55" s="34">
        <f t="shared" si="24"/>
        <v>-2.7898980325272191E-2</v>
      </c>
      <c r="BY55" s="34">
        <f t="shared" si="41"/>
        <v>-4.3565900771799115E-2</v>
      </c>
      <c r="BZ55" s="34">
        <f t="shared" si="42"/>
        <v>0.23210485715496434</v>
      </c>
      <c r="CA55" s="19">
        <f t="shared" si="43"/>
        <v>0.17549127284506225</v>
      </c>
      <c r="CB55" s="16"/>
      <c r="CC55" s="5">
        <f t="shared" si="25"/>
        <v>5313</v>
      </c>
      <c r="CD55" s="6">
        <f t="shared" si="26"/>
        <v>1.7946941283726928E-3</v>
      </c>
      <c r="CE55" s="19">
        <f t="shared" si="44"/>
        <v>1.1508311504502655</v>
      </c>
      <c r="CF55" s="4">
        <f t="shared" si="27"/>
        <v>2.0653899084614826E-3</v>
      </c>
      <c r="CG55" s="3">
        <f>IF('Ponderación por derecho'!$D$20="Error ponderación","",CF55/$CF$1127)</f>
        <v>1.3875633370343107E-3</v>
      </c>
      <c r="CH55" s="39"/>
    </row>
    <row r="56" spans="1:86" ht="18.95" customHeight="1">
      <c r="A56" s="7">
        <v>5315</v>
      </c>
      <c r="B56" s="7" t="s">
        <v>962</v>
      </c>
      <c r="C56" s="7" t="s">
        <v>244</v>
      </c>
      <c r="D56" s="5">
        <v>0</v>
      </c>
      <c r="E56" s="5">
        <v>652</v>
      </c>
      <c r="F56" s="19">
        <v>78.679869999999994</v>
      </c>
      <c r="G56" s="19">
        <v>60.621760000000002</v>
      </c>
      <c r="H56" s="19">
        <v>76.554410000000004</v>
      </c>
      <c r="I56" s="19">
        <v>18.976680000000002</v>
      </c>
      <c r="J56" s="19">
        <v>26.334199999999999</v>
      </c>
      <c r="K56" s="84">
        <v>5.9869999999999997E-4</v>
      </c>
      <c r="L56" s="84">
        <v>1.8849899999999999E-2</v>
      </c>
      <c r="M56" s="84">
        <v>3.3871499999999999E-2</v>
      </c>
      <c r="N56" s="84">
        <v>1.07007E-2</v>
      </c>
      <c r="O56" s="84">
        <v>4.9160700000000002E-2</v>
      </c>
      <c r="P56" s="84">
        <v>3.4278599999999999E-2</v>
      </c>
      <c r="Q56" s="84">
        <v>6.00604E-2</v>
      </c>
      <c r="R56" s="84">
        <v>1.6613000000000001E-3</v>
      </c>
      <c r="S56" s="84">
        <v>2.101E-3</v>
      </c>
      <c r="T56" s="19">
        <v>0.81944439999999996</v>
      </c>
      <c r="U56" s="19">
        <v>0.1087963</v>
      </c>
      <c r="V56" s="19">
        <v>0.77777779999999996</v>
      </c>
      <c r="W56" s="19">
        <v>0.61574079999999998</v>
      </c>
      <c r="X56" s="19">
        <v>0.85879629999999996</v>
      </c>
      <c r="Y56" s="19">
        <v>0.89120370000000004</v>
      </c>
      <c r="Z56" s="19">
        <v>0.3717278</v>
      </c>
      <c r="AA56" s="19">
        <v>2.7607360000000001E-2</v>
      </c>
      <c r="AB56" s="19">
        <v>0</v>
      </c>
      <c r="AC56" s="19">
        <v>0.43809999999999999</v>
      </c>
      <c r="AD56" s="40">
        <v>14527.60736196319</v>
      </c>
      <c r="AE56" s="19" t="s">
        <v>1121</v>
      </c>
      <c r="AF56" s="5">
        <v>0</v>
      </c>
      <c r="AG56" s="5">
        <v>0</v>
      </c>
      <c r="AH56" s="32">
        <v>0</v>
      </c>
      <c r="AI56" s="32">
        <v>0</v>
      </c>
      <c r="AJ56" s="32">
        <v>0</v>
      </c>
      <c r="AK56" s="16"/>
      <c r="AL56" s="34">
        <f t="shared" si="0"/>
        <v>0.56302748321537577</v>
      </c>
      <c r="AM56" s="34">
        <f t="shared" si="1"/>
        <v>0.44227256968614459</v>
      </c>
      <c r="AN56" s="34">
        <f t="shared" si="2"/>
        <v>0.25824015840375558</v>
      </c>
      <c r="AO56" s="34">
        <f t="shared" si="3"/>
        <v>-6.4610573597720641E-2</v>
      </c>
      <c r="AP56" s="34">
        <f t="shared" si="4"/>
        <v>0.11226255131723638</v>
      </c>
      <c r="AQ56" s="34">
        <f t="shared" si="5"/>
        <v>-0.37596691076386524</v>
      </c>
      <c r="AR56" s="34">
        <f t="shared" si="6"/>
        <v>5.0583877951301669E-2</v>
      </c>
      <c r="AS56" s="34">
        <f t="shared" si="7"/>
        <v>-0.43290088637553165</v>
      </c>
      <c r="AT56" s="34">
        <f t="shared" si="8"/>
        <v>9.4788228798913021E-2</v>
      </c>
      <c r="AU56" s="34">
        <f t="shared" si="9"/>
        <v>0.81896707562598414</v>
      </c>
      <c r="AV56" s="34">
        <f t="shared" si="10"/>
        <v>0.18114664925516366</v>
      </c>
      <c r="AW56" s="34">
        <f t="shared" si="11"/>
        <v>1.270944915306548</v>
      </c>
      <c r="AX56" s="34">
        <f t="shared" si="12"/>
        <v>-0.1489533904245951</v>
      </c>
      <c r="AY56" s="34">
        <f t="shared" si="13"/>
        <v>-0.12854090975669843</v>
      </c>
      <c r="AZ56" s="34">
        <f t="shared" si="14"/>
        <v>-2.1289271284209303</v>
      </c>
      <c r="BA56" s="34">
        <f t="shared" si="15"/>
        <v>-0.9196670013537166</v>
      </c>
      <c r="BB56" s="34">
        <f t="shared" si="16"/>
        <v>-0.55472935598917683</v>
      </c>
      <c r="BC56" s="34">
        <f t="shared" si="17"/>
        <v>-0.18521287604067907</v>
      </c>
      <c r="BD56" s="34">
        <f t="shared" si="18"/>
        <v>0.62005707209708505</v>
      </c>
      <c r="BE56" s="34">
        <f t="shared" si="19"/>
        <v>0.44978050028931188</v>
      </c>
      <c r="BF56" s="34">
        <f t="shared" si="20"/>
        <v>2.7028430496497227</v>
      </c>
      <c r="BG56" s="34">
        <f t="shared" si="21"/>
        <v>1.8998797074943938</v>
      </c>
      <c r="BH56" s="34">
        <f t="shared" si="22"/>
        <v>-0.11506432621005545</v>
      </c>
      <c r="BI56" s="19">
        <f t="shared" si="28"/>
        <v>-0.34579791790460873</v>
      </c>
      <c r="BJ56" s="19">
        <f t="shared" si="29"/>
        <v>-2.0624302783910198E-2</v>
      </c>
      <c r="BK56" s="19">
        <f t="shared" si="30"/>
        <v>-1.8362093066944984E-2</v>
      </c>
      <c r="BL56" s="19">
        <f t="shared" si="31"/>
        <v>0.32890785600714439</v>
      </c>
      <c r="BM56" s="19">
        <f t="shared" si="32"/>
        <v>0.51709556634676856</v>
      </c>
      <c r="BN56" s="19">
        <f t="shared" si="33"/>
        <v>0.3979848775866171</v>
      </c>
      <c r="BO56" s="19">
        <f t="shared" si="34"/>
        <v>-0.30753092890403438</v>
      </c>
      <c r="BP56" s="19">
        <f t="shared" si="35"/>
        <v>0.20703704639539033</v>
      </c>
      <c r="BQ56" s="19">
        <f t="shared" si="36"/>
        <v>1.0457765410361333</v>
      </c>
      <c r="BR56" s="19">
        <f t="shared" si="37"/>
        <v>0.77812209365102369</v>
      </c>
      <c r="BS56" s="19">
        <f t="shared" si="38"/>
        <v>0.1064740824162073</v>
      </c>
      <c r="BT56" s="19">
        <f>IF(AND('[1]Ponderación por derecho'!$B$13&lt;&gt;1,'[1]Ponderación por derecho'!$B$13&lt;&gt;0),"Error ponderación",IFERROR(IF(SUM($BI$1126:$BS$1126)=0,0,SUMPRODUCT($BI$1126:$BS$1126,BI56:BS56)),""))</f>
        <v>-3.8494861732814106E-2</v>
      </c>
      <c r="BU56" s="34">
        <f t="shared" si="39"/>
        <v>-3.3725061704113914E-2</v>
      </c>
      <c r="BV56" s="16">
        <f t="shared" si="40"/>
        <v>0</v>
      </c>
      <c r="BW56" s="34">
        <f t="shared" si="23"/>
        <v>-1.0750309730806997</v>
      </c>
      <c r="BX56" s="34">
        <f t="shared" si="24"/>
        <v>-4.8732559922079442E-2</v>
      </c>
      <c r="BY56" s="34" t="str">
        <f t="shared" si="41"/>
        <v/>
      </c>
      <c r="BZ56" s="34">
        <f t="shared" si="42"/>
        <v>0.56188176650138955</v>
      </c>
      <c r="CA56" s="19">
        <f t="shared" si="43"/>
        <v>0.42614914240413543</v>
      </c>
      <c r="CB56" s="16"/>
      <c r="CC56" s="5">
        <f t="shared" si="25"/>
        <v>5315</v>
      </c>
      <c r="CD56" s="6">
        <f t="shared" si="26"/>
        <v>9.5350437719931197E-5</v>
      </c>
      <c r="CE56" s="19">
        <f t="shared" si="44"/>
        <v>1.3415404286706043</v>
      </c>
      <c r="CF56" s="4">
        <f t="shared" si="27"/>
        <v>1.2791646709272626E-4</v>
      </c>
      <c r="CG56" s="3">
        <f>IF('Ponderación por derecho'!$D$20="Error ponderación","",CF56/$CF$1127)</f>
        <v>8.5936412884401824E-5</v>
      </c>
      <c r="CH56" s="39"/>
    </row>
    <row r="57" spans="1:86" ht="18.95" customHeight="1">
      <c r="A57" s="7">
        <v>5318</v>
      </c>
      <c r="B57" s="7" t="s">
        <v>962</v>
      </c>
      <c r="C57" s="7" t="s">
        <v>1019</v>
      </c>
      <c r="D57" s="5">
        <v>0</v>
      </c>
      <c r="E57" s="5">
        <v>3560</v>
      </c>
      <c r="F57" s="19">
        <v>41.209789999999998</v>
      </c>
      <c r="G57" s="19">
        <v>42.13937</v>
      </c>
      <c r="H57" s="19">
        <v>60.894730000000003</v>
      </c>
      <c r="I57" s="19">
        <v>11.58461</v>
      </c>
      <c r="J57" s="19">
        <v>8.0551619999999993</v>
      </c>
      <c r="K57" s="84">
        <v>1.6668100000000002E-2</v>
      </c>
      <c r="L57" s="84">
        <v>3.9411000000000003E-3</v>
      </c>
      <c r="M57" s="84">
        <v>4.5637700000000003E-2</v>
      </c>
      <c r="N57" s="84">
        <v>0</v>
      </c>
      <c r="O57" s="84">
        <v>9.4430000000000002E-4</v>
      </c>
      <c r="P57" s="84">
        <v>8.3797999999999997E-3</v>
      </c>
      <c r="Q57" s="84">
        <v>3.6900000000000002E-5</v>
      </c>
      <c r="R57" s="84">
        <v>1.9035E-3</v>
      </c>
      <c r="S57" s="84">
        <v>1.7210000000000001E-4</v>
      </c>
      <c r="T57" s="19">
        <v>0.98324480000000003</v>
      </c>
      <c r="U57" s="19">
        <v>0.2133225</v>
      </c>
      <c r="V57" s="19">
        <v>0.82345729999999995</v>
      </c>
      <c r="W57" s="19">
        <v>0.76093169999999999</v>
      </c>
      <c r="X57" s="19">
        <v>0.7968942</v>
      </c>
      <c r="Y57" s="19">
        <v>0.95300370000000001</v>
      </c>
      <c r="Z57" s="19">
        <v>2.7681600000000001E-2</v>
      </c>
      <c r="AA57" s="19">
        <v>2.809E-4</v>
      </c>
      <c r="AB57" s="19">
        <v>2.809E-4</v>
      </c>
      <c r="AC57" s="19">
        <v>0.67200000000000004</v>
      </c>
      <c r="AD57" s="40">
        <v>15266.85393258427</v>
      </c>
      <c r="AE57" s="19">
        <v>0.75377360000000004</v>
      </c>
      <c r="AF57" s="5">
        <v>1</v>
      </c>
      <c r="AG57" s="5">
        <v>0</v>
      </c>
      <c r="AH57" s="32">
        <v>0</v>
      </c>
      <c r="AI57" s="32">
        <v>0</v>
      </c>
      <c r="AJ57" s="32">
        <v>0</v>
      </c>
      <c r="AK57" s="16"/>
      <c r="AL57" s="34">
        <f t="shared" si="0"/>
        <v>-1.7242547927632079</v>
      </c>
      <c r="AM57" s="34">
        <f t="shared" si="1"/>
        <v>-1.4143004987072842</v>
      </c>
      <c r="AN57" s="34">
        <f t="shared" si="2"/>
        <v>-1.6247379902443371</v>
      </c>
      <c r="AO57" s="34">
        <f t="shared" si="3"/>
        <v>-0.72439333343553047</v>
      </c>
      <c r="AP57" s="34">
        <f t="shared" si="4"/>
        <v>-1.2683506183536506</v>
      </c>
      <c r="AQ57" s="34">
        <f t="shared" si="5"/>
        <v>7.8604748082639939E-2</v>
      </c>
      <c r="AR57" s="34">
        <f t="shared" si="6"/>
        <v>-0.47118808451765065</v>
      </c>
      <c r="AS57" s="34">
        <f t="shared" si="7"/>
        <v>-0.24982892065746362</v>
      </c>
      <c r="AT57" s="34">
        <f t="shared" si="8"/>
        <v>-0.15074875333706975</v>
      </c>
      <c r="AU57" s="34">
        <f t="shared" si="9"/>
        <v>-0.40593943001496979</v>
      </c>
      <c r="AV57" s="34">
        <f t="shared" si="10"/>
        <v>-0.44590817438800079</v>
      </c>
      <c r="AW57" s="34">
        <f t="shared" si="11"/>
        <v>-0.4106172482977965</v>
      </c>
      <c r="AX57" s="34">
        <f t="shared" si="12"/>
        <v>-0.14121861029399094</v>
      </c>
      <c r="AY57" s="34">
        <f t="shared" si="13"/>
        <v>-0.2034322819343434</v>
      </c>
      <c r="AZ57" s="34">
        <f t="shared" si="14"/>
        <v>0.71667254745206932</v>
      </c>
      <c r="BA57" s="34">
        <f t="shared" si="15"/>
        <v>7.390275874350441E-2</v>
      </c>
      <c r="BB57" s="34">
        <f t="shared" si="16"/>
        <v>0.56574455248461475</v>
      </c>
      <c r="BC57" s="34">
        <f t="shared" si="17"/>
        <v>1.4361711703438385</v>
      </c>
      <c r="BD57" s="34">
        <f t="shared" si="18"/>
        <v>-0.12179982109594131</v>
      </c>
      <c r="BE57" s="34">
        <f t="shared" si="19"/>
        <v>1.3947087105093146</v>
      </c>
      <c r="BF57" s="34">
        <f t="shared" si="20"/>
        <v>-0.73921530281937253</v>
      </c>
      <c r="BG57" s="34">
        <f t="shared" si="21"/>
        <v>-0.23617654696185794</v>
      </c>
      <c r="BH57" s="34">
        <f t="shared" si="22"/>
        <v>-0.1080623042835553</v>
      </c>
      <c r="BI57" s="19">
        <f t="shared" si="28"/>
        <v>-0.49074349447273091</v>
      </c>
      <c r="BJ57" s="19">
        <f t="shared" si="29"/>
        <v>-0.43991467691344005</v>
      </c>
      <c r="BK57" s="19">
        <f t="shared" si="30"/>
        <v>-0.17930418102561099</v>
      </c>
      <c r="BL57" s="19">
        <f t="shared" si="31"/>
        <v>-0.93750177305013882</v>
      </c>
      <c r="BM57" s="19">
        <f t="shared" si="32"/>
        <v>-0.59869662315485384</v>
      </c>
      <c r="BN57" s="19">
        <f t="shared" si="33"/>
        <v>-0.25848475221396477</v>
      </c>
      <c r="BO57" s="19">
        <f t="shared" si="34"/>
        <v>-0.13944601142708588</v>
      </c>
      <c r="BP57" s="19">
        <f t="shared" si="35"/>
        <v>-0.93273670152859944</v>
      </c>
      <c r="BQ57" s="19">
        <f t="shared" si="36"/>
        <v>-0.88896745917230791</v>
      </c>
      <c r="BR57" s="19">
        <f t="shared" si="37"/>
        <v>-0.72128787388646975</v>
      </c>
      <c r="BS57" s="19">
        <f t="shared" si="38"/>
        <v>-0.67858312632703555</v>
      </c>
      <c r="BT57" s="19">
        <f>IF(AND('[1]Ponderación por derecho'!$B$13&lt;&gt;1,'[1]Ponderación por derecho'!$B$13&lt;&gt;0),"Error ponderación",IFERROR(IF(SUM($BI$1126:$BS$1126)=0,0,SUMPRODUCT($BI$1126:$BS$1126,BI57:BS57)),""))</f>
        <v>-0.23525136676042041</v>
      </c>
      <c r="BU57" s="34">
        <f t="shared" si="39"/>
        <v>-0.23251538207176187</v>
      </c>
      <c r="BV57" s="16">
        <f t="shared" si="40"/>
        <v>0</v>
      </c>
      <c r="BW57" s="34">
        <f t="shared" si="23"/>
        <v>2.3107375808274075</v>
      </c>
      <c r="BX57" s="34">
        <f t="shared" si="24"/>
        <v>-4.8690939047081341E-2</v>
      </c>
      <c r="BY57" s="34">
        <f t="shared" si="41"/>
        <v>0.3461456464926651</v>
      </c>
      <c r="BZ57" s="34">
        <f t="shared" si="42"/>
        <v>-0.8693974294243304</v>
      </c>
      <c r="CA57" s="19">
        <f t="shared" si="43"/>
        <v>-0.66174204653927027</v>
      </c>
      <c r="CB57" s="16"/>
      <c r="CC57" s="5">
        <f t="shared" si="25"/>
        <v>5318</v>
      </c>
      <c r="CD57" s="6">
        <f t="shared" si="26"/>
        <v>5.2062508939103541E-4</v>
      </c>
      <c r="CE57" s="19">
        <f t="shared" si="44"/>
        <v>0.41573886916267383</v>
      </c>
      <c r="CF57" s="4">
        <f t="shared" si="27"/>
        <v>2.1644408592114503E-4</v>
      </c>
      <c r="CG57" s="3">
        <f>IF('Ponderación por derecho'!$D$20="Error ponderación","",CF57/$CF$1127)</f>
        <v>1.4541074153199578E-4</v>
      </c>
      <c r="CH57" s="39"/>
    </row>
    <row r="58" spans="1:86" ht="18.95" customHeight="1">
      <c r="A58" s="7">
        <v>5321</v>
      </c>
      <c r="B58" s="7" t="s">
        <v>962</v>
      </c>
      <c r="C58" s="7" t="s">
        <v>1018</v>
      </c>
      <c r="D58" s="5">
        <v>0</v>
      </c>
      <c r="E58" s="5">
        <v>1637</v>
      </c>
      <c r="F58" s="19">
        <v>40.88129</v>
      </c>
      <c r="G58" s="19">
        <v>39.123449999999998</v>
      </c>
      <c r="H58" s="19">
        <v>64.110280000000003</v>
      </c>
      <c r="I58" s="19">
        <v>12.072010000000001</v>
      </c>
      <c r="J58" s="19">
        <v>3.1059320000000001</v>
      </c>
      <c r="K58" s="84">
        <v>4.7695000000000003E-3</v>
      </c>
      <c r="L58" s="84">
        <v>1.5182899999999999E-2</v>
      </c>
      <c r="M58" s="84">
        <v>5.2264199999999997E-2</v>
      </c>
      <c r="N58" s="84">
        <v>0</v>
      </c>
      <c r="O58" s="84">
        <v>5.4126000000000001E-3</v>
      </c>
      <c r="P58" s="84">
        <v>1.30654E-2</v>
      </c>
      <c r="Q58" s="84">
        <v>4.3628E-3</v>
      </c>
      <c r="R58" s="84">
        <v>1.2181E-3</v>
      </c>
      <c r="S58" s="84">
        <v>1.642E-3</v>
      </c>
      <c r="T58" s="19">
        <v>0.95880730000000003</v>
      </c>
      <c r="U58" s="19">
        <v>5.33543E-2</v>
      </c>
      <c r="V58" s="19">
        <v>0.80149079999999995</v>
      </c>
      <c r="W58" s="19">
        <v>0.72734399999999999</v>
      </c>
      <c r="X58" s="19">
        <v>0.6975285</v>
      </c>
      <c r="Y58" s="19">
        <v>0.94899960000000005</v>
      </c>
      <c r="Z58" s="19">
        <v>1.8181800000000001E-2</v>
      </c>
      <c r="AA58" s="19">
        <v>3.0543699999999998E-3</v>
      </c>
      <c r="AB58" s="19">
        <v>6.1087000000000001E-4</v>
      </c>
      <c r="AC58" s="19">
        <v>0.55740000000000001</v>
      </c>
      <c r="AD58" s="40">
        <v>7703.7263286499692</v>
      </c>
      <c r="AE58" s="19">
        <v>0.84811320000000001</v>
      </c>
      <c r="AF58" s="5">
        <v>0</v>
      </c>
      <c r="AG58" s="5">
        <v>0</v>
      </c>
      <c r="AH58" s="32">
        <v>1</v>
      </c>
      <c r="AI58" s="32">
        <v>0</v>
      </c>
      <c r="AJ58" s="32">
        <v>0</v>
      </c>
      <c r="AK58" s="16"/>
      <c r="AL58" s="34">
        <f t="shared" si="0"/>
        <v>-1.744307384795543</v>
      </c>
      <c r="AM58" s="34">
        <f t="shared" si="1"/>
        <v>-1.7172524355741674</v>
      </c>
      <c r="AN58" s="34">
        <f t="shared" si="2"/>
        <v>-1.2380883022631413</v>
      </c>
      <c r="AO58" s="34">
        <f t="shared" si="3"/>
        <v>-0.68089021223335722</v>
      </c>
      <c r="AP58" s="34">
        <f t="shared" si="4"/>
        <v>-1.6421652642737612</v>
      </c>
      <c r="AQ58" s="34">
        <f t="shared" si="5"/>
        <v>-0.2579831979483897</v>
      </c>
      <c r="AR58" s="34">
        <f t="shared" si="6"/>
        <v>-7.7752258181294401E-2</v>
      </c>
      <c r="AS58" s="34">
        <f t="shared" si="7"/>
        <v>-0.14672627232318611</v>
      </c>
      <c r="AT58" s="34">
        <f t="shared" si="8"/>
        <v>-0.15074875333706975</v>
      </c>
      <c r="AU58" s="34">
        <f t="shared" si="9"/>
        <v>-0.29242515397703506</v>
      </c>
      <c r="AV58" s="34">
        <f t="shared" si="10"/>
        <v>-0.3324616795055193</v>
      </c>
      <c r="AW58" s="34">
        <f t="shared" si="11"/>
        <v>-0.28942688513110293</v>
      </c>
      <c r="AX58" s="34">
        <f t="shared" si="12"/>
        <v>-0.16310720774038273</v>
      </c>
      <c r="AY58" s="34">
        <f t="shared" si="13"/>
        <v>-0.14636202014580052</v>
      </c>
      <c r="AZ58" s="34">
        <f t="shared" si="14"/>
        <v>0.29213547624133723</v>
      </c>
      <c r="BA58" s="34">
        <f t="shared" si="15"/>
        <v>-1.4466687926683355</v>
      </c>
      <c r="BB58" s="34">
        <f t="shared" si="16"/>
        <v>2.6927575274059652E-2</v>
      </c>
      <c r="BC58" s="34">
        <f t="shared" si="17"/>
        <v>1.0610887035036354</v>
      </c>
      <c r="BD58" s="34">
        <f t="shared" si="18"/>
        <v>-1.3126338879846309</v>
      </c>
      <c r="BE58" s="34">
        <f t="shared" si="19"/>
        <v>1.3334856191413231</v>
      </c>
      <c r="BF58" s="34">
        <f t="shared" si="20"/>
        <v>-0.83425738128670024</v>
      </c>
      <c r="BG58" s="34">
        <f t="shared" si="21"/>
        <v>-1.9379788799740352E-2</v>
      </c>
      <c r="BH58" s="34">
        <f t="shared" si="22"/>
        <v>-9.9837109641023214E-2</v>
      </c>
      <c r="BI58" s="19">
        <f t="shared" si="28"/>
        <v>-0.98091343095995553</v>
      </c>
      <c r="BJ58" s="19">
        <f t="shared" si="29"/>
        <v>-0.58935903949380075</v>
      </c>
      <c r="BK58" s="19">
        <f t="shared" si="30"/>
        <v>-0.27664831787169791</v>
      </c>
      <c r="BL58" s="19">
        <f t="shared" si="31"/>
        <v>-0.94752806906630638</v>
      </c>
      <c r="BM58" s="19">
        <f t="shared" si="32"/>
        <v>-1.0824081020784757</v>
      </c>
      <c r="BN58" s="19">
        <f t="shared" si="33"/>
        <v>-0.24776114838657973</v>
      </c>
      <c r="BO58" s="19">
        <f t="shared" si="34"/>
        <v>-0.22606054037437429</v>
      </c>
      <c r="BP58" s="19">
        <f t="shared" si="35"/>
        <v>-0.95370729626796291</v>
      </c>
      <c r="BQ58" s="19">
        <f t="shared" si="36"/>
        <v>-0.90830892874268121</v>
      </c>
      <c r="BR58" s="19">
        <f t="shared" si="37"/>
        <v>-0.63668306458036128</v>
      </c>
      <c r="BS58" s="19">
        <f t="shared" si="38"/>
        <v>-0.66350217152745561</v>
      </c>
      <c r="BT58" s="19">
        <f>IF(AND('[1]Ponderación por derecho'!$B$13&lt;&gt;1,'[1]Ponderación por derecho'!$B$13&lt;&gt;0),"Error ponderación",IFERROR(IF(SUM($BI$1126:$BS$1126)=0,0,SUMPRODUCT($BI$1126:$BS$1126,BI58:BS58)),""))</f>
        <v>-0.30523042260192124</v>
      </c>
      <c r="BU58" s="34">
        <f t="shared" si="39"/>
        <v>-0.30321779126430998</v>
      </c>
      <c r="BV58" s="16">
        <f t="shared" si="40"/>
        <v>0</v>
      </c>
      <c r="BW58" s="34">
        <f t="shared" si="23"/>
        <v>0.65187021751886054</v>
      </c>
      <c r="BX58" s="34">
        <f t="shared" si="24"/>
        <v>-4.911675636042178E-2</v>
      </c>
      <c r="BY58" s="34">
        <f t="shared" si="41"/>
        <v>0.73585719375712888</v>
      </c>
      <c r="BZ58" s="34">
        <f t="shared" si="42"/>
        <v>-0.44620355163852254</v>
      </c>
      <c r="CA58" s="19">
        <f t="shared" si="43"/>
        <v>-0.34007951405188686</v>
      </c>
      <c r="CB58" s="16"/>
      <c r="CC58" s="5">
        <f t="shared" si="25"/>
        <v>5321</v>
      </c>
      <c r="CD58" s="6">
        <f t="shared" si="26"/>
        <v>2.3939979531829351E-4</v>
      </c>
      <c r="CE58" s="19">
        <f t="shared" si="44"/>
        <v>0.65592557431767062</v>
      </c>
      <c r="CF58" s="4">
        <f t="shared" si="27"/>
        <v>1.5702844823568446E-4</v>
      </c>
      <c r="CG58" s="3">
        <f>IF('Ponderación por derecho'!$D$20="Error ponderación","",CF58/$CF$1127)</f>
        <v>1.0549432664049895E-4</v>
      </c>
      <c r="CH58" s="39"/>
    </row>
    <row r="59" spans="1:86" ht="18.95" customHeight="1">
      <c r="A59" s="7">
        <v>5347</v>
      </c>
      <c r="B59" s="7" t="s">
        <v>962</v>
      </c>
      <c r="C59" s="7" t="s">
        <v>1017</v>
      </c>
      <c r="D59" s="5">
        <v>0</v>
      </c>
      <c r="E59" s="5">
        <v>1054</v>
      </c>
      <c r="F59" s="19">
        <v>69.611639999999994</v>
      </c>
      <c r="G59" s="19">
        <v>59.337710000000001</v>
      </c>
      <c r="H59" s="19">
        <v>72.016710000000003</v>
      </c>
      <c r="I59" s="19">
        <v>24.7315</v>
      </c>
      <c r="J59" s="19">
        <v>9.1766120000000004</v>
      </c>
      <c r="K59" s="84"/>
      <c r="L59" s="84">
        <v>2.2005000000000002E-3</v>
      </c>
      <c r="M59" s="84">
        <v>4.1669499999999998E-2</v>
      </c>
      <c r="N59" s="84">
        <v>0</v>
      </c>
      <c r="O59" s="84">
        <v>8.0889999999999998E-4</v>
      </c>
      <c r="P59" s="84">
        <v>5.1536999999999998E-3</v>
      </c>
      <c r="Q59" s="84">
        <v>3.5579999999999997E-4</v>
      </c>
      <c r="R59" s="84">
        <v>0</v>
      </c>
      <c r="S59" s="84">
        <v>0</v>
      </c>
      <c r="T59" s="19">
        <v>0.97794930000000002</v>
      </c>
      <c r="U59" s="19">
        <v>0.137817</v>
      </c>
      <c r="V59" s="19">
        <v>0.79492830000000003</v>
      </c>
      <c r="W59" s="19">
        <v>0.44873210000000002</v>
      </c>
      <c r="X59" s="19">
        <v>0.6979052</v>
      </c>
      <c r="Y59" s="19">
        <v>0.89525909999999997</v>
      </c>
      <c r="Z59" s="19">
        <v>9.0106000000000006E-2</v>
      </c>
      <c r="AA59" s="19">
        <v>0</v>
      </c>
      <c r="AB59" s="19">
        <v>0</v>
      </c>
      <c r="AC59" s="19">
        <v>0.52549999999999997</v>
      </c>
      <c r="AD59" s="40">
        <v>26353.889943074002</v>
      </c>
      <c r="AE59" s="19">
        <v>0.75377360000000004</v>
      </c>
      <c r="AF59" s="5">
        <v>0</v>
      </c>
      <c r="AG59" s="5">
        <v>0</v>
      </c>
      <c r="AH59" s="32">
        <v>0</v>
      </c>
      <c r="AI59" s="32">
        <v>0</v>
      </c>
      <c r="AJ59" s="32">
        <v>0</v>
      </c>
      <c r="AK59" s="16"/>
      <c r="AL59" s="34">
        <f t="shared" si="0"/>
        <v>9.4764431989873936E-3</v>
      </c>
      <c r="AM59" s="34">
        <f t="shared" si="1"/>
        <v>0.31328856661778692</v>
      </c>
      <c r="AN59" s="34">
        <f t="shared" si="2"/>
        <v>-0.28738976156398649</v>
      </c>
      <c r="AO59" s="34">
        <f t="shared" si="3"/>
        <v>0.44903865076971944</v>
      </c>
      <c r="AP59" s="34">
        <f t="shared" si="4"/>
        <v>-1.1836476575562926</v>
      </c>
      <c r="AQ59" s="34" t="str">
        <f t="shared" si="5"/>
        <v/>
      </c>
      <c r="AR59" s="34">
        <f t="shared" si="6"/>
        <v>-0.53210487714170207</v>
      </c>
      <c r="AS59" s="34">
        <f t="shared" si="7"/>
        <v>-0.31157070427175182</v>
      </c>
      <c r="AT59" s="34">
        <f t="shared" si="8"/>
        <v>-0.15074875333706975</v>
      </c>
      <c r="AU59" s="34">
        <f t="shared" si="9"/>
        <v>-0.40937917957868214</v>
      </c>
      <c r="AV59" s="34">
        <f t="shared" si="10"/>
        <v>-0.52401764535017714</v>
      </c>
      <c r="AW59" s="34">
        <f t="shared" si="11"/>
        <v>-0.40168324454970744</v>
      </c>
      <c r="AX59" s="34">
        <f t="shared" si="12"/>
        <v>-0.20200785050292994</v>
      </c>
      <c r="AY59" s="34">
        <f t="shared" si="13"/>
        <v>-0.21011422768154267</v>
      </c>
      <c r="AZ59" s="34">
        <f t="shared" si="14"/>
        <v>0.62467720993405662</v>
      </c>
      <c r="BA59" s="34">
        <f t="shared" si="15"/>
        <v>-0.64381185750601699</v>
      </c>
      <c r="BB59" s="34">
        <f t="shared" si="16"/>
        <v>-0.13404419596597505</v>
      </c>
      <c r="BC59" s="34">
        <f t="shared" si="17"/>
        <v>-2.0502418949903372</v>
      </c>
      <c r="BD59" s="34">
        <f t="shared" si="18"/>
        <v>-1.3081193805339011</v>
      </c>
      <c r="BE59" s="34">
        <f t="shared" si="19"/>
        <v>0.5117879738123885</v>
      </c>
      <c r="BF59" s="34">
        <f t="shared" si="20"/>
        <v>-0.11468165757675162</v>
      </c>
      <c r="BG59" s="34">
        <f t="shared" si="21"/>
        <v>-0.258133953880894</v>
      </c>
      <c r="BH59" s="34">
        <f t="shared" si="22"/>
        <v>-0.11506432621005545</v>
      </c>
      <c r="BI59" s="19">
        <f t="shared" si="28"/>
        <v>-0.46560080953500171</v>
      </c>
      <c r="BJ59" s="19">
        <f t="shared" si="29"/>
        <v>-0.1176201688299634</v>
      </c>
      <c r="BK59" s="19">
        <f t="shared" si="30"/>
        <v>-0.78411205202103396</v>
      </c>
      <c r="BL59" s="19">
        <f t="shared" si="31"/>
        <v>-7.0636155069041182E-2</v>
      </c>
      <c r="BM59" s="19">
        <f t="shared" si="32"/>
        <v>-0.96704873922295853</v>
      </c>
      <c r="BN59" s="19">
        <f t="shared" si="33"/>
        <v>-9.1774277960040196E-4</v>
      </c>
      <c r="BO59" s="19">
        <f t="shared" si="34"/>
        <v>0.2240108720513562</v>
      </c>
      <c r="BP59" s="19">
        <f t="shared" si="35"/>
        <v>-9.6265703651971277E-2</v>
      </c>
      <c r="BQ59" s="19">
        <f t="shared" si="36"/>
        <v>-0.10510648068643563</v>
      </c>
      <c r="BR59" s="19">
        <f t="shared" si="37"/>
        <v>-0.15292391278781645</v>
      </c>
      <c r="BS59" s="19">
        <f t="shared" si="38"/>
        <v>-0.10523403689753691</v>
      </c>
      <c r="BT59" s="19">
        <f>IF(AND('[1]Ponderación por derecho'!$B$13&lt;&gt;1,'[1]Ponderación por derecho'!$B$13&lt;&gt;0),"Error ponderación",IFERROR(IF(SUM($BI$1126:$BS$1126)=0,0,SUMPRODUCT($BI$1126:$BS$1126,BI59:BS59)),""))</f>
        <v>8.82060794258053E-2</v>
      </c>
      <c r="BU59" s="34">
        <f t="shared" si="39"/>
        <v>9.4285550602048795E-2</v>
      </c>
      <c r="BV59" s="16">
        <f t="shared" si="40"/>
        <v>0</v>
      </c>
      <c r="BW59" s="34">
        <f t="shared" si="23"/>
        <v>0.1901087088841075</v>
      </c>
      <c r="BX59" s="34">
        <f t="shared" si="24"/>
        <v>-4.8066719526516914E-2</v>
      </c>
      <c r="BY59" s="34">
        <f t="shared" si="41"/>
        <v>0.3461456464926651</v>
      </c>
      <c r="BZ59" s="34">
        <f t="shared" si="42"/>
        <v>-0.16272921195008525</v>
      </c>
      <c r="CA59" s="19">
        <f t="shared" si="43"/>
        <v>-0.12461544714134853</v>
      </c>
      <c r="CB59" s="16"/>
      <c r="CC59" s="5">
        <f t="shared" si="25"/>
        <v>5347</v>
      </c>
      <c r="CD59" s="6">
        <f t="shared" si="26"/>
        <v>1.5414012478037956E-4</v>
      </c>
      <c r="CE59" s="19">
        <f t="shared" si="44"/>
        <v>0.9631860499163637</v>
      </c>
      <c r="CF59" s="4">
        <f t="shared" si="27"/>
        <v>1.4846561792082919E-4</v>
      </c>
      <c r="CG59" s="3">
        <f>IF('Ponderación por derecho'!$D$20="Error ponderación","",CF59/$CF$1127)</f>
        <v>9.974167463156679E-5</v>
      </c>
      <c r="CH59" s="39"/>
    </row>
    <row r="60" spans="1:86" ht="18.95" customHeight="1">
      <c r="A60" s="7">
        <v>5353</v>
      </c>
      <c r="B60" s="7" t="s">
        <v>962</v>
      </c>
      <c r="C60" s="7" t="s">
        <v>1016</v>
      </c>
      <c r="D60" s="5">
        <v>0</v>
      </c>
      <c r="E60" s="5">
        <v>477</v>
      </c>
      <c r="F60" s="19">
        <v>62.677529999999997</v>
      </c>
      <c r="G60" s="19">
        <v>57.929180000000002</v>
      </c>
      <c r="H60" s="19">
        <v>66.281750000000002</v>
      </c>
      <c r="I60" s="19">
        <v>15.165509999999999</v>
      </c>
      <c r="J60" s="19">
        <v>12.93303</v>
      </c>
      <c r="K60" s="84">
        <v>0</v>
      </c>
      <c r="L60" s="84">
        <v>0</v>
      </c>
      <c r="M60" s="84">
        <v>5.6143E-3</v>
      </c>
      <c r="N60" s="84">
        <v>0</v>
      </c>
      <c r="O60" s="84">
        <v>3.0249999999999998E-4</v>
      </c>
      <c r="P60" s="84">
        <v>0</v>
      </c>
      <c r="Q60" s="84">
        <v>0</v>
      </c>
      <c r="R60" s="84">
        <v>0</v>
      </c>
      <c r="S60" s="84">
        <v>2.1562999999999999E-3</v>
      </c>
      <c r="T60" s="19">
        <v>0.86967419999999995</v>
      </c>
      <c r="U60" s="19">
        <v>0.11528819999999999</v>
      </c>
      <c r="V60" s="19">
        <v>0.80952380000000002</v>
      </c>
      <c r="W60" s="19">
        <v>0.55639099999999997</v>
      </c>
      <c r="X60" s="19">
        <v>0.79448620000000003</v>
      </c>
      <c r="Y60" s="19">
        <v>0.93483709999999998</v>
      </c>
      <c r="Z60" s="19">
        <v>0.15135129999999999</v>
      </c>
      <c r="AA60" s="19">
        <v>0</v>
      </c>
      <c r="AB60" s="19">
        <v>4.1928699999999996E-3</v>
      </c>
      <c r="AC60" s="19">
        <v>0.45710000000000001</v>
      </c>
      <c r="AD60" s="40">
        <v>4192.8721174004195</v>
      </c>
      <c r="AE60" s="19">
        <v>0</v>
      </c>
      <c r="AF60" s="5">
        <v>0</v>
      </c>
      <c r="AG60" s="5">
        <v>0</v>
      </c>
      <c r="AH60" s="32">
        <v>0</v>
      </c>
      <c r="AI60" s="32">
        <v>0</v>
      </c>
      <c r="AJ60" s="32">
        <v>0</v>
      </c>
      <c r="AK60" s="16"/>
      <c r="AL60" s="34">
        <f t="shared" si="0"/>
        <v>-0.41380172708209689</v>
      </c>
      <c r="AM60" s="34">
        <f t="shared" si="1"/>
        <v>0.17180043310127774</v>
      </c>
      <c r="AN60" s="34">
        <f t="shared" si="2"/>
        <v>-0.97698267555525997</v>
      </c>
      <c r="AO60" s="34">
        <f t="shared" si="3"/>
        <v>-0.40477838326552229</v>
      </c>
      <c r="AP60" s="34">
        <f t="shared" si="4"/>
        <v>-0.89992593425833933</v>
      </c>
      <c r="AQ60" s="34">
        <f t="shared" si="5"/>
        <v>-0.3929029539360685</v>
      </c>
      <c r="AR60" s="34">
        <f t="shared" si="6"/>
        <v>-0.60911705809610017</v>
      </c>
      <c r="AS60" s="34">
        <f t="shared" si="7"/>
        <v>-0.87255864756339074</v>
      </c>
      <c r="AT60" s="34">
        <f t="shared" si="8"/>
        <v>-0.15074875333706975</v>
      </c>
      <c r="AU60" s="34">
        <f t="shared" si="9"/>
        <v>-0.42224394456438369</v>
      </c>
      <c r="AV60" s="34">
        <f t="shared" si="10"/>
        <v>-0.64879765232385067</v>
      </c>
      <c r="AW60" s="34">
        <f t="shared" si="11"/>
        <v>-0.41165100414070804</v>
      </c>
      <c r="AX60" s="34">
        <f t="shared" si="12"/>
        <v>-0.20200785050292994</v>
      </c>
      <c r="AY60" s="34">
        <f t="shared" si="13"/>
        <v>-0.12639383480132294</v>
      </c>
      <c r="AZ60" s="34">
        <f t="shared" si="14"/>
        <v>-1.2563169113569579</v>
      </c>
      <c r="BA60" s="34">
        <f t="shared" si="15"/>
        <v>-0.85795849644705058</v>
      </c>
      <c r="BB60" s="34">
        <f t="shared" si="16"/>
        <v>0.22396928778777031</v>
      </c>
      <c r="BC60" s="34">
        <f t="shared" si="17"/>
        <v>-0.84798732592777148</v>
      </c>
      <c r="BD60" s="34">
        <f t="shared" si="18"/>
        <v>-0.15065815383116005</v>
      </c>
      <c r="BE60" s="34">
        <f t="shared" si="19"/>
        <v>1.1169395709659045</v>
      </c>
      <c r="BF60" s="34">
        <f t="shared" si="20"/>
        <v>0.49805551671692011</v>
      </c>
      <c r="BG60" s="34">
        <f t="shared" si="21"/>
        <v>-0.258133953880894</v>
      </c>
      <c r="BH60" s="34">
        <f t="shared" si="22"/>
        <v>-1.0548243351512479E-2</v>
      </c>
      <c r="BI60" s="19">
        <f t="shared" si="28"/>
        <v>-0.74261470864612633</v>
      </c>
      <c r="BJ60" s="19">
        <f t="shared" si="29"/>
        <v>-7.1115779069017379E-2</v>
      </c>
      <c r="BK60" s="19">
        <f t="shared" si="30"/>
        <v>-0.71144923352441969</v>
      </c>
      <c r="BL60" s="19">
        <f t="shared" si="31"/>
        <v>-0.28227524020958333</v>
      </c>
      <c r="BM60" s="19">
        <f t="shared" si="32"/>
        <v>-0.49094267755129439</v>
      </c>
      <c r="BN60" s="19">
        <f t="shared" si="33"/>
        <v>1.811339718665228E-2</v>
      </c>
      <c r="BO60" s="19">
        <f t="shared" si="34"/>
        <v>-0.69091543292106261</v>
      </c>
      <c r="BP60" s="19">
        <f t="shared" si="35"/>
        <v>-0.30790478879251343</v>
      </c>
      <c r="BQ60" s="19">
        <f t="shared" si="36"/>
        <v>-1.4046681722166554E-2</v>
      </c>
      <c r="BR60" s="19">
        <f t="shared" si="37"/>
        <v>-0.26610983858810461</v>
      </c>
      <c r="BS60" s="19">
        <f t="shared" si="38"/>
        <v>-0.1835812684116441</v>
      </c>
      <c r="BT60" s="19">
        <f>IF(AND('[1]Ponderación por derecho'!$B$13&lt;&gt;1,'[1]Ponderación por derecho'!$B$13&lt;&gt;0),"Error ponderación",IFERROR(IF(SUM($BI$1126:$BS$1126)=0,0,SUMPRODUCT($BI$1126:$BS$1126,BI60:BS60)),""))</f>
        <v>-0.35424685311833909</v>
      </c>
      <c r="BU60" s="34">
        <f t="shared" si="39"/>
        <v>-0.35274089050959345</v>
      </c>
      <c r="BV60" s="16">
        <f t="shared" si="40"/>
        <v>0</v>
      </c>
      <c r="BW60" s="34">
        <f t="shared" si="23"/>
        <v>-0.80000060743617618</v>
      </c>
      <c r="BX60" s="34">
        <f t="shared" si="24"/>
        <v>-4.9314423593615972E-2</v>
      </c>
      <c r="BY60" s="34">
        <f t="shared" si="41"/>
        <v>-2.7676504258153067</v>
      </c>
      <c r="BZ60" s="34">
        <f t="shared" si="42"/>
        <v>1.2056551522816996</v>
      </c>
      <c r="CA60" s="19">
        <f t="shared" si="43"/>
        <v>0.9</v>
      </c>
      <c r="CB60" s="16"/>
      <c r="CC60" s="5">
        <f t="shared" si="25"/>
        <v>5353</v>
      </c>
      <c r="CD60" s="6">
        <f t="shared" si="26"/>
        <v>6.9757912258293215E-5</v>
      </c>
      <c r="CE60" s="19">
        <f t="shared" si="44"/>
        <v>1.2353850893598721</v>
      </c>
      <c r="CF60" s="4">
        <f t="shared" si="27"/>
        <v>8.6177884668769676E-5</v>
      </c>
      <c r="CG60" s="3">
        <f>IF('Ponderación por derecho'!$D$20="Error ponderación","",CF60/$CF$1127)</f>
        <v>5.7895738107207862E-5</v>
      </c>
      <c r="CH60" s="39"/>
    </row>
    <row r="61" spans="1:86" ht="18.95" customHeight="1">
      <c r="A61" s="7">
        <v>5360</v>
      </c>
      <c r="B61" s="7" t="s">
        <v>962</v>
      </c>
      <c r="C61" s="7" t="s">
        <v>1015</v>
      </c>
      <c r="D61" s="5">
        <v>0</v>
      </c>
      <c r="E61" s="5">
        <v>24145</v>
      </c>
      <c r="F61" s="19">
        <v>23.140999999999998</v>
      </c>
      <c r="G61" s="19">
        <v>28.335329999999999</v>
      </c>
      <c r="H61" s="19">
        <v>50.073839999999997</v>
      </c>
      <c r="I61" s="19">
        <v>11.98969</v>
      </c>
      <c r="J61" s="19">
        <v>2.8908719999999999</v>
      </c>
      <c r="K61" s="84">
        <v>5.1431499999999998E-2</v>
      </c>
      <c r="L61" s="84">
        <v>1.2200799999999999E-2</v>
      </c>
      <c r="M61" s="84">
        <v>1.25383E-2</v>
      </c>
      <c r="N61" s="84">
        <v>2.5589999999999999E-4</v>
      </c>
      <c r="O61" s="84">
        <v>1.42562E-2</v>
      </c>
      <c r="P61" s="84">
        <v>8.5987000000000008E-3</v>
      </c>
      <c r="Q61" s="84">
        <v>1.7661E-3</v>
      </c>
      <c r="R61" s="84">
        <v>3.8781000000000002E-3</v>
      </c>
      <c r="S61" s="84">
        <v>1.0230000000000001E-4</v>
      </c>
      <c r="T61" s="19">
        <v>0.97207719999999997</v>
      </c>
      <c r="U61" s="19">
        <v>0.17334430000000001</v>
      </c>
      <c r="V61" s="19">
        <v>0.81052389999999996</v>
      </c>
      <c r="W61" s="19">
        <v>0.71467119999999995</v>
      </c>
      <c r="X61" s="19">
        <v>0.79726640000000004</v>
      </c>
      <c r="Y61" s="19">
        <v>0.94157329999999995</v>
      </c>
      <c r="Z61" s="19">
        <v>4.4170899999999999E-2</v>
      </c>
      <c r="AA61" s="19">
        <v>6.2119999999999995E-5</v>
      </c>
      <c r="AB61" s="19">
        <v>3.7274999999999998E-4</v>
      </c>
      <c r="AC61" s="19">
        <v>0.62319999999999998</v>
      </c>
      <c r="AD61" s="40">
        <v>256275.58500724786</v>
      </c>
      <c r="AE61" s="19">
        <v>0.84811320000000001</v>
      </c>
      <c r="AF61" s="5">
        <v>1</v>
      </c>
      <c r="AG61" s="5">
        <v>0</v>
      </c>
      <c r="AH61" s="32">
        <v>0</v>
      </c>
      <c r="AI61" s="32">
        <v>0</v>
      </c>
      <c r="AJ61" s="32">
        <v>0</v>
      </c>
      <c r="AK61" s="16"/>
      <c r="AL61" s="34">
        <f t="shared" si="0"/>
        <v>-2.8272260998802219</v>
      </c>
      <c r="AM61" s="34">
        <f t="shared" si="1"/>
        <v>-2.800929008279132</v>
      </c>
      <c r="AN61" s="34">
        <f t="shared" si="2"/>
        <v>-2.9258820378190431</v>
      </c>
      <c r="AO61" s="34">
        <f t="shared" si="3"/>
        <v>-0.68823772338921063</v>
      </c>
      <c r="AP61" s="34">
        <f t="shared" si="4"/>
        <v>-1.6584087158311909</v>
      </c>
      <c r="AQ61" s="34">
        <f t="shared" si="5"/>
        <v>1.0619928276092307</v>
      </c>
      <c r="AR61" s="34">
        <f t="shared" si="6"/>
        <v>-0.1821185498532373</v>
      </c>
      <c r="AS61" s="34">
        <f t="shared" si="7"/>
        <v>-0.76482715475926522</v>
      </c>
      <c r="AT61" s="34">
        <f t="shared" si="8"/>
        <v>-0.14487690254893459</v>
      </c>
      <c r="AU61" s="34">
        <f t="shared" si="9"/>
        <v>-6.7759206845222214E-2</v>
      </c>
      <c r="AV61" s="34">
        <f t="shared" si="10"/>
        <v>-0.44060822609327327</v>
      </c>
      <c r="AW61" s="34">
        <f t="shared" si="11"/>
        <v>-0.3621736005047716</v>
      </c>
      <c r="AX61" s="34">
        <f t="shared" si="12"/>
        <v>-7.8158755438949734E-2</v>
      </c>
      <c r="AY61" s="34">
        <f t="shared" si="13"/>
        <v>-0.20614233314384084</v>
      </c>
      <c r="AZ61" s="34">
        <f t="shared" si="14"/>
        <v>0.52266496908059135</v>
      </c>
      <c r="BA61" s="34">
        <f t="shared" si="15"/>
        <v>-0.3061084784689716</v>
      </c>
      <c r="BB61" s="34">
        <f t="shared" si="16"/>
        <v>0.24850077249895544</v>
      </c>
      <c r="BC61" s="34">
        <f t="shared" si="17"/>
        <v>0.91956829318162636</v>
      </c>
      <c r="BD61" s="34">
        <f t="shared" si="18"/>
        <v>-0.11733924325372792</v>
      </c>
      <c r="BE61" s="34">
        <f t="shared" si="19"/>
        <v>1.2199367458798844</v>
      </c>
      <c r="BF61" s="34">
        <f t="shared" si="20"/>
        <v>-0.57424579351693394</v>
      </c>
      <c r="BG61" s="34">
        <f t="shared" si="21"/>
        <v>-0.25327815424468708</v>
      </c>
      <c r="BH61" s="34">
        <f t="shared" si="22"/>
        <v>-0.10577275030011264</v>
      </c>
      <c r="BI61" s="19">
        <f t="shared" si="28"/>
        <v>-0.72333256289292791</v>
      </c>
      <c r="BJ61" s="19">
        <f t="shared" si="29"/>
        <v>-0.9115155952111379</v>
      </c>
      <c r="BK61" s="19">
        <f t="shared" si="30"/>
        <v>-0.89082832048595362</v>
      </c>
      <c r="BL61" s="19">
        <f t="shared" si="31"/>
        <v>-1.4860515012145783</v>
      </c>
      <c r="BM61" s="19">
        <f t="shared" si="32"/>
        <v>-0.61450238864338036</v>
      </c>
      <c r="BN61" s="19">
        <f t="shared" si="33"/>
        <v>-0.68263252669787011</v>
      </c>
      <c r="BO61" s="19">
        <f t="shared" si="34"/>
        <v>-0.17591545160446365</v>
      </c>
      <c r="BP61" s="19">
        <f t="shared" si="35"/>
        <v>-1.4526924276595858</v>
      </c>
      <c r="BQ61" s="19">
        <f t="shared" si="36"/>
        <v>-1.2025380755136654</v>
      </c>
      <c r="BR61" s="19">
        <f t="shared" si="37"/>
        <v>-1.0955488624229166</v>
      </c>
      <c r="BS61" s="19">
        <f t="shared" si="38"/>
        <v>-1.0463803944413919</v>
      </c>
      <c r="BT61" s="19">
        <f>IF(AND('[1]Ponderación por derecho'!$B$13&lt;&gt;1,'[1]Ponderación por derecho'!$B$13&lt;&gt;0),"Error ponderación",IFERROR(IF(SUM($BI$1126:$BS$1126)=0,0,SUMPRODUCT($BI$1126:$BS$1126,BI61:BS61)),""))</f>
        <v>-0.47505060285382045</v>
      </c>
      <c r="BU61" s="34">
        <f t="shared" si="39"/>
        <v>-0.4747933538228653</v>
      </c>
      <c r="BV61" s="16">
        <f t="shared" si="40"/>
        <v>0</v>
      </c>
      <c r="BW61" s="34">
        <f t="shared" si="23"/>
        <v>1.6043437995930516</v>
      </c>
      <c r="BX61" s="34">
        <f t="shared" si="24"/>
        <v>-3.5121725920964471E-2</v>
      </c>
      <c r="BY61" s="34">
        <f t="shared" si="41"/>
        <v>0.73585719375712888</v>
      </c>
      <c r="BZ61" s="34">
        <f t="shared" si="42"/>
        <v>-0.7683597558097387</v>
      </c>
      <c r="CA61" s="19">
        <f t="shared" si="43"/>
        <v>-0.58494501407380395</v>
      </c>
      <c r="CB61" s="16"/>
      <c r="CC61" s="5">
        <f t="shared" si="25"/>
        <v>5360</v>
      </c>
      <c r="CD61" s="6">
        <f t="shared" si="26"/>
        <v>3.5310372986928507E-3</v>
      </c>
      <c r="CE61" s="19">
        <f t="shared" si="44"/>
        <v>0.35255369886176685</v>
      </c>
      <c r="CF61" s="4">
        <f t="shared" si="27"/>
        <v>1.244880260473026E-3</v>
      </c>
      <c r="CG61" s="3">
        <f>IF('Ponderación por derecho'!$D$20="Error ponderación","",CF61/$CF$1127)</f>
        <v>8.3633129093615272E-4</v>
      </c>
      <c r="CH61" s="39"/>
    </row>
    <row r="62" spans="1:86" ht="18.95" customHeight="1">
      <c r="A62" s="7">
        <v>5361</v>
      </c>
      <c r="B62" s="7" t="s">
        <v>962</v>
      </c>
      <c r="C62" s="7" t="s">
        <v>1014</v>
      </c>
      <c r="D62" s="5">
        <v>0</v>
      </c>
      <c r="E62" s="5">
        <v>14549</v>
      </c>
      <c r="F62" s="19">
        <v>80.734899999999996</v>
      </c>
      <c r="G62" s="19">
        <v>68.618409999999997</v>
      </c>
      <c r="H62" s="19">
        <v>69.622889999999998</v>
      </c>
      <c r="I62" s="19">
        <v>19.971969999999999</v>
      </c>
      <c r="J62" s="19">
        <v>39.336849999999998</v>
      </c>
      <c r="K62" s="84">
        <v>8.1738900000000003E-2</v>
      </c>
      <c r="L62" s="84">
        <v>9.7035999999999997E-3</v>
      </c>
      <c r="M62" s="84"/>
      <c r="N62" s="84">
        <v>2.9460000000000001E-4</v>
      </c>
      <c r="O62" s="84">
        <v>3.2001E-3</v>
      </c>
      <c r="P62" s="84">
        <v>5.2789700000000002E-2</v>
      </c>
      <c r="Q62" s="84">
        <v>0</v>
      </c>
      <c r="R62" s="84">
        <v>7.8419999999999998E-4</v>
      </c>
      <c r="S62" s="84">
        <v>1.2447999999999999E-3</v>
      </c>
      <c r="T62" s="19">
        <v>0.97447709999999998</v>
      </c>
      <c r="U62" s="19">
        <v>0.28075250000000002</v>
      </c>
      <c r="V62" s="19">
        <v>0.83923170000000002</v>
      </c>
      <c r="W62" s="19">
        <v>0.74773060000000002</v>
      </c>
      <c r="X62" s="19">
        <v>0.88376529999999998</v>
      </c>
      <c r="Y62" s="19">
        <v>0.94421790000000005</v>
      </c>
      <c r="Z62" s="19">
        <v>7.3022299999999998E-2</v>
      </c>
      <c r="AA62" s="19">
        <v>1.7080209999999998E-2</v>
      </c>
      <c r="AB62" s="19">
        <v>4.46766E-3</v>
      </c>
      <c r="AC62" s="19">
        <v>0.59750000000000003</v>
      </c>
      <c r="AD62" s="40">
        <v>0</v>
      </c>
      <c r="AE62" s="19">
        <v>0.84811320000000001</v>
      </c>
      <c r="AF62" s="5">
        <v>1</v>
      </c>
      <c r="AG62" s="5">
        <v>1</v>
      </c>
      <c r="AH62" s="32">
        <v>0</v>
      </c>
      <c r="AI62" s="32">
        <v>0</v>
      </c>
      <c r="AJ62" s="32">
        <v>0</v>
      </c>
      <c r="AK62" s="16"/>
      <c r="AL62" s="34">
        <f t="shared" si="0"/>
        <v>0.68847247013838941</v>
      </c>
      <c r="AM62" s="34">
        <f t="shared" si="1"/>
        <v>1.2455434143857913</v>
      </c>
      <c r="AN62" s="34">
        <f t="shared" si="2"/>
        <v>-0.57523157900832678</v>
      </c>
      <c r="AO62" s="34">
        <f t="shared" si="3"/>
        <v>2.4224513602342623E-2</v>
      </c>
      <c r="AP62" s="34">
        <f t="shared" si="4"/>
        <v>1.0943508773342379</v>
      </c>
      <c r="AQ62" s="34">
        <f t="shared" si="5"/>
        <v>1.9193294483495551</v>
      </c>
      <c r="AR62" s="34">
        <f t="shared" si="6"/>
        <v>-0.26951451362479961</v>
      </c>
      <c r="AS62" s="34" t="str">
        <f t="shared" si="7"/>
        <v/>
      </c>
      <c r="AT62" s="34">
        <f t="shared" si="8"/>
        <v>-0.14398889697839598</v>
      </c>
      <c r="AU62" s="34">
        <f t="shared" si="9"/>
        <v>-0.34863228772676769</v>
      </c>
      <c r="AV62" s="34">
        <f t="shared" si="10"/>
        <v>0.62933245500450274</v>
      </c>
      <c r="AW62" s="34">
        <f t="shared" si="11"/>
        <v>-0.41165100414070804</v>
      </c>
      <c r="AX62" s="34">
        <f t="shared" si="12"/>
        <v>-0.1769640248281992</v>
      </c>
      <c r="AY62" s="34">
        <f t="shared" si="13"/>
        <v>-0.16178368691388625</v>
      </c>
      <c r="AZ62" s="34">
        <f t="shared" si="14"/>
        <v>0.56435689817311874</v>
      </c>
      <c r="BA62" s="34">
        <f t="shared" si="15"/>
        <v>0.71485602140258542</v>
      </c>
      <c r="BB62" s="34">
        <f t="shared" si="16"/>
        <v>0.95267531183682019</v>
      </c>
      <c r="BC62" s="34">
        <f t="shared" si="17"/>
        <v>1.2887510983233015</v>
      </c>
      <c r="BD62" s="34">
        <f t="shared" si="18"/>
        <v>0.91929449322070922</v>
      </c>
      <c r="BE62" s="34">
        <f t="shared" si="19"/>
        <v>1.260372945633087</v>
      </c>
      <c r="BF62" s="34">
        <f t="shared" si="20"/>
        <v>-0.28559792485735613</v>
      </c>
      <c r="BG62" s="34">
        <f t="shared" si="21"/>
        <v>1.0769928571998757</v>
      </c>
      <c r="BH62" s="34">
        <f t="shared" si="22"/>
        <v>-3.6985259959304868E-3</v>
      </c>
      <c r="BI62" s="19">
        <f t="shared" si="28"/>
        <v>0.68631796358127117</v>
      </c>
      <c r="BJ62" s="19">
        <f t="shared" si="29"/>
        <v>0.64290140419927067</v>
      </c>
      <c r="BK62" s="19">
        <f t="shared" si="30"/>
        <v>0.9886117842308455</v>
      </c>
      <c r="BL62" s="19">
        <f t="shared" si="31"/>
        <v>0.2722417865799967</v>
      </c>
      <c r="BM62" s="19">
        <f t="shared" si="32"/>
        <v>0.55500436094272654</v>
      </c>
      <c r="BN62" s="19">
        <f t="shared" si="33"/>
        <v>0.8593926235919932</v>
      </c>
      <c r="BO62" s="19">
        <f t="shared" si="34"/>
        <v>5.8976802544917772E-2</v>
      </c>
      <c r="BP62" s="19">
        <f t="shared" si="35"/>
        <v>0.25575422265509512</v>
      </c>
      <c r="BQ62" s="19">
        <f t="shared" si="36"/>
        <v>8.0363619455715685E-2</v>
      </c>
      <c r="BR62" s="19">
        <f t="shared" si="37"/>
        <v>0.53456054680812637</v>
      </c>
      <c r="BS62" s="19">
        <f t="shared" si="38"/>
        <v>0.17433008574285758</v>
      </c>
      <c r="BT62" s="19">
        <f>IF(AND('[1]Ponderación por derecho'!$B$13&lt;&gt;1,'[1]Ponderación por derecho'!$B$13&lt;&gt;0),"Error ponderación",IFERROR(IF(SUM($BI$1126:$BS$1126)=0,0,SUMPRODUCT($BI$1126:$BS$1126,BI62:BS62)),""))</f>
        <v>0.41588646918991101</v>
      </c>
      <c r="BU62" s="34">
        <f t="shared" si="39"/>
        <v>0.42535307820558477</v>
      </c>
      <c r="BV62" s="16">
        <f t="shared" si="40"/>
        <v>0</v>
      </c>
      <c r="BW62" s="34">
        <f t="shared" si="23"/>
        <v>1.2323290418528285</v>
      </c>
      <c r="BX62" s="34">
        <f t="shared" si="24"/>
        <v>-4.9550489627895586E-2</v>
      </c>
      <c r="BY62" s="34">
        <f t="shared" si="41"/>
        <v>0.73585719375712888</v>
      </c>
      <c r="BZ62" s="34">
        <f t="shared" si="42"/>
        <v>-0.63954524866068729</v>
      </c>
      <c r="CA62" s="19">
        <f t="shared" si="43"/>
        <v>-0.4870352786885262</v>
      </c>
      <c r="CB62" s="16"/>
      <c r="CC62" s="5">
        <f t="shared" si="25"/>
        <v>5361</v>
      </c>
      <c r="CD62" s="6">
        <f t="shared" si="26"/>
        <v>2.1276894453792624E-3</v>
      </c>
      <c r="CE62" s="19">
        <f t="shared" si="44"/>
        <v>1.3125973728866445</v>
      </c>
      <c r="CF62" s="4">
        <f t="shared" si="27"/>
        <v>2.7927995763234615E-3</v>
      </c>
      <c r="CG62" s="3">
        <f>IF('Ponderación por derecho'!$D$20="Error ponderación","",CF62/$CF$1127)</f>
        <v>1.8762492660177824E-3</v>
      </c>
      <c r="CH62" s="39"/>
    </row>
    <row r="63" spans="1:86" ht="18.95" customHeight="1">
      <c r="A63" s="7">
        <v>5364</v>
      </c>
      <c r="B63" s="7" t="s">
        <v>962</v>
      </c>
      <c r="C63" s="7" t="s">
        <v>1013</v>
      </c>
      <c r="D63" s="5">
        <v>0</v>
      </c>
      <c r="E63" s="5">
        <v>1311</v>
      </c>
      <c r="F63" s="19">
        <v>57.018219999999999</v>
      </c>
      <c r="G63" s="19">
        <v>48.284120000000001</v>
      </c>
      <c r="H63" s="19">
        <v>67.650970000000001</v>
      </c>
      <c r="I63" s="19">
        <v>12.62304</v>
      </c>
      <c r="J63" s="19">
        <v>16.60548</v>
      </c>
      <c r="K63" s="84">
        <v>5.0622000000000002E-3</v>
      </c>
      <c r="L63" s="84">
        <v>7.8438999999999991E-3</v>
      </c>
      <c r="M63" s="84">
        <v>5.7677199999999998E-2</v>
      </c>
      <c r="N63" s="84">
        <v>0</v>
      </c>
      <c r="O63" s="84">
        <v>2.0352999999999999E-3</v>
      </c>
      <c r="P63" s="84">
        <v>1.09281E-2</v>
      </c>
      <c r="Q63" s="84">
        <v>6.3455999999999999E-3</v>
      </c>
      <c r="R63" s="84">
        <v>5.5928000000000002E-3</v>
      </c>
      <c r="S63" s="84">
        <v>1.4322E-3</v>
      </c>
      <c r="T63" s="19">
        <v>0.94220280000000001</v>
      </c>
      <c r="U63" s="19">
        <v>9.2693600000000001E-2</v>
      </c>
      <c r="V63" s="19">
        <v>0.79062160000000004</v>
      </c>
      <c r="W63" s="19">
        <v>0.73282440000000004</v>
      </c>
      <c r="X63" s="19">
        <v>0.82551799999999997</v>
      </c>
      <c r="Y63" s="19">
        <v>0.92802620000000002</v>
      </c>
      <c r="Z63" s="19">
        <v>1.9417500000000001E-2</v>
      </c>
      <c r="AA63" s="19">
        <v>7.6278000000000001E-4</v>
      </c>
      <c r="AB63" s="19">
        <v>0</v>
      </c>
      <c r="AC63" s="19">
        <v>0.504</v>
      </c>
      <c r="AD63" s="40">
        <v>387229.59572845156</v>
      </c>
      <c r="AE63" s="19">
        <v>0.75377360000000004</v>
      </c>
      <c r="AF63" s="5">
        <v>0</v>
      </c>
      <c r="AG63" s="5">
        <v>0</v>
      </c>
      <c r="AH63" s="32">
        <v>0</v>
      </c>
      <c r="AI63" s="32">
        <v>0</v>
      </c>
      <c r="AJ63" s="32">
        <v>0</v>
      </c>
      <c r="AK63" s="16"/>
      <c r="AL63" s="34">
        <f t="shared" si="0"/>
        <v>-0.75926241084013413</v>
      </c>
      <c r="AM63" s="34">
        <f t="shared" si="1"/>
        <v>-0.79705471166293962</v>
      </c>
      <c r="AN63" s="34">
        <f t="shared" si="2"/>
        <v>-0.81234257175416458</v>
      </c>
      <c r="AO63" s="34">
        <f t="shared" si="3"/>
        <v>-0.63170776480612401</v>
      </c>
      <c r="AP63" s="34">
        <f t="shared" si="4"/>
        <v>-0.62254630219248064</v>
      </c>
      <c r="AQ63" s="34">
        <f t="shared" si="5"/>
        <v>-0.24970329175746955</v>
      </c>
      <c r="AR63" s="34">
        <f t="shared" si="6"/>
        <v>-0.33459951836049334</v>
      </c>
      <c r="AS63" s="34">
        <f t="shared" si="7"/>
        <v>-6.250464168356569E-2</v>
      </c>
      <c r="AT63" s="34">
        <f t="shared" si="8"/>
        <v>-0.15074875333706975</v>
      </c>
      <c r="AU63" s="34">
        <f t="shared" si="9"/>
        <v>-0.37822327954222018</v>
      </c>
      <c r="AV63" s="34">
        <f t="shared" si="10"/>
        <v>-0.38420941587062257</v>
      </c>
      <c r="AW63" s="34">
        <f t="shared" si="11"/>
        <v>-0.23387861723611689</v>
      </c>
      <c r="AX63" s="34">
        <f t="shared" si="12"/>
        <v>-2.3398939212909458E-2</v>
      </c>
      <c r="AY63" s="34">
        <f t="shared" si="13"/>
        <v>-0.15450770415371692</v>
      </c>
      <c r="AZ63" s="34">
        <f t="shared" si="14"/>
        <v>3.6761085106524136E-3</v>
      </c>
      <c r="BA63" s="34">
        <f t="shared" si="15"/>
        <v>-1.0727305947486503</v>
      </c>
      <c r="BB63" s="34">
        <f t="shared" si="16"/>
        <v>-0.23968337725351269</v>
      </c>
      <c r="BC63" s="34">
        <f t="shared" si="17"/>
        <v>1.1222897369554963</v>
      </c>
      <c r="BD63" s="34">
        <f t="shared" si="18"/>
        <v>0.22123802962929326</v>
      </c>
      <c r="BE63" s="34">
        <f t="shared" si="19"/>
        <v>1.0128002255453967</v>
      </c>
      <c r="BF63" s="34">
        <f t="shared" si="20"/>
        <v>-0.82189464771735377</v>
      </c>
      <c r="BG63" s="34">
        <f t="shared" si="21"/>
        <v>-0.19850892415607269</v>
      </c>
      <c r="BH63" s="34">
        <f t="shared" si="22"/>
        <v>-0.11506432621005545</v>
      </c>
      <c r="BI63" s="19">
        <f t="shared" si="28"/>
        <v>-0.71159215275342813</v>
      </c>
      <c r="BJ63" s="19">
        <f t="shared" si="29"/>
        <v>-0.45711253575898186</v>
      </c>
      <c r="BK63" s="19">
        <f t="shared" si="30"/>
        <v>0.10017422814393213</v>
      </c>
      <c r="BL63" s="19">
        <f t="shared" si="31"/>
        <v>-0.45500558208860192</v>
      </c>
      <c r="BM63" s="19">
        <f t="shared" si="32"/>
        <v>-0.25984385070180255</v>
      </c>
      <c r="BN63" s="19">
        <f t="shared" si="33"/>
        <v>-4.3557200388453308E-2</v>
      </c>
      <c r="BO63" s="19">
        <f t="shared" si="34"/>
        <v>-0.28730342451052954</v>
      </c>
      <c r="BP63" s="19">
        <f t="shared" si="35"/>
        <v>-0.3913306750265218</v>
      </c>
      <c r="BQ63" s="19">
        <f t="shared" si="36"/>
        <v>-0.57855492090373495</v>
      </c>
      <c r="BR63" s="19">
        <f t="shared" si="37"/>
        <v>-0.37075967971664125</v>
      </c>
      <c r="BS63" s="19">
        <f t="shared" si="38"/>
        <v>-0.34294481373463553</v>
      </c>
      <c r="BT63" s="19">
        <f>IF(AND('[1]Ponderación por derecho'!$B$13&lt;&gt;1,'[1]Ponderación por derecho'!$B$13&lt;&gt;0),"Error ponderación",IFERROR(IF(SUM($BI$1126:$BS$1126)=0,0,SUMPRODUCT($BI$1126:$BS$1126,BI63:BS63)),""))</f>
        <v>-0.24814137952359716</v>
      </c>
      <c r="BU63" s="34">
        <f t="shared" si="39"/>
        <v>-0.24553863518542871</v>
      </c>
      <c r="BV63" s="16">
        <f t="shared" si="40"/>
        <v>0</v>
      </c>
      <c r="BW63" s="34">
        <f t="shared" si="23"/>
        <v>-0.12110986276627371</v>
      </c>
      <c r="BX63" s="34">
        <f t="shared" si="24"/>
        <v>-2.7748786055788732E-2</v>
      </c>
      <c r="BY63" s="34">
        <f t="shared" si="41"/>
        <v>0.3461456464926651</v>
      </c>
      <c r="BZ63" s="34">
        <f t="shared" si="42"/>
        <v>-6.5762332556867545E-2</v>
      </c>
      <c r="CA63" s="19">
        <f t="shared" si="43"/>
        <v>-5.0912556739877129E-2</v>
      </c>
      <c r="CB63" s="16"/>
      <c r="CC63" s="5">
        <f t="shared" si="25"/>
        <v>5364</v>
      </c>
      <c r="CD63" s="6">
        <f t="shared" si="26"/>
        <v>1.917245764583279E-4</v>
      </c>
      <c r="CE63" s="19">
        <f t="shared" si="44"/>
        <v>0.74331973702074994</v>
      </c>
      <c r="CF63" s="4">
        <f t="shared" si="27"/>
        <v>1.4251266175341896E-4</v>
      </c>
      <c r="CG63" s="3">
        <f>IF('Ponderación por derecho'!$D$20="Error ponderación","",CF63/$CF$1127)</f>
        <v>9.5742379539133756E-5</v>
      </c>
      <c r="CH63" s="39"/>
    </row>
    <row r="64" spans="1:86" ht="18.95" customHeight="1">
      <c r="A64" s="7">
        <v>5368</v>
      </c>
      <c r="B64" s="7" t="s">
        <v>962</v>
      </c>
      <c r="C64" s="7" t="s">
        <v>857</v>
      </c>
      <c r="D64" s="5">
        <v>0</v>
      </c>
      <c r="E64" s="5">
        <v>463</v>
      </c>
      <c r="F64" s="19">
        <v>58.443899999999999</v>
      </c>
      <c r="G64" s="19">
        <v>50.344709999999999</v>
      </c>
      <c r="H64" s="19">
        <v>69.581559999999996</v>
      </c>
      <c r="I64" s="19">
        <v>21.101420000000001</v>
      </c>
      <c r="J64" s="19">
        <v>14.01581</v>
      </c>
      <c r="K64" s="84"/>
      <c r="L64" s="84">
        <v>0</v>
      </c>
      <c r="M64" s="84"/>
      <c r="N64" s="84"/>
      <c r="O64" s="84">
        <v>0</v>
      </c>
      <c r="P64" s="84">
        <v>1.31448E-2</v>
      </c>
      <c r="Q64" s="84">
        <v>0</v>
      </c>
      <c r="R64" s="84">
        <v>0</v>
      </c>
      <c r="S64" s="84">
        <v>0</v>
      </c>
      <c r="T64" s="19">
        <v>0.99022010000000005</v>
      </c>
      <c r="U64" s="19">
        <v>0.1418093</v>
      </c>
      <c r="V64" s="19">
        <v>0.81418089999999999</v>
      </c>
      <c r="W64" s="19">
        <v>0.47921760000000002</v>
      </c>
      <c r="X64" s="19">
        <v>0.85574570000000005</v>
      </c>
      <c r="Y64" s="19">
        <v>0.9193154</v>
      </c>
      <c r="Z64" s="19">
        <v>0.125</v>
      </c>
      <c r="AA64" s="19">
        <v>0</v>
      </c>
      <c r="AB64" s="19">
        <v>0</v>
      </c>
      <c r="AC64" s="19">
        <v>0.49</v>
      </c>
      <c r="AD64" s="40">
        <v>228637.14902807775</v>
      </c>
      <c r="AE64" s="19">
        <v>0.49433959999999999</v>
      </c>
      <c r="AF64" s="5">
        <v>0</v>
      </c>
      <c r="AG64" s="5">
        <v>0</v>
      </c>
      <c r="AH64" s="32">
        <v>0</v>
      </c>
      <c r="AI64" s="32">
        <v>0</v>
      </c>
      <c r="AJ64" s="32">
        <v>0</v>
      </c>
      <c r="AK64" s="16"/>
      <c r="AL64" s="34">
        <f t="shared" si="0"/>
        <v>-0.67223477184878033</v>
      </c>
      <c r="AM64" s="34">
        <f t="shared" si="1"/>
        <v>-0.59006655163597288</v>
      </c>
      <c r="AN64" s="34">
        <f t="shared" si="2"/>
        <v>-0.58020125188054572</v>
      </c>
      <c r="AO64" s="34">
        <f t="shared" si="3"/>
        <v>0.12503411606806814</v>
      </c>
      <c r="AP64" s="34">
        <f t="shared" si="4"/>
        <v>-0.81814371312305623</v>
      </c>
      <c r="AQ64" s="34" t="str">
        <f t="shared" si="5"/>
        <v/>
      </c>
      <c r="AR64" s="34">
        <f t="shared" si="6"/>
        <v>-0.60911705809610017</v>
      </c>
      <c r="AS64" s="34" t="str">
        <f t="shared" si="7"/>
        <v/>
      </c>
      <c r="AT64" s="34" t="str">
        <f t="shared" si="8"/>
        <v/>
      </c>
      <c r="AU64" s="34">
        <f t="shared" si="9"/>
        <v>-0.42992876172112682</v>
      </c>
      <c r="AV64" s="34">
        <f t="shared" si="10"/>
        <v>-0.33053926792670996</v>
      </c>
      <c r="AW64" s="34">
        <f t="shared" si="11"/>
        <v>-0.41165100414070804</v>
      </c>
      <c r="AX64" s="34">
        <f t="shared" si="12"/>
        <v>-0.20200785050292994</v>
      </c>
      <c r="AY64" s="34">
        <f t="shared" si="13"/>
        <v>-0.21011422768154267</v>
      </c>
      <c r="AZ64" s="34">
        <f t="shared" si="14"/>
        <v>0.83784997692792518</v>
      </c>
      <c r="BA64" s="34">
        <f t="shared" si="15"/>
        <v>-0.60586320393173476</v>
      </c>
      <c r="BB64" s="34">
        <f t="shared" si="16"/>
        <v>0.33820344182083245</v>
      </c>
      <c r="BC64" s="34">
        <f t="shared" si="17"/>
        <v>-1.7098024917904449</v>
      </c>
      <c r="BD64" s="34">
        <f t="shared" si="18"/>
        <v>0.58349759126566614</v>
      </c>
      <c r="BE64" s="34">
        <f t="shared" si="19"/>
        <v>0.87961121820584309</v>
      </c>
      <c r="BF64" s="34">
        <f t="shared" si="20"/>
        <v>0.23442024836220829</v>
      </c>
      <c r="BG64" s="34">
        <f t="shared" si="21"/>
        <v>-0.258133953880894</v>
      </c>
      <c r="BH64" s="34">
        <f t="shared" si="22"/>
        <v>-0.11506432621005545</v>
      </c>
      <c r="BI64" s="19">
        <f t="shared" si="28"/>
        <v>-0.59303222790614019</v>
      </c>
      <c r="BJ64" s="19">
        <f t="shared" si="29"/>
        <v>-0.28699338930374685</v>
      </c>
      <c r="BK64" s="19">
        <f t="shared" si="30"/>
        <v>-1.1910186318196125</v>
      </c>
      <c r="BL64" s="19">
        <f t="shared" si="31"/>
        <v>-0.67223477184878033</v>
      </c>
      <c r="BM64" s="19">
        <f t="shared" si="32"/>
        <v>-0.22152496119283896</v>
      </c>
      <c r="BN64" s="19">
        <f t="shared" si="33"/>
        <v>-4.1054273856549063E-2</v>
      </c>
      <c r="BO64" s="19">
        <f t="shared" si="34"/>
        <v>0.18374436295176175</v>
      </c>
      <c r="BP64" s="19">
        <f t="shared" si="35"/>
        <v>-0.43712131117585512</v>
      </c>
      <c r="BQ64" s="19">
        <f t="shared" si="36"/>
        <v>-0.21597625038937154</v>
      </c>
      <c r="BR64" s="19">
        <f t="shared" si="37"/>
        <v>-0.38016098447040569</v>
      </c>
      <c r="BS64" s="19">
        <f t="shared" si="38"/>
        <v>-0.33247110858012613</v>
      </c>
      <c r="BT64" s="19">
        <f>IF(AND('[1]Ponderación por derecho'!$B$13&lt;&gt;1,'[1]Ponderación por derecho'!$B$13&lt;&gt;0),"Error ponderación",IFERROR(IF(SUM($BI$1126:$BS$1126)=0,0,SUMPRODUCT($BI$1126:$BS$1126,BI64:BS64)),""))</f>
        <v>2.2157221458166787E-2</v>
      </c>
      <c r="BU64" s="34">
        <f t="shared" si="39"/>
        <v>2.7553964607156655E-2</v>
      </c>
      <c r="BV64" s="16">
        <f t="shared" si="40"/>
        <v>0</v>
      </c>
      <c r="BW64" s="34">
        <f t="shared" si="23"/>
        <v>-0.32376381639908058</v>
      </c>
      <c r="BX64" s="34">
        <f t="shared" si="24"/>
        <v>-3.6677818211072057E-2</v>
      </c>
      <c r="BY64" s="34">
        <f t="shared" si="41"/>
        <v>-0.72556152157895015</v>
      </c>
      <c r="BZ64" s="34">
        <f t="shared" si="42"/>
        <v>0.36200105206303429</v>
      </c>
      <c r="CA64" s="19">
        <f t="shared" si="43"/>
        <v>0.27422318086135006</v>
      </c>
      <c r="CB64" s="16"/>
      <c r="CC64" s="5">
        <f t="shared" si="25"/>
        <v>5368</v>
      </c>
      <c r="CD64" s="6">
        <f t="shared" si="26"/>
        <v>6.771051022136219E-5</v>
      </c>
      <c r="CE64" s="19">
        <f t="shared" si="44"/>
        <v>1.2777197389357879</v>
      </c>
      <c r="CF64" s="4">
        <f t="shared" si="27"/>
        <v>8.6515055443247901E-5</v>
      </c>
      <c r="CG64" s="3">
        <f>IF('Ponderación por derecho'!$D$20="Error ponderación","",CF64/$CF$1127)</f>
        <v>5.8122255048667092E-5</v>
      </c>
      <c r="CH64" s="39"/>
    </row>
    <row r="65" spans="1:86" ht="18.95" customHeight="1">
      <c r="A65" s="7">
        <v>5376</v>
      </c>
      <c r="B65" s="7" t="s">
        <v>962</v>
      </c>
      <c r="C65" s="7" t="s">
        <v>1012</v>
      </c>
      <c r="D65" s="5">
        <v>0</v>
      </c>
      <c r="E65" s="5">
        <v>6906</v>
      </c>
      <c r="F65" s="19">
        <v>35.152450000000002</v>
      </c>
      <c r="G65" s="19">
        <v>37.848869999999998</v>
      </c>
      <c r="H65" s="19">
        <v>52.028440000000003</v>
      </c>
      <c r="I65" s="19">
        <v>12.66356</v>
      </c>
      <c r="J65" s="19">
        <v>5.1943479999999997</v>
      </c>
      <c r="K65" s="84">
        <v>1.18709E-2</v>
      </c>
      <c r="L65" s="84">
        <v>5.4995E-3</v>
      </c>
      <c r="M65" s="84">
        <v>0.1121313</v>
      </c>
      <c r="N65" s="84">
        <v>0</v>
      </c>
      <c r="O65" s="84">
        <v>2.3698E-3</v>
      </c>
      <c r="P65" s="84">
        <v>5.4826199999999999E-2</v>
      </c>
      <c r="Q65" s="84">
        <v>4.0729999999999998E-4</v>
      </c>
      <c r="R65" s="84">
        <v>1.0617000000000001E-3</v>
      </c>
      <c r="S65" s="84">
        <v>2.9789999999999998E-4</v>
      </c>
      <c r="T65" s="19">
        <v>0.95862599999999998</v>
      </c>
      <c r="U65" s="19">
        <v>0.1003053</v>
      </c>
      <c r="V65" s="19">
        <v>0.80992359999999997</v>
      </c>
      <c r="W65" s="19">
        <v>0.64702289999999996</v>
      </c>
      <c r="X65" s="19">
        <v>0.77312979999999998</v>
      </c>
      <c r="Y65" s="19">
        <v>0.88717559999999995</v>
      </c>
      <c r="Z65" s="19">
        <v>1.18802E-2</v>
      </c>
      <c r="AA65" s="19">
        <v>0</v>
      </c>
      <c r="AB65" s="19">
        <v>1.1584099999999999E-3</v>
      </c>
      <c r="AC65" s="19">
        <v>0.59719999999999995</v>
      </c>
      <c r="AD65" s="40">
        <v>34668.83869099334</v>
      </c>
      <c r="AE65" s="19">
        <v>0.84811320000000001</v>
      </c>
      <c r="AF65" s="5">
        <v>1</v>
      </c>
      <c r="AG65" s="5">
        <v>0</v>
      </c>
      <c r="AH65" s="32">
        <v>0</v>
      </c>
      <c r="AI65" s="32">
        <v>0</v>
      </c>
      <c r="AJ65" s="32">
        <v>0</v>
      </c>
      <c r="AK65" s="16"/>
      <c r="AL65" s="34">
        <f t="shared" si="0"/>
        <v>-2.0940123812598461</v>
      </c>
      <c r="AM65" s="34">
        <f t="shared" si="1"/>
        <v>-1.8452851684357128</v>
      </c>
      <c r="AN65" s="34">
        <f t="shared" si="2"/>
        <v>-2.6908536662720142</v>
      </c>
      <c r="AO65" s="34">
        <f t="shared" si="3"/>
        <v>-0.62809113273572581</v>
      </c>
      <c r="AP65" s="34">
        <f t="shared" si="4"/>
        <v>-1.484427497474907</v>
      </c>
      <c r="AQ65" s="34">
        <f t="shared" si="5"/>
        <v>-5.7098586318050516E-2</v>
      </c>
      <c r="AR65" s="34">
        <f t="shared" si="6"/>
        <v>-0.41664785148000738</v>
      </c>
      <c r="AS65" s="34">
        <f t="shared" si="7"/>
        <v>0.78475438233508465</v>
      </c>
      <c r="AT65" s="34">
        <f t="shared" si="8"/>
        <v>-0.15074875333706975</v>
      </c>
      <c r="AU65" s="34">
        <f t="shared" si="9"/>
        <v>-0.36972552304988771</v>
      </c>
      <c r="AV65" s="34">
        <f t="shared" si="10"/>
        <v>0.67863964871036186</v>
      </c>
      <c r="AW65" s="34">
        <f t="shared" si="11"/>
        <v>-0.40024046877979025</v>
      </c>
      <c r="AX65" s="34">
        <f t="shared" si="12"/>
        <v>-0.16810192125163992</v>
      </c>
      <c r="AY65" s="34">
        <f t="shared" si="13"/>
        <v>-0.19854797760547835</v>
      </c>
      <c r="AZ65" s="34">
        <f t="shared" si="14"/>
        <v>0.28898586719742819</v>
      </c>
      <c r="BA65" s="34">
        <f t="shared" si="15"/>
        <v>-1.0003778741586735</v>
      </c>
      <c r="BB65" s="34">
        <f t="shared" si="16"/>
        <v>0.23377599470460975</v>
      </c>
      <c r="BC65" s="34">
        <f t="shared" si="17"/>
        <v>0.16412236382218476</v>
      </c>
      <c r="BD65" s="34">
        <f t="shared" si="18"/>
        <v>-0.40660088523748711</v>
      </c>
      <c r="BE65" s="34">
        <f t="shared" si="19"/>
        <v>0.3881904465095824</v>
      </c>
      <c r="BF65" s="34">
        <f t="shared" si="20"/>
        <v>-0.89730262030959673</v>
      </c>
      <c r="BG65" s="34">
        <f t="shared" si="21"/>
        <v>-0.258133953880894</v>
      </c>
      <c r="BH65" s="34">
        <f t="shared" si="22"/>
        <v>-8.6188526210493152E-2</v>
      </c>
      <c r="BI65" s="19">
        <f t="shared" si="28"/>
        <v>-1.2494433755829126</v>
      </c>
      <c r="BJ65" s="19">
        <f t="shared" si="29"/>
        <v>-0.67605234173703677</v>
      </c>
      <c r="BK65" s="19">
        <f t="shared" si="30"/>
        <v>-0.38171187836752557</v>
      </c>
      <c r="BL65" s="19">
        <f t="shared" si="31"/>
        <v>-1.1223805672984579</v>
      </c>
      <c r="BM65" s="19">
        <f t="shared" si="32"/>
        <v>-0.75358463525409392</v>
      </c>
      <c r="BN65" s="19">
        <f t="shared" si="33"/>
        <v>-0.34239409534663395</v>
      </c>
      <c r="BO65" s="19">
        <f t="shared" si="34"/>
        <v>-0.24644857810602935</v>
      </c>
      <c r="BP65" s="19">
        <f t="shared" si="35"/>
        <v>-1.131057151255743</v>
      </c>
      <c r="BQ65" s="19">
        <f t="shared" si="36"/>
        <v>-1.0632876597249739</v>
      </c>
      <c r="BR65" s="19">
        <f t="shared" si="37"/>
        <v>-0.85023143758207287</v>
      </c>
      <c r="BS65" s="19">
        <f t="shared" si="38"/>
        <v>-0.79291629502527261</v>
      </c>
      <c r="BT65" s="19">
        <f>IF(AND('[1]Ponderación por derecho'!$B$13&lt;&gt;1,'[1]Ponderación por derecho'!$B$13&lt;&gt;0),"Error ponderación",IFERROR(IF(SUM($BI$1126:$BS$1126)=0,0,SUMPRODUCT($BI$1126:$BS$1126,BI65:BS65)),""))</f>
        <v>-0.3611529860044122</v>
      </c>
      <c r="BU65" s="34">
        <f t="shared" si="39"/>
        <v>-0.35971841010281552</v>
      </c>
      <c r="BV65" s="16">
        <f t="shared" si="40"/>
        <v>0</v>
      </c>
      <c r="BW65" s="34">
        <f t="shared" si="23"/>
        <v>1.2279864571321244</v>
      </c>
      <c r="BX65" s="34">
        <f t="shared" si="24"/>
        <v>-4.7598573367702846E-2</v>
      </c>
      <c r="BY65" s="34">
        <f t="shared" si="41"/>
        <v>0.73585719375712888</v>
      </c>
      <c r="BZ65" s="34">
        <f t="shared" si="42"/>
        <v>-0.6387483591738502</v>
      </c>
      <c r="CA65" s="19">
        <f t="shared" si="43"/>
        <v>-0.48642957642319634</v>
      </c>
      <c r="CB65" s="16"/>
      <c r="CC65" s="5">
        <f t="shared" si="25"/>
        <v>5376</v>
      </c>
      <c r="CD65" s="6">
        <f t="shared" si="26"/>
        <v>1.0099541762175533E-3</v>
      </c>
      <c r="CE65" s="19">
        <f t="shared" si="44"/>
        <v>0.49425834633697502</v>
      </c>
      <c r="CF65" s="4">
        <f t="shared" si="27"/>
        <v>4.9917828101340978E-4</v>
      </c>
      <c r="CG65" s="3">
        <f>IF('Ponderación por derecho'!$D$20="Error ponderación","",CF65/$CF$1127)</f>
        <v>3.3535628238542584E-4</v>
      </c>
      <c r="CH65" s="39"/>
    </row>
    <row r="66" spans="1:86" ht="18.95" customHeight="1">
      <c r="A66" s="7">
        <v>5380</v>
      </c>
      <c r="B66" s="7" t="s">
        <v>962</v>
      </c>
      <c r="C66" s="7" t="s">
        <v>1011</v>
      </c>
      <c r="D66" s="5">
        <v>0</v>
      </c>
      <c r="E66" s="5">
        <v>4019</v>
      </c>
      <c r="F66" s="19">
        <v>26.383040000000001</v>
      </c>
      <c r="G66" s="19">
        <v>32.702509999999997</v>
      </c>
      <c r="H66" s="19">
        <v>50.659379999999999</v>
      </c>
      <c r="I66" s="19">
        <v>9.4160649999999997</v>
      </c>
      <c r="J66" s="19">
        <v>3.8878180000000002</v>
      </c>
      <c r="K66" s="84">
        <v>4.8567000000000003E-3</v>
      </c>
      <c r="L66" s="84">
        <v>8.4358000000000002E-3</v>
      </c>
      <c r="M66" s="84">
        <v>6.5413399999999997E-2</v>
      </c>
      <c r="N66" s="84">
        <v>2.8544300000000002E-2</v>
      </c>
      <c r="O66" s="84">
        <v>4.4945000000000002E-3</v>
      </c>
      <c r="P66" s="84">
        <v>1.31904E-2</v>
      </c>
      <c r="Q66" s="84">
        <v>1.1752500000000001E-2</v>
      </c>
      <c r="R66" s="84">
        <v>3.2030000000000001E-3</v>
      </c>
      <c r="S66" s="84">
        <v>2.0670000000000001E-4</v>
      </c>
      <c r="T66" s="19">
        <v>0.87914510000000001</v>
      </c>
      <c r="U66" s="19">
        <v>0.1842299</v>
      </c>
      <c r="V66" s="19">
        <v>0.82092849999999995</v>
      </c>
      <c r="W66" s="19">
        <v>0.64296249999999999</v>
      </c>
      <c r="X66" s="19">
        <v>0.77818719999999997</v>
      </c>
      <c r="Y66" s="19">
        <v>0.95578479999999999</v>
      </c>
      <c r="Z66" s="19">
        <v>0.2110977</v>
      </c>
      <c r="AA66" s="19">
        <v>0</v>
      </c>
      <c r="AB66" s="19">
        <v>0</v>
      </c>
      <c r="AC66" s="19">
        <v>0.56130000000000002</v>
      </c>
      <c r="AD66" s="40">
        <v>43261.010201542675</v>
      </c>
      <c r="AE66" s="19">
        <v>0.78867920000000002</v>
      </c>
      <c r="AF66" s="5">
        <v>1</v>
      </c>
      <c r="AG66" s="5">
        <v>0</v>
      </c>
      <c r="AH66" s="32">
        <v>0</v>
      </c>
      <c r="AI66" s="32">
        <v>0</v>
      </c>
      <c r="AJ66" s="32">
        <v>1</v>
      </c>
      <c r="AK66" s="16"/>
      <c r="AL66" s="34">
        <f t="shared" si="0"/>
        <v>-2.6293225824600932</v>
      </c>
      <c r="AM66" s="34">
        <f t="shared" si="1"/>
        <v>-2.3622417620503486</v>
      </c>
      <c r="AN66" s="34">
        <f t="shared" si="2"/>
        <v>-2.8554745310782024</v>
      </c>
      <c r="AO66" s="34">
        <f t="shared" si="3"/>
        <v>-0.91794785942520363</v>
      </c>
      <c r="AP66" s="34">
        <f t="shared" si="4"/>
        <v>-1.5831095246455984</v>
      </c>
      <c r="AQ66" s="34">
        <f t="shared" si="5"/>
        <v>-0.25551648178901748</v>
      </c>
      <c r="AR66" s="34">
        <f t="shared" si="6"/>
        <v>-0.31388444910036689</v>
      </c>
      <c r="AS66" s="34">
        <f t="shared" si="7"/>
        <v>5.7863985501771707E-2</v>
      </c>
      <c r="AT66" s="34">
        <f t="shared" si="8"/>
        <v>0.50422533987030294</v>
      </c>
      <c r="AU66" s="34">
        <f t="shared" si="9"/>
        <v>-0.31574889160217834</v>
      </c>
      <c r="AV66" s="34">
        <f t="shared" si="10"/>
        <v>-0.32943521291419481</v>
      </c>
      <c r="AW66" s="34">
        <f t="shared" si="11"/>
        <v>-8.2403970432909285E-2</v>
      </c>
      <c r="AX66" s="34">
        <f t="shared" si="12"/>
        <v>-9.9718417148986355E-2</v>
      </c>
      <c r="AY66" s="34">
        <f t="shared" si="13"/>
        <v>-0.20208890411416272</v>
      </c>
      <c r="AZ66" s="34">
        <f t="shared" si="14"/>
        <v>-1.0917850178437201</v>
      </c>
      <c r="BA66" s="34">
        <f t="shared" si="15"/>
        <v>-0.20263582777934255</v>
      </c>
      <c r="BB66" s="34">
        <f t="shared" si="16"/>
        <v>0.50371553684853021</v>
      </c>
      <c r="BC66" s="34">
        <f t="shared" si="17"/>
        <v>0.11877883484110099</v>
      </c>
      <c r="BD66" s="34">
        <f t="shared" si="18"/>
        <v>-0.34599119587905813</v>
      </c>
      <c r="BE66" s="34">
        <f t="shared" si="19"/>
        <v>1.4372320089792634</v>
      </c>
      <c r="BF66" s="34">
        <f t="shared" si="20"/>
        <v>1.0957967362099985</v>
      </c>
      <c r="BG66" s="34">
        <f t="shared" si="21"/>
        <v>-0.258133953880894</v>
      </c>
      <c r="BH66" s="34">
        <f t="shared" si="22"/>
        <v>-0.11506432621005545</v>
      </c>
      <c r="BI66" s="19">
        <f t="shared" si="28"/>
        <v>-1.1045422802155209</v>
      </c>
      <c r="BJ66" s="19">
        <f t="shared" si="29"/>
        <v>-0.72413689143406179</v>
      </c>
      <c r="BK66" s="19">
        <f t="shared" si="30"/>
        <v>-0.81755992070574024</v>
      </c>
      <c r="BL66" s="19">
        <f t="shared" si="31"/>
        <v>-1.0625486212948951</v>
      </c>
      <c r="BM66" s="19">
        <f t="shared" si="32"/>
        <v>-0.74828320404227833</v>
      </c>
      <c r="BN66" s="19">
        <f t="shared" si="33"/>
        <v>-0.50717526213167485</v>
      </c>
      <c r="BO66" s="19">
        <f t="shared" si="34"/>
        <v>-0.69737894923394439</v>
      </c>
      <c r="BP66" s="19">
        <f t="shared" si="35"/>
        <v>-1.3645204998045397</v>
      </c>
      <c r="BQ66" s="19">
        <f t="shared" si="36"/>
        <v>-0.57853825012141924</v>
      </c>
      <c r="BR66" s="19">
        <f t="shared" si="37"/>
        <v>-1.0298484801517167</v>
      </c>
      <c r="BS66" s="19">
        <f t="shared" si="38"/>
        <v>-0.98215860426143708</v>
      </c>
      <c r="BT66" s="19">
        <f>IF(AND('[1]Ponderación por derecho'!$B$13&lt;&gt;1,'[1]Ponderación por derecho'!$B$13&lt;&gt;0),"Error ponderación",IFERROR(IF(SUM($BI$1126:$BS$1126)=0,0,SUMPRODUCT($BI$1126:$BS$1126,BI66:BS66)),""))</f>
        <v>-0.64566943154328704</v>
      </c>
      <c r="BU66" s="34">
        <f t="shared" si="39"/>
        <v>-0.64717582021793096</v>
      </c>
      <c r="BV66" s="16">
        <f t="shared" si="40"/>
        <v>0</v>
      </c>
      <c r="BW66" s="34">
        <f t="shared" si="23"/>
        <v>0.70832381888799967</v>
      </c>
      <c r="BX66" s="34">
        <f t="shared" si="24"/>
        <v>-4.7114819082441396E-2</v>
      </c>
      <c r="BY66" s="34">
        <f t="shared" si="41"/>
        <v>0.4903387041714603</v>
      </c>
      <c r="BZ66" s="34">
        <f t="shared" si="42"/>
        <v>-0.38384923465900617</v>
      </c>
      <c r="CA66" s="19">
        <f t="shared" si="43"/>
        <v>-0.29268504885760582</v>
      </c>
      <c r="CB66" s="16"/>
      <c r="CC66" s="5">
        <f t="shared" si="25"/>
        <v>5380</v>
      </c>
      <c r="CD66" s="6">
        <f t="shared" si="26"/>
        <v>5.8775062760184587E-4</v>
      </c>
      <c r="CE66" s="19">
        <f t="shared" si="44"/>
        <v>0.51976685816801904</v>
      </c>
      <c r="CF66" s="4">
        <f t="shared" si="27"/>
        <v>3.0549329709489279E-4</v>
      </c>
      <c r="CG66" s="3">
        <f>IF('Ponderación por derecho'!$D$20="Error ponderación","",CF66/$CF$1127)</f>
        <v>2.0523548460366108E-4</v>
      </c>
      <c r="CH66" s="39"/>
    </row>
    <row r="67" spans="1:86" ht="18.95" customHeight="1">
      <c r="A67" s="7">
        <v>5390</v>
      </c>
      <c r="B67" s="7" t="s">
        <v>962</v>
      </c>
      <c r="C67" s="7" t="s">
        <v>1010</v>
      </c>
      <c r="D67" s="5">
        <v>0</v>
      </c>
      <c r="E67" s="5">
        <v>1237</v>
      </c>
      <c r="F67" s="19">
        <v>60.14378</v>
      </c>
      <c r="G67" s="19">
        <v>57.367600000000003</v>
      </c>
      <c r="H67" s="19">
        <v>65.757739999999998</v>
      </c>
      <c r="I67" s="19">
        <v>13.030939999999999</v>
      </c>
      <c r="J67" s="19">
        <v>12.11327</v>
      </c>
      <c r="K67" s="84">
        <v>1.1045599999999999E-2</v>
      </c>
      <c r="L67" s="84">
        <v>1.6376000000000002E-2</v>
      </c>
      <c r="M67" s="84">
        <v>0.1574274</v>
      </c>
      <c r="N67" s="84">
        <v>0</v>
      </c>
      <c r="O67" s="84">
        <v>8.4920000000000004E-4</v>
      </c>
      <c r="P67" s="84">
        <v>3.5377699999999998E-2</v>
      </c>
      <c r="Q67" s="84">
        <v>1.5918E-3</v>
      </c>
      <c r="R67" s="84">
        <v>0</v>
      </c>
      <c r="S67" s="84">
        <v>1.1087E-3</v>
      </c>
      <c r="T67" s="19">
        <v>0.92114689999999999</v>
      </c>
      <c r="U67" s="19">
        <v>0.1182796</v>
      </c>
      <c r="V67" s="19">
        <v>0.81362009999999996</v>
      </c>
      <c r="W67" s="19">
        <v>0.4826762</v>
      </c>
      <c r="X67" s="19">
        <v>0.75149350000000004</v>
      </c>
      <c r="Y67" s="19">
        <v>0.91875739999999995</v>
      </c>
      <c r="Z67" s="19">
        <v>0.16820280000000001</v>
      </c>
      <c r="AA67" s="19">
        <v>0</v>
      </c>
      <c r="AB67" s="19">
        <v>0</v>
      </c>
      <c r="AC67" s="19">
        <v>0.443</v>
      </c>
      <c r="AD67" s="40">
        <v>8051.738075990299</v>
      </c>
      <c r="AE67" s="19">
        <v>0.84811320000000001</v>
      </c>
      <c r="AF67" s="5">
        <v>0</v>
      </c>
      <c r="AG67" s="5">
        <v>0</v>
      </c>
      <c r="AH67" s="32">
        <v>0</v>
      </c>
      <c r="AI67" s="32">
        <v>0</v>
      </c>
      <c r="AJ67" s="32">
        <v>0</v>
      </c>
      <c r="AK67" s="16"/>
      <c r="AL67" s="34">
        <f t="shared" ref="AL67:AL130" si="45">IF(OR(ISBLANK(F67),ISNA(F67)),"",(F67-AL$1126)/AL$1127)</f>
        <v>-0.56846917019299315</v>
      </c>
      <c r="AM67" s="34">
        <f t="shared" ref="AM67:AM130" si="46">IF(OR(ISBLANK(G67),ISNA(G67)),"",(G67-AM$1126)/AM$1127)</f>
        <v>0.11538920577903314</v>
      </c>
      <c r="AN67" s="34">
        <f t="shared" ref="AN67:AN130" si="47">IF(OR(ISBLANK(H67),ISNA(H67)),"",(H67-AN$1126)/AN$1127)</f>
        <v>-1.0399915863167248</v>
      </c>
      <c r="AO67" s="34">
        <f t="shared" ref="AO67:AO130" si="48">IF(OR(ISBLANK(I67),ISNA(I67)),"",(I67-AO$1126)/AO$1127)</f>
        <v>-0.59530045430475664</v>
      </c>
      <c r="AP67" s="34">
        <f t="shared" ref="AP67:AP130" si="49">IF(OR(ISBLANK(J67),ISNA(J67)),"",(J67-AP$1126)/AP$1127)</f>
        <v>-0.96184229178051339</v>
      </c>
      <c r="AQ67" s="34">
        <f t="shared" ref="AQ67:AQ130" si="50">IF(OR(ISBLANK(K67),ISNA(K67)),"",(K67-AQ$1126)/AQ$1127)</f>
        <v>-8.0444696941099375E-2</v>
      </c>
      <c r="AR67" s="34">
        <f t="shared" ref="AR67:AR130" si="51">IF(OR(ISBLANK(L67),ISNA(L67)),"",(L67-AR$1126)/AR$1127)</f>
        <v>-3.5996642140988785E-2</v>
      </c>
      <c r="AS67" s="34">
        <f t="shared" ref="AS67:AS130" si="52">IF(OR(ISBLANK(M67),ISNA(M67)),"",(M67-AS$1126)/AS$1127)</f>
        <v>1.4895227923877929</v>
      </c>
      <c r="AT67" s="34">
        <f t="shared" ref="AT67:AT130" si="53">IF(OR(ISBLANK(N67),ISNA(N67)),"",(N67-AT$1126)/AT$1127)</f>
        <v>-0.15074875333706975</v>
      </c>
      <c r="AU67" s="34">
        <f t="shared" ref="AU67:AU130" si="54">IF(OR(ISBLANK(O67),ISNA(O67)),"",(O67-AU$1126)/AU$1127)</f>
        <v>-0.40835538410292432</v>
      </c>
      <c r="AV67" s="34">
        <f t="shared" ref="AV67:AV130" si="55">IF(OR(ISBLANK(P67),ISNA(P67)),"",(P67-AV$1126)/AV$1127)</f>
        <v>0.20775776469936189</v>
      </c>
      <c r="AW67" s="34">
        <f t="shared" ref="AW67:AW130" si="56">IF(OR(ISBLANK(Q67),ISNA(Q67)),"",(Q67-AW$1126)/AW$1127)</f>
        <v>-0.36705662607169515</v>
      </c>
      <c r="AX67" s="34">
        <f t="shared" ref="AX67:AX130" si="57">IF(OR(ISBLANK(R67),ISNA(R67)),"",(R67-AX$1126)/AX$1127)</f>
        <v>-0.20200785050292994</v>
      </c>
      <c r="AY67" s="34">
        <f t="shared" ref="AY67:AY130" si="58">IF(OR(ISBLANK(S67),ISNA(S67)),"",(S67-AY$1126)/AY$1127)</f>
        <v>-0.16706789851292067</v>
      </c>
      <c r="AZ67" s="34">
        <f t="shared" ref="AZ67:AZ130" si="59">IF(OR(ISBLANK(T67),ISNA(T67)),"",(T67-AZ$1126)/AZ$1127)</f>
        <v>-0.36211458684304831</v>
      </c>
      <c r="BA67" s="34">
        <f t="shared" ref="BA67:BA130" si="60">IF(OR(ISBLANK(U67),ISNA(U67)),"",(U67-BA$1126)/BA$1127)</f>
        <v>-0.82952385919481308</v>
      </c>
      <c r="BB67" s="34">
        <f t="shared" ref="BB67:BB130" si="61">IF(OR(ISBLANK(V67),ISNA(V67)),"",(V67-BB$1126)/BB$1127)</f>
        <v>0.32444756078290221</v>
      </c>
      <c r="BC67" s="34">
        <f t="shared" ref="BC67:BC130" si="62">IF(OR(ISBLANK(W67),ISNA(W67)),"",(W67-BC$1126)/BC$1127)</f>
        <v>-1.6711794178731025</v>
      </c>
      <c r="BD67" s="34">
        <f t="shared" ref="BD67:BD130" si="63">IF(OR(ISBLANK(X67),ISNA(X67)),"",(X67-BD$1126)/BD$1127)</f>
        <v>-0.66589803829355854</v>
      </c>
      <c r="BE67" s="34">
        <f t="shared" ref="BE67:BE130" si="64">IF(OR(ISBLANK(Y67),ISNA(Y67)),"",(Y67-BE$1126)/BE$1127)</f>
        <v>0.87107934213298199</v>
      </c>
      <c r="BF67" s="34">
        <f t="shared" ref="BF67:BF130" si="65">IF(OR(ISBLANK(Z67),ISNA(Z67)),"",(Z67-BF$1126)/BF$1127)</f>
        <v>0.66664870660430453</v>
      </c>
      <c r="BG67" s="34">
        <f t="shared" ref="BG67:BG130" si="66">IF(OR(ISBLANK(AA67),ISNA(AA67)),"",(AA67-BG$1126)/BG$1127)</f>
        <v>-0.258133953880894</v>
      </c>
      <c r="BH67" s="34">
        <f t="shared" ref="BH67:BH130" si="67">IF(OR(ISBLANK(AB67),ISNA(AB67)),"",(AB67-BH$1126)/BH$1127)</f>
        <v>-0.11506432621005545</v>
      </c>
      <c r="BI67" s="19">
        <f t="shared" si="28"/>
        <v>-0.64998671415087916</v>
      </c>
      <c r="BJ67" s="19">
        <f t="shared" si="29"/>
        <v>0.13461337480698218</v>
      </c>
      <c r="BK67" s="19">
        <f t="shared" si="30"/>
        <v>-0.25004193189276758</v>
      </c>
      <c r="BL67" s="19">
        <f t="shared" si="31"/>
        <v>-0.35960896176503143</v>
      </c>
      <c r="BM67" s="19">
        <f t="shared" si="32"/>
        <v>-0.67869857139233203</v>
      </c>
      <c r="BN67" s="19">
        <f t="shared" si="33"/>
        <v>0.17012264554645026</v>
      </c>
      <c r="BO67" s="19">
        <f t="shared" si="34"/>
        <v>-0.44149055573983337</v>
      </c>
      <c r="BP67" s="19">
        <f t="shared" si="35"/>
        <v>-0.38523851034796153</v>
      </c>
      <c r="BQ67" s="19">
        <f t="shared" si="36"/>
        <v>-2.2962787367203103E-2</v>
      </c>
      <c r="BR67" s="19">
        <f t="shared" si="37"/>
        <v>-0.33122367419560261</v>
      </c>
      <c r="BS67" s="19">
        <f t="shared" si="38"/>
        <v>-0.2835337983053231</v>
      </c>
      <c r="BT67" s="19">
        <f>IF(AND('[1]Ponderación por derecho'!$B$13&lt;&gt;1,'[1]Ponderación por derecho'!$B$13&lt;&gt;0),"Error ponderación",IFERROR(IF(SUM($BI$1126:$BS$1126)=0,0,SUMPRODUCT($BI$1126:$BS$1126,BI67:BS67)),""))</f>
        <v>-0.14278580924458517</v>
      </c>
      <c r="BU67" s="34">
        <f t="shared" si="39"/>
        <v>-0.13909403471164766</v>
      </c>
      <c r="BV67" s="16">
        <f t="shared" si="40"/>
        <v>0</v>
      </c>
      <c r="BW67" s="34">
        <f t="shared" ref="BW67:BW130" si="68">IF(OR(ISBLANK(AC67),ISNA(AC67)),"",(AC67-BW$1126)/BW$1127)</f>
        <v>-1.0041020893092172</v>
      </c>
      <c r="BX67" s="34">
        <f t="shared" ref="BX67:BX130" si="69">IF(OR(ISBLANK(AD67),ISNA(AD67)),"",(AD67-BX$1126)/BX$1127)</f>
        <v>-4.9097162690312834E-2</v>
      </c>
      <c r="BY67" s="34">
        <f t="shared" si="41"/>
        <v>0.73585719375712888</v>
      </c>
      <c r="BZ67" s="34">
        <f t="shared" si="42"/>
        <v>0.10578068608080034</v>
      </c>
      <c r="CA67" s="19">
        <f t="shared" ref="CA67:CA130" si="70">MIN(MAX(IF(BZ67="",0,(BZ67-$BZ$1126)/(2*$BZ$1127)),-1),1)*CTerritorial</f>
        <v>7.9474399929308229E-2</v>
      </c>
      <c r="CB67" s="16"/>
      <c r="CC67" s="5">
        <f t="shared" ref="CC67:CC130" si="71">A67</f>
        <v>5390</v>
      </c>
      <c r="CD67" s="6">
        <f t="shared" ref="CD67:CD130" si="72">E67/$CD$1127</f>
        <v>1.8090259426312101E-4</v>
      </c>
      <c r="CE67" s="19">
        <f t="shared" ref="CE67:CE130" si="73">(1+Necesidad*BU67)*(1+CTerritorial*CA67)*(1+PlanesRR*AF67)*(1+SRC*AG67)*(1+ZMRT*AH67)*(1+Priorizado*AI67)*(1+Afro*AJ67)</f>
        <v>0.93738825259250635</v>
      </c>
      <c r="CF67" s="4">
        <f t="shared" ref="CF67:CF130" si="74">CD67*CE67</f>
        <v>1.6957596672575816E-4</v>
      </c>
      <c r="CG67" s="3">
        <f>IF('Ponderación por derecho'!$D$20="Error ponderación","",CF67/$CF$1127)</f>
        <v>1.1392395852562591E-4</v>
      </c>
      <c r="CH67" s="39"/>
    </row>
    <row r="68" spans="1:86" ht="18.95" customHeight="1">
      <c r="A68" s="7">
        <v>5400</v>
      </c>
      <c r="B68" s="7" t="s">
        <v>962</v>
      </c>
      <c r="C68" s="7" t="s">
        <v>102</v>
      </c>
      <c r="D68" s="5">
        <v>0</v>
      </c>
      <c r="E68" s="5">
        <v>8248</v>
      </c>
      <c r="F68" s="19">
        <v>48.571599999999997</v>
      </c>
      <c r="G68" s="19">
        <v>45.320410000000003</v>
      </c>
      <c r="H68" s="19">
        <v>64.653540000000007</v>
      </c>
      <c r="I68" s="19">
        <v>16.353539999999999</v>
      </c>
      <c r="J68" s="19">
        <v>9.9091839999999998</v>
      </c>
      <c r="K68" s="84"/>
      <c r="L68" s="84">
        <v>5.4669999999999996E-3</v>
      </c>
      <c r="M68" s="84"/>
      <c r="N68" s="84">
        <v>1.329E-4</v>
      </c>
      <c r="O68" s="84">
        <v>3.6001000000000002E-3</v>
      </c>
      <c r="P68" s="84">
        <v>9.8776000000000003E-3</v>
      </c>
      <c r="Q68" s="84">
        <v>1.9924000000000001E-3</v>
      </c>
      <c r="R68" s="84">
        <v>1.4480000000000001E-3</v>
      </c>
      <c r="S68" s="84">
        <v>1.0069999999999999E-4</v>
      </c>
      <c r="T68" s="19">
        <v>0.93073139999999999</v>
      </c>
      <c r="U68" s="19">
        <v>0.1074777</v>
      </c>
      <c r="V68" s="19">
        <v>0.80086729999999995</v>
      </c>
      <c r="W68" s="19">
        <v>0.43858409999999998</v>
      </c>
      <c r="X68" s="19">
        <v>0.68741209999999997</v>
      </c>
      <c r="Y68" s="19">
        <v>0.93635729999999995</v>
      </c>
      <c r="Z68" s="19">
        <v>3.9299800000000003E-2</v>
      </c>
      <c r="AA68" s="19">
        <v>9.6993000000000003E-4</v>
      </c>
      <c r="AB68" s="19">
        <v>3.6371999999999999E-4</v>
      </c>
      <c r="AC68" s="19">
        <v>0.54049999999999998</v>
      </c>
      <c r="AD68" s="40">
        <v>336782.12900096993</v>
      </c>
      <c r="AE68" s="19">
        <v>0.84811320000000001</v>
      </c>
      <c r="AF68" s="5">
        <v>1</v>
      </c>
      <c r="AG68" s="5">
        <v>0</v>
      </c>
      <c r="AH68" s="32">
        <v>0</v>
      </c>
      <c r="AI68" s="32">
        <v>0</v>
      </c>
      <c r="AJ68" s="32">
        <v>0</v>
      </c>
      <c r="AK68" s="16"/>
      <c r="AL68" s="34">
        <f t="shared" si="45"/>
        <v>-1.2748685749563098</v>
      </c>
      <c r="AM68" s="34">
        <f t="shared" si="46"/>
        <v>-1.0947621060274286</v>
      </c>
      <c r="AN68" s="34">
        <f t="shared" si="47"/>
        <v>-1.1727646999267862</v>
      </c>
      <c r="AO68" s="34">
        <f t="shared" si="48"/>
        <v>-0.29874019475132901</v>
      </c>
      <c r="AP68" s="34">
        <f t="shared" si="49"/>
        <v>-1.1283165974134044</v>
      </c>
      <c r="AQ68" s="34" t="str">
        <f t="shared" si="50"/>
        <v/>
      </c>
      <c r="AR68" s="34">
        <f t="shared" si="51"/>
        <v>-0.41778527292105172</v>
      </c>
      <c r="AS68" s="34" t="str">
        <f t="shared" si="52"/>
        <v/>
      </c>
      <c r="AT68" s="34">
        <f t="shared" si="53"/>
        <v>-0.14769924583514257</v>
      </c>
      <c r="AU68" s="34">
        <f t="shared" si="54"/>
        <v>-0.3384705460319008</v>
      </c>
      <c r="AV68" s="34">
        <f t="shared" si="55"/>
        <v>-0.40964384110411384</v>
      </c>
      <c r="AW68" s="34">
        <f t="shared" si="56"/>
        <v>-0.35583379163618406</v>
      </c>
      <c r="AX68" s="34">
        <f t="shared" si="57"/>
        <v>-0.15576523436290174</v>
      </c>
      <c r="AY68" s="34">
        <f t="shared" si="58"/>
        <v>-0.20620445466153706</v>
      </c>
      <c r="AZ68" s="34">
        <f t="shared" si="59"/>
        <v>-0.19560919312359007</v>
      </c>
      <c r="BA68" s="34">
        <f t="shared" si="60"/>
        <v>-0.93220090276469481</v>
      </c>
      <c r="BB68" s="34">
        <f t="shared" si="61"/>
        <v>1.1633723941768181E-2</v>
      </c>
      <c r="BC68" s="34">
        <f t="shared" si="62"/>
        <v>-2.1635672156730394</v>
      </c>
      <c r="BD68" s="34">
        <f t="shared" si="63"/>
        <v>-1.4338724416734063</v>
      </c>
      <c r="BE68" s="34">
        <f t="shared" si="64"/>
        <v>1.1401835817292771</v>
      </c>
      <c r="BF68" s="34">
        <f t="shared" si="65"/>
        <v>-0.62297939511088329</v>
      </c>
      <c r="BG68" s="34">
        <f t="shared" si="66"/>
        <v>-0.18231641136405308</v>
      </c>
      <c r="BH68" s="34">
        <f t="shared" si="67"/>
        <v>-0.10599784199821267</v>
      </c>
      <c r="BI68" s="19">
        <f t="shared" ref="BI68:BI131" si="75">IFERROR(AVERAGE(AN68,AQ68,BA68),"")</f>
        <v>-1.0524828013457406</v>
      </c>
      <c r="BJ68" s="19">
        <f t="shared" ref="BJ68:BJ131" si="76">IFERROR(AVERAGE(AM68,AR68,BB68),"")</f>
        <v>-0.50030455166890409</v>
      </c>
      <c r="BK68" s="19">
        <f t="shared" ref="BK68:BK131" si="77">IFERROR(AVERAGE(AL68,AS68,BC68),"")</f>
        <v>-1.7192178953146746</v>
      </c>
      <c r="BL68" s="19">
        <f t="shared" ref="BL68:BL131" si="78">IFERROR(AVERAGE(AL68,AT68),"")</f>
        <v>-0.71128391039572614</v>
      </c>
      <c r="BM68" s="19">
        <f t="shared" ref="BM68:BM131" si="79">IFERROR(AVERAGE(AP68,BD68,AU68),"")</f>
        <v>-0.96688652837290379</v>
      </c>
      <c r="BN68" s="19">
        <f t="shared" ref="BN68:BN131" si="80">IFERROR(AVERAGE(AL68,AV68,BE68),"")</f>
        <v>-0.18144294477704884</v>
      </c>
      <c r="BO68" s="19">
        <f t="shared" ref="BO68:BO131" si="81">IFERROR(AVERAGE(AO68,AW68,AZ68),"")</f>
        <v>-0.28339439317036769</v>
      </c>
      <c r="BP68" s="19">
        <f t="shared" ref="BP68:BP131" si="82">IFERROR(AVERAGE(AL68,AX68),"")</f>
        <v>-0.71531690465960573</v>
      </c>
      <c r="BQ68" s="19">
        <f t="shared" ref="BQ68:BQ131" si="83">IFERROR(AVERAGE(AL68,AY68,BF68),"")</f>
        <v>-0.70135080824291007</v>
      </c>
      <c r="BR68" s="19">
        <f t="shared" ref="BR68:BR131" si="84">IFERROR(AVERAGE(AL68,BG68,AY68),"")</f>
        <v>-0.5544631469939667</v>
      </c>
      <c r="BS68" s="19">
        <f t="shared" ref="BS68:BS131" si="85">IFERROR(AVERAGE(AL68,AY68,BH68),"")</f>
        <v>-0.52902362387201984</v>
      </c>
      <c r="BT68" s="19">
        <f>IF(AND('[1]Ponderación por derecho'!$B$13&lt;&gt;1,'[1]Ponderación por derecho'!$B$13&lt;&gt;0),"Error ponderación",IFERROR(IF(SUM($BI$1126:$BS$1126)=0,0,SUMPRODUCT($BI$1126:$BS$1126,BI68:BS68)),""))</f>
        <v>-0.2961909903520793</v>
      </c>
      <c r="BU68" s="34">
        <f t="shared" ref="BU68:BU131" si="86">MAX(IF(OR(BT68="",BT68=0),0,(BT68-$BT$1126)/(2*$BT$1127)),-1)</f>
        <v>-0.29408492100604022</v>
      </c>
      <c r="BV68" s="16">
        <f t="shared" ref="BV68:BV131" si="87">IF(OR(BT68&lt;BT$1126-2*BT$1127,BT68&gt;BT$1126+2*BT$1127),1,0)</f>
        <v>0</v>
      </c>
      <c r="BW68" s="34">
        <f t="shared" si="68"/>
        <v>0.40723794491925774</v>
      </c>
      <c r="BX68" s="34">
        <f t="shared" si="69"/>
        <v>-3.0589066674028335E-2</v>
      </c>
      <c r="BY68" s="34">
        <f t="shared" ref="BY68:BY131" si="88">IFERROR(IF(OR(ISBLANK(AE68),ISNA(AE68)),"",(AE68-BY$1126)/BY$1127),"")</f>
        <v>0.73585719375712888</v>
      </c>
      <c r="BZ68" s="34">
        <f t="shared" ref="BZ68:BZ131" si="89">IFERROR(-AVERAGE(BW68:BY68),"")</f>
        <v>-0.37083535733411943</v>
      </c>
      <c r="CA68" s="19">
        <f t="shared" si="70"/>
        <v>-0.28279342008522101</v>
      </c>
      <c r="CB68" s="16"/>
      <c r="CC68" s="5">
        <f t="shared" si="71"/>
        <v>5400</v>
      </c>
      <c r="CD68" s="6">
        <f t="shared" si="72"/>
        <v>1.2062122857576572E-3</v>
      </c>
      <c r="CE68" s="19">
        <f t="shared" si="73"/>
        <v>0.71262538140217446</v>
      </c>
      <c r="CF68" s="4">
        <f t="shared" si="74"/>
        <v>8.595774901900391E-4</v>
      </c>
      <c r="CG68" s="3">
        <f>IF('Ponderación por derecho'!$D$20="Error ponderación","",CF68/$CF$1127)</f>
        <v>5.7747847311606594E-4</v>
      </c>
      <c r="CH68" s="39"/>
    </row>
    <row r="69" spans="1:86" ht="18.95" customHeight="1">
      <c r="A69" s="7">
        <v>5411</v>
      </c>
      <c r="B69" s="7" t="s">
        <v>962</v>
      </c>
      <c r="C69" s="7" t="s">
        <v>1009</v>
      </c>
      <c r="D69" s="5">
        <v>0</v>
      </c>
      <c r="E69" s="5">
        <v>3042</v>
      </c>
      <c r="F69" s="19">
        <v>67.083870000000005</v>
      </c>
      <c r="G69" s="19">
        <v>54.462809999999998</v>
      </c>
      <c r="H69" s="19">
        <v>74.731409999999997</v>
      </c>
      <c r="I69" s="19">
        <v>10.413220000000001</v>
      </c>
      <c r="J69" s="19">
        <v>16.041319999999999</v>
      </c>
      <c r="K69" s="84">
        <v>5.3899000000000004E-3</v>
      </c>
      <c r="L69" s="84">
        <v>2.1833999999999998E-3</v>
      </c>
      <c r="M69" s="84">
        <v>0.20237520000000001</v>
      </c>
      <c r="N69" s="84">
        <v>2.2939999999999999E-4</v>
      </c>
      <c r="O69" s="84">
        <v>9.1929999999999996E-4</v>
      </c>
      <c r="P69" s="84">
        <v>3.1243999999999998E-3</v>
      </c>
      <c r="Q69" s="84">
        <v>1.14649E-2</v>
      </c>
      <c r="R69" s="84">
        <v>3.5330000000000002E-4</v>
      </c>
      <c r="S69" s="84">
        <v>0</v>
      </c>
      <c r="T69" s="19">
        <v>0.97353440000000002</v>
      </c>
      <c r="U69" s="19">
        <v>9.1348899999999997E-2</v>
      </c>
      <c r="V69" s="19">
        <v>0.79112119999999997</v>
      </c>
      <c r="W69" s="19">
        <v>0.47581109999999999</v>
      </c>
      <c r="X69" s="19">
        <v>0.73961290000000002</v>
      </c>
      <c r="Y69" s="19">
        <v>0.92060330000000001</v>
      </c>
      <c r="Z69" s="19">
        <v>0.1437203</v>
      </c>
      <c r="AA69" s="19">
        <v>3.2873000000000001E-4</v>
      </c>
      <c r="AB69" s="19">
        <v>1.31492E-3</v>
      </c>
      <c r="AC69" s="19">
        <v>0.38109999999999999</v>
      </c>
      <c r="AD69" s="40">
        <v>21928.007889546352</v>
      </c>
      <c r="AE69" s="19">
        <v>0.75377360000000004</v>
      </c>
      <c r="AF69" s="5">
        <v>1</v>
      </c>
      <c r="AG69" s="5">
        <v>0</v>
      </c>
      <c r="AH69" s="32">
        <v>0</v>
      </c>
      <c r="AI69" s="32">
        <v>0</v>
      </c>
      <c r="AJ69" s="32">
        <v>0</v>
      </c>
      <c r="AK69" s="16"/>
      <c r="AL69" s="34">
        <f t="shared" si="45"/>
        <v>-0.14482596338115233</v>
      </c>
      <c r="AM69" s="34">
        <f t="shared" si="46"/>
        <v>-0.17639962041382168</v>
      </c>
      <c r="AN69" s="34">
        <f t="shared" si="47"/>
        <v>3.9035860168703113E-2</v>
      </c>
      <c r="AO69" s="34">
        <f t="shared" si="48"/>
        <v>-0.82894631075398273</v>
      </c>
      <c r="AP69" s="34">
        <f t="shared" si="49"/>
        <v>-0.66515722765811669</v>
      </c>
      <c r="AQ69" s="34">
        <f t="shared" si="50"/>
        <v>-0.24043330453927847</v>
      </c>
      <c r="AR69" s="34">
        <f t="shared" si="51"/>
        <v>-0.53270333580760543</v>
      </c>
      <c r="AS69" s="34">
        <f t="shared" si="52"/>
        <v>2.1888719536040373</v>
      </c>
      <c r="AT69" s="34">
        <f t="shared" si="53"/>
        <v>-0.14548496837888997</v>
      </c>
      <c r="AU69" s="34">
        <f t="shared" si="54"/>
        <v>-0.40657453887089889</v>
      </c>
      <c r="AV69" s="34">
        <f t="shared" si="55"/>
        <v>-0.57315051458037602</v>
      </c>
      <c r="AW69" s="34">
        <f t="shared" si="56"/>
        <v>-9.046110269365068E-2</v>
      </c>
      <c r="AX69" s="34">
        <f t="shared" si="57"/>
        <v>-0.19072503539086366</v>
      </c>
      <c r="AY69" s="34">
        <f t="shared" si="58"/>
        <v>-0.21011422768154267</v>
      </c>
      <c r="AZ69" s="34">
        <f t="shared" si="59"/>
        <v>0.54797997348645522</v>
      </c>
      <c r="BA69" s="34">
        <f t="shared" si="60"/>
        <v>-1.0855125887023456</v>
      </c>
      <c r="BB69" s="34">
        <f t="shared" si="61"/>
        <v>-0.22742867296223473</v>
      </c>
      <c r="BC69" s="34">
        <f t="shared" si="62"/>
        <v>-1.7478437516353038</v>
      </c>
      <c r="BD69" s="34">
        <f t="shared" si="63"/>
        <v>-0.80827939539241445</v>
      </c>
      <c r="BE69" s="34">
        <f t="shared" si="64"/>
        <v>0.89930333862562217</v>
      </c>
      <c r="BF69" s="34">
        <f t="shared" si="65"/>
        <v>0.42171010936264136</v>
      </c>
      <c r="BG69" s="34">
        <f t="shared" si="66"/>
        <v>-0.23243776884531295</v>
      </c>
      <c r="BH69" s="34">
        <f t="shared" si="67"/>
        <v>-8.2287186047742919E-2</v>
      </c>
      <c r="BI69" s="19">
        <f t="shared" si="75"/>
        <v>-0.42897001102430693</v>
      </c>
      <c r="BJ69" s="19">
        <f t="shared" si="76"/>
        <v>-0.31217720972788726</v>
      </c>
      <c r="BK69" s="19">
        <f t="shared" si="77"/>
        <v>9.8734079529193775E-2</v>
      </c>
      <c r="BL69" s="19">
        <f t="shared" si="78"/>
        <v>-0.14515546588002115</v>
      </c>
      <c r="BM69" s="19">
        <f t="shared" si="79"/>
        <v>-0.62667038730714342</v>
      </c>
      <c r="BN69" s="19">
        <f t="shared" si="80"/>
        <v>6.0442286888031292E-2</v>
      </c>
      <c r="BO69" s="19">
        <f t="shared" si="81"/>
        <v>-0.12380914665372607</v>
      </c>
      <c r="BP69" s="19">
        <f t="shared" si="82"/>
        <v>-0.167775499386008</v>
      </c>
      <c r="BQ69" s="19">
        <f t="shared" si="83"/>
        <v>2.2256639433315444E-2</v>
      </c>
      <c r="BR69" s="19">
        <f t="shared" si="84"/>
        <v>-0.19579265330266929</v>
      </c>
      <c r="BS69" s="19">
        <f t="shared" si="85"/>
        <v>-0.14574245903681265</v>
      </c>
      <c r="BT69" s="19">
        <f>IF(AND('[1]Ponderación por derecho'!$B$13&lt;&gt;1,'[1]Ponderación por derecho'!$B$13&lt;&gt;0),"Error ponderación",IFERROR(IF(SUM($BI$1126:$BS$1126)=0,0,SUMPRODUCT($BI$1126:$BS$1126,BI69:BS69)),""))</f>
        <v>-0.1062073292060311</v>
      </c>
      <c r="BU69" s="34">
        <f t="shared" si="86"/>
        <v>-0.10213745345703783</v>
      </c>
      <c r="BV69" s="16">
        <f t="shared" si="87"/>
        <v>0</v>
      </c>
      <c r="BW69" s="34">
        <f t="shared" si="68"/>
        <v>-1.9001220700142698</v>
      </c>
      <c r="BX69" s="34">
        <f t="shared" si="69"/>
        <v>-4.8315904427775815E-2</v>
      </c>
      <c r="BY69" s="34">
        <f t="shared" si="88"/>
        <v>0.3461456464926651</v>
      </c>
      <c r="BZ69" s="34">
        <f t="shared" si="89"/>
        <v>0.53409744264979353</v>
      </c>
      <c r="CA69" s="19">
        <f t="shared" si="70"/>
        <v>0.40503074622053709</v>
      </c>
      <c r="CB69" s="16"/>
      <c r="CC69" s="5">
        <f t="shared" si="71"/>
        <v>5411</v>
      </c>
      <c r="CD69" s="6">
        <f t="shared" si="72"/>
        <v>4.4487121402458696E-4</v>
      </c>
      <c r="CE69" s="19">
        <f t="shared" si="73"/>
        <v>1.6108237966660139</v>
      </c>
      <c r="CF69" s="4">
        <f t="shared" si="74"/>
        <v>7.1660913800250406E-4</v>
      </c>
      <c r="CG69" s="3">
        <f>IF('Ponderación por derecho'!$D$20="Error ponderación","",CF69/$CF$1127)</f>
        <v>4.8142995315432903E-4</v>
      </c>
      <c r="CH69" s="39"/>
    </row>
    <row r="70" spans="1:86" ht="18.95" customHeight="1">
      <c r="A70" s="7">
        <v>5425</v>
      </c>
      <c r="B70" s="7" t="s">
        <v>962</v>
      </c>
      <c r="C70" s="7" t="s">
        <v>1008</v>
      </c>
      <c r="D70" s="5">
        <v>0</v>
      </c>
      <c r="E70" s="5">
        <v>2156</v>
      </c>
      <c r="F70" s="19">
        <v>61.392240000000001</v>
      </c>
      <c r="G70" s="19">
        <v>56.31326</v>
      </c>
      <c r="H70" s="19">
        <v>70.939760000000007</v>
      </c>
      <c r="I70" s="19">
        <v>6.7710850000000002</v>
      </c>
      <c r="J70" s="19">
        <v>18.130120000000002</v>
      </c>
      <c r="K70" s="84">
        <v>5.7036700000000003E-2</v>
      </c>
      <c r="L70" s="84">
        <v>3.0735499999999999E-2</v>
      </c>
      <c r="M70" s="84">
        <v>4.37407E-2</v>
      </c>
      <c r="N70" s="84">
        <v>0</v>
      </c>
      <c r="O70" s="84">
        <v>1.37544E-2</v>
      </c>
      <c r="P70" s="84">
        <v>9.5593999999999991E-3</v>
      </c>
      <c r="Q70" s="84">
        <v>3.3040000000000001E-3</v>
      </c>
      <c r="R70" s="84">
        <v>5.1009999999999998E-4</v>
      </c>
      <c r="S70" s="84">
        <v>8.3759999999999998E-4</v>
      </c>
      <c r="T70" s="19">
        <v>0.99275360000000001</v>
      </c>
      <c r="U70" s="19">
        <v>7.5483099999999997E-2</v>
      </c>
      <c r="V70" s="19">
        <v>0.79830920000000005</v>
      </c>
      <c r="W70" s="19">
        <v>0.69685989999999998</v>
      </c>
      <c r="X70" s="19">
        <v>0.74516899999999997</v>
      </c>
      <c r="Y70" s="19">
        <v>0.90640100000000001</v>
      </c>
      <c r="Z70" s="19">
        <v>7.4324299999999996E-2</v>
      </c>
      <c r="AA70" s="19">
        <v>2.3190999999999999E-4</v>
      </c>
      <c r="AB70" s="19">
        <v>2.3191100000000001E-3</v>
      </c>
      <c r="AC70" s="19">
        <v>0.41570000000000001</v>
      </c>
      <c r="AD70" s="40">
        <v>465313.54359925789</v>
      </c>
      <c r="AE70" s="19">
        <v>0.4</v>
      </c>
      <c r="AF70" s="5">
        <v>0</v>
      </c>
      <c r="AG70" s="5">
        <v>0</v>
      </c>
      <c r="AH70" s="32">
        <v>1</v>
      </c>
      <c r="AI70" s="32">
        <v>0</v>
      </c>
      <c r="AJ70" s="32">
        <v>0</v>
      </c>
      <c r="AK70" s="16"/>
      <c r="AL70" s="34">
        <f t="shared" si="45"/>
        <v>-0.49225955360641993</v>
      </c>
      <c r="AM70" s="34">
        <f t="shared" si="46"/>
        <v>9.4797834083368282E-3</v>
      </c>
      <c r="AN70" s="34">
        <f t="shared" si="47"/>
        <v>-0.41688623385374951</v>
      </c>
      <c r="AO70" s="34">
        <f t="shared" si="48"/>
        <v>-1.1540268202732218</v>
      </c>
      <c r="AP70" s="34">
        <f t="shared" si="49"/>
        <v>-0.50739045739326183</v>
      </c>
      <c r="AQ70" s="34">
        <f t="shared" si="50"/>
        <v>1.2205528897252047</v>
      </c>
      <c r="AR70" s="34">
        <f t="shared" si="51"/>
        <v>0.46655114809517506</v>
      </c>
      <c r="AS70" s="34">
        <f t="shared" si="52"/>
        <v>-0.27934461127696486</v>
      </c>
      <c r="AT70" s="34">
        <f t="shared" si="53"/>
        <v>-0.15074875333706975</v>
      </c>
      <c r="AU70" s="34">
        <f t="shared" si="54"/>
        <v>-8.0507111801432774E-2</v>
      </c>
      <c r="AV70" s="34">
        <f t="shared" si="55"/>
        <v>-0.41734801445898956</v>
      </c>
      <c r="AW70" s="34">
        <f t="shared" si="56"/>
        <v>-0.31908923435806036</v>
      </c>
      <c r="AX70" s="34">
        <f t="shared" si="57"/>
        <v>-0.18571754767625287</v>
      </c>
      <c r="AY70" s="34">
        <f t="shared" si="58"/>
        <v>-0.17759361316757336</v>
      </c>
      <c r="AZ70" s="34">
        <f t="shared" si="59"/>
        <v>0.88186285344607873</v>
      </c>
      <c r="BA70" s="34">
        <f t="shared" si="60"/>
        <v>-1.2363243382900133</v>
      </c>
      <c r="BB70" s="34">
        <f t="shared" si="61"/>
        <v>-5.111399232628841E-2</v>
      </c>
      <c r="BC70" s="34">
        <f t="shared" si="62"/>
        <v>0.72066493446308044</v>
      </c>
      <c r="BD70" s="34">
        <f t="shared" si="63"/>
        <v>-0.74169310697457824</v>
      </c>
      <c r="BE70" s="34">
        <f t="shared" si="64"/>
        <v>0.68214874445074269</v>
      </c>
      <c r="BF70" s="34">
        <f t="shared" si="65"/>
        <v>-0.27257188366022983</v>
      </c>
      <c r="BG70" s="34">
        <f t="shared" si="66"/>
        <v>-0.24000600002331604</v>
      </c>
      <c r="BH70" s="34">
        <f t="shared" si="67"/>
        <v>-5.7255643155709475E-2</v>
      </c>
      <c r="BI70" s="19">
        <f t="shared" si="75"/>
        <v>-0.14421922747285273</v>
      </c>
      <c r="BJ70" s="19">
        <f t="shared" si="76"/>
        <v>0.14163897972574116</v>
      </c>
      <c r="BK70" s="19">
        <f t="shared" si="77"/>
        <v>-1.6979743473434783E-2</v>
      </c>
      <c r="BL70" s="19">
        <f t="shared" si="78"/>
        <v>-0.32150415347174482</v>
      </c>
      <c r="BM70" s="19">
        <f t="shared" si="79"/>
        <v>-0.44319689205642437</v>
      </c>
      <c r="BN70" s="19">
        <f t="shared" si="80"/>
        <v>-7.5819607871555575E-2</v>
      </c>
      <c r="BO70" s="19">
        <f t="shared" si="81"/>
        <v>-0.19708440039506783</v>
      </c>
      <c r="BP70" s="19">
        <f t="shared" si="82"/>
        <v>-0.33898855064133637</v>
      </c>
      <c r="BQ70" s="19">
        <f t="shared" si="83"/>
        <v>-0.31414168347807436</v>
      </c>
      <c r="BR70" s="19">
        <f t="shared" si="84"/>
        <v>-0.30328638893243648</v>
      </c>
      <c r="BS70" s="19">
        <f t="shared" si="85"/>
        <v>-0.24236960330990096</v>
      </c>
      <c r="BT70" s="19">
        <f>IF(AND('[1]Ponderación por derecho'!$B$13&lt;&gt;1,'[1]Ponderación por derecho'!$B$13&lt;&gt;0),"Error ponderación",IFERROR(IF(SUM($BI$1126:$BS$1126)=0,0,SUMPRODUCT($BI$1126:$BS$1126,BI70:BS70)),""))</f>
        <v>-9.2960286613852361E-2</v>
      </c>
      <c r="BU70" s="34">
        <f t="shared" si="86"/>
        <v>-8.8753479999826801E-2</v>
      </c>
      <c r="BV70" s="16">
        <f t="shared" si="87"/>
        <v>0</v>
      </c>
      <c r="BW70" s="34">
        <f t="shared" si="68"/>
        <v>-1.3992772988931901</v>
      </c>
      <c r="BX70" s="34">
        <f t="shared" si="69"/>
        <v>-2.3352523208118994E-2</v>
      </c>
      <c r="BY70" s="34">
        <f t="shared" si="88"/>
        <v>-1.1152730688434138</v>
      </c>
      <c r="BZ70" s="34">
        <f t="shared" si="89"/>
        <v>0.84596763031490774</v>
      </c>
      <c r="CA70" s="19">
        <f t="shared" si="70"/>
        <v>0.64207801849334112</v>
      </c>
      <c r="CB70" s="16"/>
      <c r="CC70" s="5">
        <f t="shared" si="71"/>
        <v>5425</v>
      </c>
      <c r="CD70" s="6">
        <f t="shared" si="72"/>
        <v>3.1529991368737983E-4</v>
      </c>
      <c r="CE70" s="19">
        <f t="shared" si="73"/>
        <v>1.8873827585603826</v>
      </c>
      <c r="CF70" s="4">
        <f t="shared" si="74"/>
        <v>5.9509162086913753E-4</v>
      </c>
      <c r="CG70" s="3">
        <f>IF('Ponderación por derecho'!$D$20="Error ponderación","",CF70/$CF$1127)</f>
        <v>3.9979246141927025E-4</v>
      </c>
      <c r="CH70" s="39"/>
    </row>
    <row r="71" spans="1:86" ht="18.95" customHeight="1">
      <c r="A71" s="7">
        <v>5440</v>
      </c>
      <c r="B71" s="7" t="s">
        <v>962</v>
      </c>
      <c r="C71" s="7" t="s">
        <v>1007</v>
      </c>
      <c r="D71" s="5">
        <v>0</v>
      </c>
      <c r="E71" s="5">
        <v>9352</v>
      </c>
      <c r="F71" s="19">
        <v>44.949120000000001</v>
      </c>
      <c r="G71" s="19">
        <v>38.147829999999999</v>
      </c>
      <c r="H71" s="19">
        <v>60.198810000000002</v>
      </c>
      <c r="I71" s="19">
        <v>20.883659999999999</v>
      </c>
      <c r="J71" s="19">
        <v>5.9691340000000004</v>
      </c>
      <c r="K71" s="84">
        <v>1.0185400000000001E-2</v>
      </c>
      <c r="L71" s="84">
        <v>4.6391999999999996E-3</v>
      </c>
      <c r="M71" s="84">
        <v>6.0959800000000001E-2</v>
      </c>
      <c r="N71" s="84">
        <v>4.2599999999999999E-5</v>
      </c>
      <c r="O71" s="84">
        <v>4.5976000000000003E-3</v>
      </c>
      <c r="P71" s="84">
        <v>1.8805100000000002E-2</v>
      </c>
      <c r="Q71" s="84">
        <v>5.2530000000000003E-4</v>
      </c>
      <c r="R71" s="84">
        <v>9.1279999999999996E-4</v>
      </c>
      <c r="S71" s="84">
        <v>1.022E-4</v>
      </c>
      <c r="T71" s="19">
        <v>0.9620843</v>
      </c>
      <c r="U71" s="19">
        <v>0.17983479999999999</v>
      </c>
      <c r="V71" s="19">
        <v>0.80957420000000002</v>
      </c>
      <c r="W71" s="19">
        <v>0.76202080000000005</v>
      </c>
      <c r="X71" s="19">
        <v>0.77229400000000004</v>
      </c>
      <c r="Y71" s="19">
        <v>0.95964839999999996</v>
      </c>
      <c r="Z71" s="19">
        <v>2.7656500000000001E-2</v>
      </c>
      <c r="AA71" s="19">
        <v>5.346E-5</v>
      </c>
      <c r="AB71" s="19">
        <v>1.0692999999999999E-4</v>
      </c>
      <c r="AC71" s="19">
        <v>0.55430000000000001</v>
      </c>
      <c r="AD71" s="40">
        <v>135225.19247219845</v>
      </c>
      <c r="AE71" s="19">
        <v>0.84811320000000001</v>
      </c>
      <c r="AF71" s="5">
        <v>1</v>
      </c>
      <c r="AG71" s="5">
        <v>0</v>
      </c>
      <c r="AH71" s="32">
        <v>0</v>
      </c>
      <c r="AI71" s="32">
        <v>0</v>
      </c>
      <c r="AJ71" s="32">
        <v>0</v>
      </c>
      <c r="AK71" s="16"/>
      <c r="AL71" s="34">
        <f t="shared" si="45"/>
        <v>-1.4959952525371127</v>
      </c>
      <c r="AM71" s="34">
        <f t="shared" si="46"/>
        <v>-1.8152543615689112</v>
      </c>
      <c r="AN71" s="34">
        <f t="shared" si="47"/>
        <v>-1.7084179985974568</v>
      </c>
      <c r="AO71" s="34">
        <f t="shared" si="48"/>
        <v>0.10559784263149587</v>
      </c>
      <c r="AP71" s="34">
        <f t="shared" si="49"/>
        <v>-1.4259080198483147</v>
      </c>
      <c r="AQ71" s="34">
        <f t="shared" si="50"/>
        <v>-0.10477805978848403</v>
      </c>
      <c r="AR71" s="34">
        <f t="shared" si="51"/>
        <v>-0.44675627196401951</v>
      </c>
      <c r="AS71" s="34">
        <f t="shared" si="52"/>
        <v>-1.1430205190379237E-2</v>
      </c>
      <c r="AT71" s="34">
        <f t="shared" si="53"/>
        <v>-0.149771258833066</v>
      </c>
      <c r="AU71" s="34">
        <f t="shared" si="54"/>
        <v>-0.31312970268032642</v>
      </c>
      <c r="AV71" s="34">
        <f t="shared" si="55"/>
        <v>-0.19349359715171635</v>
      </c>
      <c r="AW71" s="34">
        <f t="shared" si="56"/>
        <v>-0.39693469128755282</v>
      </c>
      <c r="AX71" s="34">
        <f t="shared" si="57"/>
        <v>-0.17285711845001714</v>
      </c>
      <c r="AY71" s="34">
        <f t="shared" si="58"/>
        <v>-0.20614621573869685</v>
      </c>
      <c r="AZ71" s="34">
        <f t="shared" si="59"/>
        <v>0.34906470314087928</v>
      </c>
      <c r="BA71" s="34">
        <f t="shared" si="60"/>
        <v>-0.2444132812082753</v>
      </c>
      <c r="BB71" s="34">
        <f t="shared" si="61"/>
        <v>0.22520555099089395</v>
      </c>
      <c r="BC71" s="34">
        <f t="shared" si="62"/>
        <v>1.4483334295826578</v>
      </c>
      <c r="BD71" s="34">
        <f t="shared" si="63"/>
        <v>-0.41661741119267581</v>
      </c>
      <c r="BE71" s="34">
        <f t="shared" si="64"/>
        <v>1.496306841228551</v>
      </c>
      <c r="BF71" s="34">
        <f t="shared" si="65"/>
        <v>-0.73946641928177492</v>
      </c>
      <c r="BG71" s="34">
        <f t="shared" si="66"/>
        <v>-0.25395508960929675</v>
      </c>
      <c r="BH71" s="34">
        <f t="shared" si="67"/>
        <v>-0.1123988715834956</v>
      </c>
      <c r="BI71" s="19">
        <f t="shared" si="75"/>
        <v>-0.68586977986473874</v>
      </c>
      <c r="BJ71" s="19">
        <f t="shared" si="76"/>
        <v>-0.67893502751401213</v>
      </c>
      <c r="BK71" s="19">
        <f t="shared" si="77"/>
        <v>-1.9697342714944721E-2</v>
      </c>
      <c r="BL71" s="19">
        <f t="shared" si="78"/>
        <v>-0.82288325568508935</v>
      </c>
      <c r="BM71" s="19">
        <f t="shared" si="79"/>
        <v>-0.71855171124043904</v>
      </c>
      <c r="BN71" s="19">
        <f t="shared" si="80"/>
        <v>-6.4394002820092736E-2</v>
      </c>
      <c r="BO71" s="19">
        <f t="shared" si="81"/>
        <v>1.9242618161607439E-2</v>
      </c>
      <c r="BP71" s="19">
        <f t="shared" si="82"/>
        <v>-0.83442618549356495</v>
      </c>
      <c r="BQ71" s="19">
        <f t="shared" si="83"/>
        <v>-0.81386929585252821</v>
      </c>
      <c r="BR71" s="19">
        <f t="shared" si="84"/>
        <v>-0.65203218596170209</v>
      </c>
      <c r="BS71" s="19">
        <f t="shared" si="85"/>
        <v>-0.60484677995310177</v>
      </c>
      <c r="BT71" s="19">
        <f>IF(AND('[1]Ponderación por derecho'!$B$13&lt;&gt;1,'[1]Ponderación por derecho'!$B$13&lt;&gt;0),"Error ponderación",IFERROR(IF(SUM($BI$1126:$BS$1126)=0,0,SUMPRODUCT($BI$1126:$BS$1126,BI71:BS71)),""))</f>
        <v>-0.14548389726802652</v>
      </c>
      <c r="BU71" s="34">
        <f t="shared" si="86"/>
        <v>-0.14182001209412234</v>
      </c>
      <c r="BV71" s="16">
        <f t="shared" si="87"/>
        <v>0</v>
      </c>
      <c r="BW71" s="34">
        <f t="shared" si="68"/>
        <v>0.60699684207159632</v>
      </c>
      <c r="BX71" s="34">
        <f t="shared" si="69"/>
        <v>-4.1937074759091565E-2</v>
      </c>
      <c r="BY71" s="34">
        <f t="shared" si="88"/>
        <v>0.73585719375712888</v>
      </c>
      <c r="BZ71" s="34">
        <f t="shared" si="89"/>
        <v>-0.43363898702321119</v>
      </c>
      <c r="CA71" s="19">
        <f t="shared" si="70"/>
        <v>-0.3305294002957328</v>
      </c>
      <c r="CB71" s="16"/>
      <c r="CC71" s="5">
        <f t="shared" si="71"/>
        <v>5440</v>
      </c>
      <c r="CD71" s="6">
        <f t="shared" si="72"/>
        <v>1.3676645606699334E-3</v>
      </c>
      <c r="CE71" s="19">
        <f t="shared" si="73"/>
        <v>0.79671128227928578</v>
      </c>
      <c r="CF71" s="4">
        <f t="shared" si="74"/>
        <v>1.0896337858592787E-3</v>
      </c>
      <c r="CG71" s="3">
        <f>IF('Ponderación por derecho'!$D$20="Error ponderación","",CF71/$CF$1127)</f>
        <v>7.3203412385145113E-4</v>
      </c>
      <c r="CH71" s="39"/>
    </row>
    <row r="72" spans="1:86" ht="18.95" customHeight="1">
      <c r="A72" s="7">
        <v>5467</v>
      </c>
      <c r="B72" s="7" t="s">
        <v>962</v>
      </c>
      <c r="C72" s="7" t="s">
        <v>1006</v>
      </c>
      <c r="D72" s="5">
        <v>0</v>
      </c>
      <c r="E72" s="5">
        <v>1802</v>
      </c>
      <c r="F72" s="19">
        <v>62.247799999999998</v>
      </c>
      <c r="G72" s="19">
        <v>51.5625</v>
      </c>
      <c r="H72" s="19">
        <v>70.177800000000005</v>
      </c>
      <c r="I72" s="19">
        <v>9.2133649999999996</v>
      </c>
      <c r="J72" s="19">
        <v>16.045259999999999</v>
      </c>
      <c r="K72" s="84"/>
      <c r="L72" s="84">
        <v>1.0156999999999999E-2</v>
      </c>
      <c r="M72" s="84">
        <v>5.8257200000000002E-2</v>
      </c>
      <c r="N72" s="84">
        <v>6.0841000000000003E-3</v>
      </c>
      <c r="O72" s="84">
        <v>2.7266999999999999E-3</v>
      </c>
      <c r="P72" s="84">
        <v>2.4827200000000001E-2</v>
      </c>
      <c r="Q72" s="84">
        <v>1.05605E-2</v>
      </c>
      <c r="R72" s="84">
        <v>2.0344E-3</v>
      </c>
      <c r="S72" s="84">
        <v>1.721E-2</v>
      </c>
      <c r="T72" s="19">
        <v>0.94728840000000003</v>
      </c>
      <c r="U72" s="19">
        <v>9.0724799999999994E-2</v>
      </c>
      <c r="V72" s="19">
        <v>0.81905729999999999</v>
      </c>
      <c r="W72" s="19">
        <v>0.71109990000000001</v>
      </c>
      <c r="X72" s="19">
        <v>0.86264569999999996</v>
      </c>
      <c r="Y72" s="19">
        <v>0.8788646</v>
      </c>
      <c r="Z72" s="19">
        <v>3.9325800000000001E-2</v>
      </c>
      <c r="AA72" s="19">
        <v>3.88457E-3</v>
      </c>
      <c r="AB72" s="19">
        <v>1.66482E-3</v>
      </c>
      <c r="AC72" s="19">
        <v>0.49070000000000003</v>
      </c>
      <c r="AD72" s="40">
        <v>825028.85682574916</v>
      </c>
      <c r="AE72" s="19">
        <v>0.84811320000000001</v>
      </c>
      <c r="AF72" s="5">
        <v>0</v>
      </c>
      <c r="AG72" s="5">
        <v>1</v>
      </c>
      <c r="AH72" s="32">
        <v>1</v>
      </c>
      <c r="AI72" s="32">
        <v>0</v>
      </c>
      <c r="AJ72" s="32">
        <v>0</v>
      </c>
      <c r="AK72" s="16"/>
      <c r="AL72" s="34">
        <f t="shared" si="45"/>
        <v>-0.44003369169109363</v>
      </c>
      <c r="AM72" s="34">
        <f t="shared" si="46"/>
        <v>-0.46773842648771907</v>
      </c>
      <c r="AN72" s="34">
        <f t="shared" si="47"/>
        <v>-0.5085071373552198</v>
      </c>
      <c r="AO72" s="34">
        <f t="shared" si="48"/>
        <v>-0.9360399453252457</v>
      </c>
      <c r="AP72" s="34">
        <f t="shared" si="49"/>
        <v>-0.66485964001217479</v>
      </c>
      <c r="AQ72" s="34" t="str">
        <f t="shared" si="50"/>
        <v/>
      </c>
      <c r="AR72" s="34">
        <f t="shared" si="51"/>
        <v>-0.25364660958266189</v>
      </c>
      <c r="AS72" s="34">
        <f t="shared" si="52"/>
        <v>-5.3480339859996472E-2</v>
      </c>
      <c r="AT72" s="34">
        <f t="shared" si="53"/>
        <v>-1.1143722543427015E-2</v>
      </c>
      <c r="AU72" s="34">
        <f t="shared" si="54"/>
        <v>-0.36065870902264269</v>
      </c>
      <c r="AV72" s="34">
        <f t="shared" si="55"/>
        <v>-4.7688121474793087E-2</v>
      </c>
      <c r="AW72" s="34">
        <f t="shared" si="56"/>
        <v>-0.11579792611720592</v>
      </c>
      <c r="AX72" s="34">
        <f t="shared" si="57"/>
        <v>-0.13703825224652566</v>
      </c>
      <c r="AY72" s="34">
        <f t="shared" si="58"/>
        <v>0.45808034703838568</v>
      </c>
      <c r="AZ72" s="34">
        <f t="shared" si="59"/>
        <v>9.2024987461007776E-2</v>
      </c>
      <c r="BA72" s="34">
        <f t="shared" si="60"/>
        <v>-1.0914449471663159</v>
      </c>
      <c r="BB72" s="34">
        <f t="shared" si="61"/>
        <v>0.45781681252939105</v>
      </c>
      <c r="BC72" s="34">
        <f t="shared" si="62"/>
        <v>0.87968666943762486</v>
      </c>
      <c r="BD72" s="34">
        <f t="shared" si="63"/>
        <v>0.66618965765811189</v>
      </c>
      <c r="BE72" s="34">
        <f t="shared" si="64"/>
        <v>0.26111442134553053</v>
      </c>
      <c r="BF72" s="34">
        <f t="shared" si="65"/>
        <v>-0.62271927447253816</v>
      </c>
      <c r="BG72" s="34">
        <f t="shared" si="66"/>
        <v>4.5515331257873423E-2</v>
      </c>
      <c r="BH72" s="34">
        <f t="shared" si="67"/>
        <v>-7.3565194335096409E-2</v>
      </c>
      <c r="BI72" s="19">
        <f t="shared" si="75"/>
        <v>-0.79997604226076779</v>
      </c>
      <c r="BJ72" s="19">
        <f t="shared" si="76"/>
        <v>-8.7856074513663299E-2</v>
      </c>
      <c r="BK72" s="19">
        <f t="shared" si="77"/>
        <v>0.12872421262884493</v>
      </c>
      <c r="BL72" s="19">
        <f t="shared" si="78"/>
        <v>-0.22558870711726031</v>
      </c>
      <c r="BM72" s="19">
        <f t="shared" si="79"/>
        <v>-0.11977623045890186</v>
      </c>
      <c r="BN72" s="19">
        <f t="shared" si="80"/>
        <v>-7.5535797273452054E-2</v>
      </c>
      <c r="BO72" s="19">
        <f t="shared" si="81"/>
        <v>-0.31993762799381464</v>
      </c>
      <c r="BP72" s="19">
        <f t="shared" si="82"/>
        <v>-0.28853597196880965</v>
      </c>
      <c r="BQ72" s="19">
        <f t="shared" si="83"/>
        <v>-0.20155753970841536</v>
      </c>
      <c r="BR72" s="19">
        <f t="shared" si="84"/>
        <v>2.1187328868388495E-2</v>
      </c>
      <c r="BS72" s="19">
        <f t="shared" si="85"/>
        <v>-1.8506179662601454E-2</v>
      </c>
      <c r="BT72" s="19">
        <f>IF(AND('[1]Ponderación por derecho'!$B$13&lt;&gt;1,'[1]Ponderación por derecho'!$B$13&lt;&gt;0),"Error ponderación",IFERROR(IF(SUM($BI$1126:$BS$1126)=0,0,SUMPRODUCT($BI$1126:$BS$1126,BI72:BS72)),""))</f>
        <v>-0.20020076808167558</v>
      </c>
      <c r="BU72" s="34">
        <f t="shared" si="86"/>
        <v>-0.19710247544665221</v>
      </c>
      <c r="BV72" s="16">
        <f t="shared" si="87"/>
        <v>0</v>
      </c>
      <c r="BW72" s="34">
        <f t="shared" si="68"/>
        <v>-0.31363111871743976</v>
      </c>
      <c r="BX72" s="34">
        <f t="shared" si="69"/>
        <v>-3.0999218681865641E-3</v>
      </c>
      <c r="BY72" s="34">
        <f t="shared" si="88"/>
        <v>0.73585719375712888</v>
      </c>
      <c r="BZ72" s="34">
        <f t="shared" si="89"/>
        <v>-0.13970871772383417</v>
      </c>
      <c r="CA72" s="19">
        <f t="shared" si="70"/>
        <v>-0.10711795754941512</v>
      </c>
      <c r="CB72" s="16"/>
      <c r="CC72" s="5">
        <f t="shared" si="71"/>
        <v>5467</v>
      </c>
      <c r="CD72" s="6">
        <f t="shared" si="72"/>
        <v>2.6352989075355217E-4</v>
      </c>
      <c r="CE72" s="19">
        <f t="shared" si="73"/>
        <v>1.2561826008758814</v>
      </c>
      <c r="CF72" s="4">
        <f t="shared" si="74"/>
        <v>3.3104166357533408E-4</v>
      </c>
      <c r="CG72" s="3">
        <f>IF('Ponderación por derecho'!$D$20="Error ponderación","",CF72/$CF$1127)</f>
        <v>2.2239930268185798E-4</v>
      </c>
      <c r="CH72" s="39"/>
    </row>
    <row r="73" spans="1:86" ht="18.95" customHeight="1">
      <c r="A73" s="7">
        <v>5475</v>
      </c>
      <c r="B73" s="7" t="s">
        <v>962</v>
      </c>
      <c r="C73" s="7" t="s">
        <v>1005</v>
      </c>
      <c r="D73" s="5">
        <v>0</v>
      </c>
      <c r="E73" s="5">
        <v>2855</v>
      </c>
      <c r="F73" s="19">
        <v>95.141469999999998</v>
      </c>
      <c r="G73" s="19">
        <v>70.368099999999998</v>
      </c>
      <c r="H73" s="19">
        <v>79.141109999999998</v>
      </c>
      <c r="I73" s="19">
        <v>29.877300000000002</v>
      </c>
      <c r="J73" s="19">
        <v>59.80368</v>
      </c>
      <c r="K73" s="84">
        <v>0</v>
      </c>
      <c r="L73" s="84">
        <v>0.10925700000000001</v>
      </c>
      <c r="M73" s="84">
        <v>1.6840600000000001E-2</v>
      </c>
      <c r="N73" s="84">
        <v>0.62838799999999995</v>
      </c>
      <c r="O73" s="84">
        <v>0.13595599999999999</v>
      </c>
      <c r="P73" s="84">
        <v>1.7982600000000001E-2</v>
      </c>
      <c r="Q73" s="84">
        <v>4.70608E-2</v>
      </c>
      <c r="R73" s="84">
        <v>0</v>
      </c>
      <c r="S73" s="84">
        <v>7.672E-4</v>
      </c>
      <c r="T73" s="19">
        <v>0.99277499999999996</v>
      </c>
      <c r="U73" s="19">
        <v>0.71046290000000001</v>
      </c>
      <c r="V73" s="19">
        <v>0.94005890000000003</v>
      </c>
      <c r="W73" s="19">
        <v>0.84533049999999998</v>
      </c>
      <c r="X73" s="19">
        <v>0.96173399999999998</v>
      </c>
      <c r="Y73" s="19">
        <v>0.90179290000000001</v>
      </c>
      <c r="Z73" s="19">
        <v>0.2567353</v>
      </c>
      <c r="AA73" s="19">
        <v>1.40105E-3</v>
      </c>
      <c r="AB73" s="19">
        <v>1.7513100000000001E-3</v>
      </c>
      <c r="AC73" s="19">
        <v>0.43359999999999999</v>
      </c>
      <c r="AD73" s="40">
        <v>1130616.4623467601</v>
      </c>
      <c r="AE73" s="19">
        <v>0.65943399999999996</v>
      </c>
      <c r="AF73" s="5">
        <v>0</v>
      </c>
      <c r="AG73" s="5">
        <v>0</v>
      </c>
      <c r="AH73" s="32">
        <v>0</v>
      </c>
      <c r="AI73" s="32">
        <v>0</v>
      </c>
      <c r="AJ73" s="32">
        <v>1</v>
      </c>
      <c r="AK73" s="16"/>
      <c r="AL73" s="34">
        <f t="shared" si="45"/>
        <v>1.5678912549033217</v>
      </c>
      <c r="AM73" s="34">
        <f t="shared" si="46"/>
        <v>1.4213013835682022</v>
      </c>
      <c r="AN73" s="34">
        <f t="shared" si="47"/>
        <v>0.56927458420990285</v>
      </c>
      <c r="AO73" s="34">
        <f t="shared" si="48"/>
        <v>0.90832950239496135</v>
      </c>
      <c r="AP73" s="34">
        <f t="shared" si="49"/>
        <v>2.6402076691093415</v>
      </c>
      <c r="AQ73" s="34">
        <f t="shared" si="50"/>
        <v>-0.3929029539360685</v>
      </c>
      <c r="AR73" s="34">
        <f t="shared" si="51"/>
        <v>3.2146138460323561</v>
      </c>
      <c r="AS73" s="34">
        <f t="shared" si="52"/>
        <v>-0.69788706211177975</v>
      </c>
      <c r="AT73" s="34">
        <f t="shared" si="53"/>
        <v>14.268167124172431</v>
      </c>
      <c r="AU73" s="34">
        <f t="shared" si="54"/>
        <v>3.0239456229471919</v>
      </c>
      <c r="AV73" s="34">
        <f t="shared" si="55"/>
        <v>-0.21340774732263171</v>
      </c>
      <c r="AW73" s="34">
        <f t="shared" si="56"/>
        <v>0.90676029591595864</v>
      </c>
      <c r="AX73" s="34">
        <f t="shared" si="57"/>
        <v>-0.20200785050292994</v>
      </c>
      <c r="AY73" s="34">
        <f t="shared" si="58"/>
        <v>-0.18032695994620687</v>
      </c>
      <c r="AZ73" s="34">
        <f t="shared" si="59"/>
        <v>0.88223462197084135</v>
      </c>
      <c r="BA73" s="34">
        <f t="shared" si="60"/>
        <v>4.7994516446939794</v>
      </c>
      <c r="BB73" s="34">
        <f t="shared" si="61"/>
        <v>3.4258689077489626</v>
      </c>
      <c r="BC73" s="34">
        <f t="shared" si="62"/>
        <v>2.3786742325467563</v>
      </c>
      <c r="BD73" s="34">
        <f t="shared" si="63"/>
        <v>1.8536992637906762</v>
      </c>
      <c r="BE73" s="34">
        <f t="shared" si="64"/>
        <v>0.6116904323873964</v>
      </c>
      <c r="BF73" s="34">
        <f t="shared" si="65"/>
        <v>1.552384491769117</v>
      </c>
      <c r="BG73" s="34">
        <f t="shared" si="66"/>
        <v>-0.14861659907877431</v>
      </c>
      <c r="BH73" s="34">
        <f t="shared" si="67"/>
        <v>-7.1409249598809482E-2</v>
      </c>
      <c r="BI73" s="19">
        <f t="shared" si="75"/>
        <v>1.6586077583226047</v>
      </c>
      <c r="BJ73" s="19">
        <f t="shared" si="76"/>
        <v>2.6872613791165065</v>
      </c>
      <c r="BK73" s="19">
        <f t="shared" si="77"/>
        <v>1.0828928084460994</v>
      </c>
      <c r="BL73" s="19">
        <f t="shared" si="78"/>
        <v>7.9180291895378758</v>
      </c>
      <c r="BM73" s="19">
        <f t="shared" si="79"/>
        <v>2.5059508519490699</v>
      </c>
      <c r="BN73" s="19">
        <f t="shared" si="80"/>
        <v>0.65539131332269551</v>
      </c>
      <c r="BO73" s="19">
        <f t="shared" si="81"/>
        <v>0.89910814009392048</v>
      </c>
      <c r="BP73" s="19">
        <f t="shared" si="82"/>
        <v>0.6829417022001959</v>
      </c>
      <c r="BQ73" s="19">
        <f t="shared" si="83"/>
        <v>0.97998292890874394</v>
      </c>
      <c r="BR73" s="19">
        <f t="shared" si="84"/>
        <v>0.41298256529278016</v>
      </c>
      <c r="BS73" s="19">
        <f t="shared" si="85"/>
        <v>0.43871834845276841</v>
      </c>
      <c r="BT73" s="19">
        <f>IF(AND('[1]Ponderación por derecho'!$B$13&lt;&gt;1,'[1]Ponderación por derecho'!$B$13&lt;&gt;0),"Error ponderación",IFERROR(IF(SUM($BI$1126:$BS$1126)=0,0,SUMPRODUCT($BI$1126:$BS$1126,BI73:BS73)),""))</f>
        <v>1.1836237398670701</v>
      </c>
      <c r="BU73" s="34">
        <f t="shared" si="86"/>
        <v>1.2010262279938606</v>
      </c>
      <c r="BV73" s="16">
        <f t="shared" si="87"/>
        <v>1</v>
      </c>
      <c r="BW73" s="34">
        <f t="shared" si="68"/>
        <v>-1.1401697438912448</v>
      </c>
      <c r="BX73" s="34">
        <f t="shared" si="69"/>
        <v>1.4105194849056887E-2</v>
      </c>
      <c r="BY73" s="34">
        <f t="shared" si="88"/>
        <v>-4.3565900771799115E-2</v>
      </c>
      <c r="BZ73" s="34">
        <f t="shared" si="89"/>
        <v>0.38987681660466239</v>
      </c>
      <c r="CA73" s="19">
        <f t="shared" si="70"/>
        <v>0.29541107957197454</v>
      </c>
      <c r="CB73" s="16"/>
      <c r="CC73" s="5">
        <f t="shared" si="71"/>
        <v>5475</v>
      </c>
      <c r="CD73" s="6">
        <f t="shared" si="72"/>
        <v>4.1752377253129381E-4</v>
      </c>
      <c r="CE73" s="19">
        <f t="shared" si="73"/>
        <v>3.4244323165520636</v>
      </c>
      <c r="CF73" s="4">
        <f t="shared" si="74"/>
        <v>1.4297818995848953E-3</v>
      </c>
      <c r="CG73" s="3">
        <f>IF('Ponderación por derecho'!$D$20="Error ponderación","",CF73/$CF$1127)</f>
        <v>9.6055129140100134E-4</v>
      </c>
      <c r="CH73" s="39"/>
    </row>
    <row r="74" spans="1:86" ht="18.95" customHeight="1">
      <c r="A74" s="7">
        <v>5480</v>
      </c>
      <c r="B74" s="7" t="s">
        <v>962</v>
      </c>
      <c r="C74" s="7" t="s">
        <v>1004</v>
      </c>
      <c r="D74" s="5">
        <v>0</v>
      </c>
      <c r="E74" s="5">
        <v>19683</v>
      </c>
      <c r="F74" s="19">
        <v>80.759259999999998</v>
      </c>
      <c r="G74" s="19">
        <v>66.460549999999998</v>
      </c>
      <c r="H74" s="19">
        <v>73.773989999999998</v>
      </c>
      <c r="I74" s="19">
        <v>21.577829999999999</v>
      </c>
      <c r="J74" s="19">
        <v>31.249469999999999</v>
      </c>
      <c r="K74" s="84">
        <v>3.6061999999999999E-3</v>
      </c>
      <c r="L74" s="84">
        <v>8.1609999999999999E-3</v>
      </c>
      <c r="M74" s="84">
        <v>5.7154799999999999E-2</v>
      </c>
      <c r="N74" s="84">
        <v>4.4559999999999999E-4</v>
      </c>
      <c r="O74" s="84">
        <v>3.5596E-3</v>
      </c>
      <c r="P74" s="84">
        <v>1.55601E-2</v>
      </c>
      <c r="Q74" s="84">
        <v>1.0264499999999999E-2</v>
      </c>
      <c r="R74" s="84">
        <v>1.9358999999999999E-3</v>
      </c>
      <c r="S74" s="84">
        <v>5.6249999999999996E-4</v>
      </c>
      <c r="T74" s="19">
        <v>0.94230959999999997</v>
      </c>
      <c r="U74" s="19">
        <v>0.30051630000000001</v>
      </c>
      <c r="V74" s="19">
        <v>0.82439680000000004</v>
      </c>
      <c r="W74" s="19">
        <v>0.71209409999999995</v>
      </c>
      <c r="X74" s="19">
        <v>0.89117259999999998</v>
      </c>
      <c r="Y74" s="19">
        <v>0.88134250000000003</v>
      </c>
      <c r="Z74" s="19">
        <v>5.0212E-3</v>
      </c>
      <c r="AA74" s="19">
        <v>1.8797900000000001E-3</v>
      </c>
      <c r="AB74" s="19">
        <v>6.0966000000000004E-4</v>
      </c>
      <c r="AC74" s="19">
        <v>0.50590000000000002</v>
      </c>
      <c r="AD74" s="40">
        <v>151164.71066402478</v>
      </c>
      <c r="AE74" s="19">
        <v>0.75377360000000004</v>
      </c>
      <c r="AF74" s="5">
        <v>1</v>
      </c>
      <c r="AG74" s="5">
        <v>1</v>
      </c>
      <c r="AH74" s="32">
        <v>1</v>
      </c>
      <c r="AI74" s="32">
        <v>0</v>
      </c>
      <c r="AJ74" s="32">
        <v>1</v>
      </c>
      <c r="AK74" s="16"/>
      <c r="AL74" s="34">
        <f t="shared" si="45"/>
        <v>0.6899594751365864</v>
      </c>
      <c r="AM74" s="34">
        <f t="shared" si="46"/>
        <v>1.0287843934278176</v>
      </c>
      <c r="AN74" s="34">
        <f t="shared" si="47"/>
        <v>-7.6087880487469617E-2</v>
      </c>
      <c r="AO74" s="34">
        <f t="shared" si="48"/>
        <v>0.16755631953940017</v>
      </c>
      <c r="AP74" s="34">
        <f t="shared" si="49"/>
        <v>0.48351220321293353</v>
      </c>
      <c r="AQ74" s="34">
        <f t="shared" si="50"/>
        <v>-0.29089066249194073</v>
      </c>
      <c r="AR74" s="34">
        <f t="shared" si="51"/>
        <v>-0.3235017848541813</v>
      </c>
      <c r="AS74" s="34">
        <f t="shared" si="52"/>
        <v>-7.0632736981207964E-2</v>
      </c>
      <c r="AT74" s="34">
        <f t="shared" si="53"/>
        <v>-0.14052406904166909</v>
      </c>
      <c r="AU74" s="34">
        <f t="shared" si="54"/>
        <v>-0.33949942237850605</v>
      </c>
      <c r="AV74" s="34">
        <f t="shared" si="55"/>
        <v>-0.27206066986250099</v>
      </c>
      <c r="AW74" s="34">
        <f t="shared" si="56"/>
        <v>-0.12409038491129304</v>
      </c>
      <c r="AX74" s="34">
        <f t="shared" si="57"/>
        <v>-0.14018389982234944</v>
      </c>
      <c r="AY74" s="34">
        <f t="shared" si="58"/>
        <v>-0.18827463161646657</v>
      </c>
      <c r="AZ74" s="34">
        <f t="shared" si="59"/>
        <v>5.5314766622755447E-3</v>
      </c>
      <c r="BA74" s="34">
        <f t="shared" si="60"/>
        <v>0.90272005955387624</v>
      </c>
      <c r="BB74" s="34">
        <f t="shared" si="61"/>
        <v>0.58878957786823827</v>
      </c>
      <c r="BC74" s="34">
        <f t="shared" si="62"/>
        <v>0.8907891560185015</v>
      </c>
      <c r="BD74" s="34">
        <f t="shared" si="63"/>
        <v>1.0080662241466183</v>
      </c>
      <c r="BE74" s="34">
        <f t="shared" si="64"/>
        <v>0.29900176134721623</v>
      </c>
      <c r="BF74" s="34">
        <f t="shared" si="65"/>
        <v>-0.96592444563301405</v>
      </c>
      <c r="BG74" s="34">
        <f t="shared" si="66"/>
        <v>-0.11119442396870199</v>
      </c>
      <c r="BH74" s="34">
        <f t="shared" si="67"/>
        <v>-9.9867271430026661E-2</v>
      </c>
      <c r="BI74" s="19">
        <f t="shared" si="75"/>
        <v>0.17858050552482196</v>
      </c>
      <c r="BJ74" s="19">
        <f t="shared" si="76"/>
        <v>0.43135739548062491</v>
      </c>
      <c r="BK74" s="19">
        <f t="shared" si="77"/>
        <v>0.50337196472462664</v>
      </c>
      <c r="BL74" s="19">
        <f t="shared" si="78"/>
        <v>0.27471770304745868</v>
      </c>
      <c r="BM74" s="19">
        <f t="shared" si="79"/>
        <v>0.38402633499368194</v>
      </c>
      <c r="BN74" s="19">
        <f t="shared" si="80"/>
        <v>0.23896685554043387</v>
      </c>
      <c r="BO74" s="19">
        <f t="shared" si="81"/>
        <v>1.633247043012756E-2</v>
      </c>
      <c r="BP74" s="19">
        <f t="shared" si="82"/>
        <v>0.27488778765711847</v>
      </c>
      <c r="BQ74" s="19">
        <f t="shared" si="83"/>
        <v>-0.15474653403763142</v>
      </c>
      <c r="BR74" s="19">
        <f t="shared" si="84"/>
        <v>0.13016347318380592</v>
      </c>
      <c r="BS74" s="19">
        <f t="shared" si="85"/>
        <v>0.13393919069669771</v>
      </c>
      <c r="BT74" s="19">
        <f>IF(AND('[1]Ponderación por derecho'!$B$13&lt;&gt;1,'[1]Ponderación por derecho'!$B$13&lt;&gt;0),"Error ponderación",IFERROR(IF(SUM($BI$1126:$BS$1126)=0,0,SUMPRODUCT($BI$1126:$BS$1126,BI74:BS74)),""))</f>
        <v>0.16612777097331893</v>
      </c>
      <c r="BU74" s="34">
        <f t="shared" si="86"/>
        <v>0.17301269623896642</v>
      </c>
      <c r="BV74" s="16">
        <f t="shared" si="87"/>
        <v>0</v>
      </c>
      <c r="BW74" s="34">
        <f t="shared" si="68"/>
        <v>-9.3606826201821175E-2</v>
      </c>
      <c r="BX74" s="34">
        <f t="shared" si="69"/>
        <v>-4.1039652003874015E-2</v>
      </c>
      <c r="BY74" s="34">
        <f t="shared" si="88"/>
        <v>0.3461456464926651</v>
      </c>
      <c r="BZ74" s="34">
        <f t="shared" si="89"/>
        <v>-7.0499722762323302E-2</v>
      </c>
      <c r="CA74" s="19">
        <f t="shared" si="70"/>
        <v>-5.451336717418849E-2</v>
      </c>
      <c r="CB74" s="16"/>
      <c r="CC74" s="5">
        <f t="shared" si="71"/>
        <v>5480</v>
      </c>
      <c r="CD74" s="6">
        <f t="shared" si="72"/>
        <v>2.8785010209224013E-3</v>
      </c>
      <c r="CE74" s="19">
        <f t="shared" si="73"/>
        <v>3.1388821108514078</v>
      </c>
      <c r="CF74" s="4">
        <f t="shared" si="74"/>
        <v>9.035275360640839E-3</v>
      </c>
      <c r="CG74" s="3">
        <f>IF('Ponderación por derecho'!$D$20="Error ponderación","",CF74/$CF$1127)</f>
        <v>6.0700484586823436E-3</v>
      </c>
      <c r="CH74" s="39"/>
    </row>
    <row r="75" spans="1:86" ht="18.95" customHeight="1">
      <c r="A75" s="7">
        <v>5483</v>
      </c>
      <c r="B75" s="7" t="s">
        <v>962</v>
      </c>
      <c r="C75" s="7" t="s">
        <v>349</v>
      </c>
      <c r="D75" s="5">
        <v>0</v>
      </c>
      <c r="E75" s="5">
        <v>8271</v>
      </c>
      <c r="F75" s="19">
        <v>74.439260000000004</v>
      </c>
      <c r="G75" s="19">
        <v>59.154629999999997</v>
      </c>
      <c r="H75" s="19">
        <v>73.152079999999998</v>
      </c>
      <c r="I75" s="19">
        <v>11.512320000000001</v>
      </c>
      <c r="J75" s="19">
        <v>21.869160000000001</v>
      </c>
      <c r="K75" s="84">
        <v>1.15166E-2</v>
      </c>
      <c r="L75" s="84">
        <v>2.13536E-2</v>
      </c>
      <c r="M75" s="84">
        <v>7.6283400000000001E-2</v>
      </c>
      <c r="N75" s="84">
        <v>4.8199999999999999E-5</v>
      </c>
      <c r="O75" s="84">
        <v>2.0075000000000002E-3</v>
      </c>
      <c r="P75" s="84">
        <v>2.2897600000000001E-2</v>
      </c>
      <c r="Q75" s="84">
        <v>3.1677299999999999E-2</v>
      </c>
      <c r="R75" s="84">
        <v>1.3300000000000001E-4</v>
      </c>
      <c r="S75" s="84">
        <v>1.167E-4</v>
      </c>
      <c r="T75" s="19">
        <v>0.94916469999999997</v>
      </c>
      <c r="U75" s="19">
        <v>0.1075179</v>
      </c>
      <c r="V75" s="19">
        <v>0.80071599999999998</v>
      </c>
      <c r="W75" s="19">
        <v>0.69725539999999997</v>
      </c>
      <c r="X75" s="19">
        <v>0.81252979999999997</v>
      </c>
      <c r="Y75" s="19">
        <v>0.90250600000000003</v>
      </c>
      <c r="Z75" s="19">
        <v>1.0581999999999999E-2</v>
      </c>
      <c r="AA75" s="19">
        <v>3.56668E-3</v>
      </c>
      <c r="AB75" s="19">
        <v>3.14351E-3</v>
      </c>
      <c r="AC75" s="19">
        <v>0.4274</v>
      </c>
      <c r="AD75" s="40">
        <v>4925.4020070124534</v>
      </c>
      <c r="AE75" s="19">
        <v>0.65943399999999996</v>
      </c>
      <c r="AF75" s="5">
        <v>1</v>
      </c>
      <c r="AG75" s="5">
        <v>1</v>
      </c>
      <c r="AH75" s="32">
        <v>0</v>
      </c>
      <c r="AI75" s="32">
        <v>0</v>
      </c>
      <c r="AJ75" s="32">
        <v>0</v>
      </c>
      <c r="AK75" s="16"/>
      <c r="AL75" s="34">
        <f t="shared" si="45"/>
        <v>0.30416835901981709</v>
      </c>
      <c r="AM75" s="34">
        <f t="shared" si="46"/>
        <v>0.29489801229221124</v>
      </c>
      <c r="AN75" s="34">
        <f t="shared" si="47"/>
        <v>-0.1508686512583752</v>
      </c>
      <c r="AO75" s="34">
        <f t="shared" si="48"/>
        <v>-0.73084561212183552</v>
      </c>
      <c r="AP75" s="34">
        <f t="shared" si="49"/>
        <v>-0.2249812919915469</v>
      </c>
      <c r="AQ75" s="34">
        <f t="shared" si="50"/>
        <v>-6.7121035116967515E-2</v>
      </c>
      <c r="AR75" s="34">
        <f t="shared" si="51"/>
        <v>0.13820732601107286</v>
      </c>
      <c r="AS75" s="34">
        <f t="shared" si="52"/>
        <v>0.22699184898831784</v>
      </c>
      <c r="AT75" s="34">
        <f t="shared" si="53"/>
        <v>-0.14964276190296222</v>
      </c>
      <c r="AU75" s="34">
        <f t="shared" si="54"/>
        <v>-0.37892952059001345</v>
      </c>
      <c r="AV75" s="34">
        <f t="shared" si="55"/>
        <v>-9.4407080951751488E-2</v>
      </c>
      <c r="AW75" s="34">
        <f t="shared" si="56"/>
        <v>0.47579056666312541</v>
      </c>
      <c r="AX75" s="34">
        <f t="shared" si="57"/>
        <v>-0.19776042788785828</v>
      </c>
      <c r="AY75" s="34">
        <f t="shared" si="58"/>
        <v>-0.20558323948457488</v>
      </c>
      <c r="AZ75" s="34">
        <f t="shared" si="59"/>
        <v>0.12462074834950586</v>
      </c>
      <c r="BA75" s="34">
        <f t="shared" si="60"/>
        <v>-0.93181878321614231</v>
      </c>
      <c r="BB75" s="34">
        <f t="shared" si="61"/>
        <v>7.9224814292177849E-3</v>
      </c>
      <c r="BC75" s="34">
        <f t="shared" si="62"/>
        <v>0.72508158447589166</v>
      </c>
      <c r="BD75" s="34">
        <f t="shared" si="63"/>
        <v>6.5582798220832572E-2</v>
      </c>
      <c r="BE75" s="34">
        <f t="shared" si="64"/>
        <v>0.62259380304610035</v>
      </c>
      <c r="BF75" s="34">
        <f t="shared" si="65"/>
        <v>-0.91029064387496494</v>
      </c>
      <c r="BG75" s="34">
        <f t="shared" si="66"/>
        <v>2.0666487948893857E-2</v>
      </c>
      <c r="BH75" s="34">
        <f t="shared" si="67"/>
        <v>-3.6705743276013031E-2</v>
      </c>
      <c r="BI75" s="19">
        <f t="shared" si="75"/>
        <v>-0.38326948986382831</v>
      </c>
      <c r="BJ75" s="19">
        <f t="shared" si="76"/>
        <v>0.14700927324416732</v>
      </c>
      <c r="BK75" s="19">
        <f t="shared" si="77"/>
        <v>0.41874726416134217</v>
      </c>
      <c r="BL75" s="19">
        <f t="shared" si="78"/>
        <v>7.7262798558427437E-2</v>
      </c>
      <c r="BM75" s="19">
        <f t="shared" si="79"/>
        <v>-0.17944267145357592</v>
      </c>
      <c r="BN75" s="19">
        <f t="shared" si="80"/>
        <v>0.277451693704722</v>
      </c>
      <c r="BO75" s="19">
        <f t="shared" si="81"/>
        <v>-4.3478099036401409E-2</v>
      </c>
      <c r="BP75" s="19">
        <f t="shared" si="82"/>
        <v>5.3203965565979408E-2</v>
      </c>
      <c r="BQ75" s="19">
        <f t="shared" si="83"/>
        <v>-0.2705685081132409</v>
      </c>
      <c r="BR75" s="19">
        <f t="shared" si="84"/>
        <v>3.9750535828045358E-2</v>
      </c>
      <c r="BS75" s="19">
        <f t="shared" si="85"/>
        <v>2.0626458753076393E-2</v>
      </c>
      <c r="BT75" s="19">
        <f>IF(AND('[1]Ponderación por derecho'!$B$13&lt;&gt;1,'[1]Ponderación por derecho'!$B$13&lt;&gt;0),"Error ponderación",IFERROR(IF(SUM($BI$1126:$BS$1126)=0,0,SUMPRODUCT($BI$1126:$BS$1126,BI75:BS75)),""))</f>
        <v>9.0898313242049361E-2</v>
      </c>
      <c r="BU75" s="34">
        <f t="shared" si="86"/>
        <v>9.7005613264071991E-2</v>
      </c>
      <c r="BV75" s="16">
        <f t="shared" si="87"/>
        <v>0</v>
      </c>
      <c r="BW75" s="34">
        <f t="shared" si="68"/>
        <v>-1.2299164947857733</v>
      </c>
      <c r="BX75" s="34">
        <f t="shared" si="69"/>
        <v>-4.9273180879507335E-2</v>
      </c>
      <c r="BY75" s="34">
        <f t="shared" si="88"/>
        <v>-4.3565900771799115E-2</v>
      </c>
      <c r="BZ75" s="34">
        <f t="shared" si="89"/>
        <v>0.4409185254790266</v>
      </c>
      <c r="CA75" s="19">
        <f t="shared" si="70"/>
        <v>0.33420702204853736</v>
      </c>
      <c r="CB75" s="16"/>
      <c r="CC75" s="5">
        <f t="shared" si="71"/>
        <v>5483</v>
      </c>
      <c r="CD75" s="6">
        <f t="shared" si="72"/>
        <v>1.2095758748183296E-3</v>
      </c>
      <c r="CE75" s="19">
        <f t="shared" si="73"/>
        <v>2.3902540976270741</v>
      </c>
      <c r="CF75" s="4">
        <f t="shared" si="74"/>
        <v>2.891193691175365E-3</v>
      </c>
      <c r="CG75" s="3">
        <f>IF('Ponderación por derecho'!$D$20="Error ponderación","",CF75/$CF$1127)</f>
        <v>1.9423520710083156E-3</v>
      </c>
      <c r="CH75" s="39"/>
    </row>
    <row r="76" spans="1:86" ht="18.95" customHeight="1">
      <c r="A76" s="7">
        <v>5490</v>
      </c>
      <c r="B76" s="7" t="s">
        <v>962</v>
      </c>
      <c r="C76" s="7" t="s">
        <v>1003</v>
      </c>
      <c r="D76" s="5">
        <v>0</v>
      </c>
      <c r="E76" s="5">
        <v>30662</v>
      </c>
      <c r="F76" s="19">
        <v>87.150450000000006</v>
      </c>
      <c r="G76" s="19">
        <v>64.070369999999997</v>
      </c>
      <c r="H76" s="19">
        <v>81.771320000000003</v>
      </c>
      <c r="I76" s="19">
        <v>18.57883</v>
      </c>
      <c r="J76" s="19">
        <v>48.796329999999998</v>
      </c>
      <c r="K76" s="84">
        <v>1.26628E-2</v>
      </c>
      <c r="L76" s="84">
        <v>7.9544999999999998E-3</v>
      </c>
      <c r="M76" s="84">
        <v>6.4770999999999995E-2</v>
      </c>
      <c r="N76" s="84"/>
      <c r="O76" s="84">
        <v>2.23229E-2</v>
      </c>
      <c r="P76" s="84">
        <v>0</v>
      </c>
      <c r="Q76" s="84">
        <v>5.3470999999999996E-3</v>
      </c>
      <c r="R76" s="84">
        <v>5.978E-4</v>
      </c>
      <c r="S76" s="84">
        <v>0</v>
      </c>
      <c r="T76" s="19">
        <v>0.95864950000000004</v>
      </c>
      <c r="U76" s="19">
        <v>0.149867</v>
      </c>
      <c r="V76" s="19">
        <v>0.75922100000000003</v>
      </c>
      <c r="W76" s="19">
        <v>0.64252640000000005</v>
      </c>
      <c r="X76" s="19">
        <v>0.85978909999999997</v>
      </c>
      <c r="Y76" s="19">
        <v>0.78983150000000002</v>
      </c>
      <c r="Z76" s="19">
        <v>2.8068699999999999E-2</v>
      </c>
      <c r="AA76" s="19">
        <v>3.2610000000000001E-5</v>
      </c>
      <c r="AB76" s="19">
        <v>2.9026199999999999E-3</v>
      </c>
      <c r="AC76" s="19">
        <v>0.53080000000000005</v>
      </c>
      <c r="AD76" s="40">
        <v>358750.24460243952</v>
      </c>
      <c r="AE76" s="19">
        <v>0.65943399999999996</v>
      </c>
      <c r="AF76" s="5">
        <v>1</v>
      </c>
      <c r="AG76" s="5">
        <v>0</v>
      </c>
      <c r="AH76" s="32">
        <v>1</v>
      </c>
      <c r="AI76" s="32">
        <v>0</v>
      </c>
      <c r="AJ76" s="32">
        <v>1</v>
      </c>
      <c r="AK76" s="16"/>
      <c r="AL76" s="34">
        <f t="shared" si="45"/>
        <v>1.080096235170501</v>
      </c>
      <c r="AM76" s="34">
        <f t="shared" si="46"/>
        <v>0.78868861487252218</v>
      </c>
      <c r="AN76" s="34">
        <f t="shared" si="47"/>
        <v>0.88554081419389419</v>
      </c>
      <c r="AO76" s="34">
        <f t="shared" si="48"/>
        <v>-0.10012086651992969</v>
      </c>
      <c r="AP76" s="34">
        <f t="shared" si="49"/>
        <v>1.8088240715055264</v>
      </c>
      <c r="AQ76" s="34">
        <f t="shared" si="50"/>
        <v>-3.4697295875311687E-2</v>
      </c>
      <c r="AR76" s="34">
        <f t="shared" si="51"/>
        <v>-0.33072878570266262</v>
      </c>
      <c r="AS76" s="34">
        <f t="shared" si="52"/>
        <v>4.786879327511509E-2</v>
      </c>
      <c r="AT76" s="34" t="str">
        <f t="shared" si="53"/>
        <v/>
      </c>
      <c r="AU76" s="34">
        <f t="shared" si="54"/>
        <v>0.13717009747973533</v>
      </c>
      <c r="AV76" s="34">
        <f t="shared" si="55"/>
        <v>-0.64879765232385067</v>
      </c>
      <c r="AW76" s="34">
        <f t="shared" si="56"/>
        <v>-0.26185165813441402</v>
      </c>
      <c r="AX76" s="34">
        <f t="shared" si="57"/>
        <v>-0.18291680359097631</v>
      </c>
      <c r="AY76" s="34">
        <f t="shared" si="58"/>
        <v>-0.21011422768154267</v>
      </c>
      <c r="AZ76" s="34">
        <f t="shared" si="59"/>
        <v>0.28939411768023043</v>
      </c>
      <c r="BA76" s="34">
        <f t="shared" si="60"/>
        <v>-0.52927104755433485</v>
      </c>
      <c r="BB76" s="34">
        <f t="shared" si="61"/>
        <v>-1.0099096934439735</v>
      </c>
      <c r="BC76" s="34">
        <f t="shared" si="62"/>
        <v>0.11390879420750626</v>
      </c>
      <c r="BD76" s="34">
        <f t="shared" si="63"/>
        <v>0.63195514217163906</v>
      </c>
      <c r="BE76" s="34">
        <f t="shared" si="64"/>
        <v>-1.1002106245013714</v>
      </c>
      <c r="BF76" s="34">
        <f t="shared" si="65"/>
        <v>-0.73534250670001189</v>
      </c>
      <c r="BG76" s="34">
        <f t="shared" si="66"/>
        <v>-0.25558489357605324</v>
      </c>
      <c r="BH76" s="34">
        <f t="shared" si="67"/>
        <v>-4.2710431997531807E-2</v>
      </c>
      <c r="BI76" s="19">
        <f t="shared" si="75"/>
        <v>0.10719082358808256</v>
      </c>
      <c r="BJ76" s="19">
        <f t="shared" si="76"/>
        <v>-0.18398328809137132</v>
      </c>
      <c r="BK76" s="19">
        <f t="shared" si="77"/>
        <v>0.41395794088437415</v>
      </c>
      <c r="BL76" s="19">
        <f t="shared" si="78"/>
        <v>1.080096235170501</v>
      </c>
      <c r="BM76" s="19">
        <f t="shared" si="79"/>
        <v>0.85931643705230021</v>
      </c>
      <c r="BN76" s="19">
        <f t="shared" si="80"/>
        <v>-0.22297068055157368</v>
      </c>
      <c r="BO76" s="19">
        <f t="shared" si="81"/>
        <v>-2.4192802324704426E-2</v>
      </c>
      <c r="BP76" s="19">
        <f t="shared" si="82"/>
        <v>0.44858971578976237</v>
      </c>
      <c r="BQ76" s="19">
        <f t="shared" si="83"/>
        <v>4.4879833596315498E-2</v>
      </c>
      <c r="BR76" s="19">
        <f t="shared" si="84"/>
        <v>0.20479903797096841</v>
      </c>
      <c r="BS76" s="19">
        <f t="shared" si="85"/>
        <v>0.27575719183047553</v>
      </c>
      <c r="BT76" s="19">
        <f>IF(AND('[1]Ponderación por derecho'!$B$13&lt;&gt;1,'[1]Ponderación por derecho'!$B$13&lt;&gt;0),"Error ponderación",IFERROR(IF(SUM($BI$1126:$BS$1126)=0,0,SUMPRODUCT($BI$1126:$BS$1126,BI76:BS76)),""))</f>
        <v>-0.11578426294609857</v>
      </c>
      <c r="BU76" s="34">
        <f t="shared" si="86"/>
        <v>-0.11181338120367387</v>
      </c>
      <c r="BV76" s="16">
        <f t="shared" si="87"/>
        <v>0</v>
      </c>
      <c r="BW76" s="34">
        <f t="shared" si="68"/>
        <v>0.26682770561652835</v>
      </c>
      <c r="BX76" s="34">
        <f t="shared" si="69"/>
        <v>-2.9352223339571847E-2</v>
      </c>
      <c r="BY76" s="34">
        <f t="shared" si="88"/>
        <v>-4.3565900771799115E-2</v>
      </c>
      <c r="BZ76" s="34">
        <f t="shared" si="89"/>
        <v>-6.4636527168385791E-2</v>
      </c>
      <c r="CA76" s="19">
        <f t="shared" si="70"/>
        <v>-5.0056851042427818E-2</v>
      </c>
      <c r="CB76" s="16"/>
      <c r="CC76" s="5">
        <f t="shared" si="71"/>
        <v>5490</v>
      </c>
      <c r="CD76" s="6">
        <f t="shared" si="72"/>
        <v>4.4841029468842492E-3</v>
      </c>
      <c r="CE76" s="19">
        <f t="shared" si="73"/>
        <v>1.8868942889247866</v>
      </c>
      <c r="CF76" s="4">
        <f t="shared" si="74"/>
        <v>8.4610282414266953E-3</v>
      </c>
      <c r="CG76" s="3">
        <f>IF('Ponderación por derecho'!$D$20="Error ponderación","",CF76/$CF$1127)</f>
        <v>5.6842596806144481E-3</v>
      </c>
      <c r="CH76" s="39"/>
    </row>
    <row r="77" spans="1:86" ht="18.95" customHeight="1">
      <c r="A77" s="7">
        <v>5495</v>
      </c>
      <c r="B77" s="7" t="s">
        <v>962</v>
      </c>
      <c r="C77" s="7" t="s">
        <v>1002</v>
      </c>
      <c r="D77" s="5">
        <v>0</v>
      </c>
      <c r="E77" s="5">
        <v>6613</v>
      </c>
      <c r="F77" s="19">
        <v>86.096800000000002</v>
      </c>
      <c r="G77" s="19">
        <v>62.067700000000002</v>
      </c>
      <c r="H77" s="19">
        <v>77.127790000000005</v>
      </c>
      <c r="I77" s="19">
        <v>23.58352</v>
      </c>
      <c r="J77" s="19">
        <v>52.832970000000003</v>
      </c>
      <c r="K77" s="84">
        <v>1.0448799999999999E-2</v>
      </c>
      <c r="L77" s="84">
        <v>2.1209599999999999E-2</v>
      </c>
      <c r="M77" s="84">
        <v>8.6957699999999999E-2</v>
      </c>
      <c r="N77" s="84">
        <v>2.2609999999999999E-4</v>
      </c>
      <c r="O77" s="84">
        <v>6.0517000000000001E-3</v>
      </c>
      <c r="P77" s="84">
        <v>1.56501E-2</v>
      </c>
      <c r="Q77" s="84">
        <v>7.7164E-3</v>
      </c>
      <c r="R77" s="84">
        <v>1.0184E-3</v>
      </c>
      <c r="S77" s="84">
        <v>6.6980000000000002E-4</v>
      </c>
      <c r="T77" s="19">
        <v>0.99439690000000003</v>
      </c>
      <c r="U77" s="19">
        <v>0.1297517</v>
      </c>
      <c r="V77" s="19">
        <v>0.78817839999999995</v>
      </c>
      <c r="W77" s="19">
        <v>0.67809269999999999</v>
      </c>
      <c r="X77" s="19">
        <v>0.92529110000000003</v>
      </c>
      <c r="Y77" s="19">
        <v>0.76917159999999996</v>
      </c>
      <c r="Z77" s="19">
        <v>3.2710299999999998E-2</v>
      </c>
      <c r="AA77" s="19">
        <v>1.8146099999999999E-3</v>
      </c>
      <c r="AB77" s="19">
        <v>1.36096E-3</v>
      </c>
      <c r="AC77" s="19">
        <v>0.52100000000000002</v>
      </c>
      <c r="AD77" s="40">
        <v>0</v>
      </c>
      <c r="AE77" s="19">
        <v>0.60188680000000006</v>
      </c>
      <c r="AF77" s="5">
        <v>0</v>
      </c>
      <c r="AG77" s="5">
        <v>0</v>
      </c>
      <c r="AH77" s="32">
        <v>1</v>
      </c>
      <c r="AI77" s="32">
        <v>0</v>
      </c>
      <c r="AJ77" s="32">
        <v>0</v>
      </c>
      <c r="AK77" s="16"/>
      <c r="AL77" s="34">
        <f t="shared" si="45"/>
        <v>1.0157783855666347</v>
      </c>
      <c r="AM77" s="34">
        <f t="shared" si="46"/>
        <v>0.58751857209778047</v>
      </c>
      <c r="AN77" s="34">
        <f t="shared" si="47"/>
        <v>0.32718550153157455</v>
      </c>
      <c r="AO77" s="34">
        <f t="shared" si="48"/>
        <v>0.34657514425008301</v>
      </c>
      <c r="AP77" s="34">
        <f t="shared" si="49"/>
        <v>2.1137109230575772</v>
      </c>
      <c r="AQ77" s="34">
        <f t="shared" si="50"/>
        <v>-9.732699285753646E-2</v>
      </c>
      <c r="AR77" s="34">
        <f t="shared" si="51"/>
        <v>0.1331676740876766</v>
      </c>
      <c r="AS77" s="34">
        <f t="shared" si="52"/>
        <v>0.39307478856646305</v>
      </c>
      <c r="AT77" s="34">
        <f t="shared" si="53"/>
        <v>-0.1455606897841297</v>
      </c>
      <c r="AU77" s="34">
        <f t="shared" si="54"/>
        <v>-0.27618923118406141</v>
      </c>
      <c r="AV77" s="34">
        <f t="shared" si="55"/>
        <v>-0.26988161391674736</v>
      </c>
      <c r="AW77" s="34">
        <f t="shared" si="56"/>
        <v>-0.19547556819917575</v>
      </c>
      <c r="AX77" s="34">
        <f t="shared" si="57"/>
        <v>-0.169484728764667</v>
      </c>
      <c r="AY77" s="34">
        <f t="shared" si="58"/>
        <v>-0.18410860733596404</v>
      </c>
      <c r="AZ77" s="34">
        <f t="shared" si="59"/>
        <v>0.91041085422850743</v>
      </c>
      <c r="BA77" s="34">
        <f t="shared" si="60"/>
        <v>-0.7204762553901084</v>
      </c>
      <c r="BB77" s="34">
        <f t="shared" si="61"/>
        <v>-0.29961270776683419</v>
      </c>
      <c r="BC77" s="34">
        <f t="shared" si="62"/>
        <v>0.51108679509410149</v>
      </c>
      <c r="BD77" s="34">
        <f t="shared" si="63"/>
        <v>1.4169545237423722</v>
      </c>
      <c r="BE77" s="34">
        <f t="shared" si="64"/>
        <v>-1.4161025715939979</v>
      </c>
      <c r="BF77" s="34">
        <f t="shared" si="65"/>
        <v>-0.68890496997145467</v>
      </c>
      <c r="BG77" s="34">
        <f t="shared" si="66"/>
        <v>-0.11628941785614512</v>
      </c>
      <c r="BH77" s="34">
        <f t="shared" si="67"/>
        <v>-8.1139542439711346E-2</v>
      </c>
      <c r="BI77" s="19">
        <f t="shared" si="75"/>
        <v>-0.16353924890535676</v>
      </c>
      <c r="BJ77" s="19">
        <f t="shared" si="76"/>
        <v>0.14035784613954097</v>
      </c>
      <c r="BK77" s="19">
        <f t="shared" si="77"/>
        <v>0.63997998974239978</v>
      </c>
      <c r="BL77" s="19">
        <f t="shared" si="78"/>
        <v>0.43510884789125248</v>
      </c>
      <c r="BM77" s="19">
        <f t="shared" si="79"/>
        <v>1.0848254052052961</v>
      </c>
      <c r="BN77" s="19">
        <f t="shared" si="80"/>
        <v>-0.22340193331470351</v>
      </c>
      <c r="BO77" s="19">
        <f t="shared" si="81"/>
        <v>0.35383681009313822</v>
      </c>
      <c r="BP77" s="19">
        <f t="shared" si="82"/>
        <v>0.42314682840098383</v>
      </c>
      <c r="BQ77" s="19">
        <f t="shared" si="83"/>
        <v>4.758826941973867E-2</v>
      </c>
      <c r="BR77" s="19">
        <f t="shared" si="84"/>
        <v>0.23846012012484186</v>
      </c>
      <c r="BS77" s="19">
        <f t="shared" si="85"/>
        <v>0.25017674526365313</v>
      </c>
      <c r="BT77" s="19">
        <f>IF(AND('[1]Ponderación por derecho'!$B$13&lt;&gt;1,'[1]Ponderación por derecho'!$B$13&lt;&gt;0),"Error ponderación",IFERROR(IF(SUM($BI$1126:$BS$1126)=0,0,SUMPRODUCT($BI$1126:$BS$1126,BI77:BS77)),""))</f>
        <v>0.13796939428006627</v>
      </c>
      <c r="BU77" s="34">
        <f t="shared" si="86"/>
        <v>0.14456325451352398</v>
      </c>
      <c r="BV77" s="16">
        <f t="shared" si="87"/>
        <v>0</v>
      </c>
      <c r="BW77" s="34">
        <f t="shared" si="68"/>
        <v>0.12496993807356323</v>
      </c>
      <c r="BX77" s="34">
        <f t="shared" si="69"/>
        <v>-4.9550489627895586E-2</v>
      </c>
      <c r="BY77" s="34">
        <f t="shared" si="88"/>
        <v>-0.28129012636463102</v>
      </c>
      <c r="BZ77" s="34">
        <f t="shared" si="89"/>
        <v>6.8623559306321122E-2</v>
      </c>
      <c r="CA77" s="19">
        <f t="shared" si="70"/>
        <v>5.123189424664553E-2</v>
      </c>
      <c r="CB77" s="16"/>
      <c r="CC77" s="5">
        <f t="shared" si="71"/>
        <v>5495</v>
      </c>
      <c r="CD77" s="6">
        <f t="shared" si="72"/>
        <v>9.6710497644463954E-4</v>
      </c>
      <c r="CE77" s="19">
        <f t="shared" si="73"/>
        <v>1.5368791046330474</v>
      </c>
      <c r="CF77" s="4">
        <f t="shared" si="74"/>
        <v>1.486323430284402E-3</v>
      </c>
      <c r="CG77" s="3">
        <f>IF('Ponderación por derecho'!$D$20="Error ponderación","",CF77/$CF$1127)</f>
        <v>9.9853683335461574E-4</v>
      </c>
      <c r="CH77" s="39"/>
    </row>
    <row r="78" spans="1:86" ht="18.95" customHeight="1">
      <c r="A78" s="7">
        <v>5501</v>
      </c>
      <c r="B78" s="7" t="s">
        <v>962</v>
      </c>
      <c r="C78" s="7" t="s">
        <v>1001</v>
      </c>
      <c r="D78" s="5">
        <v>0</v>
      </c>
      <c r="E78" s="5">
        <v>323</v>
      </c>
      <c r="F78" s="19">
        <v>67.993020000000001</v>
      </c>
      <c r="G78" s="19">
        <v>62.103929999999998</v>
      </c>
      <c r="H78" s="19">
        <v>76.235740000000007</v>
      </c>
      <c r="I78" s="19">
        <v>13.181240000000001</v>
      </c>
      <c r="J78" s="19">
        <v>11.077310000000001</v>
      </c>
      <c r="K78" s="84">
        <v>1.0877599999999999E-2</v>
      </c>
      <c r="L78" s="84">
        <v>1.6219799999999999E-2</v>
      </c>
      <c r="M78" s="84">
        <v>4.3583299999999998E-2</v>
      </c>
      <c r="N78" s="84">
        <v>0</v>
      </c>
      <c r="O78" s="84">
        <v>1.70137E-2</v>
      </c>
      <c r="P78" s="84">
        <v>3.2862000000000002E-2</v>
      </c>
      <c r="Q78" s="84">
        <v>1.1396399999999999E-2</v>
      </c>
      <c r="R78" s="84">
        <v>4.5399999999999998E-3</v>
      </c>
      <c r="S78" s="84">
        <v>0</v>
      </c>
      <c r="T78" s="19">
        <v>0.99578060000000002</v>
      </c>
      <c r="U78" s="19">
        <v>6.7510500000000001E-2</v>
      </c>
      <c r="V78" s="19">
        <v>0.75949359999999999</v>
      </c>
      <c r="W78" s="19">
        <v>0.6371308</v>
      </c>
      <c r="X78" s="19">
        <v>0.72151900000000002</v>
      </c>
      <c r="Y78" s="19">
        <v>0.89029539999999996</v>
      </c>
      <c r="Z78" s="19">
        <v>8.3333299999999999E-2</v>
      </c>
      <c r="AA78" s="19">
        <v>0</v>
      </c>
      <c r="AB78" s="19">
        <v>0</v>
      </c>
      <c r="AC78" s="19">
        <v>0.46810000000000002</v>
      </c>
      <c r="AD78" s="40">
        <v>581176.4705882353</v>
      </c>
      <c r="AE78" s="19">
        <v>0.3056604</v>
      </c>
      <c r="AF78" s="5">
        <v>0</v>
      </c>
      <c r="AG78" s="5">
        <v>0</v>
      </c>
      <c r="AH78" s="32">
        <v>0</v>
      </c>
      <c r="AI78" s="32">
        <v>0</v>
      </c>
      <c r="AJ78" s="32">
        <v>0</v>
      </c>
      <c r="AK78" s="16"/>
      <c r="AL78" s="34">
        <f t="shared" si="45"/>
        <v>-8.9328812555589041E-2</v>
      </c>
      <c r="AM78" s="34">
        <f t="shared" si="46"/>
        <v>0.5911579089080029</v>
      </c>
      <c r="AN78" s="34">
        <f t="shared" si="47"/>
        <v>0.2199220927325744</v>
      </c>
      <c r="AO78" s="34">
        <f t="shared" si="48"/>
        <v>-0.58188535558361043</v>
      </c>
      <c r="AP78" s="34">
        <f t="shared" si="49"/>
        <v>-1.0400882048998061</v>
      </c>
      <c r="AQ78" s="34">
        <f t="shared" si="50"/>
        <v>-8.5197085871999881E-2</v>
      </c>
      <c r="AR78" s="34">
        <f t="shared" si="51"/>
        <v>-4.1463264574561676E-2</v>
      </c>
      <c r="AS78" s="34">
        <f t="shared" si="52"/>
        <v>-0.28179362008218867</v>
      </c>
      <c r="AT78" s="34">
        <f t="shared" si="53"/>
        <v>-0.15074875333706975</v>
      </c>
      <c r="AU78" s="34">
        <f t="shared" si="54"/>
        <v>2.2932999637666355E-3</v>
      </c>
      <c r="AV78" s="34">
        <f t="shared" si="55"/>
        <v>0.14684830866900117</v>
      </c>
      <c r="AW78" s="34">
        <f t="shared" si="56"/>
        <v>-9.2380134542958015E-2</v>
      </c>
      <c r="AX78" s="34">
        <f t="shared" si="57"/>
        <v>-5.7020642439581895E-2</v>
      </c>
      <c r="AY78" s="34">
        <f t="shared" si="58"/>
        <v>-0.21011422768154267</v>
      </c>
      <c r="AZ78" s="34">
        <f t="shared" si="59"/>
        <v>0.93444899010305615</v>
      </c>
      <c r="BA78" s="34">
        <f t="shared" si="60"/>
        <v>-1.3121075799016964</v>
      </c>
      <c r="BB78" s="34">
        <f t="shared" si="61"/>
        <v>-1.0032230793731121</v>
      </c>
      <c r="BC78" s="34">
        <f t="shared" si="62"/>
        <v>5.3654744121224042E-2</v>
      </c>
      <c r="BD78" s="34">
        <f t="shared" si="63"/>
        <v>-1.0251231606240514</v>
      </c>
      <c r="BE78" s="34">
        <f t="shared" si="64"/>
        <v>0.43589250201515478</v>
      </c>
      <c r="BF78" s="34">
        <f t="shared" si="65"/>
        <v>-0.18244008247366217</v>
      </c>
      <c r="BG78" s="34">
        <f t="shared" si="66"/>
        <v>-0.258133953880894</v>
      </c>
      <c r="BH78" s="34">
        <f t="shared" si="67"/>
        <v>-0.11506432621005545</v>
      </c>
      <c r="BI78" s="19">
        <f t="shared" si="75"/>
        <v>-0.39246085768037392</v>
      </c>
      <c r="BJ78" s="19">
        <f t="shared" si="76"/>
        <v>-0.15117614501322363</v>
      </c>
      <c r="BK78" s="19">
        <f t="shared" si="77"/>
        <v>-0.10582256283885122</v>
      </c>
      <c r="BL78" s="19">
        <f t="shared" si="78"/>
        <v>-0.12003878294632939</v>
      </c>
      <c r="BM78" s="19">
        <f t="shared" si="79"/>
        <v>-0.68763935518669694</v>
      </c>
      <c r="BN78" s="19">
        <f t="shared" si="80"/>
        <v>0.16447066604285562</v>
      </c>
      <c r="BO78" s="19">
        <f t="shared" si="81"/>
        <v>8.6727833325495898E-2</v>
      </c>
      <c r="BP78" s="19">
        <f t="shared" si="82"/>
        <v>-7.3174727497585468E-2</v>
      </c>
      <c r="BQ78" s="19">
        <f t="shared" si="83"/>
        <v>-0.16062770757026462</v>
      </c>
      <c r="BR78" s="19">
        <f t="shared" si="84"/>
        <v>-0.18585899803934192</v>
      </c>
      <c r="BS78" s="19">
        <f t="shared" si="85"/>
        <v>-0.13816912214906238</v>
      </c>
      <c r="BT78" s="19">
        <f>IF(AND('[1]Ponderación por derecho'!$B$13&lt;&gt;1,'[1]Ponderación por derecho'!$B$13&lt;&gt;0),"Error ponderación",IFERROR(IF(SUM($BI$1126:$BS$1126)=0,0,SUMPRODUCT($BI$1126:$BS$1126,BI78:BS78)),""))</f>
        <v>6.2469887472959909E-2</v>
      </c>
      <c r="BU78" s="34">
        <f t="shared" si="86"/>
        <v>6.8283331043251516E-2</v>
      </c>
      <c r="BV78" s="16">
        <f t="shared" si="87"/>
        <v>0</v>
      </c>
      <c r="BW78" s="34">
        <f t="shared" si="68"/>
        <v>-0.64077250101039929</v>
      </c>
      <c r="BX78" s="34">
        <f t="shared" si="69"/>
        <v>-1.6829237754024385E-2</v>
      </c>
      <c r="BY78" s="34">
        <f t="shared" si="88"/>
        <v>-1.5049846161078779</v>
      </c>
      <c r="BZ78" s="34">
        <f t="shared" si="89"/>
        <v>0.72086211829076718</v>
      </c>
      <c r="CA78" s="19">
        <f t="shared" si="70"/>
        <v>0.54698742777788767</v>
      </c>
      <c r="CB78" s="16"/>
      <c r="CC78" s="5">
        <f t="shared" si="71"/>
        <v>5501</v>
      </c>
      <c r="CD78" s="6">
        <f t="shared" si="72"/>
        <v>4.7236489852051805E-5</v>
      </c>
      <c r="CE78" s="19">
        <f t="shared" si="73"/>
        <v>1.5839972830610629</v>
      </c>
      <c r="CF78" s="4">
        <f t="shared" si="74"/>
        <v>7.4822471586991526E-5</v>
      </c>
      <c r="CG78" s="3">
        <f>IF('Ponderación por derecho'!$D$20="Error ponderación","",CF78/$CF$1127)</f>
        <v>5.026698248842394E-5</v>
      </c>
      <c r="CH78" s="39"/>
    </row>
    <row r="79" spans="1:86" ht="18.95" customHeight="1">
      <c r="A79" s="7">
        <v>5541</v>
      </c>
      <c r="B79" s="7" t="s">
        <v>962</v>
      </c>
      <c r="C79" s="7" t="s">
        <v>1000</v>
      </c>
      <c r="D79" s="5">
        <v>0</v>
      </c>
      <c r="E79" s="5">
        <v>3990</v>
      </c>
      <c r="F79" s="19">
        <v>56.104480000000002</v>
      </c>
      <c r="G79" s="19">
        <v>45.932290000000002</v>
      </c>
      <c r="H79" s="19">
        <v>71.478650000000002</v>
      </c>
      <c r="I79" s="19">
        <v>9.0861699999999992</v>
      </c>
      <c r="J79" s="19">
        <v>9.5513720000000006</v>
      </c>
      <c r="K79" s="84">
        <v>1.4871799999999999E-2</v>
      </c>
      <c r="L79" s="84">
        <v>1.3199499999999999E-2</v>
      </c>
      <c r="M79" s="84">
        <v>8.3600900000000006E-2</v>
      </c>
      <c r="N79" s="84">
        <v>0</v>
      </c>
      <c r="O79" s="84">
        <v>3.1480000000000002E-3</v>
      </c>
      <c r="P79" s="84">
        <v>3.1500300000000002E-2</v>
      </c>
      <c r="Q79" s="84">
        <v>9.9759999999999996E-4</v>
      </c>
      <c r="R79" s="84">
        <v>0</v>
      </c>
      <c r="S79" s="84">
        <v>1.0009000000000001E-3</v>
      </c>
      <c r="T79" s="19">
        <v>0.90451040000000005</v>
      </c>
      <c r="U79" s="19">
        <v>8.0968100000000001E-2</v>
      </c>
      <c r="V79" s="19">
        <v>0.80836079999999999</v>
      </c>
      <c r="W79" s="19">
        <v>0.70121009999999995</v>
      </c>
      <c r="X79" s="19">
        <v>0.80066009999999999</v>
      </c>
      <c r="Y79" s="19">
        <v>0.90275030000000001</v>
      </c>
      <c r="Z79" s="19">
        <v>6.3424900000000006E-2</v>
      </c>
      <c r="AA79" s="19">
        <v>5.0124999999999996E-4</v>
      </c>
      <c r="AB79" s="19">
        <v>5.0124999999999996E-4</v>
      </c>
      <c r="AC79" s="19">
        <v>0.51949999999999996</v>
      </c>
      <c r="AD79" s="40">
        <v>307459.39849624061</v>
      </c>
      <c r="AE79" s="19">
        <v>0</v>
      </c>
      <c r="AF79" s="5">
        <v>0</v>
      </c>
      <c r="AG79" s="5">
        <v>0</v>
      </c>
      <c r="AH79" s="32">
        <v>0</v>
      </c>
      <c r="AI79" s="32">
        <v>0</v>
      </c>
      <c r="AJ79" s="32">
        <v>0</v>
      </c>
      <c r="AK79" s="16"/>
      <c r="AL79" s="34">
        <f t="shared" si="45"/>
        <v>-0.81503974856806705</v>
      </c>
      <c r="AM79" s="34">
        <f t="shared" si="46"/>
        <v>-1.0332981974588631</v>
      </c>
      <c r="AN79" s="34">
        <f t="shared" si="47"/>
        <v>-0.35208809656582529</v>
      </c>
      <c r="AO79" s="34">
        <f t="shared" si="48"/>
        <v>-0.94739279616913252</v>
      </c>
      <c r="AP79" s="34">
        <f t="shared" si="49"/>
        <v>-1.155342087456495</v>
      </c>
      <c r="AQ79" s="34">
        <f t="shared" si="50"/>
        <v>2.7790960960160052E-2</v>
      </c>
      <c r="AR79" s="34">
        <f t="shared" si="51"/>
        <v>-0.14716646390951665</v>
      </c>
      <c r="AS79" s="34">
        <f t="shared" si="52"/>
        <v>0.34084586380550291</v>
      </c>
      <c r="AT79" s="34">
        <f t="shared" si="53"/>
        <v>-0.15074875333706975</v>
      </c>
      <c r="AU79" s="34">
        <f t="shared" si="54"/>
        <v>-0.34995585458252415</v>
      </c>
      <c r="AV79" s="34">
        <f t="shared" si="55"/>
        <v>0.11387919220974835</v>
      </c>
      <c r="AW79" s="34">
        <f t="shared" si="56"/>
        <v>-0.38370317679955512</v>
      </c>
      <c r="AX79" s="34">
        <f t="shared" si="57"/>
        <v>-0.20200785050292994</v>
      </c>
      <c r="AY79" s="34">
        <f t="shared" si="58"/>
        <v>-0.17125333576770327</v>
      </c>
      <c r="AZ79" s="34">
        <f t="shared" si="59"/>
        <v>-0.65112987012478007</v>
      </c>
      <c r="BA79" s="34">
        <f t="shared" si="60"/>
        <v>-1.1841868824738326</v>
      </c>
      <c r="BB79" s="34">
        <f t="shared" si="61"/>
        <v>0.19544202379505918</v>
      </c>
      <c r="BC79" s="34">
        <f t="shared" si="62"/>
        <v>0.76924473442700303</v>
      </c>
      <c r="BD79" s="34">
        <f t="shared" si="63"/>
        <v>-7.6667929381837738E-2</v>
      </c>
      <c r="BE79" s="34">
        <f t="shared" si="64"/>
        <v>0.62632917459556192</v>
      </c>
      <c r="BF79" s="34">
        <f t="shared" si="65"/>
        <v>-0.38161645618247136</v>
      </c>
      <c r="BG79" s="34">
        <f t="shared" si="66"/>
        <v>-0.21895221583117236</v>
      </c>
      <c r="BH79" s="34">
        <f t="shared" si="67"/>
        <v>-0.10256961816214444</v>
      </c>
      <c r="BI79" s="19">
        <f t="shared" si="75"/>
        <v>-0.50282800602649924</v>
      </c>
      <c r="BJ79" s="19">
        <f t="shared" si="76"/>
        <v>-0.32834087919110688</v>
      </c>
      <c r="BK79" s="19">
        <f t="shared" si="77"/>
        <v>9.8350283221479637E-2</v>
      </c>
      <c r="BL79" s="19">
        <f t="shared" si="78"/>
        <v>-0.48289425095256838</v>
      </c>
      <c r="BM79" s="19">
        <f t="shared" si="79"/>
        <v>-0.52732195714028562</v>
      </c>
      <c r="BN79" s="19">
        <f t="shared" si="80"/>
        <v>-2.4943793920918944E-2</v>
      </c>
      <c r="BO79" s="19">
        <f t="shared" si="81"/>
        <v>-0.66074194769782257</v>
      </c>
      <c r="BP79" s="19">
        <f t="shared" si="82"/>
        <v>-0.50852379953549853</v>
      </c>
      <c r="BQ79" s="19">
        <f t="shared" si="83"/>
        <v>-0.45596984683941394</v>
      </c>
      <c r="BR79" s="19">
        <f t="shared" si="84"/>
        <v>-0.40174843338898092</v>
      </c>
      <c r="BS79" s="19">
        <f t="shared" si="85"/>
        <v>-0.36295423416597156</v>
      </c>
      <c r="BT79" s="19">
        <f>IF(AND('[1]Ponderación por derecho'!$B$13&lt;&gt;1,'[1]Ponderación por derecho'!$B$13&lt;&gt;0),"Error ponderación",IFERROR(IF(SUM($BI$1126:$BS$1126)=0,0,SUMPRODUCT($BI$1126:$BS$1126,BI79:BS79)),""))</f>
        <v>-0.40352228786340838</v>
      </c>
      <c r="BU79" s="34">
        <f t="shared" si="86"/>
        <v>-0.40252567123566441</v>
      </c>
      <c r="BV79" s="16">
        <f t="shared" si="87"/>
        <v>0</v>
      </c>
      <c r="BW79" s="34">
        <f t="shared" si="68"/>
        <v>0.1032570144700474</v>
      </c>
      <c r="BX79" s="34">
        <f t="shared" si="69"/>
        <v>-3.2239987692051941E-2</v>
      </c>
      <c r="BY79" s="34">
        <f t="shared" si="88"/>
        <v>-2.7676504258153067</v>
      </c>
      <c r="BZ79" s="34">
        <f t="shared" si="89"/>
        <v>0.89887779967910386</v>
      </c>
      <c r="CA79" s="19">
        <f t="shared" si="70"/>
        <v>0.68229414629053398</v>
      </c>
      <c r="CB79" s="16"/>
      <c r="CC79" s="5">
        <f t="shared" si="71"/>
        <v>5541</v>
      </c>
      <c r="CD79" s="6">
        <f t="shared" si="72"/>
        <v>5.8350958052534585E-4</v>
      </c>
      <c r="CE79" s="19">
        <f t="shared" si="73"/>
        <v>1.0293324910846158</v>
      </c>
      <c r="CF79" s="4">
        <f t="shared" si="74"/>
        <v>6.006253700938935E-4</v>
      </c>
      <c r="CG79" s="3">
        <f>IF('Ponderación por derecho'!$D$20="Error ponderación","",CF79/$CF$1127)</f>
        <v>4.0351012630625185E-4</v>
      </c>
      <c r="CH79" s="39"/>
    </row>
    <row r="80" spans="1:86" ht="18.95" customHeight="1">
      <c r="A80" s="7">
        <v>5543</v>
      </c>
      <c r="B80" s="7" t="s">
        <v>962</v>
      </c>
      <c r="C80" s="7" t="s">
        <v>999</v>
      </c>
      <c r="D80" s="5">
        <v>0</v>
      </c>
      <c r="E80" s="5">
        <v>8632</v>
      </c>
      <c r="F80" s="19">
        <v>89.476510000000005</v>
      </c>
      <c r="G80" s="19">
        <v>70.909610000000001</v>
      </c>
      <c r="H80" s="19">
        <v>73.312359999999998</v>
      </c>
      <c r="I80" s="19">
        <v>36.155610000000003</v>
      </c>
      <c r="J80" s="19">
        <v>38.39817</v>
      </c>
      <c r="K80" s="84">
        <v>0</v>
      </c>
      <c r="L80" s="84">
        <v>8.9855999999999998E-3</v>
      </c>
      <c r="M80" s="84">
        <v>3.7506699999999997E-2</v>
      </c>
      <c r="N80" s="84">
        <v>1.617E-4</v>
      </c>
      <c r="O80" s="84">
        <v>5.5848E-3</v>
      </c>
      <c r="P80" s="84">
        <v>7.6167799999999994E-2</v>
      </c>
      <c r="Q80" s="84">
        <v>6.3576800000000003E-2</v>
      </c>
      <c r="R80" s="84">
        <v>7.3870000000000001E-4</v>
      </c>
      <c r="S80" s="84">
        <v>1.2576E-3</v>
      </c>
      <c r="T80" s="19">
        <v>0.8603364</v>
      </c>
      <c r="U80" s="19">
        <v>0.22919729999999999</v>
      </c>
      <c r="V80" s="19">
        <v>0.84486850000000002</v>
      </c>
      <c r="W80" s="19">
        <v>0.53573440000000006</v>
      </c>
      <c r="X80" s="19">
        <v>0.82375520000000002</v>
      </c>
      <c r="Y80" s="19">
        <v>0.83402960000000004</v>
      </c>
      <c r="Z80" s="19">
        <v>6.6879599999999997E-2</v>
      </c>
      <c r="AA80" s="19">
        <v>1.0426299999999999E-3</v>
      </c>
      <c r="AB80" s="19">
        <v>1.8535699999999999E-3</v>
      </c>
      <c r="AC80" s="19">
        <v>0.51319999999999999</v>
      </c>
      <c r="AD80" s="40">
        <v>727027.10843373497</v>
      </c>
      <c r="AE80" s="19">
        <v>0.84811320000000001</v>
      </c>
      <c r="AF80" s="5">
        <v>1</v>
      </c>
      <c r="AG80" s="5">
        <v>0</v>
      </c>
      <c r="AH80" s="32">
        <v>0</v>
      </c>
      <c r="AI80" s="32">
        <v>0</v>
      </c>
      <c r="AJ80" s="32">
        <v>0</v>
      </c>
      <c r="AK80" s="16"/>
      <c r="AL80" s="34">
        <f t="shared" si="45"/>
        <v>1.2220856787709082</v>
      </c>
      <c r="AM80" s="34">
        <f t="shared" si="46"/>
        <v>1.4756965609378891</v>
      </c>
      <c r="AN80" s="34">
        <f t="shared" si="47"/>
        <v>-0.131595988109108</v>
      </c>
      <c r="AO80" s="34">
        <f t="shared" si="48"/>
        <v>1.4687030782562991</v>
      </c>
      <c r="AP80" s="34">
        <f t="shared" si="49"/>
        <v>1.0234525089350548</v>
      </c>
      <c r="AQ80" s="34">
        <f t="shared" si="50"/>
        <v>-0.3929029539360685</v>
      </c>
      <c r="AR80" s="34">
        <f t="shared" si="51"/>
        <v>-0.29464277807617784</v>
      </c>
      <c r="AS80" s="34">
        <f t="shared" si="52"/>
        <v>-0.37634029673925823</v>
      </c>
      <c r="AT80" s="34">
        <f t="shared" si="53"/>
        <v>-0.14703840448032315</v>
      </c>
      <c r="AU80" s="34">
        <f t="shared" si="54"/>
        <v>-0.2880505241773948</v>
      </c>
      <c r="AV80" s="34">
        <f t="shared" si="55"/>
        <v>1.1953567639536533</v>
      </c>
      <c r="AW80" s="34">
        <f t="shared" si="56"/>
        <v>1.369457084575223</v>
      </c>
      <c r="AX80" s="34">
        <f t="shared" si="57"/>
        <v>-0.17841709045967108</v>
      </c>
      <c r="AY80" s="34">
        <f t="shared" si="58"/>
        <v>-0.16128671477231651</v>
      </c>
      <c r="AZ80" s="34">
        <f t="shared" si="59"/>
        <v>-1.4185365436250521</v>
      </c>
      <c r="BA80" s="34">
        <f t="shared" si="60"/>
        <v>0.22480005748383322</v>
      </c>
      <c r="BB80" s="34">
        <f t="shared" si="61"/>
        <v>1.0909405583321861</v>
      </c>
      <c r="BC80" s="34">
        <f t="shared" si="62"/>
        <v>-1.0786648800482177</v>
      </c>
      <c r="BD80" s="34">
        <f t="shared" si="63"/>
        <v>0.20011200431964088</v>
      </c>
      <c r="BE80" s="34">
        <f t="shared" si="64"/>
        <v>-0.42441723407864107</v>
      </c>
      <c r="BF80" s="34">
        <f t="shared" si="65"/>
        <v>-0.34705342659436678</v>
      </c>
      <c r="BG80" s="34">
        <f t="shared" si="66"/>
        <v>-0.17663359369579421</v>
      </c>
      <c r="BH80" s="34">
        <f t="shared" si="67"/>
        <v>-6.8860204521543886E-2</v>
      </c>
      <c r="BI80" s="19">
        <f t="shared" si="75"/>
        <v>-9.9899628187114398E-2</v>
      </c>
      <c r="BJ80" s="19">
        <f t="shared" si="76"/>
        <v>0.75733144706463251</v>
      </c>
      <c r="BK80" s="19">
        <f t="shared" si="77"/>
        <v>-7.7639832672189213E-2</v>
      </c>
      <c r="BL80" s="19">
        <f t="shared" si="78"/>
        <v>0.5375236371452925</v>
      </c>
      <c r="BM80" s="19">
        <f t="shared" si="79"/>
        <v>0.31183799635910031</v>
      </c>
      <c r="BN80" s="19">
        <f t="shared" si="80"/>
        <v>0.66434173621530679</v>
      </c>
      <c r="BO80" s="19">
        <f t="shared" si="81"/>
        <v>0.47320787306882323</v>
      </c>
      <c r="BP80" s="19">
        <f t="shared" si="82"/>
        <v>0.52183429415561855</v>
      </c>
      <c r="BQ80" s="19">
        <f t="shared" si="83"/>
        <v>0.23791517913474167</v>
      </c>
      <c r="BR80" s="19">
        <f t="shared" si="84"/>
        <v>0.29472179010093252</v>
      </c>
      <c r="BS80" s="19">
        <f t="shared" si="85"/>
        <v>0.33064625315901597</v>
      </c>
      <c r="BT80" s="19">
        <f>IF(AND('[1]Ponderación por derecho'!$B$13&lt;&gt;1,'[1]Ponderación por derecho'!$B$13&lt;&gt;0),"Error ponderación",IFERROR(IF(SUM($BI$1126:$BS$1126)=0,0,SUMPRODUCT($BI$1126:$BS$1126,BI80:BS80)),""))</f>
        <v>0.58737274681193008</v>
      </c>
      <c r="BU80" s="34">
        <f t="shared" si="86"/>
        <v>0.59861196010305262</v>
      </c>
      <c r="BV80" s="16">
        <f t="shared" si="87"/>
        <v>0</v>
      </c>
      <c r="BW80" s="34">
        <f t="shared" si="68"/>
        <v>1.2062735335284786E-2</v>
      </c>
      <c r="BX80" s="34">
        <f t="shared" si="69"/>
        <v>-8.6175917249327605E-3</v>
      </c>
      <c r="BY80" s="34">
        <f t="shared" si="88"/>
        <v>0.73585719375712888</v>
      </c>
      <c r="BZ80" s="34">
        <f t="shared" si="89"/>
        <v>-0.24643411245582694</v>
      </c>
      <c r="CA80" s="19">
        <f t="shared" si="70"/>
        <v>-0.18823813095509878</v>
      </c>
      <c r="CB80" s="16"/>
      <c r="CC80" s="5">
        <f t="shared" si="71"/>
        <v>5543</v>
      </c>
      <c r="CD80" s="6">
        <f t="shared" si="72"/>
        <v>1.2623695987706229E-3</v>
      </c>
      <c r="CE80" s="19">
        <f t="shared" si="73"/>
        <v>1.6614836589494695</v>
      </c>
      <c r="CF80" s="4">
        <f t="shared" si="74"/>
        <v>2.0974064599119883E-3</v>
      </c>
      <c r="CG80" s="3">
        <f>IF('Ponderación por derecho'!$D$20="Error ponderación","",CF80/$CF$1127)</f>
        <v>1.4090725894950662E-3</v>
      </c>
      <c r="CH80" s="39"/>
    </row>
    <row r="81" spans="1:86" ht="18.95" customHeight="1">
      <c r="A81" s="7">
        <v>5576</v>
      </c>
      <c r="B81" s="7" t="s">
        <v>962</v>
      </c>
      <c r="C81" s="7" t="s">
        <v>998</v>
      </c>
      <c r="D81" s="5">
        <v>0</v>
      </c>
      <c r="E81" s="5">
        <v>435</v>
      </c>
      <c r="F81" s="19">
        <v>66.552059999999997</v>
      </c>
      <c r="G81" s="19">
        <v>56.200470000000003</v>
      </c>
      <c r="H81" s="19">
        <v>70.582759999999993</v>
      </c>
      <c r="I81" s="19">
        <v>15.011649999999999</v>
      </c>
      <c r="J81" s="19">
        <v>15.748250000000001</v>
      </c>
      <c r="K81" s="84"/>
      <c r="L81" s="84">
        <v>6.7168699999999998E-2</v>
      </c>
      <c r="M81" s="84">
        <v>0.1162064</v>
      </c>
      <c r="N81" s="84">
        <v>0</v>
      </c>
      <c r="O81" s="84">
        <v>1.5809E-2</v>
      </c>
      <c r="P81" s="84">
        <v>2.5915899999999999E-2</v>
      </c>
      <c r="Q81" s="84">
        <v>8.6899999999999998E-3</v>
      </c>
      <c r="R81" s="84">
        <v>5.5031999999999998E-3</v>
      </c>
      <c r="S81" s="84">
        <v>6.9642999999999997E-3</v>
      </c>
      <c r="T81" s="19">
        <v>0.90640399999999999</v>
      </c>
      <c r="U81" s="19">
        <v>7.1428599999999995E-2</v>
      </c>
      <c r="V81" s="19">
        <v>0.79556649999999995</v>
      </c>
      <c r="W81" s="19">
        <v>0.61822659999999996</v>
      </c>
      <c r="X81" s="19">
        <v>0.90640399999999999</v>
      </c>
      <c r="Y81" s="19">
        <v>0.86945810000000001</v>
      </c>
      <c r="Z81" s="19">
        <v>3.6144599999999999E-2</v>
      </c>
      <c r="AA81" s="19">
        <v>0</v>
      </c>
      <c r="AB81" s="19">
        <v>0</v>
      </c>
      <c r="AC81" s="19">
        <v>0.45669999999999999</v>
      </c>
      <c r="AD81" s="40">
        <v>46666.666666666664</v>
      </c>
      <c r="AE81" s="19">
        <v>0.84811320000000001</v>
      </c>
      <c r="AF81" s="5">
        <v>0</v>
      </c>
      <c r="AG81" s="5">
        <v>0</v>
      </c>
      <c r="AH81" s="32">
        <v>0</v>
      </c>
      <c r="AI81" s="32">
        <v>0</v>
      </c>
      <c r="AJ81" s="32">
        <v>0</v>
      </c>
      <c r="AK81" s="16"/>
      <c r="AL81" s="34">
        <f t="shared" si="45"/>
        <v>-0.17728918703021276</v>
      </c>
      <c r="AM81" s="34">
        <f t="shared" si="46"/>
        <v>-1.8500757919121074E-3</v>
      </c>
      <c r="AN81" s="34">
        <f t="shared" si="47"/>
        <v>-0.45981324124262302</v>
      </c>
      <c r="AO81" s="34">
        <f t="shared" si="48"/>
        <v>-0.41851123149729569</v>
      </c>
      <c r="AP81" s="34">
        <f t="shared" si="49"/>
        <v>-0.68729276354547819</v>
      </c>
      <c r="AQ81" s="34" t="str">
        <f t="shared" si="50"/>
        <v/>
      </c>
      <c r="AR81" s="34">
        <f t="shared" si="51"/>
        <v>1.7416250818137728</v>
      </c>
      <c r="AS81" s="34">
        <f t="shared" si="52"/>
        <v>0.84815943813030303</v>
      </c>
      <c r="AT81" s="34">
        <f t="shared" si="53"/>
        <v>-0.15074875333706975</v>
      </c>
      <c r="AU81" s="34">
        <f t="shared" si="54"/>
        <v>-2.8311325585748812E-2</v>
      </c>
      <c r="AV81" s="34">
        <f t="shared" si="55"/>
        <v>-2.1328808050993072E-2</v>
      </c>
      <c r="AW81" s="34">
        <f t="shared" si="56"/>
        <v>-0.16820010238186772</v>
      </c>
      <c r="AX81" s="34">
        <f t="shared" si="57"/>
        <v>-2.6260360764115635E-2</v>
      </c>
      <c r="AY81" s="34">
        <f t="shared" si="58"/>
        <v>6.028132587580752E-2</v>
      </c>
      <c r="AZ81" s="34">
        <f t="shared" si="59"/>
        <v>-0.61823356739149649</v>
      </c>
      <c r="BA81" s="34">
        <f t="shared" si="60"/>
        <v>-1.2748642315637972</v>
      </c>
      <c r="BB81" s="34">
        <f t="shared" si="61"/>
        <v>-0.11838976786610778</v>
      </c>
      <c r="BC81" s="34">
        <f t="shared" si="62"/>
        <v>-0.15745330941148536</v>
      </c>
      <c r="BD81" s="34">
        <f t="shared" si="63"/>
        <v>1.1906047661828378</v>
      </c>
      <c r="BE81" s="34">
        <f t="shared" si="64"/>
        <v>0.11728809109578223</v>
      </c>
      <c r="BF81" s="34">
        <f t="shared" si="65"/>
        <v>-0.65454603503805142</v>
      </c>
      <c r="BG81" s="34">
        <f t="shared" si="66"/>
        <v>-0.258133953880894</v>
      </c>
      <c r="BH81" s="34">
        <f t="shared" si="67"/>
        <v>-0.11506432621005545</v>
      </c>
      <c r="BI81" s="19">
        <f t="shared" si="75"/>
        <v>-0.86733873640321013</v>
      </c>
      <c r="BJ81" s="19">
        <f t="shared" si="76"/>
        <v>0.54046174605191766</v>
      </c>
      <c r="BK81" s="19">
        <f t="shared" si="77"/>
        <v>0.17113898056286828</v>
      </c>
      <c r="BL81" s="19">
        <f t="shared" si="78"/>
        <v>-0.16401897018364126</v>
      </c>
      <c r="BM81" s="19">
        <f t="shared" si="79"/>
        <v>0.15833355901720361</v>
      </c>
      <c r="BN81" s="19">
        <f t="shared" si="80"/>
        <v>-2.7109967995141204E-2</v>
      </c>
      <c r="BO81" s="19">
        <f t="shared" si="81"/>
        <v>-0.40164830042355332</v>
      </c>
      <c r="BP81" s="19">
        <f t="shared" si="82"/>
        <v>-0.1017747738971642</v>
      </c>
      <c r="BQ81" s="19">
        <f t="shared" si="83"/>
        <v>-0.25718463206415221</v>
      </c>
      <c r="BR81" s="19">
        <f t="shared" si="84"/>
        <v>-0.12504727167843308</v>
      </c>
      <c r="BS81" s="19">
        <f t="shared" si="85"/>
        <v>-7.7357395788153566E-2</v>
      </c>
      <c r="BT81" s="19">
        <f>IF(AND('[1]Ponderación por derecho'!$B$13&lt;&gt;1,'[1]Ponderación por derecho'!$B$13&lt;&gt;0),"Error ponderación",IFERROR(IF(SUM($BI$1126:$BS$1126)=0,0,SUMPRODUCT($BI$1126:$BS$1126,BI81:BS81)),""))</f>
        <v>-0.10086479139993548</v>
      </c>
      <c r="BU81" s="34">
        <f t="shared" si="86"/>
        <v>-9.6739691375926418E-2</v>
      </c>
      <c r="BV81" s="16">
        <f t="shared" si="87"/>
        <v>0</v>
      </c>
      <c r="BW81" s="34">
        <f t="shared" si="68"/>
        <v>-0.80579072039711364</v>
      </c>
      <c r="BX81" s="34">
        <f t="shared" si="69"/>
        <v>-4.6923074666363425E-2</v>
      </c>
      <c r="BY81" s="34">
        <f t="shared" si="88"/>
        <v>0.73585719375712888</v>
      </c>
      <c r="BZ81" s="34">
        <f t="shared" si="89"/>
        <v>3.8952200435449412E-2</v>
      </c>
      <c r="CA81" s="19">
        <f t="shared" si="70"/>
        <v>2.8679194555708144E-2</v>
      </c>
      <c r="CB81" s="16"/>
      <c r="CC81" s="5">
        <f t="shared" si="71"/>
        <v>5576</v>
      </c>
      <c r="CD81" s="6">
        <f t="shared" si="72"/>
        <v>6.3615706147500113E-5</v>
      </c>
      <c r="CE81" s="19">
        <f t="shared" si="73"/>
        <v>0.93649827555331788</v>
      </c>
      <c r="CF81" s="4">
        <f t="shared" si="74"/>
        <v>5.957599910524046E-5</v>
      </c>
      <c r="CG81" s="3">
        <f>IF('Ponderación por derecho'!$D$20="Error ponderación","",CF81/$CF$1127)</f>
        <v>4.0024148363927279E-5</v>
      </c>
      <c r="CH81" s="39"/>
    </row>
    <row r="82" spans="1:86" ht="18.95" customHeight="1">
      <c r="A82" s="7">
        <v>5579</v>
      </c>
      <c r="B82" s="7" t="s">
        <v>962</v>
      </c>
      <c r="C82" s="7" t="s">
        <v>997</v>
      </c>
      <c r="D82" s="5">
        <v>0</v>
      </c>
      <c r="E82" s="5">
        <v>6711</v>
      </c>
      <c r="F82" s="19">
        <v>63.536140000000003</v>
      </c>
      <c r="G82" s="19">
        <v>51.06729</v>
      </c>
      <c r="H82" s="19">
        <v>68.890029999999996</v>
      </c>
      <c r="I82" s="19">
        <v>13.35929</v>
      </c>
      <c r="J82" s="19">
        <v>19.318840000000002</v>
      </c>
      <c r="K82" s="84">
        <v>3.1067000000000001E-2</v>
      </c>
      <c r="L82" s="84">
        <v>8.6799000000000008E-3</v>
      </c>
      <c r="M82" s="84">
        <v>5.7132799999999997E-2</v>
      </c>
      <c r="N82" s="84">
        <v>2.6729999999999999E-4</v>
      </c>
      <c r="O82" s="84">
        <v>2.7877000000000002E-3</v>
      </c>
      <c r="P82" s="84">
        <v>1.7581800000000002E-2</v>
      </c>
      <c r="Q82" s="84">
        <v>1.6922E-3</v>
      </c>
      <c r="R82" s="84">
        <v>5.463E-4</v>
      </c>
      <c r="S82" s="84">
        <v>2.2589999999999999E-4</v>
      </c>
      <c r="T82" s="19">
        <v>0.96093399999999995</v>
      </c>
      <c r="U82" s="19">
        <v>0.18702289999999999</v>
      </c>
      <c r="V82" s="19">
        <v>0.79366859999999995</v>
      </c>
      <c r="W82" s="19">
        <v>0.71531210000000001</v>
      </c>
      <c r="X82" s="19">
        <v>0.85608439999999997</v>
      </c>
      <c r="Y82" s="19">
        <v>0.88639429999999997</v>
      </c>
      <c r="Z82" s="19">
        <v>4.6729E-2</v>
      </c>
      <c r="AA82" s="19">
        <v>7.4505000000000003E-4</v>
      </c>
      <c r="AB82" s="19">
        <v>3.5762200000000002E-3</v>
      </c>
      <c r="AC82" s="19">
        <v>0.52490000000000003</v>
      </c>
      <c r="AD82" s="40">
        <v>0</v>
      </c>
      <c r="AE82" s="19">
        <v>0.75377360000000004</v>
      </c>
      <c r="AF82" s="5">
        <v>1</v>
      </c>
      <c r="AG82" s="5">
        <v>0</v>
      </c>
      <c r="AH82" s="32">
        <v>1</v>
      </c>
      <c r="AI82" s="32">
        <v>0</v>
      </c>
      <c r="AJ82" s="32">
        <v>0</v>
      </c>
      <c r="AK82" s="16"/>
      <c r="AL82" s="34">
        <f t="shared" si="45"/>
        <v>-0.36138968432750485</v>
      </c>
      <c r="AM82" s="34">
        <f t="shared" si="46"/>
        <v>-0.51748272628872471</v>
      </c>
      <c r="AN82" s="34">
        <f t="shared" si="47"/>
        <v>-0.66335339031087226</v>
      </c>
      <c r="AO82" s="34">
        <f t="shared" si="48"/>
        <v>-0.56599341727822083</v>
      </c>
      <c r="AP82" s="34">
        <f t="shared" si="49"/>
        <v>-0.41760660295567181</v>
      </c>
      <c r="AQ82" s="34">
        <f t="shared" si="50"/>
        <v>0.48592125389897056</v>
      </c>
      <c r="AR82" s="34">
        <f t="shared" si="51"/>
        <v>-0.30534153913855427</v>
      </c>
      <c r="AS82" s="34">
        <f t="shared" si="52"/>
        <v>-7.0975038084860609E-2</v>
      </c>
      <c r="AT82" s="34">
        <f t="shared" si="53"/>
        <v>-0.14461531951265189</v>
      </c>
      <c r="AU82" s="34">
        <f t="shared" si="54"/>
        <v>-0.35910904341417549</v>
      </c>
      <c r="AV82" s="34">
        <f t="shared" si="55"/>
        <v>-0.22311180980105466</v>
      </c>
      <c r="AW82" s="34">
        <f t="shared" si="56"/>
        <v>-0.36424391369694398</v>
      </c>
      <c r="AX82" s="34">
        <f t="shared" si="57"/>
        <v>-0.18456148227275218</v>
      </c>
      <c r="AY82" s="34">
        <f t="shared" si="58"/>
        <v>-0.20134344590180811</v>
      </c>
      <c r="AZ82" s="34">
        <f t="shared" si="59"/>
        <v>0.32908127631678818</v>
      </c>
      <c r="BA82" s="34">
        <f t="shared" si="60"/>
        <v>-0.17608707407021004</v>
      </c>
      <c r="BB82" s="34">
        <f t="shared" si="61"/>
        <v>-0.16494341733452181</v>
      </c>
      <c r="BC82" s="34">
        <f t="shared" si="62"/>
        <v>0.92672538798114834</v>
      </c>
      <c r="BD82" s="34">
        <f t="shared" si="63"/>
        <v>0.58755669313336389</v>
      </c>
      <c r="BE82" s="34">
        <f t="shared" si="64"/>
        <v>0.37624429099752943</v>
      </c>
      <c r="BF82" s="34">
        <f t="shared" si="65"/>
        <v>-0.54865292409575972</v>
      </c>
      <c r="BG82" s="34">
        <f t="shared" si="66"/>
        <v>-0.19989484378823541</v>
      </c>
      <c r="BH82" s="34">
        <f t="shared" si="67"/>
        <v>-2.5919538549007387E-2</v>
      </c>
      <c r="BI82" s="19">
        <f t="shared" si="75"/>
        <v>-0.11783973682737059</v>
      </c>
      <c r="BJ82" s="19">
        <f t="shared" si="76"/>
        <v>-0.32925589425393359</v>
      </c>
      <c r="BK82" s="19">
        <f t="shared" si="77"/>
        <v>0.16478688852292764</v>
      </c>
      <c r="BL82" s="19">
        <f t="shared" si="78"/>
        <v>-0.25300250192007834</v>
      </c>
      <c r="BM82" s="19">
        <f t="shared" si="79"/>
        <v>-6.3052984412161131E-2</v>
      </c>
      <c r="BN82" s="19">
        <f t="shared" si="80"/>
        <v>-6.9419067710343382E-2</v>
      </c>
      <c r="BO82" s="19">
        <f t="shared" si="81"/>
        <v>-0.20038535155279222</v>
      </c>
      <c r="BP82" s="19">
        <f t="shared" si="82"/>
        <v>-0.2729755833001285</v>
      </c>
      <c r="BQ82" s="19">
        <f t="shared" si="83"/>
        <v>-0.37046201810835755</v>
      </c>
      <c r="BR82" s="19">
        <f t="shared" si="84"/>
        <v>-0.25420932467251611</v>
      </c>
      <c r="BS82" s="19">
        <f t="shared" si="85"/>
        <v>-0.19621755625944012</v>
      </c>
      <c r="BT82" s="19">
        <f>IF(AND('[1]Ponderación por derecho'!$B$13&lt;&gt;1,'[1]Ponderación por derecho'!$B$13&lt;&gt;0),"Error ponderación",IFERROR(IF(SUM($BI$1126:$BS$1126)=0,0,SUMPRODUCT($BI$1126:$BS$1126,BI82:BS82)),""))</f>
        <v>-0.18686957494028583</v>
      </c>
      <c r="BU82" s="34">
        <f t="shared" si="86"/>
        <v>-0.18363348160023257</v>
      </c>
      <c r="BV82" s="16">
        <f t="shared" si="87"/>
        <v>0</v>
      </c>
      <c r="BW82" s="34">
        <f t="shared" si="68"/>
        <v>0.18142353944270245</v>
      </c>
      <c r="BX82" s="34">
        <f t="shared" si="69"/>
        <v>-4.9550489627895586E-2</v>
      </c>
      <c r="BY82" s="34">
        <f t="shared" si="88"/>
        <v>0.3461456464926651</v>
      </c>
      <c r="BZ82" s="34">
        <f t="shared" si="89"/>
        <v>-0.15933956543582398</v>
      </c>
      <c r="CA82" s="19">
        <f t="shared" si="70"/>
        <v>-0.12203903396703943</v>
      </c>
      <c r="CB82" s="16"/>
      <c r="CC82" s="5">
        <f t="shared" si="71"/>
        <v>5579</v>
      </c>
      <c r="CD82" s="6">
        <f t="shared" si="72"/>
        <v>9.8143679070315684E-4</v>
      </c>
      <c r="CE82" s="19">
        <f t="shared" si="73"/>
        <v>1.2557497725211513</v>
      </c>
      <c r="CF82" s="4">
        <f t="shared" si="74"/>
        <v>1.232439026669378E-3</v>
      </c>
      <c r="CG82" s="3">
        <f>IF('Ponderación por derecho'!$D$20="Error ponderación","",CF82/$CF$1127)</f>
        <v>8.279730628734073E-4</v>
      </c>
      <c r="CH82" s="39"/>
    </row>
    <row r="83" spans="1:86" ht="18.95" customHeight="1">
      <c r="A83" s="7">
        <v>5585</v>
      </c>
      <c r="B83" s="7" t="s">
        <v>962</v>
      </c>
      <c r="C83" s="7" t="s">
        <v>996</v>
      </c>
      <c r="D83" s="5">
        <v>0</v>
      </c>
      <c r="E83" s="5">
        <v>1823</v>
      </c>
      <c r="F83" s="19">
        <v>67.771829999999994</v>
      </c>
      <c r="G83" s="19">
        <v>56.076610000000002</v>
      </c>
      <c r="H83" s="19">
        <v>71.361099999999993</v>
      </c>
      <c r="I83" s="19">
        <v>26.555199999999999</v>
      </c>
      <c r="J83" s="19">
        <v>16.121839999999999</v>
      </c>
      <c r="K83" s="84">
        <v>0</v>
      </c>
      <c r="L83" s="84">
        <v>5.1399999999999996E-3</v>
      </c>
      <c r="M83" s="84">
        <v>1.33384E-2</v>
      </c>
      <c r="N83" s="84">
        <v>0</v>
      </c>
      <c r="O83" s="84">
        <v>1.7247599999999998E-2</v>
      </c>
      <c r="P83" s="84">
        <v>3.6091000000000001E-3</v>
      </c>
      <c r="Q83" s="84">
        <v>1.2492E-3</v>
      </c>
      <c r="R83" s="84">
        <v>3.2759999999999999E-4</v>
      </c>
      <c r="S83" s="84">
        <v>4.5560000000000002E-4</v>
      </c>
      <c r="T83" s="19">
        <v>0.97066129999999995</v>
      </c>
      <c r="U83" s="19">
        <v>0.27598210000000001</v>
      </c>
      <c r="V83" s="19">
        <v>0.82595719999999995</v>
      </c>
      <c r="W83" s="19">
        <v>0.62953760000000003</v>
      </c>
      <c r="X83" s="19">
        <v>0.81700649999999997</v>
      </c>
      <c r="Y83" s="19">
        <v>0.88015909999999997</v>
      </c>
      <c r="Z83" s="19">
        <v>0.33444259999999998</v>
      </c>
      <c r="AA83" s="19">
        <v>0</v>
      </c>
      <c r="AB83" s="19">
        <v>3.2912800000000002E-3</v>
      </c>
      <c r="AC83" s="19">
        <v>0.48470000000000002</v>
      </c>
      <c r="AD83" s="40">
        <v>210982.99506308284</v>
      </c>
      <c r="AE83" s="19">
        <v>0.75377360000000004</v>
      </c>
      <c r="AF83" s="5">
        <v>0</v>
      </c>
      <c r="AG83" s="5">
        <v>0</v>
      </c>
      <c r="AH83" s="32">
        <v>0</v>
      </c>
      <c r="AI83" s="32">
        <v>0</v>
      </c>
      <c r="AJ83" s="32">
        <v>0</v>
      </c>
      <c r="AK83" s="16"/>
      <c r="AL83" s="34">
        <f t="shared" si="45"/>
        <v>-0.10283089119069522</v>
      </c>
      <c r="AM83" s="34">
        <f t="shared" si="46"/>
        <v>-1.4291926670029658E-2</v>
      </c>
      <c r="AN83" s="34">
        <f t="shared" si="47"/>
        <v>-0.36622274563742824</v>
      </c>
      <c r="AO83" s="34">
        <f t="shared" si="48"/>
        <v>0.61181387058179004</v>
      </c>
      <c r="AP83" s="34">
        <f t="shared" si="49"/>
        <v>-0.65907556338115092</v>
      </c>
      <c r="AQ83" s="34">
        <f t="shared" si="50"/>
        <v>-0.3929029539360685</v>
      </c>
      <c r="AR83" s="34">
        <f t="shared" si="51"/>
        <v>-0.42922948249709725</v>
      </c>
      <c r="AS83" s="34">
        <f t="shared" si="52"/>
        <v>-0.75237828598506229</v>
      </c>
      <c r="AT83" s="34">
        <f t="shared" si="53"/>
        <v>-0.15074875333706975</v>
      </c>
      <c r="AU83" s="34">
        <f t="shared" si="54"/>
        <v>8.2353784198400358E-3</v>
      </c>
      <c r="AV83" s="34">
        <f t="shared" si="55"/>
        <v>-0.56141508772585602</v>
      </c>
      <c r="AW83" s="34">
        <f t="shared" si="56"/>
        <v>-0.37665458682458103</v>
      </c>
      <c r="AX83" s="34">
        <f t="shared" si="57"/>
        <v>-0.1915457779563324</v>
      </c>
      <c r="AY83" s="34">
        <f t="shared" si="58"/>
        <v>-0.19242512551754504</v>
      </c>
      <c r="AZ83" s="34">
        <f t="shared" si="59"/>
        <v>0.49806744318279955</v>
      </c>
      <c r="BA83" s="34">
        <f t="shared" si="60"/>
        <v>0.66951116830768864</v>
      </c>
      <c r="BB83" s="34">
        <f t="shared" si="61"/>
        <v>0.62706467910144792</v>
      </c>
      <c r="BC83" s="34">
        <f t="shared" si="62"/>
        <v>-3.1140469222083727E-2</v>
      </c>
      <c r="BD83" s="34">
        <f t="shared" si="63"/>
        <v>0.11923317120910314</v>
      </c>
      <c r="BE83" s="34">
        <f t="shared" si="64"/>
        <v>0.28090745642853654</v>
      </c>
      <c r="BF83" s="34">
        <f t="shared" si="65"/>
        <v>2.3298180486949649</v>
      </c>
      <c r="BG83" s="34">
        <f t="shared" si="66"/>
        <v>-0.258133953880894</v>
      </c>
      <c r="BH83" s="34">
        <f t="shared" si="67"/>
        <v>-3.3022265952841336E-2</v>
      </c>
      <c r="BI83" s="19">
        <f t="shared" si="75"/>
        <v>-2.9871510421936032E-2</v>
      </c>
      <c r="BJ83" s="19">
        <f t="shared" si="76"/>
        <v>6.1181089978107006E-2</v>
      </c>
      <c r="BK83" s="19">
        <f t="shared" si="77"/>
        <v>-0.29544988213261375</v>
      </c>
      <c r="BL83" s="19">
        <f t="shared" si="78"/>
        <v>-0.12678982226388247</v>
      </c>
      <c r="BM83" s="19">
        <f t="shared" si="79"/>
        <v>-0.17720233791740259</v>
      </c>
      <c r="BN83" s="19">
        <f t="shared" si="80"/>
        <v>-0.12777950749600489</v>
      </c>
      <c r="BO83" s="19">
        <f t="shared" si="81"/>
        <v>0.24440890898000286</v>
      </c>
      <c r="BP83" s="19">
        <f t="shared" si="82"/>
        <v>-0.14718833457351382</v>
      </c>
      <c r="BQ83" s="19">
        <f t="shared" si="83"/>
        <v>0.6781873439955749</v>
      </c>
      <c r="BR83" s="19">
        <f t="shared" si="84"/>
        <v>-0.18446332352971143</v>
      </c>
      <c r="BS83" s="19">
        <f t="shared" si="85"/>
        <v>-0.10942609422036054</v>
      </c>
      <c r="BT83" s="19">
        <f>IF(AND('[1]Ponderación por derecho'!$B$13&lt;&gt;1,'[1]Ponderación por derecho'!$B$13&lt;&gt;0),"Error ponderación",IFERROR(IF(SUM($BI$1126:$BS$1126)=0,0,SUMPRODUCT($BI$1126:$BS$1126,BI83:BS83)),""))</f>
        <v>9.6106820236821364E-2</v>
      </c>
      <c r="BU83" s="34">
        <f t="shared" si="86"/>
        <v>0.10226795909595485</v>
      </c>
      <c r="BV83" s="16">
        <f t="shared" si="87"/>
        <v>0</v>
      </c>
      <c r="BW83" s="34">
        <f t="shared" si="68"/>
        <v>-0.40048281313149986</v>
      </c>
      <c r="BX83" s="34">
        <f t="shared" si="69"/>
        <v>-3.7671777959518198E-2</v>
      </c>
      <c r="BY83" s="34">
        <f t="shared" si="88"/>
        <v>0.3461456464926651</v>
      </c>
      <c r="BZ83" s="34">
        <f t="shared" si="89"/>
        <v>3.0669648199450988E-2</v>
      </c>
      <c r="CA83" s="19">
        <f t="shared" si="70"/>
        <v>2.2383766224774861E-2</v>
      </c>
      <c r="CB83" s="16"/>
      <c r="CC83" s="5">
        <f t="shared" si="71"/>
        <v>5585</v>
      </c>
      <c r="CD83" s="6">
        <f t="shared" si="72"/>
        <v>2.6660099380894874E-4</v>
      </c>
      <c r="CE83" s="19">
        <f t="shared" si="73"/>
        <v>1.1140407578804945</v>
      </c>
      <c r="CF83" s="4">
        <f t="shared" si="74"/>
        <v>2.9700437319461428E-4</v>
      </c>
      <c r="CG83" s="3">
        <f>IF('Ponderación por derecho'!$D$20="Error ponderación","",CF83/$CF$1127)</f>
        <v>1.9953248415486208E-4</v>
      </c>
      <c r="CH83" s="39"/>
    </row>
    <row r="84" spans="1:86" ht="18.95" customHeight="1">
      <c r="A84" s="7">
        <v>5591</v>
      </c>
      <c r="B84" s="7" t="s">
        <v>962</v>
      </c>
      <c r="C84" s="7" t="s">
        <v>995</v>
      </c>
      <c r="D84" s="5">
        <v>0</v>
      </c>
      <c r="E84" s="5">
        <v>4643</v>
      </c>
      <c r="F84" s="19">
        <v>80.810069999999996</v>
      </c>
      <c r="G84" s="19">
        <v>60.985939999999999</v>
      </c>
      <c r="H84" s="19">
        <v>74.76379</v>
      </c>
      <c r="I84" s="19">
        <v>40.11065</v>
      </c>
      <c r="J84" s="19">
        <v>16.413219999999999</v>
      </c>
      <c r="K84" s="84">
        <v>4.2040099999999997E-2</v>
      </c>
      <c r="L84" s="84">
        <v>1.6582900000000001E-2</v>
      </c>
      <c r="M84" s="84">
        <v>6.3878799999999999E-2</v>
      </c>
      <c r="N84" s="84">
        <v>0</v>
      </c>
      <c r="O84" s="84">
        <v>1.7725299999999999E-2</v>
      </c>
      <c r="P84" s="84">
        <v>5.3192000000000003E-2</v>
      </c>
      <c r="Q84" s="84">
        <v>1.6721699999999999E-2</v>
      </c>
      <c r="R84" s="84">
        <v>9.8759999999999994E-4</v>
      </c>
      <c r="S84" s="84">
        <v>2.6380000000000002E-4</v>
      </c>
      <c r="T84" s="19">
        <v>0.96655769999999996</v>
      </c>
      <c r="U84" s="19">
        <v>0.21353069999999999</v>
      </c>
      <c r="V84" s="19">
        <v>0.81529890000000005</v>
      </c>
      <c r="W84" s="19">
        <v>0.67345759999999999</v>
      </c>
      <c r="X84" s="19">
        <v>0.7924274</v>
      </c>
      <c r="Y84" s="19">
        <v>0.91293480000000005</v>
      </c>
      <c r="Z84" s="19">
        <v>1.9693700000000001E-2</v>
      </c>
      <c r="AA84" s="19">
        <v>5.3843999999999995E-4</v>
      </c>
      <c r="AB84" s="19">
        <v>1.0768900000000001E-3</v>
      </c>
      <c r="AC84" s="19">
        <v>0.4536</v>
      </c>
      <c r="AD84" s="40">
        <v>5255.2229162179628</v>
      </c>
      <c r="AE84" s="19">
        <v>0.84811320000000001</v>
      </c>
      <c r="AF84" s="5">
        <v>1</v>
      </c>
      <c r="AG84" s="5">
        <v>0</v>
      </c>
      <c r="AH84" s="32">
        <v>0</v>
      </c>
      <c r="AI84" s="32">
        <v>0</v>
      </c>
      <c r="AJ84" s="32">
        <v>0</v>
      </c>
      <c r="AK84" s="16"/>
      <c r="AL84" s="34">
        <f t="shared" si="45"/>
        <v>0.69306106479005036</v>
      </c>
      <c r="AM84" s="34">
        <f t="shared" si="46"/>
        <v>0.47885478551686311</v>
      </c>
      <c r="AN84" s="34">
        <f t="shared" si="47"/>
        <v>4.2929351763246013E-2</v>
      </c>
      <c r="AO84" s="34">
        <f t="shared" si="48"/>
        <v>1.8217120739055461</v>
      </c>
      <c r="AP84" s="34">
        <f t="shared" si="49"/>
        <v>-0.63706767295613498</v>
      </c>
      <c r="AQ84" s="34">
        <f t="shared" si="50"/>
        <v>0.79632862876602117</v>
      </c>
      <c r="AR84" s="34">
        <f t="shared" si="51"/>
        <v>-2.8755642259386916E-2</v>
      </c>
      <c r="AS84" s="34">
        <f t="shared" si="52"/>
        <v>3.3986927607893777E-2</v>
      </c>
      <c r="AT84" s="34">
        <f t="shared" si="53"/>
        <v>-0.15074875333706975</v>
      </c>
      <c r="AU84" s="34">
        <f t="shared" si="54"/>
        <v>2.0371038438934886E-2</v>
      </c>
      <c r="AV84" s="34">
        <f t="shared" si="55"/>
        <v>0.63907283508202162</v>
      </c>
      <c r="AW84" s="34">
        <f t="shared" si="56"/>
        <v>5.6808483079176894E-2</v>
      </c>
      <c r="AX84" s="34">
        <f t="shared" si="57"/>
        <v>-0.17046834242289413</v>
      </c>
      <c r="AY84" s="34">
        <f t="shared" si="58"/>
        <v>-0.19987194245137899</v>
      </c>
      <c r="AZ84" s="34">
        <f t="shared" si="59"/>
        <v>0.4267782227052403</v>
      </c>
      <c r="BA84" s="34">
        <f t="shared" si="60"/>
        <v>7.5881795808395644E-2</v>
      </c>
      <c r="BB84" s="34">
        <f t="shared" si="61"/>
        <v>0.36562689938218429</v>
      </c>
      <c r="BC84" s="34">
        <f t="shared" si="62"/>
        <v>0.45932544370502076</v>
      </c>
      <c r="BD84" s="34">
        <f t="shared" si="63"/>
        <v>-0.17533154894547481</v>
      </c>
      <c r="BE84" s="34">
        <f t="shared" si="64"/>
        <v>0.7820512030257506</v>
      </c>
      <c r="BF84" s="34">
        <f t="shared" si="65"/>
        <v>-0.81913136616693427</v>
      </c>
      <c r="BG84" s="34">
        <f t="shared" si="66"/>
        <v>-0.21604514583003692</v>
      </c>
      <c r="BH84" s="34">
        <f t="shared" si="67"/>
        <v>-8.8220583267980837E-2</v>
      </c>
      <c r="BI84" s="19">
        <f t="shared" si="75"/>
        <v>0.30504659211255425</v>
      </c>
      <c r="BJ84" s="19">
        <f t="shared" si="76"/>
        <v>0.27190868087988679</v>
      </c>
      <c r="BK84" s="19">
        <f t="shared" si="77"/>
        <v>0.39545781203432168</v>
      </c>
      <c r="BL84" s="19">
        <f t="shared" si="78"/>
        <v>0.27115615572649032</v>
      </c>
      <c r="BM84" s="19">
        <f t="shared" si="79"/>
        <v>-0.26400939448755834</v>
      </c>
      <c r="BN84" s="19">
        <f t="shared" si="80"/>
        <v>0.7047283676326076</v>
      </c>
      <c r="BO84" s="19">
        <f t="shared" si="81"/>
        <v>0.76843292656332107</v>
      </c>
      <c r="BP84" s="19">
        <f t="shared" si="82"/>
        <v>0.26129636118357813</v>
      </c>
      <c r="BQ84" s="19">
        <f t="shared" si="83"/>
        <v>-0.10864741460942096</v>
      </c>
      <c r="BR84" s="19">
        <f t="shared" si="84"/>
        <v>9.2381325502878142E-2</v>
      </c>
      <c r="BS84" s="19">
        <f t="shared" si="85"/>
        <v>0.13498951302356352</v>
      </c>
      <c r="BT84" s="19">
        <f>IF(AND('[1]Ponderación por derecho'!$B$13&lt;&gt;1,'[1]Ponderación por derecho'!$B$13&lt;&gt;0),"Error ponderación",IFERROR(IF(SUM($BI$1126:$BS$1126)=0,0,SUMPRODUCT($BI$1126:$BS$1126,BI84:BS84)),""))</f>
        <v>0.6500167097474201</v>
      </c>
      <c r="BU84" s="34">
        <f t="shared" si="86"/>
        <v>0.6619034556462261</v>
      </c>
      <c r="BV84" s="16">
        <f t="shared" si="87"/>
        <v>0</v>
      </c>
      <c r="BW84" s="34">
        <f t="shared" si="68"/>
        <v>-0.85066409584437785</v>
      </c>
      <c r="BX84" s="34">
        <f t="shared" si="69"/>
        <v>-4.9254611385404351E-2</v>
      </c>
      <c r="BY84" s="34">
        <f t="shared" si="88"/>
        <v>0.73585719375712888</v>
      </c>
      <c r="BZ84" s="34">
        <f t="shared" si="89"/>
        <v>5.4687171157551097E-2</v>
      </c>
      <c r="CA84" s="19">
        <f t="shared" si="70"/>
        <v>4.0639080548311689E-2</v>
      </c>
      <c r="CB84" s="16"/>
      <c r="CC84" s="5">
        <f t="shared" si="71"/>
        <v>5591</v>
      </c>
      <c r="CD84" s="6">
        <f t="shared" si="72"/>
        <v>6.7900626124791491E-4</v>
      </c>
      <c r="CE84" s="19">
        <f t="shared" si="73"/>
        <v>2.1502995700328302</v>
      </c>
      <c r="CF84" s="4">
        <f t="shared" si="74"/>
        <v>1.4600668716109909E-3</v>
      </c>
      <c r="CG84" s="3">
        <f>IF('Ponderación por derecho'!$D$20="Error ponderación","",CF84/$CF$1127)</f>
        <v>9.8089723996711139E-4</v>
      </c>
      <c r="CH84" s="39"/>
    </row>
    <row r="85" spans="1:86" ht="18.95" customHeight="1">
      <c r="A85" s="7">
        <v>5604</v>
      </c>
      <c r="B85" s="7" t="s">
        <v>962</v>
      </c>
      <c r="C85" s="7" t="s">
        <v>994</v>
      </c>
      <c r="D85" s="5">
        <v>0</v>
      </c>
      <c r="E85" s="5">
        <v>5195</v>
      </c>
      <c r="F85" s="19">
        <v>71.201980000000006</v>
      </c>
      <c r="G85" s="19">
        <v>59.438400000000001</v>
      </c>
      <c r="H85" s="19">
        <v>72.473699999999994</v>
      </c>
      <c r="I85" s="19">
        <v>12.14312</v>
      </c>
      <c r="J85" s="19">
        <v>27.794889999999999</v>
      </c>
      <c r="K85" s="84">
        <v>6.1234000000000002E-3</v>
      </c>
      <c r="L85" s="84">
        <v>2.2085500000000001E-2</v>
      </c>
      <c r="M85" s="84">
        <v>8.3842399999999997E-2</v>
      </c>
      <c r="N85" s="84">
        <v>2.3215000000000002E-3</v>
      </c>
      <c r="O85" s="84">
        <v>9.5855999999999997E-3</v>
      </c>
      <c r="P85" s="84">
        <v>8.7565999999999998E-3</v>
      </c>
      <c r="Q85" s="84">
        <v>1.80319E-2</v>
      </c>
      <c r="R85" s="84">
        <v>6.6771E-3</v>
      </c>
      <c r="S85" s="84">
        <v>1.4496000000000001E-3</v>
      </c>
      <c r="T85" s="19">
        <v>0.9909675</v>
      </c>
      <c r="U85" s="19">
        <v>0.18486549999999999</v>
      </c>
      <c r="V85" s="19">
        <v>0.78944199999999998</v>
      </c>
      <c r="W85" s="19">
        <v>0.68165399999999998</v>
      </c>
      <c r="X85" s="19">
        <v>0.87113609999999997</v>
      </c>
      <c r="Y85" s="19">
        <v>0.89221200000000001</v>
      </c>
      <c r="Z85" s="19">
        <v>6.4655199999999996E-2</v>
      </c>
      <c r="AA85" s="19">
        <v>6.3522600000000002E-3</v>
      </c>
      <c r="AB85" s="19">
        <v>4.4273300000000002E-3</v>
      </c>
      <c r="AC85" s="19">
        <v>0.41860000000000003</v>
      </c>
      <c r="AD85" s="40">
        <v>11065.640038498555</v>
      </c>
      <c r="AE85" s="19">
        <v>0.65943399999999996</v>
      </c>
      <c r="AF85" s="5">
        <v>1</v>
      </c>
      <c r="AG85" s="5">
        <v>0</v>
      </c>
      <c r="AH85" s="32">
        <v>1</v>
      </c>
      <c r="AI85" s="32">
        <v>0</v>
      </c>
      <c r="AJ85" s="32">
        <v>0</v>
      </c>
      <c r="AK85" s="16"/>
      <c r="AL85" s="34">
        <f t="shared" si="45"/>
        <v>0.10655540579473868</v>
      </c>
      <c r="AM85" s="34">
        <f t="shared" si="46"/>
        <v>0.32340296969317567</v>
      </c>
      <c r="AN85" s="34">
        <f t="shared" si="47"/>
        <v>-0.23243958479468635</v>
      </c>
      <c r="AO85" s="34">
        <f t="shared" si="48"/>
        <v>-0.67454325501405787</v>
      </c>
      <c r="AP85" s="34">
        <f t="shared" si="49"/>
        <v>0.22258826160935172</v>
      </c>
      <c r="AQ85" s="34">
        <f t="shared" si="50"/>
        <v>-0.21968403501061456</v>
      </c>
      <c r="AR85" s="34">
        <f t="shared" si="51"/>
        <v>0.16382205686339005</v>
      </c>
      <c r="AS85" s="34">
        <f t="shared" si="52"/>
        <v>0.34460339637514409</v>
      </c>
      <c r="AT85" s="34">
        <f t="shared" si="53"/>
        <v>-9.7479892044940814E-2</v>
      </c>
      <c r="AU85" s="34">
        <f t="shared" si="54"/>
        <v>-0.18641278374533587</v>
      </c>
      <c r="AV85" s="34">
        <f t="shared" si="55"/>
        <v>-0.43678519349511213</v>
      </c>
      <c r="AW85" s="34">
        <f t="shared" si="56"/>
        <v>9.3513819268409668E-2</v>
      </c>
      <c r="AX85" s="34">
        <f t="shared" si="57"/>
        <v>1.122873252785888E-2</v>
      </c>
      <c r="AY85" s="34">
        <f t="shared" si="58"/>
        <v>-0.15383213264877058</v>
      </c>
      <c r="AZ85" s="34">
        <f t="shared" si="59"/>
        <v>0.85083407951709689</v>
      </c>
      <c r="BA85" s="34">
        <f t="shared" si="60"/>
        <v>-0.19659415650919421</v>
      </c>
      <c r="BB85" s="34">
        <f t="shared" si="61"/>
        <v>-0.26861782317423755</v>
      </c>
      <c r="BC85" s="34">
        <f t="shared" si="62"/>
        <v>0.55085674627140779</v>
      </c>
      <c r="BD85" s="34">
        <f t="shared" si="63"/>
        <v>0.76794164613614546</v>
      </c>
      <c r="BE85" s="34">
        <f t="shared" si="64"/>
        <v>0.46519750861236681</v>
      </c>
      <c r="BF85" s="34">
        <f t="shared" si="65"/>
        <v>-0.36930774766878138</v>
      </c>
      <c r="BG85" s="34">
        <f t="shared" si="66"/>
        <v>0.23840986126868158</v>
      </c>
      <c r="BH85" s="34">
        <f t="shared" si="67"/>
        <v>-4.7038358723838526E-3</v>
      </c>
      <c r="BI85" s="19">
        <f t="shared" si="75"/>
        <v>-0.21623925877149838</v>
      </c>
      <c r="BJ85" s="19">
        <f t="shared" si="76"/>
        <v>7.2869067794109399E-2</v>
      </c>
      <c r="BK85" s="19">
        <f t="shared" si="77"/>
        <v>0.33400518281376357</v>
      </c>
      <c r="BL85" s="19">
        <f t="shared" si="78"/>
        <v>4.537756874898935E-3</v>
      </c>
      <c r="BM85" s="19">
        <f t="shared" si="79"/>
        <v>0.26803904133338713</v>
      </c>
      <c r="BN85" s="19">
        <f t="shared" si="80"/>
        <v>4.4989240303997778E-2</v>
      </c>
      <c r="BO85" s="19">
        <f t="shared" si="81"/>
        <v>8.9934881257149546E-2</v>
      </c>
      <c r="BP85" s="19">
        <f t="shared" si="82"/>
        <v>5.8892069161298785E-2</v>
      </c>
      <c r="BQ85" s="19">
        <f t="shared" si="83"/>
        <v>-0.13886149150760443</v>
      </c>
      <c r="BR85" s="19">
        <f t="shared" si="84"/>
        <v>6.3711044804883224E-2</v>
      </c>
      <c r="BS85" s="19">
        <f t="shared" si="85"/>
        <v>-1.7326854242138579E-2</v>
      </c>
      <c r="BT85" s="19">
        <f>IF(AND('[1]Ponderación por derecho'!$B$13&lt;&gt;1,'[1]Ponderación por derecho'!$B$13&lt;&gt;0),"Error ponderación",IFERROR(IF(SUM($BI$1126:$BS$1126)=0,0,SUMPRODUCT($BI$1126:$BS$1126,BI85:BS85)),""))</f>
        <v>7.3038026278595986E-2</v>
      </c>
      <c r="BU85" s="34">
        <f t="shared" si="86"/>
        <v>7.8960709656819617E-2</v>
      </c>
      <c r="BV85" s="16">
        <f t="shared" si="87"/>
        <v>0</v>
      </c>
      <c r="BW85" s="34">
        <f t="shared" si="68"/>
        <v>-1.3572989799263944</v>
      </c>
      <c r="BX85" s="34">
        <f t="shared" si="69"/>
        <v>-4.8927474737979579E-2</v>
      </c>
      <c r="BY85" s="34">
        <f t="shared" si="88"/>
        <v>-4.3565900771799115E-2</v>
      </c>
      <c r="BZ85" s="34">
        <f t="shared" si="89"/>
        <v>0.4832641184787243</v>
      </c>
      <c r="CA85" s="19">
        <f t="shared" si="70"/>
        <v>0.36639319344409049</v>
      </c>
      <c r="CB85" s="16"/>
      <c r="CC85" s="5">
        <f t="shared" si="71"/>
        <v>5604</v>
      </c>
      <c r="CD85" s="6">
        <f t="shared" si="72"/>
        <v>7.59732398704053E-4</v>
      </c>
      <c r="CE85" s="19">
        <f t="shared" si="73"/>
        <v>2.4069864760811099</v>
      </c>
      <c r="CF85" s="4">
        <f t="shared" si="74"/>
        <v>1.8286656091213173E-3</v>
      </c>
      <c r="CG85" s="3">
        <f>IF('Ponderación por derecho'!$D$20="Error ponderación","",CF85/$CF$1127)</f>
        <v>1.2285280103853937E-3</v>
      </c>
      <c r="CH85" s="39"/>
    </row>
    <row r="86" spans="1:86" ht="18.95" customHeight="1">
      <c r="A86" s="7">
        <v>5607</v>
      </c>
      <c r="B86" s="7" t="s">
        <v>962</v>
      </c>
      <c r="C86" s="7" t="s">
        <v>993</v>
      </c>
      <c r="D86" s="5">
        <v>0</v>
      </c>
      <c r="E86" s="5">
        <v>2248</v>
      </c>
      <c r="F86" s="19">
        <v>33.616860000000003</v>
      </c>
      <c r="G86" s="19">
        <v>38.667110000000001</v>
      </c>
      <c r="H86" s="19">
        <v>53.647689999999997</v>
      </c>
      <c r="I86" s="19">
        <v>8.6857299999999995</v>
      </c>
      <c r="J86" s="19">
        <v>7.572756</v>
      </c>
      <c r="K86" s="84">
        <v>1.0940500000000001E-2</v>
      </c>
      <c r="L86" s="84">
        <v>9.6080000000000004E-4</v>
      </c>
      <c r="M86" s="84">
        <v>4.3966699999999997E-2</v>
      </c>
      <c r="N86" s="84">
        <v>0</v>
      </c>
      <c r="O86" s="84">
        <v>4.3820000000000003E-4</v>
      </c>
      <c r="P86" s="84">
        <v>1.2454E-3</v>
      </c>
      <c r="Q86" s="84">
        <v>6.135E-4</v>
      </c>
      <c r="R86" s="84">
        <v>0</v>
      </c>
      <c r="S86" s="84">
        <v>1.9827E-3</v>
      </c>
      <c r="T86" s="19">
        <v>0.90254440000000002</v>
      </c>
      <c r="U86" s="19">
        <v>0.10657700000000001</v>
      </c>
      <c r="V86" s="19">
        <v>0.78876619999999997</v>
      </c>
      <c r="W86" s="19">
        <v>0.6773884</v>
      </c>
      <c r="X86" s="19">
        <v>0.78924629999999996</v>
      </c>
      <c r="Y86" s="19">
        <v>0.94719149999999996</v>
      </c>
      <c r="Z86" s="19">
        <v>1.9780200000000001E-2</v>
      </c>
      <c r="AA86" s="19">
        <v>2.2242E-4</v>
      </c>
      <c r="AB86" s="19">
        <v>0</v>
      </c>
      <c r="AC86" s="19">
        <v>0.63729999999999998</v>
      </c>
      <c r="AD86" s="40">
        <v>0</v>
      </c>
      <c r="AE86" s="19">
        <v>0.84811320000000001</v>
      </c>
      <c r="AF86" s="5">
        <v>1</v>
      </c>
      <c r="AG86" s="5">
        <v>0</v>
      </c>
      <c r="AH86" s="32">
        <v>0</v>
      </c>
      <c r="AI86" s="32">
        <v>0</v>
      </c>
      <c r="AJ86" s="32">
        <v>0</v>
      </c>
      <c r="AK86" s="16"/>
      <c r="AL86" s="34">
        <f t="shared" si="45"/>
        <v>-2.1877492451835407</v>
      </c>
      <c r="AM86" s="34">
        <f t="shared" si="46"/>
        <v>-1.7630922081377076</v>
      </c>
      <c r="AN86" s="34">
        <f t="shared" si="47"/>
        <v>-2.4961490256153462</v>
      </c>
      <c r="AO86" s="34">
        <f t="shared" si="48"/>
        <v>-0.98313426078587074</v>
      </c>
      <c r="AP86" s="34">
        <f t="shared" si="49"/>
        <v>-1.3047866756958508</v>
      </c>
      <c r="AQ86" s="34">
        <f t="shared" si="50"/>
        <v>-8.3417768825847213E-2</v>
      </c>
      <c r="AR86" s="34">
        <f t="shared" si="51"/>
        <v>-0.57549138054055105</v>
      </c>
      <c r="AS86" s="34">
        <f t="shared" si="52"/>
        <v>-0.27582824539398793</v>
      </c>
      <c r="AT86" s="34">
        <f t="shared" si="53"/>
        <v>-0.15074875333706975</v>
      </c>
      <c r="AU86" s="34">
        <f t="shared" si="54"/>
        <v>-0.4187965736944001</v>
      </c>
      <c r="AV86" s="34">
        <f t="shared" si="55"/>
        <v>-0.61864436038116621</v>
      </c>
      <c r="AW86" s="34">
        <f t="shared" si="56"/>
        <v>-0.39446376268742284</v>
      </c>
      <c r="AX86" s="34">
        <f t="shared" si="57"/>
        <v>-0.20200785050292994</v>
      </c>
      <c r="AY86" s="34">
        <f t="shared" si="58"/>
        <v>-0.13313401947136244</v>
      </c>
      <c r="AZ86" s="34">
        <f t="shared" si="59"/>
        <v>-0.68528393179231195</v>
      </c>
      <c r="BA86" s="34">
        <f t="shared" si="60"/>
        <v>-0.94076247185378026</v>
      </c>
      <c r="BB86" s="34">
        <f t="shared" si="61"/>
        <v>-0.28519454287008783</v>
      </c>
      <c r="BC86" s="34">
        <f t="shared" si="62"/>
        <v>0.50322169622173007</v>
      </c>
      <c r="BD86" s="34">
        <f t="shared" si="63"/>
        <v>-0.21345498842388302</v>
      </c>
      <c r="BE86" s="34">
        <f t="shared" si="64"/>
        <v>1.3058395884471665</v>
      </c>
      <c r="BF86" s="34">
        <f t="shared" si="65"/>
        <v>-0.81826596481244007</v>
      </c>
      <c r="BG86" s="34">
        <f t="shared" si="66"/>
        <v>-0.24074781487437211</v>
      </c>
      <c r="BH86" s="34">
        <f t="shared" si="67"/>
        <v>-0.11506432621005545</v>
      </c>
      <c r="BI86" s="19">
        <f t="shared" si="75"/>
        <v>-1.1734430887649914</v>
      </c>
      <c r="BJ86" s="19">
        <f t="shared" si="76"/>
        <v>-0.87459271051611553</v>
      </c>
      <c r="BK86" s="19">
        <f t="shared" si="77"/>
        <v>-0.65345193145193292</v>
      </c>
      <c r="BL86" s="19">
        <f t="shared" si="78"/>
        <v>-1.1692489992603052</v>
      </c>
      <c r="BM86" s="19">
        <f t="shared" si="79"/>
        <v>-0.64567941260471129</v>
      </c>
      <c r="BN86" s="19">
        <f t="shared" si="80"/>
        <v>-0.50018467237251341</v>
      </c>
      <c r="BO86" s="19">
        <f t="shared" si="81"/>
        <v>-0.68762731842186853</v>
      </c>
      <c r="BP86" s="19">
        <f t="shared" si="82"/>
        <v>-1.1948785478432353</v>
      </c>
      <c r="BQ86" s="19">
        <f t="shared" si="83"/>
        <v>-1.0463830764891144</v>
      </c>
      <c r="BR86" s="19">
        <f t="shared" si="84"/>
        <v>-0.8538770265097585</v>
      </c>
      <c r="BS86" s="19">
        <f t="shared" si="85"/>
        <v>-0.81198253028831946</v>
      </c>
      <c r="BT86" s="19">
        <f>IF(AND('[1]Ponderación por derecho'!$B$13&lt;&gt;1,'[1]Ponderación por derecho'!$B$13&lt;&gt;0),"Error ponderación",IFERROR(IF(SUM($BI$1126:$BS$1126)=0,0,SUMPRODUCT($BI$1126:$BS$1126,BI86:BS86)),""))</f>
        <v>-0.66878760302591145</v>
      </c>
      <c r="BU86" s="34">
        <f t="shared" si="86"/>
        <v>-0.67053295758271758</v>
      </c>
      <c r="BV86" s="16">
        <f t="shared" si="87"/>
        <v>0</v>
      </c>
      <c r="BW86" s="34">
        <f t="shared" si="68"/>
        <v>1.8084452814660927</v>
      </c>
      <c r="BX86" s="34">
        <f t="shared" si="69"/>
        <v>-4.9550489627895586E-2</v>
      </c>
      <c r="BY86" s="34">
        <f t="shared" si="88"/>
        <v>0.73585719375712888</v>
      </c>
      <c r="BZ86" s="34">
        <f t="shared" si="89"/>
        <v>-0.83158399519844206</v>
      </c>
      <c r="CA86" s="19">
        <f t="shared" si="70"/>
        <v>-0.63300069262653591</v>
      </c>
      <c r="CB86" s="16"/>
      <c r="CC86" s="5">
        <f t="shared" si="71"/>
        <v>5607</v>
      </c>
      <c r="CD86" s="6">
        <f t="shared" si="72"/>
        <v>3.2875426993006951E-4</v>
      </c>
      <c r="CE86" s="19">
        <f t="shared" si="73"/>
        <v>0.22180919064262861</v>
      </c>
      <c r="CF86" s="4">
        <f t="shared" si="74"/>
        <v>7.292071853349697E-5</v>
      </c>
      <c r="CG86" s="3">
        <f>IF('Ponderación por derecho'!$D$20="Error ponderación","",CF86/$CF$1127)</f>
        <v>4.8989353115727063E-5</v>
      </c>
      <c r="CH86" s="39"/>
    </row>
    <row r="87" spans="1:86" ht="18.95" customHeight="1">
      <c r="A87" s="7">
        <v>5615</v>
      </c>
      <c r="B87" s="7" t="s">
        <v>962</v>
      </c>
      <c r="C87" s="7" t="s">
        <v>216</v>
      </c>
      <c r="D87" s="5">
        <v>0</v>
      </c>
      <c r="E87" s="5">
        <v>13388</v>
      </c>
      <c r="F87" s="19">
        <v>26.836169999999999</v>
      </c>
      <c r="G87" s="19">
        <v>31.254829999999998</v>
      </c>
      <c r="H87" s="19">
        <v>51.892330000000001</v>
      </c>
      <c r="I87" s="19">
        <v>13.41943</v>
      </c>
      <c r="J87" s="19">
        <v>3.6202779999999999</v>
      </c>
      <c r="K87" s="84">
        <v>8.2812000000000007E-3</v>
      </c>
      <c r="L87" s="84">
        <v>1.82791E-2</v>
      </c>
      <c r="M87" s="84">
        <v>0.10507759999999999</v>
      </c>
      <c r="N87" s="84">
        <v>1.34E-4</v>
      </c>
      <c r="O87" s="84">
        <v>2.0544000000000001E-3</v>
      </c>
      <c r="P87" s="84">
        <v>3.0771E-2</v>
      </c>
      <c r="Q87" s="84">
        <v>7.4622000000000004E-3</v>
      </c>
      <c r="R87" s="84">
        <v>4.5219999999999999E-4</v>
      </c>
      <c r="S87" s="84">
        <v>1.2329999999999999E-4</v>
      </c>
      <c r="T87" s="19">
        <v>0.96570690000000003</v>
      </c>
      <c r="U87" s="19">
        <v>0.163828</v>
      </c>
      <c r="V87" s="19">
        <v>0.80638509999999997</v>
      </c>
      <c r="W87" s="19">
        <v>0.55174520000000005</v>
      </c>
      <c r="X87" s="19">
        <v>0.70862289999999994</v>
      </c>
      <c r="Y87" s="19">
        <v>0.93637820000000005</v>
      </c>
      <c r="Z87" s="19">
        <v>0.1512695</v>
      </c>
      <c r="AA87" s="19">
        <v>2.2408000000000001E-4</v>
      </c>
      <c r="AB87" s="19">
        <v>3.7346999999999999E-4</v>
      </c>
      <c r="AC87" s="19">
        <v>0.70240000000000002</v>
      </c>
      <c r="AD87" s="40">
        <v>158708.24619061846</v>
      </c>
      <c r="AE87" s="19">
        <v>0.75377360000000004</v>
      </c>
      <c r="AF87" s="5">
        <v>1</v>
      </c>
      <c r="AG87" s="5">
        <v>0</v>
      </c>
      <c r="AH87" s="32">
        <v>0</v>
      </c>
      <c r="AI87" s="32">
        <v>0</v>
      </c>
      <c r="AJ87" s="32">
        <v>0</v>
      </c>
      <c r="AK87" s="16"/>
      <c r="AL87" s="34">
        <f t="shared" si="45"/>
        <v>-2.6016622140350947</v>
      </c>
      <c r="AM87" s="34">
        <f t="shared" si="46"/>
        <v>-2.5076625490617572</v>
      </c>
      <c r="AN87" s="34">
        <f t="shared" si="47"/>
        <v>-2.7072200387529652</v>
      </c>
      <c r="AO87" s="34">
        <f t="shared" si="48"/>
        <v>-0.560625592680152</v>
      </c>
      <c r="AP87" s="34">
        <f t="shared" si="49"/>
        <v>-1.6033167832230877</v>
      </c>
      <c r="AQ87" s="34">
        <f t="shared" si="50"/>
        <v>-0.1586441252778934</v>
      </c>
      <c r="AR87" s="34">
        <f t="shared" si="51"/>
        <v>3.0607257688283998E-2</v>
      </c>
      <c r="AS87" s="34">
        <f t="shared" si="52"/>
        <v>0.67500486893351597</v>
      </c>
      <c r="AT87" s="34">
        <f t="shared" si="53"/>
        <v>-0.14767400536672931</v>
      </c>
      <c r="AU87" s="34">
        <f t="shared" si="54"/>
        <v>-0.37773805637629032</v>
      </c>
      <c r="AV87" s="34">
        <f t="shared" si="55"/>
        <v>9.6221575529324491E-2</v>
      </c>
      <c r="AW87" s="34">
        <f t="shared" si="56"/>
        <v>-0.20259699733923298</v>
      </c>
      <c r="AX87" s="34">
        <f t="shared" si="57"/>
        <v>-0.18756661361168633</v>
      </c>
      <c r="AY87" s="34">
        <f t="shared" si="58"/>
        <v>-0.20532698822407799</v>
      </c>
      <c r="AZ87" s="34">
        <f t="shared" si="59"/>
        <v>0.41199781799174418</v>
      </c>
      <c r="BA87" s="34">
        <f t="shared" si="60"/>
        <v>-0.39656530085429881</v>
      </c>
      <c r="BB87" s="34">
        <f t="shared" si="61"/>
        <v>0.1469800156519819</v>
      </c>
      <c r="BC87" s="34">
        <f t="shared" si="62"/>
        <v>-0.89986816696321559</v>
      </c>
      <c r="BD87" s="34">
        <f t="shared" si="63"/>
        <v>-1.1796746327115355</v>
      </c>
      <c r="BE87" s="34">
        <f t="shared" si="64"/>
        <v>1.1405031448294987</v>
      </c>
      <c r="BF87" s="34">
        <f t="shared" si="65"/>
        <v>0.4972371371701268</v>
      </c>
      <c r="BG87" s="34">
        <f t="shared" si="66"/>
        <v>-0.24061805590147928</v>
      </c>
      <c r="BH87" s="34">
        <f t="shared" si="67"/>
        <v>-0.10575480278930069</v>
      </c>
      <c r="BI87" s="19">
        <f t="shared" si="75"/>
        <v>-1.0874764882950523</v>
      </c>
      <c r="BJ87" s="19">
        <f t="shared" si="76"/>
        <v>-0.77669175857383044</v>
      </c>
      <c r="BK87" s="19">
        <f t="shared" si="77"/>
        <v>-0.94217517068826473</v>
      </c>
      <c r="BL87" s="19">
        <f t="shared" si="78"/>
        <v>-1.3746681097009119</v>
      </c>
      <c r="BM87" s="19">
        <f t="shared" si="79"/>
        <v>-1.0535764907703045</v>
      </c>
      <c r="BN87" s="19">
        <f t="shared" si="80"/>
        <v>-0.45497916455875714</v>
      </c>
      <c r="BO87" s="19">
        <f t="shared" si="81"/>
        <v>-0.1170749240092136</v>
      </c>
      <c r="BP87" s="19">
        <f t="shared" si="82"/>
        <v>-1.3946144138233905</v>
      </c>
      <c r="BQ87" s="19">
        <f t="shared" si="83"/>
        <v>-0.76991735502968195</v>
      </c>
      <c r="BR87" s="19">
        <f t="shared" si="84"/>
        <v>-1.0158690860535506</v>
      </c>
      <c r="BS87" s="19">
        <f t="shared" si="85"/>
        <v>-0.97091466834949103</v>
      </c>
      <c r="BT87" s="19">
        <f>IF(AND('[1]Ponderación por derecho'!$B$13&lt;&gt;1,'[1]Ponderación por derecho'!$B$13&lt;&gt;0),"Error ponderación",IFERROR(IF(SUM($BI$1126:$BS$1126)=0,0,SUMPRODUCT($BI$1126:$BS$1126,BI87:BS87)),""))</f>
        <v>-0.35036956308700001</v>
      </c>
      <c r="BU87" s="34">
        <f t="shared" si="86"/>
        <v>-0.34882352204759498</v>
      </c>
      <c r="BV87" s="16">
        <f t="shared" si="87"/>
        <v>0</v>
      </c>
      <c r="BW87" s="34">
        <f t="shared" si="68"/>
        <v>2.7507861658586443</v>
      </c>
      <c r="BX87" s="34">
        <f t="shared" si="69"/>
        <v>-4.0614937758757838E-2</v>
      </c>
      <c r="BY87" s="34">
        <f t="shared" si="88"/>
        <v>0.3461456464926651</v>
      </c>
      <c r="BZ87" s="34">
        <f t="shared" si="89"/>
        <v>-1.0187722915308506</v>
      </c>
      <c r="CA87" s="19">
        <f t="shared" si="70"/>
        <v>-0.77527936113023366</v>
      </c>
      <c r="CB87" s="16"/>
      <c r="CC87" s="5">
        <f t="shared" si="71"/>
        <v>5615</v>
      </c>
      <c r="CD87" s="6">
        <f t="shared" si="72"/>
        <v>1.9579013193166241E-3</v>
      </c>
      <c r="CE87" s="19">
        <f t="shared" si="73"/>
        <v>0.26956839490017154</v>
      </c>
      <c r="CF87" s="4">
        <f t="shared" si="74"/>
        <v>5.277883160211106E-4</v>
      </c>
      <c r="CG87" s="3">
        <f>IF('Ponderación por derecho'!$D$20="Error ponderación","",CF87/$CF$1127)</f>
        <v>3.5457698036856124E-4</v>
      </c>
      <c r="CH87" s="39"/>
    </row>
    <row r="88" spans="1:86" ht="18.95" customHeight="1">
      <c r="A88" s="7">
        <v>5628</v>
      </c>
      <c r="B88" s="7" t="s">
        <v>962</v>
      </c>
      <c r="C88" s="7" t="s">
        <v>63</v>
      </c>
      <c r="D88" s="5">
        <v>0</v>
      </c>
      <c r="E88" s="5">
        <v>2972</v>
      </c>
      <c r="F88" s="19">
        <v>82.782839999999993</v>
      </c>
      <c r="G88" s="19">
        <v>61.626060000000003</v>
      </c>
      <c r="H88" s="19">
        <v>79.872889999999998</v>
      </c>
      <c r="I88" s="19">
        <v>8.3686450000000008</v>
      </c>
      <c r="J88" s="19">
        <v>31.61017</v>
      </c>
      <c r="K88" s="84"/>
      <c r="L88" s="84">
        <v>0</v>
      </c>
      <c r="M88" s="84"/>
      <c r="N88" s="84"/>
      <c r="O88" s="84">
        <v>0</v>
      </c>
      <c r="P88" s="84">
        <v>0</v>
      </c>
      <c r="Q88" s="84">
        <v>0</v>
      </c>
      <c r="R88" s="84">
        <v>0</v>
      </c>
      <c r="S88" s="84">
        <v>0</v>
      </c>
      <c r="T88" s="19">
        <v>0.92820879999999995</v>
      </c>
      <c r="U88" s="19">
        <v>9.8863900000000005E-2</v>
      </c>
      <c r="V88" s="19">
        <v>0.81097410000000003</v>
      </c>
      <c r="W88" s="19">
        <v>0.65433889999999995</v>
      </c>
      <c r="X88" s="19">
        <v>0.8148417</v>
      </c>
      <c r="Y88" s="19">
        <v>0.9001692</v>
      </c>
      <c r="Z88" s="19">
        <v>1.6736399999999999E-2</v>
      </c>
      <c r="AA88" s="19">
        <v>2.01884E-3</v>
      </c>
      <c r="AB88" s="19">
        <v>0</v>
      </c>
      <c r="AC88" s="19">
        <v>0.4829</v>
      </c>
      <c r="AD88" s="40">
        <v>2052.4899057873486</v>
      </c>
      <c r="AE88" s="19">
        <v>0.75377360000000004</v>
      </c>
      <c r="AF88" s="5">
        <v>0</v>
      </c>
      <c r="AG88" s="5">
        <v>0</v>
      </c>
      <c r="AH88" s="32">
        <v>0</v>
      </c>
      <c r="AI88" s="32">
        <v>0</v>
      </c>
      <c r="AJ88" s="32">
        <v>0</v>
      </c>
      <c r="AK88" s="16"/>
      <c r="AL88" s="34">
        <f t="shared" si="45"/>
        <v>0.81348466291373378</v>
      </c>
      <c r="AM88" s="34">
        <f t="shared" si="46"/>
        <v>0.54315542804956629</v>
      </c>
      <c r="AN88" s="34">
        <f t="shared" si="47"/>
        <v>0.65726653229681797</v>
      </c>
      <c r="AO88" s="34">
        <f t="shared" si="48"/>
        <v>-1.0114358348244243</v>
      </c>
      <c r="AP88" s="34">
        <f t="shared" si="49"/>
        <v>0.51075582348990278</v>
      </c>
      <c r="AQ88" s="34" t="str">
        <f t="shared" si="50"/>
        <v/>
      </c>
      <c r="AR88" s="34">
        <f t="shared" si="51"/>
        <v>-0.60911705809610017</v>
      </c>
      <c r="AS88" s="34" t="str">
        <f t="shared" si="52"/>
        <v/>
      </c>
      <c r="AT88" s="34" t="str">
        <f t="shared" si="53"/>
        <v/>
      </c>
      <c r="AU88" s="34">
        <f t="shared" si="54"/>
        <v>-0.42992876172112682</v>
      </c>
      <c r="AV88" s="34">
        <f t="shared" si="55"/>
        <v>-0.64879765232385067</v>
      </c>
      <c r="AW88" s="34">
        <f t="shared" si="56"/>
        <v>-0.41165100414070804</v>
      </c>
      <c r="AX88" s="34">
        <f t="shared" si="57"/>
        <v>-0.20200785050292994</v>
      </c>
      <c r="AY88" s="34">
        <f t="shared" si="58"/>
        <v>-0.21011422768154267</v>
      </c>
      <c r="AZ88" s="34">
        <f t="shared" si="59"/>
        <v>-0.23943271090716903</v>
      </c>
      <c r="BA88" s="34">
        <f t="shared" si="60"/>
        <v>-1.0140790462304041</v>
      </c>
      <c r="BB88" s="34">
        <f t="shared" si="61"/>
        <v>0.25954374261892121</v>
      </c>
      <c r="BC88" s="34">
        <f t="shared" si="62"/>
        <v>0.24582201361669057</v>
      </c>
      <c r="BD88" s="34">
        <f t="shared" si="63"/>
        <v>9.3289434205281949E-2</v>
      </c>
      <c r="BE88" s="34">
        <f t="shared" si="64"/>
        <v>0.58686389622341217</v>
      </c>
      <c r="BF88" s="34">
        <f t="shared" si="65"/>
        <v>-0.84871808785069902</v>
      </c>
      <c r="BG88" s="34">
        <f t="shared" si="66"/>
        <v>-0.10032515578752736</v>
      </c>
      <c r="BH88" s="34">
        <f t="shared" si="67"/>
        <v>-0.11506432621005545</v>
      </c>
      <c r="BI88" s="19">
        <f t="shared" si="75"/>
        <v>-0.17840625696679308</v>
      </c>
      <c r="BJ88" s="19">
        <f t="shared" si="76"/>
        <v>6.4527370857462449E-2</v>
      </c>
      <c r="BK88" s="19">
        <f t="shared" si="77"/>
        <v>0.52965333826521221</v>
      </c>
      <c r="BL88" s="19">
        <f t="shared" si="78"/>
        <v>0.81348466291373378</v>
      </c>
      <c r="BM88" s="19">
        <f t="shared" si="79"/>
        <v>5.8038831991352624E-2</v>
      </c>
      <c r="BN88" s="19">
        <f t="shared" si="80"/>
        <v>0.25051696893776509</v>
      </c>
      <c r="BO88" s="19">
        <f t="shared" si="81"/>
        <v>-0.55417318329076715</v>
      </c>
      <c r="BP88" s="19">
        <f t="shared" si="82"/>
        <v>0.30573840620540194</v>
      </c>
      <c r="BQ88" s="19">
        <f t="shared" si="83"/>
        <v>-8.1782550872835966E-2</v>
      </c>
      <c r="BR88" s="19">
        <f t="shared" si="84"/>
        <v>0.16768175981488795</v>
      </c>
      <c r="BS88" s="19">
        <f t="shared" si="85"/>
        <v>0.16276870300737856</v>
      </c>
      <c r="BT88" s="19">
        <f>IF(AND('[1]Ponderación por derecho'!$B$13&lt;&gt;1,'[1]Ponderación por derecho'!$B$13&lt;&gt;0),"Error ponderación",IFERROR(IF(SUM($BI$1126:$BS$1126)=0,0,SUMPRODUCT($BI$1126:$BS$1126,BI88:BS88)),""))</f>
        <v>-0.18902602679256156</v>
      </c>
      <c r="BU88" s="34">
        <f t="shared" si="86"/>
        <v>-0.18581222407439452</v>
      </c>
      <c r="BV88" s="16">
        <f t="shared" si="87"/>
        <v>0</v>
      </c>
      <c r="BW88" s="34">
        <f t="shared" si="68"/>
        <v>-0.42653832145571824</v>
      </c>
      <c r="BX88" s="34">
        <f t="shared" si="69"/>
        <v>-4.9434930856034315E-2</v>
      </c>
      <c r="BY88" s="34">
        <f t="shared" si="88"/>
        <v>0.3461456464926651</v>
      </c>
      <c r="BZ88" s="34">
        <f t="shared" si="89"/>
        <v>4.327586860636249E-2</v>
      </c>
      <c r="CA88" s="19">
        <f t="shared" si="70"/>
        <v>3.1965541845909023E-2</v>
      </c>
      <c r="CB88" s="16"/>
      <c r="CC88" s="5">
        <f t="shared" si="71"/>
        <v>5628</v>
      </c>
      <c r="CD88" s="6">
        <f t="shared" si="72"/>
        <v>4.3463420383993179E-4</v>
      </c>
      <c r="CE88" s="19">
        <f t="shared" si="73"/>
        <v>0.85672691937081669</v>
      </c>
      <c r="CF88" s="4">
        <f t="shared" si="74"/>
        <v>3.7236282250897233E-4</v>
      </c>
      <c r="CG88" s="3">
        <f>IF('Ponderación por derecho'!$D$20="Error ponderación","",CF88/$CF$1127)</f>
        <v>2.5015954540658097E-4</v>
      </c>
      <c r="CH88" s="39"/>
    </row>
    <row r="89" spans="1:86" ht="18.95" customHeight="1">
      <c r="A89" s="7">
        <v>5631</v>
      </c>
      <c r="B89" s="7" t="s">
        <v>962</v>
      </c>
      <c r="C89" s="7" t="s">
        <v>992</v>
      </c>
      <c r="D89" s="5">
        <v>0</v>
      </c>
      <c r="E89" s="5">
        <v>3265</v>
      </c>
      <c r="F89" s="19">
        <v>18.091139999999999</v>
      </c>
      <c r="G89" s="19">
        <v>25.689869999999999</v>
      </c>
      <c r="H89" s="19">
        <v>47.587539999999997</v>
      </c>
      <c r="I89" s="19">
        <v>11.755739999999999</v>
      </c>
      <c r="J89" s="19">
        <v>1.911016</v>
      </c>
      <c r="K89" s="84">
        <v>2.8098100000000001E-2</v>
      </c>
      <c r="L89" s="84">
        <v>1.1063699999999999E-2</v>
      </c>
      <c r="M89" s="84">
        <v>2.3755999999999998E-3</v>
      </c>
      <c r="N89" s="84">
        <v>3.3579999999999998E-4</v>
      </c>
      <c r="O89" s="84">
        <v>6.1725E-3</v>
      </c>
      <c r="P89" s="84">
        <v>1.4787099999999999E-2</v>
      </c>
      <c r="Q89" s="84">
        <v>7.3617999999999999E-3</v>
      </c>
      <c r="R89" s="84">
        <v>3.3685100000000003E-2</v>
      </c>
      <c r="S89" s="84">
        <v>3.5280000000000001E-4</v>
      </c>
      <c r="T89" s="19">
        <v>0.98587130000000001</v>
      </c>
      <c r="U89" s="19">
        <v>0.15502360000000001</v>
      </c>
      <c r="V89" s="19">
        <v>0.84222920000000001</v>
      </c>
      <c r="W89" s="19">
        <v>0.60243329999999995</v>
      </c>
      <c r="X89" s="19">
        <v>0.69858710000000002</v>
      </c>
      <c r="Y89" s="19">
        <v>0.96664050000000001</v>
      </c>
      <c r="Z89" s="19">
        <v>0.16987949999999999</v>
      </c>
      <c r="AA89" s="19">
        <v>0</v>
      </c>
      <c r="AB89" s="19">
        <v>3.0627999999999997E-4</v>
      </c>
      <c r="AC89" s="19">
        <v>0.51970000000000005</v>
      </c>
      <c r="AD89" s="40">
        <v>234569.06584992344</v>
      </c>
      <c r="AE89" s="19">
        <v>0.84811320000000001</v>
      </c>
      <c r="AF89" s="5">
        <v>1</v>
      </c>
      <c r="AG89" s="5">
        <v>0</v>
      </c>
      <c r="AH89" s="32">
        <v>0</v>
      </c>
      <c r="AI89" s="32">
        <v>0</v>
      </c>
      <c r="AJ89" s="32">
        <v>0</v>
      </c>
      <c r="AK89" s="16"/>
      <c r="AL89" s="34">
        <f t="shared" si="45"/>
        <v>-3.1354841893791825</v>
      </c>
      <c r="AM89" s="34">
        <f t="shared" si="46"/>
        <v>-3.0666678975414019</v>
      </c>
      <c r="AN89" s="34">
        <f t="shared" si="47"/>
        <v>-3.2248439943203095</v>
      </c>
      <c r="AO89" s="34">
        <f t="shared" si="48"/>
        <v>-0.70911904305529272</v>
      </c>
      <c r="AP89" s="34">
        <f t="shared" si="49"/>
        <v>-1.7324171017200456</v>
      </c>
      <c r="AQ89" s="34">
        <f t="shared" si="50"/>
        <v>0.40193692355997912</v>
      </c>
      <c r="AR89" s="34">
        <f t="shared" si="51"/>
        <v>-0.22191430125666656</v>
      </c>
      <c r="AS89" s="34">
        <f t="shared" si="52"/>
        <v>-0.92295003776337947</v>
      </c>
      <c r="AT89" s="34">
        <f t="shared" si="53"/>
        <v>-0.14304352670691817</v>
      </c>
      <c r="AU89" s="34">
        <f t="shared" si="54"/>
        <v>-0.2731203851922116</v>
      </c>
      <c r="AV89" s="34">
        <f t="shared" si="55"/>
        <v>-0.29077633926325186</v>
      </c>
      <c r="AW89" s="34">
        <f t="shared" si="56"/>
        <v>-0.20540970971398415</v>
      </c>
      <c r="AX89" s="34">
        <f t="shared" si="57"/>
        <v>0.87374294296285981</v>
      </c>
      <c r="AY89" s="34">
        <f t="shared" si="58"/>
        <v>-0.19641643302952694</v>
      </c>
      <c r="AZ89" s="34">
        <f t="shared" si="59"/>
        <v>0.76230105354045719</v>
      </c>
      <c r="BA89" s="34">
        <f t="shared" si="60"/>
        <v>-0.48025518526414018</v>
      </c>
      <c r="BB89" s="34">
        <f t="shared" si="61"/>
        <v>1.0262010846813165</v>
      </c>
      <c r="BC89" s="34">
        <f t="shared" si="62"/>
        <v>-0.33382114417085812</v>
      </c>
      <c r="BD89" s="34">
        <f t="shared" si="63"/>
        <v>-1.2999472471899864</v>
      </c>
      <c r="BE89" s="34">
        <f t="shared" si="64"/>
        <v>1.6032167528576664</v>
      </c>
      <c r="BF89" s="34">
        <f t="shared" si="65"/>
        <v>0.68342348638558048</v>
      </c>
      <c r="BG89" s="34">
        <f t="shared" si="66"/>
        <v>-0.258133953880894</v>
      </c>
      <c r="BH89" s="34">
        <f t="shared" si="67"/>
        <v>-0.10742965452743364</v>
      </c>
      <c r="BI89" s="19">
        <f t="shared" si="75"/>
        <v>-1.1010540853414901</v>
      </c>
      <c r="BJ89" s="19">
        <f t="shared" si="76"/>
        <v>-0.75412703803891734</v>
      </c>
      <c r="BK89" s="19">
        <f t="shared" si="77"/>
        <v>-1.4640851237711399</v>
      </c>
      <c r="BL89" s="19">
        <f t="shared" si="78"/>
        <v>-1.6392638580430503</v>
      </c>
      <c r="BM89" s="19">
        <f t="shared" si="79"/>
        <v>-1.1018282447007477</v>
      </c>
      <c r="BN89" s="19">
        <f t="shared" si="80"/>
        <v>-0.60768125859492261</v>
      </c>
      <c r="BO89" s="19">
        <f t="shared" si="81"/>
        <v>-5.0742566409606581E-2</v>
      </c>
      <c r="BP89" s="19">
        <f t="shared" si="82"/>
        <v>-1.1308706232081613</v>
      </c>
      <c r="BQ89" s="19">
        <f t="shared" si="83"/>
        <v>-0.88282571200770965</v>
      </c>
      <c r="BR89" s="19">
        <f t="shared" si="84"/>
        <v>-1.1966781920965346</v>
      </c>
      <c r="BS89" s="19">
        <f t="shared" si="85"/>
        <v>-1.146443425645381</v>
      </c>
      <c r="BT89" s="19">
        <f>IF(AND('[1]Ponderación por derecho'!$B$13&lt;&gt;1,'[1]Ponderación por derecho'!$B$13&lt;&gt;0),"Error ponderación",IFERROR(IF(SUM($BI$1126:$BS$1126)=0,0,SUMPRODUCT($BI$1126:$BS$1126,BI89:BS89)),""))</f>
        <v>-0.35850106839106355</v>
      </c>
      <c r="BU89" s="34">
        <f t="shared" si="86"/>
        <v>-0.35703908038066878</v>
      </c>
      <c r="BV89" s="16">
        <f t="shared" si="87"/>
        <v>0</v>
      </c>
      <c r="BW89" s="34">
        <f t="shared" si="68"/>
        <v>0.10615207095051736</v>
      </c>
      <c r="BX89" s="34">
        <f t="shared" si="69"/>
        <v>-3.6343840918037447E-2</v>
      </c>
      <c r="BY89" s="34">
        <f t="shared" si="88"/>
        <v>0.73585719375712888</v>
      </c>
      <c r="BZ89" s="34">
        <f t="shared" si="89"/>
        <v>-0.26855514126320296</v>
      </c>
      <c r="CA89" s="19">
        <f t="shared" si="70"/>
        <v>-0.20505195204494053</v>
      </c>
      <c r="CB89" s="16"/>
      <c r="CC89" s="5">
        <f t="shared" si="71"/>
        <v>5631</v>
      </c>
      <c r="CD89" s="6">
        <f t="shared" si="72"/>
        <v>4.7748340361284563E-4</v>
      </c>
      <c r="CE89" s="19">
        <f t="shared" si="73"/>
        <v>0.71944526515100826</v>
      </c>
      <c r="CF89" s="4">
        <f t="shared" si="74"/>
        <v>3.435231739174496E-4</v>
      </c>
      <c r="CG89" s="3">
        <f>IF('Ponderación por derecho'!$D$20="Error ponderación","",CF89/$CF$1127)</f>
        <v>2.3078458919390207E-4</v>
      </c>
      <c r="CH89" s="39"/>
    </row>
    <row r="90" spans="1:86" ht="18.95" customHeight="1">
      <c r="A90" s="7">
        <v>5642</v>
      </c>
      <c r="B90" s="7" t="s">
        <v>962</v>
      </c>
      <c r="C90" s="7" t="s">
        <v>991</v>
      </c>
      <c r="D90" s="5">
        <v>0</v>
      </c>
      <c r="E90" s="5">
        <v>3215</v>
      </c>
      <c r="F90" s="19">
        <v>75.652559999999994</v>
      </c>
      <c r="G90" s="19">
        <v>64.510819999999995</v>
      </c>
      <c r="H90" s="19">
        <v>72.636409999999998</v>
      </c>
      <c r="I90" s="19">
        <v>17.638760000000001</v>
      </c>
      <c r="J90" s="19">
        <v>19.600190000000001</v>
      </c>
      <c r="K90" s="84">
        <v>6.6784000000000001E-3</v>
      </c>
      <c r="L90" s="84">
        <v>1.3724E-2</v>
      </c>
      <c r="M90" s="84">
        <v>6.1696300000000003E-2</v>
      </c>
      <c r="N90" s="84">
        <v>5.5800000000000001E-4</v>
      </c>
      <c r="O90" s="84">
        <v>2.56499E-2</v>
      </c>
      <c r="P90" s="84">
        <v>5.4257899999999998E-2</v>
      </c>
      <c r="Q90" s="84">
        <v>9.1600000000000004E-5</v>
      </c>
      <c r="R90" s="84">
        <v>5.7010000000000003E-4</v>
      </c>
      <c r="S90" s="84">
        <v>1.3488E-3</v>
      </c>
      <c r="T90" s="19">
        <v>0.99137189999999997</v>
      </c>
      <c r="U90" s="19">
        <v>9.25367E-2</v>
      </c>
      <c r="V90" s="19">
        <v>0.80888700000000002</v>
      </c>
      <c r="W90" s="19">
        <v>0.69930970000000003</v>
      </c>
      <c r="X90" s="19">
        <v>0.84016389999999996</v>
      </c>
      <c r="Y90" s="19">
        <v>0.97023300000000001</v>
      </c>
      <c r="Z90" s="19">
        <v>0.16529769999999999</v>
      </c>
      <c r="AA90" s="19">
        <v>1.5552E-4</v>
      </c>
      <c r="AB90" s="19">
        <v>3.1104E-4</v>
      </c>
      <c r="AC90" s="19">
        <v>0.50570000000000004</v>
      </c>
      <c r="AD90" s="40">
        <v>8288.9580093312597</v>
      </c>
      <c r="AE90" s="19">
        <v>0.84811320000000001</v>
      </c>
      <c r="AF90" s="5">
        <v>0</v>
      </c>
      <c r="AG90" s="5">
        <v>0</v>
      </c>
      <c r="AH90" s="32">
        <v>1</v>
      </c>
      <c r="AI90" s="32">
        <v>0</v>
      </c>
      <c r="AJ90" s="32">
        <v>0</v>
      </c>
      <c r="AK90" s="16"/>
      <c r="AL90" s="34">
        <f t="shared" si="45"/>
        <v>0.37823170730849948</v>
      </c>
      <c r="AM90" s="34">
        <f t="shared" si="46"/>
        <v>0.83293222232663833</v>
      </c>
      <c r="AN90" s="34">
        <f t="shared" si="47"/>
        <v>-0.21287472941025073</v>
      </c>
      <c r="AO90" s="34">
        <f t="shared" si="48"/>
        <v>-0.18402726608604969</v>
      </c>
      <c r="AP90" s="34">
        <f t="shared" si="49"/>
        <v>-0.39635627702019838</v>
      </c>
      <c r="AQ90" s="34">
        <f t="shared" si="50"/>
        <v>-0.20398417872103247</v>
      </c>
      <c r="AR90" s="34">
        <f t="shared" si="51"/>
        <v>-0.12881023173020203</v>
      </c>
      <c r="AS90" s="34">
        <f t="shared" si="52"/>
        <v>2.9102211446094199E-5</v>
      </c>
      <c r="AT90" s="34">
        <f t="shared" si="53"/>
        <v>-0.13794495208744323</v>
      </c>
      <c r="AU90" s="34">
        <f t="shared" si="54"/>
        <v>0.22169038402679098</v>
      </c>
      <c r="AV90" s="34">
        <f t="shared" si="55"/>
        <v>0.66488012099956395</v>
      </c>
      <c r="AW90" s="34">
        <f t="shared" si="56"/>
        <v>-0.4090848243247</v>
      </c>
      <c r="AX90" s="34">
        <f t="shared" si="57"/>
        <v>-0.18380141717321302</v>
      </c>
      <c r="AY90" s="34">
        <f t="shared" si="58"/>
        <v>-0.1577457882636322</v>
      </c>
      <c r="AZ90" s="34">
        <f t="shared" si="59"/>
        <v>0.85785946229346954</v>
      </c>
      <c r="BA90" s="34">
        <f t="shared" si="60"/>
        <v>-1.0742220016433739</v>
      </c>
      <c r="BB90" s="34">
        <f t="shared" si="61"/>
        <v>0.20834920033243254</v>
      </c>
      <c r="BC90" s="34">
        <f t="shared" si="62"/>
        <v>0.74802247985217085</v>
      </c>
      <c r="BD90" s="34">
        <f t="shared" si="63"/>
        <v>0.39675973037960294</v>
      </c>
      <c r="BE90" s="34">
        <f t="shared" si="64"/>
        <v>1.6581464388643874</v>
      </c>
      <c r="BF90" s="34">
        <f t="shared" si="65"/>
        <v>0.63758422712521701</v>
      </c>
      <c r="BG90" s="34">
        <f t="shared" si="66"/>
        <v>-0.24597725781806562</v>
      </c>
      <c r="BH90" s="34">
        <f t="shared" si="67"/>
        <v>-0.10731100153928788</v>
      </c>
      <c r="BI90" s="19">
        <f t="shared" si="75"/>
        <v>-0.49702696992488571</v>
      </c>
      <c r="BJ90" s="19">
        <f t="shared" si="76"/>
        <v>0.3041570636429563</v>
      </c>
      <c r="BK90" s="19">
        <f t="shared" si="77"/>
        <v>0.3754277631240388</v>
      </c>
      <c r="BL90" s="19">
        <f t="shared" si="78"/>
        <v>0.12014337761052812</v>
      </c>
      <c r="BM90" s="19">
        <f t="shared" si="79"/>
        <v>7.403127912873185E-2</v>
      </c>
      <c r="BN90" s="19">
        <f t="shared" si="80"/>
        <v>0.90041942239081685</v>
      </c>
      <c r="BO90" s="19">
        <f t="shared" si="81"/>
        <v>8.8249123960906631E-2</v>
      </c>
      <c r="BP90" s="19">
        <f t="shared" si="82"/>
        <v>9.7215145067643227E-2</v>
      </c>
      <c r="BQ90" s="19">
        <f t="shared" si="83"/>
        <v>0.28602338205669475</v>
      </c>
      <c r="BR90" s="19">
        <f t="shared" si="84"/>
        <v>-8.497112924399447E-3</v>
      </c>
      <c r="BS90" s="19">
        <f t="shared" si="85"/>
        <v>3.7724972501859799E-2</v>
      </c>
      <c r="BT90" s="19">
        <f>IF(AND('[1]Ponderación por derecho'!$B$13&lt;&gt;1,'[1]Ponderación por derecho'!$B$13&lt;&gt;0),"Error ponderación",IFERROR(IF(SUM($BI$1126:$BS$1126)=0,0,SUMPRODUCT($BI$1126:$BS$1126,BI90:BS90)),""))</f>
        <v>0.37508180142628966</v>
      </c>
      <c r="BU90" s="34">
        <f t="shared" si="86"/>
        <v>0.38412662434024691</v>
      </c>
      <c r="BV90" s="16">
        <f t="shared" si="87"/>
        <v>0</v>
      </c>
      <c r="BW90" s="34">
        <f t="shared" si="68"/>
        <v>-9.6501882682289528E-2</v>
      </c>
      <c r="BX90" s="34">
        <f t="shared" si="69"/>
        <v>-4.9083806793126399E-2</v>
      </c>
      <c r="BY90" s="34">
        <f t="shared" si="88"/>
        <v>0.73585719375712888</v>
      </c>
      <c r="BZ90" s="34">
        <f t="shared" si="89"/>
        <v>-0.19675716809390431</v>
      </c>
      <c r="CA90" s="19">
        <f t="shared" si="70"/>
        <v>-0.15047952297783862</v>
      </c>
      <c r="CB90" s="16"/>
      <c r="CC90" s="5">
        <f t="shared" si="71"/>
        <v>5642</v>
      </c>
      <c r="CD90" s="6">
        <f t="shared" si="72"/>
        <v>4.7017125348094909E-4</v>
      </c>
      <c r="CE90" s="19">
        <f t="shared" si="73"/>
        <v>1.5125003482669381</v>
      </c>
      <c r="CF90" s="4">
        <f t="shared" si="74"/>
        <v>7.1113418463503836E-4</v>
      </c>
      <c r="CG90" s="3">
        <f>IF('Ponderación por derecho'!$D$20="Error ponderación","",CF90/$CF$1127)</f>
        <v>4.7775178830344775E-4</v>
      </c>
      <c r="CH90" s="39"/>
    </row>
    <row r="91" spans="1:86" ht="18.95" customHeight="1">
      <c r="A91" s="7">
        <v>5647</v>
      </c>
      <c r="B91" s="7" t="s">
        <v>962</v>
      </c>
      <c r="C91" s="7" t="s">
        <v>990</v>
      </c>
      <c r="D91" s="5">
        <v>0</v>
      </c>
      <c r="E91" s="5">
        <v>1314</v>
      </c>
      <c r="F91" s="19">
        <v>64.497169999999997</v>
      </c>
      <c r="G91" s="19">
        <v>51.618400000000001</v>
      </c>
      <c r="H91" s="19">
        <v>72.70017</v>
      </c>
      <c r="I91" s="19">
        <v>9.3270900000000001</v>
      </c>
      <c r="J91" s="19">
        <v>21.328790000000001</v>
      </c>
      <c r="K91" s="84">
        <v>1.7826000000000001E-3</v>
      </c>
      <c r="L91" s="84">
        <v>3.8923399999999997E-2</v>
      </c>
      <c r="M91" s="84">
        <v>0.2558163</v>
      </c>
      <c r="N91" s="84">
        <v>1.5169999999999999E-3</v>
      </c>
      <c r="O91" s="84">
        <v>6.0203699999999999E-2</v>
      </c>
      <c r="P91" s="84">
        <v>4.27074E-2</v>
      </c>
      <c r="Q91" s="84">
        <v>8.5225000000000006E-3</v>
      </c>
      <c r="R91" s="84">
        <v>1.6739999999999999E-3</v>
      </c>
      <c r="S91" s="84">
        <v>1.5162000000000001E-3</v>
      </c>
      <c r="T91" s="19">
        <v>0.98244480000000001</v>
      </c>
      <c r="U91" s="19">
        <v>0.12873860000000001</v>
      </c>
      <c r="V91" s="19">
        <v>0.79063720000000004</v>
      </c>
      <c r="W91" s="19">
        <v>0.65474639999999995</v>
      </c>
      <c r="X91" s="19">
        <v>0.84005200000000002</v>
      </c>
      <c r="Y91" s="19">
        <v>0.90442129999999998</v>
      </c>
      <c r="Z91" s="19">
        <v>4.6357599999999999E-2</v>
      </c>
      <c r="AA91" s="19">
        <v>1.29376E-2</v>
      </c>
      <c r="AB91" s="19">
        <v>5.3272500000000004E-3</v>
      </c>
      <c r="AC91" s="19">
        <v>0.49759999999999999</v>
      </c>
      <c r="AD91" s="40">
        <v>19605.783866057838</v>
      </c>
      <c r="AE91" s="19">
        <v>0.84811320000000001</v>
      </c>
      <c r="AF91" s="5">
        <v>0</v>
      </c>
      <c r="AG91" s="5">
        <v>0</v>
      </c>
      <c r="AH91" s="32">
        <v>0</v>
      </c>
      <c r="AI91" s="32">
        <v>0</v>
      </c>
      <c r="AJ91" s="32">
        <v>0</v>
      </c>
      <c r="AK91" s="16"/>
      <c r="AL91" s="34">
        <f t="shared" si="45"/>
        <v>-0.30272562794748953</v>
      </c>
      <c r="AM91" s="34">
        <f t="shared" si="46"/>
        <v>-0.46212322009270224</v>
      </c>
      <c r="AN91" s="34">
        <f t="shared" si="47"/>
        <v>-0.20520798993934158</v>
      </c>
      <c r="AO91" s="34">
        <f t="shared" si="48"/>
        <v>-0.92588936580387271</v>
      </c>
      <c r="AP91" s="34">
        <f t="shared" si="49"/>
        <v>-0.26579536210262478</v>
      </c>
      <c r="AQ91" s="34">
        <f t="shared" si="50"/>
        <v>-0.34247671281569186</v>
      </c>
      <c r="AR91" s="34">
        <f t="shared" si="51"/>
        <v>0.75310785631445054</v>
      </c>
      <c r="AS91" s="34">
        <f t="shared" si="52"/>
        <v>3.0203695677135918</v>
      </c>
      <c r="AT91" s="34">
        <f t="shared" si="53"/>
        <v>-0.11593985280717116</v>
      </c>
      <c r="AU91" s="34">
        <f t="shared" si="54"/>
        <v>1.0995073594670226</v>
      </c>
      <c r="AV91" s="34">
        <f t="shared" si="55"/>
        <v>0.38522250209481279</v>
      </c>
      <c r="AW91" s="34">
        <f t="shared" si="56"/>
        <v>-0.17289262551703521</v>
      </c>
      <c r="AX91" s="34">
        <f t="shared" si="57"/>
        <v>-0.14854780946811832</v>
      </c>
      <c r="AY91" s="34">
        <f t="shared" si="58"/>
        <v>-0.15124632447466554</v>
      </c>
      <c r="AZ91" s="34">
        <f t="shared" si="59"/>
        <v>0.70277465867586086</v>
      </c>
      <c r="BA91" s="34">
        <f t="shared" si="60"/>
        <v>-0.73010623834131561</v>
      </c>
      <c r="BB91" s="34">
        <f t="shared" si="61"/>
        <v>-0.2393007243573077</v>
      </c>
      <c r="BC91" s="34">
        <f t="shared" si="62"/>
        <v>0.25037267070953662</v>
      </c>
      <c r="BD91" s="34">
        <f t="shared" si="63"/>
        <v>0.39541868078115222</v>
      </c>
      <c r="BE91" s="34">
        <f t="shared" si="64"/>
        <v>0.65187893251267526</v>
      </c>
      <c r="BF91" s="34">
        <f t="shared" si="65"/>
        <v>-0.55236864736811975</v>
      </c>
      <c r="BG91" s="34">
        <f t="shared" si="66"/>
        <v>0.75317308690130769</v>
      </c>
      <c r="BH91" s="34">
        <f t="shared" si="67"/>
        <v>1.7728558474700607E-2</v>
      </c>
      <c r="BI91" s="19">
        <f t="shared" si="75"/>
        <v>-0.42593031369878304</v>
      </c>
      <c r="BJ91" s="19">
        <f t="shared" si="76"/>
        <v>1.7227970621480199E-2</v>
      </c>
      <c r="BK91" s="19">
        <f t="shared" si="77"/>
        <v>0.98933887015854616</v>
      </c>
      <c r="BL91" s="19">
        <f t="shared" si="78"/>
        <v>-0.20933274037733035</v>
      </c>
      <c r="BM91" s="19">
        <f t="shared" si="79"/>
        <v>0.40971022604851665</v>
      </c>
      <c r="BN91" s="19">
        <f t="shared" si="80"/>
        <v>0.24479193555333287</v>
      </c>
      <c r="BO91" s="19">
        <f t="shared" si="81"/>
        <v>-0.13200244421501564</v>
      </c>
      <c r="BP91" s="19">
        <f t="shared" si="82"/>
        <v>-0.22563671870780394</v>
      </c>
      <c r="BQ91" s="19">
        <f t="shared" si="83"/>
        <v>-0.33544686659675826</v>
      </c>
      <c r="BR91" s="19">
        <f t="shared" si="84"/>
        <v>9.9733711493050881E-2</v>
      </c>
      <c r="BS91" s="19">
        <f t="shared" si="85"/>
        <v>-0.14541446464915148</v>
      </c>
      <c r="BT91" s="19">
        <f>IF(AND('[1]Ponderación por derecho'!$B$13&lt;&gt;1,'[1]Ponderación por derecho'!$B$13&lt;&gt;0),"Error ponderación",IFERROR(IF(SUM($BI$1126:$BS$1126)=0,0,SUMPRODUCT($BI$1126:$BS$1126,BI91:BS91)),""))</f>
        <v>1.0881952682788076E-2</v>
      </c>
      <c r="BU91" s="34">
        <f t="shared" si="86"/>
        <v>1.6162146624953803E-2</v>
      </c>
      <c r="BV91" s="16">
        <f t="shared" si="87"/>
        <v>0</v>
      </c>
      <c r="BW91" s="34">
        <f t="shared" si="68"/>
        <v>-0.2137516701412713</v>
      </c>
      <c r="BX91" s="34">
        <f t="shared" si="69"/>
        <v>-4.8446649702276023E-2</v>
      </c>
      <c r="BY91" s="34">
        <f t="shared" si="88"/>
        <v>0.73585719375712888</v>
      </c>
      <c r="BZ91" s="34">
        <f t="shared" si="89"/>
        <v>-0.15788629130452717</v>
      </c>
      <c r="CA91" s="19">
        <f t="shared" si="70"/>
        <v>-0.12093442479850147</v>
      </c>
      <c r="CB91" s="16"/>
      <c r="CC91" s="5">
        <f t="shared" si="71"/>
        <v>5647</v>
      </c>
      <c r="CD91" s="6">
        <f t="shared" si="72"/>
        <v>1.9216330546624171E-4</v>
      </c>
      <c r="CE91" s="19">
        <f t="shared" si="73"/>
        <v>0.90412175612027279</v>
      </c>
      <c r="CF91" s="4">
        <f t="shared" si="74"/>
        <v>1.7373902520001486E-4</v>
      </c>
      <c r="CG91" s="3">
        <f>IF('Ponderación por derecho'!$D$20="Error ponderación","",CF91/$CF$1127)</f>
        <v>1.1672077053925269E-4</v>
      </c>
      <c r="CH91" s="39"/>
    </row>
    <row r="92" spans="1:86" ht="18.95" customHeight="1">
      <c r="A92" s="7">
        <v>5649</v>
      </c>
      <c r="B92" s="7" t="s">
        <v>962</v>
      </c>
      <c r="C92" s="7" t="s">
        <v>660</v>
      </c>
      <c r="D92" s="5">
        <v>0</v>
      </c>
      <c r="E92" s="5">
        <v>14599</v>
      </c>
      <c r="F92" s="19">
        <v>60.202590000000001</v>
      </c>
      <c r="G92" s="19">
        <v>54.620989999999999</v>
      </c>
      <c r="H92" s="19">
        <v>73.804659999999998</v>
      </c>
      <c r="I92" s="19">
        <v>9.7813400000000001</v>
      </c>
      <c r="J92" s="19">
        <v>10.68221</v>
      </c>
      <c r="K92" s="84">
        <v>2.1044799999999999E-2</v>
      </c>
      <c r="L92" s="84">
        <v>2.4490399999999999E-2</v>
      </c>
      <c r="M92" s="84">
        <v>0.11457730000000001</v>
      </c>
      <c r="N92" s="84">
        <v>1.5699999999999999E-4</v>
      </c>
      <c r="O92" s="84">
        <v>4.4475199999999999E-2</v>
      </c>
      <c r="P92" s="84">
        <v>7.9662300000000005E-2</v>
      </c>
      <c r="Q92" s="84">
        <v>0.12727279999999999</v>
      </c>
      <c r="R92" s="84">
        <v>2.8704999999999998E-3</v>
      </c>
      <c r="S92" s="84">
        <v>7.1509999999999998E-4</v>
      </c>
      <c r="T92" s="19">
        <v>0.85423579999999999</v>
      </c>
      <c r="U92" s="19">
        <v>0.1091067</v>
      </c>
      <c r="V92" s="19">
        <v>0.8155578</v>
      </c>
      <c r="W92" s="19">
        <v>0.63991920000000002</v>
      </c>
      <c r="X92" s="19">
        <v>0.72615099999999999</v>
      </c>
      <c r="Y92" s="19">
        <v>0.89948050000000002</v>
      </c>
      <c r="Z92" s="19">
        <v>3.4558800000000001E-2</v>
      </c>
      <c r="AA92" s="19">
        <v>1.0171929999999999E-2</v>
      </c>
      <c r="AB92" s="19">
        <v>6.8497999999999996E-4</v>
      </c>
      <c r="AC92" s="19">
        <v>0.54659999999999997</v>
      </c>
      <c r="AD92" s="40">
        <v>698677.99164326326</v>
      </c>
      <c r="AE92" s="19">
        <v>0.84811320000000001</v>
      </c>
      <c r="AF92" s="5">
        <v>1</v>
      </c>
      <c r="AG92" s="5">
        <v>1</v>
      </c>
      <c r="AH92" s="32">
        <v>1</v>
      </c>
      <c r="AI92" s="32">
        <v>0</v>
      </c>
      <c r="AJ92" s="32">
        <v>0</v>
      </c>
      <c r="AK92" s="16"/>
      <c r="AL92" s="34">
        <f t="shared" si="45"/>
        <v>-0.56487923735457113</v>
      </c>
      <c r="AM92" s="34">
        <f t="shared" si="46"/>
        <v>-0.16051029398155423</v>
      </c>
      <c r="AN92" s="34">
        <f t="shared" si="47"/>
        <v>-7.2400005651008195E-2</v>
      </c>
      <c r="AO92" s="34">
        <f t="shared" si="48"/>
        <v>-0.88534506378071476</v>
      </c>
      <c r="AP92" s="34">
        <f t="shared" si="49"/>
        <v>-1.0699300523393143</v>
      </c>
      <c r="AQ92" s="34">
        <f t="shared" si="50"/>
        <v>0.20241296614140367</v>
      </c>
      <c r="AR92" s="34">
        <f t="shared" si="51"/>
        <v>0.2479877437423865</v>
      </c>
      <c r="AS92" s="34">
        <f t="shared" si="52"/>
        <v>0.82281204140482633</v>
      </c>
      <c r="AT92" s="34">
        <f t="shared" si="53"/>
        <v>-0.14714625011808882</v>
      </c>
      <c r="AU92" s="34">
        <f t="shared" si="54"/>
        <v>0.69993497384773673</v>
      </c>
      <c r="AV92" s="34">
        <f t="shared" si="55"/>
        <v>1.2799646639807221</v>
      </c>
      <c r="AW92" s="34">
        <f t="shared" si="56"/>
        <v>3.1539045688595833</v>
      </c>
      <c r="AX92" s="34">
        <f t="shared" si="57"/>
        <v>-0.11033697368666549</v>
      </c>
      <c r="AY92" s="34">
        <f t="shared" si="58"/>
        <v>-0.18234979186618994</v>
      </c>
      <c r="AZ92" s="34">
        <f t="shared" si="59"/>
        <v>-1.5245183689602213</v>
      </c>
      <c r="BA92" s="34">
        <f t="shared" si="60"/>
        <v>-0.91671650613305244</v>
      </c>
      <c r="BB92" s="34">
        <f t="shared" si="61"/>
        <v>0.37197746571727575</v>
      </c>
      <c r="BC92" s="34">
        <f t="shared" si="62"/>
        <v>8.4793522618627312E-2</v>
      </c>
      <c r="BD92" s="34">
        <f t="shared" si="63"/>
        <v>-0.9696116169240786</v>
      </c>
      <c r="BE92" s="34">
        <f t="shared" si="64"/>
        <v>0.57633360401664036</v>
      </c>
      <c r="BF92" s="34">
        <f t="shared" si="65"/>
        <v>-0.67041139304911357</v>
      </c>
      <c r="BG92" s="34">
        <f t="shared" si="66"/>
        <v>0.53698603957567448</v>
      </c>
      <c r="BH92" s="34">
        <f t="shared" si="67"/>
        <v>-9.7989762382308637E-2</v>
      </c>
      <c r="BI92" s="19">
        <f t="shared" si="75"/>
        <v>-0.26223451521421898</v>
      </c>
      <c r="BJ92" s="19">
        <f t="shared" si="76"/>
        <v>0.15315163849270266</v>
      </c>
      <c r="BK92" s="19">
        <f t="shared" si="77"/>
        <v>0.11424210888962751</v>
      </c>
      <c r="BL92" s="19">
        <f t="shared" si="78"/>
        <v>-0.35601274373632996</v>
      </c>
      <c r="BM92" s="19">
        <f t="shared" si="79"/>
        <v>-0.44653556513855208</v>
      </c>
      <c r="BN92" s="19">
        <f t="shared" si="80"/>
        <v>0.43047301021426376</v>
      </c>
      <c r="BO92" s="19">
        <f t="shared" si="81"/>
        <v>0.248013712039549</v>
      </c>
      <c r="BP92" s="19">
        <f t="shared" si="82"/>
        <v>-0.33760810552061832</v>
      </c>
      <c r="BQ92" s="19">
        <f t="shared" si="83"/>
        <v>-0.47254680742329153</v>
      </c>
      <c r="BR92" s="19">
        <f t="shared" si="84"/>
        <v>-7.0080996548362195E-2</v>
      </c>
      <c r="BS92" s="19">
        <f t="shared" si="85"/>
        <v>-0.28173959720102321</v>
      </c>
      <c r="BT92" s="19">
        <f>IF(AND('[1]Ponderación por derecho'!$B$13&lt;&gt;1,'[1]Ponderación por derecho'!$B$13&lt;&gt;0),"Error ponderación",IFERROR(IF(SUM($BI$1126:$BS$1126)=0,0,SUMPRODUCT($BI$1126:$BS$1126,BI92:BS92)),""))</f>
        <v>0.28377908678259417</v>
      </c>
      <c r="BU92" s="34">
        <f t="shared" si="86"/>
        <v>0.29188013982422251</v>
      </c>
      <c r="BV92" s="16">
        <f t="shared" si="87"/>
        <v>0</v>
      </c>
      <c r="BW92" s="34">
        <f t="shared" si="68"/>
        <v>0.49553716757355198</v>
      </c>
      <c r="BX92" s="34">
        <f t="shared" si="69"/>
        <v>-1.0213696587822223E-2</v>
      </c>
      <c r="BY92" s="34">
        <f t="shared" si="88"/>
        <v>0.73585719375712888</v>
      </c>
      <c r="BZ92" s="34">
        <f t="shared" si="89"/>
        <v>-0.4070602215809529</v>
      </c>
      <c r="CA92" s="19">
        <f t="shared" si="70"/>
        <v>-0.31032732873629482</v>
      </c>
      <c r="CB92" s="16"/>
      <c r="CC92" s="5">
        <f t="shared" si="71"/>
        <v>5649</v>
      </c>
      <c r="CD92" s="6">
        <f t="shared" si="72"/>
        <v>2.1350015955111587E-3</v>
      </c>
      <c r="CE92" s="19">
        <f t="shared" si="73"/>
        <v>1.9993337983662915</v>
      </c>
      <c r="CF92" s="4">
        <f t="shared" si="74"/>
        <v>4.2685808494714178E-3</v>
      </c>
      <c r="CG92" s="3">
        <f>IF('Ponderación por derecho'!$D$20="Error ponderación","",CF92/$CF$1127)</f>
        <v>2.8677037026414668E-3</v>
      </c>
      <c r="CH92" s="39"/>
    </row>
    <row r="93" spans="1:86" ht="18.95" customHeight="1">
      <c r="A93" s="7">
        <v>5652</v>
      </c>
      <c r="B93" s="7" t="s">
        <v>962</v>
      </c>
      <c r="C93" s="7" t="s">
        <v>47</v>
      </c>
      <c r="D93" s="5">
        <v>0</v>
      </c>
      <c r="E93" s="5">
        <v>7911</v>
      </c>
      <c r="F93" s="19">
        <v>76.334289999999996</v>
      </c>
      <c r="G93" s="19">
        <v>65.590459999999993</v>
      </c>
      <c r="H93" s="19">
        <v>74.549160000000001</v>
      </c>
      <c r="I93" s="19">
        <v>10.122159999999999</v>
      </c>
      <c r="J93" s="19">
        <v>20.651540000000001</v>
      </c>
      <c r="K93" s="84">
        <v>1.0363E-3</v>
      </c>
      <c r="L93" s="84">
        <v>1.80892E-2</v>
      </c>
      <c r="M93" s="84">
        <v>7.6066700000000001E-2</v>
      </c>
      <c r="N93" s="84">
        <v>0</v>
      </c>
      <c r="O93" s="84">
        <v>4.2154000000000002E-3</v>
      </c>
      <c r="P93" s="84">
        <v>6.6345500000000002E-2</v>
      </c>
      <c r="Q93" s="84">
        <v>1.69423E-2</v>
      </c>
      <c r="R93" s="84">
        <v>1.4718800000000001E-2</v>
      </c>
      <c r="S93" s="84">
        <v>4.3300000000000002E-5</v>
      </c>
      <c r="T93" s="19">
        <v>0.83137260000000002</v>
      </c>
      <c r="U93" s="19">
        <v>0.17493</v>
      </c>
      <c r="V93" s="19">
        <v>0.83767510000000001</v>
      </c>
      <c r="W93" s="19">
        <v>0.60952379999999995</v>
      </c>
      <c r="X93" s="19">
        <v>0.79803919999999995</v>
      </c>
      <c r="Y93" s="19">
        <v>0.88809530000000003</v>
      </c>
      <c r="Z93" s="19">
        <v>3.6697300000000002E-2</v>
      </c>
      <c r="AA93" s="19">
        <v>1.2198209999999999E-2</v>
      </c>
      <c r="AB93" s="19">
        <v>2.65453E-3</v>
      </c>
      <c r="AC93" s="19">
        <v>0.49280000000000002</v>
      </c>
      <c r="AD93" s="40">
        <v>687821.26153457211</v>
      </c>
      <c r="AE93" s="19">
        <v>0.87169810000000003</v>
      </c>
      <c r="AF93" s="5">
        <v>1</v>
      </c>
      <c r="AG93" s="5">
        <v>1</v>
      </c>
      <c r="AH93" s="32">
        <v>0</v>
      </c>
      <c r="AI93" s="32">
        <v>0</v>
      </c>
      <c r="AJ93" s="32">
        <v>0</v>
      </c>
      <c r="AK93" s="16"/>
      <c r="AL93" s="34">
        <f t="shared" si="45"/>
        <v>0.41984648224367133</v>
      </c>
      <c r="AM93" s="34">
        <f t="shared" si="46"/>
        <v>0.94138305295840607</v>
      </c>
      <c r="AN93" s="34">
        <f t="shared" si="47"/>
        <v>1.7121442531107207E-2</v>
      </c>
      <c r="AO93" s="34">
        <f t="shared" si="48"/>
        <v>-0.85492501091217843</v>
      </c>
      <c r="AP93" s="34">
        <f t="shared" si="49"/>
        <v>-0.316947959365107</v>
      </c>
      <c r="AQ93" s="34">
        <f t="shared" si="50"/>
        <v>-0.36358806912004343</v>
      </c>
      <c r="AR93" s="34">
        <f t="shared" si="51"/>
        <v>2.3961216714305279E-2</v>
      </c>
      <c r="AS93" s="34">
        <f t="shared" si="52"/>
        <v>0.2236201831173395</v>
      </c>
      <c r="AT93" s="34">
        <f t="shared" si="53"/>
        <v>-0.15074875333706975</v>
      </c>
      <c r="AU93" s="34">
        <f t="shared" si="54"/>
        <v>-0.32283924686977172</v>
      </c>
      <c r="AV93" s="34">
        <f t="shared" si="55"/>
        <v>0.95754186155391863</v>
      </c>
      <c r="AW93" s="34">
        <f t="shared" si="56"/>
        <v>6.2988606085851287E-2</v>
      </c>
      <c r="AX93" s="34">
        <f t="shared" si="57"/>
        <v>0.26804451029945048</v>
      </c>
      <c r="AY93" s="34">
        <f t="shared" si="58"/>
        <v>-0.20843306410888882</v>
      </c>
      <c r="AZ93" s="34">
        <f t="shared" si="59"/>
        <v>-1.9217061322954725</v>
      </c>
      <c r="BA93" s="34">
        <f t="shared" si="60"/>
        <v>-0.29103566831624283</v>
      </c>
      <c r="BB93" s="34">
        <f t="shared" si="61"/>
        <v>0.91449342092447816</v>
      </c>
      <c r="BC93" s="34">
        <f t="shared" si="62"/>
        <v>-0.25463971075533814</v>
      </c>
      <c r="BD93" s="34">
        <f t="shared" si="63"/>
        <v>-0.10807773181777498</v>
      </c>
      <c r="BE93" s="34">
        <f t="shared" si="64"/>
        <v>0.40225275192931398</v>
      </c>
      <c r="BF93" s="34">
        <f t="shared" si="65"/>
        <v>-0.64901647054523137</v>
      </c>
      <c r="BG93" s="34">
        <f t="shared" si="66"/>
        <v>0.69537640800538025</v>
      </c>
      <c r="BH93" s="34">
        <f t="shared" si="67"/>
        <v>-4.8894595827170192E-2</v>
      </c>
      <c r="BI93" s="19">
        <f t="shared" si="75"/>
        <v>-0.21250076496839301</v>
      </c>
      <c r="BJ93" s="19">
        <f t="shared" si="76"/>
        <v>0.62661256353239647</v>
      </c>
      <c r="BK93" s="19">
        <f t="shared" si="77"/>
        <v>0.12960898486855757</v>
      </c>
      <c r="BL93" s="19">
        <f t="shared" si="78"/>
        <v>0.13454886445330078</v>
      </c>
      <c r="BM93" s="19">
        <f t="shared" si="79"/>
        <v>-0.24928831268421789</v>
      </c>
      <c r="BN93" s="19">
        <f t="shared" si="80"/>
        <v>0.59321369857563466</v>
      </c>
      <c r="BO93" s="19">
        <f t="shared" si="81"/>
        <v>-0.90454751237393316</v>
      </c>
      <c r="BP93" s="19">
        <f t="shared" si="82"/>
        <v>0.3439454962715609</v>
      </c>
      <c r="BQ93" s="19">
        <f t="shared" si="83"/>
        <v>-0.14586768413681628</v>
      </c>
      <c r="BR93" s="19">
        <f t="shared" si="84"/>
        <v>0.30226327538005421</v>
      </c>
      <c r="BS93" s="19">
        <f t="shared" si="85"/>
        <v>5.4172940769204113E-2</v>
      </c>
      <c r="BT93" s="19">
        <f>IF(AND('[1]Ponderación por derecho'!$B$13&lt;&gt;1,'[1]Ponderación por derecho'!$B$13&lt;&gt;0),"Error ponderación",IFERROR(IF(SUM($BI$1126:$BS$1126)=0,0,SUMPRODUCT($BI$1126:$BS$1126,BI93:BS93)),""))</f>
        <v>-0.14898713390779689</v>
      </c>
      <c r="BU93" s="34">
        <f t="shared" si="86"/>
        <v>-0.14535946068234523</v>
      </c>
      <c r="BV93" s="16">
        <f t="shared" si="87"/>
        <v>0</v>
      </c>
      <c r="BW93" s="34">
        <f t="shared" si="68"/>
        <v>-0.2832330256725189</v>
      </c>
      <c r="BX93" s="34">
        <f t="shared" si="69"/>
        <v>-1.0824949483269905E-2</v>
      </c>
      <c r="BY93" s="34">
        <f t="shared" si="88"/>
        <v>0.83328508057324491</v>
      </c>
      <c r="BZ93" s="34">
        <f t="shared" si="89"/>
        <v>-0.17974236847248537</v>
      </c>
      <c r="CA93" s="19">
        <f t="shared" si="70"/>
        <v>-0.13754686061366081</v>
      </c>
      <c r="CB93" s="16"/>
      <c r="CC93" s="5">
        <f t="shared" si="71"/>
        <v>5652</v>
      </c>
      <c r="CD93" s="6">
        <f t="shared" si="72"/>
        <v>1.1569283938686744E-3</v>
      </c>
      <c r="CE93" s="19">
        <f t="shared" si="73"/>
        <v>1.2870689125415213</v>
      </c>
      <c r="CF93" s="4">
        <f t="shared" si="74"/>
        <v>1.4890465697849637E-3</v>
      </c>
      <c r="CG93" s="3">
        <f>IF('Ponderación por derecho'!$D$20="Error ponderación","",CF93/$CF$1127)</f>
        <v>1.0003662838216339E-3</v>
      </c>
      <c r="CH93" s="39"/>
    </row>
    <row r="94" spans="1:86" ht="18.95" customHeight="1">
      <c r="A94" s="7">
        <v>5656</v>
      </c>
      <c r="B94" s="7" t="s">
        <v>962</v>
      </c>
      <c r="C94" s="7" t="s">
        <v>989</v>
      </c>
      <c r="D94" s="5">
        <v>0</v>
      </c>
      <c r="E94" s="5">
        <v>1209</v>
      </c>
      <c r="F94" s="19">
        <v>62.305929999999996</v>
      </c>
      <c r="G94" s="19">
        <v>50.360840000000003</v>
      </c>
      <c r="H94" s="19">
        <v>73.364609999999999</v>
      </c>
      <c r="I94" s="19">
        <v>15.11331</v>
      </c>
      <c r="J94" s="19">
        <v>11.736219999999999</v>
      </c>
      <c r="K94" s="84">
        <v>2.7123499999999998E-2</v>
      </c>
      <c r="L94" s="84">
        <v>1.40427E-2</v>
      </c>
      <c r="M94" s="84">
        <v>7.1611000000000001E-3</v>
      </c>
      <c r="N94" s="84">
        <v>1.1542E-3</v>
      </c>
      <c r="O94" s="84">
        <v>1.35338E-2</v>
      </c>
      <c r="P94" s="84">
        <v>6.9798000000000004E-3</v>
      </c>
      <c r="Q94" s="84">
        <v>4.0544999999999999E-3</v>
      </c>
      <c r="R94" s="84">
        <v>1.121E-3</v>
      </c>
      <c r="S94" s="84">
        <v>1.1343E-3</v>
      </c>
      <c r="T94" s="19">
        <v>0.90798219999999996</v>
      </c>
      <c r="U94" s="19">
        <v>0.10864749999999999</v>
      </c>
      <c r="V94" s="19">
        <v>0.78824830000000001</v>
      </c>
      <c r="W94" s="19">
        <v>0.52882479999999998</v>
      </c>
      <c r="X94" s="19">
        <v>0.79157429999999995</v>
      </c>
      <c r="Y94" s="19">
        <v>0.87804879999999996</v>
      </c>
      <c r="Z94" s="19">
        <v>0.16052060000000001</v>
      </c>
      <c r="AA94" s="19">
        <v>4.1355999999999999E-4</v>
      </c>
      <c r="AB94" s="19">
        <v>0</v>
      </c>
      <c r="AC94" s="19">
        <v>0.51380000000000003</v>
      </c>
      <c r="AD94" s="40">
        <v>339943.7551695616</v>
      </c>
      <c r="AE94" s="19">
        <v>0.84811320000000001</v>
      </c>
      <c r="AF94" s="5">
        <v>0</v>
      </c>
      <c r="AG94" s="5">
        <v>0</v>
      </c>
      <c r="AH94" s="32">
        <v>0</v>
      </c>
      <c r="AI94" s="32">
        <v>0</v>
      </c>
      <c r="AJ94" s="32">
        <v>1</v>
      </c>
      <c r="AK94" s="16"/>
      <c r="AL94" s="34">
        <f t="shared" si="45"/>
        <v>-0.4364852680233931</v>
      </c>
      <c r="AM94" s="34">
        <f t="shared" si="46"/>
        <v>-0.5884462783058898</v>
      </c>
      <c r="AN94" s="34">
        <f t="shared" si="47"/>
        <v>-0.12531325383440606</v>
      </c>
      <c r="AO94" s="34">
        <f t="shared" si="48"/>
        <v>-0.40943751934831552</v>
      </c>
      <c r="AP94" s="34">
        <f t="shared" si="49"/>
        <v>-0.99032082525828224</v>
      </c>
      <c r="AQ94" s="34">
        <f t="shared" si="50"/>
        <v>0.37436741015488589</v>
      </c>
      <c r="AR94" s="34">
        <f t="shared" si="51"/>
        <v>-0.11765650209140782</v>
      </c>
      <c r="AS94" s="34">
        <f t="shared" si="52"/>
        <v>-0.84849176814839633</v>
      </c>
      <c r="AT94" s="34">
        <f t="shared" si="53"/>
        <v>-0.12426461820746595</v>
      </c>
      <c r="AU94" s="34">
        <f t="shared" si="54"/>
        <v>-8.6111312346151866E-2</v>
      </c>
      <c r="AV94" s="34">
        <f t="shared" si="55"/>
        <v>-0.47980460021083543</v>
      </c>
      <c r="AW94" s="34">
        <f t="shared" si="56"/>
        <v>-0.29806392920616048</v>
      </c>
      <c r="AX94" s="34">
        <f t="shared" si="57"/>
        <v>-0.16620814560446887</v>
      </c>
      <c r="AY94" s="34">
        <f t="shared" si="58"/>
        <v>-0.16607395422978119</v>
      </c>
      <c r="AZ94" s="34">
        <f t="shared" si="59"/>
        <v>-0.59081650730823243</v>
      </c>
      <c r="BA94" s="34">
        <f t="shared" si="60"/>
        <v>-0.92108141401104526</v>
      </c>
      <c r="BB94" s="34">
        <f t="shared" si="61"/>
        <v>-0.29789812844345293</v>
      </c>
      <c r="BC94" s="34">
        <f t="shared" si="62"/>
        <v>-1.1558261567322148</v>
      </c>
      <c r="BD94" s="34">
        <f t="shared" si="63"/>
        <v>-0.18555540428451839</v>
      </c>
      <c r="BE94" s="34">
        <f t="shared" si="64"/>
        <v>0.24864075736660643</v>
      </c>
      <c r="BF94" s="34">
        <f t="shared" si="65"/>
        <v>0.58979106168528461</v>
      </c>
      <c r="BG94" s="34">
        <f t="shared" si="66"/>
        <v>-0.22580677265826482</v>
      </c>
      <c r="BH94" s="34">
        <f t="shared" si="67"/>
        <v>-0.11506432621005545</v>
      </c>
      <c r="BI94" s="19">
        <f t="shared" si="75"/>
        <v>-0.22400908589685517</v>
      </c>
      <c r="BJ94" s="19">
        <f t="shared" si="76"/>
        <v>-0.33466696961358355</v>
      </c>
      <c r="BK94" s="19">
        <f t="shared" si="77"/>
        <v>-0.81360106430133472</v>
      </c>
      <c r="BL94" s="19">
        <f t="shared" si="78"/>
        <v>-0.28037494311542954</v>
      </c>
      <c r="BM94" s="19">
        <f t="shared" si="79"/>
        <v>-0.42066251396298421</v>
      </c>
      <c r="BN94" s="19">
        <f t="shared" si="80"/>
        <v>-0.2225497036225407</v>
      </c>
      <c r="BO94" s="19">
        <f t="shared" si="81"/>
        <v>-0.43277265195423614</v>
      </c>
      <c r="BP94" s="19">
        <f t="shared" si="82"/>
        <v>-0.301346706813931</v>
      </c>
      <c r="BQ94" s="19">
        <f t="shared" si="83"/>
        <v>-4.2560535226298839E-3</v>
      </c>
      <c r="BR94" s="19">
        <f t="shared" si="84"/>
        <v>-0.27612199830381307</v>
      </c>
      <c r="BS94" s="19">
        <f t="shared" si="85"/>
        <v>-0.23920784948774323</v>
      </c>
      <c r="BT94" s="19">
        <f>IF(AND('[1]Ponderación por derecho'!$B$13&lt;&gt;1,'[1]Ponderación por derecho'!$B$13&lt;&gt;0),"Error ponderación",IFERROR(IF(SUM($BI$1126:$BS$1126)=0,0,SUMPRODUCT($BI$1126:$BS$1126,BI94:BS94)),""))</f>
        <v>-0.35008463098659703</v>
      </c>
      <c r="BU94" s="34">
        <f t="shared" si="86"/>
        <v>-0.34853564468611115</v>
      </c>
      <c r="BV94" s="16">
        <f t="shared" si="87"/>
        <v>0</v>
      </c>
      <c r="BW94" s="34">
        <f t="shared" si="68"/>
        <v>2.0747904776691438E-2</v>
      </c>
      <c r="BX94" s="34">
        <f t="shared" si="69"/>
        <v>-3.0411061590496991E-2</v>
      </c>
      <c r="BY94" s="34">
        <f t="shared" si="88"/>
        <v>0.73585719375712888</v>
      </c>
      <c r="BZ94" s="34">
        <f t="shared" si="89"/>
        <v>-0.24206467898110776</v>
      </c>
      <c r="CA94" s="19">
        <f t="shared" si="70"/>
        <v>-0.1849169982289664</v>
      </c>
      <c r="CB94" s="16"/>
      <c r="CC94" s="5">
        <f t="shared" si="71"/>
        <v>5656</v>
      </c>
      <c r="CD94" s="6">
        <f t="shared" si="72"/>
        <v>1.7680779018925893E-4</v>
      </c>
      <c r="CE94" s="19">
        <f t="shared" si="73"/>
        <v>0.74372643173564379</v>
      </c>
      <c r="CF94" s="4">
        <f t="shared" si="74"/>
        <v>1.3149662690052191E-4</v>
      </c>
      <c r="CG94" s="3">
        <f>IF('Ponderación por derecho'!$D$20="Error ponderación","",CF94/$CF$1127)</f>
        <v>8.8341623866439344E-5</v>
      </c>
      <c r="CH94" s="39"/>
    </row>
    <row r="95" spans="1:86" ht="18.95" customHeight="1">
      <c r="A95" s="7">
        <v>5658</v>
      </c>
      <c r="B95" s="7" t="s">
        <v>962</v>
      </c>
      <c r="C95" s="7" t="s">
        <v>988</v>
      </c>
      <c r="D95" s="5">
        <v>0</v>
      </c>
      <c r="E95" s="5">
        <v>485</v>
      </c>
      <c r="F95" s="19">
        <v>53.559759999999997</v>
      </c>
      <c r="G95" s="19">
        <v>43.686869999999999</v>
      </c>
      <c r="H95" s="19">
        <v>70.959590000000006</v>
      </c>
      <c r="I95" s="19">
        <v>9.2803050000000002</v>
      </c>
      <c r="J95" s="19">
        <v>15.83333</v>
      </c>
      <c r="K95" s="84"/>
      <c r="L95" s="84">
        <v>5.6236300000000003E-2</v>
      </c>
      <c r="M95" s="84">
        <v>5.1943000000000003E-2</v>
      </c>
      <c r="N95" s="84">
        <v>0</v>
      </c>
      <c r="O95" s="84">
        <v>2.4792100000000001E-2</v>
      </c>
      <c r="P95" s="84">
        <v>7.9109700000000005E-2</v>
      </c>
      <c r="Q95" s="84">
        <v>2.2852399999999998E-2</v>
      </c>
      <c r="R95" s="84">
        <v>1.5118E-3</v>
      </c>
      <c r="S95" s="84">
        <v>4.7942000000000002E-3</v>
      </c>
      <c r="T95" s="19">
        <v>0.85102040000000001</v>
      </c>
      <c r="U95" s="19">
        <v>8.3673499999999998E-2</v>
      </c>
      <c r="V95" s="19">
        <v>0.73673469999999996</v>
      </c>
      <c r="W95" s="19">
        <v>0.54693879999999995</v>
      </c>
      <c r="X95" s="19">
        <v>0.83265299999999998</v>
      </c>
      <c r="Y95" s="19">
        <v>0.9428571</v>
      </c>
      <c r="Z95" s="19">
        <v>7.8066899999999995E-2</v>
      </c>
      <c r="AA95" s="19">
        <v>8.2474200000000001E-3</v>
      </c>
      <c r="AB95" s="19">
        <v>0</v>
      </c>
      <c r="AC95" s="19">
        <v>0.41099999999999998</v>
      </c>
      <c r="AD95" s="40">
        <v>4123.7113402061859</v>
      </c>
      <c r="AE95" s="19">
        <v>0.75377360000000004</v>
      </c>
      <c r="AF95" s="5">
        <v>0</v>
      </c>
      <c r="AG95" s="5">
        <v>0</v>
      </c>
      <c r="AH95" s="32">
        <v>0</v>
      </c>
      <c r="AI95" s="32">
        <v>0</v>
      </c>
      <c r="AJ95" s="32">
        <v>0</v>
      </c>
      <c r="AK95" s="16"/>
      <c r="AL95" s="34">
        <f t="shared" si="45"/>
        <v>-0.97037683227133731</v>
      </c>
      <c r="AM95" s="34">
        <f t="shared" si="46"/>
        <v>-1.2588527009203729</v>
      </c>
      <c r="AN95" s="34">
        <f t="shared" si="47"/>
        <v>-0.41450180092231736</v>
      </c>
      <c r="AO95" s="34">
        <f t="shared" si="48"/>
        <v>-0.93006518345968658</v>
      </c>
      <c r="AP95" s="34">
        <f t="shared" si="49"/>
        <v>-0.68086668310975729</v>
      </c>
      <c r="AQ95" s="34" t="str">
        <f t="shared" si="50"/>
        <v/>
      </c>
      <c r="AR95" s="34">
        <f t="shared" si="51"/>
        <v>1.3590175075961584</v>
      </c>
      <c r="AS95" s="34">
        <f t="shared" si="52"/>
        <v>-0.15172386843651431</v>
      </c>
      <c r="AT95" s="34">
        <f t="shared" si="53"/>
        <v>-0.15074875333706975</v>
      </c>
      <c r="AU95" s="34">
        <f t="shared" si="54"/>
        <v>0.19989852896214888</v>
      </c>
      <c r="AV95" s="34">
        <f t="shared" si="55"/>
        <v>1.2665852604737946</v>
      </c>
      <c r="AW95" s="34">
        <f t="shared" si="56"/>
        <v>0.22856043283900684</v>
      </c>
      <c r="AX95" s="34">
        <f t="shared" si="57"/>
        <v>-0.15372774892800273</v>
      </c>
      <c r="AY95" s="34">
        <f t="shared" si="58"/>
        <v>-2.3974865094542049E-2</v>
      </c>
      <c r="AZ95" s="34">
        <f t="shared" si="59"/>
        <v>-1.5803774584239956</v>
      </c>
      <c r="BA95" s="34">
        <f t="shared" si="60"/>
        <v>-1.1584708071839338</v>
      </c>
      <c r="BB95" s="34">
        <f t="shared" si="61"/>
        <v>-1.5614768613883314</v>
      </c>
      <c r="BC95" s="34">
        <f t="shared" si="62"/>
        <v>-0.95354246941979315</v>
      </c>
      <c r="BD95" s="34">
        <f t="shared" si="63"/>
        <v>0.30674642002206265</v>
      </c>
      <c r="BE95" s="34">
        <f t="shared" si="64"/>
        <v>1.2395661768876594</v>
      </c>
      <c r="BF95" s="34">
        <f t="shared" si="65"/>
        <v>-0.23512851823445027</v>
      </c>
      <c r="BG95" s="34">
        <f t="shared" si="66"/>
        <v>0.38655083420097175</v>
      </c>
      <c r="BH95" s="34">
        <f t="shared" si="67"/>
        <v>-0.11506432621005545</v>
      </c>
      <c r="BI95" s="19">
        <f t="shared" si="75"/>
        <v>-0.78648630405312558</v>
      </c>
      <c r="BJ95" s="19">
        <f t="shared" si="76"/>
        <v>-0.48710401823751531</v>
      </c>
      <c r="BK95" s="19">
        <f t="shared" si="77"/>
        <v>-0.69188105670921496</v>
      </c>
      <c r="BL95" s="19">
        <f t="shared" si="78"/>
        <v>-0.56056279280420351</v>
      </c>
      <c r="BM95" s="19">
        <f t="shared" si="79"/>
        <v>-5.8073911375181919E-2</v>
      </c>
      <c r="BN95" s="19">
        <f t="shared" si="80"/>
        <v>0.51192486836337225</v>
      </c>
      <c r="BO95" s="19">
        <f t="shared" si="81"/>
        <v>-0.76062740301489173</v>
      </c>
      <c r="BP95" s="19">
        <f t="shared" si="82"/>
        <v>-0.56205229059966999</v>
      </c>
      <c r="BQ95" s="19">
        <f t="shared" si="83"/>
        <v>-0.40982673853344326</v>
      </c>
      <c r="BR95" s="19">
        <f t="shared" si="84"/>
        <v>-0.20260028772163585</v>
      </c>
      <c r="BS95" s="19">
        <f t="shared" si="85"/>
        <v>-0.36980534119197822</v>
      </c>
      <c r="BT95" s="19">
        <f>IF(AND('[1]Ponderación por derecho'!$B$13&lt;&gt;1,'[1]Ponderación por derecho'!$B$13&lt;&gt;0),"Error ponderación",IFERROR(IF(SUM($BI$1126:$BS$1126)=0,0,SUMPRODUCT($BI$1126:$BS$1126,BI95:BS95)),""))</f>
        <v>-0.32415704464593725</v>
      </c>
      <c r="BU95" s="34">
        <f t="shared" si="86"/>
        <v>-0.32234005235082114</v>
      </c>
      <c r="BV95" s="16">
        <f t="shared" si="87"/>
        <v>0</v>
      </c>
      <c r="BW95" s="34">
        <f t="shared" si="68"/>
        <v>-1.4673111261842045</v>
      </c>
      <c r="BX95" s="34">
        <f t="shared" si="69"/>
        <v>-4.9318317466346351E-2</v>
      </c>
      <c r="BY95" s="34">
        <f t="shared" si="88"/>
        <v>0.3461456464926651</v>
      </c>
      <c r="BZ95" s="34">
        <f t="shared" si="89"/>
        <v>0.39016126571929521</v>
      </c>
      <c r="CA95" s="19">
        <f t="shared" si="70"/>
        <v>0.29562728454888804</v>
      </c>
      <c r="CB95" s="16"/>
      <c r="CC95" s="5">
        <f t="shared" si="71"/>
        <v>5658</v>
      </c>
      <c r="CD95" s="6">
        <f t="shared" si="72"/>
        <v>7.0927856279396666E-5</v>
      </c>
      <c r="CE95" s="19">
        <f t="shared" si="73"/>
        <v>0.89877157233222638</v>
      </c>
      <c r="CF95" s="4">
        <f t="shared" si="74"/>
        <v>6.3747940910387511E-5</v>
      </c>
      <c r="CG95" s="3">
        <f>IF('Ponderación por derecho'!$D$20="Error ponderación","",CF95/$CF$1127)</f>
        <v>4.2826928347187155E-5</v>
      </c>
      <c r="CH95" s="39"/>
    </row>
    <row r="96" spans="1:86" ht="18.95" customHeight="1">
      <c r="A96" s="7">
        <v>5659</v>
      </c>
      <c r="B96" s="7" t="s">
        <v>962</v>
      </c>
      <c r="C96" s="7" t="s">
        <v>987</v>
      </c>
      <c r="D96" s="5">
        <v>0</v>
      </c>
      <c r="E96" s="5">
        <v>11882</v>
      </c>
      <c r="F96" s="19">
        <v>83.496560000000002</v>
      </c>
      <c r="G96" s="19">
        <v>61.789250000000003</v>
      </c>
      <c r="H96" s="19">
        <v>84.341030000000003</v>
      </c>
      <c r="I96" s="19">
        <v>19.202020000000001</v>
      </c>
      <c r="J96" s="19">
        <v>47.892009999999999</v>
      </c>
      <c r="K96" s="84">
        <v>1.32406E-2</v>
      </c>
      <c r="L96" s="84">
        <v>1.32E-3</v>
      </c>
      <c r="M96" s="84">
        <v>1.5462200000000001E-2</v>
      </c>
      <c r="N96" s="84">
        <v>2.7680000000000001E-4</v>
      </c>
      <c r="O96" s="84">
        <v>8.6753999999999998E-3</v>
      </c>
      <c r="P96" s="84">
        <v>1.9589599999999999E-2</v>
      </c>
      <c r="Q96" s="84">
        <v>1.9292999999999999E-3</v>
      </c>
      <c r="R96" s="84">
        <v>1.7034999999999999E-3</v>
      </c>
      <c r="S96" s="84">
        <v>1.154E-4</v>
      </c>
      <c r="T96" s="19">
        <v>0.99565749999999997</v>
      </c>
      <c r="U96" s="19">
        <v>0.1034822</v>
      </c>
      <c r="V96" s="19">
        <v>0.70634980000000003</v>
      </c>
      <c r="W96" s="19">
        <v>0.53502669999999997</v>
      </c>
      <c r="X96" s="19">
        <v>0.85759940000000001</v>
      </c>
      <c r="Y96" s="19">
        <v>0.7989349</v>
      </c>
      <c r="Z96" s="19">
        <v>0.17342630000000001</v>
      </c>
      <c r="AA96" s="19">
        <v>2.1039999999999999E-4</v>
      </c>
      <c r="AB96" s="19">
        <v>0</v>
      </c>
      <c r="AC96" s="19">
        <v>0.49059999999999998</v>
      </c>
      <c r="AD96" s="40">
        <v>3405.3189698703923</v>
      </c>
      <c r="AE96" s="19">
        <v>0.65943399999999996</v>
      </c>
      <c r="AF96" s="5">
        <v>1</v>
      </c>
      <c r="AG96" s="5">
        <v>0</v>
      </c>
      <c r="AH96" s="32">
        <v>0</v>
      </c>
      <c r="AI96" s="32">
        <v>0</v>
      </c>
      <c r="AJ96" s="32">
        <v>1</v>
      </c>
      <c r="AK96" s="16"/>
      <c r="AL96" s="34">
        <f t="shared" si="45"/>
        <v>0.85705220015975658</v>
      </c>
      <c r="AM96" s="34">
        <f t="shared" si="46"/>
        <v>0.55954801358807749</v>
      </c>
      <c r="AN96" s="34">
        <f t="shared" si="47"/>
        <v>1.1945322992282301</v>
      </c>
      <c r="AO96" s="34">
        <f t="shared" si="48"/>
        <v>-4.4497743618857957E-2</v>
      </c>
      <c r="AP96" s="34">
        <f t="shared" si="49"/>
        <v>1.7405209090745071</v>
      </c>
      <c r="AQ96" s="34">
        <f t="shared" si="50"/>
        <v>-1.8352472516535961E-2</v>
      </c>
      <c r="AR96" s="34">
        <f t="shared" si="51"/>
        <v>-0.56292024879830183</v>
      </c>
      <c r="AS96" s="34">
        <f t="shared" si="52"/>
        <v>-0.7193337821697241</v>
      </c>
      <c r="AT96" s="34">
        <f t="shared" si="53"/>
        <v>-0.14439733364908297</v>
      </c>
      <c r="AU96" s="34">
        <f t="shared" si="54"/>
        <v>-0.20953582697200554</v>
      </c>
      <c r="AV96" s="34">
        <f t="shared" si="55"/>
        <v>-0.17449949282456373</v>
      </c>
      <c r="AW96" s="34">
        <f t="shared" si="56"/>
        <v>-0.35760154214262624</v>
      </c>
      <c r="AX96" s="34">
        <f t="shared" si="57"/>
        <v>-0.14760571197079042</v>
      </c>
      <c r="AY96" s="34">
        <f t="shared" si="58"/>
        <v>-0.20563371321770307</v>
      </c>
      <c r="AZ96" s="34">
        <f t="shared" si="59"/>
        <v>0.93231045246761635</v>
      </c>
      <c r="BA96" s="34">
        <f t="shared" si="60"/>
        <v>-0.97017997381547871</v>
      </c>
      <c r="BB96" s="34">
        <f t="shared" si="61"/>
        <v>-2.3067890399713993</v>
      </c>
      <c r="BC96" s="34">
        <f t="shared" si="62"/>
        <v>-1.0865679475932668</v>
      </c>
      <c r="BD96" s="34">
        <f t="shared" si="63"/>
        <v>0.60571299466735817</v>
      </c>
      <c r="BE96" s="34">
        <f t="shared" si="64"/>
        <v>-0.96101872370983821</v>
      </c>
      <c r="BF96" s="34">
        <f t="shared" si="65"/>
        <v>0.71890794331182306</v>
      </c>
      <c r="BG96" s="34">
        <f t="shared" si="66"/>
        <v>-0.24168739490700586</v>
      </c>
      <c r="BH96" s="34">
        <f t="shared" si="67"/>
        <v>-0.11506432621005545</v>
      </c>
      <c r="BI96" s="19">
        <f t="shared" si="75"/>
        <v>6.8666617632071783E-2</v>
      </c>
      <c r="BJ96" s="19">
        <f t="shared" si="76"/>
        <v>-0.77005375839387458</v>
      </c>
      <c r="BK96" s="19">
        <f t="shared" si="77"/>
        <v>-0.31628317653441146</v>
      </c>
      <c r="BL96" s="19">
        <f t="shared" si="78"/>
        <v>0.35632743325533678</v>
      </c>
      <c r="BM96" s="19">
        <f t="shared" si="79"/>
        <v>0.71223269225661989</v>
      </c>
      <c r="BN96" s="19">
        <f t="shared" si="80"/>
        <v>-9.2822005458215104E-2</v>
      </c>
      <c r="BO96" s="19">
        <f t="shared" si="81"/>
        <v>0.17673705556871075</v>
      </c>
      <c r="BP96" s="19">
        <f t="shared" si="82"/>
        <v>0.35472324409448308</v>
      </c>
      <c r="BQ96" s="19">
        <f t="shared" si="83"/>
        <v>0.45677547675129215</v>
      </c>
      <c r="BR96" s="19">
        <f t="shared" si="84"/>
        <v>0.13657703067834923</v>
      </c>
      <c r="BS96" s="19">
        <f t="shared" si="85"/>
        <v>0.17878472024399936</v>
      </c>
      <c r="BT96" s="19">
        <f>IF(AND('[1]Ponderación por derecho'!$B$13&lt;&gt;1,'[1]Ponderación por derecho'!$B$13&lt;&gt;0),"Error ponderación",IFERROR(IF(SUM($BI$1126:$BS$1126)=0,0,SUMPRODUCT($BI$1126:$BS$1126,BI96:BS96)),""))</f>
        <v>-9.3488825531884076E-2</v>
      </c>
      <c r="BU96" s="34">
        <f t="shared" si="86"/>
        <v>-8.928748227247113E-2</v>
      </c>
      <c r="BV96" s="16">
        <f t="shared" si="87"/>
        <v>0</v>
      </c>
      <c r="BW96" s="34">
        <f t="shared" si="68"/>
        <v>-0.31507864695767474</v>
      </c>
      <c r="BX96" s="34">
        <f t="shared" si="69"/>
        <v>-4.9358764213390735E-2</v>
      </c>
      <c r="BY96" s="34">
        <f t="shared" si="88"/>
        <v>-4.3565900771799115E-2</v>
      </c>
      <c r="BZ96" s="34">
        <f t="shared" si="89"/>
        <v>0.13600110398095486</v>
      </c>
      <c r="CA96" s="19">
        <f t="shared" si="70"/>
        <v>0.1024444301326061</v>
      </c>
      <c r="CB96" s="16"/>
      <c r="CC96" s="5">
        <f t="shared" si="71"/>
        <v>5659</v>
      </c>
      <c r="CD96" s="6">
        <f t="shared" si="72"/>
        <v>1.7376593573438994E-3</v>
      </c>
      <c r="CE96" s="19">
        <f t="shared" si="73"/>
        <v>1.6974903822230805</v>
      </c>
      <c r="CF96" s="4">
        <f t="shared" si="74"/>
        <v>2.9496600466712079E-3</v>
      </c>
      <c r="CG96" s="3">
        <f>IF('Ponderación por derecho'!$D$20="Error ponderación","",CF96/$CF$1127)</f>
        <v>1.9816307423156992E-3</v>
      </c>
      <c r="CH96" s="39"/>
    </row>
    <row r="97" spans="1:86" ht="18.95" customHeight="1">
      <c r="A97" s="7">
        <v>5660</v>
      </c>
      <c r="B97" s="7" t="s">
        <v>962</v>
      </c>
      <c r="C97" s="7" t="s">
        <v>133</v>
      </c>
      <c r="D97" s="5">
        <v>0</v>
      </c>
      <c r="E97" s="5">
        <v>16312</v>
      </c>
      <c r="F97" s="19">
        <v>62.922629999999998</v>
      </c>
      <c r="G97" s="19">
        <v>52.66386</v>
      </c>
      <c r="H97" s="19">
        <v>69.43817</v>
      </c>
      <c r="I97" s="19">
        <v>14.8208</v>
      </c>
      <c r="J97" s="19">
        <v>18.333870000000001</v>
      </c>
      <c r="K97" s="84">
        <v>1.6992000000000001E-3</v>
      </c>
      <c r="L97" s="84">
        <v>0.1012851</v>
      </c>
      <c r="M97" s="84">
        <v>0.26835100000000001</v>
      </c>
      <c r="N97" s="84">
        <v>8.7986999999999996E-3</v>
      </c>
      <c r="O97" s="84">
        <v>9.7117899999999993E-2</v>
      </c>
      <c r="P97" s="84">
        <v>5.3641899999999999E-2</v>
      </c>
      <c r="Q97" s="84">
        <v>4.5108099999999998E-2</v>
      </c>
      <c r="R97" s="84">
        <v>6.7399999999999998E-5</v>
      </c>
      <c r="S97" s="84">
        <v>3.0410000000000002E-4</v>
      </c>
      <c r="T97" s="19">
        <v>0.85352439999999996</v>
      </c>
      <c r="U97" s="19">
        <v>0.25139080000000003</v>
      </c>
      <c r="V97" s="19">
        <v>0.84200540000000001</v>
      </c>
      <c r="W97" s="19">
        <v>0.73394859999999995</v>
      </c>
      <c r="X97" s="19">
        <v>0.7829701</v>
      </c>
      <c r="Y97" s="19">
        <v>0.90496759999999998</v>
      </c>
      <c r="Z97" s="19">
        <v>1.5779100000000001E-2</v>
      </c>
      <c r="AA97" s="19">
        <v>4.7511000000000003E-3</v>
      </c>
      <c r="AB97" s="19">
        <v>1.71653E-3</v>
      </c>
      <c r="AC97" s="19">
        <v>0.50649999999999995</v>
      </c>
      <c r="AD97" s="40">
        <v>58081.841589014221</v>
      </c>
      <c r="AE97" s="19">
        <v>0.49433959999999999</v>
      </c>
      <c r="AF97" s="5">
        <v>1</v>
      </c>
      <c r="AG97" s="5">
        <v>1</v>
      </c>
      <c r="AH97" s="32">
        <v>0</v>
      </c>
      <c r="AI97" s="32">
        <v>0</v>
      </c>
      <c r="AJ97" s="32">
        <v>0</v>
      </c>
      <c r="AK97" s="16"/>
      <c r="AL97" s="34">
        <f t="shared" si="45"/>
        <v>-0.39884011275294812</v>
      </c>
      <c r="AM97" s="34">
        <f t="shared" si="46"/>
        <v>-0.35710580188636687</v>
      </c>
      <c r="AN97" s="34">
        <f t="shared" si="47"/>
        <v>-0.59744299862981798</v>
      </c>
      <c r="AO97" s="34">
        <f t="shared" si="48"/>
        <v>-0.43554563995325535</v>
      </c>
      <c r="AP97" s="34">
        <f t="shared" si="49"/>
        <v>-0.49200124854537591</v>
      </c>
      <c r="AQ97" s="34">
        <f t="shared" si="50"/>
        <v>-0.34483593446353178</v>
      </c>
      <c r="AR97" s="34">
        <f t="shared" si="51"/>
        <v>2.9356166156981747</v>
      </c>
      <c r="AS97" s="34">
        <f t="shared" si="52"/>
        <v>3.2153987333478891</v>
      </c>
      <c r="AT97" s="34">
        <f t="shared" si="53"/>
        <v>5.1145164324379634E-2</v>
      </c>
      <c r="AU97" s="34">
        <f t="shared" si="54"/>
        <v>2.0372887726486639</v>
      </c>
      <c r="AV97" s="34">
        <f t="shared" si="55"/>
        <v>0.64996569363751677</v>
      </c>
      <c r="AW97" s="34">
        <f t="shared" si="56"/>
        <v>0.85205528143212805</v>
      </c>
      <c r="AX97" s="34">
        <f t="shared" si="57"/>
        <v>-0.19985539723784851</v>
      </c>
      <c r="AY97" s="34">
        <f t="shared" si="58"/>
        <v>-0.19830725672440552</v>
      </c>
      <c r="AZ97" s="34">
        <f t="shared" si="59"/>
        <v>-1.5368770665544649</v>
      </c>
      <c r="BA97" s="34">
        <f t="shared" si="60"/>
        <v>0.43575951521517431</v>
      </c>
      <c r="BB97" s="34">
        <f t="shared" si="61"/>
        <v>1.020711487362685</v>
      </c>
      <c r="BC97" s="34">
        <f t="shared" si="62"/>
        <v>1.1348439669034154</v>
      </c>
      <c r="BD97" s="34">
        <f t="shared" si="63"/>
        <v>-0.28867121264015422</v>
      </c>
      <c r="BE97" s="34">
        <f t="shared" si="64"/>
        <v>0.66023191440981421</v>
      </c>
      <c r="BF97" s="34">
        <f t="shared" si="65"/>
        <v>-0.85829552966176581</v>
      </c>
      <c r="BG97" s="34">
        <f t="shared" si="66"/>
        <v>0.11325029678849746</v>
      </c>
      <c r="BH97" s="34">
        <f t="shared" si="67"/>
        <v>-7.2276214079420642E-2</v>
      </c>
      <c r="BI97" s="19">
        <f t="shared" si="75"/>
        <v>-0.16883980595939183</v>
      </c>
      <c r="BJ97" s="19">
        <f t="shared" si="76"/>
        <v>1.1997407670581641</v>
      </c>
      <c r="BK97" s="19">
        <f t="shared" si="77"/>
        <v>1.3171341958327856</v>
      </c>
      <c r="BL97" s="19">
        <f t="shared" si="78"/>
        <v>-0.17384747421428423</v>
      </c>
      <c r="BM97" s="19">
        <f t="shared" si="79"/>
        <v>0.41887210382104456</v>
      </c>
      <c r="BN97" s="19">
        <f t="shared" si="80"/>
        <v>0.30378583176479429</v>
      </c>
      <c r="BO97" s="19">
        <f t="shared" si="81"/>
        <v>-0.37345580835853071</v>
      </c>
      <c r="BP97" s="19">
        <f t="shared" si="82"/>
        <v>-0.29934775499539834</v>
      </c>
      <c r="BQ97" s="19">
        <f t="shared" si="83"/>
        <v>-0.48514763304637315</v>
      </c>
      <c r="BR97" s="19">
        <f t="shared" si="84"/>
        <v>-0.16129902422961873</v>
      </c>
      <c r="BS97" s="19">
        <f t="shared" si="85"/>
        <v>-0.22314119451892478</v>
      </c>
      <c r="BT97" s="19">
        <f>IF(AND('[1]Ponderación por derecho'!$B$13&lt;&gt;1,'[1]Ponderación por derecho'!$B$13&lt;&gt;0),"Error ponderación",IFERROR(IF(SUM($BI$1126:$BS$1126)=0,0,SUMPRODUCT($BI$1126:$BS$1126,BI97:BS97)),""))</f>
        <v>0.1443559987618058</v>
      </c>
      <c r="BU97" s="34">
        <f t="shared" si="86"/>
        <v>0.15101587548688555</v>
      </c>
      <c r="BV97" s="16">
        <f t="shared" si="87"/>
        <v>0</v>
      </c>
      <c r="BW97" s="34">
        <f t="shared" si="68"/>
        <v>-8.4921656760416131E-2</v>
      </c>
      <c r="BX97" s="34">
        <f t="shared" si="69"/>
        <v>-4.6280380351088793E-2</v>
      </c>
      <c r="BY97" s="34">
        <f t="shared" si="88"/>
        <v>-0.72556152157895015</v>
      </c>
      <c r="BZ97" s="34">
        <f t="shared" si="89"/>
        <v>0.28558785289681837</v>
      </c>
      <c r="CA97" s="19">
        <f t="shared" si="70"/>
        <v>0.21614279631545599</v>
      </c>
      <c r="CB97" s="16"/>
      <c r="CC97" s="5">
        <f t="shared" si="71"/>
        <v>5660</v>
      </c>
      <c r="CD97" s="6">
        <f t="shared" si="72"/>
        <v>2.3855158590299352E-3</v>
      </c>
      <c r="CE97" s="19">
        <f t="shared" si="73"/>
        <v>2.2931305959719785</v>
      </c>
      <c r="CF97" s="4">
        <f t="shared" si="74"/>
        <v>5.4702994035179218E-3</v>
      </c>
      <c r="CG97" s="3">
        <f>IF('Ponderación por derecho'!$D$20="Error ponderación","",CF97/$CF$1127)</f>
        <v>3.6750382403951212E-3</v>
      </c>
      <c r="CH97" s="39"/>
    </row>
    <row r="98" spans="1:86" ht="18.95" customHeight="1">
      <c r="A98" s="7">
        <v>5664</v>
      </c>
      <c r="B98" s="7" t="s">
        <v>962</v>
      </c>
      <c r="C98" s="7" t="s">
        <v>94</v>
      </c>
      <c r="D98" s="5">
        <v>0</v>
      </c>
      <c r="E98" s="5">
        <v>1836</v>
      </c>
      <c r="F98" s="19">
        <v>50.11083</v>
      </c>
      <c r="G98" s="19">
        <v>40.961109999999998</v>
      </c>
      <c r="H98" s="19">
        <v>67.411420000000007</v>
      </c>
      <c r="I98" s="19">
        <v>9.9148350000000001</v>
      </c>
      <c r="J98" s="19">
        <v>12.32555</v>
      </c>
      <c r="K98" s="84"/>
      <c r="L98" s="84">
        <v>1.2896400000000001E-2</v>
      </c>
      <c r="M98" s="84">
        <v>0.1241295</v>
      </c>
      <c r="N98" s="84">
        <v>8.1430000000000001E-4</v>
      </c>
      <c r="O98" s="84">
        <v>3.3321000000000002E-3</v>
      </c>
      <c r="P98" s="84">
        <v>4.7272599999999998E-2</v>
      </c>
      <c r="Q98" s="84">
        <v>0</v>
      </c>
      <c r="R98" s="84">
        <v>3.479E-4</v>
      </c>
      <c r="S98" s="84">
        <v>1.8670000000000001E-4</v>
      </c>
      <c r="T98" s="19">
        <v>0.98623150000000004</v>
      </c>
      <c r="U98" s="19">
        <v>0.1218766</v>
      </c>
      <c r="V98" s="19">
        <v>0.74910759999999998</v>
      </c>
      <c r="W98" s="19">
        <v>0.60020399999999996</v>
      </c>
      <c r="X98" s="19">
        <v>0.83528809999999998</v>
      </c>
      <c r="Y98" s="19">
        <v>0.9260581</v>
      </c>
      <c r="Z98" s="19">
        <v>1.7681700000000002E-2</v>
      </c>
      <c r="AA98" s="19">
        <v>0</v>
      </c>
      <c r="AB98" s="19">
        <v>1.08932E-3</v>
      </c>
      <c r="AC98" s="19">
        <v>0.52129999999999999</v>
      </c>
      <c r="AD98" s="40">
        <v>84587.145969498917</v>
      </c>
      <c r="AE98" s="19">
        <v>0.84811320000000001</v>
      </c>
      <c r="AF98" s="5">
        <v>1</v>
      </c>
      <c r="AG98" s="5">
        <v>0</v>
      </c>
      <c r="AH98" s="32">
        <v>0</v>
      </c>
      <c r="AI98" s="32">
        <v>0</v>
      </c>
      <c r="AJ98" s="32">
        <v>0</v>
      </c>
      <c r="AK98" s="16"/>
      <c r="AL98" s="34">
        <f t="shared" si="45"/>
        <v>-1.1809095148834592</v>
      </c>
      <c r="AM98" s="34">
        <f t="shared" si="46"/>
        <v>-1.5326577990112624</v>
      </c>
      <c r="AN98" s="34">
        <f t="shared" si="47"/>
        <v>-0.84114695444325138</v>
      </c>
      <c r="AO98" s="34">
        <f t="shared" si="48"/>
        <v>-0.87342990340959437</v>
      </c>
      <c r="AP98" s="34">
        <f t="shared" si="49"/>
        <v>-0.94580881323214916</v>
      </c>
      <c r="AQ98" s="34" t="str">
        <f t="shared" si="50"/>
        <v/>
      </c>
      <c r="AR98" s="34">
        <f t="shared" si="51"/>
        <v>-0.15777423125660955</v>
      </c>
      <c r="AS98" s="34">
        <f t="shared" si="52"/>
        <v>0.97143606878258026</v>
      </c>
      <c r="AT98" s="34">
        <f t="shared" si="53"/>
        <v>-0.1320639229471578</v>
      </c>
      <c r="AU98" s="34">
        <f t="shared" si="54"/>
        <v>-0.3452789129674616</v>
      </c>
      <c r="AV98" s="34">
        <f t="shared" si="55"/>
        <v>0.49575390435653044</v>
      </c>
      <c r="AW98" s="34">
        <f t="shared" si="56"/>
        <v>-0.41165100414070804</v>
      </c>
      <c r="AX98" s="34">
        <f t="shared" si="57"/>
        <v>-0.19089748713613724</v>
      </c>
      <c r="AY98" s="34">
        <f t="shared" si="58"/>
        <v>-0.20286542308536543</v>
      </c>
      <c r="AZ98" s="34">
        <f t="shared" si="59"/>
        <v>0.76855857796194549</v>
      </c>
      <c r="BA98" s="34">
        <f t="shared" si="60"/>
        <v>-0.79533271451463039</v>
      </c>
      <c r="BB98" s="34">
        <f t="shared" si="61"/>
        <v>-1.2579816037310585</v>
      </c>
      <c r="BC98" s="34">
        <f t="shared" si="62"/>
        <v>-0.3587163094643096</v>
      </c>
      <c r="BD98" s="34">
        <f t="shared" si="63"/>
        <v>0.3383264003337636</v>
      </c>
      <c r="BE98" s="34">
        <f t="shared" si="64"/>
        <v>0.98270777877300175</v>
      </c>
      <c r="BF98" s="34">
        <f t="shared" si="65"/>
        <v>-0.83926070171886824</v>
      </c>
      <c r="BG98" s="34">
        <f t="shared" si="66"/>
        <v>-0.258133953880894</v>
      </c>
      <c r="BH98" s="34">
        <f t="shared" si="67"/>
        <v>-8.7910739435491006E-2</v>
      </c>
      <c r="BI98" s="19">
        <f t="shared" si="75"/>
        <v>-0.81823983447894089</v>
      </c>
      <c r="BJ98" s="19">
        <f t="shared" si="76"/>
        <v>-0.98280454466631006</v>
      </c>
      <c r="BK98" s="19">
        <f t="shared" si="77"/>
        <v>-0.18939658518839617</v>
      </c>
      <c r="BL98" s="19">
        <f t="shared" si="78"/>
        <v>-0.65648671891530852</v>
      </c>
      <c r="BM98" s="19">
        <f t="shared" si="79"/>
        <v>-0.31758710862194905</v>
      </c>
      <c r="BN98" s="19">
        <f t="shared" si="80"/>
        <v>9.9184056082024338E-2</v>
      </c>
      <c r="BO98" s="19">
        <f t="shared" si="81"/>
        <v>-0.17217410986278567</v>
      </c>
      <c r="BP98" s="19">
        <f t="shared" si="82"/>
        <v>-0.68590350100979824</v>
      </c>
      <c r="BQ98" s="19">
        <f t="shared" si="83"/>
        <v>-0.74101187989589767</v>
      </c>
      <c r="BR98" s="19">
        <f t="shared" si="84"/>
        <v>-0.54730296394990618</v>
      </c>
      <c r="BS98" s="19">
        <f t="shared" si="85"/>
        <v>-0.49056189246810522</v>
      </c>
      <c r="BT98" s="19">
        <f>IF(AND('[1]Ponderación por derecho'!$B$13&lt;&gt;1,'[1]Ponderación por derecho'!$B$13&lt;&gt;0),"Error ponderación",IFERROR(IF(SUM($BI$1126:$BS$1126)=0,0,SUMPRODUCT($BI$1126:$BS$1126,BI98:BS98)),""))</f>
        <v>-0.25289274704004755</v>
      </c>
      <c r="BU98" s="34">
        <f t="shared" si="86"/>
        <v>-0.25033911621982746</v>
      </c>
      <c r="BV98" s="16">
        <f t="shared" si="87"/>
        <v>0</v>
      </c>
      <c r="BW98" s="34">
        <f t="shared" si="68"/>
        <v>0.12931252279426575</v>
      </c>
      <c r="BX98" s="34">
        <f t="shared" si="69"/>
        <v>-4.4788085352033442E-2</v>
      </c>
      <c r="BY98" s="34">
        <f t="shared" si="88"/>
        <v>0.73585719375712888</v>
      </c>
      <c r="BZ98" s="34">
        <f t="shared" si="89"/>
        <v>-0.2734605437331204</v>
      </c>
      <c r="CA98" s="19">
        <f t="shared" si="70"/>
        <v>-0.20878046576919182</v>
      </c>
      <c r="CB98" s="16"/>
      <c r="CC98" s="5">
        <f t="shared" si="71"/>
        <v>5664</v>
      </c>
      <c r="CD98" s="6">
        <f t="shared" si="72"/>
        <v>2.6850215284324186E-4</v>
      </c>
      <c r="CE98" s="19">
        <f t="shared" si="73"/>
        <v>0.81786609997355586</v>
      </c>
      <c r="CF98" s="4">
        <f t="shared" si="74"/>
        <v>2.1959880858040583E-4</v>
      </c>
      <c r="CG98" s="3">
        <f>IF('Ponderación por derecho'!$D$20="Error ponderación","",CF98/$CF$1127)</f>
        <v>1.475301367525149E-4</v>
      </c>
      <c r="CH98" s="39"/>
    </row>
    <row r="99" spans="1:86" ht="18.95" customHeight="1">
      <c r="A99" s="7">
        <v>5665</v>
      </c>
      <c r="B99" s="7" t="s">
        <v>962</v>
      </c>
      <c r="C99" s="7" t="s">
        <v>986</v>
      </c>
      <c r="D99" s="5">
        <v>0</v>
      </c>
      <c r="E99" s="5">
        <v>30080</v>
      </c>
      <c r="F99" s="19">
        <v>87.102590000000006</v>
      </c>
      <c r="G99" s="19">
        <v>69.62782</v>
      </c>
      <c r="H99" s="19">
        <v>81.819069999999996</v>
      </c>
      <c r="I99" s="19">
        <v>21.407550000000001</v>
      </c>
      <c r="J99" s="19">
        <v>52.05442</v>
      </c>
      <c r="K99" s="84"/>
      <c r="L99" s="84">
        <v>5.3830000000000002E-4</v>
      </c>
      <c r="M99" s="84"/>
      <c r="N99" s="84"/>
      <c r="O99" s="84">
        <v>0</v>
      </c>
      <c r="P99" s="84">
        <v>0</v>
      </c>
      <c r="Q99" s="84">
        <v>0</v>
      </c>
      <c r="R99" s="84">
        <v>4.8420000000000001E-4</v>
      </c>
      <c r="S99" s="84">
        <v>0</v>
      </c>
      <c r="T99" s="19">
        <v>0.98027050000000004</v>
      </c>
      <c r="U99" s="19">
        <v>0.1539066</v>
      </c>
      <c r="V99" s="19">
        <v>0.77387600000000001</v>
      </c>
      <c r="W99" s="19">
        <v>0.66708029999999996</v>
      </c>
      <c r="X99" s="19">
        <v>0.86073540000000004</v>
      </c>
      <c r="Y99" s="19">
        <v>0.83782109999999999</v>
      </c>
      <c r="Z99" s="19">
        <v>2.4682599999999999E-2</v>
      </c>
      <c r="AA99" s="19">
        <v>1.662E-5</v>
      </c>
      <c r="AB99" s="19">
        <v>3.3244999999999998E-4</v>
      </c>
      <c r="AC99" s="19">
        <v>0.4204</v>
      </c>
      <c r="AD99" s="40">
        <v>395611.70212765958</v>
      </c>
      <c r="AE99" s="19">
        <v>0.65943399999999996</v>
      </c>
      <c r="AF99" s="5">
        <v>1</v>
      </c>
      <c r="AG99" s="5">
        <v>0</v>
      </c>
      <c r="AH99" s="32">
        <v>1</v>
      </c>
      <c r="AI99" s="32">
        <v>0</v>
      </c>
      <c r="AJ99" s="32">
        <v>0</v>
      </c>
      <c r="AK99" s="16"/>
      <c r="AL99" s="34">
        <f t="shared" si="45"/>
        <v>1.0771747220664902</v>
      </c>
      <c r="AM99" s="34">
        <f t="shared" si="46"/>
        <v>1.346939576947398</v>
      </c>
      <c r="AN99" s="34">
        <f t="shared" si="47"/>
        <v>0.89128245173680276</v>
      </c>
      <c r="AO99" s="34">
        <f t="shared" si="48"/>
        <v>0.15235789631759883</v>
      </c>
      <c r="AP99" s="34">
        <f t="shared" si="49"/>
        <v>2.0549071510402932</v>
      </c>
      <c r="AQ99" s="34" t="str">
        <f t="shared" si="50"/>
        <v/>
      </c>
      <c r="AR99" s="34">
        <f t="shared" si="51"/>
        <v>-0.59027785927412679</v>
      </c>
      <c r="AS99" s="34" t="str">
        <f t="shared" si="52"/>
        <v/>
      </c>
      <c r="AT99" s="34" t="str">
        <f t="shared" si="53"/>
        <v/>
      </c>
      <c r="AU99" s="34">
        <f t="shared" si="54"/>
        <v>-0.42992876172112682</v>
      </c>
      <c r="AV99" s="34">
        <f t="shared" si="55"/>
        <v>-0.64879765232385067</v>
      </c>
      <c r="AW99" s="34">
        <f t="shared" si="56"/>
        <v>-0.41165100414070804</v>
      </c>
      <c r="AX99" s="34">
        <f t="shared" si="57"/>
        <v>-0.18654467734339841</v>
      </c>
      <c r="AY99" s="34">
        <f t="shared" si="58"/>
        <v>-0.21011422768154267</v>
      </c>
      <c r="AZ99" s="34">
        <f t="shared" si="59"/>
        <v>0.66500193421822495</v>
      </c>
      <c r="BA99" s="34">
        <f t="shared" si="60"/>
        <v>-0.49087278565551196</v>
      </c>
      <c r="BB99" s="34">
        <f t="shared" si="61"/>
        <v>-0.65043673229765198</v>
      </c>
      <c r="BC99" s="34">
        <f t="shared" si="62"/>
        <v>0.38810849774623113</v>
      </c>
      <c r="BD99" s="34">
        <f t="shared" si="63"/>
        <v>0.64329593962485321</v>
      </c>
      <c r="BE99" s="34">
        <f t="shared" si="64"/>
        <v>-0.36644481807461043</v>
      </c>
      <c r="BF99" s="34">
        <f t="shared" si="65"/>
        <v>-0.76921921798848303</v>
      </c>
      <c r="BG99" s="34">
        <f t="shared" si="66"/>
        <v>-0.25683480079084636</v>
      </c>
      <c r="BH99" s="34">
        <f t="shared" si="67"/>
        <v>-0.10677731236361553</v>
      </c>
      <c r="BI99" s="19">
        <f t="shared" si="75"/>
        <v>0.2002048330406454</v>
      </c>
      <c r="BJ99" s="19">
        <f t="shared" si="76"/>
        <v>3.540832845853973E-2</v>
      </c>
      <c r="BK99" s="19">
        <f t="shared" si="77"/>
        <v>0.73264160990636062</v>
      </c>
      <c r="BL99" s="19">
        <f t="shared" si="78"/>
        <v>1.0771747220664902</v>
      </c>
      <c r="BM99" s="19">
        <f t="shared" si="79"/>
        <v>0.75609144298133979</v>
      </c>
      <c r="BN99" s="19">
        <f t="shared" si="80"/>
        <v>2.0644083889343041E-2</v>
      </c>
      <c r="BO99" s="19">
        <f t="shared" si="81"/>
        <v>0.13523627546503858</v>
      </c>
      <c r="BP99" s="19">
        <f t="shared" si="82"/>
        <v>0.44531502236154591</v>
      </c>
      <c r="BQ99" s="19">
        <f t="shared" si="83"/>
        <v>3.2613758798821522E-2</v>
      </c>
      <c r="BR99" s="19">
        <f t="shared" si="84"/>
        <v>0.2034085645313671</v>
      </c>
      <c r="BS99" s="19">
        <f t="shared" si="85"/>
        <v>0.253427727340444</v>
      </c>
      <c r="BT99" s="19">
        <f>IF(AND('[1]Ponderación por derecho'!$B$13&lt;&gt;1,'[1]Ponderación por derecho'!$B$13&lt;&gt;0),"Error ponderación",IFERROR(IF(SUM($BI$1126:$BS$1126)=0,0,SUMPRODUCT($BI$1126:$BS$1126,BI99:BS99)),""))</f>
        <v>8.0893028591030147E-2</v>
      </c>
      <c r="BU99" s="34">
        <f t="shared" si="86"/>
        <v>8.6896906866453488E-2</v>
      </c>
      <c r="BV99" s="16">
        <f t="shared" si="87"/>
        <v>0</v>
      </c>
      <c r="BW99" s="34">
        <f t="shared" si="68"/>
        <v>-1.3312434716021768</v>
      </c>
      <c r="BX99" s="34">
        <f t="shared" si="69"/>
        <v>-2.7276858803736582E-2</v>
      </c>
      <c r="BY99" s="34">
        <f t="shared" si="88"/>
        <v>-4.3565900771799115E-2</v>
      </c>
      <c r="BZ99" s="34">
        <f t="shared" si="89"/>
        <v>0.46736207705923755</v>
      </c>
      <c r="CA99" s="19">
        <f t="shared" si="70"/>
        <v>0.3543063198308094</v>
      </c>
      <c r="CB99" s="16"/>
      <c r="CC99" s="5">
        <f t="shared" si="71"/>
        <v>5665</v>
      </c>
      <c r="CD99" s="6">
        <f t="shared" si="72"/>
        <v>4.3989895193489725E-3</v>
      </c>
      <c r="CE99" s="19">
        <f t="shared" si="73"/>
        <v>2.4032159697597844</v>
      </c>
      <c r="CF99" s="4">
        <f t="shared" si="74"/>
        <v>1.0571721863705369E-2</v>
      </c>
      <c r="CG99" s="3">
        <f>IF('Ponderación por derecho'!$D$20="Error ponderación","",CF99/$CF$1127)</f>
        <v>7.1022588070688078E-3</v>
      </c>
      <c r="CH99" s="39"/>
    </row>
    <row r="100" spans="1:86" ht="18.95" customHeight="1">
      <c r="A100" s="7">
        <v>5667</v>
      </c>
      <c r="B100" s="7" t="s">
        <v>962</v>
      </c>
      <c r="C100" s="7" t="s">
        <v>985</v>
      </c>
      <c r="D100" s="5">
        <v>0</v>
      </c>
      <c r="E100" s="5">
        <v>13277</v>
      </c>
      <c r="F100" s="19">
        <v>64.801720000000003</v>
      </c>
      <c r="G100" s="19">
        <v>55.729320000000001</v>
      </c>
      <c r="H100" s="19">
        <v>73.286900000000003</v>
      </c>
      <c r="I100" s="19">
        <v>9.2123950000000008</v>
      </c>
      <c r="J100" s="19">
        <v>18.015350000000002</v>
      </c>
      <c r="K100" s="84">
        <v>1.6172000000000001E-3</v>
      </c>
      <c r="L100" s="84">
        <v>3.5831700000000001E-2</v>
      </c>
      <c r="M100" s="84">
        <v>8.33449E-2</v>
      </c>
      <c r="N100" s="84">
        <v>0</v>
      </c>
      <c r="O100" s="84">
        <v>0.22797049999999999</v>
      </c>
      <c r="P100" s="84">
        <v>9.4637799999999994E-2</v>
      </c>
      <c r="Q100" s="84">
        <v>1.3985900000000001E-2</v>
      </c>
      <c r="R100" s="84">
        <v>6.9030000000000003E-4</v>
      </c>
      <c r="S100" s="84">
        <v>7.0620000000000004E-4</v>
      </c>
      <c r="T100" s="19">
        <v>0.88122840000000002</v>
      </c>
      <c r="U100" s="19">
        <v>0.11955499999999999</v>
      </c>
      <c r="V100" s="19">
        <v>0.83179250000000005</v>
      </c>
      <c r="W100" s="19">
        <v>0.67565019999999998</v>
      </c>
      <c r="X100" s="19">
        <v>0.758853</v>
      </c>
      <c r="Y100" s="19">
        <v>0.89674089999999995</v>
      </c>
      <c r="Z100" s="19">
        <v>2.0170299999999999E-2</v>
      </c>
      <c r="AA100" s="19">
        <v>2.41018E-3</v>
      </c>
      <c r="AB100" s="19">
        <v>3.0127000000000002E-4</v>
      </c>
      <c r="AC100" s="19">
        <v>0.48659999999999998</v>
      </c>
      <c r="AD100" s="40">
        <v>656961.28643518873</v>
      </c>
      <c r="AE100" s="19">
        <v>0.84811320000000001</v>
      </c>
      <c r="AF100" s="5">
        <v>1</v>
      </c>
      <c r="AG100" s="5">
        <v>1</v>
      </c>
      <c r="AH100" s="32">
        <v>0</v>
      </c>
      <c r="AI100" s="32">
        <v>0</v>
      </c>
      <c r="AJ100" s="32">
        <v>0</v>
      </c>
      <c r="AK100" s="16"/>
      <c r="AL100" s="34">
        <f t="shared" si="45"/>
        <v>-0.2841350133251217</v>
      </c>
      <c r="AM100" s="34">
        <f t="shared" si="46"/>
        <v>-4.9177526471914354E-2</v>
      </c>
      <c r="AN100" s="34">
        <f t="shared" si="47"/>
        <v>-0.13465739317387124</v>
      </c>
      <c r="AO100" s="34">
        <f t="shared" si="48"/>
        <v>-0.93612652314134348</v>
      </c>
      <c r="AP100" s="34">
        <f t="shared" si="49"/>
        <v>-0.51605901935386</v>
      </c>
      <c r="AQ100" s="34">
        <f t="shared" si="50"/>
        <v>-0.34715555287028088</v>
      </c>
      <c r="AR100" s="34">
        <f t="shared" si="51"/>
        <v>0.64490582956747844</v>
      </c>
      <c r="AS100" s="34">
        <f t="shared" si="52"/>
        <v>0.33686272369027231</v>
      </c>
      <c r="AT100" s="34">
        <f t="shared" si="53"/>
        <v>-0.15074875333706975</v>
      </c>
      <c r="AU100" s="34">
        <f t="shared" si="54"/>
        <v>5.3615145759030236</v>
      </c>
      <c r="AV100" s="34">
        <f t="shared" si="55"/>
        <v>1.6425474674877649</v>
      </c>
      <c r="AW100" s="34">
        <f t="shared" si="56"/>
        <v>-1.9835127626442777E-2</v>
      </c>
      <c r="AX100" s="34">
        <f t="shared" si="57"/>
        <v>-0.17996276906545655</v>
      </c>
      <c r="AY100" s="34">
        <f t="shared" si="58"/>
        <v>-0.18269534280837513</v>
      </c>
      <c r="AZ100" s="34">
        <f t="shared" si="59"/>
        <v>-1.055593178234377</v>
      </c>
      <c r="BA100" s="34">
        <f t="shared" si="60"/>
        <v>-0.81740059371660767</v>
      </c>
      <c r="BB100" s="34">
        <f t="shared" si="61"/>
        <v>0.77019893841070541</v>
      </c>
      <c r="BC100" s="34">
        <f t="shared" si="62"/>
        <v>0.48381077067869943</v>
      </c>
      <c r="BD100" s="34">
        <f t="shared" si="63"/>
        <v>-0.57769915965367313</v>
      </c>
      <c r="BE100" s="34">
        <f t="shared" si="64"/>
        <v>0.53444484471698361</v>
      </c>
      <c r="BF100" s="34">
        <f t="shared" si="65"/>
        <v>-0.81436315477327037</v>
      </c>
      <c r="BG100" s="34">
        <f t="shared" si="66"/>
        <v>-6.9734868768319247E-2</v>
      </c>
      <c r="BH100" s="34">
        <f t="shared" si="67"/>
        <v>-0.10755453929016687</v>
      </c>
      <c r="BI100" s="19">
        <f t="shared" si="75"/>
        <v>-0.43307117992025329</v>
      </c>
      <c r="BJ100" s="19">
        <f t="shared" si="76"/>
        <v>0.45530908050208985</v>
      </c>
      <c r="BK100" s="19">
        <f t="shared" si="77"/>
        <v>0.17884616034795001</v>
      </c>
      <c r="BL100" s="19">
        <f t="shared" si="78"/>
        <v>-0.21744188333109571</v>
      </c>
      <c r="BM100" s="19">
        <f t="shared" si="79"/>
        <v>1.4225854656318304</v>
      </c>
      <c r="BN100" s="19">
        <f t="shared" si="80"/>
        <v>0.63095243295987558</v>
      </c>
      <c r="BO100" s="19">
        <f t="shared" si="81"/>
        <v>-0.67051827633405436</v>
      </c>
      <c r="BP100" s="19">
        <f t="shared" si="82"/>
        <v>-0.23204889119528913</v>
      </c>
      <c r="BQ100" s="19">
        <f t="shared" si="83"/>
        <v>-0.42706450363558907</v>
      </c>
      <c r="BR100" s="19">
        <f t="shared" si="84"/>
        <v>-0.17885507496727202</v>
      </c>
      <c r="BS100" s="19">
        <f t="shared" si="85"/>
        <v>-0.19146163180788789</v>
      </c>
      <c r="BT100" s="19">
        <f>IF(AND('[1]Ponderación por derecho'!$B$13&lt;&gt;1,'[1]Ponderación por derecho'!$B$13&lt;&gt;0),"Error ponderación",IFERROR(IF(SUM($BI$1126:$BS$1126)=0,0,SUMPRODUCT($BI$1126:$BS$1126,BI100:BS100)),""))</f>
        <v>-5.4911592178646551E-2</v>
      </c>
      <c r="BU100" s="34">
        <f t="shared" si="86"/>
        <v>-5.0311487165668342E-2</v>
      </c>
      <c r="BV100" s="16">
        <f t="shared" si="87"/>
        <v>0</v>
      </c>
      <c r="BW100" s="34">
        <f t="shared" si="68"/>
        <v>-0.37297977656704812</v>
      </c>
      <c r="BX100" s="34">
        <f t="shared" si="69"/>
        <v>-1.2562420060883407E-2</v>
      </c>
      <c r="BY100" s="34">
        <f t="shared" si="88"/>
        <v>0.73585719375712888</v>
      </c>
      <c r="BZ100" s="34">
        <f t="shared" si="89"/>
        <v>-0.11677166570973245</v>
      </c>
      <c r="CA100" s="19">
        <f t="shared" si="70"/>
        <v>-8.9683890976304068E-2</v>
      </c>
      <c r="CB100" s="16"/>
      <c r="CC100" s="5">
        <f t="shared" si="71"/>
        <v>5667</v>
      </c>
      <c r="CD100" s="6">
        <f t="shared" si="72"/>
        <v>1.9416683460238137E-3</v>
      </c>
      <c r="CE100" s="19">
        <f t="shared" si="73"/>
        <v>1.4832436845069927</v>
      </c>
      <c r="CF100" s="4">
        <f t="shared" si="74"/>
        <v>2.8799673116469597E-3</v>
      </c>
      <c r="CG100" s="3">
        <f>IF('Ponderación por derecho'!$D$20="Error ponderación","",CF100/$CF$1127)</f>
        <v>1.9348100022795827E-3</v>
      </c>
      <c r="CH100" s="39"/>
    </row>
    <row r="101" spans="1:86" ht="18.95" customHeight="1">
      <c r="A101" s="7">
        <v>5670</v>
      </c>
      <c r="B101" s="7" t="s">
        <v>962</v>
      </c>
      <c r="C101" s="7" t="s">
        <v>984</v>
      </c>
      <c r="D101" s="5">
        <v>0</v>
      </c>
      <c r="E101" s="5">
        <v>5525</v>
      </c>
      <c r="F101" s="19">
        <v>68.610569999999996</v>
      </c>
      <c r="G101" s="19">
        <v>54.789700000000003</v>
      </c>
      <c r="H101" s="19">
        <v>73.078620000000001</v>
      </c>
      <c r="I101" s="19">
        <v>20.22683</v>
      </c>
      <c r="J101" s="19">
        <v>20.083680000000001</v>
      </c>
      <c r="K101" s="84">
        <v>1.2577100000000001E-2</v>
      </c>
      <c r="L101" s="84">
        <v>7.4386000000000001E-3</v>
      </c>
      <c r="M101" s="84">
        <v>3.7398899999999999E-2</v>
      </c>
      <c r="N101" s="84">
        <v>2.8860000000000002E-4</v>
      </c>
      <c r="O101" s="84">
        <v>2.1584E-3</v>
      </c>
      <c r="P101" s="84">
        <v>4.4629500000000003E-2</v>
      </c>
      <c r="Q101" s="84">
        <v>4.0595100000000002E-2</v>
      </c>
      <c r="R101" s="84">
        <v>8.5899999999999995E-4</v>
      </c>
      <c r="S101" s="84">
        <v>2.6120000000000001E-4</v>
      </c>
      <c r="T101" s="19">
        <v>0.99301700000000004</v>
      </c>
      <c r="U101" s="19">
        <v>0.1068084</v>
      </c>
      <c r="V101" s="19">
        <v>0.82193300000000002</v>
      </c>
      <c r="W101" s="19">
        <v>0.72829710000000003</v>
      </c>
      <c r="X101" s="19">
        <v>0.80161879999999996</v>
      </c>
      <c r="Y101" s="19">
        <v>0.91160129999999995</v>
      </c>
      <c r="Z101" s="19">
        <v>7.59494E-2</v>
      </c>
      <c r="AA101" s="19">
        <v>7.2398000000000004E-4</v>
      </c>
      <c r="AB101" s="19">
        <v>1.2669700000000001E-3</v>
      </c>
      <c r="AC101" s="19">
        <v>0.52710000000000001</v>
      </c>
      <c r="AD101" s="40">
        <v>3719.4570135746608</v>
      </c>
      <c r="AE101" s="19">
        <v>0.50754710000000003</v>
      </c>
      <c r="AF101" s="5">
        <v>1</v>
      </c>
      <c r="AG101" s="5">
        <v>0</v>
      </c>
      <c r="AH101" s="32">
        <v>1</v>
      </c>
      <c r="AI101" s="32">
        <v>0</v>
      </c>
      <c r="AJ101" s="32">
        <v>0</v>
      </c>
      <c r="AK101" s="16"/>
      <c r="AL101" s="34">
        <f t="shared" si="45"/>
        <v>-5.1631770821742688E-2</v>
      </c>
      <c r="AM101" s="34">
        <f t="shared" si="46"/>
        <v>-0.14356321936789965</v>
      </c>
      <c r="AN101" s="34">
        <f t="shared" si="47"/>
        <v>-0.15970175479559204</v>
      </c>
      <c r="AO101" s="34">
        <f t="shared" si="48"/>
        <v>4.6972165365957511E-2</v>
      </c>
      <c r="AP101" s="34">
        <f t="shared" si="49"/>
        <v>-0.35983834531043463</v>
      </c>
      <c r="AQ101" s="34">
        <f t="shared" si="50"/>
        <v>-3.7121579990657946E-2</v>
      </c>
      <c r="AR101" s="34">
        <f t="shared" si="51"/>
        <v>-0.3487840386698855</v>
      </c>
      <c r="AS101" s="34">
        <f t="shared" si="52"/>
        <v>-0.37801757214715603</v>
      </c>
      <c r="AT101" s="34">
        <f t="shared" si="53"/>
        <v>-0.14412657226065001</v>
      </c>
      <c r="AU101" s="34">
        <f t="shared" si="54"/>
        <v>-0.37509600353562489</v>
      </c>
      <c r="AV101" s="34">
        <f t="shared" si="55"/>
        <v>0.43175987357629181</v>
      </c>
      <c r="AW101" s="34">
        <f t="shared" si="56"/>
        <v>0.72562329988579366</v>
      </c>
      <c r="AX101" s="34">
        <f t="shared" si="57"/>
        <v>-0.17457524880107617</v>
      </c>
      <c r="AY101" s="34">
        <f t="shared" si="58"/>
        <v>-0.19997288991763534</v>
      </c>
      <c r="AZ101" s="34">
        <f t="shared" si="59"/>
        <v>0.8864387333256456</v>
      </c>
      <c r="BA101" s="34">
        <f t="shared" si="60"/>
        <v>-0.93856290808425169</v>
      </c>
      <c r="BB101" s="34">
        <f t="shared" si="61"/>
        <v>0.52835494929967364</v>
      </c>
      <c r="BC101" s="34">
        <f t="shared" si="62"/>
        <v>1.0717322158353941</v>
      </c>
      <c r="BD101" s="34">
        <f t="shared" si="63"/>
        <v>-6.5178525896267145E-2</v>
      </c>
      <c r="BE101" s="34">
        <f t="shared" si="64"/>
        <v>0.76166185402367192</v>
      </c>
      <c r="BF101" s="34">
        <f t="shared" si="65"/>
        <v>-0.25631334329966909</v>
      </c>
      <c r="BG101" s="34">
        <f t="shared" si="66"/>
        <v>-0.20154184472730305</v>
      </c>
      <c r="BH101" s="34">
        <f t="shared" si="67"/>
        <v>-8.3482440413622891E-2</v>
      </c>
      <c r="BI101" s="19">
        <f t="shared" si="75"/>
        <v>-0.37846208095683392</v>
      </c>
      <c r="BJ101" s="19">
        <f t="shared" si="76"/>
        <v>1.2002563753962839E-2</v>
      </c>
      <c r="BK101" s="19">
        <f t="shared" si="77"/>
        <v>0.21402762428883179</v>
      </c>
      <c r="BL101" s="19">
        <f t="shared" si="78"/>
        <v>-9.7879171541196353E-2</v>
      </c>
      <c r="BM101" s="19">
        <f t="shared" si="79"/>
        <v>-0.26670429158077558</v>
      </c>
      <c r="BN101" s="19">
        <f t="shared" si="80"/>
        <v>0.38059665225940703</v>
      </c>
      <c r="BO101" s="19">
        <f t="shared" si="81"/>
        <v>0.55301139952579892</v>
      </c>
      <c r="BP101" s="19">
        <f t="shared" si="82"/>
        <v>-0.11310350981140943</v>
      </c>
      <c r="BQ101" s="19">
        <f t="shared" si="83"/>
        <v>-0.16930600134634907</v>
      </c>
      <c r="BR101" s="19">
        <f t="shared" si="84"/>
        <v>-0.15104883515556036</v>
      </c>
      <c r="BS101" s="19">
        <f t="shared" si="85"/>
        <v>-0.11169570038433364</v>
      </c>
      <c r="BT101" s="19">
        <f>IF(AND('[1]Ponderación por derecho'!$B$13&lt;&gt;1,'[1]Ponderación por derecho'!$B$13&lt;&gt;0),"Error ponderación",IFERROR(IF(SUM($BI$1126:$BS$1126)=0,0,SUMPRODUCT($BI$1126:$BS$1126,BI101:BS101)),""))</f>
        <v>0.39308520819151416</v>
      </c>
      <c r="BU101" s="34">
        <f t="shared" si="86"/>
        <v>0.40231612713745263</v>
      </c>
      <c r="BV101" s="16">
        <f t="shared" si="87"/>
        <v>0</v>
      </c>
      <c r="BW101" s="34">
        <f t="shared" si="68"/>
        <v>0.21326916072785751</v>
      </c>
      <c r="BX101" s="34">
        <f t="shared" si="69"/>
        <v>-4.9341077692047548E-2</v>
      </c>
      <c r="BY101" s="34">
        <f t="shared" si="88"/>
        <v>-0.67100208672343431</v>
      </c>
      <c r="BZ101" s="34">
        <f t="shared" si="89"/>
        <v>0.16902466789587478</v>
      </c>
      <c r="CA101" s="19">
        <f t="shared" si="70"/>
        <v>0.1275450843675156</v>
      </c>
      <c r="CB101" s="16"/>
      <c r="CC101" s="5">
        <f t="shared" si="71"/>
        <v>5670</v>
      </c>
      <c r="CD101" s="6">
        <f t="shared" si="72"/>
        <v>8.0799258957457037E-4</v>
      </c>
      <c r="CE101" s="19">
        <f t="shared" si="73"/>
        <v>2.5661618767083185</v>
      </c>
      <c r="CF101" s="4">
        <f t="shared" si="74"/>
        <v>2.0734397800290937E-3</v>
      </c>
      <c r="CG101" s="3">
        <f>IF('Ponderación por derecho'!$D$20="Error ponderación","",CF101/$CF$1127)</f>
        <v>1.392971374814147E-3</v>
      </c>
      <c r="CH101" s="39"/>
    </row>
    <row r="102" spans="1:86" ht="18.95" customHeight="1">
      <c r="A102" s="7">
        <v>5674</v>
      </c>
      <c r="B102" s="7" t="s">
        <v>962</v>
      </c>
      <c r="C102" s="7" t="s">
        <v>983</v>
      </c>
      <c r="D102" s="5">
        <v>0</v>
      </c>
      <c r="E102" s="5">
        <v>4853</v>
      </c>
      <c r="F102" s="19">
        <v>72.100319999999996</v>
      </c>
      <c r="G102" s="19">
        <v>55.665869999999998</v>
      </c>
      <c r="H102" s="19">
        <v>73.338859999999997</v>
      </c>
      <c r="I102" s="19">
        <v>30.01521</v>
      </c>
      <c r="J102" s="19">
        <v>19.525230000000001</v>
      </c>
      <c r="K102" s="84">
        <v>1.2388100000000001E-2</v>
      </c>
      <c r="L102" s="84">
        <v>4.0083999999999996E-3</v>
      </c>
      <c r="M102" s="84">
        <v>0.12782740000000001</v>
      </c>
      <c r="N102" s="84">
        <v>0</v>
      </c>
      <c r="O102" s="84">
        <v>2.2404999999999999E-3</v>
      </c>
      <c r="P102" s="84">
        <v>1.8830800000000002E-2</v>
      </c>
      <c r="Q102" s="84">
        <v>1.29333E-2</v>
      </c>
      <c r="R102" s="84">
        <v>7.5500000000000006E-5</v>
      </c>
      <c r="S102" s="84">
        <v>0</v>
      </c>
      <c r="T102" s="19">
        <v>0.99204769999999998</v>
      </c>
      <c r="U102" s="19">
        <v>9.78131E-2</v>
      </c>
      <c r="V102" s="19">
        <v>0.79383700000000001</v>
      </c>
      <c r="W102" s="19">
        <v>0.66540750000000004</v>
      </c>
      <c r="X102" s="19">
        <v>0.75308149999999996</v>
      </c>
      <c r="Y102" s="19">
        <v>0.90178919999999996</v>
      </c>
      <c r="Z102" s="19">
        <v>1.01523E-2</v>
      </c>
      <c r="AA102" s="19">
        <v>3.0908999999999998E-4</v>
      </c>
      <c r="AB102" s="19">
        <v>4.1211999999999998E-4</v>
      </c>
      <c r="AC102" s="19">
        <v>0.60099999999999998</v>
      </c>
      <c r="AD102" s="40">
        <v>2060.5810838656503</v>
      </c>
      <c r="AE102" s="19">
        <v>0.84811320000000001</v>
      </c>
      <c r="AF102" s="5">
        <v>1</v>
      </c>
      <c r="AG102" s="5">
        <v>0</v>
      </c>
      <c r="AH102" s="32">
        <v>0</v>
      </c>
      <c r="AI102" s="32">
        <v>0</v>
      </c>
      <c r="AJ102" s="32">
        <v>0</v>
      </c>
      <c r="AK102" s="16"/>
      <c r="AL102" s="34">
        <f t="shared" si="45"/>
        <v>0.16139268289162717</v>
      </c>
      <c r="AM102" s="34">
        <f t="shared" si="46"/>
        <v>-5.555113730847655E-2</v>
      </c>
      <c r="AN102" s="34">
        <f t="shared" si="47"/>
        <v>-0.1284095295774412</v>
      </c>
      <c r="AO102" s="34">
        <f t="shared" si="48"/>
        <v>0.92063872571254779</v>
      </c>
      <c r="AP102" s="34">
        <f t="shared" si="49"/>
        <v>-0.40201799527903298</v>
      </c>
      <c r="AQ102" s="34">
        <f t="shared" si="50"/>
        <v>-4.2468017537921031E-2</v>
      </c>
      <c r="AR102" s="34">
        <f t="shared" si="51"/>
        <v>-0.46883274719511897</v>
      </c>
      <c r="AS102" s="34">
        <f t="shared" si="52"/>
        <v>1.0289722165642636</v>
      </c>
      <c r="AT102" s="34">
        <f t="shared" si="53"/>
        <v>-0.15074875333706975</v>
      </c>
      <c r="AU102" s="34">
        <f t="shared" si="54"/>
        <v>-0.37301030605275348</v>
      </c>
      <c r="AV102" s="34">
        <f t="shared" si="55"/>
        <v>-0.19287135562054003</v>
      </c>
      <c r="AW102" s="34">
        <f t="shared" si="56"/>
        <v>-4.9323783459740304E-2</v>
      </c>
      <c r="AX102" s="34">
        <f t="shared" si="57"/>
        <v>-0.19959671961993813</v>
      </c>
      <c r="AY102" s="34">
        <f t="shared" si="58"/>
        <v>-0.21011422768154267</v>
      </c>
      <c r="AZ102" s="34">
        <f t="shared" si="59"/>
        <v>0.86959970383717144</v>
      </c>
      <c r="BA102" s="34">
        <f t="shared" si="60"/>
        <v>-1.0240673850766473</v>
      </c>
      <c r="BB102" s="34">
        <f t="shared" si="61"/>
        <v>-0.16081272837805197</v>
      </c>
      <c r="BC102" s="34">
        <f t="shared" si="62"/>
        <v>0.36942791078939097</v>
      </c>
      <c r="BD102" s="34">
        <f t="shared" si="63"/>
        <v>-0.64686687866584858</v>
      </c>
      <c r="BE102" s="34">
        <f t="shared" si="64"/>
        <v>0.61163385901558631</v>
      </c>
      <c r="BF102" s="34">
        <f t="shared" si="65"/>
        <v>-0.91458963765561407</v>
      </c>
      <c r="BG102" s="34">
        <f t="shared" si="66"/>
        <v>-0.23397298946435841</v>
      </c>
      <c r="BH102" s="34">
        <f t="shared" si="67"/>
        <v>-0.10479137043807522</v>
      </c>
      <c r="BI102" s="19">
        <f t="shared" si="75"/>
        <v>-0.39831497739733651</v>
      </c>
      <c r="BJ102" s="19">
        <f t="shared" si="76"/>
        <v>-0.22839887096054914</v>
      </c>
      <c r="BK102" s="19">
        <f t="shared" si="77"/>
        <v>0.51993093674842727</v>
      </c>
      <c r="BL102" s="19">
        <f t="shared" si="78"/>
        <v>5.3219647772787121E-3</v>
      </c>
      <c r="BM102" s="19">
        <f t="shared" si="79"/>
        <v>-0.47396505999921162</v>
      </c>
      <c r="BN102" s="19">
        <f t="shared" si="80"/>
        <v>0.19338506209555781</v>
      </c>
      <c r="BO102" s="19">
        <f t="shared" si="81"/>
        <v>0.58030488202999297</v>
      </c>
      <c r="BP102" s="19">
        <f t="shared" si="82"/>
        <v>-1.9102018364155482E-2</v>
      </c>
      <c r="BQ102" s="19">
        <f t="shared" si="83"/>
        <v>-0.32110372748184318</v>
      </c>
      <c r="BR102" s="19">
        <f t="shared" si="84"/>
        <v>-9.4231511418091315E-2</v>
      </c>
      <c r="BS102" s="19">
        <f t="shared" si="85"/>
        <v>-5.1170971742663572E-2</v>
      </c>
      <c r="BT102" s="19">
        <f>IF(AND('[1]Ponderación por derecho'!$B$13&lt;&gt;1,'[1]Ponderación por derecho'!$B$13&lt;&gt;0),"Error ponderación",IFERROR(IF(SUM($BI$1126:$BS$1126)=0,0,SUMPRODUCT($BI$1126:$BS$1126,BI102:BS102)),""))</f>
        <v>0.30248818545155398</v>
      </c>
      <c r="BU102" s="34">
        <f t="shared" si="86"/>
        <v>0.31078262905918136</v>
      </c>
      <c r="BV102" s="16">
        <f t="shared" si="87"/>
        <v>0</v>
      </c>
      <c r="BW102" s="34">
        <f t="shared" si="68"/>
        <v>1.2829925302610297</v>
      </c>
      <c r="BX102" s="34">
        <f t="shared" si="69"/>
        <v>-4.9434475308555617E-2</v>
      </c>
      <c r="BY102" s="34">
        <f t="shared" si="88"/>
        <v>0.73585719375712888</v>
      </c>
      <c r="BZ102" s="34">
        <f t="shared" si="89"/>
        <v>-0.65647174956986765</v>
      </c>
      <c r="CA102" s="19">
        <f t="shared" si="70"/>
        <v>-0.49990082669003261</v>
      </c>
      <c r="CB102" s="16"/>
      <c r="CC102" s="5">
        <f t="shared" si="71"/>
        <v>5674</v>
      </c>
      <c r="CD102" s="6">
        <f t="shared" si="72"/>
        <v>7.0971729180188052E-4</v>
      </c>
      <c r="CE102" s="19">
        <f t="shared" si="73"/>
        <v>0.91513710944537541</v>
      </c>
      <c r="CF102" s="4">
        <f t="shared" si="74"/>
        <v>6.4948863094297293E-4</v>
      </c>
      <c r="CG102" s="3">
        <f>IF('Ponderación por derecho'!$D$20="Error ponderación","",CF102/$CF$1127)</f>
        <v>4.3633727870220397E-4</v>
      </c>
      <c r="CH102" s="39"/>
    </row>
    <row r="103" spans="1:86" ht="18.95" customHeight="1">
      <c r="A103" s="7">
        <v>5679</v>
      </c>
      <c r="B103" s="7" t="s">
        <v>962</v>
      </c>
      <c r="C103" s="7" t="s">
        <v>209</v>
      </c>
      <c r="D103" s="5">
        <v>0</v>
      </c>
      <c r="E103" s="5">
        <v>2624</v>
      </c>
      <c r="F103" s="19">
        <v>62.486310000000003</v>
      </c>
      <c r="G103" s="19">
        <v>52.181249999999999</v>
      </c>
      <c r="H103" s="19">
        <v>70.248509999999996</v>
      </c>
      <c r="I103" s="19">
        <v>17.138940000000002</v>
      </c>
      <c r="J103" s="19">
        <v>9.8041400000000003</v>
      </c>
      <c r="K103" s="84">
        <v>7.4387000000000003E-3</v>
      </c>
      <c r="L103" s="84">
        <v>6.9298999999999999E-2</v>
      </c>
      <c r="M103" s="84">
        <v>0.29401959999999999</v>
      </c>
      <c r="N103" s="84">
        <v>2.3549899999999999E-2</v>
      </c>
      <c r="O103" s="84">
        <v>6.6295199999999999E-2</v>
      </c>
      <c r="P103" s="84">
        <v>5.74514E-2</v>
      </c>
      <c r="Q103" s="84">
        <v>1.68775E-2</v>
      </c>
      <c r="R103" s="84">
        <v>4.6470000000000002E-4</v>
      </c>
      <c r="S103" s="84">
        <v>6.8389999999999998E-4</v>
      </c>
      <c r="T103" s="19">
        <v>0.95561359999999995</v>
      </c>
      <c r="U103" s="19">
        <v>0.17045879999999999</v>
      </c>
      <c r="V103" s="19">
        <v>0.81760540000000004</v>
      </c>
      <c r="W103" s="19">
        <v>0.65199549999999995</v>
      </c>
      <c r="X103" s="19">
        <v>0.80566950000000004</v>
      </c>
      <c r="Y103" s="19">
        <v>0.92167100000000002</v>
      </c>
      <c r="Z103" s="19">
        <v>0.16748170000000001</v>
      </c>
      <c r="AA103" s="19">
        <v>0</v>
      </c>
      <c r="AB103" s="19">
        <v>3.8109999999999999E-4</v>
      </c>
      <c r="AC103" s="19">
        <v>0.52910000000000001</v>
      </c>
      <c r="AD103" s="40">
        <v>14386.051829268292</v>
      </c>
      <c r="AE103" s="19">
        <v>0.84811320000000001</v>
      </c>
      <c r="AF103" s="5">
        <v>1</v>
      </c>
      <c r="AG103" s="5">
        <v>0</v>
      </c>
      <c r="AH103" s="32">
        <v>0</v>
      </c>
      <c r="AI103" s="32">
        <v>0</v>
      </c>
      <c r="AJ103" s="32">
        <v>0</v>
      </c>
      <c r="AK103" s="16"/>
      <c r="AL103" s="34">
        <f t="shared" si="45"/>
        <v>-0.42547435006055362</v>
      </c>
      <c r="AM103" s="34">
        <f t="shared" si="46"/>
        <v>-0.40558442010280715</v>
      </c>
      <c r="AN103" s="34">
        <f t="shared" si="47"/>
        <v>-0.50000470404298802</v>
      </c>
      <c r="AO103" s="34">
        <f t="shared" si="48"/>
        <v>-0.22863894035619783</v>
      </c>
      <c r="AP103" s="34">
        <f t="shared" si="49"/>
        <v>-1.1362505559617102</v>
      </c>
      <c r="AQ103" s="34">
        <f t="shared" si="50"/>
        <v>-0.18247679000577255</v>
      </c>
      <c r="AR103" s="34">
        <f t="shared" si="51"/>
        <v>1.8161804324555153</v>
      </c>
      <c r="AS103" s="34">
        <f t="shared" si="52"/>
        <v>3.614780101948694</v>
      </c>
      <c r="AT103" s="34">
        <f t="shared" si="53"/>
        <v>0.38962443492203291</v>
      </c>
      <c r="AU103" s="34">
        <f t="shared" si="54"/>
        <v>1.2542579833027274</v>
      </c>
      <c r="AV103" s="34">
        <f t="shared" si="55"/>
        <v>0.74220028947472294</v>
      </c>
      <c r="AW103" s="34">
        <f t="shared" si="56"/>
        <v>6.117322997147006E-2</v>
      </c>
      <c r="AX103" s="34">
        <f t="shared" si="57"/>
        <v>-0.18716741975688633</v>
      </c>
      <c r="AY103" s="34">
        <f t="shared" si="58"/>
        <v>-0.18356116146126614</v>
      </c>
      <c r="AZ103" s="34">
        <f t="shared" si="59"/>
        <v>0.23665336701061612</v>
      </c>
      <c r="BA103" s="34">
        <f t="shared" si="60"/>
        <v>-0.33353648735823138</v>
      </c>
      <c r="BB103" s="34">
        <f t="shared" si="61"/>
        <v>0.42220311124734894</v>
      </c>
      <c r="BC103" s="34">
        <f t="shared" si="62"/>
        <v>0.21965266433724212</v>
      </c>
      <c r="BD103" s="34">
        <f t="shared" si="63"/>
        <v>-1.6633489180920679E-2</v>
      </c>
      <c r="BE103" s="34">
        <f t="shared" si="64"/>
        <v>0.9156285789177242</v>
      </c>
      <c r="BF103" s="34">
        <f t="shared" si="65"/>
        <v>0.65943436074620321</v>
      </c>
      <c r="BG103" s="34">
        <f t="shared" si="66"/>
        <v>-0.258133953880894</v>
      </c>
      <c r="BH103" s="34">
        <f t="shared" si="67"/>
        <v>-0.10556460902889059</v>
      </c>
      <c r="BI103" s="19">
        <f t="shared" si="75"/>
        <v>-0.3386726604689973</v>
      </c>
      <c r="BJ103" s="19">
        <f t="shared" si="76"/>
        <v>0.61093304120001901</v>
      </c>
      <c r="BK103" s="19">
        <f t="shared" si="77"/>
        <v>1.1363194720751275</v>
      </c>
      <c r="BL103" s="19">
        <f t="shared" si="78"/>
        <v>-1.7924957569260352E-2</v>
      </c>
      <c r="BM103" s="19">
        <f t="shared" si="79"/>
        <v>3.3791312720032142E-2</v>
      </c>
      <c r="BN103" s="19">
        <f t="shared" si="80"/>
        <v>0.41078483944396454</v>
      </c>
      <c r="BO103" s="19">
        <f t="shared" si="81"/>
        <v>2.3062552208629451E-2</v>
      </c>
      <c r="BP103" s="19">
        <f t="shared" si="82"/>
        <v>-0.30632088490872</v>
      </c>
      <c r="BQ103" s="19">
        <f t="shared" si="83"/>
        <v>1.6799616408127809E-2</v>
      </c>
      <c r="BR103" s="19">
        <f t="shared" si="84"/>
        <v>-0.2890564884675712</v>
      </c>
      <c r="BS103" s="19">
        <f t="shared" si="85"/>
        <v>-0.23820004018357013</v>
      </c>
      <c r="BT103" s="19">
        <f>IF(AND('[1]Ponderación por derecho'!$B$13&lt;&gt;1,'[1]Ponderación por derecho'!$B$13&lt;&gt;0),"Error ponderación",IFERROR(IF(SUM($BI$1126:$BS$1126)=0,0,SUMPRODUCT($BI$1126:$BS$1126,BI103:BS103)),""))</f>
        <v>0.25695333617750787</v>
      </c>
      <c r="BU103" s="34">
        <f t="shared" si="86"/>
        <v>0.26477709915911457</v>
      </c>
      <c r="BV103" s="16">
        <f t="shared" si="87"/>
        <v>0</v>
      </c>
      <c r="BW103" s="34">
        <f t="shared" si="68"/>
        <v>0.2422197255325442</v>
      </c>
      <c r="BX103" s="34">
        <f t="shared" si="69"/>
        <v>-4.8740529746175654E-2</v>
      </c>
      <c r="BY103" s="34">
        <f t="shared" si="88"/>
        <v>0.73585719375712888</v>
      </c>
      <c r="BZ103" s="34">
        <f t="shared" si="89"/>
        <v>-0.30977879651449913</v>
      </c>
      <c r="CA103" s="19">
        <f t="shared" si="70"/>
        <v>-0.23638535747107034</v>
      </c>
      <c r="CB103" s="16"/>
      <c r="CC103" s="5">
        <f t="shared" si="71"/>
        <v>5679</v>
      </c>
      <c r="CD103" s="6">
        <f t="shared" si="72"/>
        <v>3.8374163892193169E-4</v>
      </c>
      <c r="CE103" s="19">
        <f t="shared" si="73"/>
        <v>1.2673116687906827</v>
      </c>
      <c r="CF103" s="4">
        <f t="shared" si="74"/>
        <v>4.8632025680662484E-4</v>
      </c>
      <c r="CG103" s="3">
        <f>IF('Ponderación por derecho'!$D$20="Error ponderación","",CF103/$CF$1127)</f>
        <v>3.2671804758872125E-4</v>
      </c>
      <c r="CH103" s="39"/>
    </row>
    <row r="104" spans="1:86" ht="18.95" customHeight="1">
      <c r="A104" s="7">
        <v>5686</v>
      </c>
      <c r="B104" s="7" t="s">
        <v>962</v>
      </c>
      <c r="C104" s="7" t="s">
        <v>982</v>
      </c>
      <c r="D104" s="5">
        <v>0</v>
      </c>
      <c r="E104" s="5">
        <v>2060</v>
      </c>
      <c r="F104" s="19">
        <v>59.440530000000003</v>
      </c>
      <c r="G104" s="19">
        <v>44.786059999999999</v>
      </c>
      <c r="H104" s="19">
        <v>66.530270000000002</v>
      </c>
      <c r="I104" s="19">
        <v>13.588340000000001</v>
      </c>
      <c r="J104" s="19">
        <v>15.42432</v>
      </c>
      <c r="K104" s="84">
        <v>1.5169000000000001E-3</v>
      </c>
      <c r="L104" s="84">
        <v>2.2770200000000001E-2</v>
      </c>
      <c r="M104" s="84">
        <v>1.0954999999999999E-3</v>
      </c>
      <c r="N104" s="84"/>
      <c r="O104" s="84">
        <v>2.2238000000000002E-3</v>
      </c>
      <c r="P104" s="84">
        <v>7.6300000000000001E-4</v>
      </c>
      <c r="Q104" s="84">
        <v>1.2967E-3</v>
      </c>
      <c r="R104" s="84">
        <v>1.7799999999999999E-4</v>
      </c>
      <c r="S104" s="84">
        <v>8.7109999999999998E-4</v>
      </c>
      <c r="T104" s="19">
        <v>0.9643157</v>
      </c>
      <c r="U104" s="19">
        <v>7.7665799999999993E-2</v>
      </c>
      <c r="V104" s="19">
        <v>0.76616289999999998</v>
      </c>
      <c r="W104" s="19">
        <v>0.64693529999999999</v>
      </c>
      <c r="X104" s="19">
        <v>0.79596979999999995</v>
      </c>
      <c r="Y104" s="19">
        <v>0.90890009999999999</v>
      </c>
      <c r="Z104" s="19">
        <v>0.02</v>
      </c>
      <c r="AA104" s="19">
        <v>4.8544000000000001E-4</v>
      </c>
      <c r="AB104" s="19">
        <v>1.4563099999999999E-3</v>
      </c>
      <c r="AC104" s="19">
        <v>0.48599999999999999</v>
      </c>
      <c r="AD104" s="40">
        <v>267901.45631067961</v>
      </c>
      <c r="AE104" s="19">
        <v>0.84811320000000001</v>
      </c>
      <c r="AF104" s="5">
        <v>1</v>
      </c>
      <c r="AG104" s="5">
        <v>0</v>
      </c>
      <c r="AH104" s="32">
        <v>0</v>
      </c>
      <c r="AI104" s="32">
        <v>0</v>
      </c>
      <c r="AJ104" s="32">
        <v>0</v>
      </c>
      <c r="AK104" s="16"/>
      <c r="AL104" s="34">
        <f t="shared" si="45"/>
        <v>-0.61139758829570157</v>
      </c>
      <c r="AM104" s="34">
        <f t="shared" si="46"/>
        <v>-1.1484380548141404</v>
      </c>
      <c r="AN104" s="34">
        <f t="shared" si="47"/>
        <v>-0.94709970671413291</v>
      </c>
      <c r="AO104" s="34">
        <f t="shared" si="48"/>
        <v>-0.54554944946665374</v>
      </c>
      <c r="AP104" s="34">
        <f t="shared" si="49"/>
        <v>-0.7117591508931872</v>
      </c>
      <c r="AQ104" s="34">
        <f t="shared" si="50"/>
        <v>-0.34999284221414589</v>
      </c>
      <c r="AR104" s="34">
        <f t="shared" si="51"/>
        <v>0.18778490180748289</v>
      </c>
      <c r="AS104" s="34">
        <f t="shared" si="52"/>
        <v>-0.94286729425363958</v>
      </c>
      <c r="AT104" s="34" t="str">
        <f t="shared" si="53"/>
        <v/>
      </c>
      <c r="AU104" s="34">
        <f t="shared" si="54"/>
        <v>-0.37343455876851417</v>
      </c>
      <c r="AV104" s="34">
        <f t="shared" si="55"/>
        <v>-0.63032410025040586</v>
      </c>
      <c r="AW104" s="34">
        <f t="shared" si="56"/>
        <v>-0.37532387130863804</v>
      </c>
      <c r="AX104" s="34">
        <f t="shared" si="57"/>
        <v>-0.19632333001057839</v>
      </c>
      <c r="AY104" s="34">
        <f t="shared" si="58"/>
        <v>-0.17629294389080882</v>
      </c>
      <c r="AZ104" s="34">
        <f t="shared" si="59"/>
        <v>0.38782938940991762</v>
      </c>
      <c r="BA104" s="34">
        <f t="shared" si="60"/>
        <v>-1.2155767676774378</v>
      </c>
      <c r="BB104" s="34">
        <f t="shared" si="61"/>
        <v>-0.83963160753598065</v>
      </c>
      <c r="BC104" s="34">
        <f t="shared" si="62"/>
        <v>0.16314411213793165</v>
      </c>
      <c r="BD104" s="34">
        <f t="shared" si="63"/>
        <v>-0.13287816112104012</v>
      </c>
      <c r="BE104" s="34">
        <f t="shared" si="64"/>
        <v>0.7203602345827943</v>
      </c>
      <c r="BF104" s="34">
        <f t="shared" si="65"/>
        <v>-0.81606694495443055</v>
      </c>
      <c r="BG104" s="34">
        <f t="shared" si="66"/>
        <v>-0.22018805279589274</v>
      </c>
      <c r="BH104" s="34">
        <f t="shared" si="67"/>
        <v>-7.8762743612043898E-2</v>
      </c>
      <c r="BI104" s="19">
        <f t="shared" si="75"/>
        <v>-0.83755643886857223</v>
      </c>
      <c r="BJ104" s="19">
        <f t="shared" si="76"/>
        <v>-0.6000949201808794</v>
      </c>
      <c r="BK104" s="19">
        <f t="shared" si="77"/>
        <v>-0.46370692347046982</v>
      </c>
      <c r="BL104" s="19">
        <f t="shared" si="78"/>
        <v>-0.61139758829570157</v>
      </c>
      <c r="BM104" s="19">
        <f t="shared" si="79"/>
        <v>-0.40602395692758053</v>
      </c>
      <c r="BN104" s="19">
        <f t="shared" si="80"/>
        <v>-0.17378715132110434</v>
      </c>
      <c r="BO104" s="19">
        <f t="shared" si="81"/>
        <v>-0.1776813104551247</v>
      </c>
      <c r="BP104" s="19">
        <f t="shared" si="82"/>
        <v>-0.40386045915313995</v>
      </c>
      <c r="BQ104" s="19">
        <f t="shared" si="83"/>
        <v>-0.53458582571364699</v>
      </c>
      <c r="BR104" s="19">
        <f t="shared" si="84"/>
        <v>-0.33595952832746767</v>
      </c>
      <c r="BS104" s="19">
        <f t="shared" si="85"/>
        <v>-0.28881775859951814</v>
      </c>
      <c r="BT104" s="19">
        <f>IF(AND('[1]Ponderación por derecho'!$B$13&lt;&gt;1,'[1]Ponderación por derecho'!$B$13&lt;&gt;0),"Error ponderación",IFERROR(IF(SUM($BI$1126:$BS$1126)=0,0,SUMPRODUCT($BI$1126:$BS$1126,BI104:BS104)),""))</f>
        <v>-0.26099578466006956</v>
      </c>
      <c r="BU104" s="34">
        <f t="shared" si="86"/>
        <v>-0.25852591260660651</v>
      </c>
      <c r="BV104" s="16">
        <f t="shared" si="87"/>
        <v>0</v>
      </c>
      <c r="BW104" s="34">
        <f t="shared" si="68"/>
        <v>-0.38166494600845396</v>
      </c>
      <c r="BX104" s="34">
        <f t="shared" si="69"/>
        <v>-3.4467169030889817E-2</v>
      </c>
      <c r="BY104" s="34">
        <f t="shared" si="88"/>
        <v>0.73585719375712888</v>
      </c>
      <c r="BZ104" s="34">
        <f t="shared" si="89"/>
        <v>-0.1065750262392617</v>
      </c>
      <c r="CA104" s="19">
        <f t="shared" si="70"/>
        <v>-8.1933597205295194E-2</v>
      </c>
      <c r="CB104" s="16"/>
      <c r="CC104" s="5">
        <f t="shared" si="71"/>
        <v>5686</v>
      </c>
      <c r="CD104" s="6">
        <f t="shared" si="72"/>
        <v>3.0126058543413842E-4</v>
      </c>
      <c r="CE104" s="19">
        <f t="shared" si="73"/>
        <v>0.92396697528422</v>
      </c>
      <c r="CF104" s="4">
        <f t="shared" si="74"/>
        <v>2.7835483189593422E-4</v>
      </c>
      <c r="CG104" s="3">
        <f>IF('Ponderación por derecho'!$D$20="Error ponderación","",CF104/$CF$1127)</f>
        <v>1.8700341172522483E-4</v>
      </c>
      <c r="CH104" s="39"/>
    </row>
    <row r="105" spans="1:86" ht="18.95" customHeight="1">
      <c r="A105" s="7">
        <v>5690</v>
      </c>
      <c r="B105" s="7" t="s">
        <v>962</v>
      </c>
      <c r="C105" s="7" t="s">
        <v>981</v>
      </c>
      <c r="D105" s="5">
        <v>0</v>
      </c>
      <c r="E105" s="5">
        <v>2333</v>
      </c>
      <c r="F105" s="19">
        <v>63.698929999999997</v>
      </c>
      <c r="G105" s="19">
        <v>53.161369999999998</v>
      </c>
      <c r="H105" s="19">
        <v>72.129599999999996</v>
      </c>
      <c r="I105" s="19">
        <v>9.3111049999999995</v>
      </c>
      <c r="J105" s="19">
        <v>17.514939999999999</v>
      </c>
      <c r="K105" s="84">
        <v>1.67332E-2</v>
      </c>
      <c r="L105" s="84">
        <v>6.0311999999999996E-3</v>
      </c>
      <c r="M105" s="84">
        <v>5.9991200000000001E-2</v>
      </c>
      <c r="N105" s="84">
        <v>0</v>
      </c>
      <c r="O105" s="84">
        <v>6.8218000000000003E-3</v>
      </c>
      <c r="P105" s="84">
        <v>2.5240499999999999E-2</v>
      </c>
      <c r="Q105" s="84">
        <v>4.5168999999999999E-3</v>
      </c>
      <c r="R105" s="84">
        <v>5.8089999999999997E-4</v>
      </c>
      <c r="S105" s="84">
        <v>9.4749999999999999E-4</v>
      </c>
      <c r="T105" s="19">
        <v>0.99191830000000003</v>
      </c>
      <c r="U105" s="19">
        <v>0.1165462</v>
      </c>
      <c r="V105" s="19">
        <v>0.78945129999999997</v>
      </c>
      <c r="W105" s="19">
        <v>0.54529989999999995</v>
      </c>
      <c r="X105" s="19">
        <v>0.78307099999999996</v>
      </c>
      <c r="Y105" s="19">
        <v>0.9396002</v>
      </c>
      <c r="Z105" s="19">
        <v>0.1613475</v>
      </c>
      <c r="AA105" s="19">
        <v>1.7145299999999999E-3</v>
      </c>
      <c r="AB105" s="19">
        <v>1.2859E-3</v>
      </c>
      <c r="AC105" s="19">
        <v>0.54890000000000005</v>
      </c>
      <c r="AD105" s="40">
        <v>1484912.1303043291</v>
      </c>
      <c r="AE105" s="19">
        <v>0.65943399999999996</v>
      </c>
      <c r="AF105" s="5">
        <v>1</v>
      </c>
      <c r="AG105" s="5">
        <v>0</v>
      </c>
      <c r="AH105" s="32">
        <v>1</v>
      </c>
      <c r="AI105" s="32">
        <v>0</v>
      </c>
      <c r="AJ105" s="32">
        <v>0</v>
      </c>
      <c r="AK105" s="16"/>
      <c r="AL105" s="34">
        <f t="shared" si="45"/>
        <v>-0.35145251094259239</v>
      </c>
      <c r="AM105" s="34">
        <f t="shared" si="46"/>
        <v>-0.30713046497071839</v>
      </c>
      <c r="AN105" s="34">
        <f t="shared" si="47"/>
        <v>-0.27381544821908604</v>
      </c>
      <c r="AO105" s="34">
        <f t="shared" si="48"/>
        <v>-0.92731611465987762</v>
      </c>
      <c r="AP105" s="34">
        <f t="shared" si="49"/>
        <v>-0.55385491628426797</v>
      </c>
      <c r="AQ105" s="34">
        <f t="shared" si="50"/>
        <v>8.0446298793363846E-2</v>
      </c>
      <c r="AR105" s="34">
        <f t="shared" si="51"/>
        <v>-0.39803963670452297</v>
      </c>
      <c r="AS105" s="34">
        <f t="shared" si="52"/>
        <v>-2.6500789235739727E-2</v>
      </c>
      <c r="AT105" s="34">
        <f t="shared" si="53"/>
        <v>-0.15074875333706975</v>
      </c>
      <c r="AU105" s="34">
        <f t="shared" si="54"/>
        <v>-0.25662533798601889</v>
      </c>
      <c r="AV105" s="34">
        <f t="shared" si="55"/>
        <v>-3.7681412337237721E-2</v>
      </c>
      <c r="AW105" s="34">
        <f t="shared" si="56"/>
        <v>-0.2851097638467488</v>
      </c>
      <c r="AX105" s="34">
        <f t="shared" si="57"/>
        <v>-0.18345651368266586</v>
      </c>
      <c r="AY105" s="34">
        <f t="shared" si="58"/>
        <v>-0.1733266414208145</v>
      </c>
      <c r="AZ105" s="34">
        <f t="shared" si="59"/>
        <v>0.86735172032762065</v>
      </c>
      <c r="BA105" s="34">
        <f t="shared" si="60"/>
        <v>-0.84600062599732306</v>
      </c>
      <c r="BB105" s="34">
        <f t="shared" si="61"/>
        <v>-0.26838970317842331</v>
      </c>
      <c r="BC105" s="34">
        <f t="shared" si="62"/>
        <v>-0.97184448637553611</v>
      </c>
      <c r="BD105" s="34">
        <f t="shared" si="63"/>
        <v>-0.28746199097363329</v>
      </c>
      <c r="BE105" s="34">
        <f t="shared" si="64"/>
        <v>1.1897678486050456</v>
      </c>
      <c r="BF105" s="34">
        <f t="shared" si="65"/>
        <v>0.59806389844865149</v>
      </c>
      <c r="BG105" s="34">
        <f t="shared" si="66"/>
        <v>-0.12411247689657633</v>
      </c>
      <c r="BH105" s="34">
        <f t="shared" si="67"/>
        <v>-8.3010570441858389E-2</v>
      </c>
      <c r="BI105" s="19">
        <f t="shared" si="75"/>
        <v>-0.34645659180768179</v>
      </c>
      <c r="BJ105" s="19">
        <f t="shared" si="76"/>
        <v>-0.32451993495122156</v>
      </c>
      <c r="BK105" s="19">
        <f t="shared" si="77"/>
        <v>-0.44993259551795606</v>
      </c>
      <c r="BL105" s="19">
        <f t="shared" si="78"/>
        <v>-0.25110063213983108</v>
      </c>
      <c r="BM105" s="19">
        <f t="shared" si="79"/>
        <v>-0.36598074841464001</v>
      </c>
      <c r="BN105" s="19">
        <f t="shared" si="80"/>
        <v>0.26687797510840516</v>
      </c>
      <c r="BO105" s="19">
        <f t="shared" si="81"/>
        <v>-0.11502471939300192</v>
      </c>
      <c r="BP105" s="19">
        <f t="shared" si="82"/>
        <v>-0.26745451231262912</v>
      </c>
      <c r="BQ105" s="19">
        <f t="shared" si="83"/>
        <v>2.4428248695081534E-2</v>
      </c>
      <c r="BR105" s="19">
        <f t="shared" si="84"/>
        <v>-0.21629720975332775</v>
      </c>
      <c r="BS105" s="19">
        <f t="shared" si="85"/>
        <v>-0.20259657426842179</v>
      </c>
      <c r="BT105" s="19">
        <f>IF(AND('[1]Ponderación por derecho'!$B$13&lt;&gt;1,'[1]Ponderación por derecho'!$B$13&lt;&gt;0),"Error ponderación",IFERROR(IF(SUM($BI$1126:$BS$1126)=0,0,SUMPRODUCT($BI$1126:$BS$1126,BI105:BS105)),""))</f>
        <v>-4.2352954154223722E-2</v>
      </c>
      <c r="BU105" s="34">
        <f t="shared" si="86"/>
        <v>-3.7623034116016654E-2</v>
      </c>
      <c r="BV105" s="16">
        <f t="shared" si="87"/>
        <v>0</v>
      </c>
      <c r="BW105" s="34">
        <f t="shared" si="68"/>
        <v>0.52883031709894279</v>
      </c>
      <c r="BX105" s="34">
        <f t="shared" si="69"/>
        <v>3.4052660680437247E-2</v>
      </c>
      <c r="BY105" s="34">
        <f t="shared" si="88"/>
        <v>-4.3565900771799115E-2</v>
      </c>
      <c r="BZ105" s="34">
        <f t="shared" si="89"/>
        <v>-0.17310569233586029</v>
      </c>
      <c r="CA105" s="19">
        <f t="shared" si="70"/>
        <v>-0.13250243496040057</v>
      </c>
      <c r="CB105" s="16"/>
      <c r="CC105" s="5">
        <f t="shared" si="71"/>
        <v>5690</v>
      </c>
      <c r="CD105" s="6">
        <f t="shared" si="72"/>
        <v>3.4118492515429369E-4</v>
      </c>
      <c r="CE105" s="19">
        <f t="shared" si="73"/>
        <v>1.4380633246512049</v>
      </c>
      <c r="CF105" s="4">
        <f t="shared" si="74"/>
        <v>4.9064552778825608E-4</v>
      </c>
      <c r="CG105" s="3">
        <f>IF('Ponderación por derecho'!$D$20="Error ponderación","",CF105/$CF$1127)</f>
        <v>3.2962383666625215E-4</v>
      </c>
      <c r="CH105" s="39"/>
    </row>
    <row r="106" spans="1:86" ht="18.95" customHeight="1">
      <c r="A106" s="7">
        <v>5697</v>
      </c>
      <c r="B106" s="7" t="s">
        <v>962</v>
      </c>
      <c r="C106" s="7" t="s">
        <v>980</v>
      </c>
      <c r="D106" s="5">
        <v>0</v>
      </c>
      <c r="E106" s="5">
        <v>7350</v>
      </c>
      <c r="F106" s="19">
        <v>57.457129999999999</v>
      </c>
      <c r="G106" s="19">
        <v>48.311489999999999</v>
      </c>
      <c r="H106" s="19">
        <v>68.56447</v>
      </c>
      <c r="I106" s="19">
        <v>21.541920000000001</v>
      </c>
      <c r="J106" s="19">
        <v>7.213902</v>
      </c>
      <c r="K106" s="84">
        <v>1.5774699999999999E-2</v>
      </c>
      <c r="L106" s="84">
        <v>2.9286E-3</v>
      </c>
      <c r="M106" s="84">
        <v>6.9349400000000005E-2</v>
      </c>
      <c r="N106" s="84">
        <v>0</v>
      </c>
      <c r="O106" s="84">
        <v>1.3412000000000001E-3</v>
      </c>
      <c r="P106" s="84">
        <v>1.30329E-2</v>
      </c>
      <c r="Q106" s="84">
        <v>8.8599999999999999E-5</v>
      </c>
      <c r="R106" s="84">
        <v>0</v>
      </c>
      <c r="S106" s="84">
        <v>2.7129999999999998E-4</v>
      </c>
      <c r="T106" s="19">
        <v>0.92455739999999997</v>
      </c>
      <c r="U106" s="19">
        <v>0.13810059999999999</v>
      </c>
      <c r="V106" s="19">
        <v>0.80781119999999995</v>
      </c>
      <c r="W106" s="19">
        <v>0.72871589999999997</v>
      </c>
      <c r="X106" s="19">
        <v>0.83085140000000002</v>
      </c>
      <c r="Y106" s="19">
        <v>0.88423719999999995</v>
      </c>
      <c r="Z106" s="19">
        <v>1.88206E-2</v>
      </c>
      <c r="AA106" s="19">
        <v>6.1224000000000001E-4</v>
      </c>
      <c r="AB106" s="19">
        <v>2.7211E-4</v>
      </c>
      <c r="AC106" s="19">
        <v>0.52849999999999997</v>
      </c>
      <c r="AD106" s="40">
        <v>340386.53061224491</v>
      </c>
      <c r="AE106" s="19">
        <v>0.75377360000000004</v>
      </c>
      <c r="AF106" s="5">
        <v>1</v>
      </c>
      <c r="AG106" s="5">
        <v>0</v>
      </c>
      <c r="AH106" s="32">
        <v>0</v>
      </c>
      <c r="AI106" s="32">
        <v>0</v>
      </c>
      <c r="AJ106" s="32">
        <v>0</v>
      </c>
      <c r="AK106" s="16"/>
      <c r="AL106" s="34">
        <f t="shared" si="45"/>
        <v>-0.73247007242639817</v>
      </c>
      <c r="AM106" s="34">
        <f t="shared" si="46"/>
        <v>-0.79430536999868928</v>
      </c>
      <c r="AN106" s="34">
        <f t="shared" si="47"/>
        <v>-0.70249993520028664</v>
      </c>
      <c r="AO106" s="34">
        <f t="shared" si="48"/>
        <v>0.16435115523416843</v>
      </c>
      <c r="AP106" s="34">
        <f t="shared" si="49"/>
        <v>-1.3318908678524113</v>
      </c>
      <c r="AQ106" s="34">
        <f t="shared" si="50"/>
        <v>5.3332222660815304E-2</v>
      </c>
      <c r="AR106" s="34">
        <f t="shared" si="51"/>
        <v>-0.50662313710403006</v>
      </c>
      <c r="AS106" s="34">
        <f t="shared" si="52"/>
        <v>0.11910476477344115</v>
      </c>
      <c r="AT106" s="34">
        <f t="shared" si="53"/>
        <v>-0.15074875333706975</v>
      </c>
      <c r="AU106" s="34">
        <f t="shared" si="54"/>
        <v>-0.39585644181823798</v>
      </c>
      <c r="AV106" s="34">
        <f t="shared" si="55"/>
        <v>-0.33324856081926368</v>
      </c>
      <c r="AW106" s="34">
        <f t="shared" si="56"/>
        <v>-0.40916886951518067</v>
      </c>
      <c r="AX106" s="34">
        <f t="shared" si="57"/>
        <v>-0.20200785050292994</v>
      </c>
      <c r="AY106" s="34">
        <f t="shared" si="58"/>
        <v>-0.19958074783717794</v>
      </c>
      <c r="AZ106" s="34">
        <f t="shared" si="59"/>
        <v>-0.30286614975397641</v>
      </c>
      <c r="BA106" s="34">
        <f t="shared" si="60"/>
        <v>-0.64111610865105462</v>
      </c>
      <c r="BB106" s="34">
        <f t="shared" si="61"/>
        <v>0.18196086791337834</v>
      </c>
      <c r="BC106" s="34">
        <f t="shared" si="62"/>
        <v>1.0764090629286054</v>
      </c>
      <c r="BD106" s="34">
        <f t="shared" si="63"/>
        <v>0.28515540164342079</v>
      </c>
      <c r="BE106" s="34">
        <f t="shared" si="64"/>
        <v>0.34326201523271405</v>
      </c>
      <c r="BF106" s="34">
        <f t="shared" si="65"/>
        <v>-0.82786641729536048</v>
      </c>
      <c r="BG106" s="34">
        <f t="shared" si="66"/>
        <v>-0.21027634330022252</v>
      </c>
      <c r="BH106" s="34">
        <f t="shared" si="67"/>
        <v>-0.10828141347805133</v>
      </c>
      <c r="BI106" s="19">
        <f t="shared" si="75"/>
        <v>-0.4300946070635086</v>
      </c>
      <c r="BJ106" s="19">
        <f t="shared" si="76"/>
        <v>-0.37298921306311361</v>
      </c>
      <c r="BK106" s="19">
        <f t="shared" si="77"/>
        <v>0.15434791842521611</v>
      </c>
      <c r="BL106" s="19">
        <f t="shared" si="78"/>
        <v>-0.44160941288173394</v>
      </c>
      <c r="BM106" s="19">
        <f t="shared" si="79"/>
        <v>-0.48086396934240949</v>
      </c>
      <c r="BN106" s="19">
        <f t="shared" si="80"/>
        <v>-0.24081887267098259</v>
      </c>
      <c r="BO106" s="19">
        <f t="shared" si="81"/>
        <v>-0.18256128801166285</v>
      </c>
      <c r="BP106" s="19">
        <f t="shared" si="82"/>
        <v>-0.46723896146466404</v>
      </c>
      <c r="BQ106" s="19">
        <f t="shared" si="83"/>
        <v>-0.5866390791863122</v>
      </c>
      <c r="BR106" s="19">
        <f t="shared" si="84"/>
        <v>-0.38077572118793285</v>
      </c>
      <c r="BS106" s="19">
        <f t="shared" si="85"/>
        <v>-0.34677741124720912</v>
      </c>
      <c r="BT106" s="19">
        <f>IF(AND('[1]Ponderación por derecho'!$B$13&lt;&gt;1,'[1]Ponderación por derecho'!$B$13&lt;&gt;0),"Error ponderación",IFERROR(IF(SUM($BI$1126:$BS$1126)=0,0,SUMPRODUCT($BI$1126:$BS$1126,BI106:BS106)),""))</f>
        <v>-0.23812414841974894</v>
      </c>
      <c r="BU106" s="34">
        <f t="shared" si="86"/>
        <v>-0.23541785884793806</v>
      </c>
      <c r="BV106" s="16">
        <f t="shared" si="87"/>
        <v>0</v>
      </c>
      <c r="BW106" s="34">
        <f t="shared" si="68"/>
        <v>0.23353455609113755</v>
      </c>
      <c r="BX106" s="34">
        <f t="shared" si="69"/>
        <v>-3.0386132558581885E-2</v>
      </c>
      <c r="BY106" s="34">
        <f t="shared" si="88"/>
        <v>0.3461456464926651</v>
      </c>
      <c r="BZ106" s="34">
        <f t="shared" si="89"/>
        <v>-0.18309802334174027</v>
      </c>
      <c r="CA106" s="19">
        <f t="shared" si="70"/>
        <v>-0.14009743731161686</v>
      </c>
      <c r="CB106" s="16"/>
      <c r="CC106" s="5">
        <f t="shared" si="71"/>
        <v>5697</v>
      </c>
      <c r="CD106" s="6">
        <f t="shared" si="72"/>
        <v>1.074886069388795E-3</v>
      </c>
      <c r="CE106" s="19">
        <f t="shared" si="73"/>
        <v>0.89537655846757003</v>
      </c>
      <c r="CF106" s="4">
        <f t="shared" si="74"/>
        <v>9.6242778955407291E-4</v>
      </c>
      <c r="CG106" s="3">
        <f>IF('Ponderación por derecho'!$D$20="Error ponderación","",CF106/$CF$1127)</f>
        <v>6.4657501707412318E-4</v>
      </c>
      <c r="CH106" s="39"/>
    </row>
    <row r="107" spans="1:86" ht="18.95" customHeight="1">
      <c r="A107" s="7">
        <v>5736</v>
      </c>
      <c r="B107" s="7" t="s">
        <v>962</v>
      </c>
      <c r="C107" s="7" t="s">
        <v>979</v>
      </c>
      <c r="D107" s="5">
        <v>0</v>
      </c>
      <c r="E107" s="5">
        <v>7044</v>
      </c>
      <c r="F107" s="19">
        <v>69.155839999999998</v>
      </c>
      <c r="G107" s="19">
        <v>52.098640000000003</v>
      </c>
      <c r="H107" s="19">
        <v>70.041399999999996</v>
      </c>
      <c r="I107" s="19">
        <v>19.641259999999999</v>
      </c>
      <c r="J107" s="19">
        <v>28.44351</v>
      </c>
      <c r="K107" s="84">
        <v>9.3348000000000007E-3</v>
      </c>
      <c r="L107" s="84">
        <v>2.5128399999999999E-2</v>
      </c>
      <c r="M107" s="84">
        <v>5.3289700000000002E-2</v>
      </c>
      <c r="N107" s="84">
        <v>5.66E-5</v>
      </c>
      <c r="O107" s="84">
        <v>2.9838999999999998E-3</v>
      </c>
      <c r="P107" s="84">
        <v>2.7207100000000001E-2</v>
      </c>
      <c r="Q107" s="84">
        <v>1.8600000000000001E-5</v>
      </c>
      <c r="R107" s="84">
        <v>4.3570000000000002E-4</v>
      </c>
      <c r="S107" s="84">
        <v>1.1790000000000001E-4</v>
      </c>
      <c r="T107" s="19">
        <v>0.9898228</v>
      </c>
      <c r="U107" s="19">
        <v>0.1619582</v>
      </c>
      <c r="V107" s="19">
        <v>0.79610460000000005</v>
      </c>
      <c r="W107" s="19">
        <v>0.69257769999999996</v>
      </c>
      <c r="X107" s="19">
        <v>0.88506759999999995</v>
      </c>
      <c r="Y107" s="19">
        <v>0.86716970000000004</v>
      </c>
      <c r="Z107" s="19">
        <v>2.6738000000000001E-2</v>
      </c>
      <c r="AA107" s="19">
        <v>5.6076099999999999E-3</v>
      </c>
      <c r="AB107" s="19">
        <v>4.4009100000000001E-3</v>
      </c>
      <c r="AC107" s="19">
        <v>0.37559999999999999</v>
      </c>
      <c r="AD107" s="40">
        <v>6207.2685973878479</v>
      </c>
      <c r="AE107" s="19">
        <v>0.3056604</v>
      </c>
      <c r="AF107" s="5">
        <v>1</v>
      </c>
      <c r="AG107" s="5">
        <v>1</v>
      </c>
      <c r="AH107" s="32">
        <v>1</v>
      </c>
      <c r="AI107" s="32">
        <v>0</v>
      </c>
      <c r="AJ107" s="32">
        <v>0</v>
      </c>
      <c r="AK107" s="16"/>
      <c r="AL107" s="34">
        <f t="shared" si="45"/>
        <v>-1.8346909763990813E-2</v>
      </c>
      <c r="AM107" s="34">
        <f t="shared" si="46"/>
        <v>-0.4138826705552634</v>
      </c>
      <c r="AN107" s="34">
        <f t="shared" si="47"/>
        <v>-0.52490838051444255</v>
      </c>
      <c r="AO107" s="34">
        <f t="shared" si="48"/>
        <v>-5.2931663582045461E-3</v>
      </c>
      <c r="AP107" s="34">
        <f t="shared" si="49"/>
        <v>0.27157843899789547</v>
      </c>
      <c r="AQ107" s="34">
        <f t="shared" si="50"/>
        <v>-0.12883985755410299</v>
      </c>
      <c r="AR107" s="34">
        <f t="shared" si="51"/>
        <v>0.27031620156965575</v>
      </c>
      <c r="AS107" s="34">
        <f t="shared" si="52"/>
        <v>-0.13077037315065126</v>
      </c>
      <c r="AT107" s="34">
        <f t="shared" si="53"/>
        <v>-0.14945001650780654</v>
      </c>
      <c r="AU107" s="34">
        <f t="shared" si="54"/>
        <v>-0.35412470911284333</v>
      </c>
      <c r="AV107" s="34">
        <f t="shared" si="55"/>
        <v>9.9333812507527899E-3</v>
      </c>
      <c r="AW107" s="34">
        <f t="shared" si="56"/>
        <v>-0.41112992395972825</v>
      </c>
      <c r="AX107" s="34">
        <f t="shared" si="57"/>
        <v>-0.18809354950002227</v>
      </c>
      <c r="AY107" s="34">
        <f t="shared" si="58"/>
        <v>-0.20553664834630272</v>
      </c>
      <c r="AZ107" s="34">
        <f t="shared" si="59"/>
        <v>0.8309479379144401</v>
      </c>
      <c r="BA107" s="34">
        <f t="shared" si="60"/>
        <v>-0.4143386125926935</v>
      </c>
      <c r="BB107" s="34">
        <f t="shared" si="61"/>
        <v>-0.10519069585021759</v>
      </c>
      <c r="BC107" s="34">
        <f t="shared" si="62"/>
        <v>0.67284450795268758</v>
      </c>
      <c r="BD107" s="34">
        <f t="shared" si="63"/>
        <v>0.93490172192547472</v>
      </c>
      <c r="BE107" s="34">
        <f t="shared" si="64"/>
        <v>8.2298225136762396E-2</v>
      </c>
      <c r="BF107" s="34">
        <f t="shared" si="65"/>
        <v>-0.74865568106331148</v>
      </c>
      <c r="BG107" s="34">
        <f t="shared" si="66"/>
        <v>0.1802020183984068</v>
      </c>
      <c r="BH107" s="34">
        <f t="shared" si="67"/>
        <v>-5.3624098107894593E-3</v>
      </c>
      <c r="BI107" s="19">
        <f t="shared" si="75"/>
        <v>-0.35602895022041303</v>
      </c>
      <c r="BJ107" s="19">
        <f t="shared" si="76"/>
        <v>-8.2919054945275086E-2</v>
      </c>
      <c r="BK107" s="19">
        <f t="shared" si="77"/>
        <v>0.1745757416793485</v>
      </c>
      <c r="BL107" s="19">
        <f t="shared" si="78"/>
        <v>-8.3898463135898674E-2</v>
      </c>
      <c r="BM107" s="19">
        <f t="shared" si="79"/>
        <v>0.2841184839368423</v>
      </c>
      <c r="BN107" s="19">
        <f t="shared" si="80"/>
        <v>2.4628232207841456E-2</v>
      </c>
      <c r="BO107" s="19">
        <f t="shared" si="81"/>
        <v>0.13817494919883577</v>
      </c>
      <c r="BP107" s="19">
        <f t="shared" si="82"/>
        <v>-0.10322022963200654</v>
      </c>
      <c r="BQ107" s="19">
        <f t="shared" si="83"/>
        <v>-0.32417974639120167</v>
      </c>
      <c r="BR107" s="19">
        <f t="shared" si="84"/>
        <v>-1.4560513237295578E-2</v>
      </c>
      <c r="BS107" s="19">
        <f t="shared" si="85"/>
        <v>-7.6415322640360994E-2</v>
      </c>
      <c r="BT107" s="19">
        <f>IF(AND('[1]Ponderación por derecho'!$B$13&lt;&gt;1,'[1]Ponderación por derecho'!$B$13&lt;&gt;0),"Error ponderación",IFERROR(IF(SUM($BI$1126:$BS$1126)=0,0,SUMPRODUCT($BI$1126:$BS$1126,BI107:BS107)),""))</f>
        <v>5.9892133272715302E-2</v>
      </c>
      <c r="BU107" s="34">
        <f t="shared" si="86"/>
        <v>6.5678931340056049E-2</v>
      </c>
      <c r="BV107" s="16">
        <f t="shared" si="87"/>
        <v>0</v>
      </c>
      <c r="BW107" s="34">
        <f t="shared" si="68"/>
        <v>-1.9797361232271582</v>
      </c>
      <c r="BX107" s="34">
        <f t="shared" si="69"/>
        <v>-4.9201009548259324E-2</v>
      </c>
      <c r="BY107" s="34">
        <f t="shared" si="88"/>
        <v>-1.5049846161078779</v>
      </c>
      <c r="BZ107" s="34">
        <f t="shared" si="89"/>
        <v>1.1779739162944318</v>
      </c>
      <c r="CA107" s="19">
        <f t="shared" si="70"/>
        <v>0.89443039964937476</v>
      </c>
      <c r="CB107" s="16"/>
      <c r="CC107" s="5">
        <f t="shared" si="71"/>
        <v>5736</v>
      </c>
      <c r="CD107" s="6">
        <f t="shared" si="72"/>
        <v>1.0301357105815879E-3</v>
      </c>
      <c r="CE107" s="19">
        <f t="shared" si="73"/>
        <v>4.1999654341118093</v>
      </c>
      <c r="CF107" s="4">
        <f t="shared" si="74"/>
        <v>4.3265343768868758E-3</v>
      </c>
      <c r="CG107" s="3">
        <f>IF('Ponderación por derecho'!$D$20="Error ponderación","",CF107/$CF$1127)</f>
        <v>2.9066378475039265E-3</v>
      </c>
      <c r="CH107" s="39"/>
    </row>
    <row r="108" spans="1:86" ht="18.95" customHeight="1">
      <c r="A108" s="7">
        <v>5756</v>
      </c>
      <c r="B108" s="7" t="s">
        <v>962</v>
      </c>
      <c r="C108" s="7" t="s">
        <v>978</v>
      </c>
      <c r="D108" s="5">
        <v>0</v>
      </c>
      <c r="E108" s="5">
        <v>12964</v>
      </c>
      <c r="F108" s="19">
        <v>61.48169</v>
      </c>
      <c r="G108" s="19">
        <v>53.37473</v>
      </c>
      <c r="H108" s="19">
        <v>72.482699999999994</v>
      </c>
      <c r="I108" s="19">
        <v>16.360579999999999</v>
      </c>
      <c r="J108" s="19">
        <v>15.49325</v>
      </c>
      <c r="K108" s="84">
        <v>6.3327599999999998E-2</v>
      </c>
      <c r="L108" s="84">
        <v>6.9615999999999997E-2</v>
      </c>
      <c r="M108" s="84">
        <v>9.7905800000000001E-2</v>
      </c>
      <c r="N108" s="84">
        <v>1.6909999999999999E-4</v>
      </c>
      <c r="O108" s="84">
        <v>4.5218999999999997E-3</v>
      </c>
      <c r="P108" s="84">
        <v>6.5532599999999996E-2</v>
      </c>
      <c r="Q108" s="84">
        <v>2.28585E-2</v>
      </c>
      <c r="R108" s="84">
        <v>8.4800000000000001E-5</v>
      </c>
      <c r="S108" s="84">
        <v>7.4499999999999995E-5</v>
      </c>
      <c r="T108" s="19">
        <v>0.93901040000000002</v>
      </c>
      <c r="U108" s="19">
        <v>0.10560559999999999</v>
      </c>
      <c r="V108" s="19">
        <v>0.79343629999999998</v>
      </c>
      <c r="W108" s="19">
        <v>0.67045619999999995</v>
      </c>
      <c r="X108" s="19">
        <v>0.81216929999999998</v>
      </c>
      <c r="Y108" s="19">
        <v>0.8932504</v>
      </c>
      <c r="Z108" s="19">
        <v>3.2876700000000002E-2</v>
      </c>
      <c r="AA108" s="19">
        <v>5.9395200000000002E-3</v>
      </c>
      <c r="AB108" s="19">
        <v>1.3113199999999999E-3</v>
      </c>
      <c r="AC108" s="19">
        <v>0.5726</v>
      </c>
      <c r="AD108" s="40">
        <v>335067.10891700094</v>
      </c>
      <c r="AE108" s="19">
        <v>0.84811320000000001</v>
      </c>
      <c r="AF108" s="5">
        <v>1</v>
      </c>
      <c r="AG108" s="5">
        <v>0</v>
      </c>
      <c r="AH108" s="32">
        <v>0</v>
      </c>
      <c r="AI108" s="32">
        <v>0</v>
      </c>
      <c r="AJ108" s="32">
        <v>0</v>
      </c>
      <c r="AK108" s="16"/>
      <c r="AL108" s="34">
        <f t="shared" si="45"/>
        <v>-0.48679926636960907</v>
      </c>
      <c r="AM108" s="34">
        <f t="shared" si="46"/>
        <v>-0.28569825680540945</v>
      </c>
      <c r="AN108" s="34">
        <f t="shared" si="47"/>
        <v>-0.23135739133110131</v>
      </c>
      <c r="AO108" s="34">
        <f t="shared" si="48"/>
        <v>-0.29811183616851555</v>
      </c>
      <c r="AP108" s="34">
        <f t="shared" si="49"/>
        <v>-0.70655287768639075</v>
      </c>
      <c r="AQ108" s="34">
        <f t="shared" si="50"/>
        <v>1.3985100535668835</v>
      </c>
      <c r="AR108" s="34">
        <f t="shared" si="51"/>
        <v>1.8272746662035473</v>
      </c>
      <c r="AS108" s="34">
        <f t="shared" si="52"/>
        <v>0.56341782097097592</v>
      </c>
      <c r="AT108" s="34">
        <f t="shared" si="53"/>
        <v>-0.14686860496554313</v>
      </c>
      <c r="AU108" s="34">
        <f t="shared" si="54"/>
        <v>-0.31505281229608001</v>
      </c>
      <c r="AV108" s="34">
        <f t="shared" si="55"/>
        <v>0.93786014401721685</v>
      </c>
      <c r="AW108" s="34">
        <f t="shared" si="56"/>
        <v>0.22873132472631746</v>
      </c>
      <c r="AX108" s="34">
        <f t="shared" si="57"/>
        <v>-0.19929971939196695</v>
      </c>
      <c r="AY108" s="34">
        <f t="shared" si="58"/>
        <v>-0.20722169451381259</v>
      </c>
      <c r="AZ108" s="34">
        <f t="shared" si="59"/>
        <v>-5.1783416650805776E-2</v>
      </c>
      <c r="BA108" s="34">
        <f t="shared" si="60"/>
        <v>-0.9499960770643251</v>
      </c>
      <c r="BB108" s="34">
        <f t="shared" si="61"/>
        <v>-0.1706415114235206</v>
      </c>
      <c r="BC108" s="34">
        <f t="shared" si="62"/>
        <v>0.42580803953700092</v>
      </c>
      <c r="BD108" s="34">
        <f t="shared" si="63"/>
        <v>6.1262437360763602E-2</v>
      </c>
      <c r="BE108" s="34">
        <f t="shared" si="64"/>
        <v>0.48107474896014102</v>
      </c>
      <c r="BF108" s="34">
        <f t="shared" si="65"/>
        <v>-0.68724019788604618</v>
      </c>
      <c r="BG108" s="34">
        <f t="shared" si="66"/>
        <v>0.20614677785193922</v>
      </c>
      <c r="BH108" s="34">
        <f t="shared" si="67"/>
        <v>-8.2376923601802737E-2</v>
      </c>
      <c r="BI108" s="19">
        <f t="shared" si="75"/>
        <v>7.238552839048569E-2</v>
      </c>
      <c r="BJ108" s="19">
        <f t="shared" si="76"/>
        <v>0.45697829932487238</v>
      </c>
      <c r="BK108" s="19">
        <f t="shared" si="77"/>
        <v>0.16747553137945592</v>
      </c>
      <c r="BL108" s="19">
        <f t="shared" si="78"/>
        <v>-0.31683393566757612</v>
      </c>
      <c r="BM108" s="19">
        <f t="shared" si="79"/>
        <v>-0.32011441754056902</v>
      </c>
      <c r="BN108" s="19">
        <f t="shared" si="80"/>
        <v>0.31071187553591623</v>
      </c>
      <c r="BO108" s="19">
        <f t="shared" si="81"/>
        <v>-4.0387976031001284E-2</v>
      </c>
      <c r="BP108" s="19">
        <f t="shared" si="82"/>
        <v>-0.34304949288078801</v>
      </c>
      <c r="BQ108" s="19">
        <f t="shared" si="83"/>
        <v>-0.46042038625648929</v>
      </c>
      <c r="BR108" s="19">
        <f t="shared" si="84"/>
        <v>-0.16262472767716082</v>
      </c>
      <c r="BS108" s="19">
        <f t="shared" si="85"/>
        <v>-0.25879929482840813</v>
      </c>
      <c r="BT108" s="19">
        <f>IF(AND('[1]Ponderación por derecho'!$B$13&lt;&gt;1,'[1]Ponderación por derecho'!$B$13&lt;&gt;0),"Error ponderación",IFERROR(IF(SUM($BI$1126:$BS$1126)=0,0,SUMPRODUCT($BI$1126:$BS$1126,BI108:BS108)),""))</f>
        <v>0.1644152345102487</v>
      </c>
      <c r="BU108" s="34">
        <f t="shared" si="86"/>
        <v>0.17128245777957091</v>
      </c>
      <c r="BV108" s="16">
        <f t="shared" si="87"/>
        <v>0</v>
      </c>
      <c r="BW108" s="34">
        <f t="shared" si="68"/>
        <v>0.87189451003447904</v>
      </c>
      <c r="BX108" s="34">
        <f t="shared" si="69"/>
        <v>-3.0685625304627227E-2</v>
      </c>
      <c r="BY108" s="34">
        <f t="shared" si="88"/>
        <v>0.73585719375712888</v>
      </c>
      <c r="BZ108" s="34">
        <f t="shared" si="89"/>
        <v>-0.52568869282899355</v>
      </c>
      <c r="CA108" s="19">
        <f t="shared" si="70"/>
        <v>-0.40049482994495994</v>
      </c>
      <c r="CB108" s="16"/>
      <c r="CC108" s="5">
        <f t="shared" si="71"/>
        <v>5756</v>
      </c>
      <c r="CD108" s="6">
        <f t="shared" si="72"/>
        <v>1.8958942861981411E-3</v>
      </c>
      <c r="CE108" s="19">
        <f t="shared" si="73"/>
        <v>0.95958810560905861</v>
      </c>
      <c r="CF108" s="4">
        <f t="shared" si="74"/>
        <v>1.8192776065279125E-3</v>
      </c>
      <c r="CG108" s="3">
        <f>IF('Ponderación por derecho'!$D$20="Error ponderación","",CF108/$CF$1127)</f>
        <v>1.2222209938975021E-3</v>
      </c>
      <c r="CH108" s="39"/>
    </row>
    <row r="109" spans="1:86" ht="18.95" customHeight="1">
      <c r="A109" s="7">
        <v>5761</v>
      </c>
      <c r="B109" s="7" t="s">
        <v>962</v>
      </c>
      <c r="C109" s="7" t="s">
        <v>977</v>
      </c>
      <c r="D109" s="5">
        <v>0</v>
      </c>
      <c r="E109" s="5">
        <v>1855</v>
      </c>
      <c r="F109" s="19">
        <v>60.25188</v>
      </c>
      <c r="G109" s="19">
        <v>49.413379999999997</v>
      </c>
      <c r="H109" s="19">
        <v>74.785110000000003</v>
      </c>
      <c r="I109" s="19">
        <v>8.16296</v>
      </c>
      <c r="J109" s="19">
        <v>16.934539999999998</v>
      </c>
      <c r="K109" s="84">
        <v>7.9971E-3</v>
      </c>
      <c r="L109" s="84">
        <v>2.5988999999999999E-3</v>
      </c>
      <c r="M109" s="84">
        <v>0</v>
      </c>
      <c r="N109" s="84">
        <v>0</v>
      </c>
      <c r="O109" s="84">
        <v>3.3389999999999998E-4</v>
      </c>
      <c r="P109" s="84">
        <v>6.7659E-3</v>
      </c>
      <c r="Q109" s="84">
        <v>0</v>
      </c>
      <c r="R109" s="84">
        <v>0</v>
      </c>
      <c r="S109" s="84">
        <v>0</v>
      </c>
      <c r="T109" s="19">
        <v>0.98162070000000001</v>
      </c>
      <c r="U109" s="19">
        <v>0.16875519999999999</v>
      </c>
      <c r="V109" s="19">
        <v>0.76106940000000001</v>
      </c>
      <c r="W109" s="19">
        <v>0.71428570000000002</v>
      </c>
      <c r="X109" s="19">
        <v>0.8070176</v>
      </c>
      <c r="Y109" s="19">
        <v>0.90476190000000001</v>
      </c>
      <c r="Z109" s="19">
        <v>1.8017999999999999E-2</v>
      </c>
      <c r="AA109" s="19">
        <v>0</v>
      </c>
      <c r="AB109" s="19">
        <v>1.61725E-3</v>
      </c>
      <c r="AC109" s="19">
        <v>0.4582</v>
      </c>
      <c r="AD109" s="40">
        <v>6060.9164420485176</v>
      </c>
      <c r="AE109" s="19" t="s">
        <v>1121</v>
      </c>
      <c r="AF109" s="5">
        <v>0</v>
      </c>
      <c r="AG109" s="5">
        <v>0</v>
      </c>
      <c r="AH109" s="32">
        <v>0</v>
      </c>
      <c r="AI109" s="32">
        <v>0</v>
      </c>
      <c r="AJ109" s="32">
        <v>0</v>
      </c>
      <c r="AK109" s="16"/>
      <c r="AL109" s="34">
        <f t="shared" si="45"/>
        <v>-0.56187043290624905</v>
      </c>
      <c r="AM109" s="34">
        <f t="shared" si="46"/>
        <v>-0.68361950641005009</v>
      </c>
      <c r="AN109" s="34">
        <f t="shared" si="47"/>
        <v>4.5492947834761065E-2</v>
      </c>
      <c r="AO109" s="34">
        <f t="shared" si="48"/>
        <v>-1.0297943483337986</v>
      </c>
      <c r="AP109" s="34">
        <f t="shared" si="49"/>
        <v>-0.59769244666617238</v>
      </c>
      <c r="AQ109" s="34">
        <f t="shared" si="50"/>
        <v>-0.16668075441639843</v>
      </c>
      <c r="AR109" s="34">
        <f t="shared" si="51"/>
        <v>-0.51816184015363931</v>
      </c>
      <c r="AS109" s="34">
        <f t="shared" si="52"/>
        <v>-0.95991233330143277</v>
      </c>
      <c r="AT109" s="34">
        <f t="shared" si="53"/>
        <v>-0.15074875333706975</v>
      </c>
      <c r="AU109" s="34">
        <f t="shared" si="54"/>
        <v>-0.42144624784133661</v>
      </c>
      <c r="AV109" s="34">
        <f t="shared" si="55"/>
        <v>-0.48498348984190992</v>
      </c>
      <c r="AW109" s="34">
        <f t="shared" si="56"/>
        <v>-0.41165100414070804</v>
      </c>
      <c r="AX109" s="34">
        <f t="shared" si="57"/>
        <v>-0.20200785050292994</v>
      </c>
      <c r="AY109" s="34">
        <f t="shared" si="58"/>
        <v>-0.21011422768154267</v>
      </c>
      <c r="AZ109" s="34">
        <f t="shared" si="59"/>
        <v>0.68845809600026964</v>
      </c>
      <c r="BA109" s="34">
        <f t="shared" si="60"/>
        <v>-0.3497299914108194</v>
      </c>
      <c r="BB109" s="34">
        <f t="shared" si="61"/>
        <v>-0.96457023105005657</v>
      </c>
      <c r="BC109" s="34">
        <f t="shared" si="62"/>
        <v>0.91526331573551145</v>
      </c>
      <c r="BD109" s="34">
        <f t="shared" si="63"/>
        <v>-4.7737690502871203E-4</v>
      </c>
      <c r="BE109" s="34">
        <f t="shared" si="64"/>
        <v>0.65708674073922801</v>
      </c>
      <c r="BF109" s="34">
        <f t="shared" si="65"/>
        <v>-0.83589614130827428</v>
      </c>
      <c r="BG109" s="34">
        <f t="shared" si="66"/>
        <v>-0.258133953880894</v>
      </c>
      <c r="BH109" s="34">
        <f t="shared" si="67"/>
        <v>-7.4750976403603397E-2</v>
      </c>
      <c r="BI109" s="19">
        <f t="shared" si="75"/>
        <v>-0.15697259933081892</v>
      </c>
      <c r="BJ109" s="19">
        <f t="shared" si="76"/>
        <v>-0.72211719253791529</v>
      </c>
      <c r="BK109" s="19">
        <f t="shared" si="77"/>
        <v>-0.2021731501573901</v>
      </c>
      <c r="BL109" s="19">
        <f t="shared" si="78"/>
        <v>-0.35630959312165938</v>
      </c>
      <c r="BM109" s="19">
        <f t="shared" si="79"/>
        <v>-0.33987202380417925</v>
      </c>
      <c r="BN109" s="19">
        <f t="shared" si="80"/>
        <v>-0.129922394002977</v>
      </c>
      <c r="BO109" s="19">
        <f t="shared" si="81"/>
        <v>-0.25099575215807896</v>
      </c>
      <c r="BP109" s="19">
        <f t="shared" si="82"/>
        <v>-0.38193914170458948</v>
      </c>
      <c r="BQ109" s="19">
        <f t="shared" si="83"/>
        <v>-0.53596026729868862</v>
      </c>
      <c r="BR109" s="19">
        <f t="shared" si="84"/>
        <v>-0.34337287148956191</v>
      </c>
      <c r="BS109" s="19">
        <f t="shared" si="85"/>
        <v>-0.28224521233046501</v>
      </c>
      <c r="BT109" s="19">
        <f>IF(AND('[1]Ponderación por derecho'!$B$13&lt;&gt;1,'[1]Ponderación por derecho'!$B$13&lt;&gt;0),"Error ponderación",IFERROR(IF(SUM($BI$1126:$BS$1126)=0,0,SUMPRODUCT($BI$1126:$BS$1126,BI109:BS109)),""))</f>
        <v>-0.30889803278751565</v>
      </c>
      <c r="BU109" s="34">
        <f t="shared" si="86"/>
        <v>-0.3069233124803718</v>
      </c>
      <c r="BV109" s="16">
        <f t="shared" si="87"/>
        <v>0</v>
      </c>
      <c r="BW109" s="34">
        <f t="shared" si="68"/>
        <v>-0.78407779679359857</v>
      </c>
      <c r="BX109" s="34">
        <f t="shared" si="69"/>
        <v>-4.9209249430600566E-2</v>
      </c>
      <c r="BY109" s="34" t="str">
        <f t="shared" si="88"/>
        <v/>
      </c>
      <c r="BZ109" s="34">
        <f t="shared" si="89"/>
        <v>0.41664352311209957</v>
      </c>
      <c r="CA109" s="19">
        <f t="shared" si="70"/>
        <v>0.31575600196682657</v>
      </c>
      <c r="CB109" s="16"/>
      <c r="CC109" s="5">
        <f t="shared" si="71"/>
        <v>5761</v>
      </c>
      <c r="CD109" s="6">
        <f t="shared" si="72"/>
        <v>2.7128076989336254E-4</v>
      </c>
      <c r="CE109" s="19">
        <f t="shared" si="73"/>
        <v>0.92944998930984324</v>
      </c>
      <c r="CF109" s="4">
        <f t="shared" si="74"/>
        <v>2.5214190867735184E-4</v>
      </c>
      <c r="CG109" s="3">
        <f>IF('Ponderación por derecho'!$D$20="Error ponderación","",CF109/$CF$1127)</f>
        <v>1.6939313336296924E-4</v>
      </c>
      <c r="CH109" s="39"/>
    </row>
    <row r="110" spans="1:86" ht="18.95" customHeight="1">
      <c r="A110" s="7">
        <v>5789</v>
      </c>
      <c r="B110" s="7" t="s">
        <v>962</v>
      </c>
      <c r="C110" s="7" t="s">
        <v>976</v>
      </c>
      <c r="D110" s="5">
        <v>0</v>
      </c>
      <c r="E110" s="5">
        <v>1340</v>
      </c>
      <c r="F110" s="19">
        <v>59.485489999999999</v>
      </c>
      <c r="G110" s="19">
        <v>54.466859999999997</v>
      </c>
      <c r="H110" s="19">
        <v>76.335620000000006</v>
      </c>
      <c r="I110" s="19">
        <v>7.5149600000000003</v>
      </c>
      <c r="J110" s="19">
        <v>11.664820000000001</v>
      </c>
      <c r="K110" s="84"/>
      <c r="L110" s="84">
        <v>0</v>
      </c>
      <c r="M110" s="84"/>
      <c r="N110" s="84"/>
      <c r="O110" s="84">
        <v>0</v>
      </c>
      <c r="P110" s="84">
        <v>0</v>
      </c>
      <c r="Q110" s="84">
        <v>0</v>
      </c>
      <c r="R110" s="84">
        <v>0</v>
      </c>
      <c r="S110" s="84">
        <v>0</v>
      </c>
      <c r="T110" s="19">
        <v>0.904918</v>
      </c>
      <c r="U110" s="19">
        <v>0.1147541</v>
      </c>
      <c r="V110" s="19">
        <v>0.8</v>
      </c>
      <c r="W110" s="19">
        <v>0.74316939999999998</v>
      </c>
      <c r="X110" s="19">
        <v>0.8491803</v>
      </c>
      <c r="Y110" s="19">
        <v>0.93333330000000003</v>
      </c>
      <c r="Z110" s="19">
        <v>0.1111111</v>
      </c>
      <c r="AA110" s="19">
        <v>7.4627000000000005E-4</v>
      </c>
      <c r="AB110" s="19">
        <v>1.4925400000000001E-3</v>
      </c>
      <c r="AC110" s="19">
        <v>0.57920000000000005</v>
      </c>
      <c r="AD110" s="40">
        <v>33805.970149253728</v>
      </c>
      <c r="AE110" s="19">
        <v>0.78867920000000002</v>
      </c>
      <c r="AF110" s="5">
        <v>0</v>
      </c>
      <c r="AG110" s="5">
        <v>0</v>
      </c>
      <c r="AH110" s="32">
        <v>0</v>
      </c>
      <c r="AI110" s="32">
        <v>0</v>
      </c>
      <c r="AJ110" s="32">
        <v>0</v>
      </c>
      <c r="AK110" s="16"/>
      <c r="AL110" s="34">
        <f t="shared" si="45"/>
        <v>-0.60865309959623826</v>
      </c>
      <c r="AM110" s="34">
        <f t="shared" si="46"/>
        <v>-0.17599279419021138</v>
      </c>
      <c r="AN110" s="34">
        <f t="shared" si="47"/>
        <v>0.2319320353040043</v>
      </c>
      <c r="AO110" s="34">
        <f t="shared" si="48"/>
        <v>-1.0876318997064047</v>
      </c>
      <c r="AP110" s="34">
        <f t="shared" si="49"/>
        <v>-0.99571365721773764</v>
      </c>
      <c r="AQ110" s="34" t="str">
        <f t="shared" si="50"/>
        <v/>
      </c>
      <c r="AR110" s="34">
        <f t="shared" si="51"/>
        <v>-0.60911705809610017</v>
      </c>
      <c r="AS110" s="34" t="str">
        <f t="shared" si="52"/>
        <v/>
      </c>
      <c r="AT110" s="34" t="str">
        <f t="shared" si="53"/>
        <v/>
      </c>
      <c r="AU110" s="34">
        <f t="shared" si="54"/>
        <v>-0.42992876172112682</v>
      </c>
      <c r="AV110" s="34">
        <f t="shared" si="55"/>
        <v>-0.64879765232385067</v>
      </c>
      <c r="AW110" s="34">
        <f t="shared" si="56"/>
        <v>-0.41165100414070804</v>
      </c>
      <c r="AX110" s="34">
        <f t="shared" si="57"/>
        <v>-0.20200785050292994</v>
      </c>
      <c r="AY110" s="34">
        <f t="shared" si="58"/>
        <v>-0.21011422768154267</v>
      </c>
      <c r="AZ110" s="34">
        <f t="shared" si="59"/>
        <v>-0.64404889579330282</v>
      </c>
      <c r="BA110" s="34">
        <f t="shared" si="60"/>
        <v>-0.863035363384411</v>
      </c>
      <c r="BB110" s="34">
        <f t="shared" si="61"/>
        <v>-9.6403053453127281E-3</v>
      </c>
      <c r="BC110" s="34">
        <f t="shared" si="62"/>
        <v>1.2378150072021008</v>
      </c>
      <c r="BD110" s="34">
        <f t="shared" si="63"/>
        <v>0.50481549087537991</v>
      </c>
      <c r="BE110" s="34">
        <f t="shared" si="64"/>
        <v>1.093946317850552</v>
      </c>
      <c r="BF110" s="34">
        <f t="shared" si="65"/>
        <v>9.5466804750251516E-2</v>
      </c>
      <c r="BG110" s="34">
        <f t="shared" si="66"/>
        <v>-0.19979947875996476</v>
      </c>
      <c r="BH110" s="34">
        <f t="shared" si="67"/>
        <v>-7.7859634838825298E-2</v>
      </c>
      <c r="BI110" s="19">
        <f t="shared" si="75"/>
        <v>-0.31555166404020335</v>
      </c>
      <c r="BJ110" s="19">
        <f t="shared" si="76"/>
        <v>-0.26491671921054144</v>
      </c>
      <c r="BK110" s="19">
        <f t="shared" si="77"/>
        <v>0.31458095380293127</v>
      </c>
      <c r="BL110" s="19">
        <f t="shared" si="78"/>
        <v>-0.60865309959623826</v>
      </c>
      <c r="BM110" s="19">
        <f t="shared" si="79"/>
        <v>-0.30694230935449485</v>
      </c>
      <c r="BN110" s="19">
        <f t="shared" si="80"/>
        <v>-5.4501478023178951E-2</v>
      </c>
      <c r="BO110" s="19">
        <f t="shared" si="81"/>
        <v>-0.71444393321347188</v>
      </c>
      <c r="BP110" s="19">
        <f t="shared" si="82"/>
        <v>-0.40533047504958408</v>
      </c>
      <c r="BQ110" s="19">
        <f t="shared" si="83"/>
        <v>-0.24110017417584315</v>
      </c>
      <c r="BR110" s="19">
        <f t="shared" si="84"/>
        <v>-0.33952226867924856</v>
      </c>
      <c r="BS110" s="19">
        <f t="shared" si="85"/>
        <v>-0.29887565403886873</v>
      </c>
      <c r="BT110" s="19">
        <f>IF(AND('[1]Ponderación por derecho'!$B$13&lt;&gt;1,'[1]Ponderación por derecho'!$B$13&lt;&gt;0),"Error ponderación",IFERROR(IF(SUM($BI$1126:$BS$1126)=0,0,SUMPRODUCT($BI$1126:$BS$1126,BI110:BS110)),""))</f>
        <v>-0.42655575385579791</v>
      </c>
      <c r="BU110" s="34">
        <f t="shared" si="86"/>
        <v>-0.42579722753395294</v>
      </c>
      <c r="BV110" s="16">
        <f t="shared" si="87"/>
        <v>0</v>
      </c>
      <c r="BW110" s="34">
        <f t="shared" si="68"/>
        <v>0.96743137388994582</v>
      </c>
      <c r="BX110" s="34">
        <f t="shared" si="69"/>
        <v>-4.7647154375911466E-2</v>
      </c>
      <c r="BY110" s="34">
        <f t="shared" si="88"/>
        <v>0.4903387041714603</v>
      </c>
      <c r="BZ110" s="34">
        <f t="shared" si="89"/>
        <v>-0.47004097456183153</v>
      </c>
      <c r="CA110" s="19">
        <f t="shared" si="70"/>
        <v>-0.3581979373750267</v>
      </c>
      <c r="CB110" s="16"/>
      <c r="CC110" s="5">
        <f t="shared" si="71"/>
        <v>5789</v>
      </c>
      <c r="CD110" s="6">
        <f t="shared" si="72"/>
        <v>1.9596562353482792E-4</v>
      </c>
      <c r="CE110" s="19">
        <f t="shared" si="73"/>
        <v>0.41794529938247843</v>
      </c>
      <c r="CF110" s="4">
        <f t="shared" si="74"/>
        <v>8.1902911196937716E-5</v>
      </c>
      <c r="CG110" s="3">
        <f>IF('Ponderación por derecho'!$D$20="Error ponderación","",CF110/$CF$1127)</f>
        <v>5.5023739734403322E-5</v>
      </c>
      <c r="CH110" s="39"/>
    </row>
    <row r="111" spans="1:86" ht="18.95" customHeight="1">
      <c r="A111" s="7">
        <v>5790</v>
      </c>
      <c r="B111" s="7" t="s">
        <v>962</v>
      </c>
      <c r="C111" s="7" t="s">
        <v>975</v>
      </c>
      <c r="D111" s="5">
        <v>0</v>
      </c>
      <c r="E111" s="5">
        <v>14337</v>
      </c>
      <c r="F111" s="19">
        <v>86.263750000000002</v>
      </c>
      <c r="G111" s="19">
        <v>68.61027</v>
      </c>
      <c r="H111" s="19">
        <v>78.290840000000003</v>
      </c>
      <c r="I111" s="19">
        <v>23.14357</v>
      </c>
      <c r="J111" s="19">
        <v>31.116849999999999</v>
      </c>
      <c r="K111" s="84">
        <v>9.3667999999999998E-3</v>
      </c>
      <c r="L111" s="84">
        <v>0.1229918</v>
      </c>
      <c r="M111" s="84">
        <v>7.6259499999999994E-2</v>
      </c>
      <c r="N111" s="84">
        <v>1.3210000000000001E-4</v>
      </c>
      <c r="O111" s="84">
        <v>3.7404000000000001E-3</v>
      </c>
      <c r="P111" s="84">
        <v>4.0851600000000002E-2</v>
      </c>
      <c r="Q111" s="84">
        <v>1.3019999999999999E-4</v>
      </c>
      <c r="R111" s="84">
        <v>2.0457000000000001E-3</v>
      </c>
      <c r="S111" s="84">
        <v>1.191E-3</v>
      </c>
      <c r="T111" s="19">
        <v>0.97527489999999994</v>
      </c>
      <c r="U111" s="19">
        <v>0.17348540000000001</v>
      </c>
      <c r="V111" s="19">
        <v>0.77754250000000003</v>
      </c>
      <c r="W111" s="19">
        <v>0.67529539999999999</v>
      </c>
      <c r="X111" s="19">
        <v>0.89263029999999999</v>
      </c>
      <c r="Y111" s="19">
        <v>0.87316439999999995</v>
      </c>
      <c r="Z111" s="19">
        <v>2.6041700000000001E-2</v>
      </c>
      <c r="AA111" s="19">
        <v>1.6495780000000002E-2</v>
      </c>
      <c r="AB111" s="19">
        <v>2.0227399999999999E-3</v>
      </c>
      <c r="AC111" s="19">
        <v>0.45660000000000001</v>
      </c>
      <c r="AD111" s="40">
        <v>2762.0841180163216</v>
      </c>
      <c r="AE111" s="19">
        <v>0.65943399999999996</v>
      </c>
      <c r="AF111" s="5">
        <v>0</v>
      </c>
      <c r="AG111" s="5">
        <v>0</v>
      </c>
      <c r="AH111" s="32">
        <v>0</v>
      </c>
      <c r="AI111" s="32">
        <v>0</v>
      </c>
      <c r="AJ111" s="32">
        <v>0</v>
      </c>
      <c r="AK111" s="16"/>
      <c r="AL111" s="34">
        <f t="shared" si="45"/>
        <v>1.0259694974077256</v>
      </c>
      <c r="AM111" s="34">
        <f t="shared" si="46"/>
        <v>1.2447257439017945</v>
      </c>
      <c r="AN111" s="34">
        <f t="shared" si="47"/>
        <v>0.46703495795630101</v>
      </c>
      <c r="AO111" s="34">
        <f t="shared" si="48"/>
        <v>0.30730719559826503</v>
      </c>
      <c r="AP111" s="34">
        <f t="shared" si="49"/>
        <v>0.47349543326247157</v>
      </c>
      <c r="AQ111" s="34">
        <f t="shared" si="50"/>
        <v>-0.12793464061488385</v>
      </c>
      <c r="AR111" s="34">
        <f t="shared" si="51"/>
        <v>3.6952986462925086</v>
      </c>
      <c r="AS111" s="34">
        <f t="shared" si="52"/>
        <v>0.22661998551662238</v>
      </c>
      <c r="AT111" s="34">
        <f t="shared" si="53"/>
        <v>-0.14771760253944313</v>
      </c>
      <c r="AU111" s="34">
        <f t="shared" si="54"/>
        <v>-0.33490631513242625</v>
      </c>
      <c r="AV111" s="34">
        <f t="shared" si="55"/>
        <v>0.34029036849337246</v>
      </c>
      <c r="AW111" s="34">
        <f t="shared" si="56"/>
        <v>-0.40800344287384943</v>
      </c>
      <c r="AX111" s="34">
        <f t="shared" si="57"/>
        <v>-0.1366773810017865</v>
      </c>
      <c r="AY111" s="34">
        <f t="shared" si="58"/>
        <v>-0.16387252294642152</v>
      </c>
      <c r="AZ111" s="34">
        <f t="shared" si="59"/>
        <v>0.57821656775519159</v>
      </c>
      <c r="BA111" s="34">
        <f t="shared" si="60"/>
        <v>-0.30476725786447512</v>
      </c>
      <c r="BB111" s="34">
        <f t="shared" si="61"/>
        <v>-0.560501037173599</v>
      </c>
      <c r="BC111" s="34">
        <f t="shared" si="62"/>
        <v>0.47984862801233941</v>
      </c>
      <c r="BD111" s="34">
        <f t="shared" si="63"/>
        <v>1.0255358219988313</v>
      </c>
      <c r="BE111" s="34">
        <f t="shared" si="64"/>
        <v>0.17395779053815022</v>
      </c>
      <c r="BF111" s="34">
        <f t="shared" si="65"/>
        <v>-0.75562191185099115</v>
      </c>
      <c r="BG111" s="34">
        <f t="shared" si="66"/>
        <v>1.0313091002554395</v>
      </c>
      <c r="BH111" s="34">
        <f t="shared" si="67"/>
        <v>-6.4643287293683321E-2</v>
      </c>
      <c r="BI111" s="19">
        <f t="shared" si="75"/>
        <v>1.144435315898068E-2</v>
      </c>
      <c r="BJ111" s="19">
        <f t="shared" si="76"/>
        <v>1.4598411176735679</v>
      </c>
      <c r="BK111" s="19">
        <f t="shared" si="77"/>
        <v>0.57747937031222918</v>
      </c>
      <c r="BL111" s="19">
        <f t="shared" si="78"/>
        <v>0.43912594743414124</v>
      </c>
      <c r="BM111" s="19">
        <f t="shared" si="79"/>
        <v>0.38804164670962549</v>
      </c>
      <c r="BN111" s="19">
        <f t="shared" si="80"/>
        <v>0.51340588547974941</v>
      </c>
      <c r="BO111" s="19">
        <f t="shared" si="81"/>
        <v>0.15917344015986906</v>
      </c>
      <c r="BP111" s="19">
        <f t="shared" si="82"/>
        <v>0.44464605820296954</v>
      </c>
      <c r="BQ111" s="19">
        <f t="shared" si="83"/>
        <v>3.5491687536770976E-2</v>
      </c>
      <c r="BR111" s="19">
        <f t="shared" si="84"/>
        <v>0.63113535823891465</v>
      </c>
      <c r="BS111" s="19">
        <f t="shared" si="85"/>
        <v>0.26581789572254028</v>
      </c>
      <c r="BT111" s="19">
        <f>IF(AND('[1]Ponderación por derecho'!$B$13&lt;&gt;1,'[1]Ponderación por derecho'!$B$13&lt;&gt;0),"Error ponderación",IFERROR(IF(SUM($BI$1126:$BS$1126)=0,0,SUMPRODUCT($BI$1126:$BS$1126,BI111:BS111)),""))</f>
        <v>0.52557670925857292</v>
      </c>
      <c r="BU111" s="34">
        <f t="shared" si="86"/>
        <v>0.53617715470254268</v>
      </c>
      <c r="BV111" s="16">
        <f t="shared" si="87"/>
        <v>0</v>
      </c>
      <c r="BW111" s="34">
        <f t="shared" si="68"/>
        <v>-0.80723824863734783</v>
      </c>
      <c r="BX111" s="34">
        <f t="shared" si="69"/>
        <v>-4.9394979460680881E-2</v>
      </c>
      <c r="BY111" s="34">
        <f t="shared" si="88"/>
        <v>-4.3565900771799115E-2</v>
      </c>
      <c r="BZ111" s="34">
        <f t="shared" si="89"/>
        <v>0.30006637628994259</v>
      </c>
      <c r="CA111" s="19">
        <f t="shared" si="70"/>
        <v>0.22714767787394421</v>
      </c>
      <c r="CB111" s="16"/>
      <c r="CC111" s="5">
        <f t="shared" si="71"/>
        <v>5790</v>
      </c>
      <c r="CD111" s="6">
        <f t="shared" si="72"/>
        <v>2.0966859288200209E-3</v>
      </c>
      <c r="CE111" s="19">
        <f t="shared" si="73"/>
        <v>1.7856433797708287</v>
      </c>
      <c r="CF111" s="4">
        <f t="shared" si="74"/>
        <v>3.7439333482561211E-3</v>
      </c>
      <c r="CG111" s="3">
        <f>IF('Ponderación por derecho'!$D$20="Error ponderación","",CF111/$CF$1127)</f>
        <v>2.5152367739658607E-3</v>
      </c>
      <c r="CH111" s="39"/>
    </row>
    <row r="112" spans="1:86" ht="18.95" customHeight="1">
      <c r="A112" s="7">
        <v>5792</v>
      </c>
      <c r="B112" s="7" t="s">
        <v>962</v>
      </c>
      <c r="C112" s="7" t="s">
        <v>974</v>
      </c>
      <c r="D112" s="5">
        <v>0</v>
      </c>
      <c r="E112" s="5">
        <v>432</v>
      </c>
      <c r="F112" s="19">
        <v>73.079639999999998</v>
      </c>
      <c r="G112" s="19">
        <v>61.939880000000002</v>
      </c>
      <c r="H112" s="19">
        <v>75.496319999999997</v>
      </c>
      <c r="I112" s="19">
        <v>19.200230000000001</v>
      </c>
      <c r="J112" s="19">
        <v>16.721499999999999</v>
      </c>
      <c r="K112" s="84">
        <v>0</v>
      </c>
      <c r="L112" s="84">
        <v>9.6029999999999998E-4</v>
      </c>
      <c r="M112" s="84">
        <v>2.3369299999999999E-2</v>
      </c>
      <c r="N112" s="84">
        <v>0</v>
      </c>
      <c r="O112" s="84">
        <v>1.2194699999999999E-2</v>
      </c>
      <c r="P112" s="84">
        <v>1.8445E-2</v>
      </c>
      <c r="Q112" s="84">
        <v>7.8572999999999994E-3</v>
      </c>
      <c r="R112" s="84">
        <v>4.0629000000000004E-3</v>
      </c>
      <c r="S112" s="84">
        <v>7.9370000000000005E-4</v>
      </c>
      <c r="T112" s="19">
        <v>0.93085099999999998</v>
      </c>
      <c r="U112" s="19">
        <v>0.1914893</v>
      </c>
      <c r="V112" s="19">
        <v>0.86170210000000003</v>
      </c>
      <c r="W112" s="19">
        <v>0.67553189999999996</v>
      </c>
      <c r="X112" s="19">
        <v>0.82978730000000001</v>
      </c>
      <c r="Y112" s="19">
        <v>0.94148929999999997</v>
      </c>
      <c r="Z112" s="19">
        <v>0.13725490000000001</v>
      </c>
      <c r="AA112" s="19">
        <v>0</v>
      </c>
      <c r="AB112" s="19">
        <v>0</v>
      </c>
      <c r="AC112" s="19">
        <v>0.47810000000000002</v>
      </c>
      <c r="AD112" s="40">
        <v>111011.57407407407</v>
      </c>
      <c r="AE112" s="19">
        <v>0.69433959999999995</v>
      </c>
      <c r="AF112" s="5">
        <v>0</v>
      </c>
      <c r="AG112" s="5">
        <v>0</v>
      </c>
      <c r="AH112" s="32">
        <v>0</v>
      </c>
      <c r="AI112" s="32">
        <v>0</v>
      </c>
      <c r="AJ112" s="32">
        <v>0</v>
      </c>
      <c r="AK112" s="16"/>
      <c r="AL112" s="34">
        <f t="shared" si="45"/>
        <v>0.22117321387825301</v>
      </c>
      <c r="AM112" s="34">
        <f t="shared" si="46"/>
        <v>0.57467893557879957</v>
      </c>
      <c r="AN112" s="34">
        <f t="shared" si="47"/>
        <v>0.13101148263879275</v>
      </c>
      <c r="AO112" s="34">
        <f t="shared" si="48"/>
        <v>-4.4657510928976706E-2</v>
      </c>
      <c r="AP112" s="34">
        <f t="shared" si="49"/>
        <v>-0.61378332790766243</v>
      </c>
      <c r="AQ112" s="34">
        <f t="shared" si="50"/>
        <v>-0.3929029539360685</v>
      </c>
      <c r="AR112" s="34">
        <f t="shared" si="51"/>
        <v>-0.57550887933195172</v>
      </c>
      <c r="AS112" s="34">
        <f t="shared" si="52"/>
        <v>-0.59630609777464894</v>
      </c>
      <c r="AT112" s="34">
        <f t="shared" si="53"/>
        <v>-0.15074875333706975</v>
      </c>
      <c r="AU112" s="34">
        <f t="shared" si="54"/>
        <v>-0.12013028310514265</v>
      </c>
      <c r="AV112" s="34">
        <f t="shared" si="55"/>
        <v>-0.20221224210800409</v>
      </c>
      <c r="AW112" s="34">
        <f t="shared" si="56"/>
        <v>-0.19152824575293637</v>
      </c>
      <c r="AX112" s="34">
        <f t="shared" si="57"/>
        <v>-7.2257073489587015E-2</v>
      </c>
      <c r="AY112" s="34">
        <f t="shared" si="58"/>
        <v>-0.17929807230936326</v>
      </c>
      <c r="AZ112" s="34">
        <f t="shared" si="59"/>
        <v>-0.19353145875154701</v>
      </c>
      <c r="BA112" s="34">
        <f t="shared" si="60"/>
        <v>-0.13363188124297401</v>
      </c>
      <c r="BB112" s="34">
        <f t="shared" si="61"/>
        <v>1.5038524681754293</v>
      </c>
      <c r="BC112" s="34">
        <f t="shared" si="62"/>
        <v>0.48248968421469018</v>
      </c>
      <c r="BD112" s="34">
        <f t="shared" si="63"/>
        <v>0.27240284688281152</v>
      </c>
      <c r="BE112" s="34">
        <f t="shared" si="64"/>
        <v>1.2186523774388092</v>
      </c>
      <c r="BF112" s="34">
        <f t="shared" si="65"/>
        <v>0.35702611031817105</v>
      </c>
      <c r="BG112" s="34">
        <f t="shared" si="66"/>
        <v>-0.258133953880894</v>
      </c>
      <c r="BH112" s="34">
        <f t="shared" si="67"/>
        <v>-0.11506432621005545</v>
      </c>
      <c r="BI112" s="19">
        <f t="shared" si="75"/>
        <v>-0.13184111751341657</v>
      </c>
      <c r="BJ112" s="19">
        <f t="shared" si="76"/>
        <v>0.50100750814075912</v>
      </c>
      <c r="BK112" s="19">
        <f t="shared" si="77"/>
        <v>3.5785600106098082E-2</v>
      </c>
      <c r="BL112" s="19">
        <f t="shared" si="78"/>
        <v>3.521223027059163E-2</v>
      </c>
      <c r="BM112" s="19">
        <f t="shared" si="79"/>
        <v>-0.15383692137666452</v>
      </c>
      <c r="BN112" s="19">
        <f t="shared" si="80"/>
        <v>0.41253778306968608</v>
      </c>
      <c r="BO112" s="19">
        <f t="shared" si="81"/>
        <v>-0.14323907181115336</v>
      </c>
      <c r="BP112" s="19">
        <f t="shared" si="82"/>
        <v>7.4458070194332995E-2</v>
      </c>
      <c r="BQ112" s="19">
        <f t="shared" si="83"/>
        <v>0.1329670839623536</v>
      </c>
      <c r="BR112" s="19">
        <f t="shared" si="84"/>
        <v>-7.2086270770668079E-2</v>
      </c>
      <c r="BS112" s="19">
        <f t="shared" si="85"/>
        <v>-2.4396394880388569E-2</v>
      </c>
      <c r="BT112" s="19">
        <f>IF(AND('[1]Ponderación por derecho'!$B$13&lt;&gt;1,'[1]Ponderación por derecho'!$B$13&lt;&gt;0),"Error ponderación",IFERROR(IF(SUM($BI$1126:$BS$1126)=0,0,SUMPRODUCT($BI$1126:$BS$1126,BI112:BS112)),""))</f>
        <v>0.15234330064348098</v>
      </c>
      <c r="BU112" s="34">
        <f t="shared" si="86"/>
        <v>0.15908573980831447</v>
      </c>
      <c r="BV112" s="16">
        <f t="shared" si="87"/>
        <v>0</v>
      </c>
      <c r="BW112" s="34">
        <f t="shared" si="68"/>
        <v>-0.49601967698696581</v>
      </c>
      <c r="BX112" s="34">
        <f t="shared" si="69"/>
        <v>-4.3300343828778613E-2</v>
      </c>
      <c r="BY112" s="34">
        <f t="shared" si="88"/>
        <v>0.10062715690699604</v>
      </c>
      <c r="BZ112" s="34">
        <f t="shared" si="89"/>
        <v>0.14623095463624944</v>
      </c>
      <c r="CA112" s="19">
        <f t="shared" si="70"/>
        <v>0.11021996716533988</v>
      </c>
      <c r="CB112" s="16"/>
      <c r="CC112" s="5">
        <f t="shared" si="71"/>
        <v>5792</v>
      </c>
      <c r="CD112" s="6">
        <f t="shared" si="72"/>
        <v>6.3176977139586319E-5</v>
      </c>
      <c r="CE112" s="19">
        <f t="shared" si="73"/>
        <v>1.2565780205409873</v>
      </c>
      <c r="CF112" s="4">
        <f t="shared" si="74"/>
        <v>7.9386800877824591E-5</v>
      </c>
      <c r="CG112" s="3">
        <f>IF('Ponderación por derecho'!$D$20="Error ponderación","",CF112/$CF$1127)</f>
        <v>5.333337491929888E-5</v>
      </c>
      <c r="CH112" s="39"/>
    </row>
    <row r="113" spans="1:86" ht="18.95" customHeight="1">
      <c r="A113" s="7">
        <v>5809</v>
      </c>
      <c r="B113" s="7" t="s">
        <v>962</v>
      </c>
      <c r="C113" s="7" t="s">
        <v>973</v>
      </c>
      <c r="D113" s="5">
        <v>0</v>
      </c>
      <c r="E113" s="5">
        <v>699</v>
      </c>
      <c r="F113" s="19">
        <v>66.948830000000001</v>
      </c>
      <c r="G113" s="19">
        <v>62.729289999999999</v>
      </c>
      <c r="H113" s="19">
        <v>72.178989999999999</v>
      </c>
      <c r="I113" s="19">
        <v>29.36354</v>
      </c>
      <c r="J113" s="19">
        <v>7.2429139999999999</v>
      </c>
      <c r="K113" s="84"/>
      <c r="L113" s="84">
        <v>1.36632E-2</v>
      </c>
      <c r="M113" s="84">
        <v>6.6517099999999996E-2</v>
      </c>
      <c r="N113" s="84">
        <v>1.0979300000000001E-2</v>
      </c>
      <c r="O113" s="84">
        <v>6.4425000000000003E-3</v>
      </c>
      <c r="P113" s="84">
        <v>1.79659E-2</v>
      </c>
      <c r="Q113" s="84">
        <v>1.6289E-3</v>
      </c>
      <c r="R113" s="84">
        <v>2.6224E-3</v>
      </c>
      <c r="S113" s="84">
        <v>6.9769999999999999E-4</v>
      </c>
      <c r="T113" s="19">
        <v>0.90419159999999998</v>
      </c>
      <c r="U113" s="19">
        <v>0.11976050000000001</v>
      </c>
      <c r="V113" s="19">
        <v>0.7844312</v>
      </c>
      <c r="W113" s="19">
        <v>0.66766460000000005</v>
      </c>
      <c r="X113" s="19">
        <v>0.88023949999999995</v>
      </c>
      <c r="Y113" s="19">
        <v>0.9401197</v>
      </c>
      <c r="Z113" s="19">
        <v>0.10344830000000001</v>
      </c>
      <c r="AA113" s="19">
        <v>7.1531000000000003E-4</v>
      </c>
      <c r="AB113" s="19">
        <v>0</v>
      </c>
      <c r="AC113" s="19">
        <v>0.40870000000000001</v>
      </c>
      <c r="AD113" s="40">
        <v>263912.73247496423</v>
      </c>
      <c r="AE113" s="19">
        <v>0.84811320000000001</v>
      </c>
      <c r="AF113" s="5">
        <v>1</v>
      </c>
      <c r="AG113" s="5">
        <v>0</v>
      </c>
      <c r="AH113" s="32">
        <v>0</v>
      </c>
      <c r="AI113" s="32">
        <v>0</v>
      </c>
      <c r="AJ113" s="32">
        <v>0</v>
      </c>
      <c r="AK113" s="16"/>
      <c r="AL113" s="34">
        <f t="shared" si="45"/>
        <v>-0.15306919634324251</v>
      </c>
      <c r="AM113" s="34">
        <f t="shared" si="46"/>
        <v>0.65397589587021476</v>
      </c>
      <c r="AN113" s="34">
        <f t="shared" si="47"/>
        <v>-0.26787661097836762</v>
      </c>
      <c r="AO113" s="34">
        <f t="shared" si="48"/>
        <v>0.8624736067264579</v>
      </c>
      <c r="AP113" s="34">
        <f t="shared" si="49"/>
        <v>-1.3296995955721913</v>
      </c>
      <c r="AQ113" s="34" t="str">
        <f t="shared" si="50"/>
        <v/>
      </c>
      <c r="AR113" s="34">
        <f t="shared" si="51"/>
        <v>-0.13093808476452487</v>
      </c>
      <c r="AS113" s="34">
        <f t="shared" si="52"/>
        <v>7.5036609506380789E-2</v>
      </c>
      <c r="AT113" s="34">
        <f t="shared" si="53"/>
        <v>0.10118095107157601</v>
      </c>
      <c r="AU113" s="34">
        <f t="shared" si="54"/>
        <v>-0.26626120954817639</v>
      </c>
      <c r="AV113" s="34">
        <f t="shared" si="55"/>
        <v>-0.2138120832592327</v>
      </c>
      <c r="AW113" s="34">
        <f t="shared" si="56"/>
        <v>-0.36601726721608491</v>
      </c>
      <c r="AX113" s="34">
        <f t="shared" si="57"/>
        <v>-0.11826017331673523</v>
      </c>
      <c r="AY113" s="34">
        <f t="shared" si="58"/>
        <v>-0.18302536337113628</v>
      </c>
      <c r="AZ113" s="34">
        <f t="shared" si="59"/>
        <v>-0.65666817880210016</v>
      </c>
      <c r="BA113" s="34">
        <f t="shared" si="60"/>
        <v>-0.81544722139751458</v>
      </c>
      <c r="BB113" s="34">
        <f t="shared" si="61"/>
        <v>-0.39152789575779157</v>
      </c>
      <c r="BC113" s="34">
        <f t="shared" si="62"/>
        <v>0.3946335258182565</v>
      </c>
      <c r="BD113" s="34">
        <f t="shared" si="63"/>
        <v>0.87704004572991345</v>
      </c>
      <c r="BE113" s="34">
        <f t="shared" si="64"/>
        <v>1.1977110558090796</v>
      </c>
      <c r="BF113" s="34">
        <f t="shared" si="65"/>
        <v>1.8803249845996874E-2</v>
      </c>
      <c r="BG113" s="34">
        <f t="shared" si="66"/>
        <v>-0.20221956177247227</v>
      </c>
      <c r="BH113" s="34">
        <f t="shared" si="67"/>
        <v>-0.11506432621005545</v>
      </c>
      <c r="BI113" s="19">
        <f t="shared" si="75"/>
        <v>-0.54166191618794113</v>
      </c>
      <c r="BJ113" s="19">
        <f t="shared" si="76"/>
        <v>4.3836638449299449E-2</v>
      </c>
      <c r="BK113" s="19">
        <f t="shared" si="77"/>
        <v>0.10553364632713159</v>
      </c>
      <c r="BL113" s="19">
        <f t="shared" si="78"/>
        <v>-2.5944122635833247E-2</v>
      </c>
      <c r="BM113" s="19">
        <f t="shared" si="79"/>
        <v>-0.23964025313015144</v>
      </c>
      <c r="BN113" s="19">
        <f t="shared" si="80"/>
        <v>0.27694325873553477</v>
      </c>
      <c r="BO113" s="19">
        <f t="shared" si="81"/>
        <v>-5.3403946430575722E-2</v>
      </c>
      <c r="BP113" s="19">
        <f t="shared" si="82"/>
        <v>-0.13566468482998886</v>
      </c>
      <c r="BQ113" s="19">
        <f t="shared" si="83"/>
        <v>-0.10576376995612731</v>
      </c>
      <c r="BR113" s="19">
        <f t="shared" si="84"/>
        <v>-0.17943804049561704</v>
      </c>
      <c r="BS113" s="19">
        <f t="shared" si="85"/>
        <v>-0.15038629530814476</v>
      </c>
      <c r="BT113" s="19">
        <f>IF(AND('[1]Ponderación por derecho'!$B$13&lt;&gt;1,'[1]Ponderación por derecho'!$B$13&lt;&gt;0),"Error ponderación",IFERROR(IF(SUM($BI$1126:$BS$1126)=0,0,SUMPRODUCT($BI$1126:$BS$1126,BI113:BS113)),""))</f>
        <v>6.5148332095232464E-2</v>
      </c>
      <c r="BU113" s="34">
        <f t="shared" si="86"/>
        <v>7.0989461976375484E-2</v>
      </c>
      <c r="BV113" s="16">
        <f t="shared" si="87"/>
        <v>0</v>
      </c>
      <c r="BW113" s="34">
        <f t="shared" si="68"/>
        <v>-1.5006042757095936</v>
      </c>
      <c r="BX113" s="34">
        <f t="shared" si="69"/>
        <v>-3.4691741159819357E-2</v>
      </c>
      <c r="BY113" s="34">
        <f t="shared" si="88"/>
        <v>0.73585719375712888</v>
      </c>
      <c r="BZ113" s="34">
        <f t="shared" si="89"/>
        <v>0.26647960770409468</v>
      </c>
      <c r="CA113" s="19">
        <f t="shared" si="70"/>
        <v>0.20161894126292079</v>
      </c>
      <c r="CB113" s="16"/>
      <c r="CC113" s="5">
        <f t="shared" si="71"/>
        <v>5809</v>
      </c>
      <c r="CD113" s="6">
        <f t="shared" si="72"/>
        <v>1.0222385884391397E-4</v>
      </c>
      <c r="CE113" s="19">
        <f t="shared" si="73"/>
        <v>1.6340232314231968</v>
      </c>
      <c r="CF113" s="4">
        <f t="shared" si="74"/>
        <v>1.6703616015668104E-4</v>
      </c>
      <c r="CG113" s="3">
        <f>IF('Ponderación por derecho'!$D$20="Error ponderación","",CF113/$CF$1127)</f>
        <v>1.1221767417516375E-4</v>
      </c>
      <c r="CH113" s="39"/>
    </row>
    <row r="114" spans="1:86" ht="18.95" customHeight="1">
      <c r="A114" s="7">
        <v>5819</v>
      </c>
      <c r="B114" s="7" t="s">
        <v>962</v>
      </c>
      <c r="C114" s="7" t="s">
        <v>311</v>
      </c>
      <c r="D114" s="5">
        <v>0</v>
      </c>
      <c r="E114" s="5">
        <v>1874</v>
      </c>
      <c r="F114" s="19">
        <v>75.108819999999994</v>
      </c>
      <c r="G114" s="19">
        <v>59.307690000000001</v>
      </c>
      <c r="H114" s="19">
        <v>71</v>
      </c>
      <c r="I114" s="19">
        <v>13.576930000000001</v>
      </c>
      <c r="J114" s="19">
        <v>23.953849999999999</v>
      </c>
      <c r="K114" s="84"/>
      <c r="L114" s="84">
        <v>0.11310870000000001</v>
      </c>
      <c r="M114" s="84">
        <v>5.9979699999999997E-2</v>
      </c>
      <c r="N114" s="84">
        <v>0</v>
      </c>
      <c r="O114" s="84">
        <v>1.27262E-2</v>
      </c>
      <c r="P114" s="84">
        <v>6.0660899999999997E-2</v>
      </c>
      <c r="Q114" s="84">
        <v>2.52508E-2</v>
      </c>
      <c r="R114" s="84">
        <v>1.9560000000000001E-4</v>
      </c>
      <c r="S114" s="84">
        <v>2.4686E-3</v>
      </c>
      <c r="T114" s="19">
        <v>0.99077490000000001</v>
      </c>
      <c r="U114" s="19">
        <v>9.73247E-2</v>
      </c>
      <c r="V114" s="19">
        <v>0.76568259999999999</v>
      </c>
      <c r="W114" s="19">
        <v>0.62269370000000002</v>
      </c>
      <c r="X114" s="19">
        <v>0.85608859999999998</v>
      </c>
      <c r="Y114" s="19">
        <v>0.88053510000000002</v>
      </c>
      <c r="Z114" s="19">
        <v>2.1367500000000001E-2</v>
      </c>
      <c r="AA114" s="19">
        <v>3.20171E-3</v>
      </c>
      <c r="AB114" s="19">
        <v>3.20171E-3</v>
      </c>
      <c r="AC114" s="19">
        <v>0.39600000000000002</v>
      </c>
      <c r="AD114" s="40">
        <v>10503.735325506937</v>
      </c>
      <c r="AE114" s="19">
        <v>0.19528300000000001</v>
      </c>
      <c r="AF114" s="5">
        <v>0</v>
      </c>
      <c r="AG114" s="5">
        <v>0</v>
      </c>
      <c r="AH114" s="32">
        <v>0</v>
      </c>
      <c r="AI114" s="32">
        <v>0</v>
      </c>
      <c r="AJ114" s="32">
        <v>0</v>
      </c>
      <c r="AK114" s="16"/>
      <c r="AL114" s="34">
        <f t="shared" si="45"/>
        <v>0.34504024188487098</v>
      </c>
      <c r="AM114" s="34">
        <f t="shared" si="46"/>
        <v>0.31027303001709994</v>
      </c>
      <c r="AN114" s="34">
        <f t="shared" si="47"/>
        <v>-0.40964275227082136</v>
      </c>
      <c r="AO114" s="34">
        <f t="shared" si="48"/>
        <v>-0.54656785449931022</v>
      </c>
      <c r="AP114" s="34">
        <f t="shared" si="49"/>
        <v>-6.7524949448728222E-2</v>
      </c>
      <c r="AQ114" s="34" t="str">
        <f t="shared" si="50"/>
        <v/>
      </c>
      <c r="AR114" s="34">
        <f t="shared" si="51"/>
        <v>3.3494140357083637</v>
      </c>
      <c r="AS114" s="34">
        <f t="shared" si="52"/>
        <v>-2.6679719358103669E-2</v>
      </c>
      <c r="AT114" s="34">
        <f t="shared" si="53"/>
        <v>-0.15074875333706975</v>
      </c>
      <c r="AU114" s="34">
        <f t="shared" si="54"/>
        <v>-0.1066278688280882</v>
      </c>
      <c r="AV114" s="34">
        <f t="shared" si="55"/>
        <v>0.81990784567357122</v>
      </c>
      <c r="AW114" s="34">
        <f t="shared" si="56"/>
        <v>0.2957517611219071</v>
      </c>
      <c r="AX114" s="34">
        <f t="shared" si="57"/>
        <v>-0.19576126506302005</v>
      </c>
      <c r="AY114" s="34">
        <f t="shared" si="58"/>
        <v>-0.11426849106599268</v>
      </c>
      <c r="AZ114" s="34">
        <f t="shared" si="59"/>
        <v>0.84748816279422501</v>
      </c>
      <c r="BA114" s="34">
        <f t="shared" si="60"/>
        <v>-1.0287098524277178</v>
      </c>
      <c r="BB114" s="34">
        <f t="shared" si="61"/>
        <v>-0.85141290151336546</v>
      </c>
      <c r="BC114" s="34">
        <f t="shared" si="62"/>
        <v>-0.10756805714289021</v>
      </c>
      <c r="BD114" s="34">
        <f t="shared" si="63"/>
        <v>0.58760702743464632</v>
      </c>
      <c r="BE114" s="34">
        <f t="shared" si="64"/>
        <v>0.2866565342124</v>
      </c>
      <c r="BF114" s="34">
        <f t="shared" si="65"/>
        <v>-0.8023855998414734</v>
      </c>
      <c r="BG114" s="34">
        <f t="shared" si="66"/>
        <v>-7.8625074346610688E-3</v>
      </c>
      <c r="BH114" s="34">
        <f t="shared" si="67"/>
        <v>-3.5254986152046107E-2</v>
      </c>
      <c r="BI114" s="19">
        <f t="shared" si="75"/>
        <v>-0.71917630234926966</v>
      </c>
      <c r="BJ114" s="19">
        <f t="shared" si="76"/>
        <v>0.93609138807069936</v>
      </c>
      <c r="BK114" s="19">
        <f t="shared" si="77"/>
        <v>7.0264155127959041E-2</v>
      </c>
      <c r="BL114" s="19">
        <f t="shared" si="78"/>
        <v>9.7145744273900617E-2</v>
      </c>
      <c r="BM114" s="19">
        <f t="shared" si="79"/>
        <v>0.13781806971927665</v>
      </c>
      <c r="BN114" s="19">
        <f t="shared" si="80"/>
        <v>0.48386820725694735</v>
      </c>
      <c r="BO114" s="19">
        <f t="shared" si="81"/>
        <v>0.19889068980560731</v>
      </c>
      <c r="BP114" s="19">
        <f t="shared" si="82"/>
        <v>7.4639488410925464E-2</v>
      </c>
      <c r="BQ114" s="19">
        <f t="shared" si="83"/>
        <v>-0.19053794967419835</v>
      </c>
      <c r="BR114" s="19">
        <f t="shared" si="84"/>
        <v>7.4303081128072421E-2</v>
      </c>
      <c r="BS114" s="19">
        <f t="shared" si="85"/>
        <v>6.5172254888944056E-2</v>
      </c>
      <c r="BT114" s="19">
        <f>IF(AND('[1]Ponderación por derecho'!$B$13&lt;&gt;1,'[1]Ponderación por derecho'!$B$13&lt;&gt;0),"Error ponderación",IFERROR(IF(SUM($BI$1126:$BS$1126)=0,0,SUMPRODUCT($BI$1126:$BS$1126,BI114:BS114)),""))</f>
        <v>0.43182408469402778</v>
      </c>
      <c r="BU114" s="34">
        <f t="shared" si="86"/>
        <v>0.44145543625222339</v>
      </c>
      <c r="BV114" s="16">
        <f t="shared" si="87"/>
        <v>0</v>
      </c>
      <c r="BW114" s="34">
        <f t="shared" si="68"/>
        <v>-1.6844403622193538</v>
      </c>
      <c r="BX114" s="34">
        <f t="shared" si="69"/>
        <v>-4.8959110956191071E-2</v>
      </c>
      <c r="BY114" s="34">
        <f t="shared" si="88"/>
        <v>-1.9609474073114515</v>
      </c>
      <c r="BZ114" s="34">
        <f t="shared" si="89"/>
        <v>1.2314489601623322</v>
      </c>
      <c r="CA114" s="19">
        <f t="shared" si="70"/>
        <v>0.9</v>
      </c>
      <c r="CB114" s="16"/>
      <c r="CC114" s="5">
        <f t="shared" si="71"/>
        <v>5819</v>
      </c>
      <c r="CD114" s="6">
        <f t="shared" si="72"/>
        <v>2.7405938694348322E-4</v>
      </c>
      <c r="CE114" s="19">
        <f t="shared" si="73"/>
        <v>2.5291309056548723</v>
      </c>
      <c r="CF114" s="4">
        <f t="shared" si="74"/>
        <v>6.9313206550359078E-4</v>
      </c>
      <c r="CG114" s="3">
        <f>IF('Ponderación por derecho'!$D$20="Error ponderación","",CF114/$CF$1127)</f>
        <v>4.656576648677776E-4</v>
      </c>
      <c r="CH114" s="39"/>
    </row>
    <row r="115" spans="1:86" ht="18.95" customHeight="1">
      <c r="A115" s="7">
        <v>5837</v>
      </c>
      <c r="B115" s="7" t="s">
        <v>962</v>
      </c>
      <c r="C115" s="7" t="s">
        <v>972</v>
      </c>
      <c r="D115" s="5">
        <v>0</v>
      </c>
      <c r="E115" s="5">
        <v>94059</v>
      </c>
      <c r="F115" s="19">
        <v>78.223179999999999</v>
      </c>
      <c r="G115" s="19">
        <v>56.387079999999997</v>
      </c>
      <c r="H115" s="19">
        <v>77.531880000000001</v>
      </c>
      <c r="I115" s="19">
        <v>13.94417</v>
      </c>
      <c r="J115" s="19">
        <v>42.277679999999997</v>
      </c>
      <c r="K115" s="84"/>
      <c r="L115" s="84">
        <v>0</v>
      </c>
      <c r="M115" s="84">
        <v>0.17553099999999999</v>
      </c>
      <c r="N115" s="84"/>
      <c r="O115" s="84">
        <v>2.7583199999999999E-2</v>
      </c>
      <c r="P115" s="84">
        <v>8.2691700000000007E-2</v>
      </c>
      <c r="Q115" s="84">
        <v>0</v>
      </c>
      <c r="R115" s="84">
        <v>6.3489999999999998E-4</v>
      </c>
      <c r="S115" s="84">
        <v>5.6100000000000002E-5</v>
      </c>
      <c r="T115" s="19">
        <v>0.96043210000000001</v>
      </c>
      <c r="U115" s="19">
        <v>0.27143679999999998</v>
      </c>
      <c r="V115" s="19">
        <v>0.8027704</v>
      </c>
      <c r="W115" s="19">
        <v>0.70998939999999999</v>
      </c>
      <c r="X115" s="19">
        <v>0.86341089999999998</v>
      </c>
      <c r="Y115" s="19">
        <v>0.85857079999999997</v>
      </c>
      <c r="Z115" s="19">
        <v>1.5541599999999999E-2</v>
      </c>
      <c r="AA115" s="19">
        <v>2.8174E-4</v>
      </c>
      <c r="AB115" s="19">
        <v>6.6978999999999997E-4</v>
      </c>
      <c r="AC115" s="19">
        <v>0.58179999999999998</v>
      </c>
      <c r="AD115" s="40">
        <v>237085.23373627191</v>
      </c>
      <c r="AE115" s="19">
        <v>0.65943399999999996</v>
      </c>
      <c r="AF115" s="5">
        <v>1</v>
      </c>
      <c r="AG115" s="5">
        <v>1</v>
      </c>
      <c r="AH115" s="32">
        <v>1</v>
      </c>
      <c r="AI115" s="32">
        <v>0</v>
      </c>
      <c r="AJ115" s="32">
        <v>1</v>
      </c>
      <c r="AK115" s="16"/>
      <c r="AL115" s="34">
        <f t="shared" si="45"/>
        <v>0.53514980207307106</v>
      </c>
      <c r="AM115" s="34">
        <f t="shared" si="46"/>
        <v>1.6895070279179764E-2</v>
      </c>
      <c r="AN115" s="34">
        <f t="shared" si="47"/>
        <v>0.37577478560935912</v>
      </c>
      <c r="AO115" s="34">
        <f t="shared" si="48"/>
        <v>-0.51378967183561297</v>
      </c>
      <c r="AP115" s="34">
        <f t="shared" si="49"/>
        <v>1.3164713536833341</v>
      </c>
      <c r="AQ115" s="34" t="str">
        <f t="shared" si="50"/>
        <v/>
      </c>
      <c r="AR115" s="34">
        <f t="shared" si="51"/>
        <v>-0.60911705809610017</v>
      </c>
      <c r="AS115" s="34">
        <f t="shared" si="52"/>
        <v>1.7711992587553214</v>
      </c>
      <c r="AT115" s="34" t="str">
        <f t="shared" si="53"/>
        <v/>
      </c>
      <c r="AU115" s="34">
        <f t="shared" si="54"/>
        <v>0.27080462207350647</v>
      </c>
      <c r="AV115" s="34">
        <f t="shared" si="55"/>
        <v>1.3533116871147901</v>
      </c>
      <c r="AW115" s="34">
        <f t="shared" si="56"/>
        <v>-0.41165100414070804</v>
      </c>
      <c r="AX115" s="34">
        <f t="shared" si="57"/>
        <v>-0.18173199622993</v>
      </c>
      <c r="AY115" s="34">
        <f t="shared" si="58"/>
        <v>-0.20793609196731908</v>
      </c>
      <c r="AZ115" s="34">
        <f t="shared" si="59"/>
        <v>0.32036208834581559</v>
      </c>
      <c r="BA115" s="34">
        <f t="shared" si="60"/>
        <v>0.62630599457545766</v>
      </c>
      <c r="BB115" s="34">
        <f t="shared" si="61"/>
        <v>5.8314924375584783E-2</v>
      </c>
      <c r="BC115" s="34">
        <f t="shared" si="62"/>
        <v>0.86728543090607757</v>
      </c>
      <c r="BD115" s="34">
        <f t="shared" si="63"/>
        <v>0.67536008797745994</v>
      </c>
      <c r="BE115" s="34">
        <f t="shared" si="64"/>
        <v>-4.9179819958073481E-2</v>
      </c>
      <c r="BF115" s="34">
        <f t="shared" si="65"/>
        <v>-0.86067163164664873</v>
      </c>
      <c r="BG115" s="34">
        <f t="shared" si="66"/>
        <v>-0.23611088579485195</v>
      </c>
      <c r="BH115" s="34">
        <f t="shared" si="67"/>
        <v>-9.836840500624433E-2</v>
      </c>
      <c r="BI115" s="19">
        <f t="shared" si="75"/>
        <v>0.50104039009240842</v>
      </c>
      <c r="BJ115" s="19">
        <f t="shared" si="76"/>
        <v>-0.17796902114711186</v>
      </c>
      <c r="BK115" s="19">
        <f t="shared" si="77"/>
        <v>1.05787816391149</v>
      </c>
      <c r="BL115" s="19">
        <f t="shared" si="78"/>
        <v>0.53514980207307106</v>
      </c>
      <c r="BM115" s="19">
        <f t="shared" si="79"/>
        <v>0.75421202124476683</v>
      </c>
      <c r="BN115" s="19">
        <f t="shared" si="80"/>
        <v>0.61309388974326262</v>
      </c>
      <c r="BO115" s="19">
        <f t="shared" si="81"/>
        <v>-0.2016928625435018</v>
      </c>
      <c r="BP115" s="19">
        <f t="shared" si="82"/>
        <v>0.17670890292157054</v>
      </c>
      <c r="BQ115" s="19">
        <f t="shared" si="83"/>
        <v>-0.17781930718029892</v>
      </c>
      <c r="BR115" s="19">
        <f t="shared" si="84"/>
        <v>3.0367608103633342E-2</v>
      </c>
      <c r="BS115" s="19">
        <f t="shared" si="85"/>
        <v>7.6281768366502536E-2</v>
      </c>
      <c r="BT115" s="19">
        <f>IF(AND('[1]Ponderación por derecho'!$B$13&lt;&gt;1,'[1]Ponderación por derecho'!$B$13&lt;&gt;0),"Error ponderación",IFERROR(IF(SUM($BI$1126:$BS$1126)=0,0,SUMPRODUCT($BI$1126:$BS$1126,BI115:BS115)),""))</f>
        <v>4.7487931421805504E-2</v>
      </c>
      <c r="BU115" s="34">
        <f t="shared" si="86"/>
        <v>5.3146510826175927E-2</v>
      </c>
      <c r="BV115" s="16">
        <f t="shared" si="87"/>
        <v>0</v>
      </c>
      <c r="BW115" s="34">
        <f t="shared" si="68"/>
        <v>1.0050671081360376</v>
      </c>
      <c r="BX115" s="34">
        <f t="shared" si="69"/>
        <v>-3.6202176264816338E-2</v>
      </c>
      <c r="BY115" s="34">
        <f t="shared" si="88"/>
        <v>-4.3565900771799115E-2</v>
      </c>
      <c r="BZ115" s="34">
        <f t="shared" si="89"/>
        <v>-0.30843301036647403</v>
      </c>
      <c r="CA115" s="19">
        <f t="shared" si="70"/>
        <v>-0.23536244810663173</v>
      </c>
      <c r="CB115" s="16"/>
      <c r="CC115" s="5">
        <f t="shared" si="71"/>
        <v>5837</v>
      </c>
      <c r="CD115" s="6">
        <f t="shared" si="72"/>
        <v>1.3755470585121178E-2</v>
      </c>
      <c r="CE115" s="19">
        <f t="shared" si="73"/>
        <v>2.3587776323770804</v>
      </c>
      <c r="CF115" s="4">
        <f t="shared" si="74"/>
        <v>3.2446096339004707E-2</v>
      </c>
      <c r="CG115" s="3">
        <f>IF('Ponderación por derecho'!$D$20="Error ponderación","",CF115/$CF$1127)</f>
        <v>2.1797827870391039E-2</v>
      </c>
      <c r="CH115" s="39"/>
    </row>
    <row r="116" spans="1:86" ht="18.95" customHeight="1">
      <c r="A116" s="7">
        <v>5842</v>
      </c>
      <c r="B116" s="7" t="s">
        <v>962</v>
      </c>
      <c r="C116" s="7" t="s">
        <v>971</v>
      </c>
      <c r="D116" s="5">
        <v>0</v>
      </c>
      <c r="E116" s="5">
        <v>4475</v>
      </c>
      <c r="F116" s="19">
        <v>83.670940000000002</v>
      </c>
      <c r="G116" s="19">
        <v>70.076880000000003</v>
      </c>
      <c r="H116" s="19">
        <v>76.404499999999999</v>
      </c>
      <c r="I116" s="19">
        <v>8.7817849999999993</v>
      </c>
      <c r="J116" s="19">
        <v>32.584269999999997</v>
      </c>
      <c r="K116" s="84">
        <v>0</v>
      </c>
      <c r="L116" s="84">
        <v>1.92266E-2</v>
      </c>
      <c r="M116" s="84">
        <v>0</v>
      </c>
      <c r="N116" s="84">
        <v>0</v>
      </c>
      <c r="O116" s="84">
        <v>2.2401399999999998E-2</v>
      </c>
      <c r="P116" s="84">
        <v>1.1406100000000001E-2</v>
      </c>
      <c r="Q116" s="84">
        <v>4.7349299999999997E-2</v>
      </c>
      <c r="R116" s="84">
        <v>5.8693E-3</v>
      </c>
      <c r="S116" s="84">
        <v>7.6619999999999998E-4</v>
      </c>
      <c r="T116" s="19">
        <v>0.94857919999999996</v>
      </c>
      <c r="U116" s="19">
        <v>0.1477221</v>
      </c>
      <c r="V116" s="19">
        <v>0.79228690000000002</v>
      </c>
      <c r="W116" s="19">
        <v>0.66847089999999998</v>
      </c>
      <c r="X116" s="19">
        <v>0.78574650000000001</v>
      </c>
      <c r="Y116" s="19">
        <v>0.91497519999999999</v>
      </c>
      <c r="Z116" s="19">
        <v>2.3584899999999999E-2</v>
      </c>
      <c r="AA116" s="19">
        <v>1.1173E-4</v>
      </c>
      <c r="AB116" s="19">
        <v>4.4693000000000001E-4</v>
      </c>
      <c r="AC116" s="19">
        <v>0.41880000000000001</v>
      </c>
      <c r="AD116" s="40">
        <v>662177.65363128495</v>
      </c>
      <c r="AE116" s="19">
        <v>0</v>
      </c>
      <c r="AF116" s="5">
        <v>1</v>
      </c>
      <c r="AG116" s="5">
        <v>0</v>
      </c>
      <c r="AH116" s="32">
        <v>0</v>
      </c>
      <c r="AI116" s="32">
        <v>0</v>
      </c>
      <c r="AJ116" s="32">
        <v>0</v>
      </c>
      <c r="AK116" s="16"/>
      <c r="AL116" s="34">
        <f t="shared" si="45"/>
        <v>0.8676968607338772</v>
      </c>
      <c r="AM116" s="34">
        <f t="shared" si="46"/>
        <v>1.3920480668176345</v>
      </c>
      <c r="AN116" s="34">
        <f t="shared" si="47"/>
        <v>0.24021442261197404</v>
      </c>
      <c r="AO116" s="34">
        <f t="shared" si="48"/>
        <v>-0.97456082560516755</v>
      </c>
      <c r="AP116" s="34">
        <f t="shared" si="49"/>
        <v>0.58432945950818804</v>
      </c>
      <c r="AQ116" s="34">
        <f t="shared" si="50"/>
        <v>-0.3929029539360685</v>
      </c>
      <c r="AR116" s="34">
        <f t="shared" si="51"/>
        <v>6.3767467392574925E-2</v>
      </c>
      <c r="AS116" s="34">
        <f t="shared" si="52"/>
        <v>-0.95991233330143277</v>
      </c>
      <c r="AT116" s="34">
        <f t="shared" si="53"/>
        <v>-0.15074875333706975</v>
      </c>
      <c r="AU116" s="34">
        <f t="shared" si="54"/>
        <v>0.13916433928735292</v>
      </c>
      <c r="AV116" s="34">
        <f t="shared" si="55"/>
        <v>-0.37263620762539756</v>
      </c>
      <c r="AW116" s="34">
        <f t="shared" si="56"/>
        <v>0.91484264173384411</v>
      </c>
      <c r="AX116" s="34">
        <f t="shared" si="57"/>
        <v>-1.4568771144734191E-2</v>
      </c>
      <c r="AY116" s="34">
        <f t="shared" si="58"/>
        <v>-0.18036578589476701</v>
      </c>
      <c r="AZ116" s="34">
        <f t="shared" si="59"/>
        <v>0.11444923100141827</v>
      </c>
      <c r="BA116" s="34">
        <f t="shared" si="60"/>
        <v>-0.54965931172573423</v>
      </c>
      <c r="BB116" s="34">
        <f t="shared" si="61"/>
        <v>-0.19883518058364144</v>
      </c>
      <c r="BC116" s="34">
        <f t="shared" si="62"/>
        <v>0.40363768487092244</v>
      </c>
      <c r="BD116" s="34">
        <f t="shared" si="63"/>
        <v>-0.25539784262102516</v>
      </c>
      <c r="BE116" s="34">
        <f t="shared" si="64"/>
        <v>0.81324912406349881</v>
      </c>
      <c r="BF116" s="34">
        <f t="shared" si="65"/>
        <v>-0.78020131124661318</v>
      </c>
      <c r="BG116" s="34">
        <f t="shared" si="66"/>
        <v>-0.24940023698853409</v>
      </c>
      <c r="BH116" s="34">
        <f t="shared" si="67"/>
        <v>-0.10392365814451357</v>
      </c>
      <c r="BI116" s="19">
        <f t="shared" si="75"/>
        <v>-0.23411594768327623</v>
      </c>
      <c r="BJ116" s="19">
        <f t="shared" si="76"/>
        <v>0.418993451208856</v>
      </c>
      <c r="BK116" s="19">
        <f t="shared" si="77"/>
        <v>0.10380740410112228</v>
      </c>
      <c r="BL116" s="19">
        <f t="shared" si="78"/>
        <v>0.35847405369840374</v>
      </c>
      <c r="BM116" s="19">
        <f t="shared" si="79"/>
        <v>0.15603198539150528</v>
      </c>
      <c r="BN116" s="19">
        <f t="shared" si="80"/>
        <v>0.43610325905732616</v>
      </c>
      <c r="BO116" s="19">
        <f t="shared" si="81"/>
        <v>1.8243682376698277E-2</v>
      </c>
      <c r="BP116" s="19">
        <f t="shared" si="82"/>
        <v>0.4265640447945715</v>
      </c>
      <c r="BQ116" s="19">
        <f t="shared" si="83"/>
        <v>-3.0956745469167674E-2</v>
      </c>
      <c r="BR116" s="19">
        <f t="shared" si="84"/>
        <v>0.14597694595019203</v>
      </c>
      <c r="BS116" s="19">
        <f t="shared" si="85"/>
        <v>0.19446913889819886</v>
      </c>
      <c r="BT116" s="19">
        <f>IF(AND('[1]Ponderación por derecho'!$B$13&lt;&gt;1,'[1]Ponderación por derecho'!$B$13&lt;&gt;0),"Error ponderación",IFERROR(IF(SUM($BI$1126:$BS$1126)=0,0,SUMPRODUCT($BI$1126:$BS$1126,BI116:BS116)),""))</f>
        <v>0.22375150914731817</v>
      </c>
      <c r="BU116" s="34">
        <f t="shared" si="86"/>
        <v>0.23123207440277121</v>
      </c>
      <c r="BV116" s="16">
        <f t="shared" si="87"/>
        <v>0</v>
      </c>
      <c r="BW116" s="34">
        <f t="shared" si="68"/>
        <v>-1.354403923445926</v>
      </c>
      <c r="BX116" s="34">
        <f t="shared" si="69"/>
        <v>-1.2268729463400503E-2</v>
      </c>
      <c r="BY116" s="34">
        <f t="shared" si="88"/>
        <v>-2.7676504258153067</v>
      </c>
      <c r="BZ116" s="34">
        <f t="shared" si="89"/>
        <v>1.378107692908211</v>
      </c>
      <c r="CA116" s="19">
        <f t="shared" si="70"/>
        <v>0.9</v>
      </c>
      <c r="CB116" s="16"/>
      <c r="CC116" s="5">
        <f t="shared" si="71"/>
        <v>5842</v>
      </c>
      <c r="CD116" s="6">
        <f t="shared" si="72"/>
        <v>6.5443743680474245E-4</v>
      </c>
      <c r="CE116" s="19">
        <f t="shared" si="73"/>
        <v>2.8426801639627488</v>
      </c>
      <c r="CF116" s="4">
        <f t="shared" si="74"/>
        <v>1.8603563201594663E-3</v>
      </c>
      <c r="CG116" s="3">
        <f>IF('Ponderación por derecho'!$D$20="Error ponderación","",CF116/$CF$1127)</f>
        <v>1.2498183578306564E-3</v>
      </c>
      <c r="CH116" s="39"/>
    </row>
    <row r="117" spans="1:86" ht="18.95" customHeight="1">
      <c r="A117" s="7">
        <v>5847</v>
      </c>
      <c r="B117" s="7" t="s">
        <v>962</v>
      </c>
      <c r="C117" s="7" t="s">
        <v>970</v>
      </c>
      <c r="D117" s="5">
        <v>0</v>
      </c>
      <c r="E117" s="5">
        <v>22070</v>
      </c>
      <c r="F117" s="19">
        <v>68.137289999999993</v>
      </c>
      <c r="G117" s="19">
        <v>61.351959999999998</v>
      </c>
      <c r="H117" s="19">
        <v>72.366320000000002</v>
      </c>
      <c r="I117" s="19">
        <v>10.243499999999999</v>
      </c>
      <c r="J117" s="19">
        <v>21.85614</v>
      </c>
      <c r="K117" s="84">
        <v>8.2877999999999997E-3</v>
      </c>
      <c r="L117" s="84">
        <v>1.0405899999999999E-2</v>
      </c>
      <c r="M117" s="84">
        <v>3.6524399999999999E-2</v>
      </c>
      <c r="N117" s="84">
        <v>8.1299999999999997E-5</v>
      </c>
      <c r="O117" s="84">
        <v>0</v>
      </c>
      <c r="P117" s="84">
        <v>3.3885999999999999E-3</v>
      </c>
      <c r="Q117" s="84">
        <v>9.6639999999999996E-4</v>
      </c>
      <c r="R117" s="84">
        <v>1.329E-4</v>
      </c>
      <c r="S117" s="84">
        <v>9.2420999999999996E-3</v>
      </c>
      <c r="T117" s="19">
        <v>0.95383720000000005</v>
      </c>
      <c r="U117" s="19">
        <v>0.1467569</v>
      </c>
      <c r="V117" s="19">
        <v>0.81950389999999995</v>
      </c>
      <c r="W117" s="19">
        <v>0.64079450000000004</v>
      </c>
      <c r="X117" s="19">
        <v>0.87734239999999997</v>
      </c>
      <c r="Y117" s="19">
        <v>0.87202389999999996</v>
      </c>
      <c r="Z117" s="19">
        <v>1.47983E-2</v>
      </c>
      <c r="AA117" s="19">
        <v>1.42728E-3</v>
      </c>
      <c r="AB117" s="19">
        <v>1.17807E-3</v>
      </c>
      <c r="AC117" s="19">
        <v>0.44140000000000001</v>
      </c>
      <c r="AD117" s="40">
        <v>453103.7607612143</v>
      </c>
      <c r="AE117" s="19">
        <v>0.87169810000000003</v>
      </c>
      <c r="AF117" s="5">
        <v>1</v>
      </c>
      <c r="AG117" s="5">
        <v>1</v>
      </c>
      <c r="AH117" s="32">
        <v>0</v>
      </c>
      <c r="AI117" s="32">
        <v>0</v>
      </c>
      <c r="AJ117" s="32">
        <v>1</v>
      </c>
      <c r="AK117" s="16"/>
      <c r="AL117" s="34">
        <f t="shared" si="45"/>
        <v>-8.0522153643854358E-2</v>
      </c>
      <c r="AM117" s="34">
        <f t="shared" si="46"/>
        <v>0.51562183103929615</v>
      </c>
      <c r="AN117" s="34">
        <f t="shared" si="47"/>
        <v>-0.24535135525243626</v>
      </c>
      <c r="AO117" s="34">
        <f t="shared" si="48"/>
        <v>-0.84409475090669694</v>
      </c>
      <c r="AP117" s="34">
        <f t="shared" si="49"/>
        <v>-0.22596469076062414</v>
      </c>
      <c r="AQ117" s="34">
        <f t="shared" si="50"/>
        <v>-0.1584574242841795</v>
      </c>
      <c r="AR117" s="34">
        <f t="shared" si="51"/>
        <v>-0.24493571122340277</v>
      </c>
      <c r="AS117" s="34">
        <f t="shared" si="52"/>
        <v>-0.39162404101734782</v>
      </c>
      <c r="AT117" s="34">
        <f t="shared" si="53"/>
        <v>-0.14888325326252738</v>
      </c>
      <c r="AU117" s="34">
        <f t="shared" si="54"/>
        <v>-0.42992876172112682</v>
      </c>
      <c r="AV117" s="34">
        <f t="shared" si="55"/>
        <v>-0.56675377479295252</v>
      </c>
      <c r="AW117" s="34">
        <f t="shared" si="56"/>
        <v>-0.38457724678055349</v>
      </c>
      <c r="AX117" s="34">
        <f t="shared" si="57"/>
        <v>-0.19776362143869666</v>
      </c>
      <c r="AY117" s="34">
        <f t="shared" si="58"/>
        <v>0.14871907150608368</v>
      </c>
      <c r="AZ117" s="34">
        <f t="shared" si="59"/>
        <v>0.20579310498304773</v>
      </c>
      <c r="BA117" s="34">
        <f t="shared" si="60"/>
        <v>-0.55883398307555698</v>
      </c>
      <c r="BB117" s="34">
        <f t="shared" si="61"/>
        <v>0.46877147813484549</v>
      </c>
      <c r="BC117" s="34">
        <f t="shared" si="62"/>
        <v>9.4568222381494024E-2</v>
      </c>
      <c r="BD117" s="34">
        <f t="shared" si="63"/>
        <v>0.84232016376678931</v>
      </c>
      <c r="BE117" s="34">
        <f t="shared" si="64"/>
        <v>0.15651943093044951</v>
      </c>
      <c r="BF117" s="34">
        <f t="shared" si="65"/>
        <v>-0.86810808051133692</v>
      </c>
      <c r="BG117" s="34">
        <f t="shared" si="66"/>
        <v>-0.14656625097095546</v>
      </c>
      <c r="BH117" s="34">
        <f t="shared" si="67"/>
        <v>-8.569845945693319E-2</v>
      </c>
      <c r="BI117" s="19">
        <f t="shared" si="75"/>
        <v>-0.32088092087072423</v>
      </c>
      <c r="BJ117" s="19">
        <f t="shared" si="76"/>
        <v>0.24648586598357966</v>
      </c>
      <c r="BK117" s="19">
        <f t="shared" si="77"/>
        <v>-0.12585932409323605</v>
      </c>
      <c r="BL117" s="19">
        <f t="shared" si="78"/>
        <v>-0.11470270345319086</v>
      </c>
      <c r="BM117" s="19">
        <f t="shared" si="79"/>
        <v>6.2142237095012764E-2</v>
      </c>
      <c r="BN117" s="19">
        <f t="shared" si="80"/>
        <v>-0.16358549916878581</v>
      </c>
      <c r="BO117" s="19">
        <f t="shared" si="81"/>
        <v>-0.34095963090140091</v>
      </c>
      <c r="BP117" s="19">
        <f t="shared" si="82"/>
        <v>-0.13914288754127552</v>
      </c>
      <c r="BQ117" s="19">
        <f t="shared" si="83"/>
        <v>-0.26663705421636918</v>
      </c>
      <c r="BR117" s="19">
        <f t="shared" si="84"/>
        <v>-2.6123111036242052E-2</v>
      </c>
      <c r="BS117" s="19">
        <f t="shared" si="85"/>
        <v>-5.8338471982346219E-3</v>
      </c>
      <c r="BT117" s="19">
        <f>IF(AND('[1]Ponderación por derecho'!$B$13&lt;&gt;1,'[1]Ponderación por derecho'!$B$13&lt;&gt;0),"Error ponderación",IFERROR(IF(SUM($BI$1126:$BS$1126)=0,0,SUMPRODUCT($BI$1126:$BS$1126,BI117:BS117)),""))</f>
        <v>-0.17025829200462025</v>
      </c>
      <c r="BU117" s="34">
        <f t="shared" si="86"/>
        <v>-0.16685049261577545</v>
      </c>
      <c r="BV117" s="16">
        <f t="shared" si="87"/>
        <v>0</v>
      </c>
      <c r="BW117" s="34">
        <f t="shared" si="68"/>
        <v>-1.0272625411529663</v>
      </c>
      <c r="BX117" s="34">
        <f t="shared" si="69"/>
        <v>-2.403995533895616E-2</v>
      </c>
      <c r="BY117" s="34">
        <f t="shared" si="88"/>
        <v>0.83328508057324491</v>
      </c>
      <c r="BZ117" s="34">
        <f t="shared" si="89"/>
        <v>7.2672471972892505E-2</v>
      </c>
      <c r="CA117" s="19">
        <f t="shared" si="70"/>
        <v>5.430940450970461E-2</v>
      </c>
      <c r="CB117" s="16"/>
      <c r="CC117" s="5">
        <f t="shared" si="71"/>
        <v>5847</v>
      </c>
      <c r="CD117" s="6">
        <f t="shared" si="72"/>
        <v>3.2275830682191435E-3</v>
      </c>
      <c r="CE117" s="19">
        <f t="shared" si="73"/>
        <v>1.9583468423596697</v>
      </c>
      <c r="CF117" s="4">
        <f t="shared" si="74"/>
        <v>6.3207271101004938E-3</v>
      </c>
      <c r="CG117" s="3">
        <f>IF('Ponderación por derecho'!$D$20="Error ponderación","",CF117/$CF$1127)</f>
        <v>4.2463697365052924E-3</v>
      </c>
      <c r="CH117" s="39"/>
    </row>
    <row r="118" spans="1:86" ht="18.95" customHeight="1">
      <c r="A118" s="7">
        <v>5854</v>
      </c>
      <c r="B118" s="7" t="s">
        <v>962</v>
      </c>
      <c r="C118" s="7" t="s">
        <v>969</v>
      </c>
      <c r="D118" s="5">
        <v>0</v>
      </c>
      <c r="E118" s="5">
        <v>5524</v>
      </c>
      <c r="F118" s="19">
        <v>82.266970000000001</v>
      </c>
      <c r="G118" s="19">
        <v>69.318179999999998</v>
      </c>
      <c r="H118" s="19">
        <v>80.024640000000005</v>
      </c>
      <c r="I118" s="19">
        <v>7.5575049999999999</v>
      </c>
      <c r="J118" s="19">
        <v>28.335159999999998</v>
      </c>
      <c r="K118" s="84">
        <v>9.0457999999999997E-3</v>
      </c>
      <c r="L118" s="84">
        <v>8.6250000000000007E-3</v>
      </c>
      <c r="M118" s="84">
        <v>6.7024899999999998E-2</v>
      </c>
      <c r="N118" s="84">
        <v>0</v>
      </c>
      <c r="O118" s="84">
        <v>3.1221999999999999E-3</v>
      </c>
      <c r="P118" s="84">
        <v>2.0042999999999998E-2</v>
      </c>
      <c r="Q118" s="84">
        <v>2.041E-4</v>
      </c>
      <c r="R118" s="84">
        <v>4.6455999999999997E-3</v>
      </c>
      <c r="S118" s="84">
        <v>1.6983E-3</v>
      </c>
      <c r="T118" s="19">
        <v>0.98943999999999999</v>
      </c>
      <c r="U118" s="19">
        <v>0.35334169999999998</v>
      </c>
      <c r="V118" s="19">
        <v>0.83173540000000001</v>
      </c>
      <c r="W118" s="19">
        <v>0.78671670000000005</v>
      </c>
      <c r="X118" s="19">
        <v>0.88342359999999998</v>
      </c>
      <c r="Y118" s="19">
        <v>0.90746150000000003</v>
      </c>
      <c r="Z118" s="19">
        <v>2.58303E-2</v>
      </c>
      <c r="AA118" s="19">
        <v>2.0637220000000001E-2</v>
      </c>
      <c r="AB118" s="19">
        <v>1.6292500000000001E-3</v>
      </c>
      <c r="AC118" s="19">
        <v>0.35420000000000001</v>
      </c>
      <c r="AD118" s="40">
        <v>332.54887762490949</v>
      </c>
      <c r="AE118" s="19" t="s">
        <v>1121</v>
      </c>
      <c r="AF118" s="5">
        <v>1</v>
      </c>
      <c r="AG118" s="5">
        <v>0</v>
      </c>
      <c r="AH118" s="32">
        <v>0</v>
      </c>
      <c r="AI118" s="32">
        <v>0</v>
      </c>
      <c r="AJ118" s="32">
        <v>0</v>
      </c>
      <c r="AK118" s="16"/>
      <c r="AL118" s="34">
        <f t="shared" si="45"/>
        <v>0.78199446306070286</v>
      </c>
      <c r="AM118" s="34">
        <f t="shared" si="46"/>
        <v>1.3158359542612983</v>
      </c>
      <c r="AN118" s="34">
        <f t="shared" si="47"/>
        <v>0.67551351653004377</v>
      </c>
      <c r="AO118" s="34">
        <f t="shared" si="48"/>
        <v>-1.0838345252879673</v>
      </c>
      <c r="AP118" s="34">
        <f t="shared" si="49"/>
        <v>0.26339477873449196</v>
      </c>
      <c r="AQ118" s="34">
        <f t="shared" si="50"/>
        <v>-0.13701509803642595</v>
      </c>
      <c r="AR118" s="34">
        <f t="shared" si="51"/>
        <v>-0.30726290643434906</v>
      </c>
      <c r="AS118" s="34">
        <f t="shared" si="52"/>
        <v>8.2937541344326376E-2</v>
      </c>
      <c r="AT118" s="34">
        <f t="shared" si="53"/>
        <v>-0.15074875333706975</v>
      </c>
      <c r="AU118" s="34">
        <f t="shared" si="54"/>
        <v>-0.35061128692184301</v>
      </c>
      <c r="AV118" s="34">
        <f t="shared" si="55"/>
        <v>-0.16352189320451141</v>
      </c>
      <c r="AW118" s="34">
        <f t="shared" si="56"/>
        <v>-0.40593312968167705</v>
      </c>
      <c r="AX118" s="34">
        <f t="shared" si="57"/>
        <v>-5.3648252754231775E-2</v>
      </c>
      <c r="AY118" s="34">
        <f t="shared" si="58"/>
        <v>-0.14417611924186491</v>
      </c>
      <c r="AZ118" s="34">
        <f t="shared" si="59"/>
        <v>0.82429779813502424</v>
      </c>
      <c r="BA118" s="34">
        <f t="shared" si="60"/>
        <v>1.4048498605515181</v>
      </c>
      <c r="BB118" s="34">
        <f t="shared" si="61"/>
        <v>0.76879833069446746</v>
      </c>
      <c r="BC118" s="34">
        <f t="shared" si="62"/>
        <v>1.7241188835684611</v>
      </c>
      <c r="BD118" s="34">
        <f t="shared" si="63"/>
        <v>0.91519943828066597</v>
      </c>
      <c r="BE118" s="34">
        <f t="shared" si="64"/>
        <v>0.69836389601932414</v>
      </c>
      <c r="BF118" s="34">
        <f t="shared" si="65"/>
        <v>-0.75773689273353539</v>
      </c>
      <c r="BG118" s="34">
        <f t="shared" si="66"/>
        <v>1.3550374139285351</v>
      </c>
      <c r="BH118" s="34">
        <f t="shared" si="67"/>
        <v>-7.4451851223404031E-2</v>
      </c>
      <c r="BI118" s="19">
        <f t="shared" si="75"/>
        <v>0.64778275968171195</v>
      </c>
      <c r="BJ118" s="19">
        <f t="shared" si="76"/>
        <v>0.59245712617380553</v>
      </c>
      <c r="BK118" s="19">
        <f t="shared" si="77"/>
        <v>0.86301696265783023</v>
      </c>
      <c r="BL118" s="19">
        <f t="shared" si="78"/>
        <v>0.31562285486181657</v>
      </c>
      <c r="BM118" s="19">
        <f t="shared" si="79"/>
        <v>0.27599431003110503</v>
      </c>
      <c r="BN118" s="19">
        <f t="shared" si="80"/>
        <v>0.43894548862517185</v>
      </c>
      <c r="BO118" s="19">
        <f t="shared" si="81"/>
        <v>-0.22182328561154005</v>
      </c>
      <c r="BP118" s="19">
        <f t="shared" si="82"/>
        <v>0.36417310515323553</v>
      </c>
      <c r="BQ118" s="19">
        <f t="shared" si="83"/>
        <v>-3.9972849638232479E-2</v>
      </c>
      <c r="BR118" s="19">
        <f t="shared" si="84"/>
        <v>0.66428525258245774</v>
      </c>
      <c r="BS118" s="19">
        <f t="shared" si="85"/>
        <v>0.18778883086514464</v>
      </c>
      <c r="BT118" s="19">
        <f>IF(AND('[1]Ponderación por derecho'!$B$13&lt;&gt;1,'[1]Ponderación por derecho'!$B$13&lt;&gt;0),"Error ponderación",IFERROR(IF(SUM($BI$1126:$BS$1126)=0,0,SUMPRODUCT($BI$1126:$BS$1126,BI118:BS118)),""))</f>
        <v>0.13926342901654265</v>
      </c>
      <c r="BU118" s="34">
        <f t="shared" si="86"/>
        <v>0.14587066531447773</v>
      </c>
      <c r="BV118" s="16">
        <f t="shared" si="87"/>
        <v>0</v>
      </c>
      <c r="BW118" s="34">
        <f t="shared" si="68"/>
        <v>-2.2895071666373052</v>
      </c>
      <c r="BX118" s="34">
        <f t="shared" si="69"/>
        <v>-4.9531766544398892E-2</v>
      </c>
      <c r="BY118" s="34" t="str">
        <f t="shared" si="88"/>
        <v/>
      </c>
      <c r="BZ118" s="34">
        <f t="shared" si="89"/>
        <v>1.1695194665908522</v>
      </c>
      <c r="CA118" s="19">
        <f t="shared" si="70"/>
        <v>0.88800431495110543</v>
      </c>
      <c r="CB118" s="16"/>
      <c r="CC118" s="5">
        <f t="shared" si="71"/>
        <v>5854</v>
      </c>
      <c r="CD118" s="6">
        <f t="shared" si="72"/>
        <v>8.0784634657193237E-4</v>
      </c>
      <c r="CE118" s="19">
        <f t="shared" si="73"/>
        <v>2.6460327974866522</v>
      </c>
      <c r="CF118" s="4">
        <f t="shared" si="74"/>
        <v>2.1375879283591017E-3</v>
      </c>
      <c r="CG118" s="3">
        <f>IF('Ponderación por derecho'!$D$20="Error ponderación","",CF118/$CF$1127)</f>
        <v>1.4360671691707977E-3</v>
      </c>
      <c r="CH118" s="39"/>
    </row>
    <row r="119" spans="1:86" ht="18.95" customHeight="1">
      <c r="A119" s="7">
        <v>5856</v>
      </c>
      <c r="B119" s="7" t="s">
        <v>962</v>
      </c>
      <c r="C119" s="7" t="s">
        <v>743</v>
      </c>
      <c r="D119" s="5">
        <v>0</v>
      </c>
      <c r="E119" s="5">
        <v>565</v>
      </c>
      <c r="F119" s="19">
        <v>55.725430000000003</v>
      </c>
      <c r="G119" s="19">
        <v>52.866250000000001</v>
      </c>
      <c r="H119" s="19">
        <v>70.150549999999996</v>
      </c>
      <c r="I119" s="19">
        <v>9.7278500000000001</v>
      </c>
      <c r="J119" s="19">
        <v>10.63115</v>
      </c>
      <c r="K119" s="84">
        <v>1.4656199999999999E-2</v>
      </c>
      <c r="L119" s="84">
        <v>2.6982999999999998E-3</v>
      </c>
      <c r="M119" s="84">
        <v>2.8630599999999999E-2</v>
      </c>
      <c r="N119" s="84">
        <v>3.8809000000000001E-3</v>
      </c>
      <c r="O119" s="84">
        <v>4.0856E-3</v>
      </c>
      <c r="P119" s="84">
        <v>5.2404100000000002E-2</v>
      </c>
      <c r="Q119" s="84">
        <v>1.3939E-3</v>
      </c>
      <c r="R119" s="84">
        <v>7.2056000000000004E-3</v>
      </c>
      <c r="S119" s="84">
        <v>2.5717000000000001E-3</v>
      </c>
      <c r="T119" s="19">
        <v>0.97073169999999998</v>
      </c>
      <c r="U119" s="19">
        <v>0.14634140000000001</v>
      </c>
      <c r="V119" s="19">
        <v>0.80731710000000001</v>
      </c>
      <c r="W119" s="19">
        <v>0.5268292</v>
      </c>
      <c r="X119" s="19">
        <v>0.80487810000000004</v>
      </c>
      <c r="Y119" s="19">
        <v>0.90487799999999996</v>
      </c>
      <c r="Z119" s="19">
        <v>0.27391300000000002</v>
      </c>
      <c r="AA119" s="19">
        <v>0</v>
      </c>
      <c r="AB119" s="19">
        <v>0</v>
      </c>
      <c r="AC119" s="19">
        <v>0.4783</v>
      </c>
      <c r="AD119" s="40">
        <v>45132.743362831861</v>
      </c>
      <c r="AE119" s="19">
        <v>0.49433959999999999</v>
      </c>
      <c r="AF119" s="5">
        <v>0</v>
      </c>
      <c r="AG119" s="5">
        <v>0</v>
      </c>
      <c r="AH119" s="32">
        <v>0</v>
      </c>
      <c r="AI119" s="32">
        <v>0</v>
      </c>
      <c r="AJ119" s="32">
        <v>0</v>
      </c>
      <c r="AK119" s="16"/>
      <c r="AL119" s="34">
        <f t="shared" si="45"/>
        <v>-0.83817805910035525</v>
      </c>
      <c r="AM119" s="34">
        <f t="shared" si="46"/>
        <v>-0.33677554030698514</v>
      </c>
      <c r="AN119" s="34">
        <f t="shared" si="47"/>
        <v>-0.51178377867551994</v>
      </c>
      <c r="AO119" s="34">
        <f t="shared" si="48"/>
        <v>-0.89011933943337018</v>
      </c>
      <c r="AP119" s="34">
        <f t="shared" si="49"/>
        <v>-1.0737866069590591</v>
      </c>
      <c r="AQ119" s="34">
        <f t="shared" si="50"/>
        <v>2.1692061832171053E-2</v>
      </c>
      <c r="AR119" s="34">
        <f t="shared" si="51"/>
        <v>-0.51468308042318389</v>
      </c>
      <c r="AS119" s="34">
        <f t="shared" si="52"/>
        <v>-0.51444478883612399</v>
      </c>
      <c r="AT119" s="34">
        <f t="shared" si="53"/>
        <v>-6.1698086187113622E-2</v>
      </c>
      <c r="AU119" s="34">
        <f t="shared" si="54"/>
        <v>-0.32613673204975607</v>
      </c>
      <c r="AV119" s="34">
        <f t="shared" si="55"/>
        <v>0.61999641086358492</v>
      </c>
      <c r="AW119" s="34">
        <f t="shared" si="56"/>
        <v>-0.37260080713706623</v>
      </c>
      <c r="AX119" s="34">
        <f t="shared" si="57"/>
        <v>2.8106648708801498E-2</v>
      </c>
      <c r="AY119" s="34">
        <f t="shared" si="58"/>
        <v>-0.11026553576944274</v>
      </c>
      <c r="AZ119" s="34">
        <f t="shared" si="59"/>
        <v>0.4992904573951063</v>
      </c>
      <c r="BA119" s="34">
        <f t="shared" si="60"/>
        <v>-0.56278350229007335</v>
      </c>
      <c r="BB119" s="34">
        <f t="shared" si="61"/>
        <v>0.1698410732970442</v>
      </c>
      <c r="BC119" s="34">
        <f t="shared" si="62"/>
        <v>-1.1781115341419901</v>
      </c>
      <c r="BD119" s="34">
        <f t="shared" si="63"/>
        <v>-2.611790966541086E-2</v>
      </c>
      <c r="BE119" s="34">
        <f t="shared" si="64"/>
        <v>0.65886192140599975</v>
      </c>
      <c r="BF119" s="34">
        <f t="shared" si="65"/>
        <v>1.7242411952037382</v>
      </c>
      <c r="BG119" s="34">
        <f t="shared" si="66"/>
        <v>-0.258133953880894</v>
      </c>
      <c r="BH119" s="34">
        <f t="shared" si="67"/>
        <v>-0.11506432621005545</v>
      </c>
      <c r="BI119" s="19">
        <f t="shared" si="75"/>
        <v>-0.35095840637780745</v>
      </c>
      <c r="BJ119" s="19">
        <f t="shared" si="76"/>
        <v>-0.22720584914437494</v>
      </c>
      <c r="BK119" s="19">
        <f t="shared" si="77"/>
        <v>-0.84357812735948967</v>
      </c>
      <c r="BL119" s="19">
        <f t="shared" si="78"/>
        <v>-0.44993807264373442</v>
      </c>
      <c r="BM119" s="19">
        <f t="shared" si="79"/>
        <v>-0.47534708289140876</v>
      </c>
      <c r="BN119" s="19">
        <f t="shared" si="80"/>
        <v>0.14689342438974315</v>
      </c>
      <c r="BO119" s="19">
        <f t="shared" si="81"/>
        <v>-0.25447656305844341</v>
      </c>
      <c r="BP119" s="19">
        <f t="shared" si="82"/>
        <v>-0.40503570519577686</v>
      </c>
      <c r="BQ119" s="19">
        <f t="shared" si="83"/>
        <v>0.25859920011131338</v>
      </c>
      <c r="BR119" s="19">
        <f t="shared" si="84"/>
        <v>-0.40219251625023061</v>
      </c>
      <c r="BS119" s="19">
        <f t="shared" si="85"/>
        <v>-0.35450264035995116</v>
      </c>
      <c r="BT119" s="19">
        <f>IF(AND('[1]Ponderación por derecho'!$B$13&lt;&gt;1,'[1]Ponderación por derecho'!$B$13&lt;&gt;0),"Error ponderación",IFERROR(IF(SUM($BI$1126:$BS$1126)=0,0,SUMPRODUCT($BI$1126:$BS$1126,BI119:BS119)),""))</f>
        <v>-0.12861142404117376</v>
      </c>
      <c r="BU119" s="34">
        <f t="shared" si="86"/>
        <v>-0.12477313296964296</v>
      </c>
      <c r="BV119" s="16">
        <f t="shared" si="87"/>
        <v>0</v>
      </c>
      <c r="BW119" s="34">
        <f t="shared" si="68"/>
        <v>-0.49312462050649747</v>
      </c>
      <c r="BX119" s="34">
        <f t="shared" si="69"/>
        <v>-4.700943723147067E-2</v>
      </c>
      <c r="BY119" s="34">
        <f t="shared" si="88"/>
        <v>-0.72556152157895015</v>
      </c>
      <c r="BZ119" s="34">
        <f t="shared" si="89"/>
        <v>0.4218985264389728</v>
      </c>
      <c r="CA119" s="19">
        <f t="shared" si="70"/>
        <v>0.31975024140903141</v>
      </c>
      <c r="CB119" s="16"/>
      <c r="CC119" s="5">
        <f t="shared" si="71"/>
        <v>5856</v>
      </c>
      <c r="CD119" s="6">
        <f t="shared" si="72"/>
        <v>8.2627296490431172E-5</v>
      </c>
      <c r="CE119" s="19">
        <f t="shared" si="73"/>
        <v>1.143163443690842</v>
      </c>
      <c r="CF119" s="4">
        <f t="shared" si="74"/>
        <v>9.4456504798865528E-5</v>
      </c>
      <c r="CG119" s="3">
        <f>IF('Ponderación por derecho'!$D$20="Error ponderación","",CF119/$CF$1127)</f>
        <v>6.3457452980847397E-5</v>
      </c>
      <c r="CH119" s="39"/>
    </row>
    <row r="120" spans="1:86" ht="18.95" customHeight="1">
      <c r="A120" s="7">
        <v>5858</v>
      </c>
      <c r="B120" s="7" t="s">
        <v>962</v>
      </c>
      <c r="C120" s="7" t="s">
        <v>968</v>
      </c>
      <c r="D120" s="5">
        <v>0</v>
      </c>
      <c r="E120" s="5">
        <v>3014</v>
      </c>
      <c r="F120" s="19">
        <v>73.268919999999994</v>
      </c>
      <c r="G120" s="19">
        <v>60.851970000000001</v>
      </c>
      <c r="H120" s="19">
        <v>70.690839999999994</v>
      </c>
      <c r="I120" s="19">
        <v>13.31395</v>
      </c>
      <c r="J120" s="19">
        <v>19.868379999999998</v>
      </c>
      <c r="K120" s="84"/>
      <c r="L120" s="84">
        <v>0</v>
      </c>
      <c r="M120" s="84"/>
      <c r="N120" s="84"/>
      <c r="O120" s="84">
        <v>0</v>
      </c>
      <c r="P120" s="84">
        <v>0</v>
      </c>
      <c r="Q120" s="84">
        <v>0</v>
      </c>
      <c r="R120" s="84">
        <v>0</v>
      </c>
      <c r="S120" s="84">
        <v>0</v>
      </c>
      <c r="T120" s="19">
        <v>0.99045349999999999</v>
      </c>
      <c r="U120" s="19">
        <v>0.118934</v>
      </c>
      <c r="V120" s="19">
        <v>0.75855209999999995</v>
      </c>
      <c r="W120" s="19">
        <v>0.70564839999999995</v>
      </c>
      <c r="X120" s="19">
        <v>0.87231499999999995</v>
      </c>
      <c r="Y120" s="19">
        <v>0.9391408</v>
      </c>
      <c r="Z120" s="19">
        <v>4.0909099999999997E-2</v>
      </c>
      <c r="AA120" s="19">
        <v>2.3224999999999999E-3</v>
      </c>
      <c r="AB120" s="19">
        <v>1.9907100000000001E-3</v>
      </c>
      <c r="AC120" s="19">
        <v>0.52190000000000003</v>
      </c>
      <c r="AD120" s="40">
        <v>3981.4200398142002</v>
      </c>
      <c r="AE120" s="19">
        <v>0.84811320000000001</v>
      </c>
      <c r="AF120" s="5">
        <v>0</v>
      </c>
      <c r="AG120" s="5">
        <v>0</v>
      </c>
      <c r="AH120" s="32">
        <v>0</v>
      </c>
      <c r="AI120" s="32">
        <v>0</v>
      </c>
      <c r="AJ120" s="32">
        <v>0</v>
      </c>
      <c r="AK120" s="16"/>
      <c r="AL120" s="34">
        <f t="shared" si="45"/>
        <v>0.23272741363435759</v>
      </c>
      <c r="AM120" s="34">
        <f t="shared" si="46"/>
        <v>0.46539737584351115</v>
      </c>
      <c r="AN120" s="34">
        <f t="shared" si="47"/>
        <v>-0.44681730018214877</v>
      </c>
      <c r="AO120" s="34">
        <f t="shared" si="48"/>
        <v>-0.57004026076469294</v>
      </c>
      <c r="AP120" s="34">
        <f t="shared" si="49"/>
        <v>-0.37609992403411502</v>
      </c>
      <c r="AQ120" s="34" t="str">
        <f t="shared" si="50"/>
        <v/>
      </c>
      <c r="AR120" s="34">
        <f t="shared" si="51"/>
        <v>-0.60911705809610017</v>
      </c>
      <c r="AS120" s="34" t="str">
        <f t="shared" si="52"/>
        <v/>
      </c>
      <c r="AT120" s="34" t="str">
        <f t="shared" si="53"/>
        <v/>
      </c>
      <c r="AU120" s="34">
        <f t="shared" si="54"/>
        <v>-0.42992876172112682</v>
      </c>
      <c r="AV120" s="34">
        <f t="shared" si="55"/>
        <v>-0.64879765232385067</v>
      </c>
      <c r="AW120" s="34">
        <f t="shared" si="56"/>
        <v>-0.41165100414070804</v>
      </c>
      <c r="AX120" s="34">
        <f t="shared" si="57"/>
        <v>-0.20200785050292994</v>
      </c>
      <c r="AY120" s="34">
        <f t="shared" si="58"/>
        <v>-0.21011422768154267</v>
      </c>
      <c r="AZ120" s="34">
        <f t="shared" si="59"/>
        <v>0.84190468597838286</v>
      </c>
      <c r="BA120" s="34">
        <f t="shared" si="60"/>
        <v>-0.82330348525021713</v>
      </c>
      <c r="BB120" s="34">
        <f t="shared" si="61"/>
        <v>-1.0263171628203505</v>
      </c>
      <c r="BC120" s="34">
        <f t="shared" si="62"/>
        <v>0.81880836970351423</v>
      </c>
      <c r="BD120" s="34">
        <f t="shared" si="63"/>
        <v>0.78207000513180547</v>
      </c>
      <c r="BE120" s="34">
        <f t="shared" si="64"/>
        <v>1.1827435764404004</v>
      </c>
      <c r="BF120" s="34">
        <f t="shared" si="65"/>
        <v>-0.60687892806131694</v>
      </c>
      <c r="BG120" s="34">
        <f t="shared" si="66"/>
        <v>-7.6588643914852109E-2</v>
      </c>
      <c r="BH120" s="34">
        <f t="shared" si="67"/>
        <v>-6.5441702253832126E-2</v>
      </c>
      <c r="BI120" s="19">
        <f t="shared" si="75"/>
        <v>-0.63506039271618298</v>
      </c>
      <c r="BJ120" s="19">
        <f t="shared" si="76"/>
        <v>-0.39001228169097985</v>
      </c>
      <c r="BK120" s="19">
        <f t="shared" si="77"/>
        <v>0.52576789166893589</v>
      </c>
      <c r="BL120" s="19">
        <f t="shared" si="78"/>
        <v>0.23272741363435759</v>
      </c>
      <c r="BM120" s="19">
        <f t="shared" si="79"/>
        <v>-7.9862268744787888E-3</v>
      </c>
      <c r="BN120" s="19">
        <f t="shared" si="80"/>
        <v>0.25555777925030243</v>
      </c>
      <c r="BO120" s="19">
        <f t="shared" si="81"/>
        <v>-4.6595526309006062E-2</v>
      </c>
      <c r="BP120" s="19">
        <f t="shared" si="82"/>
        <v>1.5359781565713826E-2</v>
      </c>
      <c r="BQ120" s="19">
        <f t="shared" si="83"/>
        <v>-0.19475524736950067</v>
      </c>
      <c r="BR120" s="19">
        <f t="shared" si="84"/>
        <v>-1.7991819320679069E-2</v>
      </c>
      <c r="BS120" s="19">
        <f t="shared" si="85"/>
        <v>-1.4276172100339069E-2</v>
      </c>
      <c r="BT120" s="19">
        <f>IF(AND('[1]Ponderación por derecho'!$B$13&lt;&gt;1,'[1]Ponderación por derecho'!$B$13&lt;&gt;0),"Error ponderación",IFERROR(IF(SUM($BI$1126:$BS$1126)=0,0,SUMPRODUCT($BI$1126:$BS$1126,BI120:BS120)),""))</f>
        <v>-2.4632885717608268E-2</v>
      </c>
      <c r="BU120" s="34">
        <f t="shared" si="86"/>
        <v>-1.9719798434140769E-2</v>
      </c>
      <c r="BV120" s="16">
        <f t="shared" si="87"/>
        <v>0</v>
      </c>
      <c r="BW120" s="34">
        <f t="shared" si="68"/>
        <v>0.1379976922356724</v>
      </c>
      <c r="BX120" s="34">
        <f t="shared" si="69"/>
        <v>-4.9326328715450909E-2</v>
      </c>
      <c r="BY120" s="34">
        <f t="shared" si="88"/>
        <v>0.73585719375712888</v>
      </c>
      <c r="BZ120" s="34">
        <f t="shared" si="89"/>
        <v>-0.27484285242578349</v>
      </c>
      <c r="CA120" s="19">
        <f t="shared" si="70"/>
        <v>-0.20983113530412867</v>
      </c>
      <c r="CB120" s="16"/>
      <c r="CC120" s="5">
        <f t="shared" si="71"/>
        <v>5858</v>
      </c>
      <c r="CD120" s="6">
        <f t="shared" si="72"/>
        <v>4.4077640995072488E-4</v>
      </c>
      <c r="CE120" s="19">
        <f t="shared" si="73"/>
        <v>0.79675580006721491</v>
      </c>
      <c r="CF120" s="4">
        <f t="shared" si="74"/>
        <v>3.5119116116104452E-4</v>
      </c>
      <c r="CG120" s="3">
        <f>IF('Ponderación por derecho'!$D$20="Error ponderación","",CF120/$CF$1127)</f>
        <v>2.3593607072505023E-4</v>
      </c>
      <c r="CH120" s="39"/>
    </row>
    <row r="121" spans="1:86" ht="18.95" customHeight="1">
      <c r="A121" s="7">
        <v>5861</v>
      </c>
      <c r="B121" s="7" t="s">
        <v>962</v>
      </c>
      <c r="C121" s="7" t="s">
        <v>597</v>
      </c>
      <c r="D121" s="5">
        <v>0</v>
      </c>
      <c r="E121" s="5">
        <v>956</v>
      </c>
      <c r="F121" s="19">
        <v>60.015050000000002</v>
      </c>
      <c r="G121" s="19">
        <v>60.831359999999997</v>
      </c>
      <c r="H121" s="19">
        <v>68.292680000000004</v>
      </c>
      <c r="I121" s="19">
        <v>20.167840000000002</v>
      </c>
      <c r="J121" s="19">
        <v>10.41175</v>
      </c>
      <c r="K121" s="84"/>
      <c r="L121" s="84">
        <v>7.9634000000000007E-3</v>
      </c>
      <c r="M121" s="84">
        <v>0</v>
      </c>
      <c r="N121" s="84">
        <v>7.2979999999999996E-4</v>
      </c>
      <c r="O121" s="84">
        <v>1.2658900000000001E-2</v>
      </c>
      <c r="P121" s="84">
        <v>5.4259999999999996E-4</v>
      </c>
      <c r="Q121" s="84">
        <v>0</v>
      </c>
      <c r="R121" s="84">
        <v>4.9969999999999995E-4</v>
      </c>
      <c r="S121" s="84">
        <v>0</v>
      </c>
      <c r="T121" s="19">
        <v>0.87866109999999997</v>
      </c>
      <c r="U121" s="19">
        <v>0.14504880000000001</v>
      </c>
      <c r="V121" s="19">
        <v>0.82008369999999997</v>
      </c>
      <c r="W121" s="19">
        <v>0.60390520000000003</v>
      </c>
      <c r="X121" s="19">
        <v>0.82845190000000002</v>
      </c>
      <c r="Y121" s="19">
        <v>0.94700139999999999</v>
      </c>
      <c r="Z121" s="19">
        <v>0.12693499999999999</v>
      </c>
      <c r="AA121" s="19">
        <v>5.2300999999999997E-4</v>
      </c>
      <c r="AB121" s="19">
        <v>0</v>
      </c>
      <c r="AC121" s="19">
        <v>0.47039999999999998</v>
      </c>
      <c r="AD121" s="40">
        <v>127905.85774058578</v>
      </c>
      <c r="AE121" s="19">
        <v>0.5311321</v>
      </c>
      <c r="AF121" s="5">
        <v>0</v>
      </c>
      <c r="AG121" s="5">
        <v>0</v>
      </c>
      <c r="AH121" s="32">
        <v>0</v>
      </c>
      <c r="AI121" s="32">
        <v>0</v>
      </c>
      <c r="AJ121" s="32">
        <v>0</v>
      </c>
      <c r="AK121" s="16"/>
      <c r="AL121" s="34">
        <f t="shared" si="45"/>
        <v>-0.57632722246794743</v>
      </c>
      <c r="AM121" s="34">
        <f t="shared" si="46"/>
        <v>0.4633270823944714</v>
      </c>
      <c r="AN121" s="34">
        <f t="shared" si="47"/>
        <v>-0.73518097536337157</v>
      </c>
      <c r="AO121" s="34">
        <f t="shared" si="48"/>
        <v>4.1706984570479243E-2</v>
      </c>
      <c r="AP121" s="34">
        <f t="shared" si="49"/>
        <v>-1.0903578581061815</v>
      </c>
      <c r="AQ121" s="34" t="str">
        <f t="shared" si="50"/>
        <v/>
      </c>
      <c r="AR121" s="34">
        <f t="shared" si="51"/>
        <v>-0.33041730721573048</v>
      </c>
      <c r="AS121" s="34">
        <f t="shared" si="52"/>
        <v>-0.95991233330143277</v>
      </c>
      <c r="AT121" s="34">
        <f t="shared" si="53"/>
        <v>-0.13400284983890232</v>
      </c>
      <c r="AU121" s="34">
        <f t="shared" si="54"/>
        <v>-0.10833758186824954</v>
      </c>
      <c r="AV121" s="34">
        <f t="shared" si="55"/>
        <v>-0.63566036614422916</v>
      </c>
      <c r="AW121" s="34">
        <f t="shared" si="56"/>
        <v>-0.41165100414070804</v>
      </c>
      <c r="AX121" s="34">
        <f t="shared" si="57"/>
        <v>-0.18604967696344646</v>
      </c>
      <c r="AY121" s="34">
        <f t="shared" si="58"/>
        <v>-0.21011422768154267</v>
      </c>
      <c r="AZ121" s="34">
        <f t="shared" si="59"/>
        <v>-1.1001932405533268</v>
      </c>
      <c r="BA121" s="34">
        <f t="shared" si="60"/>
        <v>-0.57507026170447539</v>
      </c>
      <c r="BB121" s="34">
        <f t="shared" si="61"/>
        <v>0.4829934107771276</v>
      </c>
      <c r="BC121" s="34">
        <f t="shared" si="62"/>
        <v>-0.31738405907893086</v>
      </c>
      <c r="BD121" s="34">
        <f t="shared" si="63"/>
        <v>0.2563989359465112</v>
      </c>
      <c r="BE121" s="34">
        <f t="shared" si="64"/>
        <v>1.3029329403442087</v>
      </c>
      <c r="BF121" s="34">
        <f t="shared" si="65"/>
        <v>0.2537792266390434</v>
      </c>
      <c r="BG121" s="34">
        <f t="shared" si="66"/>
        <v>-0.21725127893349266</v>
      </c>
      <c r="BH121" s="34">
        <f t="shared" si="67"/>
        <v>-0.11506432621005545</v>
      </c>
      <c r="BI121" s="19">
        <f t="shared" si="75"/>
        <v>-0.65512561853392348</v>
      </c>
      <c r="BJ121" s="19">
        <f t="shared" si="76"/>
        <v>0.20530106198528952</v>
      </c>
      <c r="BK121" s="19">
        <f t="shared" si="77"/>
        <v>-0.61787453828277039</v>
      </c>
      <c r="BL121" s="19">
        <f t="shared" si="78"/>
        <v>-0.35516503615342487</v>
      </c>
      <c r="BM121" s="19">
        <f t="shared" si="79"/>
        <v>-0.31409883467597327</v>
      </c>
      <c r="BN121" s="19">
        <f t="shared" si="80"/>
        <v>3.0315117244010741E-2</v>
      </c>
      <c r="BO121" s="19">
        <f t="shared" si="81"/>
        <v>-0.49004575337451856</v>
      </c>
      <c r="BP121" s="19">
        <f t="shared" si="82"/>
        <v>-0.38118844971569693</v>
      </c>
      <c r="BQ121" s="19">
        <f t="shared" si="83"/>
        <v>-0.17755407450348223</v>
      </c>
      <c r="BR121" s="19">
        <f t="shared" si="84"/>
        <v>-0.33456424302766091</v>
      </c>
      <c r="BS121" s="19">
        <f t="shared" si="85"/>
        <v>-0.30050192545318183</v>
      </c>
      <c r="BT121" s="19">
        <f>IF(AND('[1]Ponderación por derecho'!$B$13&lt;&gt;1,'[1]Ponderación por derecho'!$B$13&lt;&gt;0),"Error ponderación",IFERROR(IF(SUM($BI$1126:$BS$1126)=0,0,SUMPRODUCT($BI$1126:$BS$1126,BI121:BS121)),""))</f>
        <v>-0.19486812911699813</v>
      </c>
      <c r="BU121" s="34">
        <f t="shared" si="86"/>
        <v>-0.1917147145284325</v>
      </c>
      <c r="BV121" s="16">
        <f t="shared" si="87"/>
        <v>0</v>
      </c>
      <c r="BW121" s="34">
        <f t="shared" si="68"/>
        <v>-0.60747935148501009</v>
      </c>
      <c r="BX121" s="34">
        <f t="shared" si="69"/>
        <v>-4.2349166107283724E-2</v>
      </c>
      <c r="BY121" s="34">
        <f t="shared" si="88"/>
        <v>-0.57357378681297921</v>
      </c>
      <c r="BZ121" s="34">
        <f t="shared" si="89"/>
        <v>0.40780076813509103</v>
      </c>
      <c r="CA121" s="19">
        <f t="shared" si="70"/>
        <v>0.30903477297610477</v>
      </c>
      <c r="CB121" s="16"/>
      <c r="CC121" s="5">
        <f t="shared" si="71"/>
        <v>5861</v>
      </c>
      <c r="CD121" s="6">
        <f t="shared" si="72"/>
        <v>1.3980831052186229E-4</v>
      </c>
      <c r="CE121" s="19">
        <f t="shared" si="73"/>
        <v>1.057598376845722</v>
      </c>
      <c r="CF121" s="4">
        <f t="shared" si="74"/>
        <v>1.4786104227746424E-4</v>
      </c>
      <c r="CG121" s="3">
        <f>IF('Ponderación por derecho'!$D$20="Error ponderación","",CF121/$CF$1127)</f>
        <v>9.9335510645890099E-5</v>
      </c>
      <c r="CH121" s="39"/>
    </row>
    <row r="122" spans="1:86" ht="18.95" customHeight="1">
      <c r="A122" s="7">
        <v>5873</v>
      </c>
      <c r="B122" s="7" t="s">
        <v>962</v>
      </c>
      <c r="C122" s="7" t="s">
        <v>967</v>
      </c>
      <c r="D122" s="5">
        <v>0</v>
      </c>
      <c r="E122" s="5">
        <v>5428</v>
      </c>
      <c r="F122" s="19">
        <v>98.552629999999994</v>
      </c>
      <c r="G122" s="19">
        <v>73.258709999999994</v>
      </c>
      <c r="H122" s="19">
        <v>98.548919999999995</v>
      </c>
      <c r="I122" s="19">
        <v>45.398009999999999</v>
      </c>
      <c r="J122" s="19">
        <v>43.996690000000001</v>
      </c>
      <c r="K122" s="84">
        <v>3.8272800000000003E-2</v>
      </c>
      <c r="L122" s="84">
        <v>2.52719E-2</v>
      </c>
      <c r="M122" s="84">
        <v>7.5185299999999997E-2</v>
      </c>
      <c r="N122" s="84">
        <v>3.4890000000000002E-4</v>
      </c>
      <c r="O122" s="84">
        <v>4.2589000000000004E-3</v>
      </c>
      <c r="P122" s="84">
        <v>3.7711000000000001E-2</v>
      </c>
      <c r="Q122" s="84">
        <v>9.3820000000000004E-4</v>
      </c>
      <c r="R122" s="84">
        <v>0</v>
      </c>
      <c r="S122" s="84">
        <v>7.6239999999999999E-4</v>
      </c>
      <c r="T122" s="19">
        <v>0.9278788</v>
      </c>
      <c r="U122" s="19">
        <v>0.15292929999999999</v>
      </c>
      <c r="V122" s="19">
        <v>0.7589899</v>
      </c>
      <c r="W122" s="19">
        <v>0.62545450000000002</v>
      </c>
      <c r="X122" s="19">
        <v>0.9008081</v>
      </c>
      <c r="Y122" s="19">
        <v>0.77494949999999996</v>
      </c>
      <c r="Z122" s="19">
        <v>2.05656E-2</v>
      </c>
      <c r="AA122" s="19">
        <v>1.8422999999999999E-4</v>
      </c>
      <c r="AB122" s="19">
        <v>7.3691999999999996E-4</v>
      </c>
      <c r="AC122" s="19">
        <v>0.45860000000000001</v>
      </c>
      <c r="AD122" s="40">
        <v>169306.55858511422</v>
      </c>
      <c r="AE122" s="19">
        <v>0.75377360000000004</v>
      </c>
      <c r="AF122" s="5">
        <v>1</v>
      </c>
      <c r="AG122" s="5">
        <v>1</v>
      </c>
      <c r="AH122" s="32">
        <v>0</v>
      </c>
      <c r="AI122" s="32">
        <v>0</v>
      </c>
      <c r="AJ122" s="32">
        <v>1</v>
      </c>
      <c r="AK122" s="16"/>
      <c r="AL122" s="34">
        <f t="shared" si="45"/>
        <v>1.7761183472534607</v>
      </c>
      <c r="AM122" s="34">
        <f t="shared" si="46"/>
        <v>1.7116658157238227</v>
      </c>
      <c r="AN122" s="34">
        <f t="shared" si="47"/>
        <v>2.9029418202654247</v>
      </c>
      <c r="AO122" s="34">
        <f t="shared" si="48"/>
        <v>2.2936379313522477</v>
      </c>
      <c r="AP122" s="34">
        <f t="shared" si="49"/>
        <v>1.4463079372494909</v>
      </c>
      <c r="AQ122" s="34">
        <f t="shared" si="50"/>
        <v>0.68975913579351222</v>
      </c>
      <c r="AR122" s="34">
        <f t="shared" si="51"/>
        <v>0.2753383547016513</v>
      </c>
      <c r="AS122" s="34">
        <f t="shared" si="52"/>
        <v>0.20990635617372935</v>
      </c>
      <c r="AT122" s="34">
        <f t="shared" si="53"/>
        <v>-0.14274293567399682</v>
      </c>
      <c r="AU122" s="34">
        <f t="shared" si="54"/>
        <v>-0.32173415746045497</v>
      </c>
      <c r="AV122" s="34">
        <f t="shared" si="55"/>
        <v>0.26425100067966206</v>
      </c>
      <c r="AW122" s="34">
        <f t="shared" si="56"/>
        <v>-0.3853672715710712</v>
      </c>
      <c r="AX122" s="34">
        <f t="shared" si="57"/>
        <v>-0.20200785050292994</v>
      </c>
      <c r="AY122" s="34">
        <f t="shared" si="58"/>
        <v>-0.18051332449929552</v>
      </c>
      <c r="AZ122" s="34">
        <f t="shared" si="59"/>
        <v>-0.24516559002735386</v>
      </c>
      <c r="BA122" s="34">
        <f t="shared" si="60"/>
        <v>-0.50016247308835682</v>
      </c>
      <c r="BB122" s="34">
        <f t="shared" si="61"/>
        <v>-1.0155783526948046</v>
      </c>
      <c r="BC122" s="34">
        <f t="shared" si="62"/>
        <v>-7.6737494929566996E-2</v>
      </c>
      <c r="BD122" s="34">
        <f t="shared" si="63"/>
        <v>1.1235415003385636</v>
      </c>
      <c r="BE122" s="34">
        <f t="shared" si="64"/>
        <v>-1.327757899978623</v>
      </c>
      <c r="BF122" s="34">
        <f t="shared" si="65"/>
        <v>-0.81040832060643153</v>
      </c>
      <c r="BG122" s="34">
        <f t="shared" si="66"/>
        <v>-0.24373305293146713</v>
      </c>
      <c r="BH122" s="34">
        <f t="shared" si="67"/>
        <v>-9.6695048894012384E-2</v>
      </c>
      <c r="BI122" s="19">
        <f t="shared" si="75"/>
        <v>1.0308461609901933</v>
      </c>
      <c r="BJ122" s="19">
        <f t="shared" si="76"/>
        <v>0.32380860591022315</v>
      </c>
      <c r="BK122" s="19">
        <f t="shared" si="77"/>
        <v>0.63642906949920774</v>
      </c>
      <c r="BL122" s="19">
        <f t="shared" si="78"/>
        <v>0.81668770578973193</v>
      </c>
      <c r="BM122" s="19">
        <f t="shared" si="79"/>
        <v>0.74937176004253303</v>
      </c>
      <c r="BN122" s="19">
        <f t="shared" si="80"/>
        <v>0.23753714931816661</v>
      </c>
      <c r="BO122" s="19">
        <f t="shared" si="81"/>
        <v>0.55436835658460748</v>
      </c>
      <c r="BP122" s="19">
        <f t="shared" si="82"/>
        <v>0.78705524837526541</v>
      </c>
      <c r="BQ122" s="19">
        <f t="shared" si="83"/>
        <v>0.26173223404924456</v>
      </c>
      <c r="BR122" s="19">
        <f t="shared" si="84"/>
        <v>0.45062398994089931</v>
      </c>
      <c r="BS122" s="19">
        <f t="shared" si="85"/>
        <v>0.49963665795338424</v>
      </c>
      <c r="BT122" s="19">
        <f>IF(AND('[1]Ponderación por derecho'!$B$13&lt;&gt;1,'[1]Ponderación por derecho'!$B$13&lt;&gt;0),"Error ponderación",IFERROR(IF(SUM($BI$1126:$BS$1126)=0,0,SUMPRODUCT($BI$1126:$BS$1126,BI122:BS122)),""))</f>
        <v>0.41320704426979837</v>
      </c>
      <c r="BU122" s="34">
        <f t="shared" si="86"/>
        <v>0.4226459568415642</v>
      </c>
      <c r="BV122" s="16">
        <f t="shared" si="87"/>
        <v>0</v>
      </c>
      <c r="BW122" s="34">
        <f t="shared" si="68"/>
        <v>-0.77828768383266111</v>
      </c>
      <c r="BX122" s="34">
        <f t="shared" si="69"/>
        <v>-4.001823423263734E-2</v>
      </c>
      <c r="BY122" s="34">
        <f t="shared" si="88"/>
        <v>0.3461456464926651</v>
      </c>
      <c r="BZ122" s="34">
        <f t="shared" si="89"/>
        <v>0.1573867571908778</v>
      </c>
      <c r="CA122" s="19">
        <f t="shared" si="70"/>
        <v>0.1186993046274645</v>
      </c>
      <c r="CB122" s="16"/>
      <c r="CC122" s="5">
        <f t="shared" si="71"/>
        <v>5873</v>
      </c>
      <c r="CD122" s="6">
        <f t="shared" si="72"/>
        <v>7.9380701831869096E-4</v>
      </c>
      <c r="CE122" s="19">
        <f t="shared" si="73"/>
        <v>3.3566790638584547</v>
      </c>
      <c r="CF122" s="4">
        <f t="shared" si="74"/>
        <v>2.6645553991342546E-3</v>
      </c>
      <c r="CG122" s="3">
        <f>IF('Ponderación por derecho'!$D$20="Error ponderación","",CF122/$CF$1127)</f>
        <v>1.7900926920329562E-3</v>
      </c>
      <c r="CH122" s="39"/>
    </row>
    <row r="123" spans="1:86" ht="18.95" customHeight="1">
      <c r="A123" s="7">
        <v>5885</v>
      </c>
      <c r="B123" s="7" t="s">
        <v>962</v>
      </c>
      <c r="C123" s="7" t="s">
        <v>966</v>
      </c>
      <c r="D123" s="5">
        <v>0</v>
      </c>
      <c r="E123" s="5">
        <v>956</v>
      </c>
      <c r="F123" s="19">
        <v>70.576949999999997</v>
      </c>
      <c r="G123" s="19">
        <v>62.56024</v>
      </c>
      <c r="H123" s="19">
        <v>68.795180000000002</v>
      </c>
      <c r="I123" s="19">
        <v>10.933730000000001</v>
      </c>
      <c r="J123" s="19">
        <v>22</v>
      </c>
      <c r="K123" s="84">
        <v>0</v>
      </c>
      <c r="L123" s="84">
        <v>5.5516000000000003E-3</v>
      </c>
      <c r="M123" s="84">
        <v>1.9283999999999999E-2</v>
      </c>
      <c r="N123" s="84">
        <v>0</v>
      </c>
      <c r="O123" s="84">
        <v>1.8968599999999999E-2</v>
      </c>
      <c r="P123" s="84">
        <v>2.3637600000000002E-2</v>
      </c>
      <c r="Q123" s="84">
        <v>3.3376E-3</v>
      </c>
      <c r="R123" s="84">
        <v>0</v>
      </c>
      <c r="S123" s="84">
        <v>1.1508E-3</v>
      </c>
      <c r="T123" s="19">
        <v>0.93308080000000004</v>
      </c>
      <c r="U123" s="19">
        <v>8.7121199999999996E-2</v>
      </c>
      <c r="V123" s="19">
        <v>0.83712120000000001</v>
      </c>
      <c r="W123" s="19">
        <v>0.74242419999999998</v>
      </c>
      <c r="X123" s="19">
        <v>0.80429289999999998</v>
      </c>
      <c r="Y123" s="19">
        <v>0.91666669999999995</v>
      </c>
      <c r="Z123" s="19">
        <v>0</v>
      </c>
      <c r="AA123" s="19">
        <v>3.1380800000000001E-3</v>
      </c>
      <c r="AB123" s="19">
        <v>4.1840999999999996E-3</v>
      </c>
      <c r="AC123" s="19">
        <v>0.49099999999999999</v>
      </c>
      <c r="AD123" s="40">
        <v>2196.6527196652719</v>
      </c>
      <c r="AE123" s="19">
        <v>0.75377360000000004</v>
      </c>
      <c r="AF123" s="5">
        <v>0</v>
      </c>
      <c r="AG123" s="5">
        <v>0</v>
      </c>
      <c r="AH123" s="32">
        <v>0</v>
      </c>
      <c r="AI123" s="32">
        <v>0</v>
      </c>
      <c r="AJ123" s="32">
        <v>0</v>
      </c>
      <c r="AK123" s="16"/>
      <c r="AL123" s="34">
        <f t="shared" si="45"/>
        <v>6.8401763182955724E-2</v>
      </c>
      <c r="AM123" s="34">
        <f t="shared" si="46"/>
        <v>0.63699466794396142</v>
      </c>
      <c r="AN123" s="34">
        <f t="shared" si="47"/>
        <v>-0.67475850697987572</v>
      </c>
      <c r="AO123" s="34">
        <f t="shared" si="48"/>
        <v>-0.78248794059201476</v>
      </c>
      <c r="AP123" s="34">
        <f t="shared" si="49"/>
        <v>-0.21509896519077445</v>
      </c>
      <c r="AQ123" s="34">
        <f t="shared" si="50"/>
        <v>-0.3929029539360685</v>
      </c>
      <c r="AR123" s="34">
        <f t="shared" si="51"/>
        <v>-0.41482447741605644</v>
      </c>
      <c r="AS123" s="34">
        <f t="shared" si="52"/>
        <v>-0.65986985680883348</v>
      </c>
      <c r="AT123" s="34">
        <f t="shared" si="53"/>
        <v>-0.15074875333706975</v>
      </c>
      <c r="AU123" s="34">
        <f t="shared" si="54"/>
        <v>5.1956272062004982E-2</v>
      </c>
      <c r="AV123" s="34">
        <f t="shared" si="55"/>
        <v>-7.6490398731110285E-2</v>
      </c>
      <c r="AW123" s="34">
        <f t="shared" si="56"/>
        <v>-0.31814792822467752</v>
      </c>
      <c r="AX123" s="34">
        <f t="shared" si="57"/>
        <v>-0.20200785050292994</v>
      </c>
      <c r="AY123" s="34">
        <f t="shared" si="58"/>
        <v>-0.165433326078539</v>
      </c>
      <c r="AZ123" s="34">
        <f t="shared" si="59"/>
        <v>-0.15479456826005991</v>
      </c>
      <c r="BA123" s="34">
        <f t="shared" si="60"/>
        <v>-1.1256988278917834</v>
      </c>
      <c r="BB123" s="34">
        <f t="shared" si="61"/>
        <v>0.90090679020602393</v>
      </c>
      <c r="BC123" s="34">
        <f t="shared" si="62"/>
        <v>1.229493167531944</v>
      </c>
      <c r="BD123" s="34">
        <f t="shared" si="63"/>
        <v>-3.3131155644086974E-2</v>
      </c>
      <c r="BE123" s="34">
        <f t="shared" si="64"/>
        <v>0.83911232904063626</v>
      </c>
      <c r="BF123" s="34">
        <f t="shared" si="65"/>
        <v>-1.0161597436814094</v>
      </c>
      <c r="BG123" s="34">
        <f t="shared" si="66"/>
        <v>-1.2836340835366868E-2</v>
      </c>
      <c r="BH123" s="34">
        <f t="shared" si="67"/>
        <v>-1.0766854004041515E-2</v>
      </c>
      <c r="BI123" s="19">
        <f t="shared" si="75"/>
        <v>-0.73112009626924257</v>
      </c>
      <c r="BJ123" s="19">
        <f t="shared" si="76"/>
        <v>0.37435899357797631</v>
      </c>
      <c r="BK123" s="19">
        <f t="shared" si="77"/>
        <v>0.21267502463535545</v>
      </c>
      <c r="BL123" s="19">
        <f t="shared" si="78"/>
        <v>-4.1173495077057011E-2</v>
      </c>
      <c r="BM123" s="19">
        <f t="shared" si="79"/>
        <v>-6.542461625761882E-2</v>
      </c>
      <c r="BN123" s="19">
        <f t="shared" si="80"/>
        <v>0.27700789783082724</v>
      </c>
      <c r="BO123" s="19">
        <f t="shared" si="81"/>
        <v>-0.41847681235891748</v>
      </c>
      <c r="BP123" s="19">
        <f t="shared" si="82"/>
        <v>-6.6803043659987099E-2</v>
      </c>
      <c r="BQ123" s="19">
        <f t="shared" si="83"/>
        <v>-0.37106376885899756</v>
      </c>
      <c r="BR123" s="19">
        <f t="shared" si="84"/>
        <v>-3.6622634576983386E-2</v>
      </c>
      <c r="BS123" s="19">
        <f t="shared" si="85"/>
        <v>-3.5932805633208262E-2</v>
      </c>
      <c r="BT123" s="19">
        <f>IF(AND('[1]Ponderación por derecho'!$B$13&lt;&gt;1,'[1]Ponderación por derecho'!$B$13&lt;&gt;0),"Error ponderación",IFERROR(IF(SUM($BI$1126:$BS$1126)=0,0,SUMPRODUCT($BI$1126:$BS$1126,BI123:BS123)),""))</f>
        <v>-5.1264238114615307E-2</v>
      </c>
      <c r="BU123" s="34">
        <f t="shared" si="86"/>
        <v>-4.6626431452865949E-2</v>
      </c>
      <c r="BV123" s="16">
        <f t="shared" si="87"/>
        <v>0</v>
      </c>
      <c r="BW123" s="34">
        <f t="shared" si="68"/>
        <v>-0.30928853399673722</v>
      </c>
      <c r="BX123" s="34">
        <f t="shared" si="69"/>
        <v>-4.9426814237446895E-2</v>
      </c>
      <c r="BY123" s="34">
        <f t="shared" si="88"/>
        <v>0.3461456464926651</v>
      </c>
      <c r="BZ123" s="34">
        <f t="shared" si="89"/>
        <v>4.1899005805063338E-3</v>
      </c>
      <c r="CA123" s="19">
        <f t="shared" si="70"/>
        <v>2.2569564436383245E-3</v>
      </c>
      <c r="CB123" s="16"/>
      <c r="CC123" s="5">
        <f t="shared" si="71"/>
        <v>5885</v>
      </c>
      <c r="CD123" s="6">
        <f t="shared" si="72"/>
        <v>1.3980831052186229E-4</v>
      </c>
      <c r="CE123" s="19">
        <f t="shared" si="73"/>
        <v>0.95998223309351682</v>
      </c>
      <c r="CF123" s="4">
        <f t="shared" si="74"/>
        <v>1.342134941398092E-4</v>
      </c>
      <c r="CG123" s="3">
        <f>IF('Ponderación por derecho'!$D$20="Error ponderación","",CF123/$CF$1127)</f>
        <v>9.0166860523876511E-5</v>
      </c>
      <c r="CH123" s="39"/>
    </row>
    <row r="124" spans="1:86" ht="18.95" customHeight="1">
      <c r="A124" s="7">
        <v>5887</v>
      </c>
      <c r="B124" s="7" t="s">
        <v>962</v>
      </c>
      <c r="C124" s="7" t="s">
        <v>965</v>
      </c>
      <c r="D124" s="5">
        <v>0</v>
      </c>
      <c r="E124" s="5">
        <v>8921</v>
      </c>
      <c r="F124" s="19">
        <v>52.407290000000003</v>
      </c>
      <c r="G124" s="19">
        <v>45.934959999999997</v>
      </c>
      <c r="H124" s="19">
        <v>71.43938</v>
      </c>
      <c r="I124" s="19">
        <v>8.3450450000000007</v>
      </c>
      <c r="J124" s="19">
        <v>8.1880679999999995</v>
      </c>
      <c r="K124" s="84">
        <v>1.33469E-2</v>
      </c>
      <c r="L124" s="84">
        <v>6.5947999999999996E-3</v>
      </c>
      <c r="M124" s="84">
        <v>5.0027099999999998E-2</v>
      </c>
      <c r="N124" s="84">
        <v>8.9400000000000005E-5</v>
      </c>
      <c r="O124" s="84">
        <v>2.1654999999999999E-3</v>
      </c>
      <c r="P124" s="84">
        <v>1.0765800000000001E-2</v>
      </c>
      <c r="Q124" s="84">
        <v>2.8917000000000001E-3</v>
      </c>
      <c r="R124" s="84">
        <v>1.2235E-3</v>
      </c>
      <c r="S124" s="84">
        <v>5.5259999999999999E-4</v>
      </c>
      <c r="T124" s="19">
        <v>0.95745990000000003</v>
      </c>
      <c r="U124" s="19">
        <v>0.12075519999999999</v>
      </c>
      <c r="V124" s="19">
        <v>0.78239550000000002</v>
      </c>
      <c r="W124" s="19">
        <v>0.59458140000000004</v>
      </c>
      <c r="X124" s="19">
        <v>0.83167829999999998</v>
      </c>
      <c r="Y124" s="19">
        <v>0.90646070000000001</v>
      </c>
      <c r="Z124" s="19">
        <v>0.15197050000000001</v>
      </c>
      <c r="AA124" s="19">
        <v>6.89385E-3</v>
      </c>
      <c r="AB124" s="19">
        <v>6.7257000000000005E-4</v>
      </c>
      <c r="AC124" s="19">
        <v>0.58630000000000004</v>
      </c>
      <c r="AD124" s="40">
        <v>6892.7250308261409</v>
      </c>
      <c r="AE124" s="19">
        <v>0.96603779999999995</v>
      </c>
      <c r="AF124" s="5">
        <v>1</v>
      </c>
      <c r="AG124" s="5">
        <v>1</v>
      </c>
      <c r="AH124" s="32">
        <v>0</v>
      </c>
      <c r="AI124" s="32">
        <v>0</v>
      </c>
      <c r="AJ124" s="32">
        <v>0</v>
      </c>
      <c r="AK124" s="16"/>
      <c r="AL124" s="34">
        <f t="shared" si="45"/>
        <v>-1.040726941067396</v>
      </c>
      <c r="AM124" s="34">
        <f t="shared" si="46"/>
        <v>-1.033029993504039</v>
      </c>
      <c r="AN124" s="34">
        <f t="shared" si="47"/>
        <v>-0.35681006737860144</v>
      </c>
      <c r="AO124" s="34">
        <f t="shared" si="48"/>
        <v>-1.0135422641645377</v>
      </c>
      <c r="AP124" s="34">
        <f t="shared" si="49"/>
        <v>-1.2583122468634069</v>
      </c>
      <c r="AQ124" s="34">
        <f t="shared" si="50"/>
        <v>-1.5345454996567354E-2</v>
      </c>
      <c r="AR124" s="34">
        <f t="shared" si="51"/>
        <v>-0.37831499903767513</v>
      </c>
      <c r="AS124" s="34">
        <f t="shared" si="52"/>
        <v>-0.18153362682233534</v>
      </c>
      <c r="AT124" s="34">
        <f t="shared" si="53"/>
        <v>-0.14869739163148443</v>
      </c>
      <c r="AU124" s="34">
        <f t="shared" si="54"/>
        <v>-0.37491563262054101</v>
      </c>
      <c r="AV124" s="34">
        <f t="shared" si="55"/>
        <v>-0.38813898009279824</v>
      </c>
      <c r="AW124" s="34">
        <f t="shared" si="56"/>
        <v>-0.33063984503644583</v>
      </c>
      <c r="AX124" s="34">
        <f t="shared" si="57"/>
        <v>-0.16293475599510915</v>
      </c>
      <c r="AY124" s="34">
        <f t="shared" si="58"/>
        <v>-0.1886590085072119</v>
      </c>
      <c r="AZ124" s="34">
        <f t="shared" si="59"/>
        <v>0.26872795707000874</v>
      </c>
      <c r="BA124" s="34">
        <f t="shared" si="60"/>
        <v>-0.80599213893619204</v>
      </c>
      <c r="BB124" s="34">
        <f t="shared" si="61"/>
        <v>-0.44146164580934794</v>
      </c>
      <c r="BC124" s="34">
        <f t="shared" si="62"/>
        <v>-0.42150532681458064</v>
      </c>
      <c r="BD124" s="34">
        <f t="shared" si="63"/>
        <v>0.29506526681732098</v>
      </c>
      <c r="BE124" s="34">
        <f t="shared" si="64"/>
        <v>0.68306156344993574</v>
      </c>
      <c r="BF124" s="34">
        <f t="shared" si="65"/>
        <v>0.50425038976550751</v>
      </c>
      <c r="BG124" s="34">
        <f t="shared" si="66"/>
        <v>0.28074489869581121</v>
      </c>
      <c r="BH124" s="34">
        <f t="shared" si="67"/>
        <v>-9.8299107672831482E-2</v>
      </c>
      <c r="BI124" s="19">
        <f t="shared" si="75"/>
        <v>-0.39271588710378696</v>
      </c>
      <c r="BJ124" s="19">
        <f t="shared" si="76"/>
        <v>-0.61760221278368732</v>
      </c>
      <c r="BK124" s="19">
        <f t="shared" si="77"/>
        <v>-0.54792196490143741</v>
      </c>
      <c r="BL124" s="19">
        <f t="shared" si="78"/>
        <v>-0.59471216634944024</v>
      </c>
      <c r="BM124" s="19">
        <f t="shared" si="79"/>
        <v>-0.44605420422220893</v>
      </c>
      <c r="BN124" s="19">
        <f t="shared" si="80"/>
        <v>-0.24860145257008623</v>
      </c>
      <c r="BO124" s="19">
        <f t="shared" si="81"/>
        <v>-0.35848471737699161</v>
      </c>
      <c r="BP124" s="19">
        <f t="shared" si="82"/>
        <v>-0.60183084853125257</v>
      </c>
      <c r="BQ124" s="19">
        <f t="shared" si="83"/>
        <v>-0.24171185326970016</v>
      </c>
      <c r="BR124" s="19">
        <f t="shared" si="84"/>
        <v>-0.31621368362626562</v>
      </c>
      <c r="BS124" s="19">
        <f t="shared" si="85"/>
        <v>-0.44256168574914651</v>
      </c>
      <c r="BT124" s="19">
        <f>IF(AND('[1]Ponderación por derecho'!$B$13&lt;&gt;1,'[1]Ponderación por derecho'!$B$13&lt;&gt;0),"Error ponderación",IFERROR(IF(SUM($BI$1126:$BS$1126)=0,0,SUMPRODUCT($BI$1126:$BS$1126,BI124:BS124)),""))</f>
        <v>-0.37734323701625916</v>
      </c>
      <c r="BU124" s="34">
        <f t="shared" si="86"/>
        <v>-0.37607601507768595</v>
      </c>
      <c r="BV124" s="16">
        <f t="shared" si="87"/>
        <v>0</v>
      </c>
      <c r="BW124" s="34">
        <f t="shared" si="68"/>
        <v>1.0702058789465834</v>
      </c>
      <c r="BX124" s="34">
        <f t="shared" si="69"/>
        <v>-4.9162417152073021E-2</v>
      </c>
      <c r="BY124" s="34">
        <f t="shared" si="88"/>
        <v>1.2229970409320479</v>
      </c>
      <c r="BZ124" s="34">
        <f t="shared" si="89"/>
        <v>-0.74801350090885277</v>
      </c>
      <c r="CA124" s="19">
        <f t="shared" si="70"/>
        <v>-0.56948016871192186</v>
      </c>
      <c r="CB124" s="16"/>
      <c r="CC124" s="5">
        <f t="shared" si="71"/>
        <v>5887</v>
      </c>
      <c r="CD124" s="6">
        <f t="shared" si="72"/>
        <v>1.304633826532985E-3</v>
      </c>
      <c r="CE124" s="19">
        <f t="shared" si="73"/>
        <v>0.54498339038571864</v>
      </c>
      <c r="CF124" s="4">
        <f t="shared" si="74"/>
        <v>7.1100376599583966E-4</v>
      </c>
      <c r="CG124" s="3">
        <f>IF('Ponderación por derecho'!$D$20="Error ponderación","",CF124/$CF$1127)</f>
        <v>4.7766417088967192E-4</v>
      </c>
      <c r="CH124" s="39"/>
    </row>
    <row r="125" spans="1:86" ht="18.95" customHeight="1">
      <c r="A125" s="7">
        <v>5890</v>
      </c>
      <c r="B125" s="7" t="s">
        <v>962</v>
      </c>
      <c r="C125" s="7" t="s">
        <v>964</v>
      </c>
      <c r="D125" s="5">
        <v>0</v>
      </c>
      <c r="E125" s="5">
        <v>3990</v>
      </c>
      <c r="F125" s="19">
        <v>70.253420000000006</v>
      </c>
      <c r="G125" s="19">
        <v>56.253770000000003</v>
      </c>
      <c r="H125" s="19">
        <v>71.36909</v>
      </c>
      <c r="I125" s="19">
        <v>10.96433</v>
      </c>
      <c r="J125" s="19">
        <v>30.436720000000001</v>
      </c>
      <c r="K125" s="84">
        <v>1.06646E-2</v>
      </c>
      <c r="L125" s="84">
        <v>1.1073299999999999E-2</v>
      </c>
      <c r="M125" s="84">
        <v>0.17344889999999999</v>
      </c>
      <c r="N125" s="84">
        <v>0</v>
      </c>
      <c r="O125" s="84">
        <v>4.8691000000000003E-3</v>
      </c>
      <c r="P125" s="84">
        <v>3.0199400000000001E-2</v>
      </c>
      <c r="Q125" s="84">
        <v>2.0372299999999999E-2</v>
      </c>
      <c r="R125" s="84">
        <v>3.6749999999999999E-4</v>
      </c>
      <c r="S125" s="84">
        <v>5.3529999999999995E-4</v>
      </c>
      <c r="T125" s="19">
        <v>0.96498390000000001</v>
      </c>
      <c r="U125" s="19">
        <v>7.1491100000000002E-2</v>
      </c>
      <c r="V125" s="19">
        <v>0.76568420000000004</v>
      </c>
      <c r="W125" s="19">
        <v>0.56725999999999999</v>
      </c>
      <c r="X125" s="19">
        <v>0.85555879999999995</v>
      </c>
      <c r="Y125" s="19">
        <v>0.82170989999999999</v>
      </c>
      <c r="Z125" s="19">
        <v>1.9023999999999999E-2</v>
      </c>
      <c r="AA125" s="19">
        <v>3.38346E-3</v>
      </c>
      <c r="AB125" s="19">
        <v>2.2556400000000002E-3</v>
      </c>
      <c r="AC125" s="19">
        <v>0.50360000000000005</v>
      </c>
      <c r="AD125" s="40">
        <v>245576.44110275689</v>
      </c>
      <c r="AE125" s="19">
        <v>0.87169810000000003</v>
      </c>
      <c r="AF125" s="5">
        <v>1</v>
      </c>
      <c r="AG125" s="5">
        <v>0</v>
      </c>
      <c r="AH125" s="32">
        <v>1</v>
      </c>
      <c r="AI125" s="32">
        <v>0</v>
      </c>
      <c r="AJ125" s="32">
        <v>0</v>
      </c>
      <c r="AK125" s="16"/>
      <c r="AL125" s="34">
        <f t="shared" si="45"/>
        <v>4.8652554354276137E-2</v>
      </c>
      <c r="AM125" s="34">
        <f t="shared" si="46"/>
        <v>3.5039582126387098E-3</v>
      </c>
      <c r="AN125" s="34">
        <f t="shared" si="47"/>
        <v>-0.36526199832920031</v>
      </c>
      <c r="AO125" s="34">
        <f t="shared" si="48"/>
        <v>-0.77975672288830844</v>
      </c>
      <c r="AP125" s="34">
        <f t="shared" si="49"/>
        <v>0.42212531000498626</v>
      </c>
      <c r="AQ125" s="34">
        <f t="shared" si="50"/>
        <v>-9.1222436123677322E-2</v>
      </c>
      <c r="AR125" s="34">
        <f t="shared" si="51"/>
        <v>-0.22157832446177347</v>
      </c>
      <c r="AS125" s="34">
        <f t="shared" si="52"/>
        <v>1.7388035711228156</v>
      </c>
      <c r="AT125" s="34">
        <f t="shared" si="53"/>
        <v>-0.15074875333706975</v>
      </c>
      <c r="AU125" s="34">
        <f t="shared" si="54"/>
        <v>-0.30623242050493543</v>
      </c>
      <c r="AV125" s="34">
        <f t="shared" si="55"/>
        <v>8.238214910051575E-2</v>
      </c>
      <c r="AW125" s="34">
        <f t="shared" si="56"/>
        <v>0.15908027386868467</v>
      </c>
      <c r="AX125" s="34">
        <f t="shared" si="57"/>
        <v>-0.19027155117181091</v>
      </c>
      <c r="AY125" s="34">
        <f t="shared" si="58"/>
        <v>-0.18933069741730227</v>
      </c>
      <c r="AZ125" s="34">
        <f t="shared" si="59"/>
        <v>0.39943760101024561</v>
      </c>
      <c r="BA125" s="34">
        <f t="shared" si="60"/>
        <v>-1.2742701402258734</v>
      </c>
      <c r="BB125" s="34">
        <f t="shared" si="61"/>
        <v>-0.85137365506247153</v>
      </c>
      <c r="BC125" s="34">
        <f t="shared" si="62"/>
        <v>-0.72661041318631625</v>
      </c>
      <c r="BD125" s="34">
        <f t="shared" si="63"/>
        <v>0.58125771485859989</v>
      </c>
      <c r="BE125" s="34">
        <f t="shared" si="64"/>
        <v>-0.61278668507293588</v>
      </c>
      <c r="BF125" s="34">
        <f t="shared" si="65"/>
        <v>-0.82583147353230713</v>
      </c>
      <c r="BG125" s="34">
        <f t="shared" si="66"/>
        <v>6.3445367359861319E-3</v>
      </c>
      <c r="BH125" s="34">
        <f t="shared" si="67"/>
        <v>-5.8837766087980616E-2</v>
      </c>
      <c r="BI125" s="19">
        <f t="shared" si="75"/>
        <v>-0.57691819155958368</v>
      </c>
      <c r="BJ125" s="19">
        <f t="shared" si="76"/>
        <v>-0.35648267377053539</v>
      </c>
      <c r="BK125" s="19">
        <f t="shared" si="77"/>
        <v>0.35361523743025852</v>
      </c>
      <c r="BL125" s="19">
        <f t="shared" si="78"/>
        <v>-5.1048099491396805E-2</v>
      </c>
      <c r="BM125" s="19">
        <f t="shared" si="79"/>
        <v>0.23238353478621696</v>
      </c>
      <c r="BN125" s="19">
        <f t="shared" si="80"/>
        <v>-0.16058399387271466</v>
      </c>
      <c r="BO125" s="19">
        <f t="shared" si="81"/>
        <v>-7.3746282669792704E-2</v>
      </c>
      <c r="BP125" s="19">
        <f t="shared" si="82"/>
        <v>-7.080949840876738E-2</v>
      </c>
      <c r="BQ125" s="19">
        <f t="shared" si="83"/>
        <v>-0.32216987219844445</v>
      </c>
      <c r="BR125" s="19">
        <f t="shared" si="84"/>
        <v>-4.4777868775679998E-2</v>
      </c>
      <c r="BS125" s="19">
        <f t="shared" si="85"/>
        <v>-6.6505303050335571E-2</v>
      </c>
      <c r="BT125" s="19">
        <f>IF(AND('[1]Ponderación por derecho'!$B$13&lt;&gt;1,'[1]Ponderación por derecho'!$B$13&lt;&gt;0),"Error ponderación",IFERROR(IF(SUM($BI$1126:$BS$1126)=0,0,SUMPRODUCT($BI$1126:$BS$1126,BI125:BS125)),""))</f>
        <v>-0.15634487425081783</v>
      </c>
      <c r="BU125" s="34">
        <f t="shared" si="86"/>
        <v>-0.15279325586876555</v>
      </c>
      <c r="BV125" s="16">
        <f t="shared" si="87"/>
        <v>0</v>
      </c>
      <c r="BW125" s="34">
        <f t="shared" si="68"/>
        <v>-0.1268999757272104</v>
      </c>
      <c r="BX125" s="34">
        <f t="shared" si="69"/>
        <v>-3.5724106437469733E-2</v>
      </c>
      <c r="BY125" s="34">
        <f t="shared" si="88"/>
        <v>0.83328508057324491</v>
      </c>
      <c r="BZ125" s="34">
        <f t="shared" si="89"/>
        <v>-0.22355366613618824</v>
      </c>
      <c r="CA125" s="19">
        <f t="shared" si="70"/>
        <v>-0.17084708941611501</v>
      </c>
      <c r="CB125" s="16"/>
      <c r="CC125" s="5">
        <f t="shared" si="71"/>
        <v>5890</v>
      </c>
      <c r="CD125" s="6">
        <f t="shared" si="72"/>
        <v>5.8350958052534585E-4</v>
      </c>
      <c r="CE125" s="19">
        <f t="shared" si="73"/>
        <v>1.2334771878855433</v>
      </c>
      <c r="CF125" s="4">
        <f t="shared" si="74"/>
        <v>7.1974575649067657E-4</v>
      </c>
      <c r="CG125" s="3">
        <f>IF('Ponderación por derecho'!$D$20="Error ponderación","",CF125/$CF$1127)</f>
        <v>4.8353718569120832E-4</v>
      </c>
      <c r="CH125" s="39"/>
    </row>
    <row r="126" spans="1:86" ht="18.95" customHeight="1">
      <c r="A126" s="7">
        <v>5893</v>
      </c>
      <c r="B126" s="7" t="s">
        <v>962</v>
      </c>
      <c r="C126" s="7" t="s">
        <v>963</v>
      </c>
      <c r="D126" s="5">
        <v>0</v>
      </c>
      <c r="E126" s="5">
        <v>6261</v>
      </c>
      <c r="F126" s="19">
        <v>79.176680000000005</v>
      </c>
      <c r="G126" s="19">
        <v>61.423250000000003</v>
      </c>
      <c r="H126" s="19">
        <v>76.485929999999996</v>
      </c>
      <c r="I126" s="19">
        <v>17.437819999999999</v>
      </c>
      <c r="J126" s="19">
        <v>40.140839999999997</v>
      </c>
      <c r="K126" s="84">
        <v>3.049E-2</v>
      </c>
      <c r="L126" s="84">
        <v>1.25272E-2</v>
      </c>
      <c r="M126" s="84">
        <v>6.7394999999999997E-2</v>
      </c>
      <c r="N126" s="84">
        <v>4.4569999999999999E-4</v>
      </c>
      <c r="O126" s="84">
        <v>4.3863000000000001E-3</v>
      </c>
      <c r="P126" s="84">
        <v>4.0725299999999999E-2</v>
      </c>
      <c r="Q126" s="84">
        <v>5.4795E-3</v>
      </c>
      <c r="R126" s="84">
        <v>4.0401999999999999E-3</v>
      </c>
      <c r="S126" s="84">
        <v>2.4030000000000001E-4</v>
      </c>
      <c r="T126" s="19">
        <v>0.93113950000000001</v>
      </c>
      <c r="U126" s="19">
        <v>0.20246800000000001</v>
      </c>
      <c r="V126" s="19">
        <v>0.80850089999999997</v>
      </c>
      <c r="W126" s="19">
        <v>0.56764170000000003</v>
      </c>
      <c r="X126" s="19">
        <v>0.80682509999999996</v>
      </c>
      <c r="Y126" s="19">
        <v>0.78580139999999998</v>
      </c>
      <c r="Z126" s="19">
        <v>4.3248399999999999E-2</v>
      </c>
      <c r="AA126" s="19">
        <v>1.67705E-3</v>
      </c>
      <c r="AB126" s="19">
        <v>1.1180299999999999E-3</v>
      </c>
      <c r="AC126" s="19">
        <v>0.46400000000000002</v>
      </c>
      <c r="AD126" s="40">
        <v>418934.19581536495</v>
      </c>
      <c r="AE126" s="19">
        <v>0.84811320000000001</v>
      </c>
      <c r="AF126" s="5">
        <v>1</v>
      </c>
      <c r="AG126" s="5">
        <v>0</v>
      </c>
      <c r="AH126" s="32">
        <v>0</v>
      </c>
      <c r="AI126" s="32">
        <v>0</v>
      </c>
      <c r="AJ126" s="32">
        <v>0</v>
      </c>
      <c r="AK126" s="16"/>
      <c r="AL126" s="34">
        <f t="shared" si="45"/>
        <v>0.59335420543024542</v>
      </c>
      <c r="AM126" s="34">
        <f t="shared" si="46"/>
        <v>0.52278297708403254</v>
      </c>
      <c r="AN126" s="34">
        <f t="shared" si="47"/>
        <v>0.25000586858305451</v>
      </c>
      <c r="AO126" s="34">
        <f t="shared" si="48"/>
        <v>-0.20196226234038864</v>
      </c>
      <c r="AP126" s="34">
        <f t="shared" si="49"/>
        <v>1.1550761289740503</v>
      </c>
      <c r="AQ126" s="34">
        <f t="shared" si="50"/>
        <v>0.46959906096367526</v>
      </c>
      <c r="AR126" s="34">
        <f t="shared" si="51"/>
        <v>-0.17069533882687257</v>
      </c>
      <c r="AS126" s="34">
        <f t="shared" si="52"/>
        <v>8.869597945622798E-2</v>
      </c>
      <c r="AT126" s="34">
        <f t="shared" si="53"/>
        <v>-0.14052177445363151</v>
      </c>
      <c r="AU126" s="34">
        <f t="shared" si="54"/>
        <v>-0.31849764273063985</v>
      </c>
      <c r="AV126" s="34">
        <f t="shared" si="55"/>
        <v>0.3372324266494981</v>
      </c>
      <c r="AW126" s="34">
        <f t="shared" si="56"/>
        <v>-0.25814246372786964</v>
      </c>
      <c r="AX126" s="34">
        <f t="shared" si="57"/>
        <v>-7.2982009529903774E-2</v>
      </c>
      <c r="AY126" s="34">
        <f t="shared" si="58"/>
        <v>-0.20078435224254218</v>
      </c>
      <c r="AZ126" s="34">
        <f t="shared" si="59"/>
        <v>-0.18851953261162654</v>
      </c>
      <c r="BA126" s="34">
        <f t="shared" si="60"/>
        <v>-2.927427209637376E-2</v>
      </c>
      <c r="BB126" s="34">
        <f t="shared" si="61"/>
        <v>0.19887854115136019</v>
      </c>
      <c r="BC126" s="34">
        <f t="shared" si="62"/>
        <v>-0.72234787131554457</v>
      </c>
      <c r="BD126" s="34">
        <f t="shared" si="63"/>
        <v>-2.7843657138039756E-3</v>
      </c>
      <c r="BE126" s="34">
        <f t="shared" si="64"/>
        <v>-1.1618312584820782</v>
      </c>
      <c r="BF126" s="34">
        <f t="shared" si="65"/>
        <v>-0.58347507385821584</v>
      </c>
      <c r="BG126" s="34">
        <f t="shared" si="66"/>
        <v>-0.12704221563394005</v>
      </c>
      <c r="BH126" s="34">
        <f t="shared" si="67"/>
        <v>-8.7195082441864025E-2</v>
      </c>
      <c r="BI126" s="19">
        <f t="shared" si="75"/>
        <v>0.23011021915011864</v>
      </c>
      <c r="BJ126" s="19">
        <f t="shared" si="76"/>
        <v>0.18365539313617338</v>
      </c>
      <c r="BK126" s="19">
        <f t="shared" si="77"/>
        <v>-1.3432562143023722E-2</v>
      </c>
      <c r="BL126" s="19">
        <f t="shared" si="78"/>
        <v>0.22641621548830695</v>
      </c>
      <c r="BM126" s="19">
        <f t="shared" si="79"/>
        <v>0.2779313735098688</v>
      </c>
      <c r="BN126" s="19">
        <f t="shared" si="80"/>
        <v>-7.7081542134111558E-2</v>
      </c>
      <c r="BO126" s="19">
        <f t="shared" si="81"/>
        <v>-0.21620808622662827</v>
      </c>
      <c r="BP126" s="19">
        <f t="shared" si="82"/>
        <v>0.26018609795017084</v>
      </c>
      <c r="BQ126" s="19">
        <f t="shared" si="83"/>
        <v>-6.3635073556837549E-2</v>
      </c>
      <c r="BR126" s="19">
        <f t="shared" si="84"/>
        <v>8.8509212517921057E-2</v>
      </c>
      <c r="BS126" s="19">
        <f t="shared" si="85"/>
        <v>0.10179159024861306</v>
      </c>
      <c r="BT126" s="19">
        <f>IF(AND('[1]Ponderación por derecho'!$B$13&lt;&gt;1,'[1]Ponderación por derecho'!$B$13&lt;&gt;0),"Error ponderación",IFERROR(IF(SUM($BI$1126:$BS$1126)=0,0,SUMPRODUCT($BI$1126:$BS$1126,BI126:BS126)),""))</f>
        <v>-9.4497427126312927E-2</v>
      </c>
      <c r="BU126" s="34">
        <f t="shared" si="86"/>
        <v>-9.0306509491173248E-2</v>
      </c>
      <c r="BV126" s="16">
        <f t="shared" si="87"/>
        <v>0</v>
      </c>
      <c r="BW126" s="34">
        <f t="shared" si="68"/>
        <v>-0.70012115886000692</v>
      </c>
      <c r="BX126" s="34">
        <f t="shared" si="69"/>
        <v>-2.5963761613979796E-2</v>
      </c>
      <c r="BY126" s="34">
        <f t="shared" si="88"/>
        <v>0.73585719375712888</v>
      </c>
      <c r="BZ126" s="34">
        <f t="shared" si="89"/>
        <v>-3.2574244277140396E-3</v>
      </c>
      <c r="CA126" s="19">
        <f t="shared" si="70"/>
        <v>-3.403629751356778E-3</v>
      </c>
      <c r="CB126" s="16"/>
      <c r="CC126" s="5">
        <f t="shared" si="71"/>
        <v>5893</v>
      </c>
      <c r="CD126" s="6">
        <f t="shared" si="72"/>
        <v>9.1562743951608772E-4</v>
      </c>
      <c r="CE126" s="19">
        <f t="shared" si="73"/>
        <v>1.1906827976145749</v>
      </c>
      <c r="CF126" s="4">
        <f t="shared" si="74"/>
        <v>1.0902218412556853E-3</v>
      </c>
      <c r="CG126" s="3">
        <f>IF('Ponderación por derecho'!$D$20="Error ponderación","",CF126/$CF$1127)</f>
        <v>7.3242918926009679E-4</v>
      </c>
      <c r="CH126" s="39"/>
    </row>
    <row r="127" spans="1:86" ht="18.95" customHeight="1">
      <c r="A127" s="7">
        <v>5895</v>
      </c>
      <c r="B127" s="7" t="s">
        <v>962</v>
      </c>
      <c r="C127" s="7" t="s">
        <v>961</v>
      </c>
      <c r="D127" s="5">
        <v>0</v>
      </c>
      <c r="E127" s="5">
        <v>6219</v>
      </c>
      <c r="F127" s="19">
        <v>79.896000000000001</v>
      </c>
      <c r="G127" s="19">
        <v>62.787379999999999</v>
      </c>
      <c r="H127" s="19">
        <v>78.789810000000003</v>
      </c>
      <c r="I127" s="19">
        <v>23.57394</v>
      </c>
      <c r="J127" s="19">
        <v>35.347949999999997</v>
      </c>
      <c r="K127" s="84">
        <v>1.1424699999999999E-2</v>
      </c>
      <c r="L127" s="84">
        <v>7.4634000000000002E-3</v>
      </c>
      <c r="M127" s="84">
        <v>5.8371699999999999E-2</v>
      </c>
      <c r="N127" s="84">
        <v>6.41E-5</v>
      </c>
      <c r="O127" s="84">
        <v>2.1053999999999999E-3</v>
      </c>
      <c r="P127" s="84">
        <v>6.2227000000000003E-3</v>
      </c>
      <c r="Q127" s="84">
        <v>1.047E-4</v>
      </c>
      <c r="R127" s="84">
        <v>4.4569999999999999E-4</v>
      </c>
      <c r="S127" s="84">
        <v>4.216E-4</v>
      </c>
      <c r="T127" s="19">
        <v>0.98358570000000001</v>
      </c>
      <c r="U127" s="19">
        <v>0.1891892</v>
      </c>
      <c r="V127" s="19">
        <v>0.7990661</v>
      </c>
      <c r="W127" s="19">
        <v>0.70935329999999996</v>
      </c>
      <c r="X127" s="19">
        <v>0.88142069999999995</v>
      </c>
      <c r="Y127" s="19">
        <v>0.82283850000000003</v>
      </c>
      <c r="Z127" s="19">
        <v>3.2496299999999999E-2</v>
      </c>
      <c r="AA127" s="19">
        <v>3.05515E-3</v>
      </c>
      <c r="AB127" s="19">
        <v>9.6478999999999998E-4</v>
      </c>
      <c r="AC127" s="19">
        <v>0.43909999999999999</v>
      </c>
      <c r="AD127" s="40">
        <v>9026.6923942756075</v>
      </c>
      <c r="AE127" s="19">
        <v>0.84811320000000001</v>
      </c>
      <c r="AF127" s="5">
        <v>1</v>
      </c>
      <c r="AG127" s="5">
        <v>1</v>
      </c>
      <c r="AH127" s="32">
        <v>0</v>
      </c>
      <c r="AI127" s="32">
        <v>0</v>
      </c>
      <c r="AJ127" s="32">
        <v>1</v>
      </c>
      <c r="AK127" s="16"/>
      <c r="AL127" s="34">
        <f t="shared" si="45"/>
        <v>0.63726358290573804</v>
      </c>
      <c r="AM127" s="34">
        <f t="shared" si="46"/>
        <v>0.65981108977873926</v>
      </c>
      <c r="AN127" s="34">
        <f t="shared" si="47"/>
        <v>0.52703296601463545</v>
      </c>
      <c r="AO127" s="34">
        <f t="shared" si="48"/>
        <v>0.3457200767467658</v>
      </c>
      <c r="AP127" s="34">
        <f t="shared" si="49"/>
        <v>0.79306982126880354</v>
      </c>
      <c r="AQ127" s="34">
        <f t="shared" si="50"/>
        <v>-6.9720705014287523E-2</v>
      </c>
      <c r="AR127" s="34">
        <f t="shared" si="51"/>
        <v>-0.34791609861641171</v>
      </c>
      <c r="AS127" s="34">
        <f t="shared" si="52"/>
        <v>-5.1698818206895369E-2</v>
      </c>
      <c r="AT127" s="34">
        <f t="shared" si="53"/>
        <v>-0.14927792240498899</v>
      </c>
      <c r="AU127" s="34">
        <f t="shared" si="54"/>
        <v>-0.37644243431019475</v>
      </c>
      <c r="AV127" s="34">
        <f t="shared" si="55"/>
        <v>-0.49813530306116982</v>
      </c>
      <c r="AW127" s="34">
        <f t="shared" si="56"/>
        <v>-0.40871782699293469</v>
      </c>
      <c r="AX127" s="34">
        <f t="shared" si="57"/>
        <v>-0.18777419441618229</v>
      </c>
      <c r="AY127" s="34">
        <f t="shared" si="58"/>
        <v>-0.19374520776858961</v>
      </c>
      <c r="AZ127" s="34">
        <f t="shared" si="59"/>
        <v>0.72259478530683063</v>
      </c>
      <c r="BA127" s="34">
        <f t="shared" si="60"/>
        <v>-0.15549539302470547</v>
      </c>
      <c r="BB127" s="34">
        <f t="shared" si="61"/>
        <v>-3.2547968150810215E-2</v>
      </c>
      <c r="BC127" s="34">
        <f t="shared" si="62"/>
        <v>0.86018193893856976</v>
      </c>
      <c r="BD127" s="34">
        <f t="shared" si="63"/>
        <v>0.89119596874770446</v>
      </c>
      <c r="BE127" s="34">
        <f t="shared" si="64"/>
        <v>-0.59553027766105349</v>
      </c>
      <c r="BF127" s="34">
        <f t="shared" si="65"/>
        <v>-0.69104596291783338</v>
      </c>
      <c r="BG127" s="34">
        <f t="shared" si="66"/>
        <v>-1.9318817716091896E-2</v>
      </c>
      <c r="BH127" s="34">
        <f t="shared" si="67"/>
        <v>-9.1014910993009915E-2</v>
      </c>
      <c r="BI127" s="19">
        <f t="shared" si="75"/>
        <v>0.10060562265854749</v>
      </c>
      <c r="BJ127" s="19">
        <f t="shared" si="76"/>
        <v>9.3115674337172438E-2</v>
      </c>
      <c r="BK127" s="19">
        <f t="shared" si="77"/>
        <v>0.48191556787913753</v>
      </c>
      <c r="BL127" s="19">
        <f t="shared" si="78"/>
        <v>0.24399283025037452</v>
      </c>
      <c r="BM127" s="19">
        <f t="shared" si="79"/>
        <v>0.4359411185687711</v>
      </c>
      <c r="BN127" s="19">
        <f t="shared" si="80"/>
        <v>-0.15213399927216176</v>
      </c>
      <c r="BO127" s="19">
        <f t="shared" si="81"/>
        <v>0.21986567835355389</v>
      </c>
      <c r="BP127" s="19">
        <f t="shared" si="82"/>
        <v>0.22474469424477789</v>
      </c>
      <c r="BQ127" s="19">
        <f t="shared" si="83"/>
        <v>-8.2509195926894985E-2</v>
      </c>
      <c r="BR127" s="19">
        <f t="shared" si="84"/>
        <v>0.1413998524736855</v>
      </c>
      <c r="BS127" s="19">
        <f t="shared" si="85"/>
        <v>0.11750115471471284</v>
      </c>
      <c r="BT127" s="19">
        <f>IF(AND('[1]Ponderación por derecho'!$B$13&lt;&gt;1,'[1]Ponderación por derecho'!$B$13&lt;&gt;0),"Error ponderación",IFERROR(IF(SUM($BI$1126:$BS$1126)=0,0,SUMPRODUCT($BI$1126:$BS$1126,BI127:BS127)),""))</f>
        <v>8.2915774262562913E-2</v>
      </c>
      <c r="BU127" s="34">
        <f t="shared" si="86"/>
        <v>8.894056107758036E-2</v>
      </c>
      <c r="BV127" s="16">
        <f t="shared" si="87"/>
        <v>0</v>
      </c>
      <c r="BW127" s="34">
        <f t="shared" si="68"/>
        <v>-1.0605556906783564</v>
      </c>
      <c r="BX127" s="34">
        <f t="shared" si="69"/>
        <v>-4.9042271056826986E-2</v>
      </c>
      <c r="BY127" s="34">
        <f t="shared" si="88"/>
        <v>0.73585719375712888</v>
      </c>
      <c r="BZ127" s="34">
        <f t="shared" si="89"/>
        <v>0.12458025599268485</v>
      </c>
      <c r="CA127" s="19">
        <f t="shared" si="70"/>
        <v>9.3763636104390674E-2</v>
      </c>
      <c r="CB127" s="16"/>
      <c r="CC127" s="5">
        <f t="shared" si="71"/>
        <v>5895</v>
      </c>
      <c r="CD127" s="6">
        <f t="shared" si="72"/>
        <v>9.0948523340529468E-4</v>
      </c>
      <c r="CE127" s="19">
        <f t="shared" si="73"/>
        <v>2.5731015380687992</v>
      </c>
      <c r="CF127" s="4">
        <f t="shared" si="74"/>
        <v>2.3401978529260245E-3</v>
      </c>
      <c r="CG127" s="3">
        <f>IF('Ponderación por derecho'!$D$20="Error ponderación","",CF127/$CF$1127)</f>
        <v>1.5721838907140765E-3</v>
      </c>
      <c r="CH127" s="39"/>
    </row>
    <row r="128" spans="1:86" ht="18.95" customHeight="1">
      <c r="A128" s="7">
        <v>8001</v>
      </c>
      <c r="B128" s="7" t="s">
        <v>940</v>
      </c>
      <c r="C128" s="7" t="s">
        <v>960</v>
      </c>
      <c r="D128" s="5">
        <v>1</v>
      </c>
      <c r="E128" s="5">
        <v>81232</v>
      </c>
      <c r="F128" s="19">
        <v>37.200069999999997</v>
      </c>
      <c r="G128" s="19">
        <v>27.784510000000001</v>
      </c>
      <c r="H128" s="19">
        <v>64.959429999999998</v>
      </c>
      <c r="I128" s="19">
        <v>18.951519999999999</v>
      </c>
      <c r="J128" s="19">
        <v>7.1310399999999996</v>
      </c>
      <c r="K128" s="84">
        <v>3.1959000000000002E-3</v>
      </c>
      <c r="L128" s="84">
        <v>8.8646000000000003E-3</v>
      </c>
      <c r="M128" s="84"/>
      <c r="N128" s="84"/>
      <c r="O128" s="84">
        <v>1.5319999999999999E-3</v>
      </c>
      <c r="P128" s="84">
        <v>0</v>
      </c>
      <c r="Q128" s="84">
        <v>0.1117344</v>
      </c>
      <c r="R128" s="84">
        <v>1.3572E-3</v>
      </c>
      <c r="S128" s="84">
        <v>2.9300000000000001E-5</v>
      </c>
      <c r="T128" s="19">
        <v>0.84553900000000004</v>
      </c>
      <c r="U128" s="19">
        <v>0.3848724</v>
      </c>
      <c r="V128" s="19">
        <v>0.84755829999999999</v>
      </c>
      <c r="W128" s="19">
        <v>0.71072970000000002</v>
      </c>
      <c r="X128" s="19">
        <v>0.87126049999999999</v>
      </c>
      <c r="Y128" s="19">
        <v>0.88872459999999998</v>
      </c>
      <c r="Z128" s="19">
        <v>9.1653899999999996E-2</v>
      </c>
      <c r="AA128" s="19">
        <v>4.3090000000000002E-5</v>
      </c>
      <c r="AB128" s="19">
        <v>1.7234999999999999E-4</v>
      </c>
      <c r="AC128" s="19">
        <v>0.6431</v>
      </c>
      <c r="AD128" s="40">
        <v>172345.87354737049</v>
      </c>
      <c r="AE128" s="19">
        <v>0.75377360000000004</v>
      </c>
      <c r="AF128" s="5">
        <v>1</v>
      </c>
      <c r="AG128" s="5">
        <v>1</v>
      </c>
      <c r="AH128" s="32">
        <v>1</v>
      </c>
      <c r="AI128" s="32">
        <v>0</v>
      </c>
      <c r="AJ128" s="32">
        <v>0</v>
      </c>
      <c r="AK128" s="16"/>
      <c r="AL128" s="34">
        <f t="shared" si="45"/>
        <v>-1.9690197222119001</v>
      </c>
      <c r="AM128" s="34">
        <f t="shared" si="46"/>
        <v>-2.8562593837085255</v>
      </c>
      <c r="AN128" s="34">
        <f t="shared" si="47"/>
        <v>-1.1359833489738966</v>
      </c>
      <c r="AO128" s="34">
        <f t="shared" si="48"/>
        <v>-6.6856241487435075E-2</v>
      </c>
      <c r="AP128" s="34">
        <f t="shared" si="49"/>
        <v>-1.3381494230600361</v>
      </c>
      <c r="AQ128" s="34">
        <f t="shared" si="50"/>
        <v>-0.30249724093449126</v>
      </c>
      <c r="AR128" s="34">
        <f t="shared" si="51"/>
        <v>-0.29887748559514266</v>
      </c>
      <c r="AS128" s="34" t="str">
        <f t="shared" si="52"/>
        <v/>
      </c>
      <c r="AT128" s="34" t="str">
        <f t="shared" si="53"/>
        <v/>
      </c>
      <c r="AU128" s="34">
        <f t="shared" si="54"/>
        <v>-0.39100929102978649</v>
      </c>
      <c r="AV128" s="34">
        <f t="shared" si="55"/>
        <v>-0.64879765232385067</v>
      </c>
      <c r="AW128" s="34">
        <f t="shared" si="56"/>
        <v>2.7185953062716011</v>
      </c>
      <c r="AX128" s="34">
        <f t="shared" si="57"/>
        <v>-0.15866497852416869</v>
      </c>
      <c r="AY128" s="34">
        <f t="shared" si="58"/>
        <v>-0.20897662738873068</v>
      </c>
      <c r="AZ128" s="34">
        <f t="shared" si="59"/>
        <v>-1.6756023178463788</v>
      </c>
      <c r="BA128" s="34">
        <f t="shared" si="60"/>
        <v>1.704563712530232</v>
      </c>
      <c r="BB128" s="34">
        <f t="shared" si="61"/>
        <v>1.1569187480893588</v>
      </c>
      <c r="BC128" s="34">
        <f t="shared" si="62"/>
        <v>0.87555255101855367</v>
      </c>
      <c r="BD128" s="34">
        <f t="shared" si="63"/>
        <v>0.76943250020269938</v>
      </c>
      <c r="BE128" s="34">
        <f t="shared" si="64"/>
        <v>0.41187481216703886</v>
      </c>
      <c r="BF128" s="34">
        <f t="shared" si="65"/>
        <v>-9.9195475419277188E-2</v>
      </c>
      <c r="BG128" s="34">
        <f t="shared" si="66"/>
        <v>-0.25476569234959723</v>
      </c>
      <c r="BH128" s="34">
        <f t="shared" si="67"/>
        <v>-0.11076814080944206</v>
      </c>
      <c r="BI128" s="19">
        <f t="shared" si="75"/>
        <v>8.8694374207281365E-2</v>
      </c>
      <c r="BJ128" s="19">
        <f t="shared" si="76"/>
        <v>-0.66607270707143651</v>
      </c>
      <c r="BK128" s="19">
        <f t="shared" si="77"/>
        <v>-0.54673358559667329</v>
      </c>
      <c r="BL128" s="19">
        <f t="shared" si="78"/>
        <v>-1.9690197222119001</v>
      </c>
      <c r="BM128" s="19">
        <f t="shared" si="79"/>
        <v>-0.3199087379623744</v>
      </c>
      <c r="BN128" s="19">
        <f t="shared" si="80"/>
        <v>-0.73531418745623733</v>
      </c>
      <c r="BO128" s="19">
        <f t="shared" si="81"/>
        <v>0.32537891564592908</v>
      </c>
      <c r="BP128" s="19">
        <f t="shared" si="82"/>
        <v>-1.0638423503680343</v>
      </c>
      <c r="BQ128" s="19">
        <f t="shared" si="83"/>
        <v>-0.75906394167330271</v>
      </c>
      <c r="BR128" s="19">
        <f t="shared" si="84"/>
        <v>-0.81092068065007605</v>
      </c>
      <c r="BS128" s="19">
        <f t="shared" si="85"/>
        <v>-0.76292149680335763</v>
      </c>
      <c r="BT128" s="19">
        <f>IF(AND('[1]Ponderación por derecho'!$B$13&lt;&gt;1,'[1]Ponderación por derecho'!$B$13&lt;&gt;0),"Error ponderación",IFERROR(IF(SUM($BI$1126:$BS$1126)=0,0,SUMPRODUCT($BI$1126:$BS$1126,BI128:BS128)),""))</f>
        <v>-0.19111933982819398</v>
      </c>
      <c r="BU128" s="34">
        <f t="shared" si="86"/>
        <v>-0.18792717508414514</v>
      </c>
      <c r="BV128" s="16">
        <f t="shared" si="87"/>
        <v>0</v>
      </c>
      <c r="BW128" s="34">
        <f t="shared" si="68"/>
        <v>1.8924019193996844</v>
      </c>
      <c r="BX128" s="34">
        <f t="shared" si="69"/>
        <v>-3.9847115483966467E-2</v>
      </c>
      <c r="BY128" s="34">
        <f t="shared" si="88"/>
        <v>0.3461456464926651</v>
      </c>
      <c r="BZ128" s="34">
        <f t="shared" si="89"/>
        <v>-0.73290015013612775</v>
      </c>
      <c r="CA128" s="19">
        <f t="shared" si="70"/>
        <v>-0.55799276556384181</v>
      </c>
      <c r="CB128" s="16"/>
      <c r="CC128" s="5">
        <f t="shared" si="71"/>
        <v>8001</v>
      </c>
      <c r="CD128" s="6">
        <f t="shared" si="72"/>
        <v>1.1879611590284434E-2</v>
      </c>
      <c r="CE128" s="19">
        <f t="shared" si="73"/>
        <v>0.90870177808159946</v>
      </c>
      <c r="CF128" s="4">
        <f t="shared" si="74"/>
        <v>1.0795024175010243E-2</v>
      </c>
      <c r="CG128" s="3">
        <f>IF('Ponderación por derecho'!$D$20="Error ponderación","",CF128/$CF$1127)</f>
        <v>7.2522770186289063E-3</v>
      </c>
      <c r="CH128" s="39"/>
    </row>
    <row r="129" spans="1:86" ht="18.95" customHeight="1">
      <c r="A129" s="7">
        <v>8078</v>
      </c>
      <c r="B129" s="7" t="s">
        <v>940</v>
      </c>
      <c r="C129" s="7" t="s">
        <v>959</v>
      </c>
      <c r="D129" s="5">
        <v>0</v>
      </c>
      <c r="E129" s="5">
        <v>2185</v>
      </c>
      <c r="F129" s="19">
        <v>72.924080000000004</v>
      </c>
      <c r="G129" s="19">
        <v>38.629489999999997</v>
      </c>
      <c r="H129" s="19">
        <v>79.602609999999999</v>
      </c>
      <c r="I129" s="19">
        <v>35.28566</v>
      </c>
      <c r="J129" s="19">
        <v>28.889810000000001</v>
      </c>
      <c r="K129" s="84">
        <v>1.51866E-2</v>
      </c>
      <c r="L129" s="84">
        <v>3.6656000000000002E-3</v>
      </c>
      <c r="M129" s="84">
        <v>0.1013785</v>
      </c>
      <c r="N129" s="84">
        <v>6.7389999999999995E-4</v>
      </c>
      <c r="O129" s="84">
        <v>3.3701E-3</v>
      </c>
      <c r="P129" s="84">
        <v>2.39019E-2</v>
      </c>
      <c r="Q129" s="84">
        <v>6.6870000000000005E-4</v>
      </c>
      <c r="R129" s="84">
        <v>0</v>
      </c>
      <c r="S129" s="84">
        <v>0</v>
      </c>
      <c r="T129" s="19">
        <v>0.83333330000000005</v>
      </c>
      <c r="U129" s="19">
        <v>0.25120189999999998</v>
      </c>
      <c r="V129" s="19">
        <v>0.82251600000000002</v>
      </c>
      <c r="W129" s="19">
        <v>0.68149040000000005</v>
      </c>
      <c r="X129" s="19">
        <v>0.85296479999999997</v>
      </c>
      <c r="Y129" s="19">
        <v>0.82251600000000002</v>
      </c>
      <c r="Z129" s="19">
        <v>7.9591800000000004E-2</v>
      </c>
      <c r="AA129" s="19">
        <v>0</v>
      </c>
      <c r="AB129" s="19">
        <v>4.5766999999999997E-4</v>
      </c>
      <c r="AC129" s="19">
        <v>0.58050000000000002</v>
      </c>
      <c r="AD129" s="40">
        <v>22911.670480549201</v>
      </c>
      <c r="AE129" s="19">
        <v>0.41320750000000001</v>
      </c>
      <c r="AF129" s="5">
        <v>1</v>
      </c>
      <c r="AG129" s="5">
        <v>0</v>
      </c>
      <c r="AH129" s="32">
        <v>1</v>
      </c>
      <c r="AI129" s="32">
        <v>0</v>
      </c>
      <c r="AJ129" s="32">
        <v>0</v>
      </c>
      <c r="AK129" s="16"/>
      <c r="AL129" s="34">
        <f t="shared" si="45"/>
        <v>0.21167738064674629</v>
      </c>
      <c r="AM129" s="34">
        <f t="shared" si="46"/>
        <v>-1.7668711717259107</v>
      </c>
      <c r="AN129" s="34">
        <f t="shared" si="47"/>
        <v>0.62476706014817851</v>
      </c>
      <c r="AO129" s="34">
        <f t="shared" si="48"/>
        <v>1.39105527298377</v>
      </c>
      <c r="AP129" s="34">
        <f t="shared" si="49"/>
        <v>0.30528741523746117</v>
      </c>
      <c r="AQ129" s="34">
        <f t="shared" si="50"/>
        <v>3.669603259972843E-2</v>
      </c>
      <c r="AR129" s="34">
        <f t="shared" si="51"/>
        <v>-0.48082991857942597</v>
      </c>
      <c r="AS129" s="34">
        <f t="shared" si="52"/>
        <v>0.61745005018254251</v>
      </c>
      <c r="AT129" s="34">
        <f t="shared" si="53"/>
        <v>-0.13528552455190254</v>
      </c>
      <c r="AU129" s="34">
        <f t="shared" si="54"/>
        <v>-0.34431354750644927</v>
      </c>
      <c r="AV129" s="34">
        <f t="shared" si="55"/>
        <v>-7.0091237770413747E-2</v>
      </c>
      <c r="AW129" s="34">
        <f t="shared" si="56"/>
        <v>-0.39291733118257954</v>
      </c>
      <c r="AX129" s="34">
        <f t="shared" si="57"/>
        <v>-0.20200785050292994</v>
      </c>
      <c r="AY129" s="34">
        <f t="shared" si="58"/>
        <v>-0.21011422768154267</v>
      </c>
      <c r="AZ129" s="34">
        <f t="shared" si="59"/>
        <v>-1.8876441441410827</v>
      </c>
      <c r="BA129" s="34">
        <f t="shared" si="60"/>
        <v>0.43396393355543339</v>
      </c>
      <c r="BB129" s="34">
        <f t="shared" si="61"/>
        <v>0.54265537484374093</v>
      </c>
      <c r="BC129" s="34">
        <f t="shared" si="62"/>
        <v>0.54902978308026851</v>
      </c>
      <c r="BD129" s="34">
        <f t="shared" si="63"/>
        <v>0.55017029163801934</v>
      </c>
      <c r="BE129" s="34">
        <f t="shared" si="64"/>
        <v>-0.60046133506875499</v>
      </c>
      <c r="BF129" s="34">
        <f t="shared" si="65"/>
        <v>-0.21987244279551169</v>
      </c>
      <c r="BG129" s="34">
        <f t="shared" si="66"/>
        <v>-0.258133953880894</v>
      </c>
      <c r="BH129" s="34">
        <f t="shared" si="67"/>
        <v>-0.10365594110823512</v>
      </c>
      <c r="BI129" s="19">
        <f t="shared" si="75"/>
        <v>0.36514234210111346</v>
      </c>
      <c r="BJ129" s="19">
        <f t="shared" si="76"/>
        <v>-0.568348571820532</v>
      </c>
      <c r="BK129" s="19">
        <f t="shared" si="77"/>
        <v>0.45938573796985249</v>
      </c>
      <c r="BL129" s="19">
        <f t="shared" si="78"/>
        <v>3.8195928047421876E-2</v>
      </c>
      <c r="BM129" s="19">
        <f t="shared" si="79"/>
        <v>0.17038138645634374</v>
      </c>
      <c r="BN129" s="19">
        <f t="shared" si="80"/>
        <v>-0.15295839739747416</v>
      </c>
      <c r="BO129" s="19">
        <f t="shared" si="81"/>
        <v>-0.29650206744663077</v>
      </c>
      <c r="BP129" s="19">
        <f t="shared" si="82"/>
        <v>4.8347650719081786E-3</v>
      </c>
      <c r="BQ129" s="19">
        <f t="shared" si="83"/>
        <v>-7.2769763276769359E-2</v>
      </c>
      <c r="BR129" s="19">
        <f t="shared" si="84"/>
        <v>-8.5523600305230138E-2</v>
      </c>
      <c r="BS129" s="19">
        <f t="shared" si="85"/>
        <v>-3.4030929381010495E-2</v>
      </c>
      <c r="BT129" s="19">
        <f>IF(AND('[1]Ponderación por derecho'!$B$13&lt;&gt;1,'[1]Ponderación por derecho'!$B$13&lt;&gt;0),"Error ponderación",IFERROR(IF(SUM($BI$1126:$BS$1126)=0,0,SUMPRODUCT($BI$1126:$BS$1126,BI129:BS129)),""))</f>
        <v>-0.307808267306664</v>
      </c>
      <c r="BU129" s="34">
        <f t="shared" si="86"/>
        <v>-0.30582228240752257</v>
      </c>
      <c r="BV129" s="16">
        <f t="shared" si="87"/>
        <v>0</v>
      </c>
      <c r="BW129" s="34">
        <f t="shared" si="68"/>
        <v>0.98624924101299172</v>
      </c>
      <c r="BX129" s="34">
        <f t="shared" si="69"/>
        <v>-4.8260522503303663E-2</v>
      </c>
      <c r="BY129" s="34">
        <f t="shared" si="88"/>
        <v>-1.0607136339878982</v>
      </c>
      <c r="BZ129" s="34">
        <f t="shared" si="89"/>
        <v>4.0908305159403392E-2</v>
      </c>
      <c r="CA129" s="19">
        <f t="shared" si="70"/>
        <v>3.0165996781226233E-2</v>
      </c>
      <c r="CB129" s="16"/>
      <c r="CC129" s="5">
        <f t="shared" si="71"/>
        <v>8078</v>
      </c>
      <c r="CD129" s="6">
        <f t="shared" si="72"/>
        <v>3.1954096076387985E-4</v>
      </c>
      <c r="CE129" s="19">
        <f t="shared" si="73"/>
        <v>1.258098092977965</v>
      </c>
      <c r="CF129" s="4">
        <f t="shared" si="74"/>
        <v>4.0201387336538398E-4</v>
      </c>
      <c r="CG129" s="3">
        <f>IF('Ponderación por derecho'!$D$20="Error ponderación","",CF129/$CF$1127)</f>
        <v>2.7007961517371953E-4</v>
      </c>
      <c r="CH129" s="39"/>
    </row>
    <row r="130" spans="1:86" ht="18.95" customHeight="1">
      <c r="A130" s="7">
        <v>8137</v>
      </c>
      <c r="B130" s="7" t="s">
        <v>940</v>
      </c>
      <c r="C130" s="7" t="s">
        <v>958</v>
      </c>
      <c r="D130" s="5">
        <v>0</v>
      </c>
      <c r="E130" s="5">
        <v>792</v>
      </c>
      <c r="F130" s="19">
        <v>86.636510000000001</v>
      </c>
      <c r="G130" s="19">
        <v>63.026440000000001</v>
      </c>
      <c r="H130" s="19">
        <v>83.694280000000006</v>
      </c>
      <c r="I130" s="19">
        <v>27.96312</v>
      </c>
      <c r="J130" s="19">
        <v>34.13409</v>
      </c>
      <c r="K130" s="84">
        <v>0</v>
      </c>
      <c r="L130" s="84">
        <v>1.11015E-2</v>
      </c>
      <c r="M130" s="84">
        <v>0.1386174</v>
      </c>
      <c r="N130" s="84">
        <v>0</v>
      </c>
      <c r="O130" s="84">
        <v>0.1031059</v>
      </c>
      <c r="P130" s="84">
        <v>1.24385E-2</v>
      </c>
      <c r="Q130" s="84">
        <v>1.49856E-2</v>
      </c>
      <c r="R130" s="84">
        <v>0</v>
      </c>
      <c r="S130" s="84">
        <v>4.7959999999999999E-3</v>
      </c>
      <c r="T130" s="19">
        <v>0.9842767</v>
      </c>
      <c r="U130" s="19">
        <v>0.1834382</v>
      </c>
      <c r="V130" s="19">
        <v>0.8354298</v>
      </c>
      <c r="W130" s="19">
        <v>0.71383649999999998</v>
      </c>
      <c r="X130" s="19">
        <v>0.89727460000000003</v>
      </c>
      <c r="Y130" s="19">
        <v>0.80188680000000001</v>
      </c>
      <c r="Z130" s="19">
        <v>1.6129000000000001E-2</v>
      </c>
      <c r="AA130" s="19">
        <v>0</v>
      </c>
      <c r="AB130" s="19">
        <v>0</v>
      </c>
      <c r="AC130" s="19">
        <v>0.4078</v>
      </c>
      <c r="AD130" s="40">
        <v>0</v>
      </c>
      <c r="AE130" s="19">
        <v>0</v>
      </c>
      <c r="AF130" s="5">
        <v>1</v>
      </c>
      <c r="AG130" s="5">
        <v>0</v>
      </c>
      <c r="AH130" s="32">
        <v>0</v>
      </c>
      <c r="AI130" s="32">
        <v>0</v>
      </c>
      <c r="AJ130" s="32">
        <v>0</v>
      </c>
      <c r="AK130" s="16"/>
      <c r="AL130" s="34">
        <f t="shared" si="45"/>
        <v>1.0487238481108405</v>
      </c>
      <c r="AM130" s="34">
        <f t="shared" si="46"/>
        <v>0.68382488657288421</v>
      </c>
      <c r="AN130" s="34">
        <f t="shared" si="47"/>
        <v>1.1167646744978303</v>
      </c>
      <c r="AO130" s="34">
        <f t="shared" si="48"/>
        <v>0.73747844670604878</v>
      </c>
      <c r="AP130" s="34">
        <f t="shared" si="49"/>
        <v>0.701387146166498</v>
      </c>
      <c r="AQ130" s="34">
        <f t="shared" si="50"/>
        <v>-0.3929029539360685</v>
      </c>
      <c r="AR130" s="34">
        <f t="shared" si="51"/>
        <v>-0.22059139262677502</v>
      </c>
      <c r="AS130" s="34">
        <f t="shared" si="52"/>
        <v>1.1968553487648002</v>
      </c>
      <c r="AT130" s="34">
        <f t="shared" si="53"/>
        <v>-0.15074875333706975</v>
      </c>
      <c r="AU130" s="34">
        <f t="shared" si="54"/>
        <v>2.1894100458208219</v>
      </c>
      <c r="AV130" s="34">
        <f t="shared" si="55"/>
        <v>-0.34764001475433004</v>
      </c>
      <c r="AW130" s="34">
        <f t="shared" si="56"/>
        <v>8.1715313480465769E-3</v>
      </c>
      <c r="AX130" s="34">
        <f t="shared" si="57"/>
        <v>-0.20200785050292994</v>
      </c>
      <c r="AY130" s="34">
        <f t="shared" si="58"/>
        <v>-2.3904978387133818E-2</v>
      </c>
      <c r="AZ130" s="34">
        <f t="shared" si="59"/>
        <v>0.73459908673728036</v>
      </c>
      <c r="BA130" s="34">
        <f t="shared" si="60"/>
        <v>-0.21016130157508922</v>
      </c>
      <c r="BB130" s="34">
        <f t="shared" si="61"/>
        <v>0.85941838580596308</v>
      </c>
      <c r="BC130" s="34">
        <f t="shared" si="62"/>
        <v>0.9102469840395444</v>
      </c>
      <c r="BD130" s="34">
        <f t="shared" si="63"/>
        <v>1.0811947732954175</v>
      </c>
      <c r="BE130" s="34">
        <f t="shared" si="64"/>
        <v>-0.91588387607636834</v>
      </c>
      <c r="BF130" s="34">
        <f t="shared" si="65"/>
        <v>-0.85479490614803733</v>
      </c>
      <c r="BG130" s="34">
        <f t="shared" si="66"/>
        <v>-0.258133953880894</v>
      </c>
      <c r="BH130" s="34">
        <f t="shared" si="67"/>
        <v>-0.11506432621005545</v>
      </c>
      <c r="BI130" s="19">
        <f t="shared" si="75"/>
        <v>0.17123347299555758</v>
      </c>
      <c r="BJ130" s="19">
        <f t="shared" si="76"/>
        <v>0.44088395991735746</v>
      </c>
      <c r="BK130" s="19">
        <f t="shared" si="77"/>
        <v>1.0519420603050615</v>
      </c>
      <c r="BL130" s="19">
        <f t="shared" si="78"/>
        <v>0.4489875473868854</v>
      </c>
      <c r="BM130" s="19">
        <f t="shared" si="79"/>
        <v>1.3239973217609124</v>
      </c>
      <c r="BN130" s="19">
        <f t="shared" si="80"/>
        <v>-7.1600014239952617E-2</v>
      </c>
      <c r="BO130" s="19">
        <f t="shared" si="81"/>
        <v>0.4934163549304586</v>
      </c>
      <c r="BP130" s="19">
        <f t="shared" si="82"/>
        <v>0.4233579988039553</v>
      </c>
      <c r="BQ130" s="19">
        <f t="shared" si="83"/>
        <v>5.6674654525223099E-2</v>
      </c>
      <c r="BR130" s="19">
        <f t="shared" si="84"/>
        <v>0.25556163861427089</v>
      </c>
      <c r="BS130" s="19">
        <f t="shared" si="85"/>
        <v>0.3032515145045504</v>
      </c>
      <c r="BT130" s="19">
        <f>IF(AND('[1]Ponderación por derecho'!$B$13&lt;&gt;1,'[1]Ponderación por derecho'!$B$13&lt;&gt;0),"Error ponderación",IFERROR(IF(SUM($BI$1126:$BS$1126)=0,0,SUMPRODUCT($BI$1126:$BS$1126,BI130:BS130)),""))</f>
        <v>0.31340496517671501</v>
      </c>
      <c r="BU130" s="34">
        <f t="shared" si="86"/>
        <v>0.32181225239307476</v>
      </c>
      <c r="BV130" s="16">
        <f t="shared" si="87"/>
        <v>0</v>
      </c>
      <c r="BW130" s="34">
        <f t="shared" si="68"/>
        <v>-1.5136320298717028</v>
      </c>
      <c r="BX130" s="34">
        <f t="shared" si="69"/>
        <v>-4.9550489627895586E-2</v>
      </c>
      <c r="BY130" s="34">
        <f t="shared" si="88"/>
        <v>-2.7676504258153067</v>
      </c>
      <c r="BZ130" s="34">
        <f t="shared" si="89"/>
        <v>1.4436109817716349</v>
      </c>
      <c r="CA130" s="19">
        <f t="shared" si="70"/>
        <v>0.9</v>
      </c>
      <c r="CB130" s="16"/>
      <c r="CC130" s="5">
        <f t="shared" si="71"/>
        <v>8137</v>
      </c>
      <c r="CD130" s="6">
        <f t="shared" si="72"/>
        <v>1.1582445808924157E-4</v>
      </c>
      <c r="CE130" s="19">
        <f t="shared" si="73"/>
        <v>3.0345018068928145</v>
      </c>
      <c r="CF130" s="4">
        <f t="shared" si="74"/>
        <v>3.514695273541846E-4</v>
      </c>
      <c r="CG130" s="3">
        <f>IF('Ponderación por derecho'!$D$20="Error ponderación","",CF130/$CF$1127)</f>
        <v>2.3612308176944847E-4</v>
      </c>
      <c r="CH130" s="39"/>
    </row>
    <row r="131" spans="1:86" ht="18.95" customHeight="1">
      <c r="A131" s="7">
        <v>8141</v>
      </c>
      <c r="B131" s="7" t="s">
        <v>940</v>
      </c>
      <c r="C131" s="7" t="s">
        <v>114</v>
      </c>
      <c r="D131" s="5">
        <v>0</v>
      </c>
      <c r="E131" s="5">
        <v>654</v>
      </c>
      <c r="F131" s="19">
        <v>91.65925</v>
      </c>
      <c r="G131" s="19">
        <v>65.283230000000003</v>
      </c>
      <c r="H131" s="19">
        <v>93.04907</v>
      </c>
      <c r="I131" s="19">
        <v>31.761469999999999</v>
      </c>
      <c r="J131" s="19">
        <v>34.640740000000001</v>
      </c>
      <c r="K131" s="84">
        <v>8.9537999999999996E-3</v>
      </c>
      <c r="L131" s="84">
        <v>5.4841000000000004E-3</v>
      </c>
      <c r="M131" s="84">
        <v>0.13805000000000001</v>
      </c>
      <c r="N131" s="84"/>
      <c r="O131" s="84">
        <v>0</v>
      </c>
      <c r="P131" s="84">
        <v>4.9899999999999999E-4</v>
      </c>
      <c r="Q131" s="84">
        <v>0</v>
      </c>
      <c r="R131" s="84">
        <v>2.16E-3</v>
      </c>
      <c r="S131" s="84">
        <v>1.4760999999999999E-3</v>
      </c>
      <c r="T131" s="19">
        <v>0.90484140000000002</v>
      </c>
      <c r="U131" s="19">
        <v>0.16527549999999999</v>
      </c>
      <c r="V131" s="19">
        <v>0.80968280000000004</v>
      </c>
      <c r="W131" s="19">
        <v>0.63772949999999995</v>
      </c>
      <c r="X131" s="19">
        <v>0.8397329</v>
      </c>
      <c r="Y131" s="19">
        <v>0.79298829999999998</v>
      </c>
      <c r="Z131" s="19">
        <v>7.4073999999999997E-3</v>
      </c>
      <c r="AA131" s="19">
        <v>0</v>
      </c>
      <c r="AB131" s="19">
        <v>0</v>
      </c>
      <c r="AC131" s="19">
        <v>0.55359999999999998</v>
      </c>
      <c r="AD131" s="40">
        <v>0</v>
      </c>
      <c r="AE131" s="19">
        <v>0.24622640000000001</v>
      </c>
      <c r="AF131" s="5">
        <v>0</v>
      </c>
      <c r="AG131" s="5">
        <v>0</v>
      </c>
      <c r="AH131" s="32">
        <v>1</v>
      </c>
      <c r="AI131" s="32">
        <v>0</v>
      </c>
      <c r="AJ131" s="32">
        <v>1</v>
      </c>
      <c r="AK131" s="16"/>
      <c r="AL131" s="34">
        <f t="shared" ref="AL131:AL194" si="90">IF(OR(ISBLANK(F131),ISNA(F131)),"",(F131-AL$1126)/AL$1127)</f>
        <v>1.3553264542127936</v>
      </c>
      <c r="AM131" s="34">
        <f t="shared" ref="AM131:AM194" si="91">IF(OR(ISBLANK(G131),ISNA(G131)),"",(G131-AM$1126)/AM$1127)</f>
        <v>0.91052151698808537</v>
      </c>
      <c r="AN131" s="34">
        <f t="shared" ref="AN131:AN194" si="92">IF(OR(ISBLANK(H131),ISNA(H131)),"",(H131-AN$1126)/AN$1127)</f>
        <v>2.2416194068545372</v>
      </c>
      <c r="AO131" s="34">
        <f t="shared" ref="AO131:AO194" si="93">IF(OR(ISBLANK(I131),ISNA(I131)),"",(I131-AO$1126)/AO$1127)</f>
        <v>1.0765020011136699</v>
      </c>
      <c r="AP131" s="34">
        <f t="shared" ref="AP131:AP194" si="94">IF(OR(ISBLANK(J131),ISNA(J131)),"",(J131-AP$1126)/AP$1127)</f>
        <v>0.73965434941941288</v>
      </c>
      <c r="AQ131" s="34">
        <f t="shared" ref="AQ131:AQ194" si="95">IF(OR(ISBLANK(K131),ISNA(K131)),"",(K131-AQ$1126)/AQ$1127)</f>
        <v>-0.139617596736681</v>
      </c>
      <c r="AR131" s="34">
        <f t="shared" ref="AR131:AR194" si="96">IF(OR(ISBLANK(L131),ISNA(L131)),"",(L131-AR$1126)/AR$1127)</f>
        <v>-0.41718681425514836</v>
      </c>
      <c r="AS131" s="34">
        <f t="shared" ref="AS131:AS194" si="97">IF(OR(ISBLANK(M131),ISNA(M131)),"",(M131-AS$1126)/AS$1127)</f>
        <v>1.1880270921187777</v>
      </c>
      <c r="AT131" s="34" t="str">
        <f t="shared" ref="AT131:AT194" si="98">IF(OR(ISBLANK(N131),ISNA(N131)),"",(N131-AT$1126)/AT$1127)</f>
        <v/>
      </c>
      <c r="AU131" s="34">
        <f t="shared" ref="AU131:AU194" si="99">IF(OR(ISBLANK(O131),ISNA(O131)),"",(O131-AU$1126)/AU$1127)</f>
        <v>-0.42992876172112682</v>
      </c>
      <c r="AV131" s="34">
        <f t="shared" ref="AV131:AV194" si="100">IF(OR(ISBLANK(P131),ISNA(P131)),"",(P131-AV$1126)/AV$1127)</f>
        <v>-0.63671599769128318</v>
      </c>
      <c r="AW131" s="34">
        <f t="shared" ref="AW131:AW194" si="101">IF(OR(ISBLANK(Q131),ISNA(Q131)),"",(Q131-AW$1126)/AW$1127)</f>
        <v>-0.41165100414070804</v>
      </c>
      <c r="AX131" s="34">
        <f t="shared" ref="AX131:AX194" si="102">IF(OR(ISBLANK(R131),ISNA(R131)),"",(R131-AX$1126)/AX$1127)</f>
        <v>-0.13302715239349561</v>
      </c>
      <c r="AY131" s="34">
        <f t="shared" ref="AY131:AY194" si="103">IF(OR(ISBLANK(S131),ISNA(S131)),"",(S131-AY$1126)/AY$1127)</f>
        <v>-0.15280324501192696</v>
      </c>
      <c r="AZ131" s="34">
        <f t="shared" ref="AZ131:AZ194" si="104">IF(OR(ISBLANK(T131),ISNA(T131)),"",(T131-AZ$1126)/AZ$1127)</f>
        <v>-0.64537961864362448</v>
      </c>
      <c r="BA131" s="34">
        <f t="shared" ref="BA131:BA194" si="105">IF(OR(ISBLANK(U131),ISNA(U131)),"",(U131-BA$1126)/BA$1127)</f>
        <v>-0.38280614546798691</v>
      </c>
      <c r="BB131" s="34">
        <f t="shared" ref="BB131:BB194" si="106">IF(OR(ISBLANK(V131),ISNA(V131)),"",(V131-BB$1126)/BB$1127)</f>
        <v>0.22786940384524371</v>
      </c>
      <c r="BC131" s="34">
        <f t="shared" ref="BC131:BC194" si="107">IF(OR(ISBLANK(W131),ISNA(W131)),"",(W131-BC$1126)/BC$1127)</f>
        <v>6.0340580689289484E-2</v>
      </c>
      <c r="BD131" s="34">
        <f t="shared" ref="BD131:BD194" si="108">IF(OR(ISBLANK(X131),ISNA(X131)),"",(X131-BD$1126)/BD$1127)</f>
        <v>0.39159447231943756</v>
      </c>
      <c r="BE131" s="34">
        <f t="shared" ref="BE131:BE194" si="109">IF(OR(ISBLANK(Y131),ISNA(Y131)),"",(Y131-BE$1126)/BE$1127)</f>
        <v>-1.0519428352777069</v>
      </c>
      <c r="BF131" s="34">
        <f t="shared" ref="BF131:BF194" si="110">IF(OR(ISBLANK(Z131),ISNA(Z131)),"",(Z131-BF$1126)/BF$1127)</f>
        <v>-0.9420513738168983</v>
      </c>
      <c r="BG131" s="34">
        <f t="shared" ref="BG131:BG194" si="111">IF(OR(ISBLANK(AA131),ISNA(AA131)),"",(AA131-BG$1126)/BG$1127)</f>
        <v>-0.258133953880894</v>
      </c>
      <c r="BH131" s="34">
        <f t="shared" ref="BH131:BH194" si="112">IF(OR(ISBLANK(AB131),ISNA(AB131)),"",(AB131-BH$1126)/BH$1127)</f>
        <v>-0.11506432621005545</v>
      </c>
      <c r="BI131" s="19">
        <f t="shared" si="75"/>
        <v>0.57306522154995643</v>
      </c>
      <c r="BJ131" s="19">
        <f t="shared" si="76"/>
        <v>0.24040136885939356</v>
      </c>
      <c r="BK131" s="19">
        <f t="shared" si="77"/>
        <v>0.867898042340287</v>
      </c>
      <c r="BL131" s="19">
        <f t="shared" si="78"/>
        <v>1.3553264542127936</v>
      </c>
      <c r="BM131" s="19">
        <f t="shared" si="79"/>
        <v>0.23377335333924124</v>
      </c>
      <c r="BN131" s="19">
        <f t="shared" si="80"/>
        <v>-0.11111079291873216</v>
      </c>
      <c r="BO131" s="19">
        <f t="shared" si="81"/>
        <v>6.4904594431124769E-3</v>
      </c>
      <c r="BP131" s="19">
        <f t="shared" si="82"/>
        <v>0.61114965090964901</v>
      </c>
      <c r="BQ131" s="19">
        <f t="shared" si="83"/>
        <v>8.6823945127989452E-2</v>
      </c>
      <c r="BR131" s="19">
        <f t="shared" si="84"/>
        <v>0.3147964184399909</v>
      </c>
      <c r="BS131" s="19">
        <f t="shared" si="85"/>
        <v>0.36248629433027041</v>
      </c>
      <c r="BT131" s="19">
        <f>IF(AND('[1]Ponderación por derecho'!$B$13&lt;&gt;1,'[1]Ponderación por derecho'!$B$13&lt;&gt;0),"Error ponderación",IFERROR(IF(SUM($BI$1126:$BS$1126)=0,0,SUMPRODUCT($BI$1126:$BS$1126,BI131:BS131)),""))</f>
        <v>1.7992265617815303E-2</v>
      </c>
      <c r="BU131" s="34">
        <f t="shared" si="86"/>
        <v>2.334595681750614E-2</v>
      </c>
      <c r="BV131" s="16">
        <f t="shared" si="87"/>
        <v>0</v>
      </c>
      <c r="BW131" s="34">
        <f t="shared" ref="BW131:BW194" si="113">IF(OR(ISBLANK(AC131),ISNA(AC131)),"",(AC131-BW$1126)/BW$1127)</f>
        <v>0.5968641443899555</v>
      </c>
      <c r="BX131" s="34">
        <f t="shared" ref="BX131:BX194" si="114">IF(OR(ISBLANK(AD131),ISNA(AD131)),"",(AD131-BX$1126)/BX$1127)</f>
        <v>-4.9550489627895586E-2</v>
      </c>
      <c r="BY131" s="34">
        <f t="shared" si="88"/>
        <v>-1.7505031056935465</v>
      </c>
      <c r="BZ131" s="34">
        <f t="shared" si="89"/>
        <v>0.4010631503104955</v>
      </c>
      <c r="CA131" s="19">
        <f t="shared" ref="CA131:CA194" si="115">MIN(MAX(IF(BZ131="",0,(BZ131-$BZ$1126)/(2*$BZ$1127)),-1),1)*CTerritorial</f>
        <v>0.30391362324744908</v>
      </c>
      <c r="CB131" s="16"/>
      <c r="CC131" s="5">
        <f t="shared" ref="CC131:CC194" si="116">A131</f>
        <v>8141</v>
      </c>
      <c r="CD131" s="6">
        <f t="shared" ref="CD131:CD194" si="117">E131/$CD$1127</f>
        <v>9.564292372520706E-5</v>
      </c>
      <c r="CE131" s="19">
        <f t="shared" ref="CE131:CE194" si="118">(1+Necesidad*BU131)*(1+CTerritorial*CA131)*(1+PlanesRR*AF131)*(1+SRC*AG131)*(1+ZMRT*AH131)*(1+Priorizado*AI131)*(1+Afro*AJ131)</f>
        <v>2.1974743780337245</v>
      </c>
      <c r="CF131" s="4">
        <f t="shared" ref="CF131:CF194" si="119">CD131*CE131</f>
        <v>2.1017287432637633E-4</v>
      </c>
      <c r="CG131" s="3">
        <f>IF('Ponderación por derecho'!$D$20="Error ponderación","",CF131/$CF$1127)</f>
        <v>1.4119763714331044E-4</v>
      </c>
      <c r="CH131" s="39"/>
    </row>
    <row r="132" spans="1:86" ht="18.95" customHeight="1">
      <c r="A132" s="7">
        <v>8296</v>
      </c>
      <c r="B132" s="7" t="s">
        <v>940</v>
      </c>
      <c r="C132" s="7" t="s">
        <v>957</v>
      </c>
      <c r="D132" s="5">
        <v>0</v>
      </c>
      <c r="E132" s="5">
        <v>3138</v>
      </c>
      <c r="F132" s="19">
        <v>78.304749999999999</v>
      </c>
      <c r="G132" s="19">
        <v>42.918109999999999</v>
      </c>
      <c r="H132" s="19">
        <v>89.137339999999995</v>
      </c>
      <c r="I132" s="19">
        <v>28.453209999999999</v>
      </c>
      <c r="J132" s="19">
        <v>34.086480000000002</v>
      </c>
      <c r="K132" s="84"/>
      <c r="L132" s="84">
        <v>0</v>
      </c>
      <c r="M132" s="84"/>
      <c r="N132" s="84"/>
      <c r="O132" s="84">
        <v>0</v>
      </c>
      <c r="P132" s="84">
        <v>0</v>
      </c>
      <c r="Q132" s="84">
        <v>0</v>
      </c>
      <c r="R132" s="84">
        <v>0</v>
      </c>
      <c r="S132" s="84">
        <v>0</v>
      </c>
      <c r="T132" s="19">
        <v>0.80300859999999996</v>
      </c>
      <c r="U132" s="19">
        <v>0.2461796</v>
      </c>
      <c r="V132" s="19">
        <v>0.81112709999999999</v>
      </c>
      <c r="W132" s="19">
        <v>0.58643749999999994</v>
      </c>
      <c r="X132" s="19">
        <v>0.87941740000000002</v>
      </c>
      <c r="Y132" s="19">
        <v>0.82879659999999999</v>
      </c>
      <c r="Z132" s="19">
        <v>0.20020959999999999</v>
      </c>
      <c r="AA132" s="19">
        <v>0</v>
      </c>
      <c r="AB132" s="19">
        <v>3.1867000000000001E-4</v>
      </c>
      <c r="AC132" s="19">
        <v>0.63339999999999996</v>
      </c>
      <c r="AD132" s="40">
        <v>7645.3154875717019</v>
      </c>
      <c r="AE132" s="19">
        <v>0.4</v>
      </c>
      <c r="AF132" s="5">
        <v>1</v>
      </c>
      <c r="AG132" s="5">
        <v>0</v>
      </c>
      <c r="AH132" s="32">
        <v>1</v>
      </c>
      <c r="AI132" s="32">
        <v>0</v>
      </c>
      <c r="AJ132" s="32">
        <v>0</v>
      </c>
      <c r="AK132" s="16"/>
      <c r="AL132" s="34">
        <f t="shared" si="90"/>
        <v>0.54012907127269838</v>
      </c>
      <c r="AM132" s="34">
        <f t="shared" si="91"/>
        <v>-1.336075349725973</v>
      </c>
      <c r="AN132" s="34">
        <f t="shared" si="92"/>
        <v>1.7712584471534953</v>
      </c>
      <c r="AO132" s="34">
        <f t="shared" si="93"/>
        <v>0.7812216651508026</v>
      </c>
      <c r="AP132" s="34">
        <f t="shared" si="94"/>
        <v>0.69779116956160059</v>
      </c>
      <c r="AQ132" s="34" t="str">
        <f t="shared" si="95"/>
        <v/>
      </c>
      <c r="AR132" s="34">
        <f t="shared" si="96"/>
        <v>-0.60911705809610017</v>
      </c>
      <c r="AS132" s="34" t="str">
        <f t="shared" si="97"/>
        <v/>
      </c>
      <c r="AT132" s="34" t="str">
        <f t="shared" si="98"/>
        <v/>
      </c>
      <c r="AU132" s="34">
        <f t="shared" si="99"/>
        <v>-0.42992876172112682</v>
      </c>
      <c r="AV132" s="34">
        <f t="shared" si="100"/>
        <v>-0.64879765232385067</v>
      </c>
      <c r="AW132" s="34">
        <f t="shared" si="101"/>
        <v>-0.41165100414070804</v>
      </c>
      <c r="AX132" s="34">
        <f t="shared" si="102"/>
        <v>-0.20200785050292994</v>
      </c>
      <c r="AY132" s="34">
        <f t="shared" si="103"/>
        <v>-0.21011422768154267</v>
      </c>
      <c r="AZ132" s="34">
        <f t="shared" si="104"/>
        <v>-2.414455778855932</v>
      </c>
      <c r="BA132" s="34">
        <f t="shared" si="105"/>
        <v>0.38622465473216944</v>
      </c>
      <c r="BB132" s="34">
        <f t="shared" si="106"/>
        <v>0.26329668448554505</v>
      </c>
      <c r="BC132" s="34">
        <f t="shared" si="107"/>
        <v>-0.51245034840581682</v>
      </c>
      <c r="BD132" s="34">
        <f t="shared" si="108"/>
        <v>0.86718770547176482</v>
      </c>
      <c r="BE132" s="34">
        <f t="shared" si="109"/>
        <v>-0.50443032993756209</v>
      </c>
      <c r="BF132" s="34">
        <f t="shared" si="110"/>
        <v>0.98686521611903755</v>
      </c>
      <c r="BG132" s="34">
        <f t="shared" si="111"/>
        <v>-0.258133953880894</v>
      </c>
      <c r="BH132" s="34">
        <f t="shared" si="112"/>
        <v>-0.10712080777887778</v>
      </c>
      <c r="BI132" s="19">
        <f t="shared" ref="BI132:BI195" si="120">IFERROR(AVERAGE(AN132,AQ132,BA132),"")</f>
        <v>1.0787415509428324</v>
      </c>
      <c r="BJ132" s="19">
        <f t="shared" ref="BJ132:BJ195" si="121">IFERROR(AVERAGE(AM132,AR132,BB132),"")</f>
        <v>-0.56063190777884264</v>
      </c>
      <c r="BK132" s="19">
        <f t="shared" ref="BK132:BK195" si="122">IFERROR(AVERAGE(AL132,AS132,BC132),"")</f>
        <v>1.3839361433440778E-2</v>
      </c>
      <c r="BL132" s="19">
        <f t="shared" ref="BL132:BL195" si="123">IFERROR(AVERAGE(AL132,AT132),"")</f>
        <v>0.54012907127269838</v>
      </c>
      <c r="BM132" s="19">
        <f t="shared" ref="BM132:BM195" si="124">IFERROR(AVERAGE(AP132,BD132,AU132),"")</f>
        <v>0.37835003777074611</v>
      </c>
      <c r="BN132" s="19">
        <f t="shared" ref="BN132:BN195" si="125">IFERROR(AVERAGE(AL132,AV132,BE132),"")</f>
        <v>-0.20436630366290479</v>
      </c>
      <c r="BO132" s="19">
        <f t="shared" ref="BO132:BO195" si="126">IFERROR(AVERAGE(AO132,AW132,AZ132),"")</f>
        <v>-0.68162837261527909</v>
      </c>
      <c r="BP132" s="19">
        <f t="shared" ref="BP132:BP195" si="127">IFERROR(AVERAGE(AL132,AX132),"")</f>
        <v>0.16906061038488424</v>
      </c>
      <c r="BQ132" s="19">
        <f t="shared" ref="BQ132:BQ195" si="128">IFERROR(AVERAGE(AL132,AY132,BF132),"")</f>
        <v>0.43896001990339778</v>
      </c>
      <c r="BR132" s="19">
        <f t="shared" ref="BR132:BR195" si="129">IFERROR(AVERAGE(AL132,BG132,AY132),"")</f>
        <v>2.3960296570087237E-2</v>
      </c>
      <c r="BS132" s="19">
        <f t="shared" ref="BS132:BS195" si="130">IFERROR(AVERAGE(AL132,AY132,BH132),"")</f>
        <v>7.4298011937425981E-2</v>
      </c>
      <c r="BT132" s="19">
        <f>IF(AND('[1]Ponderación por derecho'!$B$13&lt;&gt;1,'[1]Ponderación por derecho'!$B$13&lt;&gt;0),"Error ponderación",IFERROR(IF(SUM($BI$1126:$BS$1126)=0,0,SUMPRODUCT($BI$1126:$BS$1126,BI132:BS132)),""))</f>
        <v>-0.5142504589622795</v>
      </c>
      <c r="BU132" s="34">
        <f t="shared" ref="BU132:BU195" si="131">MAX(IF(OR(BT132="",BT132=0),0,(BT132-$BT$1126)/(2*$BT$1127)),-1)</f>
        <v>-0.51439840755703747</v>
      </c>
      <c r="BV132" s="16">
        <f t="shared" ref="BV132:BV195" si="132">IF(OR(BT132&lt;BT$1126-2*BT$1127,BT132&gt;BT$1126+2*BT$1127),1,0)</f>
        <v>0</v>
      </c>
      <c r="BW132" s="34">
        <f t="shared" si="113"/>
        <v>1.7519916800969535</v>
      </c>
      <c r="BX132" s="34">
        <f t="shared" si="114"/>
        <v>-4.9120044992945311E-2</v>
      </c>
      <c r="BY132" s="34">
        <f t="shared" ref="BY132:BY195" si="133">IFERROR(IF(OR(ISBLANK(AE132),ISNA(AE132)),"",(AE132-BY$1126)/BY$1127),"")</f>
        <v>-1.1152730688434138</v>
      </c>
      <c r="BZ132" s="34">
        <f t="shared" ref="BZ132:BZ195" si="134">IFERROR(-AVERAGE(BW132:BY132),"")</f>
        <v>-0.19586618875353143</v>
      </c>
      <c r="CA132" s="19">
        <f t="shared" si="115"/>
        <v>-0.14980230460096189</v>
      </c>
      <c r="CB132" s="16"/>
      <c r="CC132" s="5">
        <f t="shared" si="116"/>
        <v>8296</v>
      </c>
      <c r="CD132" s="6">
        <f t="shared" si="117"/>
        <v>4.5891054227782836E-4</v>
      </c>
      <c r="CE132" s="19">
        <f t="shared" si="118"/>
        <v>0.78523550463515379</v>
      </c>
      <c r="CF132" s="4">
        <f t="shared" si="119"/>
        <v>3.6035285124792261E-4</v>
      </c>
      <c r="CG132" s="3">
        <f>IF('Ponderación por derecho'!$D$20="Error ponderación","",CF132/$CF$1127)</f>
        <v>2.4209104670210063E-4</v>
      </c>
      <c r="CH132" s="39"/>
    </row>
    <row r="133" spans="1:86" ht="18.95" customHeight="1">
      <c r="A133" s="7">
        <v>8372</v>
      </c>
      <c r="B133" s="7" t="s">
        <v>940</v>
      </c>
      <c r="C133" s="7" t="s">
        <v>956</v>
      </c>
      <c r="D133" s="5">
        <v>0</v>
      </c>
      <c r="E133" s="5">
        <v>505</v>
      </c>
      <c r="F133" s="19">
        <v>68.767660000000006</v>
      </c>
      <c r="G133" s="19">
        <v>46.710320000000003</v>
      </c>
      <c r="H133" s="19">
        <v>80.684039999999996</v>
      </c>
      <c r="I133" s="19">
        <v>24.272020000000001</v>
      </c>
      <c r="J133" s="19">
        <v>26.018370000000001</v>
      </c>
      <c r="K133" s="84">
        <v>1.0049499999999999E-2</v>
      </c>
      <c r="L133" s="84">
        <v>2.2519399999999998E-2</v>
      </c>
      <c r="M133" s="84">
        <v>3.1630699999999998E-2</v>
      </c>
      <c r="N133" s="84">
        <v>0</v>
      </c>
      <c r="O133" s="84">
        <v>6.2138999999999996E-3</v>
      </c>
      <c r="P133" s="84">
        <v>1.7510899999999999E-2</v>
      </c>
      <c r="Q133" s="84">
        <v>4.9820999999999997E-3</v>
      </c>
      <c r="R133" s="84">
        <v>7.6599999999999997E-4</v>
      </c>
      <c r="S133" s="84">
        <v>6.7889999999999997E-4</v>
      </c>
      <c r="T133" s="19">
        <v>0.95231209999999999</v>
      </c>
      <c r="U133" s="19">
        <v>0.19219649999999999</v>
      </c>
      <c r="V133" s="19">
        <v>0.81791910000000001</v>
      </c>
      <c r="W133" s="19">
        <v>0.73265899999999995</v>
      </c>
      <c r="X133" s="19">
        <v>0.77456650000000005</v>
      </c>
      <c r="Y133" s="19">
        <v>0.88872830000000003</v>
      </c>
      <c r="Z133" s="19">
        <v>1.20482E-2</v>
      </c>
      <c r="AA133" s="19">
        <v>0</v>
      </c>
      <c r="AB133" s="19">
        <v>0</v>
      </c>
      <c r="AC133" s="19">
        <v>0.54630000000000001</v>
      </c>
      <c r="AD133" s="40">
        <v>0</v>
      </c>
      <c r="AE133" s="19" t="s">
        <v>1121</v>
      </c>
      <c r="AF133" s="5">
        <v>0</v>
      </c>
      <c r="AG133" s="5">
        <v>0</v>
      </c>
      <c r="AH133" s="32">
        <v>0</v>
      </c>
      <c r="AI133" s="32">
        <v>0</v>
      </c>
      <c r="AJ133" s="32">
        <v>0</v>
      </c>
      <c r="AK133" s="16"/>
      <c r="AL133" s="34">
        <f t="shared" si="90"/>
        <v>-4.2042541956111748E-2</v>
      </c>
      <c r="AM133" s="34">
        <f t="shared" si="91"/>
        <v>-0.9551443686303327</v>
      </c>
      <c r="AN133" s="34">
        <f t="shared" si="92"/>
        <v>0.75480222429537069</v>
      </c>
      <c r="AO133" s="34">
        <f t="shared" si="93"/>
        <v>0.40802754258347712</v>
      </c>
      <c r="AP133" s="34">
        <f t="shared" si="94"/>
        <v>8.8407955830474227E-2</v>
      </c>
      <c r="AQ133" s="34">
        <f t="shared" si="95"/>
        <v>-0.10862240297723039</v>
      </c>
      <c r="AR133" s="34">
        <f t="shared" si="96"/>
        <v>0.1790075080409011</v>
      </c>
      <c r="AS133" s="34">
        <f t="shared" si="97"/>
        <v>-0.46776580969665882</v>
      </c>
      <c r="AT133" s="34">
        <f t="shared" si="98"/>
        <v>-0.15074875333706975</v>
      </c>
      <c r="AU133" s="34">
        <f t="shared" si="99"/>
        <v>-0.27206864492679289</v>
      </c>
      <c r="AV133" s="34">
        <f t="shared" si="100"/>
        <v>-0.22482842165165398</v>
      </c>
      <c r="AW133" s="34">
        <f t="shared" si="101"/>
        <v>-0.2720771563095552</v>
      </c>
      <c r="AX133" s="34">
        <f t="shared" si="102"/>
        <v>-0.17754525108078795</v>
      </c>
      <c r="AY133" s="34">
        <f t="shared" si="103"/>
        <v>-0.18375529120406683</v>
      </c>
      <c r="AZ133" s="34">
        <f t="shared" si="104"/>
        <v>0.179298517267303</v>
      </c>
      <c r="BA133" s="34">
        <f t="shared" si="105"/>
        <v>-0.12690961893610028</v>
      </c>
      <c r="BB133" s="34">
        <f t="shared" si="106"/>
        <v>0.42989786852551959</v>
      </c>
      <c r="BC133" s="34">
        <f t="shared" si="107"/>
        <v>1.1204426727023498</v>
      </c>
      <c r="BD133" s="34">
        <f t="shared" si="108"/>
        <v>-0.38938295889168506</v>
      </c>
      <c r="BE133" s="34">
        <f t="shared" si="109"/>
        <v>0.41193138553884889</v>
      </c>
      <c r="BF133" s="34">
        <f t="shared" si="110"/>
        <v>-0.89562184080029017</v>
      </c>
      <c r="BG133" s="34">
        <f t="shared" si="111"/>
        <v>-0.258133953880894</v>
      </c>
      <c r="BH133" s="34">
        <f t="shared" si="112"/>
        <v>-0.11506432621005545</v>
      </c>
      <c r="BI133" s="19">
        <f t="shared" si="120"/>
        <v>0.17309006746068001</v>
      </c>
      <c r="BJ133" s="19">
        <f t="shared" si="121"/>
        <v>-0.11541299735463735</v>
      </c>
      <c r="BK133" s="19">
        <f t="shared" si="122"/>
        <v>0.20354477368319304</v>
      </c>
      <c r="BL133" s="19">
        <f t="shared" si="123"/>
        <v>-9.6395647646590754E-2</v>
      </c>
      <c r="BM133" s="19">
        <f t="shared" si="124"/>
        <v>-0.19101454932933457</v>
      </c>
      <c r="BN133" s="19">
        <f t="shared" si="125"/>
        <v>4.8353473977027717E-2</v>
      </c>
      <c r="BO133" s="19">
        <f t="shared" si="126"/>
        <v>0.10508296784707498</v>
      </c>
      <c r="BP133" s="19">
        <f t="shared" si="127"/>
        <v>-0.10979389651844984</v>
      </c>
      <c r="BQ133" s="19">
        <f t="shared" si="128"/>
        <v>-0.37380655798682288</v>
      </c>
      <c r="BR133" s="19">
        <f t="shared" si="129"/>
        <v>-0.16131059568035752</v>
      </c>
      <c r="BS133" s="19">
        <f t="shared" si="130"/>
        <v>-0.11362071979007803</v>
      </c>
      <c r="BT133" s="19">
        <f>IF(AND('[1]Ponderación por derecho'!$B$13&lt;&gt;1,'[1]Ponderación por derecho'!$B$13&lt;&gt;0),"Error ponderación",IFERROR(IF(SUM($BI$1126:$BS$1126)=0,0,SUMPRODUCT($BI$1126:$BS$1126,BI133:BS133)),""))</f>
        <v>4.3964926645718327E-2</v>
      </c>
      <c r="BU133" s="34">
        <f t="shared" si="131"/>
        <v>4.9587089764102976E-2</v>
      </c>
      <c r="BV133" s="16">
        <f t="shared" si="132"/>
        <v>0</v>
      </c>
      <c r="BW133" s="34">
        <f t="shared" si="113"/>
        <v>0.4911945828528495</v>
      </c>
      <c r="BX133" s="34">
        <f t="shared" si="114"/>
        <v>-4.9550489627895586E-2</v>
      </c>
      <c r="BY133" s="34" t="str">
        <f t="shared" si="133"/>
        <v/>
      </c>
      <c r="BZ133" s="34">
        <f t="shared" si="134"/>
        <v>-0.22082204661247695</v>
      </c>
      <c r="CA133" s="19">
        <f t="shared" si="115"/>
        <v>-0.16877083146459126</v>
      </c>
      <c r="CB133" s="16"/>
      <c r="CC133" s="5">
        <f t="shared" si="116"/>
        <v>8372</v>
      </c>
      <c r="CD133" s="6">
        <f t="shared" si="117"/>
        <v>7.3852716332155292E-5</v>
      </c>
      <c r="CE133" s="19">
        <f t="shared" si="118"/>
        <v>0.88595586043034891</v>
      </c>
      <c r="CF133" s="4">
        <f t="shared" si="119"/>
        <v>6.5430246843173128E-5</v>
      </c>
      <c r="CG133" s="3">
        <f>IF('Ponderación por derecho'!$D$20="Error ponderación","",CF133/$CF$1127)</f>
        <v>4.3957129489569742E-5</v>
      </c>
      <c r="CH133" s="39"/>
    </row>
    <row r="134" spans="1:86" ht="18.95" customHeight="1">
      <c r="A134" s="7">
        <v>8421</v>
      </c>
      <c r="B134" s="7" t="s">
        <v>940</v>
      </c>
      <c r="C134" s="7" t="s">
        <v>955</v>
      </c>
      <c r="D134" s="5">
        <v>0</v>
      </c>
      <c r="E134" s="5">
        <v>1041</v>
      </c>
      <c r="F134" s="19">
        <v>89.448319999999995</v>
      </c>
      <c r="G134" s="19">
        <v>64.917689999999993</v>
      </c>
      <c r="H134" s="19">
        <v>81.089070000000007</v>
      </c>
      <c r="I134" s="19">
        <v>35.560920000000003</v>
      </c>
      <c r="J134" s="19">
        <v>32.324770000000001</v>
      </c>
      <c r="K134" s="84">
        <v>1.6500399999999998E-2</v>
      </c>
      <c r="L134" s="84">
        <v>4.1957899999999999E-2</v>
      </c>
      <c r="M134" s="84">
        <v>0.16085450000000001</v>
      </c>
      <c r="N134" s="84">
        <v>2.88951E-2</v>
      </c>
      <c r="O134" s="84">
        <v>3.1667000000000002E-3</v>
      </c>
      <c r="P134" s="84">
        <v>2.4077500000000002E-2</v>
      </c>
      <c r="Q134" s="84">
        <v>1.4012E-3</v>
      </c>
      <c r="R134" s="84">
        <v>0</v>
      </c>
      <c r="S134" s="84">
        <v>0</v>
      </c>
      <c r="T134" s="19">
        <v>0.98260150000000002</v>
      </c>
      <c r="U134" s="19">
        <v>0.26097759999999998</v>
      </c>
      <c r="V134" s="19">
        <v>0.84424189999999999</v>
      </c>
      <c r="W134" s="19">
        <v>0.59320629999999996</v>
      </c>
      <c r="X134" s="19">
        <v>0.86578290000000002</v>
      </c>
      <c r="Y134" s="19">
        <v>0.85086989999999996</v>
      </c>
      <c r="Z134" s="19">
        <v>0.1125461</v>
      </c>
      <c r="AA134" s="19">
        <v>0</v>
      </c>
      <c r="AB134" s="19">
        <v>9.6060999999999998E-4</v>
      </c>
      <c r="AC134" s="19">
        <v>0.56659999999999999</v>
      </c>
      <c r="AD134" s="40">
        <v>30559.077809798269</v>
      </c>
      <c r="AE134" s="19">
        <v>0</v>
      </c>
      <c r="AF134" s="5">
        <v>0</v>
      </c>
      <c r="AG134" s="5">
        <v>0</v>
      </c>
      <c r="AH134" s="32">
        <v>1</v>
      </c>
      <c r="AI134" s="32">
        <v>0</v>
      </c>
      <c r="AJ134" s="32">
        <v>1</v>
      </c>
      <c r="AK134" s="16"/>
      <c r="AL134" s="34">
        <f t="shared" si="90"/>
        <v>1.2203648794729121</v>
      </c>
      <c r="AM134" s="34">
        <f t="shared" si="91"/>
        <v>0.87380268790696802</v>
      </c>
      <c r="AN134" s="34">
        <f t="shared" si="92"/>
        <v>0.80350453746824246</v>
      </c>
      <c r="AO134" s="34">
        <f t="shared" si="93"/>
        <v>1.4156237365498561</v>
      </c>
      <c r="AP134" s="34">
        <f t="shared" si="94"/>
        <v>0.56472946100008337</v>
      </c>
      <c r="AQ134" s="34">
        <f t="shared" si="95"/>
        <v>7.3860845560544508E-2</v>
      </c>
      <c r="AR134" s="34">
        <f t="shared" si="96"/>
        <v>0.85930802132518491</v>
      </c>
      <c r="AS134" s="34">
        <f t="shared" si="97"/>
        <v>1.5428455247663342</v>
      </c>
      <c r="AT134" s="34">
        <f t="shared" si="98"/>
        <v>0.51227475470608963</v>
      </c>
      <c r="AU134" s="34">
        <f t="shared" si="99"/>
        <v>-0.34948079315828912</v>
      </c>
      <c r="AV134" s="34">
        <f t="shared" si="100"/>
        <v>-6.583965750292102E-2</v>
      </c>
      <c r="AW134" s="34">
        <f t="shared" si="101"/>
        <v>-0.37239629717356337</v>
      </c>
      <c r="AX134" s="34">
        <f t="shared" si="102"/>
        <v>-0.20200785050292994</v>
      </c>
      <c r="AY134" s="34">
        <f t="shared" si="103"/>
        <v>-0.21011422768154267</v>
      </c>
      <c r="AZ134" s="34">
        <f t="shared" si="104"/>
        <v>0.70549690763990081</v>
      </c>
      <c r="BA134" s="34">
        <f t="shared" si="105"/>
        <v>0.52688647262967891</v>
      </c>
      <c r="BB134" s="34">
        <f t="shared" si="106"/>
        <v>1.075570667001289</v>
      </c>
      <c r="BC134" s="34">
        <f t="shared" si="107"/>
        <v>-0.43686142146089435</v>
      </c>
      <c r="BD134" s="34">
        <f t="shared" si="108"/>
        <v>0.70378698384454508</v>
      </c>
      <c r="BE134" s="34">
        <f t="shared" si="109"/>
        <v>-0.16692735481378923</v>
      </c>
      <c r="BF134" s="34">
        <f t="shared" si="110"/>
        <v>0.10982346305891216</v>
      </c>
      <c r="BG134" s="34">
        <f t="shared" si="111"/>
        <v>-0.258133953880894</v>
      </c>
      <c r="BH134" s="34">
        <f t="shared" si="112"/>
        <v>-9.1119106264112709E-2</v>
      </c>
      <c r="BI134" s="19">
        <f t="shared" si="120"/>
        <v>0.46808395188615526</v>
      </c>
      <c r="BJ134" s="19">
        <f t="shared" si="121"/>
        <v>0.93622712541114728</v>
      </c>
      <c r="BK134" s="19">
        <f t="shared" si="122"/>
        <v>0.77544966092611745</v>
      </c>
      <c r="BL134" s="19">
        <f t="shared" si="123"/>
        <v>0.86631981708950079</v>
      </c>
      <c r="BM134" s="19">
        <f t="shared" si="124"/>
        <v>0.30634521722877978</v>
      </c>
      <c r="BN134" s="19">
        <f t="shared" si="125"/>
        <v>0.32919928905206725</v>
      </c>
      <c r="BO134" s="19">
        <f t="shared" si="126"/>
        <v>0.58290811567206446</v>
      </c>
      <c r="BP134" s="19">
        <f t="shared" si="127"/>
        <v>0.50917851448499107</v>
      </c>
      <c r="BQ134" s="19">
        <f t="shared" si="128"/>
        <v>0.37335803828342717</v>
      </c>
      <c r="BR134" s="19">
        <f t="shared" si="129"/>
        <v>0.25070556597015847</v>
      </c>
      <c r="BS134" s="19">
        <f t="shared" si="130"/>
        <v>0.30637718184241891</v>
      </c>
      <c r="BT134" s="19">
        <f>IF(AND('[1]Ponderación por derecho'!$B$13&lt;&gt;1,'[1]Ponderación por derecho'!$B$13&lt;&gt;0),"Error ponderación",IFERROR(IF(SUM($BI$1126:$BS$1126)=0,0,SUMPRODUCT($BI$1126:$BS$1126,BI134:BS134)),""))</f>
        <v>0.57745926963388183</v>
      </c>
      <c r="BU134" s="34">
        <f t="shared" si="131"/>
        <v>0.58859601016581897</v>
      </c>
      <c r="BV134" s="16">
        <f t="shared" si="132"/>
        <v>0</v>
      </c>
      <c r="BW134" s="34">
        <f t="shared" si="113"/>
        <v>0.785042815620419</v>
      </c>
      <c r="BX134" s="34">
        <f t="shared" si="114"/>
        <v>-4.7829960094007952E-2</v>
      </c>
      <c r="BY134" s="34">
        <f t="shared" si="133"/>
        <v>-2.7676504258153067</v>
      </c>
      <c r="BZ134" s="34">
        <f t="shared" si="134"/>
        <v>0.67681252342963194</v>
      </c>
      <c r="CA134" s="19">
        <f t="shared" si="115"/>
        <v>0.5135060732927752</v>
      </c>
      <c r="CB134" s="16"/>
      <c r="CC134" s="5">
        <f t="shared" si="116"/>
        <v>8421</v>
      </c>
      <c r="CD134" s="6">
        <f t="shared" si="117"/>
        <v>1.5223896574608647E-4</v>
      </c>
      <c r="CE134" s="19">
        <f t="shared" si="118"/>
        <v>3.7800440440843732</v>
      </c>
      <c r="CF134" s="4">
        <f t="shared" si="119"/>
        <v>5.7546999574605907E-4</v>
      </c>
      <c r="CG134" s="3">
        <f>IF('Ponderación por derecho'!$D$20="Error ponderación","",CF134/$CF$1127)</f>
        <v>3.8661032688754108E-4</v>
      </c>
      <c r="CH134" s="39"/>
    </row>
    <row r="135" spans="1:86" ht="18.95" customHeight="1">
      <c r="A135" s="7">
        <v>8433</v>
      </c>
      <c r="B135" s="7" t="s">
        <v>940</v>
      </c>
      <c r="C135" s="7" t="s">
        <v>954</v>
      </c>
      <c r="D135" s="5">
        <v>0</v>
      </c>
      <c r="E135" s="5">
        <v>10210</v>
      </c>
      <c r="F135" s="19">
        <v>62.497169999999997</v>
      </c>
      <c r="G135" s="19">
        <v>43.915289999999999</v>
      </c>
      <c r="H135" s="19">
        <v>75.858680000000007</v>
      </c>
      <c r="I135" s="19">
        <v>24.94004</v>
      </c>
      <c r="J135" s="19">
        <v>16.41873</v>
      </c>
      <c r="K135" s="84"/>
      <c r="L135" s="84">
        <v>0</v>
      </c>
      <c r="M135" s="84">
        <v>1.7037400000000001E-2</v>
      </c>
      <c r="N135" s="84"/>
      <c r="O135" s="84">
        <v>0</v>
      </c>
      <c r="P135" s="84">
        <v>0</v>
      </c>
      <c r="Q135" s="84">
        <v>4.5661E-3</v>
      </c>
      <c r="R135" s="84">
        <v>3.746E-4</v>
      </c>
      <c r="S135" s="84">
        <v>4.6789999999999999E-4</v>
      </c>
      <c r="T135" s="19">
        <v>0.79250220000000005</v>
      </c>
      <c r="U135" s="19">
        <v>0.28128710000000001</v>
      </c>
      <c r="V135" s="19">
        <v>0.86256639999999996</v>
      </c>
      <c r="W135" s="19">
        <v>0.64476500000000003</v>
      </c>
      <c r="X135" s="19">
        <v>0.87659509999999996</v>
      </c>
      <c r="Y135" s="19">
        <v>0.84378220000000004</v>
      </c>
      <c r="Z135" s="19">
        <v>0.13239200000000001</v>
      </c>
      <c r="AA135" s="19">
        <v>0</v>
      </c>
      <c r="AB135" s="19">
        <v>0</v>
      </c>
      <c r="AC135" s="19">
        <v>0.60160000000000002</v>
      </c>
      <c r="AD135" s="40">
        <v>2138.099902056807</v>
      </c>
      <c r="AE135" s="19">
        <v>0.84811320000000001</v>
      </c>
      <c r="AF135" s="5">
        <v>1</v>
      </c>
      <c r="AG135" s="5">
        <v>0</v>
      </c>
      <c r="AH135" s="32">
        <v>1</v>
      </c>
      <c r="AI135" s="32">
        <v>0</v>
      </c>
      <c r="AJ135" s="32">
        <v>0</v>
      </c>
      <c r="AK135" s="16"/>
      <c r="AL135" s="34">
        <f t="shared" si="90"/>
        <v>-0.4248114241869736</v>
      </c>
      <c r="AM135" s="34">
        <f t="shared" si="91"/>
        <v>-1.2359077019087503</v>
      </c>
      <c r="AN135" s="34">
        <f t="shared" si="92"/>
        <v>0.17458299635708971</v>
      </c>
      <c r="AO135" s="34">
        <f t="shared" si="93"/>
        <v>0.46765198867595903</v>
      </c>
      <c r="AP135" s="34">
        <f t="shared" si="94"/>
        <v>-0.63665150343097243</v>
      </c>
      <c r="AQ135" s="34" t="str">
        <f t="shared" si="95"/>
        <v/>
      </c>
      <c r="AR135" s="34">
        <f t="shared" si="96"/>
        <v>-0.60911705809610017</v>
      </c>
      <c r="AS135" s="34">
        <f t="shared" si="97"/>
        <v>-0.69482502314819627</v>
      </c>
      <c r="AT135" s="34" t="str">
        <f t="shared" si="98"/>
        <v/>
      </c>
      <c r="AU135" s="34">
        <f t="shared" si="99"/>
        <v>-0.42992876172112682</v>
      </c>
      <c r="AV135" s="34">
        <f t="shared" si="100"/>
        <v>-0.64879765232385067</v>
      </c>
      <c r="AW135" s="34">
        <f t="shared" si="101"/>
        <v>-0.28373142272286672</v>
      </c>
      <c r="AX135" s="34">
        <f t="shared" si="102"/>
        <v>-0.19004480906228452</v>
      </c>
      <c r="AY135" s="34">
        <f t="shared" si="103"/>
        <v>-0.19194756635025537</v>
      </c>
      <c r="AZ135" s="34">
        <f t="shared" si="104"/>
        <v>-2.5969767521538718</v>
      </c>
      <c r="BA135" s="34">
        <f t="shared" si="105"/>
        <v>0.71993764107064917</v>
      </c>
      <c r="BB135" s="34">
        <f t="shared" si="106"/>
        <v>1.5250529103670869</v>
      </c>
      <c r="BC135" s="34">
        <f t="shared" si="107"/>
        <v>0.13890781498798457</v>
      </c>
      <c r="BD135" s="34">
        <f t="shared" si="108"/>
        <v>0.83336425344576381</v>
      </c>
      <c r="BE135" s="34">
        <f t="shared" si="109"/>
        <v>-0.27529900004965074</v>
      </c>
      <c r="BF135" s="34">
        <f t="shared" si="110"/>
        <v>0.30837454677169979</v>
      </c>
      <c r="BG135" s="34">
        <f t="shared" si="111"/>
        <v>-0.258133953880894</v>
      </c>
      <c r="BH135" s="34">
        <f t="shared" si="112"/>
        <v>-0.11506432621005545</v>
      </c>
      <c r="BI135" s="19">
        <f t="shared" si="120"/>
        <v>0.44726031871386945</v>
      </c>
      <c r="BJ135" s="19">
        <f t="shared" si="121"/>
        <v>-0.1066572832125879</v>
      </c>
      <c r="BK135" s="19">
        <f t="shared" si="122"/>
        <v>-0.32690954411572842</v>
      </c>
      <c r="BL135" s="19">
        <f t="shared" si="123"/>
        <v>-0.4248114241869736</v>
      </c>
      <c r="BM135" s="19">
        <f t="shared" si="124"/>
        <v>-7.7738670568778478E-2</v>
      </c>
      <c r="BN135" s="19">
        <f t="shared" si="125"/>
        <v>-0.4496360255201583</v>
      </c>
      <c r="BO135" s="19">
        <f t="shared" si="126"/>
        <v>-0.80435206206692644</v>
      </c>
      <c r="BP135" s="19">
        <f t="shared" si="127"/>
        <v>-0.30742811662462904</v>
      </c>
      <c r="BQ135" s="19">
        <f t="shared" si="128"/>
        <v>-0.10279481458850971</v>
      </c>
      <c r="BR135" s="19">
        <f t="shared" si="129"/>
        <v>-0.29163098147270766</v>
      </c>
      <c r="BS135" s="19">
        <f t="shared" si="130"/>
        <v>-0.24394110558242812</v>
      </c>
      <c r="BT135" s="19">
        <f>IF(AND('[1]Ponderación por derecho'!$B$13&lt;&gt;1,'[1]Ponderación por derecho'!$B$13&lt;&gt;0),"Error ponderación",IFERROR(IF(SUM($BI$1126:$BS$1126)=0,0,SUMPRODUCT($BI$1126:$BS$1126,BI135:BS135)),""))</f>
        <v>-0.55839829533202834</v>
      </c>
      <c r="BU135" s="34">
        <f t="shared" si="131"/>
        <v>-0.55900258739978026</v>
      </c>
      <c r="BV135" s="16">
        <f t="shared" si="132"/>
        <v>0</v>
      </c>
      <c r="BW135" s="34">
        <f t="shared" si="113"/>
        <v>1.2916776997024362</v>
      </c>
      <c r="BX135" s="34">
        <f t="shared" si="114"/>
        <v>-4.9430110863497419E-2</v>
      </c>
      <c r="BY135" s="34">
        <f t="shared" si="133"/>
        <v>0.73585719375712888</v>
      </c>
      <c r="BZ135" s="34">
        <f t="shared" si="134"/>
        <v>-0.65936826086535583</v>
      </c>
      <c r="CA135" s="19">
        <f t="shared" si="115"/>
        <v>-0.50210241609761053</v>
      </c>
      <c r="CB135" s="16"/>
      <c r="CC135" s="5">
        <f t="shared" si="116"/>
        <v>8433</v>
      </c>
      <c r="CD135" s="6">
        <f t="shared" si="117"/>
        <v>1.4931410569332783E-3</v>
      </c>
      <c r="CE135" s="19">
        <f t="shared" si="118"/>
        <v>0.46027741861715277</v>
      </c>
      <c r="CF135" s="4">
        <f t="shared" si="119"/>
        <v>6.8725911131653646E-4</v>
      </c>
      <c r="CG135" s="3">
        <f>IF('Ponderación por derecho'!$D$20="Error ponderación","",CF135/$CF$1127)</f>
        <v>4.6171211643808229E-4</v>
      </c>
      <c r="CH135" s="39"/>
    </row>
    <row r="136" spans="1:86" ht="18.95" customHeight="1">
      <c r="A136" s="7">
        <v>8436</v>
      </c>
      <c r="B136" s="7" t="s">
        <v>940</v>
      </c>
      <c r="C136" s="7" t="s">
        <v>953</v>
      </c>
      <c r="D136" s="5">
        <v>0</v>
      </c>
      <c r="E136" s="5">
        <v>442</v>
      </c>
      <c r="F136" s="19">
        <v>81.354249999999993</v>
      </c>
      <c r="G136" s="19">
        <v>53.881309999999999</v>
      </c>
      <c r="H136" s="19">
        <v>87.480590000000007</v>
      </c>
      <c r="I136" s="19">
        <v>24.33268</v>
      </c>
      <c r="J136" s="19">
        <v>34.226439999999997</v>
      </c>
      <c r="K136" s="84">
        <v>1.4131599999999999E-2</v>
      </c>
      <c r="L136" s="84">
        <v>8.2419999999999993E-3</v>
      </c>
      <c r="M136" s="84">
        <v>4.1426400000000002E-2</v>
      </c>
      <c r="N136" s="84">
        <v>2.6175E-3</v>
      </c>
      <c r="O136" s="84">
        <v>2.8581000000000001E-3</v>
      </c>
      <c r="P136" s="84">
        <v>1.5878400000000001E-2</v>
      </c>
      <c r="Q136" s="84">
        <v>0</v>
      </c>
      <c r="R136" s="84">
        <v>1.7505000000000001E-3</v>
      </c>
      <c r="S136" s="84">
        <v>0</v>
      </c>
      <c r="T136" s="19">
        <v>0.93492410000000004</v>
      </c>
      <c r="U136" s="19">
        <v>0.32104120000000003</v>
      </c>
      <c r="V136" s="19">
        <v>0.85249459999999999</v>
      </c>
      <c r="W136" s="19">
        <v>0.72451189999999999</v>
      </c>
      <c r="X136" s="19">
        <v>0.89587859999999997</v>
      </c>
      <c r="Y136" s="19">
        <v>0.80694140000000003</v>
      </c>
      <c r="Z136" s="19">
        <v>0</v>
      </c>
      <c r="AA136" s="19">
        <v>0</v>
      </c>
      <c r="AB136" s="19">
        <v>0</v>
      </c>
      <c r="AC136" s="19">
        <v>0.55910000000000004</v>
      </c>
      <c r="AD136" s="40">
        <v>26470.588235294119</v>
      </c>
      <c r="AE136" s="19">
        <v>0.54056599999999999</v>
      </c>
      <c r="AF136" s="5">
        <v>0</v>
      </c>
      <c r="AG136" s="5">
        <v>0</v>
      </c>
      <c r="AH136" s="32">
        <v>1</v>
      </c>
      <c r="AI136" s="32">
        <v>0</v>
      </c>
      <c r="AJ136" s="32">
        <v>1</v>
      </c>
      <c r="AK136" s="16"/>
      <c r="AL136" s="34">
        <f t="shared" si="90"/>
        <v>0.72627938908885148</v>
      </c>
      <c r="AM136" s="34">
        <f t="shared" si="91"/>
        <v>-0.23481183005071254</v>
      </c>
      <c r="AN136" s="34">
        <f t="shared" si="92"/>
        <v>1.5720446670652237</v>
      </c>
      <c r="AO136" s="34">
        <f t="shared" si="93"/>
        <v>0.41344178003141263</v>
      </c>
      <c r="AP136" s="34">
        <f t="shared" si="94"/>
        <v>0.70836232867988302</v>
      </c>
      <c r="AQ136" s="34">
        <f t="shared" si="95"/>
        <v>6.8521616348471539E-3</v>
      </c>
      <c r="AR136" s="34">
        <f t="shared" si="96"/>
        <v>-0.32066698064727095</v>
      </c>
      <c r="AS136" s="34">
        <f t="shared" si="97"/>
        <v>-0.31535313146711325</v>
      </c>
      <c r="AT136" s="34">
        <f t="shared" si="98"/>
        <v>-9.0687911453741096E-2</v>
      </c>
      <c r="AU136" s="34">
        <f t="shared" si="99"/>
        <v>-0.35732057687587893</v>
      </c>
      <c r="AV136" s="34">
        <f t="shared" si="100"/>
        <v>-0.26435407533435223</v>
      </c>
      <c r="AW136" s="34">
        <f t="shared" si="101"/>
        <v>-0.41165100414070804</v>
      </c>
      <c r="AX136" s="34">
        <f t="shared" si="102"/>
        <v>-0.14610474307674254</v>
      </c>
      <c r="AY136" s="34">
        <f t="shared" si="103"/>
        <v>-0.21011422768154267</v>
      </c>
      <c r="AZ136" s="34">
        <f t="shared" si="104"/>
        <v>-0.12277209528357955</v>
      </c>
      <c r="BA136" s="34">
        <f t="shared" si="105"/>
        <v>1.0978187043818664</v>
      </c>
      <c r="BB136" s="34">
        <f t="shared" si="106"/>
        <v>1.2780014078032169</v>
      </c>
      <c r="BC136" s="34">
        <f t="shared" si="107"/>
        <v>1.0294619158897724</v>
      </c>
      <c r="BD136" s="34">
        <f t="shared" si="108"/>
        <v>1.0644646102977566</v>
      </c>
      <c r="BE136" s="34">
        <f t="shared" si="109"/>
        <v>-0.83859853414468477</v>
      </c>
      <c r="BF136" s="34">
        <f t="shared" si="110"/>
        <v>-1.0161597436814094</v>
      </c>
      <c r="BG136" s="34">
        <f t="shared" si="111"/>
        <v>-0.258133953880894</v>
      </c>
      <c r="BH136" s="34">
        <f t="shared" si="112"/>
        <v>-0.11506432621005545</v>
      </c>
      <c r="BI136" s="19">
        <f t="shared" si="120"/>
        <v>0.89223851102731244</v>
      </c>
      <c r="BJ136" s="19">
        <f t="shared" si="121"/>
        <v>0.24084086570174446</v>
      </c>
      <c r="BK136" s="19">
        <f t="shared" si="122"/>
        <v>0.48012939117050357</v>
      </c>
      <c r="BL136" s="19">
        <f t="shared" si="123"/>
        <v>0.31779573881755518</v>
      </c>
      <c r="BM136" s="19">
        <f t="shared" si="124"/>
        <v>0.47183545403392024</v>
      </c>
      <c r="BN136" s="19">
        <f t="shared" si="125"/>
        <v>-0.12555774013006185</v>
      </c>
      <c r="BO136" s="19">
        <f t="shared" si="126"/>
        <v>-4.0327106464291655E-2</v>
      </c>
      <c r="BP136" s="19">
        <f t="shared" si="127"/>
        <v>0.29008732300605444</v>
      </c>
      <c r="BQ136" s="19">
        <f t="shared" si="128"/>
        <v>-0.16666486075803352</v>
      </c>
      <c r="BR136" s="19">
        <f t="shared" si="129"/>
        <v>8.6010402508804942E-2</v>
      </c>
      <c r="BS136" s="19">
        <f t="shared" si="130"/>
        <v>0.13370027839908447</v>
      </c>
      <c r="BT136" s="19">
        <f>IF(AND('[1]Ponderación por derecho'!$B$13&lt;&gt;1,'[1]Ponderación por derecho'!$B$13&lt;&gt;0),"Error ponderación",IFERROR(IF(SUM($BI$1126:$BS$1126)=0,0,SUMPRODUCT($BI$1126:$BS$1126,BI136:BS136)),""))</f>
        <v>-9.6627021308154891E-3</v>
      </c>
      <c r="BU136" s="34">
        <f t="shared" si="131"/>
        <v>-4.5948723700012482E-3</v>
      </c>
      <c r="BV136" s="16">
        <f t="shared" si="132"/>
        <v>0</v>
      </c>
      <c r="BW136" s="34">
        <f t="shared" si="113"/>
        <v>0.67647819760284467</v>
      </c>
      <c r="BX136" s="34">
        <f t="shared" si="114"/>
        <v>-4.8060149208539106E-2</v>
      </c>
      <c r="BY136" s="34">
        <f t="shared" si="133"/>
        <v>-0.53460287994313638</v>
      </c>
      <c r="BZ136" s="34">
        <f t="shared" si="134"/>
        <v>-3.1271722817056403E-2</v>
      </c>
      <c r="CA136" s="19">
        <f t="shared" si="115"/>
        <v>-2.4696825704285767E-2</v>
      </c>
      <c r="CB136" s="16"/>
      <c r="CC136" s="5">
        <f t="shared" si="116"/>
        <v>8436</v>
      </c>
      <c r="CD136" s="6">
        <f t="shared" si="117"/>
        <v>6.4639407165965632E-5</v>
      </c>
      <c r="CE136" s="19">
        <f t="shared" si="118"/>
        <v>1.6456026683063871</v>
      </c>
      <c r="CF136" s="4">
        <f t="shared" si="119"/>
        <v>1.0637078091005605E-4</v>
      </c>
      <c r="CG136" s="3">
        <f>IF('Ponderación por derecho'!$D$20="Error ponderación","",CF136/$CF$1127)</f>
        <v>7.1461662089967283E-5</v>
      </c>
      <c r="CH136" s="39"/>
    </row>
    <row r="137" spans="1:86" ht="18.95" customHeight="1">
      <c r="A137" s="7">
        <v>8520</v>
      </c>
      <c r="B137" s="7" t="s">
        <v>940</v>
      </c>
      <c r="C137" s="7" t="s">
        <v>952</v>
      </c>
      <c r="D137" s="5">
        <v>0</v>
      </c>
      <c r="E137" s="5">
        <v>1777</v>
      </c>
      <c r="F137" s="19">
        <v>64.388130000000004</v>
      </c>
      <c r="G137" s="19">
        <v>42.390799999999999</v>
      </c>
      <c r="H137" s="19">
        <v>76.834559999999996</v>
      </c>
      <c r="I137" s="19">
        <v>16.596160000000001</v>
      </c>
      <c r="J137" s="19">
        <v>28.970320000000001</v>
      </c>
      <c r="K137" s="84">
        <v>1.9112799999999999E-2</v>
      </c>
      <c r="L137" s="84">
        <v>7.1231000000000003E-3</v>
      </c>
      <c r="M137" s="84">
        <v>6.0875699999999998E-2</v>
      </c>
      <c r="N137" s="84">
        <v>1.3021E-3</v>
      </c>
      <c r="O137" s="84">
        <v>3.9211999999999997E-3</v>
      </c>
      <c r="P137" s="84">
        <v>1.8408000000000001E-2</v>
      </c>
      <c r="Q137" s="84">
        <v>7.3959999999999998E-4</v>
      </c>
      <c r="R137" s="84">
        <v>1.1841E-3</v>
      </c>
      <c r="S137" s="84">
        <v>4.618E-4</v>
      </c>
      <c r="T137" s="19">
        <v>0.9224599</v>
      </c>
      <c r="U137" s="19">
        <v>0.29786099999999999</v>
      </c>
      <c r="V137" s="19">
        <v>0.82352939999999997</v>
      </c>
      <c r="W137" s="19">
        <v>0.72566839999999999</v>
      </c>
      <c r="X137" s="19">
        <v>0.91122999999999998</v>
      </c>
      <c r="Y137" s="19">
        <v>0.87058820000000003</v>
      </c>
      <c r="Z137" s="19">
        <v>4.8780499999999997E-2</v>
      </c>
      <c r="AA137" s="19">
        <v>0</v>
      </c>
      <c r="AB137" s="19">
        <v>0</v>
      </c>
      <c r="AC137" s="19">
        <v>0.36559999999999998</v>
      </c>
      <c r="AD137" s="40">
        <v>14715.250422059651</v>
      </c>
      <c r="AE137" s="19">
        <v>0.65943399999999996</v>
      </c>
      <c r="AF137" s="5">
        <v>1</v>
      </c>
      <c r="AG137" s="5">
        <v>0</v>
      </c>
      <c r="AH137" s="32">
        <v>0</v>
      </c>
      <c r="AI137" s="32">
        <v>0</v>
      </c>
      <c r="AJ137" s="32">
        <v>1</v>
      </c>
      <c r="AK137" s="16"/>
      <c r="AL137" s="34">
        <f t="shared" si="90"/>
        <v>-0.30938174555846576</v>
      </c>
      <c r="AM137" s="34">
        <f t="shared" si="91"/>
        <v>-1.3890441240400384</v>
      </c>
      <c r="AN137" s="34">
        <f t="shared" si="92"/>
        <v>0.29192643605079233</v>
      </c>
      <c r="AO137" s="34">
        <f t="shared" si="93"/>
        <v>-0.27708503006919655</v>
      </c>
      <c r="AP137" s="34">
        <f t="shared" si="94"/>
        <v>0.31136832421583316</v>
      </c>
      <c r="AQ137" s="34">
        <f t="shared" si="95"/>
        <v>0.14776049343604766</v>
      </c>
      <c r="AR137" s="34">
        <f t="shared" si="96"/>
        <v>-0.35982577604371535</v>
      </c>
      <c r="AS137" s="34">
        <f t="shared" si="97"/>
        <v>-1.2738728954796821E-2</v>
      </c>
      <c r="AT137" s="34">
        <f t="shared" si="98"/>
        <v>-0.12087092249990365</v>
      </c>
      <c r="AU137" s="34">
        <f t="shared" si="99"/>
        <v>-0.33031320788634638</v>
      </c>
      <c r="AV137" s="34">
        <f t="shared" si="100"/>
        <v>-0.20310807621903612</v>
      </c>
      <c r="AW137" s="34">
        <f t="shared" si="101"/>
        <v>-0.39093106318088777</v>
      </c>
      <c r="AX137" s="34">
        <f t="shared" si="102"/>
        <v>-0.16419301502543862</v>
      </c>
      <c r="AY137" s="34">
        <f t="shared" si="103"/>
        <v>-0.19218440463647218</v>
      </c>
      <c r="AZ137" s="34">
        <f t="shared" si="104"/>
        <v>-0.3393046768890966</v>
      </c>
      <c r="BA137" s="34">
        <f t="shared" si="105"/>
        <v>0.87748020788045678</v>
      </c>
      <c r="BB137" s="34">
        <f t="shared" si="106"/>
        <v>0.56751309567797237</v>
      </c>
      <c r="BC137" s="34">
        <f t="shared" si="107"/>
        <v>1.0423768482281195</v>
      </c>
      <c r="BD137" s="34">
        <f t="shared" si="108"/>
        <v>1.2484412752277581</v>
      </c>
      <c r="BE137" s="34">
        <f t="shared" si="109"/>
        <v>0.13456743365839788</v>
      </c>
      <c r="BF137" s="34">
        <f t="shared" si="110"/>
        <v>-0.52812840526633986</v>
      </c>
      <c r="BG137" s="34">
        <f t="shared" si="111"/>
        <v>-0.258133953880894</v>
      </c>
      <c r="BH137" s="34">
        <f t="shared" si="112"/>
        <v>-0.11506432621005545</v>
      </c>
      <c r="BI137" s="19">
        <f t="shared" si="120"/>
        <v>0.43905571245576552</v>
      </c>
      <c r="BJ137" s="19">
        <f t="shared" si="121"/>
        <v>-0.39378560146859382</v>
      </c>
      <c r="BK137" s="19">
        <f t="shared" si="122"/>
        <v>0.24008545790495228</v>
      </c>
      <c r="BL137" s="19">
        <f t="shared" si="123"/>
        <v>-0.21512633402918471</v>
      </c>
      <c r="BM137" s="19">
        <f t="shared" si="124"/>
        <v>0.40983213051908157</v>
      </c>
      <c r="BN137" s="19">
        <f t="shared" si="125"/>
        <v>-0.12597412937303468</v>
      </c>
      <c r="BO137" s="19">
        <f t="shared" si="126"/>
        <v>-0.33577359004639362</v>
      </c>
      <c r="BP137" s="19">
        <f t="shared" si="127"/>
        <v>-0.23678738029195218</v>
      </c>
      <c r="BQ137" s="19">
        <f t="shared" si="128"/>
        <v>-0.34323151848709266</v>
      </c>
      <c r="BR137" s="19">
        <f t="shared" si="129"/>
        <v>-0.25323336802527735</v>
      </c>
      <c r="BS137" s="19">
        <f t="shared" si="130"/>
        <v>-0.20554349213499781</v>
      </c>
      <c r="BT137" s="19">
        <f>IF(AND('[1]Ponderación por derecho'!$B$13&lt;&gt;1,'[1]Ponderación por derecho'!$B$13&lt;&gt;0),"Error ponderación",IFERROR(IF(SUM($BI$1126:$BS$1126)=0,0,SUMPRODUCT($BI$1126:$BS$1126,BI137:BS137)),""))</f>
        <v>-0.28443615412882595</v>
      </c>
      <c r="BU137" s="34">
        <f t="shared" si="131"/>
        <v>-0.28220857842533675</v>
      </c>
      <c r="BV137" s="16">
        <f t="shared" si="132"/>
        <v>0</v>
      </c>
      <c r="BW137" s="34">
        <f t="shared" si="113"/>
        <v>-2.1244889472505917</v>
      </c>
      <c r="BX137" s="34">
        <f t="shared" si="114"/>
        <v>-4.8721995289575326E-2</v>
      </c>
      <c r="BY137" s="34">
        <f t="shared" si="133"/>
        <v>-4.3565900771799115E-2</v>
      </c>
      <c r="BZ137" s="34">
        <f t="shared" si="134"/>
        <v>0.73892561443732196</v>
      </c>
      <c r="CA137" s="19">
        <f t="shared" si="115"/>
        <v>0.56071718669235315</v>
      </c>
      <c r="CB137" s="16"/>
      <c r="CC137" s="5">
        <f t="shared" si="116"/>
        <v>8520</v>
      </c>
      <c r="CD137" s="6">
        <f t="shared" si="117"/>
        <v>2.5987381568760387E-4</v>
      </c>
      <c r="CE137" s="19">
        <f t="shared" si="118"/>
        <v>1.896997952081811</v>
      </c>
      <c r="CF137" s="4">
        <f t="shared" si="119"/>
        <v>4.9298009615907057E-4</v>
      </c>
      <c r="CG137" s="3">
        <f>IF('Ponderación por derecho'!$D$20="Error ponderación","",CF137/$CF$1127)</f>
        <v>3.3119223857713164E-4</v>
      </c>
      <c r="CH137" s="39"/>
    </row>
    <row r="138" spans="1:86" ht="18.95" customHeight="1">
      <c r="A138" s="7">
        <v>8549</v>
      </c>
      <c r="B138" s="7" t="s">
        <v>940</v>
      </c>
      <c r="C138" s="7" t="s">
        <v>951</v>
      </c>
      <c r="D138" s="5">
        <v>0</v>
      </c>
      <c r="E138" s="5">
        <v>392</v>
      </c>
      <c r="F138" s="19">
        <v>81.851500000000001</v>
      </c>
      <c r="G138" s="19">
        <v>55.717880000000001</v>
      </c>
      <c r="H138" s="19">
        <v>86.680419999999998</v>
      </c>
      <c r="I138" s="19">
        <v>18.984089999999998</v>
      </c>
      <c r="J138" s="19">
        <v>45.696550000000002</v>
      </c>
      <c r="K138" s="84">
        <v>2.6888700000000001E-2</v>
      </c>
      <c r="L138" s="84">
        <v>2.7247999999999999E-3</v>
      </c>
      <c r="M138" s="84">
        <v>8.2646300000000006E-2</v>
      </c>
      <c r="N138" s="84">
        <v>0</v>
      </c>
      <c r="O138" s="84">
        <v>8.0657000000000003E-3</v>
      </c>
      <c r="P138" s="84">
        <v>7.0429000000000004E-3</v>
      </c>
      <c r="Q138" s="84">
        <v>0</v>
      </c>
      <c r="R138" s="84">
        <v>9.6449999999999997E-4</v>
      </c>
      <c r="S138" s="84">
        <v>0</v>
      </c>
      <c r="T138" s="19">
        <v>0.95148250000000001</v>
      </c>
      <c r="U138" s="19">
        <v>0.17789759999999999</v>
      </c>
      <c r="V138" s="19">
        <v>0.80862529999999999</v>
      </c>
      <c r="W138" s="19">
        <v>0.69002699999999995</v>
      </c>
      <c r="X138" s="19">
        <v>0.83557950000000003</v>
      </c>
      <c r="Y138" s="19">
        <v>0.78167120000000001</v>
      </c>
      <c r="Z138" s="19">
        <v>0.1</v>
      </c>
      <c r="AA138" s="19">
        <v>0</v>
      </c>
      <c r="AB138" s="19">
        <v>0</v>
      </c>
      <c r="AC138" s="19">
        <v>0.50660000000000005</v>
      </c>
      <c r="AD138" s="40">
        <v>493948.97959183675</v>
      </c>
      <c r="AE138" s="19">
        <v>0.3056604</v>
      </c>
      <c r="AF138" s="5">
        <v>0</v>
      </c>
      <c r="AG138" s="5">
        <v>0</v>
      </c>
      <c r="AH138" s="32">
        <v>1</v>
      </c>
      <c r="AI138" s="32">
        <v>0</v>
      </c>
      <c r="AJ138" s="32">
        <v>0</v>
      </c>
      <c r="AK138" s="16"/>
      <c r="AL138" s="34">
        <f t="shared" si="90"/>
        <v>0.75663297017889364</v>
      </c>
      <c r="AM138" s="34">
        <f t="shared" si="91"/>
        <v>-5.0326684989964315E-2</v>
      </c>
      <c r="AN138" s="34">
        <f t="shared" si="92"/>
        <v>1.4758292510922435</v>
      </c>
      <c r="AO138" s="34">
        <f t="shared" si="93"/>
        <v>-6.394919048711753E-2</v>
      </c>
      <c r="AP138" s="34">
        <f t="shared" si="94"/>
        <v>1.5746981240085949</v>
      </c>
      <c r="AQ138" s="34">
        <f t="shared" si="95"/>
        <v>0.36772538086336548</v>
      </c>
      <c r="AR138" s="34">
        <f t="shared" si="96"/>
        <v>-0.51375564447894784</v>
      </c>
      <c r="AS138" s="34">
        <f t="shared" si="97"/>
        <v>0.32599310773519408</v>
      </c>
      <c r="AT138" s="34">
        <f t="shared" si="98"/>
        <v>-0.15074875333706975</v>
      </c>
      <c r="AU138" s="34">
        <f t="shared" si="99"/>
        <v>-0.22502486175040645</v>
      </c>
      <c r="AV138" s="34">
        <f t="shared" si="100"/>
        <v>-0.47827683987553482</v>
      </c>
      <c r="AW138" s="34">
        <f t="shared" si="101"/>
        <v>-0.41165100414070804</v>
      </c>
      <c r="AX138" s="34">
        <f t="shared" si="102"/>
        <v>-0.17120605266656447</v>
      </c>
      <c r="AY138" s="34">
        <f t="shared" si="103"/>
        <v>-0.21011422768154267</v>
      </c>
      <c r="AZ138" s="34">
        <f t="shared" si="104"/>
        <v>0.16488640660637544</v>
      </c>
      <c r="BA138" s="34">
        <f t="shared" si="105"/>
        <v>-0.26282726104548682</v>
      </c>
      <c r="BB138" s="34">
        <f t="shared" si="106"/>
        <v>0.20192995270827668</v>
      </c>
      <c r="BC138" s="34">
        <f t="shared" si="107"/>
        <v>0.64436018636563897</v>
      </c>
      <c r="BD138" s="34">
        <f t="shared" si="108"/>
        <v>0.34181864209416413</v>
      </c>
      <c r="BE138" s="34">
        <f t="shared" si="109"/>
        <v>-1.2249824315217324</v>
      </c>
      <c r="BF138" s="34">
        <f t="shared" si="110"/>
        <v>-1.5695750046515196E-2</v>
      </c>
      <c r="BG138" s="34">
        <f t="shared" si="111"/>
        <v>-0.258133953880894</v>
      </c>
      <c r="BH138" s="34">
        <f t="shared" si="112"/>
        <v>-0.11506432621005545</v>
      </c>
      <c r="BI138" s="19">
        <f t="shared" si="120"/>
        <v>0.52690912363670739</v>
      </c>
      <c r="BJ138" s="19">
        <f t="shared" si="121"/>
        <v>-0.12071745892021181</v>
      </c>
      <c r="BK138" s="19">
        <f t="shared" si="122"/>
        <v>0.57566208809324226</v>
      </c>
      <c r="BL138" s="19">
        <f t="shared" si="123"/>
        <v>0.30294210842091196</v>
      </c>
      <c r="BM138" s="19">
        <f t="shared" si="124"/>
        <v>0.56383063478411755</v>
      </c>
      <c r="BN138" s="19">
        <f t="shared" si="125"/>
        <v>-0.31554210040612451</v>
      </c>
      <c r="BO138" s="19">
        <f t="shared" si="126"/>
        <v>-0.10357126267381671</v>
      </c>
      <c r="BP138" s="19">
        <f t="shared" si="127"/>
        <v>0.29271345875616461</v>
      </c>
      <c r="BQ138" s="19">
        <f t="shared" si="128"/>
        <v>0.17694099748361192</v>
      </c>
      <c r="BR138" s="19">
        <f t="shared" si="129"/>
        <v>9.6128262872152329E-2</v>
      </c>
      <c r="BS138" s="19">
        <f t="shared" si="130"/>
        <v>0.14381813876243185</v>
      </c>
      <c r="BT138" s="19">
        <f>IF(AND('[1]Ponderación por derecho'!$B$13&lt;&gt;1,'[1]Ponderación por derecho'!$B$13&lt;&gt;0),"Error ponderación",IFERROR(IF(SUM($BI$1126:$BS$1126)=0,0,SUMPRODUCT($BI$1126:$BS$1126,BI138:BS138)),""))</f>
        <v>-0.17059175324278808</v>
      </c>
      <c r="BU138" s="34">
        <f t="shared" si="131"/>
        <v>-0.16718740074674815</v>
      </c>
      <c r="BV138" s="16">
        <f t="shared" si="132"/>
        <v>0</v>
      </c>
      <c r="BW138" s="34">
        <f t="shared" si="113"/>
        <v>-8.3474128520180352E-2</v>
      </c>
      <c r="BX138" s="34">
        <f t="shared" si="114"/>
        <v>-2.1740298073328314E-2</v>
      </c>
      <c r="BY138" s="34">
        <f t="shared" si="133"/>
        <v>-1.5049846161078779</v>
      </c>
      <c r="BZ138" s="34">
        <f t="shared" si="134"/>
        <v>0.53673301423379549</v>
      </c>
      <c r="CA138" s="19">
        <f t="shared" si="115"/>
        <v>0.40703399975222199</v>
      </c>
      <c r="CB138" s="16"/>
      <c r="CC138" s="5">
        <f t="shared" si="116"/>
        <v>8549</v>
      </c>
      <c r="CD138" s="6">
        <f t="shared" si="117"/>
        <v>5.7327257034069059E-5</v>
      </c>
      <c r="CE138" s="19">
        <f t="shared" si="118"/>
        <v>1.5089628637112691</v>
      </c>
      <c r="CF138" s="4">
        <f t="shared" si="119"/>
        <v>8.6504701942840845E-5</v>
      </c>
      <c r="CG138" s="3">
        <f>IF('Ponderación por derecho'!$D$20="Error ponderación","",CF138/$CF$1127)</f>
        <v>5.8115299394668808E-5</v>
      </c>
      <c r="CH138" s="39"/>
    </row>
    <row r="139" spans="1:86" ht="18.95" customHeight="1">
      <c r="A139" s="7">
        <v>8558</v>
      </c>
      <c r="B139" s="7" t="s">
        <v>940</v>
      </c>
      <c r="C139" s="7" t="s">
        <v>950</v>
      </c>
      <c r="D139" s="5">
        <v>0</v>
      </c>
      <c r="E139" s="5">
        <v>330</v>
      </c>
      <c r="F139" s="19">
        <v>83.337630000000004</v>
      </c>
      <c r="G139" s="19">
        <v>46.598320000000001</v>
      </c>
      <c r="H139" s="19">
        <v>88.199510000000004</v>
      </c>
      <c r="I139" s="19">
        <v>31.623149999999999</v>
      </c>
      <c r="J139" s="19">
        <v>31.870100000000001</v>
      </c>
      <c r="K139" s="84">
        <v>1.41958E-2</v>
      </c>
      <c r="L139" s="84">
        <v>1.56618E-2</v>
      </c>
      <c r="M139" s="84">
        <v>0.14011670000000001</v>
      </c>
      <c r="N139" s="84">
        <v>0</v>
      </c>
      <c r="O139" s="84">
        <v>1.06759E-2</v>
      </c>
      <c r="P139" s="84">
        <v>3.0477500000000001E-2</v>
      </c>
      <c r="Q139" s="84">
        <v>1.199E-4</v>
      </c>
      <c r="R139" s="84">
        <v>0</v>
      </c>
      <c r="S139" s="84">
        <v>0</v>
      </c>
      <c r="T139" s="19">
        <v>0.98235289999999997</v>
      </c>
      <c r="U139" s="19">
        <v>0.1843137</v>
      </c>
      <c r="V139" s="19">
        <v>0.78039219999999998</v>
      </c>
      <c r="W139" s="19">
        <v>0.67843140000000002</v>
      </c>
      <c r="X139" s="19">
        <v>0.88823529999999995</v>
      </c>
      <c r="Y139" s="19">
        <v>0.86078429999999995</v>
      </c>
      <c r="Z139" s="19">
        <v>2.12766E-2</v>
      </c>
      <c r="AA139" s="19">
        <v>0</v>
      </c>
      <c r="AB139" s="19">
        <v>0</v>
      </c>
      <c r="AC139" s="19">
        <v>0.47549999999999998</v>
      </c>
      <c r="AD139" s="40">
        <v>0</v>
      </c>
      <c r="AE139" s="19">
        <v>0.75377360000000004</v>
      </c>
      <c r="AF139" s="5">
        <v>1</v>
      </c>
      <c r="AG139" s="5">
        <v>0</v>
      </c>
      <c r="AH139" s="32">
        <v>0</v>
      </c>
      <c r="AI139" s="32">
        <v>0</v>
      </c>
      <c r="AJ139" s="32">
        <v>1</v>
      </c>
      <c r="AK139" s="16"/>
      <c r="AL139" s="34">
        <f t="shared" si="90"/>
        <v>0.84735065236158613</v>
      </c>
      <c r="AM139" s="34">
        <f t="shared" si="91"/>
        <v>-0.96639487160424831</v>
      </c>
      <c r="AN139" s="34">
        <f t="shared" si="92"/>
        <v>1.6584902809363937</v>
      </c>
      <c r="AO139" s="34">
        <f t="shared" si="93"/>
        <v>1.0641561830490729</v>
      </c>
      <c r="AP139" s="34">
        <f t="shared" si="94"/>
        <v>0.53038829983753955</v>
      </c>
      <c r="AQ139" s="34">
        <f t="shared" si="95"/>
        <v>8.6682531191555785E-3</v>
      </c>
      <c r="AR139" s="34">
        <f t="shared" si="96"/>
        <v>-6.0991915777721895E-2</v>
      </c>
      <c r="AS139" s="34">
        <f t="shared" si="97"/>
        <v>1.2201831689787266</v>
      </c>
      <c r="AT139" s="34">
        <f t="shared" si="98"/>
        <v>-0.15074875333706975</v>
      </c>
      <c r="AU139" s="34">
        <f t="shared" si="99"/>
        <v>-0.15871441632055233</v>
      </c>
      <c r="AV139" s="34">
        <f t="shared" si="100"/>
        <v>8.9115431972894552E-2</v>
      </c>
      <c r="AW139" s="34">
        <f t="shared" si="101"/>
        <v>-0.40829199802783295</v>
      </c>
      <c r="AX139" s="34">
        <f t="shared" si="102"/>
        <v>-0.20200785050292994</v>
      </c>
      <c r="AY139" s="34">
        <f t="shared" si="103"/>
        <v>-0.21011422768154267</v>
      </c>
      <c r="AZ139" s="34">
        <f t="shared" si="104"/>
        <v>0.70117813870269341</v>
      </c>
      <c r="BA139" s="34">
        <f t="shared" si="105"/>
        <v>-0.20183927011345457</v>
      </c>
      <c r="BB139" s="34">
        <f t="shared" si="106"/>
        <v>-0.49060065523032653</v>
      </c>
      <c r="BC139" s="34">
        <f t="shared" si="107"/>
        <v>0.514869144928082</v>
      </c>
      <c r="BD139" s="34">
        <f t="shared" si="108"/>
        <v>0.97286457101407675</v>
      </c>
      <c r="BE139" s="34">
        <f t="shared" si="109"/>
        <v>-1.5335182525679347E-2</v>
      </c>
      <c r="BF139" s="34">
        <f t="shared" si="110"/>
        <v>-0.80329502161168764</v>
      </c>
      <c r="BG139" s="34">
        <f t="shared" si="111"/>
        <v>-0.258133953880894</v>
      </c>
      <c r="BH139" s="34">
        <f t="shared" si="112"/>
        <v>-0.11506432621005545</v>
      </c>
      <c r="BI139" s="19">
        <f t="shared" si="120"/>
        <v>0.48843975464736489</v>
      </c>
      <c r="BJ139" s="19">
        <f t="shared" si="121"/>
        <v>-0.50599581420409889</v>
      </c>
      <c r="BK139" s="19">
        <f t="shared" si="122"/>
        <v>0.86080098875613154</v>
      </c>
      <c r="BL139" s="19">
        <f t="shared" si="123"/>
        <v>0.34830094951225821</v>
      </c>
      <c r="BM139" s="19">
        <f t="shared" si="124"/>
        <v>0.44817948484368803</v>
      </c>
      <c r="BN139" s="19">
        <f t="shared" si="125"/>
        <v>0.3070436339362671</v>
      </c>
      <c r="BO139" s="19">
        <f t="shared" si="126"/>
        <v>0.4523474412413111</v>
      </c>
      <c r="BP139" s="19">
        <f t="shared" si="127"/>
        <v>0.32267140092932811</v>
      </c>
      <c r="BQ139" s="19">
        <f t="shared" si="128"/>
        <v>-5.5352865643881387E-2</v>
      </c>
      <c r="BR139" s="19">
        <f t="shared" si="129"/>
        <v>0.12636749026638316</v>
      </c>
      <c r="BS139" s="19">
        <f t="shared" si="130"/>
        <v>0.17405736615666267</v>
      </c>
      <c r="BT139" s="19">
        <f>IF(AND('[1]Ponderación por derecho'!$B$13&lt;&gt;1,'[1]Ponderación por derecho'!$B$13&lt;&gt;0),"Error ponderación",IFERROR(IF(SUM($BI$1126:$BS$1126)=0,0,SUMPRODUCT($BI$1126:$BS$1126,BI139:BS139)),""))</f>
        <v>0.21708764796071589</v>
      </c>
      <c r="BU139" s="34">
        <f t="shared" si="131"/>
        <v>0.22449933080181972</v>
      </c>
      <c r="BV139" s="16">
        <f t="shared" si="132"/>
        <v>0</v>
      </c>
      <c r="BW139" s="34">
        <f t="shared" si="113"/>
        <v>-0.53365541123305915</v>
      </c>
      <c r="BX139" s="34">
        <f t="shared" si="114"/>
        <v>-4.9550489627895586E-2</v>
      </c>
      <c r="BY139" s="34">
        <f t="shared" si="133"/>
        <v>0.3461456464926651</v>
      </c>
      <c r="BZ139" s="34">
        <f t="shared" si="134"/>
        <v>7.9020084789429859E-2</v>
      </c>
      <c r="CA139" s="19">
        <f t="shared" si="115"/>
        <v>5.9134118006269401E-2</v>
      </c>
      <c r="CB139" s="16"/>
      <c r="CC139" s="5">
        <f t="shared" si="116"/>
        <v>8558</v>
      </c>
      <c r="CD139" s="6">
        <f t="shared" si="117"/>
        <v>4.8260190870517324E-5</v>
      </c>
      <c r="CE139" s="19">
        <f t="shared" si="118"/>
        <v>2.1395794033005417</v>
      </c>
      <c r="CF139" s="4">
        <f t="shared" si="119"/>
        <v>1.032565103859117E-4</v>
      </c>
      <c r="CG139" s="3">
        <f>IF('Ponderación por derecho'!$D$20="Error ponderación","",CF139/$CF$1127)</f>
        <v>6.9369443287499989E-5</v>
      </c>
      <c r="CH139" s="39"/>
    </row>
    <row r="140" spans="1:86" ht="18.95" customHeight="1">
      <c r="A140" s="7">
        <v>8560</v>
      </c>
      <c r="B140" s="7" t="s">
        <v>940</v>
      </c>
      <c r="C140" s="7" t="s">
        <v>949</v>
      </c>
      <c r="D140" s="5">
        <v>0</v>
      </c>
      <c r="E140" s="5">
        <v>1480</v>
      </c>
      <c r="F140" s="19">
        <v>90.019599999999997</v>
      </c>
      <c r="G140" s="19">
        <v>61.653359999999999</v>
      </c>
      <c r="H140" s="19">
        <v>84.953879999999998</v>
      </c>
      <c r="I140" s="19">
        <v>38.548369999999998</v>
      </c>
      <c r="J140" s="19">
        <v>27.90052</v>
      </c>
      <c r="K140" s="84">
        <v>8.4407000000000006E-3</v>
      </c>
      <c r="L140" s="84">
        <v>4.1435600000000003E-2</v>
      </c>
      <c r="M140" s="84">
        <v>6.6787799999999994E-2</v>
      </c>
      <c r="N140" s="84">
        <v>0</v>
      </c>
      <c r="O140" s="84">
        <v>3.8121099999999998E-2</v>
      </c>
      <c r="P140" s="84">
        <v>3.4245200000000003E-2</v>
      </c>
      <c r="Q140" s="84">
        <v>2.7407999999999998E-3</v>
      </c>
      <c r="R140" s="84">
        <v>4.2059000000000003E-3</v>
      </c>
      <c r="S140" s="84">
        <v>2.0953999999999999E-3</v>
      </c>
      <c r="T140" s="19">
        <v>0.95646690000000001</v>
      </c>
      <c r="U140" s="19">
        <v>0.17097789999999999</v>
      </c>
      <c r="V140" s="19">
        <v>0.77854889999999999</v>
      </c>
      <c r="W140" s="19">
        <v>0.70283910000000005</v>
      </c>
      <c r="X140" s="19">
        <v>0.83217669999999999</v>
      </c>
      <c r="Y140" s="19">
        <v>0.84353319999999998</v>
      </c>
      <c r="Z140" s="19">
        <v>2.57732E-2</v>
      </c>
      <c r="AA140" s="19">
        <v>0</v>
      </c>
      <c r="AB140" s="19">
        <v>0</v>
      </c>
      <c r="AC140" s="19">
        <v>0.5161</v>
      </c>
      <c r="AD140" s="40">
        <v>568958.98648648651</v>
      </c>
      <c r="AE140" s="19">
        <v>0.75377360000000004</v>
      </c>
      <c r="AF140" s="5">
        <v>1</v>
      </c>
      <c r="AG140" s="5">
        <v>0</v>
      </c>
      <c r="AH140" s="32">
        <v>1</v>
      </c>
      <c r="AI140" s="32">
        <v>0</v>
      </c>
      <c r="AJ140" s="32">
        <v>0</v>
      </c>
      <c r="AK140" s="16"/>
      <c r="AL140" s="34">
        <f t="shared" si="90"/>
        <v>1.2552374663107584</v>
      </c>
      <c r="AM140" s="34">
        <f t="shared" si="91"/>
        <v>0.54589773814945786</v>
      </c>
      <c r="AN140" s="34">
        <f t="shared" si="92"/>
        <v>1.2682236619124596</v>
      </c>
      <c r="AO140" s="34">
        <f t="shared" si="93"/>
        <v>1.6822700218092572</v>
      </c>
      <c r="AP140" s="34">
        <f t="shared" si="94"/>
        <v>0.23056648065525215</v>
      </c>
      <c r="AQ140" s="34">
        <f t="shared" si="95"/>
        <v>-0.15413218459647299</v>
      </c>
      <c r="AR140" s="34">
        <f t="shared" si="96"/>
        <v>0.84102878382803348</v>
      </c>
      <c r="AS140" s="34">
        <f t="shared" si="97"/>
        <v>7.9248468995415544E-2</v>
      </c>
      <c r="AT140" s="34">
        <f t="shared" si="98"/>
        <v>-0.15074875333706975</v>
      </c>
      <c r="AU140" s="34">
        <f t="shared" si="99"/>
        <v>0.53851316658935189</v>
      </c>
      <c r="AV140" s="34">
        <f t="shared" si="100"/>
        <v>0.18033797738196186</v>
      </c>
      <c r="AW140" s="34">
        <f t="shared" si="101"/>
        <v>-0.33486731811762066</v>
      </c>
      <c r="AX140" s="34">
        <f t="shared" si="102"/>
        <v>-6.7690295790675398E-2</v>
      </c>
      <c r="AY140" s="34">
        <f t="shared" si="103"/>
        <v>-0.12875833506863518</v>
      </c>
      <c r="AZ140" s="34">
        <f t="shared" si="104"/>
        <v>0.25147720262654005</v>
      </c>
      <c r="BA140" s="34">
        <f t="shared" si="105"/>
        <v>-0.32860220234197263</v>
      </c>
      <c r="BB140" s="34">
        <f t="shared" si="106"/>
        <v>-0.53581501956202304</v>
      </c>
      <c r="BC140" s="34">
        <f t="shared" si="107"/>
        <v>0.78743619554171851</v>
      </c>
      <c r="BD140" s="34">
        <f t="shared" si="108"/>
        <v>0.30103827056949434</v>
      </c>
      <c r="BE140" s="34">
        <f t="shared" si="109"/>
        <v>-0.27910623507141175</v>
      </c>
      <c r="BF140" s="34">
        <f t="shared" si="110"/>
        <v>-0.75830815767390092</v>
      </c>
      <c r="BG140" s="34">
        <f t="shared" si="111"/>
        <v>-0.258133953880894</v>
      </c>
      <c r="BH140" s="34">
        <f t="shared" si="112"/>
        <v>-0.11506432621005545</v>
      </c>
      <c r="BI140" s="19">
        <f t="shared" si="120"/>
        <v>0.26182975832467137</v>
      </c>
      <c r="BJ140" s="19">
        <f t="shared" si="121"/>
        <v>0.28370383413848943</v>
      </c>
      <c r="BK140" s="19">
        <f t="shared" si="122"/>
        <v>0.70730737694929757</v>
      </c>
      <c r="BL140" s="19">
        <f t="shared" si="123"/>
        <v>0.55224435648684433</v>
      </c>
      <c r="BM140" s="19">
        <f t="shared" si="124"/>
        <v>0.35670597260469944</v>
      </c>
      <c r="BN140" s="19">
        <f t="shared" si="125"/>
        <v>0.38548973620710281</v>
      </c>
      <c r="BO140" s="19">
        <f t="shared" si="126"/>
        <v>0.53295996877272556</v>
      </c>
      <c r="BP140" s="19">
        <f t="shared" si="127"/>
        <v>0.59377358526004154</v>
      </c>
      <c r="BQ140" s="19">
        <f t="shared" si="128"/>
        <v>0.12272365785607409</v>
      </c>
      <c r="BR140" s="19">
        <f t="shared" si="129"/>
        <v>0.28944839245374304</v>
      </c>
      <c r="BS140" s="19">
        <f t="shared" si="130"/>
        <v>0.33713826834402255</v>
      </c>
      <c r="BT140" s="19">
        <f>IF(AND('[1]Ponderación por derecho'!$B$13&lt;&gt;1,'[1]Ponderación por derecho'!$B$13&lt;&gt;0),"Error ponderación",IFERROR(IF(SUM($BI$1126:$BS$1126)=0,0,SUMPRODUCT($BI$1126:$BS$1126,BI140:BS140)),""))</f>
        <v>0.43886767207619148</v>
      </c>
      <c r="BU140" s="34">
        <f t="shared" si="131"/>
        <v>0.44857183116908467</v>
      </c>
      <c r="BV140" s="16">
        <f t="shared" si="132"/>
        <v>0</v>
      </c>
      <c r="BW140" s="34">
        <f t="shared" si="113"/>
        <v>5.4041054302080657E-2</v>
      </c>
      <c r="BX140" s="34">
        <f t="shared" si="114"/>
        <v>-1.7517103479479015E-2</v>
      </c>
      <c r="BY140" s="34">
        <f t="shared" si="133"/>
        <v>0.3461456464926651</v>
      </c>
      <c r="BZ140" s="34">
        <f t="shared" si="134"/>
        <v>-0.12755653243842224</v>
      </c>
      <c r="CA140" s="19">
        <f t="shared" si="115"/>
        <v>-9.7881286370206946E-2</v>
      </c>
      <c r="CB140" s="16"/>
      <c r="CC140" s="5">
        <f t="shared" si="116"/>
        <v>8560</v>
      </c>
      <c r="CD140" s="6">
        <f t="shared" si="117"/>
        <v>2.1643964390413831E-4</v>
      </c>
      <c r="CE140" s="19">
        <f t="shared" si="118"/>
        <v>2.1632963167316945</v>
      </c>
      <c r="CF140" s="4">
        <f t="shared" si="119"/>
        <v>4.6822308445254194E-4</v>
      </c>
      <c r="CG140" s="3">
        <f>IF('Ponderación por derecho'!$D$20="Error ponderación","",CF140/$CF$1127)</f>
        <v>3.1456006581509016E-4</v>
      </c>
      <c r="CH140" s="39"/>
    </row>
    <row r="141" spans="1:86" ht="18.95" customHeight="1">
      <c r="A141" s="7">
        <v>8573</v>
      </c>
      <c r="B141" s="7" t="s">
        <v>940</v>
      </c>
      <c r="C141" s="7" t="s">
        <v>948</v>
      </c>
      <c r="D141" s="5">
        <v>0</v>
      </c>
      <c r="E141" s="5">
        <v>2154</v>
      </c>
      <c r="F141" s="19">
        <v>42.33793</v>
      </c>
      <c r="G141" s="19">
        <v>29.04992</v>
      </c>
      <c r="H141" s="19">
        <v>71.576580000000007</v>
      </c>
      <c r="I141" s="19">
        <v>17.082229999999999</v>
      </c>
      <c r="J141" s="19">
        <v>13.872059999999999</v>
      </c>
      <c r="K141" s="84">
        <v>1.4499E-2</v>
      </c>
      <c r="L141" s="84">
        <v>7.2202000000000004E-3</v>
      </c>
      <c r="M141" s="84">
        <v>0.1901959</v>
      </c>
      <c r="N141" s="84">
        <v>3.7938899999999998E-2</v>
      </c>
      <c r="O141" s="84">
        <v>5.9180999999999999E-3</v>
      </c>
      <c r="P141" s="84">
        <v>3.3459099999999999E-2</v>
      </c>
      <c r="Q141" s="84">
        <v>1.9802000000000001E-3</v>
      </c>
      <c r="R141" s="84">
        <v>3.0069999999999999E-4</v>
      </c>
      <c r="S141" s="84">
        <v>5.4940000000000002E-4</v>
      </c>
      <c r="T141" s="19">
        <v>0.94417200000000001</v>
      </c>
      <c r="U141" s="19">
        <v>0.29422860000000001</v>
      </c>
      <c r="V141" s="19">
        <v>0.81855909999999998</v>
      </c>
      <c r="W141" s="19">
        <v>0.5873256</v>
      </c>
      <c r="X141" s="19">
        <v>0.81252360000000001</v>
      </c>
      <c r="Y141" s="19">
        <v>0.83327039999999997</v>
      </c>
      <c r="Z141" s="19">
        <v>0.18126890000000001</v>
      </c>
      <c r="AA141" s="19">
        <v>0</v>
      </c>
      <c r="AB141" s="19">
        <v>0</v>
      </c>
      <c r="AC141" s="19">
        <v>0.48459999999999998</v>
      </c>
      <c r="AD141" s="40">
        <v>172064.99535747446</v>
      </c>
      <c r="AE141" s="19">
        <v>0.84811320000000001</v>
      </c>
      <c r="AF141" s="5">
        <v>1</v>
      </c>
      <c r="AG141" s="5">
        <v>0</v>
      </c>
      <c r="AH141" s="32">
        <v>1</v>
      </c>
      <c r="AI141" s="32">
        <v>0</v>
      </c>
      <c r="AJ141" s="32">
        <v>1</v>
      </c>
      <c r="AK141" s="16"/>
      <c r="AL141" s="34">
        <f t="shared" si="90"/>
        <v>-1.6553898576784021</v>
      </c>
      <c r="AM141" s="34">
        <f t="shared" si="91"/>
        <v>-2.7291477857779696</v>
      </c>
      <c r="AN141" s="34">
        <f t="shared" si="92"/>
        <v>-0.34031262924483807</v>
      </c>
      <c r="AO141" s="34">
        <f t="shared" si="93"/>
        <v>-0.23370061865610622</v>
      </c>
      <c r="AP141" s="34">
        <f t="shared" si="94"/>
        <v>-0.82900113040837453</v>
      </c>
      <c r="AQ141" s="34">
        <f t="shared" si="95"/>
        <v>1.7245183618256998E-2</v>
      </c>
      <c r="AR141" s="34">
        <f t="shared" si="96"/>
        <v>-0.3564275107537031</v>
      </c>
      <c r="AS141" s="34">
        <f t="shared" si="97"/>
        <v>1.9993725067078376</v>
      </c>
      <c r="AT141" s="34">
        <f t="shared" si="98"/>
        <v>0.71979270764761671</v>
      </c>
      <c r="AU141" s="34">
        <f t="shared" si="99"/>
        <v>-0.27958325291014696</v>
      </c>
      <c r="AV141" s="34">
        <f t="shared" si="100"/>
        <v>0.16130513428244006</v>
      </c>
      <c r="AW141" s="34">
        <f t="shared" si="101"/>
        <v>-0.35617557541080519</v>
      </c>
      <c r="AX141" s="34">
        <f t="shared" si="102"/>
        <v>-0.1924048431318619</v>
      </c>
      <c r="AY141" s="34">
        <f t="shared" si="103"/>
        <v>-0.18878325154260434</v>
      </c>
      <c r="AZ141" s="34">
        <f t="shared" si="104"/>
        <v>3.7885761733288753E-2</v>
      </c>
      <c r="BA141" s="34">
        <f t="shared" si="105"/>
        <v>0.84295256986647438</v>
      </c>
      <c r="BB141" s="34">
        <f t="shared" si="106"/>
        <v>0.44559644888264255</v>
      </c>
      <c r="BC141" s="34">
        <f t="shared" si="107"/>
        <v>-0.50253270775757941</v>
      </c>
      <c r="BD141" s="34">
        <f t="shared" si="108"/>
        <v>6.5508495204654377E-2</v>
      </c>
      <c r="BE141" s="34">
        <f t="shared" si="109"/>
        <v>-0.43602547836988853</v>
      </c>
      <c r="BF141" s="34">
        <f t="shared" si="110"/>
        <v>0.79737033247663336</v>
      </c>
      <c r="BG141" s="34">
        <f t="shared" si="111"/>
        <v>-0.258133953880894</v>
      </c>
      <c r="BH141" s="34">
        <f t="shared" si="112"/>
        <v>-0.11506432621005545</v>
      </c>
      <c r="BI141" s="19">
        <f t="shared" si="120"/>
        <v>0.17329504141329777</v>
      </c>
      <c r="BJ141" s="19">
        <f t="shared" si="121"/>
        <v>-0.8799929492163433</v>
      </c>
      <c r="BK141" s="19">
        <f t="shared" si="122"/>
        <v>-5.2850019576047957E-2</v>
      </c>
      <c r="BL141" s="19">
        <f t="shared" si="123"/>
        <v>-0.46779857501539268</v>
      </c>
      <c r="BM141" s="19">
        <f t="shared" si="124"/>
        <v>-0.34769196270462238</v>
      </c>
      <c r="BN141" s="19">
        <f t="shared" si="125"/>
        <v>-0.64337006725528345</v>
      </c>
      <c r="BO141" s="19">
        <f t="shared" si="126"/>
        <v>-0.18399681077787422</v>
      </c>
      <c r="BP141" s="19">
        <f t="shared" si="127"/>
        <v>-0.92389735040513199</v>
      </c>
      <c r="BQ141" s="19">
        <f t="shared" si="128"/>
        <v>-0.34893425891479107</v>
      </c>
      <c r="BR141" s="19">
        <f t="shared" si="129"/>
        <v>-0.70076902103396677</v>
      </c>
      <c r="BS141" s="19">
        <f t="shared" si="130"/>
        <v>-0.65307914514368737</v>
      </c>
      <c r="BT141" s="19">
        <f>IF(AND('[1]Ponderación por derecho'!$B$13&lt;&gt;1,'[1]Ponderación por derecho'!$B$13&lt;&gt;0),"Error ponderación",IFERROR(IF(SUM($BI$1126:$BS$1126)=0,0,SUMPRODUCT($BI$1126:$BS$1126,BI141:BS141)),""))</f>
        <v>-0.46100801540879077</v>
      </c>
      <c r="BU141" s="34">
        <f t="shared" si="131"/>
        <v>-0.46060561219472196</v>
      </c>
      <c r="BV141" s="16">
        <f t="shared" si="132"/>
        <v>0</v>
      </c>
      <c r="BW141" s="34">
        <f t="shared" si="113"/>
        <v>-0.40193034137173483</v>
      </c>
      <c r="BX141" s="34">
        <f t="shared" si="114"/>
        <v>-3.9862929417362913E-2</v>
      </c>
      <c r="BY141" s="34">
        <f t="shared" si="133"/>
        <v>0.73585719375712888</v>
      </c>
      <c r="BZ141" s="34">
        <f t="shared" si="134"/>
        <v>-9.8021307656010373E-2</v>
      </c>
      <c r="CA141" s="19">
        <f t="shared" si="115"/>
        <v>-7.5432059905018861E-2</v>
      </c>
      <c r="CB141" s="16"/>
      <c r="CC141" s="5">
        <f t="shared" si="116"/>
        <v>8573</v>
      </c>
      <c r="CD141" s="6">
        <f t="shared" si="117"/>
        <v>3.1500742768210399E-4</v>
      </c>
      <c r="CE141" s="19">
        <f t="shared" si="118"/>
        <v>1.1989228564865813</v>
      </c>
      <c r="CF141" s="4">
        <f t="shared" si="119"/>
        <v>3.7766960501111826E-4</v>
      </c>
      <c r="CG141" s="3">
        <f>IF('Ponderación por derecho'!$D$20="Error ponderación","",CF141/$CF$1127)</f>
        <v>2.5372473026946142E-4</v>
      </c>
      <c r="CH141" s="39"/>
    </row>
    <row r="142" spans="1:86" ht="18.95" customHeight="1">
      <c r="A142" s="7">
        <v>8606</v>
      </c>
      <c r="B142" s="7" t="s">
        <v>940</v>
      </c>
      <c r="C142" s="7" t="s">
        <v>947</v>
      </c>
      <c r="D142" s="5">
        <v>0</v>
      </c>
      <c r="E142" s="5">
        <v>704</v>
      </c>
      <c r="F142" s="19">
        <v>79.415800000000004</v>
      </c>
      <c r="G142" s="19">
        <v>58.080860000000001</v>
      </c>
      <c r="H142" s="19">
        <v>83.993549999999999</v>
      </c>
      <c r="I142" s="19">
        <v>20.957799999999999</v>
      </c>
      <c r="J142" s="19">
        <v>31.74025</v>
      </c>
      <c r="K142" s="84"/>
      <c r="L142" s="84">
        <v>1.36498E-2</v>
      </c>
      <c r="M142" s="84">
        <v>8.94596E-2</v>
      </c>
      <c r="N142" s="84">
        <v>1.97202E-2</v>
      </c>
      <c r="O142" s="84">
        <v>3.3704699999999997E-2</v>
      </c>
      <c r="P142" s="84">
        <v>1.1089399999999999E-2</v>
      </c>
      <c r="Q142" s="84">
        <v>3.2969400000000003E-2</v>
      </c>
      <c r="R142" s="84">
        <v>1.09902E-2</v>
      </c>
      <c r="S142" s="84">
        <v>3.9182000000000002E-3</v>
      </c>
      <c r="T142" s="19">
        <v>0.90798380000000001</v>
      </c>
      <c r="U142" s="19">
        <v>0.28281460000000003</v>
      </c>
      <c r="V142" s="19">
        <v>0.86197570000000001</v>
      </c>
      <c r="W142" s="19">
        <v>0.69824090000000005</v>
      </c>
      <c r="X142" s="19">
        <v>0.87686059999999999</v>
      </c>
      <c r="Y142" s="19">
        <v>0.80920159999999997</v>
      </c>
      <c r="Z142" s="19">
        <v>5.3846199999999997E-2</v>
      </c>
      <c r="AA142" s="19">
        <v>0</v>
      </c>
      <c r="AB142" s="19">
        <v>0</v>
      </c>
      <c r="AC142" s="19">
        <v>0.54359999999999997</v>
      </c>
      <c r="AD142" s="40">
        <v>52612.215909090912</v>
      </c>
      <c r="AE142" s="19">
        <v>0.4</v>
      </c>
      <c r="AF142" s="5">
        <v>1</v>
      </c>
      <c r="AG142" s="5">
        <v>1</v>
      </c>
      <c r="AH142" s="32">
        <v>1</v>
      </c>
      <c r="AI142" s="32">
        <v>0</v>
      </c>
      <c r="AJ142" s="32">
        <v>0</v>
      </c>
      <c r="AK142" s="16"/>
      <c r="AL142" s="34">
        <f t="shared" si="90"/>
        <v>0.60795078322863816</v>
      </c>
      <c r="AM142" s="34">
        <f t="shared" si="91"/>
        <v>0.18703682855738019</v>
      </c>
      <c r="AN142" s="34">
        <f t="shared" si="92"/>
        <v>1.1527500120363945</v>
      </c>
      <c r="AO142" s="34">
        <f t="shared" si="93"/>
        <v>0.1122152439567505</v>
      </c>
      <c r="AP142" s="34">
        <f t="shared" si="94"/>
        <v>0.52058074759754935</v>
      </c>
      <c r="AQ142" s="34" t="str">
        <f t="shared" si="95"/>
        <v/>
      </c>
      <c r="AR142" s="34">
        <f t="shared" si="96"/>
        <v>-0.13140705237406311</v>
      </c>
      <c r="AS142" s="34">
        <f t="shared" si="97"/>
        <v>0.4320022036223039</v>
      </c>
      <c r="AT142" s="34">
        <f t="shared" si="98"/>
        <v>0.30174859684731137</v>
      </c>
      <c r="AU142" s="34">
        <f t="shared" si="99"/>
        <v>0.42631737653632612</v>
      </c>
      <c r="AV142" s="34">
        <f t="shared" si="100"/>
        <v>-0.38030406338117739</v>
      </c>
      <c r="AW142" s="34">
        <f t="shared" si="101"/>
        <v>0.51198883020312524</v>
      </c>
      <c r="AX142" s="34">
        <f t="shared" si="102"/>
        <v>0.14896977373887793</v>
      </c>
      <c r="AY142" s="34">
        <f t="shared" si="103"/>
        <v>-5.7986396033220568E-2</v>
      </c>
      <c r="AZ142" s="34">
        <f t="shared" si="104"/>
        <v>-0.59078871153067924</v>
      </c>
      <c r="BA142" s="34">
        <f t="shared" si="105"/>
        <v>0.73445723336950364</v>
      </c>
      <c r="BB142" s="34">
        <f t="shared" si="106"/>
        <v>1.5105636112780993</v>
      </c>
      <c r="BC142" s="34">
        <f t="shared" si="107"/>
        <v>0.73608691592374464</v>
      </c>
      <c r="BD142" s="34">
        <f t="shared" si="108"/>
        <v>0.83654610034825616</v>
      </c>
      <c r="BE142" s="34">
        <f t="shared" si="109"/>
        <v>-0.80403984901945513</v>
      </c>
      <c r="BF142" s="34">
        <f t="shared" si="110"/>
        <v>-0.47744790074077709</v>
      </c>
      <c r="BG142" s="34">
        <f t="shared" si="111"/>
        <v>-0.258133953880894</v>
      </c>
      <c r="BH142" s="34">
        <f t="shared" si="112"/>
        <v>-0.11506432621005545</v>
      </c>
      <c r="BI142" s="19">
        <f t="shared" si="120"/>
        <v>0.94360362270294906</v>
      </c>
      <c r="BJ142" s="19">
        <f t="shared" si="121"/>
        <v>0.52206446248713878</v>
      </c>
      <c r="BK142" s="19">
        <f t="shared" si="122"/>
        <v>0.59201330092489557</v>
      </c>
      <c r="BL142" s="19">
        <f t="shared" si="123"/>
        <v>0.45484969003797476</v>
      </c>
      <c r="BM142" s="19">
        <f t="shared" si="124"/>
        <v>0.5944814081607106</v>
      </c>
      <c r="BN142" s="19">
        <f t="shared" si="125"/>
        <v>-0.19213104305733145</v>
      </c>
      <c r="BO142" s="19">
        <f t="shared" si="126"/>
        <v>1.1138454209732177E-2</v>
      </c>
      <c r="BP142" s="19">
        <f t="shared" si="127"/>
        <v>0.37846027848375807</v>
      </c>
      <c r="BQ142" s="19">
        <f t="shared" si="128"/>
        <v>2.4172162151546845E-2</v>
      </c>
      <c r="BR142" s="19">
        <f t="shared" si="129"/>
        <v>9.7276811104841196E-2</v>
      </c>
      <c r="BS142" s="19">
        <f t="shared" si="130"/>
        <v>0.14496668699512072</v>
      </c>
      <c r="BT142" s="19">
        <f>IF(AND('[1]Ponderación por derecho'!$B$13&lt;&gt;1,'[1]Ponderación por derecho'!$B$13&lt;&gt;0),"Error ponderación",IFERROR(IF(SUM($BI$1126:$BS$1126)=0,0,SUMPRODUCT($BI$1126:$BS$1126,BI142:BS142)),""))</f>
        <v>5.2342806685094417E-2</v>
      </c>
      <c r="BU142" s="34">
        <f t="shared" si="131"/>
        <v>5.8051569537189124E-2</v>
      </c>
      <c r="BV142" s="16">
        <f t="shared" si="132"/>
        <v>0</v>
      </c>
      <c r="BW142" s="34">
        <f t="shared" si="113"/>
        <v>0.45211132036652196</v>
      </c>
      <c r="BX142" s="34">
        <f t="shared" si="114"/>
        <v>-4.6588329844204739E-2</v>
      </c>
      <c r="BY142" s="34">
        <f t="shared" si="133"/>
        <v>-1.1152730688434138</v>
      </c>
      <c r="BZ142" s="34">
        <f t="shared" si="134"/>
        <v>0.23658335944036554</v>
      </c>
      <c r="CA142" s="19">
        <f t="shared" si="115"/>
        <v>0.17889530693555963</v>
      </c>
      <c r="CB142" s="16"/>
      <c r="CC142" s="5">
        <f t="shared" si="116"/>
        <v>8606</v>
      </c>
      <c r="CD142" s="6">
        <f t="shared" si="117"/>
        <v>1.0295507385710363E-4</v>
      </c>
      <c r="CE142" s="19">
        <f t="shared" si="118"/>
        <v>2.6839961661974203</v>
      </c>
      <c r="CF142" s="4">
        <f t="shared" si="119"/>
        <v>2.7633102352303838E-4</v>
      </c>
      <c r="CG142" s="3">
        <f>IF('Ponderación por derecho'!$D$20="Error ponderación","",CF142/$CF$1127)</f>
        <v>1.8564378355627291E-4</v>
      </c>
      <c r="CH142" s="39"/>
    </row>
    <row r="143" spans="1:86" ht="18.95" customHeight="1">
      <c r="A143" s="7">
        <v>8634</v>
      </c>
      <c r="B143" s="7" t="s">
        <v>940</v>
      </c>
      <c r="C143" s="7" t="s">
        <v>946</v>
      </c>
      <c r="D143" s="5">
        <v>0</v>
      </c>
      <c r="E143" s="5">
        <v>4006</v>
      </c>
      <c r="F143" s="19">
        <v>61.534379999999999</v>
      </c>
      <c r="G143" s="19">
        <v>45.518520000000002</v>
      </c>
      <c r="H143" s="19">
        <v>79.287639999999996</v>
      </c>
      <c r="I143" s="19">
        <v>15.24601</v>
      </c>
      <c r="J143" s="19">
        <v>15.97465</v>
      </c>
      <c r="K143" s="84">
        <v>1.38379E-2</v>
      </c>
      <c r="L143" s="84">
        <v>1.29458E-2</v>
      </c>
      <c r="M143" s="84">
        <v>0.1156855</v>
      </c>
      <c r="N143" s="84">
        <v>4.7259999999999999E-4</v>
      </c>
      <c r="O143" s="84">
        <v>4.3179000000000004E-3</v>
      </c>
      <c r="P143" s="84">
        <v>2.38009E-2</v>
      </c>
      <c r="Q143" s="84">
        <v>1.4511999999999999E-3</v>
      </c>
      <c r="R143" s="84">
        <v>5.4098000000000002E-3</v>
      </c>
      <c r="S143" s="84">
        <v>3.2410000000000002E-4</v>
      </c>
      <c r="T143" s="19">
        <v>0.89293049999999996</v>
      </c>
      <c r="U143" s="19">
        <v>0.18618989999999999</v>
      </c>
      <c r="V143" s="19">
        <v>0.82757910000000001</v>
      </c>
      <c r="W143" s="19">
        <v>0.70776819999999996</v>
      </c>
      <c r="X143" s="19">
        <v>0.86128229999999995</v>
      </c>
      <c r="Y143" s="19">
        <v>0.88142209999999999</v>
      </c>
      <c r="Z143" s="19">
        <v>2.0094600000000001E-2</v>
      </c>
      <c r="AA143" s="19">
        <v>2.4962999999999998E-4</v>
      </c>
      <c r="AB143" s="19">
        <v>0</v>
      </c>
      <c r="AC143" s="19">
        <v>0.51670000000000005</v>
      </c>
      <c r="AD143" s="40">
        <v>62606.090863704441</v>
      </c>
      <c r="AE143" s="19">
        <v>0.65943399999999996</v>
      </c>
      <c r="AF143" s="5">
        <v>1</v>
      </c>
      <c r="AG143" s="5">
        <v>0</v>
      </c>
      <c r="AH143" s="32">
        <v>1</v>
      </c>
      <c r="AI143" s="32">
        <v>0</v>
      </c>
      <c r="AJ143" s="32">
        <v>0</v>
      </c>
      <c r="AK143" s="16"/>
      <c r="AL143" s="34">
        <f t="shared" si="90"/>
        <v>-0.48358291606767995</v>
      </c>
      <c r="AM143" s="34">
        <f t="shared" si="91"/>
        <v>-1.0748617743831217</v>
      </c>
      <c r="AN143" s="34">
        <f t="shared" si="92"/>
        <v>0.58689389623424837</v>
      </c>
      <c r="AO143" s="34">
        <f t="shared" si="93"/>
        <v>-0.39759331708420309</v>
      </c>
      <c r="AP143" s="34">
        <f t="shared" si="94"/>
        <v>-0.67019280338272302</v>
      </c>
      <c r="AQ143" s="34">
        <f t="shared" si="95"/>
        <v>-1.4560325854235589E-3</v>
      </c>
      <c r="AR143" s="34">
        <f t="shared" si="96"/>
        <v>-0.15604535066622227</v>
      </c>
      <c r="AS143" s="34">
        <f t="shared" si="97"/>
        <v>0.84005468154427332</v>
      </c>
      <c r="AT143" s="34">
        <f t="shared" si="98"/>
        <v>-0.13990453027152586</v>
      </c>
      <c r="AU143" s="34">
        <f t="shared" si="99"/>
        <v>-0.32023530056046212</v>
      </c>
      <c r="AV143" s="34">
        <f t="shared" si="100"/>
        <v>-7.2536622776203971E-2</v>
      </c>
      <c r="AW143" s="34">
        <f t="shared" si="101"/>
        <v>-0.37099554399888651</v>
      </c>
      <c r="AX143" s="34">
        <f t="shared" si="102"/>
        <v>-2.9243137247180976E-2</v>
      </c>
      <c r="AY143" s="34">
        <f t="shared" si="103"/>
        <v>-0.19753073775320282</v>
      </c>
      <c r="AZ143" s="34">
        <f t="shared" si="104"/>
        <v>-0.85230007292429699</v>
      </c>
      <c r="BA143" s="34">
        <f t="shared" si="105"/>
        <v>-0.1840051234220566</v>
      </c>
      <c r="BB143" s="34">
        <f t="shared" si="106"/>
        <v>0.6668483157908538</v>
      </c>
      <c r="BC143" s="34">
        <f t="shared" si="107"/>
        <v>0.84248072039164901</v>
      </c>
      <c r="BD143" s="34">
        <f t="shared" si="108"/>
        <v>0.64985018471326206</v>
      </c>
      <c r="BE143" s="34">
        <f t="shared" si="109"/>
        <v>0.30021885334613974</v>
      </c>
      <c r="BF143" s="34">
        <f t="shared" si="110"/>
        <v>-0.81512050601645192</v>
      </c>
      <c r="BG143" s="34">
        <f t="shared" si="111"/>
        <v>-0.23862086207171293</v>
      </c>
      <c r="BH143" s="34">
        <f t="shared" si="112"/>
        <v>-0.11506432621005545</v>
      </c>
      <c r="BI143" s="19">
        <f t="shared" si="120"/>
        <v>0.13381091340892273</v>
      </c>
      <c r="BJ143" s="19">
        <f t="shared" si="121"/>
        <v>-0.18801960308616339</v>
      </c>
      <c r="BK143" s="19">
        <f t="shared" si="122"/>
        <v>0.39965082862274742</v>
      </c>
      <c r="BL143" s="19">
        <f t="shared" si="123"/>
        <v>-0.31174372316960292</v>
      </c>
      <c r="BM143" s="19">
        <f t="shared" si="124"/>
        <v>-0.11352597307664103</v>
      </c>
      <c r="BN143" s="19">
        <f t="shared" si="125"/>
        <v>-8.5300228499248051E-2</v>
      </c>
      <c r="BO143" s="19">
        <f t="shared" si="126"/>
        <v>-0.54029631133579548</v>
      </c>
      <c r="BP143" s="19">
        <f t="shared" si="127"/>
        <v>-0.25641302665743049</v>
      </c>
      <c r="BQ143" s="19">
        <f t="shared" si="128"/>
        <v>-0.49874471994577824</v>
      </c>
      <c r="BR143" s="19">
        <f t="shared" si="129"/>
        <v>-0.30657817196419856</v>
      </c>
      <c r="BS143" s="19">
        <f t="shared" si="130"/>
        <v>-0.26539266001031275</v>
      </c>
      <c r="BT143" s="19">
        <f>IF(AND('[1]Ponderación por derecho'!$B$13&lt;&gt;1,'[1]Ponderación por derecho'!$B$13&lt;&gt;0),"Error ponderación",IFERROR(IF(SUM($BI$1126:$BS$1126)=0,0,SUMPRODUCT($BI$1126:$BS$1126,BI143:BS143)),""))</f>
        <v>-0.33334214483490482</v>
      </c>
      <c r="BU143" s="34">
        <f t="shared" si="131"/>
        <v>-0.33162009627576083</v>
      </c>
      <c r="BV143" s="16">
        <f t="shared" si="132"/>
        <v>0</v>
      </c>
      <c r="BW143" s="34">
        <f t="shared" si="113"/>
        <v>6.2726223743487311E-2</v>
      </c>
      <c r="BX143" s="34">
        <f t="shared" si="114"/>
        <v>-4.6025657203216885E-2</v>
      </c>
      <c r="BY143" s="34">
        <f t="shared" si="133"/>
        <v>-4.3565900771799115E-2</v>
      </c>
      <c r="BZ143" s="34">
        <f t="shared" si="134"/>
        <v>8.9551114105095638E-3</v>
      </c>
      <c r="CA143" s="19">
        <f t="shared" si="115"/>
        <v>5.8789128656802792E-3</v>
      </c>
      <c r="CB143" s="16"/>
      <c r="CC143" s="5">
        <f t="shared" si="116"/>
        <v>8634</v>
      </c>
      <c r="CD143" s="6">
        <f t="shared" si="117"/>
        <v>5.8584946856755275E-4</v>
      </c>
      <c r="CE143" s="19">
        <f t="shared" si="118"/>
        <v>1.1918788996142793</v>
      </c>
      <c r="CF143" s="4">
        <f t="shared" si="119"/>
        <v>6.9826161993590506E-4</v>
      </c>
      <c r="CG143" s="3">
        <f>IF('Ponderación por derecho'!$D$20="Error ponderación","",CF143/$CF$1127)</f>
        <v>4.6910378496182949E-4</v>
      </c>
      <c r="CH143" s="39"/>
    </row>
    <row r="144" spans="1:86" ht="18.95" customHeight="1">
      <c r="A144" s="7">
        <v>8638</v>
      </c>
      <c r="B144" s="7" t="s">
        <v>940</v>
      </c>
      <c r="C144" s="7" t="s">
        <v>63</v>
      </c>
      <c r="D144" s="5">
        <v>0</v>
      </c>
      <c r="E144" s="5">
        <v>3412</v>
      </c>
      <c r="F144" s="19">
        <v>60.798560000000002</v>
      </c>
      <c r="G144" s="19">
        <v>45.540280000000003</v>
      </c>
      <c r="H144" s="19">
        <v>82.756519999999995</v>
      </c>
      <c r="I144" s="19">
        <v>24.824580000000001</v>
      </c>
      <c r="J144" s="19">
        <v>23.1648</v>
      </c>
      <c r="K144" s="84">
        <v>1.9450599999999998E-2</v>
      </c>
      <c r="L144" s="84">
        <v>8.3856E-3</v>
      </c>
      <c r="M144" s="84">
        <v>0.1031864</v>
      </c>
      <c r="N144" s="84">
        <v>5.5480000000000004E-4</v>
      </c>
      <c r="O144" s="84">
        <v>8.7191000000000005E-3</v>
      </c>
      <c r="P144" s="84">
        <v>6.9167999999999999E-3</v>
      </c>
      <c r="Q144" s="84">
        <v>4.6400000000000003E-5</v>
      </c>
      <c r="R144" s="84">
        <v>2.2932999999999999E-3</v>
      </c>
      <c r="S144" s="84">
        <v>2.8213000000000001E-3</v>
      </c>
      <c r="T144" s="19">
        <v>0.86811870000000002</v>
      </c>
      <c r="U144" s="19">
        <v>0.19770219999999999</v>
      </c>
      <c r="V144" s="19">
        <v>0.81665869999999996</v>
      </c>
      <c r="W144" s="19">
        <v>0.68741019999999997</v>
      </c>
      <c r="X144" s="19">
        <v>0.83772139999999995</v>
      </c>
      <c r="Y144" s="19">
        <v>0.83293439999999996</v>
      </c>
      <c r="Z144" s="19">
        <v>2.71817E-2</v>
      </c>
      <c r="AA144" s="19">
        <v>0</v>
      </c>
      <c r="AB144" s="19">
        <v>2.9307999999999998E-4</v>
      </c>
      <c r="AC144" s="19">
        <v>0.59140000000000004</v>
      </c>
      <c r="AD144" s="40">
        <v>22274.325908558032</v>
      </c>
      <c r="AE144" s="19">
        <v>0.3056604</v>
      </c>
      <c r="AF144" s="5">
        <v>1</v>
      </c>
      <c r="AG144" s="5">
        <v>0</v>
      </c>
      <c r="AH144" s="32">
        <v>1</v>
      </c>
      <c r="AI144" s="32">
        <v>0</v>
      </c>
      <c r="AJ144" s="32">
        <v>1</v>
      </c>
      <c r="AK144" s="16"/>
      <c r="AL144" s="34">
        <f t="shared" si="90"/>
        <v>-0.52849950136214829</v>
      </c>
      <c r="AM144" s="34">
        <f t="shared" si="91"/>
        <v>-1.072675962376761</v>
      </c>
      <c r="AN144" s="34">
        <f t="shared" si="92"/>
        <v>1.0040049253409984</v>
      </c>
      <c r="AO144" s="34">
        <f t="shared" si="93"/>
        <v>0.45734655089589571</v>
      </c>
      <c r="AP144" s="34">
        <f t="shared" si="94"/>
        <v>-0.12712178498946142</v>
      </c>
      <c r="AQ144" s="34">
        <f t="shared" si="95"/>
        <v>0.15731618975067976</v>
      </c>
      <c r="AR144" s="34">
        <f t="shared" si="96"/>
        <v>-0.31564132775699527</v>
      </c>
      <c r="AS144" s="34">
        <f t="shared" si="97"/>
        <v>0.64557942133225055</v>
      </c>
      <c r="AT144" s="34">
        <f t="shared" si="98"/>
        <v>-0.13801837890464538</v>
      </c>
      <c r="AU144" s="34">
        <f t="shared" si="99"/>
        <v>-0.20842565669184132</v>
      </c>
      <c r="AV144" s="34">
        <f t="shared" si="100"/>
        <v>-0.481329939372863</v>
      </c>
      <c r="AW144" s="34">
        <f t="shared" si="101"/>
        <v>-0.41035110519460788</v>
      </c>
      <c r="AX144" s="34">
        <f t="shared" si="102"/>
        <v>-0.12877014912590878</v>
      </c>
      <c r="AY144" s="34">
        <f t="shared" si="103"/>
        <v>-0.10057457900883297</v>
      </c>
      <c r="AZ144" s="34">
        <f t="shared" si="104"/>
        <v>-1.2833396188461963</v>
      </c>
      <c r="BA144" s="34">
        <f t="shared" si="105"/>
        <v>-7.4575400068799341E-2</v>
      </c>
      <c r="BB144" s="34">
        <f t="shared" si="106"/>
        <v>0.39898147683470814</v>
      </c>
      <c r="BC144" s="34">
        <f t="shared" si="107"/>
        <v>0.61513770911273291</v>
      </c>
      <c r="BD144" s="34">
        <f t="shared" si="108"/>
        <v>0.36748793731242141</v>
      </c>
      <c r="BE144" s="34">
        <f t="shared" si="109"/>
        <v>-0.44116295213419149</v>
      </c>
      <c r="BF144" s="34">
        <f t="shared" si="110"/>
        <v>-0.74421662232355335</v>
      </c>
      <c r="BG144" s="34">
        <f t="shared" si="111"/>
        <v>-0.258133953880894</v>
      </c>
      <c r="BH144" s="34">
        <f t="shared" si="112"/>
        <v>-0.10775869222565293</v>
      </c>
      <c r="BI144" s="19">
        <f t="shared" si="120"/>
        <v>0.36224857167429297</v>
      </c>
      <c r="BJ144" s="19">
        <f t="shared" si="121"/>
        <v>-0.32977860443301604</v>
      </c>
      <c r="BK144" s="19">
        <f t="shared" si="122"/>
        <v>0.24407254302761172</v>
      </c>
      <c r="BL144" s="19">
        <f t="shared" si="123"/>
        <v>-0.33325894013339685</v>
      </c>
      <c r="BM144" s="19">
        <f t="shared" si="124"/>
        <v>1.0646831877039556E-2</v>
      </c>
      <c r="BN144" s="19">
        <f t="shared" si="125"/>
        <v>-0.48366413095640093</v>
      </c>
      <c r="BO144" s="19">
        <f t="shared" si="126"/>
        <v>-0.41211472438163615</v>
      </c>
      <c r="BP144" s="19">
        <f t="shared" si="127"/>
        <v>-0.32863482524402854</v>
      </c>
      <c r="BQ144" s="19">
        <f t="shared" si="128"/>
        <v>-0.45776356756484482</v>
      </c>
      <c r="BR144" s="19">
        <f t="shared" si="129"/>
        <v>-0.29573601141729172</v>
      </c>
      <c r="BS144" s="19">
        <f t="shared" si="130"/>
        <v>-0.24561092419887806</v>
      </c>
      <c r="BT144" s="19">
        <f>IF(AND('[1]Ponderación por derecho'!$B$13&lt;&gt;1,'[1]Ponderación por derecho'!$B$13&lt;&gt;0),"Error ponderación",IFERROR(IF(SUM($BI$1126:$BS$1126)=0,0,SUMPRODUCT($BI$1126:$BS$1126,BI144:BS144)),""))</f>
        <v>-0.41711232236434159</v>
      </c>
      <c r="BU144" s="34">
        <f t="shared" si="131"/>
        <v>-0.41625618201023246</v>
      </c>
      <c r="BV144" s="16">
        <f t="shared" si="132"/>
        <v>0</v>
      </c>
      <c r="BW144" s="34">
        <f t="shared" si="113"/>
        <v>1.1440298191985343</v>
      </c>
      <c r="BX144" s="34">
        <f t="shared" si="114"/>
        <v>-4.8296406117534399E-2</v>
      </c>
      <c r="BY144" s="34">
        <f t="shared" si="133"/>
        <v>-1.5049846161078779</v>
      </c>
      <c r="BZ144" s="34">
        <f t="shared" si="134"/>
        <v>0.136417067675626</v>
      </c>
      <c r="CA144" s="19">
        <f t="shared" si="115"/>
        <v>0.10276059712479128</v>
      </c>
      <c r="CB144" s="16"/>
      <c r="CC144" s="5">
        <f t="shared" si="116"/>
        <v>8638</v>
      </c>
      <c r="CD144" s="6">
        <f t="shared" si="117"/>
        <v>4.9898112500062152E-4</v>
      </c>
      <c r="CE144" s="19">
        <f t="shared" si="118"/>
        <v>1.5010045469415019</v>
      </c>
      <c r="CF144" s="4">
        <f t="shared" si="119"/>
        <v>7.4897293746391887E-4</v>
      </c>
      <c r="CG144" s="3">
        <f>IF('Ponderación por derecho'!$D$20="Error ponderación","",CF144/$CF$1127)</f>
        <v>5.031724926118018E-4</v>
      </c>
      <c r="CH144" s="39"/>
    </row>
    <row r="145" spans="1:86" ht="18.95" customHeight="1">
      <c r="A145" s="7">
        <v>8675</v>
      </c>
      <c r="B145" s="7" t="s">
        <v>940</v>
      </c>
      <c r="C145" s="7" t="s">
        <v>945</v>
      </c>
      <c r="D145" s="5">
        <v>0</v>
      </c>
      <c r="E145" s="5">
        <v>428</v>
      </c>
      <c r="F145" s="19">
        <v>84.241</v>
      </c>
      <c r="G145" s="19">
        <v>61.847859999999997</v>
      </c>
      <c r="H145" s="19">
        <v>88.004180000000005</v>
      </c>
      <c r="I145" s="19">
        <v>17.371680000000001</v>
      </c>
      <c r="J145" s="19">
        <v>29.945519999999998</v>
      </c>
      <c r="K145" s="84">
        <v>1.8242E-3</v>
      </c>
      <c r="L145" s="84">
        <v>2.57801E-2</v>
      </c>
      <c r="M145" s="84">
        <v>9.8269200000000001E-2</v>
      </c>
      <c r="N145" s="84">
        <v>0</v>
      </c>
      <c r="O145" s="84">
        <v>1.6048900000000001E-2</v>
      </c>
      <c r="P145" s="84">
        <v>3.99551E-2</v>
      </c>
      <c r="Q145" s="84">
        <v>5.0414300000000002E-2</v>
      </c>
      <c r="R145" s="84">
        <v>3.3414999999999999E-3</v>
      </c>
      <c r="S145" s="84">
        <v>2.0059199999999999E-2</v>
      </c>
      <c r="T145" s="19">
        <v>0.98473279999999996</v>
      </c>
      <c r="U145" s="19">
        <v>0.30343510000000001</v>
      </c>
      <c r="V145" s="19">
        <v>0.90458019999999995</v>
      </c>
      <c r="W145" s="19">
        <v>0.62595420000000002</v>
      </c>
      <c r="X145" s="19">
        <v>0.87022900000000003</v>
      </c>
      <c r="Y145" s="19">
        <v>0.83015269999999997</v>
      </c>
      <c r="Z145" s="19">
        <v>0.30268200000000001</v>
      </c>
      <c r="AA145" s="19">
        <v>0</v>
      </c>
      <c r="AB145" s="19">
        <v>0</v>
      </c>
      <c r="AC145" s="19">
        <v>0.52580000000000005</v>
      </c>
      <c r="AD145" s="40">
        <v>0</v>
      </c>
      <c r="AE145" s="19" t="s">
        <v>1121</v>
      </c>
      <c r="AF145" s="5">
        <v>0</v>
      </c>
      <c r="AG145" s="5">
        <v>0</v>
      </c>
      <c r="AH145" s="32">
        <v>0</v>
      </c>
      <c r="AI145" s="32">
        <v>0</v>
      </c>
      <c r="AJ145" s="32">
        <v>1</v>
      </c>
      <c r="AK145" s="16"/>
      <c r="AL145" s="34">
        <f t="shared" si="90"/>
        <v>0.90249497523601718</v>
      </c>
      <c r="AM145" s="34">
        <f t="shared" si="91"/>
        <v>0.56543544197469464</v>
      </c>
      <c r="AN145" s="34">
        <f t="shared" si="92"/>
        <v>1.635003075465054</v>
      </c>
      <c r="AO145" s="34">
        <f t="shared" si="93"/>
        <v>-0.20786561982153681</v>
      </c>
      <c r="AP145" s="34">
        <f t="shared" si="94"/>
        <v>0.38502504307943231</v>
      </c>
      <c r="AQ145" s="34">
        <f t="shared" si="95"/>
        <v>-0.341299930794707</v>
      </c>
      <c r="AR145" s="34">
        <f t="shared" si="96"/>
        <v>0.29312412628130369</v>
      </c>
      <c r="AS145" s="34">
        <f t="shared" si="97"/>
        <v>0.56907201283767428</v>
      </c>
      <c r="AT145" s="34">
        <f t="shared" si="98"/>
        <v>-0.15074875333706975</v>
      </c>
      <c r="AU145" s="34">
        <f t="shared" si="99"/>
        <v>-2.2216821004252343E-2</v>
      </c>
      <c r="AV145" s="34">
        <f t="shared" si="100"/>
        <v>0.31858455010039294</v>
      </c>
      <c r="AW145" s="34">
        <f t="shared" si="101"/>
        <v>1.0007088113415366</v>
      </c>
      <c r="AX145" s="34">
        <f t="shared" si="102"/>
        <v>-9.5295349237802737E-2</v>
      </c>
      <c r="AY145" s="34">
        <f t="shared" si="103"/>
        <v>0.56870323967592318</v>
      </c>
      <c r="AZ145" s="34">
        <f t="shared" si="104"/>
        <v>0.74252262057581531</v>
      </c>
      <c r="BA145" s="34">
        <f t="shared" si="105"/>
        <v>0.9304646003079815</v>
      </c>
      <c r="BB145" s="34">
        <f t="shared" si="106"/>
        <v>2.5556107469422722</v>
      </c>
      <c r="BC145" s="34">
        <f t="shared" si="107"/>
        <v>-7.1157216771787615E-2</v>
      </c>
      <c r="BD145" s="34">
        <f t="shared" si="108"/>
        <v>0.7570706354949015</v>
      </c>
      <c r="BE145" s="34">
        <f t="shared" si="109"/>
        <v>-0.48369542466443394</v>
      </c>
      <c r="BF145" s="34">
        <f t="shared" si="110"/>
        <v>2.0120646815325607</v>
      </c>
      <c r="BG145" s="34">
        <f t="shared" si="111"/>
        <v>-0.258133953880894</v>
      </c>
      <c r="BH145" s="34">
        <f t="shared" si="112"/>
        <v>-0.11506432621005545</v>
      </c>
      <c r="BI145" s="19">
        <f t="shared" si="120"/>
        <v>0.74138924832610942</v>
      </c>
      <c r="BJ145" s="19">
        <f t="shared" si="121"/>
        <v>1.1380567717327568</v>
      </c>
      <c r="BK145" s="19">
        <f t="shared" si="122"/>
        <v>0.46680325710063464</v>
      </c>
      <c r="BL145" s="19">
        <f t="shared" si="123"/>
        <v>0.37587311094947373</v>
      </c>
      <c r="BM145" s="19">
        <f t="shared" si="124"/>
        <v>0.37329295252336053</v>
      </c>
      <c r="BN145" s="19">
        <f t="shared" si="125"/>
        <v>0.24579470022399208</v>
      </c>
      <c r="BO145" s="19">
        <f t="shared" si="126"/>
        <v>0.51178860403193838</v>
      </c>
      <c r="BP145" s="19">
        <f t="shared" si="127"/>
        <v>0.40359981299910724</v>
      </c>
      <c r="BQ145" s="19">
        <f t="shared" si="128"/>
        <v>1.1610876321481671</v>
      </c>
      <c r="BR145" s="19">
        <f t="shared" si="129"/>
        <v>0.4043547536770154</v>
      </c>
      <c r="BS145" s="19">
        <f t="shared" si="130"/>
        <v>0.45204462956729502</v>
      </c>
      <c r="BT145" s="19">
        <f>IF(AND('[1]Ponderación por derecho'!$B$13&lt;&gt;1,'[1]Ponderación por derecho'!$B$13&lt;&gt;0),"Error ponderación",IFERROR(IF(SUM($BI$1126:$BS$1126)=0,0,SUMPRODUCT($BI$1126:$BS$1126,BI145:BS145)),""))</f>
        <v>0.55724406642971824</v>
      </c>
      <c r="BU145" s="34">
        <f t="shared" si="131"/>
        <v>0.56817184822673106</v>
      </c>
      <c r="BV145" s="16">
        <f t="shared" si="132"/>
        <v>0</v>
      </c>
      <c r="BW145" s="34">
        <f t="shared" si="113"/>
        <v>0.19445129360481161</v>
      </c>
      <c r="BX145" s="34">
        <f t="shared" si="114"/>
        <v>-4.9550489627895586E-2</v>
      </c>
      <c r="BY145" s="34" t="str">
        <f t="shared" si="133"/>
        <v/>
      </c>
      <c r="BZ145" s="34">
        <f t="shared" si="134"/>
        <v>-7.2450401988458007E-2</v>
      </c>
      <c r="CA145" s="19">
        <f t="shared" si="115"/>
        <v>-5.5996045570274829E-2</v>
      </c>
      <c r="CB145" s="16"/>
      <c r="CC145" s="5">
        <f t="shared" si="116"/>
        <v>8675</v>
      </c>
      <c r="CD145" s="6">
        <f t="shared" si="117"/>
        <v>6.2592005129034594E-5</v>
      </c>
      <c r="CE145" s="19">
        <f t="shared" si="118"/>
        <v>1.8657440974376349</v>
      </c>
      <c r="CF145" s="4">
        <f t="shared" si="119"/>
        <v>1.1678066411628246E-4</v>
      </c>
      <c r="CG145" s="3">
        <f>IF('Ponderación por derecho'!$D$20="Error ponderación","",CF145/$CF$1127)</f>
        <v>7.8455194991717848E-5</v>
      </c>
      <c r="CH145" s="39"/>
    </row>
    <row r="146" spans="1:86" ht="18.95" customHeight="1">
      <c r="A146" s="7">
        <v>8685</v>
      </c>
      <c r="B146" s="7" t="s">
        <v>940</v>
      </c>
      <c r="C146" s="7" t="s">
        <v>944</v>
      </c>
      <c r="D146" s="5">
        <v>0</v>
      </c>
      <c r="E146" s="5">
        <v>2377</v>
      </c>
      <c r="F146" s="19">
        <v>54.648989999999998</v>
      </c>
      <c r="G146" s="19">
        <v>37.239840000000001</v>
      </c>
      <c r="H146" s="19">
        <v>72.188209999999998</v>
      </c>
      <c r="I146" s="19">
        <v>24.124389999999998</v>
      </c>
      <c r="J146" s="19">
        <v>20.345870000000001</v>
      </c>
      <c r="K146" s="84">
        <v>1.0182500000000001E-2</v>
      </c>
      <c r="L146" s="84">
        <v>5.5494000000000003E-3</v>
      </c>
      <c r="M146" s="84">
        <v>7.1921299999999994E-2</v>
      </c>
      <c r="N146" s="84">
        <v>0</v>
      </c>
      <c r="O146" s="84">
        <v>1.2118000000000001E-3</v>
      </c>
      <c r="P146" s="84">
        <v>3.1169000000000001E-3</v>
      </c>
      <c r="Q146" s="84">
        <v>0</v>
      </c>
      <c r="R146" s="84">
        <v>7.0770000000000002E-4</v>
      </c>
      <c r="S146" s="84">
        <v>3.4939999999999998E-4</v>
      </c>
      <c r="T146" s="19">
        <v>0.92895539999999999</v>
      </c>
      <c r="U146" s="19">
        <v>0.29301080000000002</v>
      </c>
      <c r="V146" s="19">
        <v>0.86943159999999997</v>
      </c>
      <c r="W146" s="19">
        <v>0.69162829999999997</v>
      </c>
      <c r="X146" s="19">
        <v>0.88325659999999995</v>
      </c>
      <c r="Y146" s="19">
        <v>0.80952380000000002</v>
      </c>
      <c r="Z146" s="19">
        <v>0.14721480000000001</v>
      </c>
      <c r="AA146" s="19">
        <v>0</v>
      </c>
      <c r="AB146" s="19">
        <v>0</v>
      </c>
      <c r="AC146" s="19">
        <v>0.5282</v>
      </c>
      <c r="AD146" s="40">
        <v>48137.147665124103</v>
      </c>
      <c r="AE146" s="19">
        <v>0.84811320000000001</v>
      </c>
      <c r="AF146" s="5">
        <v>1</v>
      </c>
      <c r="AG146" s="5">
        <v>0</v>
      </c>
      <c r="AH146" s="32">
        <v>0</v>
      </c>
      <c r="AI146" s="32">
        <v>0</v>
      </c>
      <c r="AJ146" s="32">
        <v>1</v>
      </c>
      <c r="AK146" s="16"/>
      <c r="AL146" s="34">
        <f t="shared" si="90"/>
        <v>-0.90388707635237064</v>
      </c>
      <c r="AM146" s="34">
        <f t="shared" si="91"/>
        <v>-1.9064627918839596</v>
      </c>
      <c r="AN146" s="34">
        <f t="shared" si="92"/>
        <v>-0.26676796389678398</v>
      </c>
      <c r="AO146" s="34">
        <f t="shared" si="93"/>
        <v>0.39485075599530117</v>
      </c>
      <c r="AP146" s="34">
        <f t="shared" si="94"/>
        <v>-0.3400351714806078</v>
      </c>
      <c r="AQ146" s="34">
        <f t="shared" si="95"/>
        <v>-0.10486009507360076</v>
      </c>
      <c r="AR146" s="34">
        <f t="shared" si="96"/>
        <v>-0.41490147209821943</v>
      </c>
      <c r="AS146" s="34">
        <f t="shared" si="97"/>
        <v>0.15912131970454013</v>
      </c>
      <c r="AT146" s="34">
        <f t="shared" si="98"/>
        <v>-0.15074875333706975</v>
      </c>
      <c r="AU146" s="34">
        <f t="shared" si="99"/>
        <v>-0.39914376525652751</v>
      </c>
      <c r="AV146" s="34">
        <f t="shared" si="100"/>
        <v>-0.57333210257585554</v>
      </c>
      <c r="AW146" s="34">
        <f t="shared" si="101"/>
        <v>-0.41165100414070804</v>
      </c>
      <c r="AX146" s="34">
        <f t="shared" si="102"/>
        <v>-0.17940709121957499</v>
      </c>
      <c r="AY146" s="34">
        <f t="shared" si="103"/>
        <v>-0.19654844125463142</v>
      </c>
      <c r="AZ146" s="34">
        <f t="shared" si="104"/>
        <v>-0.22646250620677208</v>
      </c>
      <c r="BA146" s="34">
        <f t="shared" si="105"/>
        <v>0.83137681896529947</v>
      </c>
      <c r="BB146" s="34">
        <f t="shared" si="106"/>
        <v>1.6934496195354072</v>
      </c>
      <c r="BC146" s="34">
        <f t="shared" si="107"/>
        <v>0.66224231447060677</v>
      </c>
      <c r="BD146" s="34">
        <f t="shared" si="108"/>
        <v>0.91319805058681935</v>
      </c>
      <c r="BE146" s="34">
        <f t="shared" si="109"/>
        <v>-0.79911337864189957</v>
      </c>
      <c r="BF146" s="34">
        <f t="shared" si="110"/>
        <v>0.45667132362021284</v>
      </c>
      <c r="BG146" s="34">
        <f t="shared" si="111"/>
        <v>-0.258133953880894</v>
      </c>
      <c r="BH146" s="34">
        <f t="shared" si="112"/>
        <v>-0.11506432621005545</v>
      </c>
      <c r="BI146" s="19">
        <f t="shared" si="120"/>
        <v>0.15324958666497157</v>
      </c>
      <c r="BJ146" s="19">
        <f t="shared" si="121"/>
        <v>-0.20930488148225734</v>
      </c>
      <c r="BK146" s="19">
        <f t="shared" si="122"/>
        <v>-2.7507814059074581E-2</v>
      </c>
      <c r="BL146" s="19">
        <f t="shared" si="123"/>
        <v>-0.52731791484472024</v>
      </c>
      <c r="BM146" s="19">
        <f t="shared" si="124"/>
        <v>5.8006371283228018E-2</v>
      </c>
      <c r="BN146" s="19">
        <f t="shared" si="125"/>
        <v>-0.75877751919004199</v>
      </c>
      <c r="BO146" s="19">
        <f t="shared" si="126"/>
        <v>-8.1087584784059655E-2</v>
      </c>
      <c r="BP146" s="19">
        <f t="shared" si="127"/>
        <v>-0.54164708378597282</v>
      </c>
      <c r="BQ146" s="19">
        <f t="shared" si="128"/>
        <v>-0.21458806466226302</v>
      </c>
      <c r="BR146" s="19">
        <f t="shared" si="129"/>
        <v>-0.45285649049596532</v>
      </c>
      <c r="BS146" s="19">
        <f t="shared" si="130"/>
        <v>-0.40516661460568582</v>
      </c>
      <c r="BT146" s="19">
        <f>IF(AND('[1]Ponderación por derecho'!$B$13&lt;&gt;1,'[1]Ponderación por derecho'!$B$13&lt;&gt;0),"Error ponderación",IFERROR(IF(SUM($BI$1126:$BS$1126)=0,0,SUMPRODUCT($BI$1126:$BS$1126,BI146:BS146)),""))</f>
        <v>-0.31003802444549389</v>
      </c>
      <c r="BU146" s="34">
        <f t="shared" si="131"/>
        <v>-0.30807508790387883</v>
      </c>
      <c r="BV146" s="16">
        <f t="shared" si="132"/>
        <v>0</v>
      </c>
      <c r="BW146" s="34">
        <f t="shared" si="113"/>
        <v>0.22919197137043501</v>
      </c>
      <c r="BX146" s="34">
        <f t="shared" si="114"/>
        <v>-4.6840284014020649E-2</v>
      </c>
      <c r="BY146" s="34">
        <f t="shared" si="133"/>
        <v>0.73585719375712888</v>
      </c>
      <c r="BZ146" s="34">
        <f t="shared" si="134"/>
        <v>-0.30606962703784774</v>
      </c>
      <c r="CA146" s="19">
        <f t="shared" si="115"/>
        <v>-0.23356608027942707</v>
      </c>
      <c r="CB146" s="16"/>
      <c r="CC146" s="5">
        <f t="shared" si="116"/>
        <v>8685</v>
      </c>
      <c r="CD146" s="6">
        <f t="shared" si="117"/>
        <v>3.4761961727036267E-4</v>
      </c>
      <c r="CE146" s="19">
        <f t="shared" si="118"/>
        <v>0.96466420199083203</v>
      </c>
      <c r="CF146" s="4">
        <f t="shared" si="119"/>
        <v>3.3533620069047286E-4</v>
      </c>
      <c r="CG146" s="3">
        <f>IF('Ponderación por derecho'!$D$20="Error ponderación","",CF146/$CF$1127)</f>
        <v>2.2528444423604448E-4</v>
      </c>
      <c r="CH146" s="39"/>
    </row>
    <row r="147" spans="1:86" ht="18.95" customHeight="1">
      <c r="A147" s="7">
        <v>8758</v>
      </c>
      <c r="B147" s="7" t="s">
        <v>940</v>
      </c>
      <c r="C147" s="7" t="s">
        <v>943</v>
      </c>
      <c r="D147" s="5">
        <v>0</v>
      </c>
      <c r="E147" s="5">
        <v>49843</v>
      </c>
      <c r="F147" s="19">
        <v>45.41386</v>
      </c>
      <c r="G147" s="19">
        <v>32.651209999999999</v>
      </c>
      <c r="H147" s="19">
        <v>66.431920000000005</v>
      </c>
      <c r="I147" s="19">
        <v>20.892690000000002</v>
      </c>
      <c r="J147" s="19">
        <v>10.74348</v>
      </c>
      <c r="K147" s="84">
        <v>1.5665E-3</v>
      </c>
      <c r="L147" s="84">
        <v>5.5168999999999999E-3</v>
      </c>
      <c r="M147" s="84">
        <v>1.8354100000000002E-2</v>
      </c>
      <c r="N147" s="84">
        <v>5.2119999999999998E-4</v>
      </c>
      <c r="O147" s="84">
        <v>1.8182000000000001E-3</v>
      </c>
      <c r="P147" s="84">
        <v>4.0479000000000001E-3</v>
      </c>
      <c r="Q147" s="84">
        <v>3.1540000000000002E-4</v>
      </c>
      <c r="R147" s="84">
        <v>2.1919999999999999E-4</v>
      </c>
      <c r="S147" s="84">
        <v>9.5799999999999998E-6</v>
      </c>
      <c r="T147" s="19">
        <v>0.8188434</v>
      </c>
      <c r="U147" s="19">
        <v>0.36808760000000001</v>
      </c>
      <c r="V147" s="19">
        <v>0.86154399999999998</v>
      </c>
      <c r="W147" s="19">
        <v>0.71353069999999996</v>
      </c>
      <c r="X147" s="19">
        <v>0.86507369999999995</v>
      </c>
      <c r="Y147" s="19">
        <v>0.85929949999999999</v>
      </c>
      <c r="Z147" s="19">
        <v>3.3587800000000001E-2</v>
      </c>
      <c r="AA147" s="19">
        <v>0</v>
      </c>
      <c r="AB147" s="19">
        <v>8.0249999999999999E-5</v>
      </c>
      <c r="AC147" s="19">
        <v>0.62680000000000002</v>
      </c>
      <c r="AD147" s="40">
        <v>171748.28962943642</v>
      </c>
      <c r="AE147" s="19">
        <v>0.84811320000000001</v>
      </c>
      <c r="AF147" s="5">
        <v>1</v>
      </c>
      <c r="AG147" s="5">
        <v>0</v>
      </c>
      <c r="AH147" s="32">
        <v>1</v>
      </c>
      <c r="AI147" s="32">
        <v>0</v>
      </c>
      <c r="AJ147" s="32">
        <v>0</v>
      </c>
      <c r="AK147" s="16"/>
      <c r="AL147" s="34">
        <f t="shared" si="90"/>
        <v>-1.4676261760649438</v>
      </c>
      <c r="AM147" s="34">
        <f t="shared" si="91"/>
        <v>-2.367394894216079</v>
      </c>
      <c r="AN147" s="34">
        <f t="shared" si="92"/>
        <v>-0.95892567639675297</v>
      </c>
      <c r="AO147" s="34">
        <f t="shared" si="93"/>
        <v>0.10640381962053104</v>
      </c>
      <c r="AP147" s="34">
        <f t="shared" si="94"/>
        <v>-1.0653023378553388</v>
      </c>
      <c r="AQ147" s="34">
        <f t="shared" si="95"/>
        <v>-0.34858975595835617</v>
      </c>
      <c r="AR147" s="34">
        <f t="shared" si="96"/>
        <v>-0.41603889353926371</v>
      </c>
      <c r="AS147" s="34">
        <f t="shared" si="97"/>
        <v>-0.67433830209458678</v>
      </c>
      <c r="AT147" s="34">
        <f t="shared" si="98"/>
        <v>-0.13878936048526808</v>
      </c>
      <c r="AU147" s="34">
        <f t="shared" si="99"/>
        <v>-0.38373856484710922</v>
      </c>
      <c r="AV147" s="34">
        <f t="shared" si="100"/>
        <v>-0.55079097940367039</v>
      </c>
      <c r="AW147" s="34">
        <f t="shared" si="101"/>
        <v>-0.40281505311484633</v>
      </c>
      <c r="AX147" s="34">
        <f t="shared" si="102"/>
        <v>-0.19500758706515769</v>
      </c>
      <c r="AY147" s="34">
        <f t="shared" si="103"/>
        <v>-0.20974227509433657</v>
      </c>
      <c r="AZ147" s="34">
        <f t="shared" si="104"/>
        <v>-2.1393679173640563</v>
      </c>
      <c r="BA147" s="34">
        <f t="shared" si="105"/>
        <v>1.5450164439097347</v>
      </c>
      <c r="BB147" s="34">
        <f t="shared" si="106"/>
        <v>1.4999744282465823</v>
      </c>
      <c r="BC147" s="34">
        <f t="shared" si="107"/>
        <v>0.90683203694999248</v>
      </c>
      <c r="BD147" s="34">
        <f t="shared" si="108"/>
        <v>0.69528767754229448</v>
      </c>
      <c r="BE147" s="34">
        <f t="shared" si="109"/>
        <v>-3.80379237317411E-2</v>
      </c>
      <c r="BF147" s="34">
        <f t="shared" si="110"/>
        <v>-0.68012589842730842</v>
      </c>
      <c r="BG147" s="34">
        <f t="shared" si="111"/>
        <v>-0.258133953880894</v>
      </c>
      <c r="BH147" s="34">
        <f t="shared" si="112"/>
        <v>-0.1130639265674722</v>
      </c>
      <c r="BI147" s="19">
        <f t="shared" si="120"/>
        <v>7.9167003851541892E-2</v>
      </c>
      <c r="BJ147" s="19">
        <f t="shared" si="121"/>
        <v>-0.42781978650292013</v>
      </c>
      <c r="BK147" s="19">
        <f t="shared" si="122"/>
        <v>-0.41171081373651264</v>
      </c>
      <c r="BL147" s="19">
        <f t="shared" si="123"/>
        <v>-0.80320776827510598</v>
      </c>
      <c r="BM147" s="19">
        <f t="shared" si="124"/>
        <v>-0.25125107505338451</v>
      </c>
      <c r="BN147" s="19">
        <f t="shared" si="125"/>
        <v>-0.68548502640011844</v>
      </c>
      <c r="BO147" s="19">
        <f t="shared" si="126"/>
        <v>-0.81192638361945724</v>
      </c>
      <c r="BP147" s="19">
        <f t="shared" si="127"/>
        <v>-0.83131688156505079</v>
      </c>
      <c r="BQ147" s="19">
        <f t="shared" si="128"/>
        <v>-0.78583144986219633</v>
      </c>
      <c r="BR147" s="19">
        <f t="shared" si="129"/>
        <v>-0.64516746834672478</v>
      </c>
      <c r="BS147" s="19">
        <f t="shared" si="130"/>
        <v>-0.59681079257558423</v>
      </c>
      <c r="BT147" s="19">
        <f>IF(AND('[1]Ponderación por derecho'!$B$13&lt;&gt;1,'[1]Ponderación por derecho'!$B$13&lt;&gt;0),"Error ponderación",IFERROR(IF(SUM($BI$1126:$BS$1126)=0,0,SUMPRODUCT($BI$1126:$BS$1126,BI147:BS147)),""))</f>
        <v>-0.69717265703034814</v>
      </c>
      <c r="BU147" s="34">
        <f t="shared" si="131"/>
        <v>-0.69921141971744216</v>
      </c>
      <c r="BV147" s="16">
        <f t="shared" si="132"/>
        <v>0</v>
      </c>
      <c r="BW147" s="34">
        <f t="shared" si="113"/>
        <v>1.6564548162414883</v>
      </c>
      <c r="BX147" s="34">
        <f t="shared" si="114"/>
        <v>-3.9880760503825413E-2</v>
      </c>
      <c r="BY147" s="34">
        <f t="shared" si="133"/>
        <v>0.73585719375712888</v>
      </c>
      <c r="BZ147" s="34">
        <f t="shared" si="134"/>
        <v>-0.78414374983159718</v>
      </c>
      <c r="CA147" s="19">
        <f t="shared" si="115"/>
        <v>-0.59694216185013937</v>
      </c>
      <c r="CB147" s="16"/>
      <c r="CC147" s="5">
        <f t="shared" si="116"/>
        <v>8758</v>
      </c>
      <c r="CD147" s="6">
        <f t="shared" si="117"/>
        <v>7.2891899804824085E-3</v>
      </c>
      <c r="CE147" s="19">
        <f t="shared" si="118"/>
        <v>0.28991389855430044</v>
      </c>
      <c r="CF147" s="4">
        <f t="shared" si="119"/>
        <v>2.1132374845446002E-3</v>
      </c>
      <c r="CG147" s="3">
        <f>IF('Ponderación por derecho'!$D$20="Error ponderación","",CF147/$CF$1127)</f>
        <v>1.4197081354895085E-3</v>
      </c>
      <c r="CH147" s="39"/>
    </row>
    <row r="148" spans="1:86" ht="18.95" customHeight="1">
      <c r="A148" s="7">
        <v>8770</v>
      </c>
      <c r="B148" s="7" t="s">
        <v>940</v>
      </c>
      <c r="C148" s="7" t="s">
        <v>942</v>
      </c>
      <c r="D148" s="5">
        <v>0</v>
      </c>
      <c r="E148" s="5">
        <v>520</v>
      </c>
      <c r="F148" s="19">
        <v>90.059070000000006</v>
      </c>
      <c r="G148" s="19">
        <v>58.771929999999998</v>
      </c>
      <c r="H148" s="19">
        <v>90.752700000000004</v>
      </c>
      <c r="I148" s="19">
        <v>27.561340000000001</v>
      </c>
      <c r="J148" s="19">
        <v>32.272590000000001</v>
      </c>
      <c r="K148" s="84">
        <v>3.6743400000000002E-2</v>
      </c>
      <c r="L148" s="84">
        <v>0.1030734</v>
      </c>
      <c r="M148" s="84">
        <v>0.16667950000000001</v>
      </c>
      <c r="N148" s="84"/>
      <c r="O148" s="84">
        <v>5.4056E-3</v>
      </c>
      <c r="P148" s="84">
        <v>3.0906099999999999E-2</v>
      </c>
      <c r="Q148" s="84">
        <v>5.7060000000000001E-3</v>
      </c>
      <c r="R148" s="84">
        <v>5.9347000000000002E-3</v>
      </c>
      <c r="S148" s="84">
        <v>0</v>
      </c>
      <c r="T148" s="19">
        <v>0.77722780000000002</v>
      </c>
      <c r="U148" s="19">
        <v>0.1320132</v>
      </c>
      <c r="V148" s="19">
        <v>0.82013199999999997</v>
      </c>
      <c r="W148" s="19">
        <v>0.69141909999999995</v>
      </c>
      <c r="X148" s="19">
        <v>0.85973599999999994</v>
      </c>
      <c r="Y148" s="19">
        <v>0.85313530000000004</v>
      </c>
      <c r="Z148" s="19">
        <v>0</v>
      </c>
      <c r="AA148" s="19">
        <v>0</v>
      </c>
      <c r="AB148" s="19">
        <v>0</v>
      </c>
      <c r="AC148" s="19">
        <v>0.63339999999999996</v>
      </c>
      <c r="AD148" s="40">
        <v>19230.76923076923</v>
      </c>
      <c r="AE148" s="19">
        <v>0.78867920000000002</v>
      </c>
      <c r="AF148" s="5">
        <v>1</v>
      </c>
      <c r="AG148" s="5">
        <v>0</v>
      </c>
      <c r="AH148" s="32">
        <v>1</v>
      </c>
      <c r="AI148" s="32">
        <v>0</v>
      </c>
      <c r="AJ148" s="32">
        <v>1</v>
      </c>
      <c r="AK148" s="16"/>
      <c r="AL148" s="34">
        <f t="shared" si="90"/>
        <v>1.2576468294995451</v>
      </c>
      <c r="AM148" s="34">
        <f t="shared" si="91"/>
        <v>0.25645544543402005</v>
      </c>
      <c r="AN148" s="34">
        <f t="shared" si="92"/>
        <v>1.9654953397464603</v>
      </c>
      <c r="AO148" s="34">
        <f t="shared" si="93"/>
        <v>0.70161737974542282</v>
      </c>
      <c r="AP148" s="34">
        <f t="shared" si="94"/>
        <v>0.56078831293783704</v>
      </c>
      <c r="AQ148" s="34">
        <f t="shared" si="95"/>
        <v>0.64649542370470703</v>
      </c>
      <c r="AR148" s="34">
        <f t="shared" si="96"/>
        <v>2.9982027930218509</v>
      </c>
      <c r="AS148" s="34">
        <f t="shared" si="97"/>
        <v>1.6334775215289037</v>
      </c>
      <c r="AT148" s="34" t="str">
        <f t="shared" si="98"/>
        <v/>
      </c>
      <c r="AU148" s="34">
        <f t="shared" si="99"/>
        <v>-0.29260298445669519</v>
      </c>
      <c r="AV148" s="34">
        <f t="shared" si="100"/>
        <v>9.9492580621228011E-2</v>
      </c>
      <c r="AW148" s="34">
        <f t="shared" si="101"/>
        <v>-0.25179705184658341</v>
      </c>
      <c r="AX148" s="34">
        <f t="shared" si="102"/>
        <v>-1.2480188896420759E-2</v>
      </c>
      <c r="AY148" s="34">
        <f t="shared" si="103"/>
        <v>-0.21011422768154267</v>
      </c>
      <c r="AZ148" s="34">
        <f t="shared" si="104"/>
        <v>-2.8623291425580133</v>
      </c>
      <c r="BA148" s="34">
        <f t="shared" si="105"/>
        <v>-0.6989796544186786</v>
      </c>
      <c r="BB148" s="34">
        <f t="shared" si="106"/>
        <v>0.48417816301345429</v>
      </c>
      <c r="BC148" s="34">
        <f t="shared" si="107"/>
        <v>0.65990612437533447</v>
      </c>
      <c r="BD148" s="34">
        <f t="shared" si="108"/>
        <v>0.63131877279114024</v>
      </c>
      <c r="BE148" s="34">
        <f t="shared" si="109"/>
        <v>-0.13228916116601455</v>
      </c>
      <c r="BF148" s="34">
        <f t="shared" si="110"/>
        <v>-1.0161597436814094</v>
      </c>
      <c r="BG148" s="34">
        <f t="shared" si="111"/>
        <v>-0.258133953880894</v>
      </c>
      <c r="BH148" s="34">
        <f t="shared" si="112"/>
        <v>-0.11506432621005545</v>
      </c>
      <c r="BI148" s="19">
        <f t="shared" si="120"/>
        <v>0.63767036967749624</v>
      </c>
      <c r="BJ148" s="19">
        <f t="shared" si="121"/>
        <v>1.2462788004897751</v>
      </c>
      <c r="BK148" s="19">
        <f t="shared" si="122"/>
        <v>1.1836768251345944</v>
      </c>
      <c r="BL148" s="19">
        <f t="shared" si="123"/>
        <v>1.2576468294995451</v>
      </c>
      <c r="BM148" s="19">
        <f t="shared" si="124"/>
        <v>0.29983470042409405</v>
      </c>
      <c r="BN148" s="19">
        <f t="shared" si="125"/>
        <v>0.40828341631825277</v>
      </c>
      <c r="BO148" s="19">
        <f t="shared" si="126"/>
        <v>-0.80416960488639122</v>
      </c>
      <c r="BP148" s="19">
        <f t="shared" si="127"/>
        <v>0.62258332030156216</v>
      </c>
      <c r="BQ148" s="19">
        <f t="shared" si="128"/>
        <v>1.0457619378864358E-2</v>
      </c>
      <c r="BR148" s="19">
        <f t="shared" si="129"/>
        <v>0.26313288264570284</v>
      </c>
      <c r="BS148" s="19">
        <f t="shared" si="130"/>
        <v>0.31082275853598235</v>
      </c>
      <c r="BT148" s="19">
        <f>IF(AND('[1]Ponderación por derecho'!$B$13&lt;&gt;1,'[1]Ponderación por derecho'!$B$13&lt;&gt;0),"Error ponderación",IFERROR(IF(SUM($BI$1126:$BS$1126)=0,0,SUMPRODUCT($BI$1126:$BS$1126,BI148:BS148)),""))</f>
        <v>-3.0344017449764726E-2</v>
      </c>
      <c r="BU148" s="34">
        <f t="shared" si="131"/>
        <v>-2.5489964490596841E-2</v>
      </c>
      <c r="BV148" s="16">
        <f t="shared" si="132"/>
        <v>0</v>
      </c>
      <c r="BW148" s="34">
        <f t="shared" si="113"/>
        <v>1.7519916800969535</v>
      </c>
      <c r="BX148" s="34">
        <f t="shared" si="114"/>
        <v>-4.8467763682209251E-2</v>
      </c>
      <c r="BY148" s="34">
        <f t="shared" si="133"/>
        <v>0.4903387041714603</v>
      </c>
      <c r="BZ148" s="34">
        <f t="shared" si="134"/>
        <v>-0.73128754019540143</v>
      </c>
      <c r="CA148" s="19">
        <f t="shared" si="115"/>
        <v>-0.55676704793256993</v>
      </c>
      <c r="CB148" s="16"/>
      <c r="CC148" s="5">
        <f t="shared" si="116"/>
        <v>8770</v>
      </c>
      <c r="CD148" s="6">
        <f t="shared" si="117"/>
        <v>7.6046361371724262E-5</v>
      </c>
      <c r="CE148" s="19">
        <f t="shared" si="118"/>
        <v>1.0709588174483688</v>
      </c>
      <c r="CF148" s="4">
        <f t="shared" si="119"/>
        <v>8.1442521245913128E-5</v>
      </c>
      <c r="CG148" s="3">
        <f>IF('Ponderación por derecho'!$D$20="Error ponderación","",CF148/$CF$1127)</f>
        <v>5.471444209807634E-5</v>
      </c>
      <c r="CH148" s="39"/>
    </row>
    <row r="149" spans="1:86" ht="18.95" customHeight="1">
      <c r="A149" s="7">
        <v>8832</v>
      </c>
      <c r="B149" s="7" t="s">
        <v>940</v>
      </c>
      <c r="C149" s="7" t="s">
        <v>941</v>
      </c>
      <c r="D149" s="5">
        <v>0</v>
      </c>
      <c r="E149" s="5">
        <v>431</v>
      </c>
      <c r="F149" s="19">
        <v>67.983009999999993</v>
      </c>
      <c r="G149" s="19">
        <v>49.865600000000001</v>
      </c>
      <c r="H149" s="19">
        <v>76.709360000000004</v>
      </c>
      <c r="I149" s="19">
        <v>15.782859999999999</v>
      </c>
      <c r="J149" s="19">
        <v>29.79411</v>
      </c>
      <c r="K149" s="84">
        <v>2.1738400000000001E-2</v>
      </c>
      <c r="L149" s="84">
        <v>7.0006000000000001E-3</v>
      </c>
      <c r="M149" s="84">
        <v>0.116769</v>
      </c>
      <c r="N149" s="84">
        <v>6.3445999999999997E-3</v>
      </c>
      <c r="O149" s="84">
        <v>3.4616999999999998E-3</v>
      </c>
      <c r="P149" s="84">
        <v>1.46838E-2</v>
      </c>
      <c r="Q149" s="84">
        <v>7.2130000000000002E-4</v>
      </c>
      <c r="R149" s="84">
        <v>2.6927000000000001E-3</v>
      </c>
      <c r="S149" s="84">
        <v>1.9038E-3</v>
      </c>
      <c r="T149" s="19">
        <v>0.93846149999999995</v>
      </c>
      <c r="U149" s="19">
        <v>0.2923077</v>
      </c>
      <c r="V149" s="19">
        <v>0.84423079999999995</v>
      </c>
      <c r="W149" s="19">
        <v>0.69230769999999997</v>
      </c>
      <c r="X149" s="19">
        <v>0.84423079999999995</v>
      </c>
      <c r="Y149" s="19">
        <v>0.81153850000000005</v>
      </c>
      <c r="Z149" s="19">
        <v>1.36986E-2</v>
      </c>
      <c r="AA149" s="19">
        <v>0</v>
      </c>
      <c r="AB149" s="19">
        <v>0</v>
      </c>
      <c r="AC149" s="19">
        <v>0.50939999999999996</v>
      </c>
      <c r="AD149" s="40">
        <v>109.09976798143852</v>
      </c>
      <c r="AE149" s="19">
        <v>0.3056604</v>
      </c>
      <c r="AF149" s="5">
        <v>0</v>
      </c>
      <c r="AG149" s="5">
        <v>0</v>
      </c>
      <c r="AH149" s="32">
        <v>1</v>
      </c>
      <c r="AI149" s="32">
        <v>0</v>
      </c>
      <c r="AJ149" s="32">
        <v>1</v>
      </c>
      <c r="AK149" s="16"/>
      <c r="AL149" s="34">
        <f t="shared" si="90"/>
        <v>-8.9939851965768161E-2</v>
      </c>
      <c r="AM149" s="34">
        <f t="shared" si="91"/>
        <v>-0.63819359163447809</v>
      </c>
      <c r="AN149" s="34">
        <f t="shared" si="92"/>
        <v>0.27687192253514403</v>
      </c>
      <c r="AO149" s="34">
        <f t="shared" si="93"/>
        <v>-0.34967651237064823</v>
      </c>
      <c r="AP149" s="34">
        <f t="shared" si="94"/>
        <v>0.37358906707129302</v>
      </c>
      <c r="AQ149" s="34">
        <f t="shared" si="95"/>
        <v>0.22203354329897876</v>
      </c>
      <c r="AR149" s="34">
        <f t="shared" si="96"/>
        <v>-0.3641129799368823</v>
      </c>
      <c r="AS149" s="34">
        <f t="shared" si="97"/>
        <v>0.85691301089916505</v>
      </c>
      <c r="AT149" s="34">
        <f t="shared" si="98"/>
        <v>-5.166320705563757E-3</v>
      </c>
      <c r="AU149" s="34">
        <f t="shared" si="99"/>
        <v>-0.34198650865832475</v>
      </c>
      <c r="AV149" s="34">
        <f t="shared" si="100"/>
        <v>-0.29327741125432244</v>
      </c>
      <c r="AW149" s="34">
        <f t="shared" si="101"/>
        <v>-0.39144373884281952</v>
      </c>
      <c r="AX149" s="34">
        <f t="shared" si="102"/>
        <v>-0.11601510707734021</v>
      </c>
      <c r="AY149" s="34">
        <f t="shared" si="103"/>
        <v>-0.13619738681275712</v>
      </c>
      <c r="AZ149" s="34">
        <f t="shared" si="104"/>
        <v>-6.1319105587382856E-2</v>
      </c>
      <c r="BA149" s="34">
        <f t="shared" si="105"/>
        <v>0.82469352905019333</v>
      </c>
      <c r="BB149" s="34">
        <f t="shared" si="106"/>
        <v>1.0752983947482191</v>
      </c>
      <c r="BC149" s="34">
        <f t="shared" si="107"/>
        <v>0.66982934865190635</v>
      </c>
      <c r="BD149" s="34">
        <f t="shared" si="108"/>
        <v>0.44549891368560884</v>
      </c>
      <c r="BE149" s="34">
        <f t="shared" si="109"/>
        <v>-0.76830841318671717</v>
      </c>
      <c r="BF149" s="34">
        <f t="shared" si="110"/>
        <v>-0.87911018304933974</v>
      </c>
      <c r="BG149" s="34">
        <f t="shared" si="111"/>
        <v>-0.258133953880894</v>
      </c>
      <c r="BH149" s="34">
        <f t="shared" si="112"/>
        <v>-0.11506432621005545</v>
      </c>
      <c r="BI149" s="19">
        <f t="shared" si="120"/>
        <v>0.4411996649614387</v>
      </c>
      <c r="BJ149" s="19">
        <f t="shared" si="121"/>
        <v>2.4330607725619569E-2</v>
      </c>
      <c r="BK149" s="19">
        <f t="shared" si="122"/>
        <v>0.47893416919510107</v>
      </c>
      <c r="BL149" s="19">
        <f t="shared" si="123"/>
        <v>-4.7553086335665962E-2</v>
      </c>
      <c r="BM149" s="19">
        <f t="shared" si="124"/>
        <v>0.15903382403285901</v>
      </c>
      <c r="BN149" s="19">
        <f t="shared" si="125"/>
        <v>-0.3838418921356026</v>
      </c>
      <c r="BO149" s="19">
        <f t="shared" si="126"/>
        <v>-0.26747978560028357</v>
      </c>
      <c r="BP149" s="19">
        <f t="shared" si="127"/>
        <v>-0.10297747952155419</v>
      </c>
      <c r="BQ149" s="19">
        <f t="shared" si="128"/>
        <v>-0.36841580727595497</v>
      </c>
      <c r="BR149" s="19">
        <f t="shared" si="129"/>
        <v>-0.16142373088647308</v>
      </c>
      <c r="BS149" s="19">
        <f t="shared" si="130"/>
        <v>-0.11373385499619358</v>
      </c>
      <c r="BT149" s="19">
        <f>IF(AND('[1]Ponderación por derecho'!$B$13&lt;&gt;1,'[1]Ponderación por derecho'!$B$13&lt;&gt;0),"Error ponderación",IFERROR(IF(SUM($BI$1126:$BS$1126)=0,0,SUMPRODUCT($BI$1126:$BS$1126,BI149:BS149)),""))</f>
        <v>-0.24402633889569864</v>
      </c>
      <c r="BU149" s="34">
        <f t="shared" si="131"/>
        <v>-0.2413810585674101</v>
      </c>
      <c r="BV149" s="16">
        <f t="shared" si="132"/>
        <v>0</v>
      </c>
      <c r="BW149" s="34">
        <f t="shared" si="113"/>
        <v>-4.2943337793620265E-2</v>
      </c>
      <c r="BX149" s="34">
        <f t="shared" si="114"/>
        <v>-4.9544347120123573E-2</v>
      </c>
      <c r="BY149" s="34">
        <f t="shared" si="133"/>
        <v>-1.5049846161078779</v>
      </c>
      <c r="BZ149" s="34">
        <f t="shared" si="134"/>
        <v>0.53249076700720732</v>
      </c>
      <c r="CA149" s="19">
        <f t="shared" si="115"/>
        <v>0.40380953914924378</v>
      </c>
      <c r="CB149" s="16"/>
      <c r="CC149" s="5">
        <f t="shared" si="116"/>
        <v>8832</v>
      </c>
      <c r="CD149" s="6">
        <f t="shared" si="117"/>
        <v>6.3030734136948388E-5</v>
      </c>
      <c r="CE149" s="19">
        <f t="shared" si="118"/>
        <v>1.8036243337297271</v>
      </c>
      <c r="CF149" s="4">
        <f t="shared" si="119"/>
        <v>1.136837658622491E-4</v>
      </c>
      <c r="CG149" s="3">
        <f>IF('Ponderación por derecho'!$D$20="Error ponderación","",CF149/$CF$1127)</f>
        <v>7.6374647169624908E-5</v>
      </c>
      <c r="CH149" s="39"/>
    </row>
    <row r="150" spans="1:86" ht="18.95" customHeight="1">
      <c r="A150" s="7">
        <v>8849</v>
      </c>
      <c r="B150" s="7" t="s">
        <v>940</v>
      </c>
      <c r="C150" s="7" t="s">
        <v>939</v>
      </c>
      <c r="D150" s="5">
        <v>0</v>
      </c>
      <c r="E150" s="5">
        <v>120</v>
      </c>
      <c r="F150" s="19">
        <v>78.340280000000007</v>
      </c>
      <c r="G150" s="19">
        <v>48.973080000000003</v>
      </c>
      <c r="H150" s="19">
        <v>81.303210000000007</v>
      </c>
      <c r="I150" s="19">
        <v>29.393709999999999</v>
      </c>
      <c r="J150" s="19">
        <v>35.54448</v>
      </c>
      <c r="K150" s="84"/>
      <c r="L150" s="84">
        <v>8.7249400000000005E-2</v>
      </c>
      <c r="M150" s="84">
        <v>4.30385E-2</v>
      </c>
      <c r="N150" s="84">
        <v>0</v>
      </c>
      <c r="O150" s="84">
        <v>4.82678E-2</v>
      </c>
      <c r="P150" s="84">
        <v>8.9101000000000007E-3</v>
      </c>
      <c r="Q150" s="84">
        <v>2.67598E-2</v>
      </c>
      <c r="R150" s="84">
        <v>2.06853E-2</v>
      </c>
      <c r="S150" s="84">
        <v>2.8784199999999999E-2</v>
      </c>
      <c r="T150" s="19">
        <v>0.8947368</v>
      </c>
      <c r="U150" s="19">
        <v>0.18947369999999999</v>
      </c>
      <c r="V150" s="19">
        <v>0.75789479999999998</v>
      </c>
      <c r="W150" s="19">
        <v>0.4736842</v>
      </c>
      <c r="X150" s="19">
        <v>0.91578950000000003</v>
      </c>
      <c r="Y150" s="19">
        <v>0.81052630000000003</v>
      </c>
      <c r="Z150" s="19">
        <v>0.24418599999999999</v>
      </c>
      <c r="AA150" s="19">
        <v>0</v>
      </c>
      <c r="AB150" s="19">
        <v>0</v>
      </c>
      <c r="AC150" s="19">
        <v>0.57730000000000004</v>
      </c>
      <c r="AD150" s="40">
        <v>295833.33333333331</v>
      </c>
      <c r="AE150" s="19">
        <v>0.4</v>
      </c>
      <c r="AF150" s="5">
        <v>0</v>
      </c>
      <c r="AG150" s="5">
        <v>0</v>
      </c>
      <c r="AH150" s="32">
        <v>0</v>
      </c>
      <c r="AI150" s="32">
        <v>0</v>
      </c>
      <c r="AJ150" s="32">
        <v>1</v>
      </c>
      <c r="AK150" s="16"/>
      <c r="AL150" s="34">
        <f t="shared" si="90"/>
        <v>0.54229792544289335</v>
      </c>
      <c r="AM150" s="34">
        <f t="shared" si="91"/>
        <v>-0.72784804622625432</v>
      </c>
      <c r="AN150" s="34">
        <f t="shared" si="92"/>
        <v>0.82925352727847512</v>
      </c>
      <c r="AO150" s="34">
        <f t="shared" si="93"/>
        <v>0.86516644457354341</v>
      </c>
      <c r="AP150" s="34">
        <f t="shared" si="94"/>
        <v>0.80791370453199407</v>
      </c>
      <c r="AQ150" s="34" t="str">
        <f t="shared" si="95"/>
        <v/>
      </c>
      <c r="AR150" s="34">
        <f t="shared" si="96"/>
        <v>2.4444010427730918</v>
      </c>
      <c r="AS150" s="34">
        <f t="shared" si="97"/>
        <v>-0.29027024013991359</v>
      </c>
      <c r="AT150" s="34">
        <f t="shared" si="98"/>
        <v>-0.15074875333706975</v>
      </c>
      <c r="AU150" s="34">
        <f t="shared" si="99"/>
        <v>0.79628352772761735</v>
      </c>
      <c r="AV150" s="34">
        <f t="shared" si="100"/>
        <v>-0.43306869252096564</v>
      </c>
      <c r="AW150" s="34">
        <f t="shared" si="101"/>
        <v>0.33802649193365508</v>
      </c>
      <c r="AX150" s="34">
        <f t="shared" si="102"/>
        <v>0.45858772107257079</v>
      </c>
      <c r="AY150" s="34">
        <f t="shared" si="103"/>
        <v>0.9074596408631036</v>
      </c>
      <c r="AZ150" s="34">
        <f t="shared" si="104"/>
        <v>-0.82092037730371537</v>
      </c>
      <c r="BA150" s="34">
        <f t="shared" si="105"/>
        <v>-0.15279108925447701</v>
      </c>
      <c r="BB150" s="34">
        <f t="shared" si="106"/>
        <v>-1.0424400954277517</v>
      </c>
      <c r="BC150" s="34">
        <f t="shared" si="107"/>
        <v>-1.7715953898457921</v>
      </c>
      <c r="BD150" s="34">
        <f t="shared" si="108"/>
        <v>1.3030839530127385</v>
      </c>
      <c r="BE150" s="34">
        <f t="shared" si="109"/>
        <v>-0.78378505290167999</v>
      </c>
      <c r="BF150" s="34">
        <f t="shared" si="110"/>
        <v>1.4268332638158931</v>
      </c>
      <c r="BG150" s="34">
        <f t="shared" si="111"/>
        <v>-0.258133953880894</v>
      </c>
      <c r="BH150" s="34">
        <f t="shared" si="112"/>
        <v>-0.11506432621005545</v>
      </c>
      <c r="BI150" s="19">
        <f t="shared" si="120"/>
        <v>0.33823121901199904</v>
      </c>
      <c r="BJ150" s="19">
        <f t="shared" si="121"/>
        <v>0.2247043003730286</v>
      </c>
      <c r="BK150" s="19">
        <f t="shared" si="122"/>
        <v>-0.50652256818093744</v>
      </c>
      <c r="BL150" s="19">
        <f t="shared" si="123"/>
        <v>0.19577458605291181</v>
      </c>
      <c r="BM150" s="19">
        <f t="shared" si="124"/>
        <v>0.96909372842411667</v>
      </c>
      <c r="BN150" s="19">
        <f t="shared" si="125"/>
        <v>-0.22485193999325079</v>
      </c>
      <c r="BO150" s="19">
        <f t="shared" si="126"/>
        <v>0.12742418640116104</v>
      </c>
      <c r="BP150" s="19">
        <f t="shared" si="127"/>
        <v>0.50044282325773204</v>
      </c>
      <c r="BQ150" s="19">
        <f t="shared" si="128"/>
        <v>0.95886361004063003</v>
      </c>
      <c r="BR150" s="19">
        <f t="shared" si="129"/>
        <v>0.39720787080836767</v>
      </c>
      <c r="BS150" s="19">
        <f t="shared" si="130"/>
        <v>0.44489774669864718</v>
      </c>
      <c r="BT150" s="19">
        <f>IF(AND('[1]Ponderación por derecho'!$B$13&lt;&gt;1,'[1]Ponderación por derecho'!$B$13&lt;&gt;0),"Error ponderación",IFERROR(IF(SUM($BI$1126:$BS$1126)=0,0,SUMPRODUCT($BI$1126:$BS$1126,BI150:BS150)),""))</f>
        <v>4.1197371277211015E-2</v>
      </c>
      <c r="BU150" s="34">
        <f t="shared" si="131"/>
        <v>4.6790926972618239E-2</v>
      </c>
      <c r="BV150" s="16">
        <f t="shared" si="132"/>
        <v>0</v>
      </c>
      <c r="BW150" s="34">
        <f t="shared" si="113"/>
        <v>0.9399283373254933</v>
      </c>
      <c r="BX150" s="34">
        <f t="shared" si="114"/>
        <v>-3.2894555496754165E-2</v>
      </c>
      <c r="BY150" s="34">
        <f t="shared" si="133"/>
        <v>-1.1152730688434138</v>
      </c>
      <c r="BZ150" s="34">
        <f t="shared" si="134"/>
        <v>6.941309567155822E-2</v>
      </c>
      <c r="CA150" s="19">
        <f t="shared" si="115"/>
        <v>5.1832007528202939E-2</v>
      </c>
      <c r="CB150" s="16"/>
      <c r="CC150" s="5">
        <f t="shared" si="116"/>
        <v>8849</v>
      </c>
      <c r="CD150" s="6">
        <f t="shared" si="117"/>
        <v>1.7549160316551752E-5</v>
      </c>
      <c r="CE150" s="19">
        <f t="shared" si="118"/>
        <v>1.4179426402320494</v>
      </c>
      <c r="CF150" s="4">
        <f t="shared" si="119"/>
        <v>2.48837027131069E-5</v>
      </c>
      <c r="CG150" s="3">
        <f>IF('Ponderación por derecho'!$D$20="Error ponderación","",CF150/$CF$1127)</f>
        <v>1.6717285890143705E-5</v>
      </c>
      <c r="CH150" s="39"/>
    </row>
    <row r="151" spans="1:86" ht="18.95" customHeight="1">
      <c r="A151" s="7">
        <v>11001</v>
      </c>
      <c r="B151" s="7" t="s">
        <v>938</v>
      </c>
      <c r="C151" s="7" t="s">
        <v>938</v>
      </c>
      <c r="D151" s="5">
        <v>1</v>
      </c>
      <c r="E151" s="5">
        <v>359723</v>
      </c>
      <c r="F151" s="19">
        <v>24.301880000000001</v>
      </c>
      <c r="G151" s="19">
        <v>25.030560000000001</v>
      </c>
      <c r="H151" s="19">
        <v>52.29</v>
      </c>
      <c r="I151" s="19">
        <v>13.09464</v>
      </c>
      <c r="J151" s="19">
        <v>3.8097799999999999</v>
      </c>
      <c r="K151" s="84"/>
      <c r="L151" s="84">
        <v>0</v>
      </c>
      <c r="M151" s="84"/>
      <c r="N151" s="84"/>
      <c r="O151" s="84">
        <v>0</v>
      </c>
      <c r="P151" s="84">
        <v>0</v>
      </c>
      <c r="Q151" s="84">
        <v>0</v>
      </c>
      <c r="R151" s="84">
        <v>0</v>
      </c>
      <c r="S151" s="84">
        <v>0</v>
      </c>
      <c r="T151" s="19">
        <v>0.90932849999999998</v>
      </c>
      <c r="U151" s="19">
        <v>0.36472349999999998</v>
      </c>
      <c r="V151" s="19">
        <v>0.84034379999999997</v>
      </c>
      <c r="W151" s="19">
        <v>0.74062340000000004</v>
      </c>
      <c r="X151" s="19">
        <v>0.82432059999999996</v>
      </c>
      <c r="Y151" s="19">
        <v>0.92082459999999999</v>
      </c>
      <c r="Z151" s="19">
        <v>4.6894999999999999E-2</v>
      </c>
      <c r="AA151" s="19">
        <v>6.3940000000000001E-5</v>
      </c>
      <c r="AB151" s="19">
        <v>3.1969000000000002E-4</v>
      </c>
      <c r="AC151" s="19">
        <v>0.66049999999999998</v>
      </c>
      <c r="AD151" s="40">
        <v>795056.19601749128</v>
      </c>
      <c r="AE151" s="19" t="s">
        <v>1121</v>
      </c>
      <c r="AF151" s="5">
        <v>1</v>
      </c>
      <c r="AG151" s="5">
        <v>1</v>
      </c>
      <c r="AH151" s="32">
        <v>1</v>
      </c>
      <c r="AI151" s="32">
        <v>0</v>
      </c>
      <c r="AJ151" s="32">
        <v>1</v>
      </c>
      <c r="AK151" s="16"/>
      <c r="AL151" s="34">
        <f t="shared" si="90"/>
        <v>-2.7563626203109757</v>
      </c>
      <c r="AM151" s="34">
        <f t="shared" si="91"/>
        <v>-3.1328961932175816</v>
      </c>
      <c r="AN151" s="34">
        <f t="shared" si="92"/>
        <v>-2.6594027193458709</v>
      </c>
      <c r="AO151" s="34">
        <f t="shared" si="93"/>
        <v>-0.58961488019606068</v>
      </c>
      <c r="AP151" s="34">
        <f t="shared" si="94"/>
        <v>-1.5890037238115926</v>
      </c>
      <c r="AQ151" s="34" t="str">
        <f t="shared" si="95"/>
        <v/>
      </c>
      <c r="AR151" s="34">
        <f t="shared" si="96"/>
        <v>-0.60911705809610017</v>
      </c>
      <c r="AS151" s="34" t="str">
        <f t="shared" si="97"/>
        <v/>
      </c>
      <c r="AT151" s="34" t="str">
        <f t="shared" si="98"/>
        <v/>
      </c>
      <c r="AU151" s="34">
        <f t="shared" si="99"/>
        <v>-0.42992876172112682</v>
      </c>
      <c r="AV151" s="34">
        <f t="shared" si="100"/>
        <v>-0.64879765232385067</v>
      </c>
      <c r="AW151" s="34">
        <f t="shared" si="101"/>
        <v>-0.41165100414070804</v>
      </c>
      <c r="AX151" s="34">
        <f t="shared" si="102"/>
        <v>-0.20200785050292994</v>
      </c>
      <c r="AY151" s="34">
        <f t="shared" si="103"/>
        <v>-0.21011422768154267</v>
      </c>
      <c r="AZ151" s="34">
        <f t="shared" si="104"/>
        <v>-0.56742809773397085</v>
      </c>
      <c r="BA151" s="34">
        <f t="shared" si="105"/>
        <v>1.5130391211911907</v>
      </c>
      <c r="BB151" s="34">
        <f t="shared" si="106"/>
        <v>0.97995404811050202</v>
      </c>
      <c r="BC151" s="34">
        <f t="shared" si="107"/>
        <v>1.2093831717213999</v>
      </c>
      <c r="BD151" s="34">
        <f t="shared" si="108"/>
        <v>0.2068879600208415</v>
      </c>
      <c r="BE151" s="34">
        <f t="shared" si="109"/>
        <v>0.90268703786383686</v>
      </c>
      <c r="BF151" s="34">
        <f t="shared" si="110"/>
        <v>-0.54699215386632583</v>
      </c>
      <c r="BG151" s="34">
        <f t="shared" si="111"/>
        <v>-0.25313588838284073</v>
      </c>
      <c r="BH151" s="34">
        <f t="shared" si="112"/>
        <v>-0.10709538213856083</v>
      </c>
      <c r="BI151" s="19">
        <f t="shared" si="120"/>
        <v>-0.57318179907734013</v>
      </c>
      <c r="BJ151" s="19">
        <f t="shared" si="121"/>
        <v>-0.92068640106772659</v>
      </c>
      <c r="BK151" s="19">
        <f t="shared" si="122"/>
        <v>-0.77348972429478791</v>
      </c>
      <c r="BL151" s="19">
        <f t="shared" si="123"/>
        <v>-2.7563626203109757</v>
      </c>
      <c r="BM151" s="19">
        <f t="shared" si="124"/>
        <v>-0.60401484183729259</v>
      </c>
      <c r="BN151" s="19">
        <f t="shared" si="125"/>
        <v>-0.83415774492366312</v>
      </c>
      <c r="BO151" s="19">
        <f t="shared" si="126"/>
        <v>-0.52289799402357984</v>
      </c>
      <c r="BP151" s="19">
        <f t="shared" si="127"/>
        <v>-1.4791852354069528</v>
      </c>
      <c r="BQ151" s="19">
        <f t="shared" si="128"/>
        <v>-1.171156333952948</v>
      </c>
      <c r="BR151" s="19">
        <f t="shared" si="129"/>
        <v>-1.0732042454584532</v>
      </c>
      <c r="BS151" s="19">
        <f t="shared" si="130"/>
        <v>-1.0245240767103598</v>
      </c>
      <c r="BT151" s="19">
        <f>IF(AND('[1]Ponderación por derecho'!$B$13&lt;&gt;1,'[1]Ponderación por derecho'!$B$13&lt;&gt;0),"Error ponderación",IFERROR(IF(SUM($BI$1126:$BS$1126)=0,0,SUMPRODUCT($BI$1126:$BS$1126,BI151:BS151)),""))</f>
        <v>-0.69583360070243416</v>
      </c>
      <c r="BU151" s="34">
        <f t="shared" si="131"/>
        <v>-0.69785852194982323</v>
      </c>
      <c r="BV151" s="16">
        <f t="shared" si="132"/>
        <v>0</v>
      </c>
      <c r="BW151" s="34">
        <f t="shared" si="113"/>
        <v>2.1442718332004582</v>
      </c>
      <c r="BX151" s="34">
        <f t="shared" si="114"/>
        <v>-4.7874350991411125E-3</v>
      </c>
      <c r="BY151" s="34" t="str">
        <f t="shared" si="133"/>
        <v/>
      </c>
      <c r="BZ151" s="34">
        <f t="shared" si="134"/>
        <v>-1.0697421990506586</v>
      </c>
      <c r="CA151" s="19">
        <f t="shared" si="115"/>
        <v>-0.814020728607594</v>
      </c>
      <c r="CB151" s="16"/>
      <c r="CC151" s="5">
        <f t="shared" si="116"/>
        <v>11001</v>
      </c>
      <c r="CD151" s="6">
        <f t="shared" si="117"/>
        <v>5.2606971637924556E-2</v>
      </c>
      <c r="CE151" s="19">
        <f t="shared" si="118"/>
        <v>0.28402894736761386</v>
      </c>
      <c r="CF151" s="4">
        <f t="shared" si="119"/>
        <v>1.4941902778517629E-2</v>
      </c>
      <c r="CG151" s="3">
        <f>IF('Ponderación por derecho'!$D$20="Error ponderación","",CF151/$CF$1127)</f>
        <v>1.0038219125630441E-2</v>
      </c>
      <c r="CH151" s="39"/>
    </row>
    <row r="152" spans="1:86" ht="18.95" customHeight="1">
      <c r="A152" s="7">
        <v>13001</v>
      </c>
      <c r="B152" s="7" t="s">
        <v>120</v>
      </c>
      <c r="C152" s="7" t="s">
        <v>937</v>
      </c>
      <c r="D152" s="5">
        <v>1</v>
      </c>
      <c r="E152" s="5">
        <v>84978</v>
      </c>
      <c r="F152" s="19">
        <v>42.57535</v>
      </c>
      <c r="G152" s="19">
        <v>33.198439999999998</v>
      </c>
      <c r="H152" s="19">
        <v>70.345690000000005</v>
      </c>
      <c r="I152" s="19">
        <v>18.328189999999999</v>
      </c>
      <c r="J152" s="19">
        <v>14.658340000000001</v>
      </c>
      <c r="K152" s="84">
        <v>1.67449E-2</v>
      </c>
      <c r="L152" s="84">
        <v>2.9256999999999998E-3</v>
      </c>
      <c r="M152" s="84">
        <v>0</v>
      </c>
      <c r="N152" s="84">
        <v>0</v>
      </c>
      <c r="O152" s="84">
        <v>9.7397999999999998E-3</v>
      </c>
      <c r="P152" s="84">
        <v>0</v>
      </c>
      <c r="Q152" s="84">
        <v>5.12699E-2</v>
      </c>
      <c r="R152" s="84">
        <v>2.7314000000000001E-3</v>
      </c>
      <c r="S152" s="84">
        <v>9.98E-5</v>
      </c>
      <c r="T152" s="19">
        <v>0.85823990000000006</v>
      </c>
      <c r="U152" s="19">
        <v>0.40018710000000002</v>
      </c>
      <c r="V152" s="19">
        <v>0.85097990000000001</v>
      </c>
      <c r="W152" s="19">
        <v>0.74579989999999996</v>
      </c>
      <c r="X152" s="19">
        <v>0.86880199999999996</v>
      </c>
      <c r="Y152" s="19">
        <v>0.87253429999999998</v>
      </c>
      <c r="Z152" s="19">
        <v>2.1501699999999999E-2</v>
      </c>
      <c r="AA152" s="19">
        <v>9.4140000000000003E-5</v>
      </c>
      <c r="AB152" s="19">
        <v>1.8828000000000001E-4</v>
      </c>
      <c r="AC152" s="19">
        <v>0.60019999999999996</v>
      </c>
      <c r="AD152" s="40">
        <v>284779.59001153242</v>
      </c>
      <c r="AE152" s="19">
        <v>0.84811320000000001</v>
      </c>
      <c r="AF152" s="5">
        <v>1</v>
      </c>
      <c r="AG152" s="5">
        <v>1</v>
      </c>
      <c r="AH152" s="32">
        <v>0</v>
      </c>
      <c r="AI152" s="32">
        <v>0</v>
      </c>
      <c r="AJ152" s="32">
        <v>1</v>
      </c>
      <c r="AK152" s="16"/>
      <c r="AL152" s="34">
        <f t="shared" si="90"/>
        <v>-1.6408970528068128</v>
      </c>
      <c r="AM152" s="34">
        <f t="shared" si="91"/>
        <v>-2.3124251375873675</v>
      </c>
      <c r="AN152" s="34">
        <f t="shared" si="92"/>
        <v>-0.48831941951063246</v>
      </c>
      <c r="AO152" s="34">
        <f t="shared" si="93"/>
        <v>-0.12249186015577851</v>
      </c>
      <c r="AP152" s="34">
        <f t="shared" si="94"/>
        <v>-0.76961351257811306</v>
      </c>
      <c r="AQ152" s="34">
        <f t="shared" si="95"/>
        <v>8.0777268736765856E-2</v>
      </c>
      <c r="AR152" s="34">
        <f t="shared" si="96"/>
        <v>-0.50672463009415403</v>
      </c>
      <c r="AS152" s="34">
        <f t="shared" si="97"/>
        <v>-0.95991233330143277</v>
      </c>
      <c r="AT152" s="34">
        <f t="shared" si="98"/>
        <v>-0.15074875333706975</v>
      </c>
      <c r="AU152" s="34">
        <f t="shared" si="99"/>
        <v>-0.18249543232196466</v>
      </c>
      <c r="AV152" s="34">
        <f t="shared" si="100"/>
        <v>-0.64879765232385067</v>
      </c>
      <c r="AW152" s="34">
        <f t="shared" si="101"/>
        <v>1.024678499666607</v>
      </c>
      <c r="AX152" s="34">
        <f t="shared" si="102"/>
        <v>-0.11477920290287952</v>
      </c>
      <c r="AY152" s="34">
        <f t="shared" si="103"/>
        <v>-0.20623939801524119</v>
      </c>
      <c r="AZ152" s="34">
        <f t="shared" si="104"/>
        <v>-1.4549576983992016</v>
      </c>
      <c r="BA152" s="34">
        <f t="shared" si="105"/>
        <v>1.8501370023366244</v>
      </c>
      <c r="BB152" s="34">
        <f t="shared" si="106"/>
        <v>1.2408472833236313</v>
      </c>
      <c r="BC152" s="34">
        <f t="shared" si="107"/>
        <v>1.2671904758713799</v>
      </c>
      <c r="BD152" s="34">
        <f t="shared" si="108"/>
        <v>0.73996895741634683</v>
      </c>
      <c r="BE152" s="34">
        <f t="shared" si="109"/>
        <v>0.16432349822003384</v>
      </c>
      <c r="BF152" s="34">
        <f t="shared" si="110"/>
        <v>-0.80104297716201533</v>
      </c>
      <c r="BG152" s="34">
        <f t="shared" si="111"/>
        <v>-0.25077521309286249</v>
      </c>
      <c r="BH152" s="34">
        <f t="shared" si="112"/>
        <v>-0.1103710521327274</v>
      </c>
      <c r="BI152" s="19">
        <f t="shared" si="120"/>
        <v>0.48086495052091927</v>
      </c>
      <c r="BJ152" s="19">
        <f t="shared" si="121"/>
        <v>-0.5261008281192967</v>
      </c>
      <c r="BK152" s="19">
        <f t="shared" si="122"/>
        <v>-0.44453963674562197</v>
      </c>
      <c r="BL152" s="19">
        <f t="shared" si="123"/>
        <v>-0.89582290307194123</v>
      </c>
      <c r="BM152" s="19">
        <f t="shared" si="124"/>
        <v>-7.0713329161243635E-2</v>
      </c>
      <c r="BN152" s="19">
        <f t="shared" si="125"/>
        <v>-0.70845706897020999</v>
      </c>
      <c r="BO152" s="19">
        <f t="shared" si="126"/>
        <v>-0.18425701962945773</v>
      </c>
      <c r="BP152" s="19">
        <f t="shared" si="127"/>
        <v>-0.87783812785484616</v>
      </c>
      <c r="BQ152" s="19">
        <f t="shared" si="128"/>
        <v>-0.88272647599468979</v>
      </c>
      <c r="BR152" s="19">
        <f t="shared" si="129"/>
        <v>-0.69930388797163878</v>
      </c>
      <c r="BS152" s="19">
        <f t="shared" si="130"/>
        <v>-0.65250250098492713</v>
      </c>
      <c r="BT152" s="19">
        <f>IF(AND('[1]Ponderación por derecho'!$B$13&lt;&gt;1,'[1]Ponderación por derecho'!$B$13&lt;&gt;0),"Error ponderación",IFERROR(IF(SUM($BI$1126:$BS$1126)=0,0,SUMPRODUCT($BI$1126:$BS$1126,BI152:BS152)),""))</f>
        <v>-0.4098857961296512</v>
      </c>
      <c r="BU152" s="34">
        <f t="shared" si="131"/>
        <v>-0.40895495725459979</v>
      </c>
      <c r="BV152" s="16">
        <f t="shared" si="132"/>
        <v>0</v>
      </c>
      <c r="BW152" s="34">
        <f t="shared" si="113"/>
        <v>1.2714123043391545</v>
      </c>
      <c r="BX152" s="34">
        <f t="shared" si="114"/>
        <v>-3.3516900580710648E-2</v>
      </c>
      <c r="BY152" s="34">
        <f t="shared" si="133"/>
        <v>0.73585719375712888</v>
      </c>
      <c r="BZ152" s="34">
        <f t="shared" si="134"/>
        <v>-0.65791753250519092</v>
      </c>
      <c r="CA152" s="19">
        <f t="shared" si="115"/>
        <v>-0.50099974192679442</v>
      </c>
      <c r="CB152" s="16"/>
      <c r="CC152" s="5">
        <f t="shared" si="116"/>
        <v>13001</v>
      </c>
      <c r="CD152" s="6">
        <f t="shared" si="117"/>
        <v>1.2427437878166124E-2</v>
      </c>
      <c r="CE152" s="19">
        <f t="shared" si="118"/>
        <v>0.76235613610631348</v>
      </c>
      <c r="CF152" s="4">
        <f t="shared" si="119"/>
        <v>9.4741335224999695E-3</v>
      </c>
      <c r="CG152" s="3">
        <f>IF('Ponderación por derecho'!$D$20="Error ponderación","",CF152/$CF$1127)</f>
        <v>6.3648806804624926E-3</v>
      </c>
      <c r="CH152" s="39"/>
    </row>
    <row r="153" spans="1:86" ht="18.95" customHeight="1">
      <c r="A153" s="7">
        <v>13006</v>
      </c>
      <c r="B153" s="7" t="s">
        <v>120</v>
      </c>
      <c r="C153" s="7" t="s">
        <v>936</v>
      </c>
      <c r="D153" s="5">
        <v>0</v>
      </c>
      <c r="E153" s="5">
        <v>5278</v>
      </c>
      <c r="F153" s="19">
        <v>92.558009999999996</v>
      </c>
      <c r="G153" s="19">
        <v>70.387950000000004</v>
      </c>
      <c r="H153" s="19">
        <v>80.753519999999995</v>
      </c>
      <c r="I153" s="19">
        <v>20.714759999999998</v>
      </c>
      <c r="J153" s="19">
        <v>63.434339999999999</v>
      </c>
      <c r="K153" s="84">
        <v>4.4378999999999998E-3</v>
      </c>
      <c r="L153" s="84">
        <v>5.02272E-2</v>
      </c>
      <c r="M153" s="84">
        <v>8.1279199999999996E-2</v>
      </c>
      <c r="N153" s="84">
        <v>1.1757E-3</v>
      </c>
      <c r="O153" s="84">
        <v>3.3916300000000003E-2</v>
      </c>
      <c r="P153" s="84">
        <v>6.3892099999999993E-2</v>
      </c>
      <c r="Q153" s="84">
        <v>3.8645699999999998E-2</v>
      </c>
      <c r="R153" s="84">
        <v>5.8640000000000005E-4</v>
      </c>
      <c r="S153" s="84">
        <v>1.63254E-2</v>
      </c>
      <c r="T153" s="19">
        <v>0.98715350000000002</v>
      </c>
      <c r="U153" s="19">
        <v>0.156998</v>
      </c>
      <c r="V153" s="19">
        <v>0.79134550000000004</v>
      </c>
      <c r="W153" s="19">
        <v>0.5901284</v>
      </c>
      <c r="X153" s="19">
        <v>0.89722789999999997</v>
      </c>
      <c r="Y153" s="19">
        <v>0.84557130000000003</v>
      </c>
      <c r="Z153" s="19">
        <v>0.12543280000000001</v>
      </c>
      <c r="AA153" s="19">
        <v>1.42099E-3</v>
      </c>
      <c r="AB153" s="19">
        <v>1.8946999999999999E-4</v>
      </c>
      <c r="AC153" s="19">
        <v>0.53300000000000003</v>
      </c>
      <c r="AD153" s="40">
        <v>808411.5195149678</v>
      </c>
      <c r="AE153" s="19">
        <v>0.75377360000000004</v>
      </c>
      <c r="AF153" s="5">
        <v>1</v>
      </c>
      <c r="AG153" s="5">
        <v>0</v>
      </c>
      <c r="AH153" s="32">
        <v>0</v>
      </c>
      <c r="AI153" s="32">
        <v>0</v>
      </c>
      <c r="AJ153" s="32">
        <v>0</v>
      </c>
      <c r="AK153" s="16"/>
      <c r="AL153" s="34">
        <f t="shared" si="90"/>
        <v>1.4101893693268928</v>
      </c>
      <c r="AM153" s="34">
        <f t="shared" si="91"/>
        <v>1.4232953343184904</v>
      </c>
      <c r="AN153" s="34">
        <f t="shared" si="92"/>
        <v>0.76315675783424675</v>
      </c>
      <c r="AO153" s="34">
        <f t="shared" si="93"/>
        <v>9.0522591972802616E-2</v>
      </c>
      <c r="AP153" s="34">
        <f t="shared" si="94"/>
        <v>2.9144309083518714</v>
      </c>
      <c r="AQ153" s="34">
        <f t="shared" si="95"/>
        <v>-0.26736350848104806</v>
      </c>
      <c r="AR153" s="34">
        <f t="shared" si="96"/>
        <v>1.1487135327844913</v>
      </c>
      <c r="AS153" s="34">
        <f t="shared" si="97"/>
        <v>0.30472220597139843</v>
      </c>
      <c r="AT153" s="34">
        <f t="shared" si="98"/>
        <v>-0.12377128177938895</v>
      </c>
      <c r="AU153" s="34">
        <f t="shared" si="99"/>
        <v>0.43169293789291091</v>
      </c>
      <c r="AV153" s="34">
        <f t="shared" si="100"/>
        <v>0.89814079647267375</v>
      </c>
      <c r="AW153" s="34">
        <f t="shared" si="101"/>
        <v>0.67101073511149167</v>
      </c>
      <c r="AX153" s="34">
        <f t="shared" si="102"/>
        <v>-0.18328086838655386</v>
      </c>
      <c r="AY153" s="34">
        <f t="shared" si="103"/>
        <v>0.42373491294209004</v>
      </c>
      <c r="AZ153" s="34">
        <f t="shared" si="104"/>
        <v>0.7845758947765249</v>
      </c>
      <c r="BA153" s="34">
        <f t="shared" si="105"/>
        <v>-0.46148760226259666</v>
      </c>
      <c r="BB153" s="34">
        <f t="shared" si="106"/>
        <v>-0.22192681112769744</v>
      </c>
      <c r="BC153" s="34">
        <f t="shared" si="107"/>
        <v>-0.47123312076413476</v>
      </c>
      <c r="BD153" s="34">
        <f t="shared" si="108"/>
        <v>1.0806351038025868</v>
      </c>
      <c r="BE153" s="34">
        <f t="shared" si="109"/>
        <v>-0.24794348126478671</v>
      </c>
      <c r="BF153" s="34">
        <f t="shared" si="110"/>
        <v>0.23875025652666021</v>
      </c>
      <c r="BG153" s="34">
        <f t="shared" si="111"/>
        <v>-0.14705792804294099</v>
      </c>
      <c r="BH153" s="34">
        <f t="shared" si="112"/>
        <v>-0.11034138888569096</v>
      </c>
      <c r="BI153" s="19">
        <f t="shared" si="120"/>
        <v>1.143521569686734E-2</v>
      </c>
      <c r="BJ153" s="19">
        <f t="shared" si="121"/>
        <v>0.78336068532509484</v>
      </c>
      <c r="BK153" s="19">
        <f t="shared" si="122"/>
        <v>0.41455948484471877</v>
      </c>
      <c r="BL153" s="19">
        <f t="shared" si="123"/>
        <v>0.64320904377375188</v>
      </c>
      <c r="BM153" s="19">
        <f t="shared" si="124"/>
        <v>1.4755863166824563</v>
      </c>
      <c r="BN153" s="19">
        <f t="shared" si="125"/>
        <v>0.68679556151159338</v>
      </c>
      <c r="BO153" s="19">
        <f t="shared" si="126"/>
        <v>0.51536974062027308</v>
      </c>
      <c r="BP153" s="19">
        <f t="shared" si="127"/>
        <v>0.61345425047016944</v>
      </c>
      <c r="BQ153" s="19">
        <f t="shared" si="128"/>
        <v>0.690891512931881</v>
      </c>
      <c r="BR153" s="19">
        <f t="shared" si="129"/>
        <v>0.56228878474201394</v>
      </c>
      <c r="BS153" s="19">
        <f t="shared" si="130"/>
        <v>0.57452763112776395</v>
      </c>
      <c r="BT153" s="19">
        <f>IF(AND('[1]Ponderación por derecho'!$B$13&lt;&gt;1,'[1]Ponderación por derecho'!$B$13&lt;&gt;0),"Error ponderación",IFERROR(IF(SUM($BI$1126:$BS$1126)=0,0,SUMPRODUCT($BI$1126:$BS$1126,BI153:BS153)),""))</f>
        <v>0.62039567582863353</v>
      </c>
      <c r="BU153" s="34">
        <f t="shared" si="131"/>
        <v>0.63197623762865474</v>
      </c>
      <c r="BV153" s="16">
        <f t="shared" si="132"/>
        <v>0</v>
      </c>
      <c r="BW153" s="34">
        <f t="shared" si="113"/>
        <v>0.29867332690168341</v>
      </c>
      <c r="BX153" s="34">
        <f t="shared" si="114"/>
        <v>-4.0355070254259997E-3</v>
      </c>
      <c r="BY153" s="34">
        <f t="shared" si="133"/>
        <v>0.3461456464926651</v>
      </c>
      <c r="BZ153" s="34">
        <f t="shared" si="134"/>
        <v>-0.21359448878964082</v>
      </c>
      <c r="CA153" s="19">
        <f t="shared" si="115"/>
        <v>-0.16327728660246749</v>
      </c>
      <c r="CB153" s="16"/>
      <c r="CC153" s="5">
        <f t="shared" si="116"/>
        <v>13006</v>
      </c>
      <c r="CD153" s="6">
        <f t="shared" si="117"/>
        <v>7.7187056792300129E-4</v>
      </c>
      <c r="CE153" s="19">
        <f t="shared" si="118"/>
        <v>1.7397214770637022</v>
      </c>
      <c r="CF153" s="4">
        <f t="shared" si="119"/>
        <v>1.3428398045290024E-3</v>
      </c>
      <c r="CG153" s="3">
        <f>IF('Ponderación por derecho'!$D$20="Error ponderación","",CF153/$CF$1127)</f>
        <v>9.0214214402873966E-4</v>
      </c>
      <c r="CH153" s="39"/>
    </row>
    <row r="154" spans="1:86" ht="18.95" customHeight="1">
      <c r="A154" s="7">
        <v>13030</v>
      </c>
      <c r="B154" s="7" t="s">
        <v>120</v>
      </c>
      <c r="C154" s="7" t="s">
        <v>935</v>
      </c>
      <c r="D154" s="5">
        <v>0</v>
      </c>
      <c r="E154" s="5">
        <v>6029</v>
      </c>
      <c r="F154" s="19">
        <v>93.492729999999995</v>
      </c>
      <c r="G154" s="19">
        <v>74.779629999999997</v>
      </c>
      <c r="H154" s="19">
        <v>88.271299999999997</v>
      </c>
      <c r="I154" s="19">
        <v>31.121449999999999</v>
      </c>
      <c r="J154" s="19">
        <v>48.677759999999999</v>
      </c>
      <c r="K154" s="84">
        <v>1.02954E-2</v>
      </c>
      <c r="L154" s="84">
        <v>1.15867E-2</v>
      </c>
      <c r="M154" s="84">
        <v>9.5501299999999997E-2</v>
      </c>
      <c r="N154" s="84">
        <v>1.919E-4</v>
      </c>
      <c r="O154" s="84">
        <v>5.6214000000000004E-3</v>
      </c>
      <c r="P154" s="84">
        <v>1.7294400000000001E-2</v>
      </c>
      <c r="Q154" s="84">
        <v>1.064E-4</v>
      </c>
      <c r="R154" s="84">
        <v>0</v>
      </c>
      <c r="S154" s="84">
        <v>0</v>
      </c>
      <c r="T154" s="19">
        <v>0.99417979999999995</v>
      </c>
      <c r="U154" s="19">
        <v>7.6887700000000003E-2</v>
      </c>
      <c r="V154" s="19">
        <v>0.74774090000000004</v>
      </c>
      <c r="W154" s="19">
        <v>0.57497319999999996</v>
      </c>
      <c r="X154" s="19">
        <v>0.83443100000000003</v>
      </c>
      <c r="Y154" s="19">
        <v>0.69689080000000003</v>
      </c>
      <c r="Z154" s="19">
        <v>1.57343E-2</v>
      </c>
      <c r="AA154" s="19">
        <v>2.4879999999999998E-4</v>
      </c>
      <c r="AB154" s="19">
        <v>0</v>
      </c>
      <c r="AC154" s="19">
        <v>0.50929999999999997</v>
      </c>
      <c r="AD154" s="40">
        <v>0</v>
      </c>
      <c r="AE154" s="19">
        <v>0.49433959999999999</v>
      </c>
      <c r="AF154" s="5">
        <v>1</v>
      </c>
      <c r="AG154" s="5">
        <v>0</v>
      </c>
      <c r="AH154" s="32">
        <v>0</v>
      </c>
      <c r="AI154" s="32">
        <v>0</v>
      </c>
      <c r="AJ154" s="32">
        <v>1</v>
      </c>
      <c r="AK154" s="16"/>
      <c r="AL154" s="34">
        <f t="shared" si="90"/>
        <v>1.4672473870573779</v>
      </c>
      <c r="AM154" s="34">
        <f t="shared" si="91"/>
        <v>1.8644436280728176</v>
      </c>
      <c r="AN154" s="34">
        <f t="shared" si="92"/>
        <v>1.6671225774642557</v>
      </c>
      <c r="AO154" s="34">
        <f t="shared" si="93"/>
        <v>1.0193767084755598</v>
      </c>
      <c r="AP154" s="34">
        <f t="shared" si="94"/>
        <v>1.799868496079299</v>
      </c>
      <c r="AQ154" s="34">
        <f t="shared" si="95"/>
        <v>-0.10166637655991824</v>
      </c>
      <c r="AR154" s="34">
        <f t="shared" si="96"/>
        <v>-0.20361056545155398</v>
      </c>
      <c r="AS154" s="34">
        <f t="shared" si="97"/>
        <v>0.52600586625585166</v>
      </c>
      <c r="AT154" s="34">
        <f t="shared" si="98"/>
        <v>-0.14634543889297777</v>
      </c>
      <c r="AU154" s="34">
        <f t="shared" si="99"/>
        <v>-0.28712072481231449</v>
      </c>
      <c r="AV154" s="34">
        <f t="shared" si="100"/>
        <v>-0.23007026178782802</v>
      </c>
      <c r="AW154" s="34">
        <f t="shared" si="101"/>
        <v>-0.40867020138499566</v>
      </c>
      <c r="AX154" s="34">
        <f t="shared" si="102"/>
        <v>-0.20200785050292994</v>
      </c>
      <c r="AY154" s="34">
        <f t="shared" si="103"/>
        <v>-0.21011422768154267</v>
      </c>
      <c r="AZ154" s="34">
        <f t="shared" si="104"/>
        <v>0.90663931466186254</v>
      </c>
      <c r="BA154" s="34">
        <f t="shared" si="105"/>
        <v>-1.222972967198052</v>
      </c>
      <c r="BB154" s="34">
        <f t="shared" si="106"/>
        <v>-1.2915054315030583</v>
      </c>
      <c r="BC154" s="34">
        <f t="shared" si="107"/>
        <v>-0.64047512904266113</v>
      </c>
      <c r="BD154" s="34">
        <f t="shared" si="108"/>
        <v>0.3280546075649286</v>
      </c>
      <c r="BE154" s="34">
        <f t="shared" si="109"/>
        <v>-2.5212832670190779</v>
      </c>
      <c r="BF154" s="34">
        <f t="shared" si="110"/>
        <v>-0.85874373753091438</v>
      </c>
      <c r="BG154" s="34">
        <f t="shared" si="111"/>
        <v>-0.23868574155815933</v>
      </c>
      <c r="BH154" s="34">
        <f t="shared" si="112"/>
        <v>-0.11506432621005545</v>
      </c>
      <c r="BI154" s="19">
        <f t="shared" si="120"/>
        <v>0.11416107790209518</v>
      </c>
      <c r="BJ154" s="19">
        <f t="shared" si="121"/>
        <v>0.12310921037273508</v>
      </c>
      <c r="BK154" s="19">
        <f t="shared" si="122"/>
        <v>0.45092604142352283</v>
      </c>
      <c r="BL154" s="19">
        <f t="shared" si="123"/>
        <v>0.6604509740822001</v>
      </c>
      <c r="BM154" s="19">
        <f t="shared" si="124"/>
        <v>0.61360079294397096</v>
      </c>
      <c r="BN154" s="19">
        <f t="shared" si="125"/>
        <v>-0.42803538058317603</v>
      </c>
      <c r="BO154" s="19">
        <f t="shared" si="126"/>
        <v>0.50578194058414228</v>
      </c>
      <c r="BP154" s="19">
        <f t="shared" si="127"/>
        <v>0.63261976827722399</v>
      </c>
      <c r="BQ154" s="19">
        <f t="shared" si="128"/>
        <v>0.13279647394830696</v>
      </c>
      <c r="BR154" s="19">
        <f t="shared" si="129"/>
        <v>0.33948247260589198</v>
      </c>
      <c r="BS154" s="19">
        <f t="shared" si="130"/>
        <v>0.38068961105525995</v>
      </c>
      <c r="BT154" s="19">
        <f>IF(AND('[1]Ponderación por derecho'!$B$13&lt;&gt;1,'[1]Ponderación por derecho'!$B$13&lt;&gt;0),"Error ponderación",IFERROR(IF(SUM($BI$1126:$BS$1126)=0,0,SUMPRODUCT($BI$1126:$BS$1126,BI154:BS154)),""))</f>
        <v>0.14910219819166534</v>
      </c>
      <c r="BU154" s="34">
        <f t="shared" si="131"/>
        <v>0.15581113501367044</v>
      </c>
      <c r="BV154" s="16">
        <f t="shared" si="132"/>
        <v>0</v>
      </c>
      <c r="BW154" s="34">
        <f t="shared" si="113"/>
        <v>-4.4390866033854434E-2</v>
      </c>
      <c r="BX154" s="34">
        <f t="shared" si="114"/>
        <v>-4.9550489627895586E-2</v>
      </c>
      <c r="BY154" s="34">
        <f t="shared" si="133"/>
        <v>-0.72556152157895015</v>
      </c>
      <c r="BZ154" s="34">
        <f t="shared" si="134"/>
        <v>0.27316762574690007</v>
      </c>
      <c r="CA154" s="19">
        <f t="shared" si="115"/>
        <v>0.20670239103356924</v>
      </c>
      <c r="CB154" s="16"/>
      <c r="CC154" s="5">
        <f t="shared" si="116"/>
        <v>13030</v>
      </c>
      <c r="CD154" s="6">
        <f t="shared" si="117"/>
        <v>8.8169906290408765E-4</v>
      </c>
      <c r="CE154" s="19">
        <f t="shared" si="118"/>
        <v>2.2854705977253418</v>
      </c>
      <c r="CF154" s="4">
        <f t="shared" si="119"/>
        <v>2.0150972843092788E-3</v>
      </c>
      <c r="CG154" s="3">
        <f>IF('Ponderación por derecho'!$D$20="Error ponderación","",CF154/$CF$1127)</f>
        <v>1.353775914567031E-3</v>
      </c>
      <c r="CH154" s="39"/>
    </row>
    <row r="155" spans="1:86" ht="18.95" customHeight="1">
      <c r="A155" s="7">
        <v>13042</v>
      </c>
      <c r="B155" s="7" t="s">
        <v>120</v>
      </c>
      <c r="C155" s="7" t="s">
        <v>934</v>
      </c>
      <c r="D155" s="5">
        <v>0</v>
      </c>
      <c r="E155" s="5">
        <v>4223</v>
      </c>
      <c r="F155" s="19">
        <v>88.034769999999995</v>
      </c>
      <c r="G155" s="19">
        <v>62.261580000000002</v>
      </c>
      <c r="H155" s="19">
        <v>79.904629999999997</v>
      </c>
      <c r="I155" s="19">
        <v>30.517710000000001</v>
      </c>
      <c r="J155" s="19">
        <v>44.468670000000003</v>
      </c>
      <c r="K155" s="84">
        <v>0</v>
      </c>
      <c r="L155" s="84">
        <v>3.5499700000000002E-2</v>
      </c>
      <c r="M155" s="84">
        <v>0.17524500000000001</v>
      </c>
      <c r="N155" s="84">
        <v>0</v>
      </c>
      <c r="O155" s="84">
        <v>4.0326000000000001E-2</v>
      </c>
      <c r="P155" s="84">
        <v>3.8925000000000001E-3</v>
      </c>
      <c r="Q155" s="84">
        <v>1.0670499999999999E-2</v>
      </c>
      <c r="R155" s="84">
        <v>3.6640000000000002E-4</v>
      </c>
      <c r="S155" s="84">
        <v>5.5259999999999999E-4</v>
      </c>
      <c r="T155" s="19">
        <v>0.98200810000000005</v>
      </c>
      <c r="U155" s="19">
        <v>0.11975230000000001</v>
      </c>
      <c r="V155" s="19">
        <v>0.78138909999999995</v>
      </c>
      <c r="W155" s="19">
        <v>0.47030369999999999</v>
      </c>
      <c r="X155" s="19">
        <v>0.87192879999999995</v>
      </c>
      <c r="Y155" s="19">
        <v>0.71851419999999999</v>
      </c>
      <c r="Z155" s="19">
        <v>0.1227679</v>
      </c>
      <c r="AA155" s="19">
        <v>3.1967800000000002E-3</v>
      </c>
      <c r="AB155" s="19">
        <v>9.4718999999999999E-4</v>
      </c>
      <c r="AC155" s="19">
        <v>0.51880000000000004</v>
      </c>
      <c r="AD155" s="40">
        <v>21190.149183045229</v>
      </c>
      <c r="AE155" s="19">
        <v>0.77735849999999995</v>
      </c>
      <c r="AF155" s="5">
        <v>0</v>
      </c>
      <c r="AG155" s="5">
        <v>0</v>
      </c>
      <c r="AH155" s="32">
        <v>0</v>
      </c>
      <c r="AI155" s="32">
        <v>0</v>
      </c>
      <c r="AJ155" s="32">
        <v>0</v>
      </c>
      <c r="AK155" s="16"/>
      <c r="AL155" s="34">
        <f t="shared" si="90"/>
        <v>1.1340776908357506</v>
      </c>
      <c r="AM155" s="34">
        <f t="shared" si="91"/>
        <v>0.60699399635298323</v>
      </c>
      <c r="AN155" s="34">
        <f t="shared" si="92"/>
        <v>0.66108306791172766</v>
      </c>
      <c r="AO155" s="34">
        <f t="shared" si="93"/>
        <v>0.96548960467047162</v>
      </c>
      <c r="AP155" s="34">
        <f t="shared" si="94"/>
        <v>1.4819565202778358</v>
      </c>
      <c r="AQ155" s="34">
        <f t="shared" si="95"/>
        <v>-0.3929029539360685</v>
      </c>
      <c r="AR155" s="34">
        <f t="shared" si="96"/>
        <v>0.63328663207742608</v>
      </c>
      <c r="AS155" s="34">
        <f t="shared" si="97"/>
        <v>1.7667493444078375</v>
      </c>
      <c r="AT155" s="34">
        <f t="shared" si="98"/>
        <v>-0.15074875333706975</v>
      </c>
      <c r="AU155" s="34">
        <f t="shared" si="99"/>
        <v>0.59452722724688212</v>
      </c>
      <c r="AV155" s="34">
        <f t="shared" si="100"/>
        <v>-0.55455348267000504</v>
      </c>
      <c r="AW155" s="34">
        <f t="shared" si="101"/>
        <v>-0.11271626913291684</v>
      </c>
      <c r="AX155" s="34">
        <f t="shared" si="102"/>
        <v>-0.19030668023103328</v>
      </c>
      <c r="AY155" s="34">
        <f t="shared" si="103"/>
        <v>-0.1886590085072119</v>
      </c>
      <c r="AZ155" s="34">
        <f t="shared" si="104"/>
        <v>0.695188148640149</v>
      </c>
      <c r="BA155" s="34">
        <f t="shared" si="105"/>
        <v>-0.8155251661810502</v>
      </c>
      <c r="BB155" s="34">
        <f t="shared" si="106"/>
        <v>-0.46614766342092656</v>
      </c>
      <c r="BC155" s="34">
        <f t="shared" si="107"/>
        <v>-1.8093463010172421</v>
      </c>
      <c r="BD155" s="34">
        <f t="shared" si="108"/>
        <v>0.77744164628531798</v>
      </c>
      <c r="BE155" s="34">
        <f t="shared" si="109"/>
        <v>-2.1906593081053045</v>
      </c>
      <c r="BF155" s="34">
        <f t="shared" si="110"/>
        <v>0.21208889156028382</v>
      </c>
      <c r="BG155" s="34">
        <f t="shared" si="111"/>
        <v>-8.2478759505416055E-3</v>
      </c>
      <c r="BH155" s="34">
        <f t="shared" si="112"/>
        <v>-9.1453627923968994E-2</v>
      </c>
      <c r="BI155" s="19">
        <f t="shared" si="120"/>
        <v>-0.18244835073513035</v>
      </c>
      <c r="BJ155" s="19">
        <f t="shared" si="121"/>
        <v>0.2580443216698276</v>
      </c>
      <c r="BK155" s="19">
        <f t="shared" si="122"/>
        <v>0.36382691140878198</v>
      </c>
      <c r="BL155" s="19">
        <f t="shared" si="123"/>
        <v>0.49166446874934044</v>
      </c>
      <c r="BM155" s="19">
        <f t="shared" si="124"/>
        <v>0.95130846460334517</v>
      </c>
      <c r="BN155" s="19">
        <f t="shared" si="125"/>
        <v>-0.53704503331318632</v>
      </c>
      <c r="BO155" s="19">
        <f t="shared" si="126"/>
        <v>0.51598716139256784</v>
      </c>
      <c r="BP155" s="19">
        <f t="shared" si="127"/>
        <v>0.47188550530235868</v>
      </c>
      <c r="BQ155" s="19">
        <f t="shared" si="128"/>
        <v>0.38583585796294084</v>
      </c>
      <c r="BR155" s="19">
        <f t="shared" si="129"/>
        <v>0.31239026879266568</v>
      </c>
      <c r="BS155" s="19">
        <f t="shared" si="130"/>
        <v>0.28465501813485655</v>
      </c>
      <c r="BT155" s="19">
        <f>IF(AND('[1]Ponderación por derecho'!$B$13&lt;&gt;1,'[1]Ponderación por derecho'!$B$13&lt;&gt;0),"Error ponderación",IFERROR(IF(SUM($BI$1126:$BS$1126)=0,0,SUMPRODUCT($BI$1126:$BS$1126,BI155:BS155)),""))</f>
        <v>0.14848893503629357</v>
      </c>
      <c r="BU155" s="34">
        <f t="shared" si="131"/>
        <v>0.15519153273363948</v>
      </c>
      <c r="BV155" s="16">
        <f t="shared" si="132"/>
        <v>0</v>
      </c>
      <c r="BW155" s="34">
        <f t="shared" si="113"/>
        <v>9.3124316788408185E-2</v>
      </c>
      <c r="BX155" s="34">
        <f t="shared" si="114"/>
        <v>-4.8357447163596336E-2</v>
      </c>
      <c r="BY155" s="34">
        <f t="shared" si="133"/>
        <v>0.44357353330878074</v>
      </c>
      <c r="BZ155" s="34">
        <f t="shared" si="134"/>
        <v>-0.16278013431119753</v>
      </c>
      <c r="CA155" s="19">
        <f t="shared" si="115"/>
        <v>-0.12465415236960305</v>
      </c>
      <c r="CB155" s="16"/>
      <c r="CC155" s="5">
        <f t="shared" si="116"/>
        <v>13042</v>
      </c>
      <c r="CD155" s="6">
        <f t="shared" si="117"/>
        <v>6.1758420013998381E-4</v>
      </c>
      <c r="CE155" s="19">
        <f t="shared" si="118"/>
        <v>1.0118139744636732</v>
      </c>
      <c r="CF155" s="4">
        <f t="shared" si="119"/>
        <v>6.2488032410960555E-4</v>
      </c>
      <c r="CG155" s="3">
        <f>IF('Ponderación por derecho'!$D$20="Error ponderación","",CF155/$CF$1127)</f>
        <v>4.1980500835044906E-4</v>
      </c>
      <c r="CH155" s="39"/>
    </row>
    <row r="156" spans="1:86" ht="18.95" customHeight="1">
      <c r="A156" s="7">
        <v>13052</v>
      </c>
      <c r="B156" s="7" t="s">
        <v>120</v>
      </c>
      <c r="C156" s="7" t="s">
        <v>933</v>
      </c>
      <c r="D156" s="5">
        <v>0</v>
      </c>
      <c r="E156" s="5">
        <v>5770</v>
      </c>
      <c r="F156" s="19">
        <v>79.274789999999996</v>
      </c>
      <c r="G156" s="19">
        <v>58.45617</v>
      </c>
      <c r="H156" s="19">
        <v>80.048500000000004</v>
      </c>
      <c r="I156" s="19">
        <v>17.80939</v>
      </c>
      <c r="J156" s="19">
        <v>36.280230000000003</v>
      </c>
      <c r="K156" s="84">
        <v>1.25167E-2</v>
      </c>
      <c r="L156" s="84">
        <v>4.5111999999999999E-3</v>
      </c>
      <c r="M156" s="84">
        <v>5.9997300000000003E-2</v>
      </c>
      <c r="N156" s="84">
        <v>0</v>
      </c>
      <c r="O156" s="84">
        <v>3.4784999999999998E-3</v>
      </c>
      <c r="P156" s="84">
        <v>1.56816E-2</v>
      </c>
      <c r="Q156" s="84">
        <v>3.48E-4</v>
      </c>
      <c r="R156" s="84">
        <v>6.7000000000000002E-5</v>
      </c>
      <c r="S156" s="84">
        <v>8.2799999999999993E-5</v>
      </c>
      <c r="T156" s="19">
        <v>0.96392960000000005</v>
      </c>
      <c r="U156" s="19">
        <v>0.25219940000000002</v>
      </c>
      <c r="V156" s="19">
        <v>0.82624629999999999</v>
      </c>
      <c r="W156" s="19">
        <v>0.61730209999999996</v>
      </c>
      <c r="X156" s="19">
        <v>0.88665689999999997</v>
      </c>
      <c r="Y156" s="19">
        <v>0.73269799999999996</v>
      </c>
      <c r="Z156" s="19">
        <v>0.10438600000000001</v>
      </c>
      <c r="AA156" s="19">
        <v>0</v>
      </c>
      <c r="AB156" s="19">
        <v>0</v>
      </c>
      <c r="AC156" s="19">
        <v>0.57150000000000001</v>
      </c>
      <c r="AD156" s="40">
        <v>13581.975736568458</v>
      </c>
      <c r="AE156" s="19">
        <v>0.75377360000000004</v>
      </c>
      <c r="AF156" s="5">
        <v>1</v>
      </c>
      <c r="AG156" s="5">
        <v>0</v>
      </c>
      <c r="AH156" s="32">
        <v>1</v>
      </c>
      <c r="AI156" s="32">
        <v>0</v>
      </c>
      <c r="AJ156" s="32">
        <v>1</v>
      </c>
      <c r="AK156" s="16"/>
      <c r="AL156" s="34">
        <f t="shared" si="90"/>
        <v>0.59934312416477287</v>
      </c>
      <c r="AM156" s="34">
        <f t="shared" si="91"/>
        <v>0.2247370631211317</v>
      </c>
      <c r="AN156" s="34">
        <f t="shared" si="92"/>
        <v>0.67838253164572559</v>
      </c>
      <c r="AO156" s="34">
        <f t="shared" si="93"/>
        <v>-0.16879760344606862</v>
      </c>
      <c r="AP156" s="34">
        <f t="shared" si="94"/>
        <v>0.86348479856797999</v>
      </c>
      <c r="AQ156" s="34">
        <f t="shared" si="95"/>
        <v>-3.8830176963434097E-2</v>
      </c>
      <c r="AR156" s="34">
        <f t="shared" si="96"/>
        <v>-0.45123596256259391</v>
      </c>
      <c r="AS156" s="34">
        <f t="shared" si="97"/>
        <v>-2.6405878475181471E-2</v>
      </c>
      <c r="AT156" s="34">
        <f t="shared" si="98"/>
        <v>-0.15074875333706975</v>
      </c>
      <c r="AU156" s="34">
        <f t="shared" si="99"/>
        <v>-0.34155971550714037</v>
      </c>
      <c r="AV156" s="34">
        <f t="shared" si="100"/>
        <v>-0.26911894433573358</v>
      </c>
      <c r="AW156" s="34">
        <f t="shared" si="101"/>
        <v>-0.40190176204495703</v>
      </c>
      <c r="AX156" s="34">
        <f t="shared" si="102"/>
        <v>-0.19986817144120209</v>
      </c>
      <c r="AY156" s="34">
        <f t="shared" si="103"/>
        <v>-0.20689943914076347</v>
      </c>
      <c r="AZ156" s="34">
        <f t="shared" si="104"/>
        <v>0.38112192083930119</v>
      </c>
      <c r="BA156" s="34">
        <f t="shared" si="105"/>
        <v>0.44344563130869546</v>
      </c>
      <c r="BB156" s="34">
        <f t="shared" si="106"/>
        <v>0.6341560221971434</v>
      </c>
      <c r="BC156" s="34">
        <f t="shared" si="107"/>
        <v>-0.16777743820249413</v>
      </c>
      <c r="BD156" s="34">
        <f t="shared" si="108"/>
        <v>0.95394846121786858</v>
      </c>
      <c r="BE156" s="34">
        <f t="shared" si="109"/>
        <v>-1.973787580789472</v>
      </c>
      <c r="BF156" s="34">
        <f t="shared" si="110"/>
        <v>2.8184600714311274E-2</v>
      </c>
      <c r="BG156" s="34">
        <f t="shared" si="111"/>
        <v>-0.258133953880894</v>
      </c>
      <c r="BH156" s="34">
        <f t="shared" si="112"/>
        <v>-0.11506432621005545</v>
      </c>
      <c r="BI156" s="19">
        <f t="shared" si="120"/>
        <v>0.36099932866366236</v>
      </c>
      <c r="BJ156" s="19">
        <f t="shared" si="121"/>
        <v>0.13588570758522708</v>
      </c>
      <c r="BK156" s="19">
        <f t="shared" si="122"/>
        <v>0.13505326916236574</v>
      </c>
      <c r="BL156" s="19">
        <f t="shared" si="123"/>
        <v>0.22429718541385157</v>
      </c>
      <c r="BM156" s="19">
        <f t="shared" si="124"/>
        <v>0.49195784809290277</v>
      </c>
      <c r="BN156" s="19">
        <f t="shared" si="125"/>
        <v>-0.54785446698681095</v>
      </c>
      <c r="BO156" s="19">
        <f t="shared" si="126"/>
        <v>-6.3192481550574817E-2</v>
      </c>
      <c r="BP156" s="19">
        <f t="shared" si="127"/>
        <v>0.1997374763617854</v>
      </c>
      <c r="BQ156" s="19">
        <f t="shared" si="128"/>
        <v>0.14020942857944022</v>
      </c>
      <c r="BR156" s="19">
        <f t="shared" si="129"/>
        <v>4.4769910381038468E-2</v>
      </c>
      <c r="BS156" s="19">
        <f t="shared" si="130"/>
        <v>9.245978627131797E-2</v>
      </c>
      <c r="BT156" s="19">
        <f>IF(AND('[1]Ponderación por derecho'!$B$13&lt;&gt;1,'[1]Ponderación por derecho'!$B$13&lt;&gt;0),"Error ponderación",IFERROR(IF(SUM($BI$1126:$BS$1126)=0,0,SUMPRODUCT($BI$1126:$BS$1126,BI156:BS156)),""))</f>
        <v>-0.16877543935428527</v>
      </c>
      <c r="BU156" s="34">
        <f t="shared" si="131"/>
        <v>-0.16535231214455418</v>
      </c>
      <c r="BV156" s="16">
        <f t="shared" si="132"/>
        <v>0</v>
      </c>
      <c r="BW156" s="34">
        <f t="shared" si="113"/>
        <v>0.85597169939190154</v>
      </c>
      <c r="BX156" s="34">
        <f t="shared" si="114"/>
        <v>-4.8785800636665017E-2</v>
      </c>
      <c r="BY156" s="34">
        <f t="shared" si="133"/>
        <v>0.3461456464926651</v>
      </c>
      <c r="BZ156" s="34">
        <f t="shared" si="134"/>
        <v>-0.38444384841596718</v>
      </c>
      <c r="CA156" s="19">
        <f t="shared" si="115"/>
        <v>-0.29313700475053284</v>
      </c>
      <c r="CB156" s="16"/>
      <c r="CC156" s="5">
        <f t="shared" si="116"/>
        <v>13052</v>
      </c>
      <c r="CD156" s="6">
        <f t="shared" si="117"/>
        <v>8.4382212522086345E-4</v>
      </c>
      <c r="CE156" s="19">
        <f t="shared" si="118"/>
        <v>1.3766864003132158</v>
      </c>
      <c r="CF156" s="4">
        <f t="shared" si="119"/>
        <v>1.1616784440749582E-3</v>
      </c>
      <c r="CG156" s="3">
        <f>IF('Ponderación por derecho'!$D$20="Error ponderación","",CF156/$CF$1127)</f>
        <v>7.8043492505596086E-4</v>
      </c>
      <c r="CH156" s="39"/>
    </row>
    <row r="157" spans="1:86" ht="18.95" customHeight="1">
      <c r="A157" s="7">
        <v>13062</v>
      </c>
      <c r="B157" s="7" t="s">
        <v>120</v>
      </c>
      <c r="C157" s="7" t="s">
        <v>932</v>
      </c>
      <c r="D157" s="5">
        <v>0</v>
      </c>
      <c r="E157" s="5">
        <v>848</v>
      </c>
      <c r="F157" s="19">
        <v>96.760999999999996</v>
      </c>
      <c r="G157" s="19">
        <v>74.853160000000003</v>
      </c>
      <c r="H157" s="19">
        <v>98.091040000000007</v>
      </c>
      <c r="I157" s="19">
        <v>37.701909999999998</v>
      </c>
      <c r="J157" s="19">
        <v>40.895740000000004</v>
      </c>
      <c r="K157" s="84"/>
      <c r="L157" s="84">
        <v>2.34328E-2</v>
      </c>
      <c r="M157" s="84">
        <v>4.1296800000000002E-2</v>
      </c>
      <c r="N157" s="84">
        <v>1.3642999999999999E-3</v>
      </c>
      <c r="O157" s="84">
        <v>7.7491000000000001E-3</v>
      </c>
      <c r="P157" s="84">
        <v>6.9505000000000001E-3</v>
      </c>
      <c r="Q157" s="84">
        <v>5.9767899999999999E-2</v>
      </c>
      <c r="R157" s="84">
        <v>1.3686E-3</v>
      </c>
      <c r="S157" s="84">
        <v>3.1799999999999998E-4</v>
      </c>
      <c r="T157" s="19">
        <v>0.98936170000000001</v>
      </c>
      <c r="U157" s="19">
        <v>0.16548460000000001</v>
      </c>
      <c r="V157" s="19">
        <v>0.89479909999999996</v>
      </c>
      <c r="W157" s="19">
        <v>0.49408980000000002</v>
      </c>
      <c r="X157" s="19">
        <v>0.83806150000000001</v>
      </c>
      <c r="Y157" s="19">
        <v>0.68321509999999996</v>
      </c>
      <c r="Z157" s="19">
        <v>0.244898</v>
      </c>
      <c r="AA157" s="19">
        <v>0</v>
      </c>
      <c r="AB157" s="19">
        <v>0</v>
      </c>
      <c r="AC157" s="19">
        <v>0.49930000000000002</v>
      </c>
      <c r="AD157" s="40">
        <v>117924.52830188679</v>
      </c>
      <c r="AE157" s="19" t="s">
        <v>1121</v>
      </c>
      <c r="AF157" s="5">
        <v>1</v>
      </c>
      <c r="AG157" s="5">
        <v>0</v>
      </c>
      <c r="AH157" s="32">
        <v>1</v>
      </c>
      <c r="AI157" s="32">
        <v>0</v>
      </c>
      <c r="AJ157" s="32">
        <v>0</v>
      </c>
      <c r="AK157" s="16"/>
      <c r="AL157" s="34">
        <f t="shared" si="90"/>
        <v>1.6667520596951872</v>
      </c>
      <c r="AM157" s="34">
        <f t="shared" si="91"/>
        <v>1.8718297841770324</v>
      </c>
      <c r="AN157" s="34">
        <f t="shared" si="92"/>
        <v>2.8478846265869477</v>
      </c>
      <c r="AO157" s="34">
        <f t="shared" si="93"/>
        <v>1.6067188277739852</v>
      </c>
      <c r="AP157" s="34">
        <f t="shared" si="94"/>
        <v>1.2120936198170893</v>
      </c>
      <c r="AQ157" s="34" t="str">
        <f t="shared" si="95"/>
        <v/>
      </c>
      <c r="AR157" s="34">
        <f t="shared" si="96"/>
        <v>0.21097430017166563</v>
      </c>
      <c r="AS157" s="34">
        <f t="shared" si="97"/>
        <v>-0.31736959615044874</v>
      </c>
      <c r="AT157" s="34">
        <f t="shared" si="98"/>
        <v>-0.11944368874053669</v>
      </c>
      <c r="AU157" s="34">
        <f t="shared" si="99"/>
        <v>-0.23306788030189363</v>
      </c>
      <c r="AV157" s="34">
        <f t="shared" si="100"/>
        <v>-0.4805140039798419</v>
      </c>
      <c r="AW157" s="34">
        <f t="shared" si="101"/>
        <v>1.2627505092346882</v>
      </c>
      <c r="AX157" s="34">
        <f t="shared" si="102"/>
        <v>-0.15830091372859112</v>
      </c>
      <c r="AY157" s="34">
        <f t="shared" si="103"/>
        <v>-0.19776757603941966</v>
      </c>
      <c r="AZ157" s="34">
        <f t="shared" si="104"/>
        <v>0.82293754227105331</v>
      </c>
      <c r="BA157" s="34">
        <f t="shared" si="105"/>
        <v>-0.38081855348782934</v>
      </c>
      <c r="BB157" s="34">
        <f t="shared" si="106"/>
        <v>2.3156898339249889</v>
      </c>
      <c r="BC157" s="34">
        <f t="shared" si="107"/>
        <v>-1.5437208171494046</v>
      </c>
      <c r="BD157" s="34">
        <f t="shared" si="108"/>
        <v>0.37156381728054844</v>
      </c>
      <c r="BE157" s="34">
        <f t="shared" si="109"/>
        <v>-2.7303860942764526</v>
      </c>
      <c r="BF157" s="34">
        <f t="shared" si="110"/>
        <v>1.4339565674505736</v>
      </c>
      <c r="BG157" s="34">
        <f t="shared" si="111"/>
        <v>-0.258133953880894</v>
      </c>
      <c r="BH157" s="34">
        <f t="shared" si="112"/>
        <v>-0.11506432621005545</v>
      </c>
      <c r="BI157" s="19">
        <f t="shared" si="120"/>
        <v>1.2335330365495591</v>
      </c>
      <c r="BJ157" s="19">
        <f t="shared" si="121"/>
        <v>1.4661646394245622</v>
      </c>
      <c r="BK157" s="19">
        <f t="shared" si="122"/>
        <v>-6.4779451201555371E-2</v>
      </c>
      <c r="BL157" s="19">
        <f t="shared" si="123"/>
        <v>0.77365418547732523</v>
      </c>
      <c r="BM157" s="19">
        <f t="shared" si="124"/>
        <v>0.45019651893191465</v>
      </c>
      <c r="BN157" s="19">
        <f t="shared" si="125"/>
        <v>-0.51471601285370239</v>
      </c>
      <c r="BO157" s="19">
        <f t="shared" si="126"/>
        <v>1.2308022930932423</v>
      </c>
      <c r="BP157" s="19">
        <f t="shared" si="127"/>
        <v>0.75422557298329806</v>
      </c>
      <c r="BQ157" s="19">
        <f t="shared" si="128"/>
        <v>0.96764701703544709</v>
      </c>
      <c r="BR157" s="19">
        <f t="shared" si="129"/>
        <v>0.40361684325829117</v>
      </c>
      <c r="BS157" s="19">
        <f t="shared" si="130"/>
        <v>0.45130671914857068</v>
      </c>
      <c r="BT157" s="19">
        <f>IF(AND('[1]Ponderación por derecho'!$B$13&lt;&gt;1,'[1]Ponderación por derecho'!$B$13&lt;&gt;0),"Error ponderación",IFERROR(IF(SUM($BI$1126:$BS$1126)=0,0,SUMPRODUCT($BI$1126:$BS$1126,BI157:BS157)),""))</f>
        <v>0.75421927057542293</v>
      </c>
      <c r="BU157" s="34">
        <f t="shared" si="131"/>
        <v>0.76718312834229085</v>
      </c>
      <c r="BV157" s="16">
        <f t="shared" si="132"/>
        <v>0</v>
      </c>
      <c r="BW157" s="34">
        <f t="shared" si="113"/>
        <v>-0.18914369005728712</v>
      </c>
      <c r="BX157" s="34">
        <f t="shared" si="114"/>
        <v>-4.2911132413781285E-2</v>
      </c>
      <c r="BY157" s="34" t="str">
        <f t="shared" si="133"/>
        <v/>
      </c>
      <c r="BZ157" s="34">
        <f t="shared" si="134"/>
        <v>0.1160274112355342</v>
      </c>
      <c r="CA157" s="19">
        <f t="shared" si="115"/>
        <v>8.7262762984602893E-2</v>
      </c>
      <c r="CB157" s="16"/>
      <c r="CC157" s="5">
        <f t="shared" si="116"/>
        <v>13062</v>
      </c>
      <c r="CD157" s="6">
        <f t="shared" si="117"/>
        <v>1.2401406623696574E-4</v>
      </c>
      <c r="CE157" s="19">
        <f t="shared" si="118"/>
        <v>3.0812552912439801</v>
      </c>
      <c r="CF157" s="4">
        <f t="shared" si="119"/>
        <v>3.8211899778133209E-4</v>
      </c>
      <c r="CG157" s="3">
        <f>IF('Ponderación por derecho'!$D$20="Error ponderación","",CF157/$CF$1127)</f>
        <v>2.5671390643165792E-4</v>
      </c>
      <c r="CH157" s="39"/>
    </row>
    <row r="158" spans="1:86" ht="18.95" customHeight="1">
      <c r="A158" s="7">
        <v>13074</v>
      </c>
      <c r="B158" s="7" t="s">
        <v>120</v>
      </c>
      <c r="C158" s="7" t="s">
        <v>931</v>
      </c>
      <c r="D158" s="5">
        <v>0</v>
      </c>
      <c r="E158" s="5">
        <v>5706</v>
      </c>
      <c r="F158" s="19">
        <v>91.357939999999999</v>
      </c>
      <c r="G158" s="19">
        <v>66.113010000000003</v>
      </c>
      <c r="H158" s="19">
        <v>83.390249999999995</v>
      </c>
      <c r="I158" s="19">
        <v>30.922080000000001</v>
      </c>
      <c r="J158" s="19">
        <v>53.604469999999999</v>
      </c>
      <c r="K158" s="84">
        <v>1.32728E-2</v>
      </c>
      <c r="L158" s="84">
        <v>6.1488999999999997E-3</v>
      </c>
      <c r="M158" s="84">
        <v>3.6631499999999997E-2</v>
      </c>
      <c r="N158" s="84">
        <v>0</v>
      </c>
      <c r="O158" s="84">
        <v>1.2689999999999999E-3</v>
      </c>
      <c r="P158" s="84">
        <v>7.8528999999999995E-3</v>
      </c>
      <c r="Q158" s="84">
        <v>6.9399999999999996E-6</v>
      </c>
      <c r="R158" s="84">
        <v>0</v>
      </c>
      <c r="S158" s="84">
        <v>0</v>
      </c>
      <c r="T158" s="19">
        <v>0.99547229999999998</v>
      </c>
      <c r="U158" s="19">
        <v>0.31522250000000002</v>
      </c>
      <c r="V158" s="19">
        <v>0.81389540000000005</v>
      </c>
      <c r="W158" s="19">
        <v>0.6718189</v>
      </c>
      <c r="X158" s="19">
        <v>0.88821229999999995</v>
      </c>
      <c r="Y158" s="19">
        <v>0.81701800000000002</v>
      </c>
      <c r="Z158" s="19">
        <v>8.1632700000000002E-2</v>
      </c>
      <c r="AA158" s="19">
        <v>1.05152E-3</v>
      </c>
      <c r="AB158" s="19">
        <v>0</v>
      </c>
      <c r="AC158" s="19">
        <v>0.48799999999999999</v>
      </c>
      <c r="AD158" s="40">
        <v>0</v>
      </c>
      <c r="AE158" s="19">
        <v>0.84811320000000001</v>
      </c>
      <c r="AF158" s="5">
        <v>1</v>
      </c>
      <c r="AG158" s="5">
        <v>1</v>
      </c>
      <c r="AH158" s="32">
        <v>0</v>
      </c>
      <c r="AI158" s="32">
        <v>0</v>
      </c>
      <c r="AJ158" s="32">
        <v>1</v>
      </c>
      <c r="AK158" s="16"/>
      <c r="AL158" s="34">
        <f t="shared" si="90"/>
        <v>1.3369336185803342</v>
      </c>
      <c r="AM158" s="34">
        <f t="shared" si="91"/>
        <v>0.99387368089608097</v>
      </c>
      <c r="AN158" s="34">
        <f t="shared" si="92"/>
        <v>1.0802069768607456</v>
      </c>
      <c r="AO158" s="34">
        <f t="shared" si="93"/>
        <v>1.0015818433256272</v>
      </c>
      <c r="AP158" s="34">
        <f t="shared" si="94"/>
        <v>2.1719822095662593</v>
      </c>
      <c r="AQ158" s="34">
        <f t="shared" si="95"/>
        <v>-1.7441597971446707E-2</v>
      </c>
      <c r="AR158" s="34">
        <f t="shared" si="96"/>
        <v>-0.39392042120880266</v>
      </c>
      <c r="AS158" s="34">
        <f t="shared" si="97"/>
        <v>-0.38995765700820256</v>
      </c>
      <c r="AT158" s="34">
        <f t="shared" si="98"/>
        <v>-0.15074875333706975</v>
      </c>
      <c r="AU158" s="34">
        <f t="shared" si="99"/>
        <v>-0.39769063619416151</v>
      </c>
      <c r="AV158" s="34">
        <f t="shared" si="100"/>
        <v>-0.45866533636375195</v>
      </c>
      <c r="AW158" s="34">
        <f t="shared" si="101"/>
        <v>-0.41145657960006288</v>
      </c>
      <c r="AX158" s="34">
        <f t="shared" si="102"/>
        <v>-0.20200785050292994</v>
      </c>
      <c r="AY158" s="34">
        <f t="shared" si="103"/>
        <v>-0.21011422768154267</v>
      </c>
      <c r="AZ158" s="34">
        <f t="shared" si="104"/>
        <v>0.92909309121592432</v>
      </c>
      <c r="BA158" s="34">
        <f t="shared" si="105"/>
        <v>1.0425092760942436</v>
      </c>
      <c r="BB158" s="34">
        <f t="shared" si="106"/>
        <v>0.33120040323964839</v>
      </c>
      <c r="BC158" s="34">
        <f t="shared" si="107"/>
        <v>0.44102566020061179</v>
      </c>
      <c r="BD158" s="34">
        <f t="shared" si="108"/>
        <v>0.97258893079276865</v>
      </c>
      <c r="BE158" s="34">
        <f t="shared" si="109"/>
        <v>-0.68452630755725952</v>
      </c>
      <c r="BF158" s="34">
        <f t="shared" si="110"/>
        <v>-0.19945397314941715</v>
      </c>
      <c r="BG158" s="34">
        <f t="shared" si="111"/>
        <v>-0.17593867967831384</v>
      </c>
      <c r="BH158" s="34">
        <f t="shared" si="112"/>
        <v>-0.11506432621005545</v>
      </c>
      <c r="BI158" s="19">
        <f t="shared" si="120"/>
        <v>0.70175821832784757</v>
      </c>
      <c r="BJ158" s="19">
        <f t="shared" si="121"/>
        <v>0.31038455430897555</v>
      </c>
      <c r="BK158" s="19">
        <f t="shared" si="122"/>
        <v>0.46266720725758109</v>
      </c>
      <c r="BL158" s="19">
        <f t="shared" si="123"/>
        <v>0.59309243262163225</v>
      </c>
      <c r="BM158" s="19">
        <f t="shared" si="124"/>
        <v>0.9156268347216221</v>
      </c>
      <c r="BN158" s="19">
        <f t="shared" si="125"/>
        <v>6.4580658219774253E-2</v>
      </c>
      <c r="BO158" s="19">
        <f t="shared" si="126"/>
        <v>0.50640611831382953</v>
      </c>
      <c r="BP158" s="19">
        <f t="shared" si="127"/>
        <v>0.56746288403870215</v>
      </c>
      <c r="BQ158" s="19">
        <f t="shared" si="128"/>
        <v>0.30912180591645816</v>
      </c>
      <c r="BR158" s="19">
        <f t="shared" si="129"/>
        <v>0.31696023707349258</v>
      </c>
      <c r="BS158" s="19">
        <f t="shared" si="130"/>
        <v>0.33725168822957868</v>
      </c>
      <c r="BT158" s="19">
        <f>IF(AND('[1]Ponderación por derecho'!$B$13&lt;&gt;1,'[1]Ponderación por derecho'!$B$13&lt;&gt;0),"Error ponderación",IFERROR(IF(SUM($BI$1126:$BS$1126)=0,0,SUMPRODUCT($BI$1126:$BS$1126,BI158:BS158)),""))</f>
        <v>0.33465416748464216</v>
      </c>
      <c r="BU158" s="34">
        <f t="shared" si="131"/>
        <v>0.3432811015869407</v>
      </c>
      <c r="BV158" s="16">
        <f t="shared" si="132"/>
        <v>0</v>
      </c>
      <c r="BW158" s="34">
        <f t="shared" si="113"/>
        <v>-0.3527143812037673</v>
      </c>
      <c r="BX158" s="34">
        <f t="shared" si="114"/>
        <v>-4.9550489627895586E-2</v>
      </c>
      <c r="BY158" s="34">
        <f t="shared" si="133"/>
        <v>0.73585719375712888</v>
      </c>
      <c r="BZ158" s="34">
        <f t="shared" si="134"/>
        <v>-0.11119744097515533</v>
      </c>
      <c r="CA158" s="19">
        <f t="shared" si="115"/>
        <v>-8.5447016723398647E-2</v>
      </c>
      <c r="CB158" s="16"/>
      <c r="CC158" s="5">
        <f t="shared" si="116"/>
        <v>13074</v>
      </c>
      <c r="CD158" s="6">
        <f t="shared" si="117"/>
        <v>8.3446257305203584E-4</v>
      </c>
      <c r="CE158" s="19">
        <f t="shared" si="118"/>
        <v>2.6546163729794103</v>
      </c>
      <c r="CF158" s="4">
        <f t="shared" si="119"/>
        <v>2.2151780090624617E-3</v>
      </c>
      <c r="CG158" s="3">
        <f>IF('Ponderación por derecho'!$D$20="Error ponderación","",CF158/$CF$1127)</f>
        <v>1.4881934775547254E-3</v>
      </c>
      <c r="CH158" s="39"/>
    </row>
    <row r="159" spans="1:86" ht="18.95" customHeight="1">
      <c r="A159" s="7">
        <v>13140</v>
      </c>
      <c r="B159" s="7" t="s">
        <v>120</v>
      </c>
      <c r="C159" s="7" t="s">
        <v>15</v>
      </c>
      <c r="D159" s="5">
        <v>0</v>
      </c>
      <c r="E159" s="5">
        <v>1170</v>
      </c>
      <c r="F159" s="19">
        <v>91.850719999999995</v>
      </c>
      <c r="G159" s="19">
        <v>65.297110000000004</v>
      </c>
      <c r="H159" s="19">
        <v>90.329139999999995</v>
      </c>
      <c r="I159" s="19">
        <v>36.826149999999998</v>
      </c>
      <c r="J159" s="19">
        <v>44.439239999999998</v>
      </c>
      <c r="K159" s="84"/>
      <c r="L159" s="84">
        <v>4.9125000000000002E-3</v>
      </c>
      <c r="M159" s="84">
        <v>7.2987999999999997E-2</v>
      </c>
      <c r="N159" s="84">
        <v>9.8879999999999997E-4</v>
      </c>
      <c r="O159" s="84">
        <v>1.8776899999999999E-2</v>
      </c>
      <c r="P159" s="84">
        <v>1.1266099999999999E-2</v>
      </c>
      <c r="Q159" s="84">
        <v>2.5470300000000001E-2</v>
      </c>
      <c r="R159" s="84">
        <v>1.2167600000000001E-2</v>
      </c>
      <c r="S159" s="84">
        <v>1.4197000000000001E-3</v>
      </c>
      <c r="T159" s="19">
        <v>0.97671229999999998</v>
      </c>
      <c r="U159" s="19">
        <v>9.8630099999999998E-2</v>
      </c>
      <c r="V159" s="19">
        <v>0.82123290000000004</v>
      </c>
      <c r="W159" s="19">
        <v>0.63767119999999999</v>
      </c>
      <c r="X159" s="19">
        <v>0.88424659999999999</v>
      </c>
      <c r="Y159" s="19">
        <v>0.66780819999999996</v>
      </c>
      <c r="Z159" s="19">
        <v>1.74419E-2</v>
      </c>
      <c r="AA159" s="19">
        <v>0</v>
      </c>
      <c r="AB159" s="19">
        <v>0</v>
      </c>
      <c r="AC159" s="19">
        <v>0.50209999999999999</v>
      </c>
      <c r="AD159" s="40">
        <v>16239.31623931624</v>
      </c>
      <c r="AE159" s="19">
        <v>0.2650943</v>
      </c>
      <c r="AF159" s="5">
        <v>1</v>
      </c>
      <c r="AG159" s="5">
        <v>1</v>
      </c>
      <c r="AH159" s="32">
        <v>1</v>
      </c>
      <c r="AI159" s="32">
        <v>0</v>
      </c>
      <c r="AJ159" s="32">
        <v>1</v>
      </c>
      <c r="AK159" s="16"/>
      <c r="AL159" s="34">
        <f t="shared" si="90"/>
        <v>1.3670143379157804</v>
      </c>
      <c r="AM159" s="34">
        <f t="shared" si="91"/>
        <v>0.91191577574949567</v>
      </c>
      <c r="AN159" s="34">
        <f t="shared" si="92"/>
        <v>1.9145649104757854</v>
      </c>
      <c r="AO159" s="34">
        <f t="shared" si="93"/>
        <v>1.5285524481596742</v>
      </c>
      <c r="AP159" s="34">
        <f t="shared" si="94"/>
        <v>1.479733676516396</v>
      </c>
      <c r="AQ159" s="34" t="str">
        <f t="shared" si="95"/>
        <v/>
      </c>
      <c r="AR159" s="34">
        <f t="shared" si="96"/>
        <v>-0.43719143258440718</v>
      </c>
      <c r="AS159" s="34">
        <f t="shared" si="97"/>
        <v>0.17571825548936987</v>
      </c>
      <c r="AT159" s="34">
        <f t="shared" si="98"/>
        <v>-0.12805986682160256</v>
      </c>
      <c r="AU159" s="34">
        <f t="shared" si="99"/>
        <v>4.7086257354740021E-2</v>
      </c>
      <c r="AV159" s="34">
        <f t="shared" si="100"/>
        <v>-0.37602585020768103</v>
      </c>
      <c r="AW159" s="34">
        <f t="shared" si="101"/>
        <v>0.30190106755873858</v>
      </c>
      <c r="AX159" s="34">
        <f t="shared" si="102"/>
        <v>0.18657064131019643</v>
      </c>
      <c r="AY159" s="34">
        <f t="shared" si="103"/>
        <v>-0.15499302851071858</v>
      </c>
      <c r="AZ159" s="34">
        <f t="shared" si="104"/>
        <v>0.60318759941384414</v>
      </c>
      <c r="BA159" s="34">
        <f t="shared" si="105"/>
        <v>-1.0163014231073091</v>
      </c>
      <c r="BB159" s="34">
        <f t="shared" si="106"/>
        <v>0.5111821741308894</v>
      </c>
      <c r="BC159" s="34">
        <f t="shared" si="107"/>
        <v>5.9689529625454589E-2</v>
      </c>
      <c r="BD159" s="34">
        <f t="shared" si="108"/>
        <v>0.92506256446051882</v>
      </c>
      <c r="BE159" s="34">
        <f t="shared" si="109"/>
        <v>-2.9659591435003776</v>
      </c>
      <c r="BF159" s="34">
        <f t="shared" si="110"/>
        <v>-0.84165981437560489</v>
      </c>
      <c r="BG159" s="34">
        <f t="shared" si="111"/>
        <v>-0.258133953880894</v>
      </c>
      <c r="BH159" s="34">
        <f t="shared" si="112"/>
        <v>-0.11506432621005545</v>
      </c>
      <c r="BI159" s="19">
        <f t="shared" si="120"/>
        <v>0.44913174368423814</v>
      </c>
      <c r="BJ159" s="19">
        <f t="shared" si="121"/>
        <v>0.32863550576532596</v>
      </c>
      <c r="BK159" s="19">
        <f t="shared" si="122"/>
        <v>0.53414070767686828</v>
      </c>
      <c r="BL159" s="19">
        <f t="shared" si="123"/>
        <v>0.61947723554708889</v>
      </c>
      <c r="BM159" s="19">
        <f t="shared" si="124"/>
        <v>0.81729416611055161</v>
      </c>
      <c r="BN159" s="19">
        <f t="shared" si="125"/>
        <v>-0.65832355193075942</v>
      </c>
      <c r="BO159" s="19">
        <f t="shared" si="126"/>
        <v>0.81121370504408563</v>
      </c>
      <c r="BP159" s="19">
        <f t="shared" si="127"/>
        <v>0.77679248961298841</v>
      </c>
      <c r="BQ159" s="19">
        <f t="shared" si="128"/>
        <v>0.12345383167648565</v>
      </c>
      <c r="BR159" s="19">
        <f t="shared" si="129"/>
        <v>0.31796245184138927</v>
      </c>
      <c r="BS159" s="19">
        <f t="shared" si="130"/>
        <v>0.36565232773166878</v>
      </c>
      <c r="BT159" s="19">
        <f>IF(AND('[1]Ponderación por derecho'!$B$13&lt;&gt;1,'[1]Ponderación por derecho'!$B$13&lt;&gt;0),"Error ponderación",IFERROR(IF(SUM($BI$1126:$BS$1126)=0,0,SUMPRODUCT($BI$1126:$BS$1126,BI159:BS159)),""))</f>
        <v>0.27383688809588019</v>
      </c>
      <c r="BU159" s="34">
        <f t="shared" si="131"/>
        <v>0.28183517149235782</v>
      </c>
      <c r="BV159" s="16">
        <f t="shared" si="132"/>
        <v>0</v>
      </c>
      <c r="BW159" s="34">
        <f t="shared" si="113"/>
        <v>-0.14861289933072622</v>
      </c>
      <c r="BX159" s="34">
        <f t="shared" si="114"/>
        <v>-4.863618771820491E-2</v>
      </c>
      <c r="BY159" s="34">
        <f t="shared" si="133"/>
        <v>-1.6725608788595216</v>
      </c>
      <c r="BZ159" s="34">
        <f t="shared" si="134"/>
        <v>0.62326998863615091</v>
      </c>
      <c r="CA159" s="19">
        <f t="shared" si="115"/>
        <v>0.47280929519292314</v>
      </c>
      <c r="CB159" s="16"/>
      <c r="CC159" s="5">
        <f t="shared" si="116"/>
        <v>13140</v>
      </c>
      <c r="CD159" s="6">
        <f t="shared" si="117"/>
        <v>1.711043130863796E-4</v>
      </c>
      <c r="CE159" s="19">
        <f t="shared" si="118"/>
        <v>5.1041819902914467</v>
      </c>
      <c r="CF159" s="4">
        <f t="shared" si="119"/>
        <v>8.7334755331668784E-4</v>
      </c>
      <c r="CG159" s="3">
        <f>IF('Ponderación por derecho'!$D$20="Error ponderación","",CF159/$CF$1127)</f>
        <v>5.86729430848022E-4</v>
      </c>
      <c r="CH159" s="39"/>
    </row>
    <row r="160" spans="1:86" ht="18.95" customHeight="1">
      <c r="A160" s="7">
        <v>13160</v>
      </c>
      <c r="B160" s="7" t="s">
        <v>120</v>
      </c>
      <c r="C160" s="7" t="s">
        <v>930</v>
      </c>
      <c r="D160" s="5">
        <v>0</v>
      </c>
      <c r="E160" s="5">
        <v>2113</v>
      </c>
      <c r="F160" s="19">
        <v>74.370459999999994</v>
      </c>
      <c r="G160" s="19">
        <v>54.941510000000001</v>
      </c>
      <c r="H160" s="19">
        <v>75.57938</v>
      </c>
      <c r="I160" s="19">
        <v>24.529509999999998</v>
      </c>
      <c r="J160" s="19">
        <v>35.38758</v>
      </c>
      <c r="K160" s="84">
        <v>4.0645999999999998E-3</v>
      </c>
      <c r="L160" s="84">
        <v>8.0631700000000001E-2</v>
      </c>
      <c r="M160" s="84">
        <v>0.14725679999999999</v>
      </c>
      <c r="N160" s="84">
        <v>0</v>
      </c>
      <c r="O160" s="84">
        <v>5.4675000000000001E-3</v>
      </c>
      <c r="P160" s="84">
        <v>2.29292E-2</v>
      </c>
      <c r="Q160" s="84">
        <v>6.6423000000000003E-3</v>
      </c>
      <c r="R160" s="84">
        <v>9.1540000000000002E-4</v>
      </c>
      <c r="S160" s="84">
        <v>3.1654000000000001E-3</v>
      </c>
      <c r="T160" s="19">
        <v>0.9621381</v>
      </c>
      <c r="U160" s="19">
        <v>0.1822569</v>
      </c>
      <c r="V160" s="19">
        <v>0.80549369999999998</v>
      </c>
      <c r="W160" s="19">
        <v>0.64736450000000001</v>
      </c>
      <c r="X160" s="19">
        <v>0.83815879999999998</v>
      </c>
      <c r="Y160" s="19">
        <v>0.79584259999999996</v>
      </c>
      <c r="Z160" s="19">
        <v>1.1820300000000001E-2</v>
      </c>
      <c r="AA160" s="19">
        <v>1.372456E-2</v>
      </c>
      <c r="AB160" s="19">
        <v>4.7326099999999999E-3</v>
      </c>
      <c r="AC160" s="19">
        <v>0.63980000000000004</v>
      </c>
      <c r="AD160" s="40">
        <v>11523.823946994795</v>
      </c>
      <c r="AE160" s="19">
        <v>0.84811320000000001</v>
      </c>
      <c r="AF160" s="5">
        <v>1</v>
      </c>
      <c r="AG160" s="5">
        <v>0</v>
      </c>
      <c r="AH160" s="32">
        <v>0</v>
      </c>
      <c r="AI160" s="32">
        <v>0</v>
      </c>
      <c r="AJ160" s="32">
        <v>1</v>
      </c>
      <c r="AK160" s="16"/>
      <c r="AL160" s="34">
        <f t="shared" si="90"/>
        <v>0.29996860762917821</v>
      </c>
      <c r="AM160" s="34">
        <f t="shared" si="91"/>
        <v>-0.12831376529227403</v>
      </c>
      <c r="AN160" s="34">
        <f t="shared" si="92"/>
        <v>0.14099892587050097</v>
      </c>
      <c r="AO160" s="34">
        <f t="shared" si="93"/>
        <v>0.43100993626084161</v>
      </c>
      <c r="AP160" s="34">
        <f t="shared" si="94"/>
        <v>0.79606306959587969</v>
      </c>
      <c r="AQ160" s="34">
        <f t="shared" si="95"/>
        <v>-0.27792342983762647</v>
      </c>
      <c r="AR160" s="34">
        <f t="shared" si="96"/>
        <v>2.2127975390685157</v>
      </c>
      <c r="AS160" s="34">
        <f t="shared" si="97"/>
        <v>1.3312769921691852</v>
      </c>
      <c r="AT160" s="34">
        <f t="shared" si="98"/>
        <v>-0.15074875333706975</v>
      </c>
      <c r="AU160" s="34">
        <f t="shared" si="99"/>
        <v>-0.29103045492941454</v>
      </c>
      <c r="AV160" s="34">
        <f t="shared" si="100"/>
        <v>-9.3641990197464664E-2</v>
      </c>
      <c r="AW160" s="34">
        <f t="shared" si="101"/>
        <v>-0.22556654789758432</v>
      </c>
      <c r="AX160" s="34">
        <f t="shared" si="102"/>
        <v>-0.17277408612821873</v>
      </c>
      <c r="AY160" s="34">
        <f t="shared" si="103"/>
        <v>-8.7214570109290415E-2</v>
      </c>
      <c r="AZ160" s="34">
        <f t="shared" si="104"/>
        <v>0.34999933616107914</v>
      </c>
      <c r="BA160" s="34">
        <f t="shared" si="105"/>
        <v>-0.22139010313491675</v>
      </c>
      <c r="BB160" s="34">
        <f t="shared" si="106"/>
        <v>0.12511483669832604</v>
      </c>
      <c r="BC160" s="34">
        <f t="shared" si="107"/>
        <v>0.1679370987005073</v>
      </c>
      <c r="BD160" s="34">
        <f t="shared" si="108"/>
        <v>0.37272989526025602</v>
      </c>
      <c r="BE160" s="34">
        <f t="shared" si="109"/>
        <v>-1.0083003014519638</v>
      </c>
      <c r="BF160" s="34">
        <f t="shared" si="110"/>
        <v>-0.89790189824178401</v>
      </c>
      <c r="BG160" s="34">
        <f t="shared" si="111"/>
        <v>0.81468822021923071</v>
      </c>
      <c r="BH160" s="34">
        <f t="shared" si="112"/>
        <v>2.905908711888013E-3</v>
      </c>
      <c r="BI160" s="19">
        <f t="shared" si="120"/>
        <v>-0.11943820236734741</v>
      </c>
      <c r="BJ160" s="19">
        <f t="shared" si="121"/>
        <v>0.73653287015818936</v>
      </c>
      <c r="BK160" s="19">
        <f t="shared" si="122"/>
        <v>0.59972756616629019</v>
      </c>
      <c r="BL160" s="19">
        <f t="shared" si="123"/>
        <v>7.4609927146054231E-2</v>
      </c>
      <c r="BM160" s="19">
        <f t="shared" si="124"/>
        <v>0.29258750330890709</v>
      </c>
      <c r="BN160" s="19">
        <f t="shared" si="125"/>
        <v>-0.26732456134008342</v>
      </c>
      <c r="BO160" s="19">
        <f t="shared" si="126"/>
        <v>0.18514757484144548</v>
      </c>
      <c r="BP160" s="19">
        <f t="shared" si="127"/>
        <v>6.3597260750479737E-2</v>
      </c>
      <c r="BQ160" s="19">
        <f t="shared" si="128"/>
        <v>-0.22838262024063205</v>
      </c>
      <c r="BR160" s="19">
        <f t="shared" si="129"/>
        <v>0.34248075257970623</v>
      </c>
      <c r="BS160" s="19">
        <f t="shared" si="130"/>
        <v>7.1886648743925266E-2</v>
      </c>
      <c r="BT160" s="19">
        <f>IF(AND('[1]Ponderación por derecho'!$B$13&lt;&gt;1,'[1]Ponderación por derecho'!$B$13&lt;&gt;0),"Error ponderación",IFERROR(IF(SUM($BI$1126:$BS$1126)=0,0,SUMPRODUCT($BI$1126:$BS$1126,BI160:BS160)),""))</f>
        <v>0.15968299305033559</v>
      </c>
      <c r="BU160" s="34">
        <f t="shared" si="131"/>
        <v>0.16650130050224887</v>
      </c>
      <c r="BV160" s="16">
        <f t="shared" si="132"/>
        <v>0</v>
      </c>
      <c r="BW160" s="34">
        <f t="shared" si="113"/>
        <v>1.8446334874719519</v>
      </c>
      <c r="BX160" s="34">
        <f t="shared" si="114"/>
        <v>-4.8901678182487085E-2</v>
      </c>
      <c r="BY160" s="34">
        <f t="shared" si="133"/>
        <v>0.73585719375712888</v>
      </c>
      <c r="BZ160" s="34">
        <f t="shared" si="134"/>
        <v>-0.84386300101553113</v>
      </c>
      <c r="CA160" s="19">
        <f t="shared" si="115"/>
        <v>-0.64233375795398673</v>
      </c>
      <c r="CB160" s="16"/>
      <c r="CC160" s="5">
        <f t="shared" si="116"/>
        <v>13160</v>
      </c>
      <c r="CD160" s="6">
        <f t="shared" si="117"/>
        <v>3.090114645739488E-4</v>
      </c>
      <c r="CE160" s="19">
        <f t="shared" si="118"/>
        <v>0.81985579026607358</v>
      </c>
      <c r="CF160" s="4">
        <f t="shared" si="119"/>
        <v>2.5334483848955157E-4</v>
      </c>
      <c r="CG160" s="3">
        <f>IF('Ponderación por derecho'!$D$20="Error ponderación","",CF160/$CF$1127)</f>
        <v>1.7020128164412226E-4</v>
      </c>
      <c r="CH160" s="39"/>
    </row>
    <row r="161" spans="1:86" ht="18.95" customHeight="1">
      <c r="A161" s="7">
        <v>13188</v>
      </c>
      <c r="B161" s="7" t="s">
        <v>120</v>
      </c>
      <c r="C161" s="7" t="s">
        <v>929</v>
      </c>
      <c r="D161" s="5">
        <v>0</v>
      </c>
      <c r="E161" s="5">
        <v>728</v>
      </c>
      <c r="F161" s="19">
        <v>85.801509999999993</v>
      </c>
      <c r="G161" s="19">
        <v>64.448419999999999</v>
      </c>
      <c r="H161" s="19">
        <v>80.058059999999998</v>
      </c>
      <c r="I161" s="19">
        <v>28.874500000000001</v>
      </c>
      <c r="J161" s="19">
        <v>40.437690000000003</v>
      </c>
      <c r="K161" s="84">
        <v>1.6087299999999999E-2</v>
      </c>
      <c r="L161" s="84">
        <v>8.4816000000000006E-3</v>
      </c>
      <c r="M161" s="84">
        <v>6.5906999999999993E-2</v>
      </c>
      <c r="N161" s="84">
        <v>4.7675E-3</v>
      </c>
      <c r="O161" s="84">
        <v>1.40695E-2</v>
      </c>
      <c r="P161" s="84">
        <v>2.0770400000000001E-2</v>
      </c>
      <c r="Q161" s="84">
        <v>1.3083600000000001E-2</v>
      </c>
      <c r="R161" s="84">
        <v>1.0628E-3</v>
      </c>
      <c r="S161" s="84">
        <v>4.7100000000000001E-4</v>
      </c>
      <c r="T161" s="19">
        <v>0.96582029999999996</v>
      </c>
      <c r="U161" s="19">
        <v>0.12792970000000001</v>
      </c>
      <c r="V161" s="19">
        <v>0.77832029999999996</v>
      </c>
      <c r="W161" s="19">
        <v>0.5703125</v>
      </c>
      <c r="X161" s="19">
        <v>0.89941409999999999</v>
      </c>
      <c r="Y161" s="19">
        <v>0.75585939999999996</v>
      </c>
      <c r="Z161" s="19">
        <v>0.18202760000000001</v>
      </c>
      <c r="AA161" s="19">
        <v>0</v>
      </c>
      <c r="AB161" s="19">
        <v>0</v>
      </c>
      <c r="AC161" s="19">
        <v>0.54100000000000004</v>
      </c>
      <c r="AD161" s="40">
        <v>53571.428571428572</v>
      </c>
      <c r="AE161" s="19">
        <v>0.84811320000000001</v>
      </c>
      <c r="AF161" s="5">
        <v>0</v>
      </c>
      <c r="AG161" s="5">
        <v>0</v>
      </c>
      <c r="AH161" s="32">
        <v>0</v>
      </c>
      <c r="AI161" s="32">
        <v>0</v>
      </c>
      <c r="AJ161" s="32">
        <v>1</v>
      </c>
      <c r="AK161" s="16"/>
      <c r="AL161" s="34">
        <f t="shared" si="90"/>
        <v>0.99775302818085543</v>
      </c>
      <c r="AM161" s="34">
        <f t="shared" si="91"/>
        <v>0.82666408495545729</v>
      </c>
      <c r="AN161" s="34">
        <f t="shared" si="92"/>
        <v>0.67953206159148849</v>
      </c>
      <c r="AO161" s="34">
        <f t="shared" si="93"/>
        <v>0.81882410653624305</v>
      </c>
      <c r="AP161" s="34">
        <f t="shared" si="94"/>
        <v>1.1774971677298542</v>
      </c>
      <c r="AQ161" s="34">
        <f t="shared" si="95"/>
        <v>6.2175060635812338E-2</v>
      </c>
      <c r="AR161" s="34">
        <f t="shared" si="96"/>
        <v>-0.31228155980806444</v>
      </c>
      <c r="AS161" s="34">
        <f t="shared" si="97"/>
        <v>6.5543977536450512E-2</v>
      </c>
      <c r="AT161" s="34">
        <f t="shared" si="98"/>
        <v>-4.1354268646040394E-2</v>
      </c>
      <c r="AU161" s="34">
        <f t="shared" si="99"/>
        <v>-7.2502199781301346E-2</v>
      </c>
      <c r="AV161" s="34">
        <f t="shared" si="100"/>
        <v>-0.14591027881627566</v>
      </c>
      <c r="AW161" s="34">
        <f t="shared" si="101"/>
        <v>-4.5113119416661608E-2</v>
      </c>
      <c r="AX161" s="34">
        <f t="shared" si="102"/>
        <v>-0.16806679219241752</v>
      </c>
      <c r="AY161" s="34">
        <f t="shared" si="103"/>
        <v>-0.19182720590971894</v>
      </c>
      <c r="AZ161" s="34">
        <f t="shared" si="104"/>
        <v>0.4139678437257705</v>
      </c>
      <c r="BA161" s="34">
        <f t="shared" si="105"/>
        <v>-0.73779520607325888</v>
      </c>
      <c r="BB161" s="34">
        <f t="shared" si="106"/>
        <v>-0.54142235623333368</v>
      </c>
      <c r="BC161" s="34">
        <f t="shared" si="107"/>
        <v>-0.6925223622024822</v>
      </c>
      <c r="BD161" s="34">
        <f t="shared" si="108"/>
        <v>1.1068353060557996</v>
      </c>
      <c r="BE161" s="34">
        <f t="shared" si="109"/>
        <v>-1.6196474473236211</v>
      </c>
      <c r="BF161" s="34">
        <f t="shared" si="110"/>
        <v>0.80496085279634133</v>
      </c>
      <c r="BG161" s="34">
        <f t="shared" si="111"/>
        <v>-0.258133953880894</v>
      </c>
      <c r="BH161" s="34">
        <f t="shared" si="112"/>
        <v>-0.11506432621005545</v>
      </c>
      <c r="BI161" s="19">
        <f t="shared" si="120"/>
        <v>1.3039720513473203E-3</v>
      </c>
      <c r="BJ161" s="19">
        <f t="shared" si="121"/>
        <v>-9.0132770286469599E-3</v>
      </c>
      <c r="BK161" s="19">
        <f t="shared" si="122"/>
        <v>0.12359154783827457</v>
      </c>
      <c r="BL161" s="19">
        <f t="shared" si="123"/>
        <v>0.47819937976740751</v>
      </c>
      <c r="BM161" s="19">
        <f t="shared" si="124"/>
        <v>0.73727675800145087</v>
      </c>
      <c r="BN161" s="19">
        <f t="shared" si="125"/>
        <v>-0.25593489931968044</v>
      </c>
      <c r="BO161" s="19">
        <f t="shared" si="126"/>
        <v>0.39589294361511729</v>
      </c>
      <c r="BP161" s="19">
        <f t="shared" si="127"/>
        <v>0.41484311799421897</v>
      </c>
      <c r="BQ161" s="19">
        <f t="shared" si="128"/>
        <v>0.53696222502249258</v>
      </c>
      <c r="BR161" s="19">
        <f t="shared" si="129"/>
        <v>0.18259728946341416</v>
      </c>
      <c r="BS161" s="19">
        <f t="shared" si="130"/>
        <v>0.23028716535369367</v>
      </c>
      <c r="BT161" s="19">
        <f>IF(AND('[1]Ponderación por derecho'!$B$13&lt;&gt;1,'[1]Ponderación por derecho'!$B$13&lt;&gt;0),"Error ponderación",IFERROR(IF(SUM($BI$1126:$BS$1126)=0,0,SUMPRODUCT($BI$1126:$BS$1126,BI161:BS161)),""))</f>
        <v>0.11936334660592512</v>
      </c>
      <c r="BU161" s="34">
        <f t="shared" si="131"/>
        <v>0.12576488148184559</v>
      </c>
      <c r="BV161" s="16">
        <f t="shared" si="132"/>
        <v>0</v>
      </c>
      <c r="BW161" s="34">
        <f t="shared" si="113"/>
        <v>0.41447558612043023</v>
      </c>
      <c r="BX161" s="34">
        <f t="shared" si="114"/>
        <v>-4.6534324493483666E-2</v>
      </c>
      <c r="BY161" s="34">
        <f t="shared" si="133"/>
        <v>0.73585719375712888</v>
      </c>
      <c r="BZ161" s="34">
        <f t="shared" si="134"/>
        <v>-0.36793281846135845</v>
      </c>
      <c r="CA161" s="19">
        <f t="shared" si="115"/>
        <v>-0.2805872492177684</v>
      </c>
      <c r="CB161" s="16"/>
      <c r="CC161" s="5">
        <f t="shared" si="116"/>
        <v>13188</v>
      </c>
      <c r="CD161" s="6">
        <f t="shared" si="117"/>
        <v>1.0646490592041398E-4</v>
      </c>
      <c r="CE161" s="19">
        <f t="shared" si="118"/>
        <v>1.0816995424321916</v>
      </c>
      <c r="CF161" s="4">
        <f t="shared" si="119"/>
        <v>1.1516304001919813E-4</v>
      </c>
      <c r="CG161" s="3">
        <f>IF('Ponderación por derecho'!$D$20="Error ponderación","",CF161/$CF$1127)</f>
        <v>7.7368448183755837E-5</v>
      </c>
      <c r="CH161" s="39"/>
    </row>
    <row r="162" spans="1:86" ht="18.95" customHeight="1">
      <c r="A162" s="7">
        <v>13212</v>
      </c>
      <c r="B162" s="7" t="s">
        <v>120</v>
      </c>
      <c r="C162" s="7" t="s">
        <v>304</v>
      </c>
      <c r="D162" s="5">
        <v>0</v>
      </c>
      <c r="E162" s="5">
        <v>11851</v>
      </c>
      <c r="F162" s="19">
        <v>86.294730000000001</v>
      </c>
      <c r="G162" s="19">
        <v>74.368099999999998</v>
      </c>
      <c r="H162" s="19">
        <v>81.541470000000004</v>
      </c>
      <c r="I162" s="19">
        <v>15.96654</v>
      </c>
      <c r="J162" s="19">
        <v>36.902810000000002</v>
      </c>
      <c r="K162" s="84"/>
      <c r="L162" s="84">
        <v>0</v>
      </c>
      <c r="M162" s="84"/>
      <c r="N162" s="84"/>
      <c r="O162" s="84">
        <v>0</v>
      </c>
      <c r="P162" s="84">
        <v>0</v>
      </c>
      <c r="Q162" s="84">
        <v>0</v>
      </c>
      <c r="R162" s="84">
        <v>0</v>
      </c>
      <c r="S162" s="84">
        <v>0</v>
      </c>
      <c r="T162" s="19">
        <v>0.98298249999999998</v>
      </c>
      <c r="U162" s="19">
        <v>0.14809240000000001</v>
      </c>
      <c r="V162" s="19">
        <v>0.83061580000000002</v>
      </c>
      <c r="W162" s="19">
        <v>0.56411270000000002</v>
      </c>
      <c r="X162" s="19">
        <v>0.83180310000000002</v>
      </c>
      <c r="Y162" s="19">
        <v>0.94863070000000005</v>
      </c>
      <c r="Z162" s="19">
        <v>2.2815599999999998E-2</v>
      </c>
      <c r="AA162" s="19">
        <v>1.2657E-4</v>
      </c>
      <c r="AB162" s="19">
        <v>4.2191E-4</v>
      </c>
      <c r="AC162" s="19">
        <v>0.50229999999999997</v>
      </c>
      <c r="AD162" s="40">
        <v>2179.1410007594295</v>
      </c>
      <c r="AE162" s="19">
        <v>0.49433959999999999</v>
      </c>
      <c r="AF162" s="5">
        <v>1</v>
      </c>
      <c r="AG162" s="5">
        <v>0</v>
      </c>
      <c r="AH162" s="32">
        <v>1</v>
      </c>
      <c r="AI162" s="32">
        <v>0</v>
      </c>
      <c r="AJ162" s="32">
        <v>0</v>
      </c>
      <c r="AK162" s="16"/>
      <c r="AL162" s="34">
        <f t="shared" si="90"/>
        <v>1.027860606391475</v>
      </c>
      <c r="AM162" s="34">
        <f t="shared" si="91"/>
        <v>1.8231050612080375</v>
      </c>
      <c r="AN162" s="34">
        <f t="shared" si="92"/>
        <v>0.85790279557111504</v>
      </c>
      <c r="AO162" s="34">
        <f t="shared" si="93"/>
        <v>-0.33328206570996871</v>
      </c>
      <c r="AP162" s="34">
        <f t="shared" si="94"/>
        <v>0.91050817841836929</v>
      </c>
      <c r="AQ162" s="34" t="str">
        <f t="shared" si="95"/>
        <v/>
      </c>
      <c r="AR162" s="34">
        <f t="shared" si="96"/>
        <v>-0.60911705809610017</v>
      </c>
      <c r="AS162" s="34" t="str">
        <f t="shared" si="97"/>
        <v/>
      </c>
      <c r="AT162" s="34" t="str">
        <f t="shared" si="98"/>
        <v/>
      </c>
      <c r="AU162" s="34">
        <f t="shared" si="99"/>
        <v>-0.42992876172112682</v>
      </c>
      <c r="AV162" s="34">
        <f t="shared" si="100"/>
        <v>-0.64879765232385067</v>
      </c>
      <c r="AW162" s="34">
        <f t="shared" si="101"/>
        <v>-0.41165100414070804</v>
      </c>
      <c r="AX162" s="34">
        <f t="shared" si="102"/>
        <v>-0.20200785050292994</v>
      </c>
      <c r="AY162" s="34">
        <f t="shared" si="103"/>
        <v>-0.21011422768154267</v>
      </c>
      <c r="AZ162" s="34">
        <f t="shared" si="104"/>
        <v>0.71211577716956931</v>
      </c>
      <c r="BA162" s="34">
        <f t="shared" si="105"/>
        <v>-0.54613943936680398</v>
      </c>
      <c r="BB162" s="34">
        <f t="shared" si="106"/>
        <v>0.74133562668222452</v>
      </c>
      <c r="BC162" s="34">
        <f t="shared" si="107"/>
        <v>-0.76175712010242425</v>
      </c>
      <c r="BD162" s="34">
        <f t="shared" si="108"/>
        <v>0.29656091462685436</v>
      </c>
      <c r="BE162" s="34">
        <f t="shared" si="109"/>
        <v>1.3278451010709322</v>
      </c>
      <c r="BF162" s="34">
        <f t="shared" si="110"/>
        <v>-0.7878978807496464</v>
      </c>
      <c r="BG162" s="34">
        <f t="shared" si="111"/>
        <v>-0.24824022303809445</v>
      </c>
      <c r="BH162" s="34">
        <f t="shared" si="112"/>
        <v>-0.10454733414522924</v>
      </c>
      <c r="BI162" s="19">
        <f t="shared" si="120"/>
        <v>0.15588167810215553</v>
      </c>
      <c r="BJ162" s="19">
        <f t="shared" si="121"/>
        <v>0.65177454326472073</v>
      </c>
      <c r="BK162" s="19">
        <f t="shared" si="122"/>
        <v>0.13305174314452539</v>
      </c>
      <c r="BL162" s="19">
        <f t="shared" si="123"/>
        <v>1.027860606391475</v>
      </c>
      <c r="BM162" s="19">
        <f t="shared" si="124"/>
        <v>0.25904677710803231</v>
      </c>
      <c r="BN162" s="19">
        <f t="shared" si="125"/>
        <v>0.56896935171285223</v>
      </c>
      <c r="BO162" s="19">
        <f t="shared" si="126"/>
        <v>-1.0939097560369149E-2</v>
      </c>
      <c r="BP162" s="19">
        <f t="shared" si="127"/>
        <v>0.41292637794427256</v>
      </c>
      <c r="BQ162" s="19">
        <f t="shared" si="128"/>
        <v>9.949499320095331E-3</v>
      </c>
      <c r="BR162" s="19">
        <f t="shared" si="129"/>
        <v>0.18983538522394597</v>
      </c>
      <c r="BS162" s="19">
        <f t="shared" si="130"/>
        <v>0.23773301485490106</v>
      </c>
      <c r="BT162" s="19">
        <f>IF(AND('[1]Ponderación por derecho'!$B$13&lt;&gt;1,'[1]Ponderación por derecho'!$B$13&lt;&gt;0),"Error ponderación",IFERROR(IF(SUM($BI$1126:$BS$1126)=0,0,SUMPRODUCT($BI$1126:$BS$1126,BI162:BS162)),""))</f>
        <v>0.29557616538661524</v>
      </c>
      <c r="BU162" s="34">
        <f t="shared" si="131"/>
        <v>0.30379916143302083</v>
      </c>
      <c r="BV162" s="16">
        <f t="shared" si="132"/>
        <v>0</v>
      </c>
      <c r="BW162" s="34">
        <f t="shared" si="113"/>
        <v>-0.14571784285025788</v>
      </c>
      <c r="BX162" s="34">
        <f t="shared" si="114"/>
        <v>-4.9427800177852373E-2</v>
      </c>
      <c r="BY162" s="34">
        <f t="shared" si="133"/>
        <v>-0.72556152157895015</v>
      </c>
      <c r="BZ162" s="34">
        <f t="shared" si="134"/>
        <v>0.30690238820235344</v>
      </c>
      <c r="CA162" s="19">
        <f t="shared" si="115"/>
        <v>0.23234361529006375</v>
      </c>
      <c r="CB162" s="16"/>
      <c r="CC162" s="5">
        <f t="shared" si="116"/>
        <v>13212</v>
      </c>
      <c r="CD162" s="6">
        <f t="shared" si="117"/>
        <v>1.7331258242621237E-3</v>
      </c>
      <c r="CE162" s="19">
        <f t="shared" si="118"/>
        <v>2.6020980588413027</v>
      </c>
      <c r="CF162" s="4">
        <f t="shared" si="119"/>
        <v>4.5097633430402047E-3</v>
      </c>
      <c r="CG162" s="3">
        <f>IF('Ponderación por derecho'!$D$20="Error ponderación","",CF162/$CF$1127)</f>
        <v>3.0297341184189162E-3</v>
      </c>
      <c r="CH162" s="39"/>
    </row>
    <row r="163" spans="1:86" ht="18.95" customHeight="1">
      <c r="A163" s="7">
        <v>13222</v>
      </c>
      <c r="B163" s="7" t="s">
        <v>120</v>
      </c>
      <c r="C163" s="7" t="s">
        <v>928</v>
      </c>
      <c r="D163" s="5">
        <v>0</v>
      </c>
      <c r="E163" s="5">
        <v>1125</v>
      </c>
      <c r="F163" s="19">
        <v>86.320440000000005</v>
      </c>
      <c r="G163" s="19">
        <v>64.204120000000003</v>
      </c>
      <c r="H163" s="19">
        <v>80.467680000000001</v>
      </c>
      <c r="I163" s="19">
        <v>21.93469</v>
      </c>
      <c r="J163" s="19">
        <v>47.850059999999999</v>
      </c>
      <c r="K163" s="84"/>
      <c r="L163" s="84">
        <v>0</v>
      </c>
      <c r="M163" s="84"/>
      <c r="N163" s="84"/>
      <c r="O163" s="84">
        <v>0</v>
      </c>
      <c r="P163" s="84">
        <v>0</v>
      </c>
      <c r="Q163" s="84">
        <v>0</v>
      </c>
      <c r="R163" s="84">
        <v>0</v>
      </c>
      <c r="S163" s="84">
        <v>0</v>
      </c>
      <c r="T163" s="19">
        <v>0.95279840000000005</v>
      </c>
      <c r="U163" s="19">
        <v>0.18678359999999999</v>
      </c>
      <c r="V163" s="19">
        <v>0.79433580000000004</v>
      </c>
      <c r="W163" s="19">
        <v>0.66217119999999996</v>
      </c>
      <c r="X163" s="19">
        <v>0.94066079999999996</v>
      </c>
      <c r="Y163" s="19">
        <v>0.69858399999999998</v>
      </c>
      <c r="Z163" s="19">
        <v>1.85185E-2</v>
      </c>
      <c r="AA163" s="19">
        <v>0</v>
      </c>
      <c r="AB163" s="19">
        <v>0</v>
      </c>
      <c r="AC163" s="19">
        <v>0.48230000000000001</v>
      </c>
      <c r="AD163" s="40">
        <v>12088.888888888889</v>
      </c>
      <c r="AE163" s="19" t="s">
        <v>1121</v>
      </c>
      <c r="AF163" s="5">
        <v>1</v>
      </c>
      <c r="AG163" s="5">
        <v>0</v>
      </c>
      <c r="AH163" s="32">
        <v>1</v>
      </c>
      <c r="AI163" s="32">
        <v>0</v>
      </c>
      <c r="AJ163" s="32">
        <v>1</v>
      </c>
      <c r="AK163" s="16"/>
      <c r="AL163" s="34">
        <f t="shared" si="90"/>
        <v>1.029430019302134</v>
      </c>
      <c r="AM163" s="34">
        <f t="shared" si="91"/>
        <v>0.80212392534360477</v>
      </c>
      <c r="AN163" s="34">
        <f t="shared" si="92"/>
        <v>0.72878629343078782</v>
      </c>
      <c r="AO163" s="34">
        <f t="shared" si="93"/>
        <v>0.19940803031536974</v>
      </c>
      <c r="AP163" s="34">
        <f t="shared" si="94"/>
        <v>1.7373524314736786</v>
      </c>
      <c r="AQ163" s="34" t="str">
        <f t="shared" si="95"/>
        <v/>
      </c>
      <c r="AR163" s="34">
        <f t="shared" si="96"/>
        <v>-0.60911705809610017</v>
      </c>
      <c r="AS163" s="34" t="str">
        <f t="shared" si="97"/>
        <v/>
      </c>
      <c r="AT163" s="34" t="str">
        <f t="shared" si="98"/>
        <v/>
      </c>
      <c r="AU163" s="34">
        <f t="shared" si="99"/>
        <v>-0.42992876172112682</v>
      </c>
      <c r="AV163" s="34">
        <f t="shared" si="100"/>
        <v>-0.64879765232385067</v>
      </c>
      <c r="AW163" s="34">
        <f t="shared" si="101"/>
        <v>-0.41165100414070804</v>
      </c>
      <c r="AX163" s="34">
        <f t="shared" si="102"/>
        <v>-0.20200785050292994</v>
      </c>
      <c r="AY163" s="34">
        <f t="shared" si="103"/>
        <v>-0.21011422768154267</v>
      </c>
      <c r="AZ163" s="34">
        <f t="shared" si="104"/>
        <v>0.18774669640714139</v>
      </c>
      <c r="BA163" s="34">
        <f t="shared" si="105"/>
        <v>-0.17836173098485214</v>
      </c>
      <c r="BB163" s="34">
        <f t="shared" si="106"/>
        <v>-0.14857764731221826</v>
      </c>
      <c r="BC163" s="34">
        <f t="shared" si="107"/>
        <v>0.3332873180296908</v>
      </c>
      <c r="BD163" s="34">
        <f t="shared" si="108"/>
        <v>1.6011505024136745</v>
      </c>
      <c r="BE163" s="34">
        <f t="shared" si="109"/>
        <v>-2.4953940688711089</v>
      </c>
      <c r="BF163" s="34">
        <f t="shared" si="110"/>
        <v>-0.83088881902013145</v>
      </c>
      <c r="BG163" s="34">
        <f t="shared" si="111"/>
        <v>-0.258133953880894</v>
      </c>
      <c r="BH163" s="34">
        <f t="shared" si="112"/>
        <v>-0.11506432621005545</v>
      </c>
      <c r="BI163" s="19">
        <f t="shared" si="120"/>
        <v>0.27521228122296781</v>
      </c>
      <c r="BJ163" s="19">
        <f t="shared" si="121"/>
        <v>1.480973997842878E-2</v>
      </c>
      <c r="BK163" s="19">
        <f t="shared" si="122"/>
        <v>0.68135866866591233</v>
      </c>
      <c r="BL163" s="19">
        <f t="shared" si="123"/>
        <v>1.029430019302134</v>
      </c>
      <c r="BM163" s="19">
        <f t="shared" si="124"/>
        <v>0.96952472405540879</v>
      </c>
      <c r="BN163" s="19">
        <f t="shared" si="125"/>
        <v>-0.70492056729760855</v>
      </c>
      <c r="BO163" s="19">
        <f t="shared" si="126"/>
        <v>-8.1654258060656348E-3</v>
      </c>
      <c r="BP163" s="19">
        <f t="shared" si="127"/>
        <v>0.41371108439960202</v>
      </c>
      <c r="BQ163" s="19">
        <f t="shared" si="128"/>
        <v>-3.8576757998467124E-3</v>
      </c>
      <c r="BR163" s="19">
        <f t="shared" si="129"/>
        <v>0.18706061257989912</v>
      </c>
      <c r="BS163" s="19">
        <f t="shared" si="130"/>
        <v>0.23475048847017863</v>
      </c>
      <c r="BT163" s="19">
        <f>IF(AND('[1]Ponderación por derecho'!$B$13&lt;&gt;1,'[1]Ponderación por derecho'!$B$13&lt;&gt;0),"Error ponderación",IFERROR(IF(SUM($BI$1126:$BS$1126)=0,0,SUMPRODUCT($BI$1126:$BS$1126,BI163:BS163)),""))</f>
        <v>-0.21259693509662964</v>
      </c>
      <c r="BU163" s="34">
        <f t="shared" si="131"/>
        <v>-0.20962677807079078</v>
      </c>
      <c r="BV163" s="16">
        <f t="shared" si="132"/>
        <v>0</v>
      </c>
      <c r="BW163" s="34">
        <f t="shared" si="113"/>
        <v>-0.43522349089712409</v>
      </c>
      <c r="BX163" s="34">
        <f t="shared" si="114"/>
        <v>-4.8869864037860589E-2</v>
      </c>
      <c r="BY163" s="34" t="str">
        <f t="shared" si="133"/>
        <v/>
      </c>
      <c r="BZ163" s="34">
        <f t="shared" si="134"/>
        <v>0.24204667746749234</v>
      </c>
      <c r="CA163" s="19">
        <f t="shared" si="115"/>
        <v>0.18304788286974891</v>
      </c>
      <c r="CB163" s="16"/>
      <c r="CC163" s="5">
        <f t="shared" si="116"/>
        <v>13222</v>
      </c>
      <c r="CD163" s="6">
        <f t="shared" si="117"/>
        <v>1.645233779676727E-4</v>
      </c>
      <c r="CE163" s="19">
        <f t="shared" si="118"/>
        <v>2.0761603568710614</v>
      </c>
      <c r="CF163" s="4">
        <f t="shared" si="119"/>
        <v>3.4157691511499589E-4</v>
      </c>
      <c r="CG163" s="3">
        <f>IF('Ponderación por derecho'!$D$20="Error ponderación","",CF163/$CF$1127)</f>
        <v>2.2947706011786591E-4</v>
      </c>
      <c r="CH163" s="39"/>
    </row>
    <row r="164" spans="1:86" ht="18.95" customHeight="1">
      <c r="A164" s="7">
        <v>13244</v>
      </c>
      <c r="B164" s="7" t="s">
        <v>120</v>
      </c>
      <c r="C164" s="7" t="s">
        <v>927</v>
      </c>
      <c r="D164" s="5">
        <v>0</v>
      </c>
      <c r="E164" s="5">
        <v>54103</v>
      </c>
      <c r="F164" s="19">
        <v>86.705460000000002</v>
      </c>
      <c r="G164" s="19">
        <v>68.879660000000001</v>
      </c>
      <c r="H164" s="19">
        <v>79.720830000000007</v>
      </c>
      <c r="I164" s="19">
        <v>18.556719999999999</v>
      </c>
      <c r="J164" s="19">
        <v>56.929090000000002</v>
      </c>
      <c r="K164" s="84">
        <v>1.1609899999999999E-2</v>
      </c>
      <c r="L164" s="84">
        <v>1.4009999999999999E-3</v>
      </c>
      <c r="M164" s="84">
        <v>1.9637999999999999E-3</v>
      </c>
      <c r="N164" s="84">
        <v>2.3130000000000001E-4</v>
      </c>
      <c r="O164" s="84">
        <v>1.8450000000000001E-3</v>
      </c>
      <c r="P164" s="84">
        <v>5.8063999999999998E-3</v>
      </c>
      <c r="Q164" s="84">
        <v>1.5980000000000001E-4</v>
      </c>
      <c r="R164" s="84">
        <v>2.4590000000000001E-4</v>
      </c>
      <c r="S164" s="84">
        <v>1.328E-4</v>
      </c>
      <c r="T164" s="19">
        <v>0.93475560000000002</v>
      </c>
      <c r="U164" s="19">
        <v>0.24313419999999999</v>
      </c>
      <c r="V164" s="19">
        <v>0.86516950000000004</v>
      </c>
      <c r="W164" s="19">
        <v>0.7835799</v>
      </c>
      <c r="X164" s="19">
        <v>0.87305259999999996</v>
      </c>
      <c r="Y164" s="19">
        <v>0.93547069999999999</v>
      </c>
      <c r="Z164" s="19">
        <v>1.6966200000000001E-2</v>
      </c>
      <c r="AA164" s="19">
        <v>1.94074E-3</v>
      </c>
      <c r="AB164" s="19">
        <v>2.4028E-4</v>
      </c>
      <c r="AC164" s="19">
        <v>0.57450000000000001</v>
      </c>
      <c r="AD164" s="40">
        <v>1189.4349666377095</v>
      </c>
      <c r="AE164" s="19">
        <v>0.75377360000000004</v>
      </c>
      <c r="AF164" s="5">
        <v>1</v>
      </c>
      <c r="AG164" s="5">
        <v>1</v>
      </c>
      <c r="AH164" s="32">
        <v>1</v>
      </c>
      <c r="AI164" s="32">
        <v>0</v>
      </c>
      <c r="AJ164" s="32">
        <v>0</v>
      </c>
      <c r="AK164" s="16"/>
      <c r="AL164" s="34">
        <f t="shared" si="90"/>
        <v>1.0529327559361967</v>
      </c>
      <c r="AM164" s="34">
        <f t="shared" si="91"/>
        <v>1.2717862170816434</v>
      </c>
      <c r="AN164" s="34">
        <f t="shared" si="92"/>
        <v>0.6389822725109594</v>
      </c>
      <c r="AO164" s="34">
        <f t="shared" si="93"/>
        <v>-0.10209430519407844</v>
      </c>
      <c r="AP164" s="34">
        <f t="shared" si="94"/>
        <v>2.4230902906453196</v>
      </c>
      <c r="AQ164" s="34">
        <f t="shared" si="95"/>
        <v>-6.4481761978556706E-2</v>
      </c>
      <c r="AR164" s="34">
        <f t="shared" si="96"/>
        <v>-0.56008544459139142</v>
      </c>
      <c r="AS164" s="34">
        <f t="shared" si="97"/>
        <v>-0.92935729205811357</v>
      </c>
      <c r="AT164" s="34">
        <f t="shared" si="98"/>
        <v>-0.14544137120617617</v>
      </c>
      <c r="AU164" s="34">
        <f t="shared" si="99"/>
        <v>-0.38305772815355316</v>
      </c>
      <c r="AV164" s="34">
        <f t="shared" si="100"/>
        <v>-0.50821464739691702</v>
      </c>
      <c r="AW164" s="34">
        <f t="shared" si="101"/>
        <v>-0.40717419699444074</v>
      </c>
      <c r="AX164" s="34">
        <f t="shared" si="102"/>
        <v>-0.19415490899130497</v>
      </c>
      <c r="AY164" s="34">
        <f t="shared" si="103"/>
        <v>-0.20495814171275673</v>
      </c>
      <c r="AZ164" s="34">
        <f t="shared" si="104"/>
        <v>-0.12569933810706865</v>
      </c>
      <c r="BA164" s="34">
        <f t="shared" si="105"/>
        <v>0.35727672256396587</v>
      </c>
      <c r="BB164" s="34">
        <f t="shared" si="106"/>
        <v>1.5889044330665081</v>
      </c>
      <c r="BC164" s="34">
        <f t="shared" si="107"/>
        <v>1.6890894328473827</v>
      </c>
      <c r="BD164" s="34">
        <f t="shared" si="108"/>
        <v>0.79090966718558364</v>
      </c>
      <c r="BE164" s="34">
        <f t="shared" si="109"/>
        <v>1.126627378635733</v>
      </c>
      <c r="BF164" s="34">
        <f t="shared" si="110"/>
        <v>-0.84641902159332594</v>
      </c>
      <c r="BG164" s="34">
        <f t="shared" si="111"/>
        <v>-0.10643008095796777</v>
      </c>
      <c r="BH164" s="34">
        <f t="shared" si="112"/>
        <v>-0.10907484301853015</v>
      </c>
      <c r="BI164" s="19">
        <f t="shared" si="120"/>
        <v>0.31059241103212282</v>
      </c>
      <c r="BJ164" s="19">
        <f t="shared" si="121"/>
        <v>0.76686840185225336</v>
      </c>
      <c r="BK164" s="19">
        <f t="shared" si="122"/>
        <v>0.6042216322418219</v>
      </c>
      <c r="BL164" s="19">
        <f t="shared" si="123"/>
        <v>0.45374569236501028</v>
      </c>
      <c r="BM164" s="19">
        <f t="shared" si="124"/>
        <v>0.94364740989245011</v>
      </c>
      <c r="BN164" s="19">
        <f t="shared" si="125"/>
        <v>0.55711516239167092</v>
      </c>
      <c r="BO164" s="19">
        <f t="shared" si="126"/>
        <v>-0.21165594676519595</v>
      </c>
      <c r="BP164" s="19">
        <f t="shared" si="127"/>
        <v>0.42938892347244589</v>
      </c>
      <c r="BQ164" s="19">
        <f t="shared" si="128"/>
        <v>5.1853087670468889E-4</v>
      </c>
      <c r="BR164" s="19">
        <f t="shared" si="129"/>
        <v>0.24718151108849074</v>
      </c>
      <c r="BS164" s="19">
        <f t="shared" si="130"/>
        <v>0.24629992373496998</v>
      </c>
      <c r="BT164" s="19">
        <f>IF(AND('[1]Ponderación por derecho'!$B$13&lt;&gt;1,'[1]Ponderación por derecho'!$B$13&lt;&gt;0),"Error ponderación",IFERROR(IF(SUM($BI$1126:$BS$1126)=0,0,SUMPRODUCT($BI$1126:$BS$1126,BI164:BS164)),""))</f>
        <v>0.21468025570535398</v>
      </c>
      <c r="BU164" s="34">
        <f t="shared" si="131"/>
        <v>0.22206705402587859</v>
      </c>
      <c r="BV164" s="16">
        <f t="shared" si="132"/>
        <v>0</v>
      </c>
      <c r="BW164" s="34">
        <f t="shared" si="113"/>
        <v>0.89939754659893156</v>
      </c>
      <c r="BX164" s="34">
        <f t="shared" si="114"/>
        <v>-4.9483522358743155E-2</v>
      </c>
      <c r="BY164" s="34">
        <f t="shared" si="133"/>
        <v>0.3461456464926651</v>
      </c>
      <c r="BZ164" s="34">
        <f t="shared" si="134"/>
        <v>-0.39868655691095117</v>
      </c>
      <c r="CA164" s="19">
        <f t="shared" si="115"/>
        <v>-0.30396264738020928</v>
      </c>
      <c r="CB164" s="16"/>
      <c r="CC164" s="5">
        <f t="shared" si="116"/>
        <v>13244</v>
      </c>
      <c r="CD164" s="6">
        <f t="shared" si="117"/>
        <v>7.9121851717199963E-3</v>
      </c>
      <c r="CE164" s="19">
        <f t="shared" si="118"/>
        <v>1.914946708744045</v>
      </c>
      <c r="CF164" s="4">
        <f t="shared" si="119"/>
        <v>1.5151412953558643E-2</v>
      </c>
      <c r="CG164" s="3">
        <f>IF('Ponderación por derecho'!$D$20="Error ponderación","",CF164/$CF$1127)</f>
        <v>1.0178971550357404E-2</v>
      </c>
      <c r="CH164" s="39"/>
    </row>
    <row r="165" spans="1:86" ht="18.95" customHeight="1">
      <c r="A165" s="7">
        <v>13248</v>
      </c>
      <c r="B165" s="7" t="s">
        <v>120</v>
      </c>
      <c r="C165" s="7" t="s">
        <v>926</v>
      </c>
      <c r="D165" s="5">
        <v>0</v>
      </c>
      <c r="E165" s="5">
        <v>2047</v>
      </c>
      <c r="F165" s="19">
        <v>84.645259999999993</v>
      </c>
      <c r="G165" s="19">
        <v>74.235950000000003</v>
      </c>
      <c r="H165" s="19">
        <v>79.828850000000003</v>
      </c>
      <c r="I165" s="19">
        <v>6.5709049999999998</v>
      </c>
      <c r="J165" s="19">
        <v>30.978000000000002</v>
      </c>
      <c r="K165" s="84">
        <v>1.48754E-2</v>
      </c>
      <c r="L165" s="84">
        <v>2.5708999999999999E-2</v>
      </c>
      <c r="M165" s="84">
        <v>4.1390200000000002E-2</v>
      </c>
      <c r="N165" s="84">
        <v>5.6519999999999997E-4</v>
      </c>
      <c r="O165" s="84">
        <v>1.10969E-2</v>
      </c>
      <c r="P165" s="84">
        <v>2.8961799999999999E-2</v>
      </c>
      <c r="Q165" s="84">
        <v>4.0749999999999998E-4</v>
      </c>
      <c r="R165" s="84">
        <v>1.8900000000000001E-4</v>
      </c>
      <c r="S165" s="84">
        <v>8.7659999999999995E-4</v>
      </c>
      <c r="T165" s="19">
        <v>0.96849220000000003</v>
      </c>
      <c r="U165" s="19">
        <v>8.0645099999999997E-2</v>
      </c>
      <c r="V165" s="19">
        <v>0.83383350000000001</v>
      </c>
      <c r="W165" s="19">
        <v>0.483871</v>
      </c>
      <c r="X165" s="19">
        <v>0.81807949999999996</v>
      </c>
      <c r="Y165" s="19">
        <v>0.80495130000000004</v>
      </c>
      <c r="Z165" s="19">
        <v>3.3863200000000003E-2</v>
      </c>
      <c r="AA165" s="19">
        <v>7.3278000000000004E-4</v>
      </c>
      <c r="AB165" s="19">
        <v>0</v>
      </c>
      <c r="AC165" s="19">
        <v>0.43290000000000001</v>
      </c>
      <c r="AD165" s="40">
        <v>14599.413776257938</v>
      </c>
      <c r="AE165" s="19" t="s">
        <v>1121</v>
      </c>
      <c r="AF165" s="5">
        <v>0</v>
      </c>
      <c r="AG165" s="5">
        <v>0</v>
      </c>
      <c r="AH165" s="32">
        <v>1</v>
      </c>
      <c r="AI165" s="32">
        <v>0</v>
      </c>
      <c r="AJ165" s="32">
        <v>0</v>
      </c>
      <c r="AK165" s="16"/>
      <c r="AL165" s="34">
        <f t="shared" si="90"/>
        <v>0.92717217722990375</v>
      </c>
      <c r="AM165" s="34">
        <f t="shared" si="91"/>
        <v>1.8098304722080119</v>
      </c>
      <c r="AN165" s="34">
        <f t="shared" si="92"/>
        <v>0.65197099894834254</v>
      </c>
      <c r="AO165" s="34">
        <f t="shared" si="93"/>
        <v>-1.1718939823623704</v>
      </c>
      <c r="AP165" s="34">
        <f t="shared" si="94"/>
        <v>0.46300811228809646</v>
      </c>
      <c r="AQ165" s="34">
        <f t="shared" si="95"/>
        <v>2.7892797865822237E-2</v>
      </c>
      <c r="AR165" s="34">
        <f t="shared" si="96"/>
        <v>0.29063579814412677</v>
      </c>
      <c r="AS165" s="34">
        <f t="shared" si="97"/>
        <v>-0.31591637237403258</v>
      </c>
      <c r="AT165" s="34">
        <f t="shared" si="98"/>
        <v>-0.13777974174873839</v>
      </c>
      <c r="AU165" s="34">
        <f t="shared" si="99"/>
        <v>-0.1480191831867049</v>
      </c>
      <c r="AV165" s="34">
        <f t="shared" si="100"/>
        <v>5.2417708673129865E-2</v>
      </c>
      <c r="AW165" s="34">
        <f t="shared" si="101"/>
        <v>-0.40023486576709155</v>
      </c>
      <c r="AX165" s="34">
        <f t="shared" si="102"/>
        <v>-0.19597203941835442</v>
      </c>
      <c r="AY165" s="34">
        <f t="shared" si="103"/>
        <v>-0.17607940117372808</v>
      </c>
      <c r="AZ165" s="34">
        <f t="shared" si="104"/>
        <v>0.46038505500220961</v>
      </c>
      <c r="BA165" s="34">
        <f t="shared" si="105"/>
        <v>-1.1872571465082222</v>
      </c>
      <c r="BB165" s="34">
        <f t="shared" si="106"/>
        <v>0.82026269233084381</v>
      </c>
      <c r="BC165" s="34">
        <f t="shared" si="107"/>
        <v>-1.6578367796043116</v>
      </c>
      <c r="BD165" s="34">
        <f t="shared" si="108"/>
        <v>0.13209238675100093</v>
      </c>
      <c r="BE165" s="34">
        <f t="shared" si="109"/>
        <v>-0.86902736312783724</v>
      </c>
      <c r="BF165" s="34">
        <f t="shared" si="110"/>
        <v>-0.67737062058883801</v>
      </c>
      <c r="BG165" s="34">
        <f t="shared" si="111"/>
        <v>-0.20085396583485904</v>
      </c>
      <c r="BH165" s="34">
        <f t="shared" si="112"/>
        <v>-0.11506432621005545</v>
      </c>
      <c r="BI165" s="19">
        <f t="shared" si="120"/>
        <v>-0.16913111656468582</v>
      </c>
      <c r="BJ165" s="19">
        <f t="shared" si="121"/>
        <v>0.97357632089432755</v>
      </c>
      <c r="BK165" s="19">
        <f t="shared" si="122"/>
        <v>-0.34886032491614682</v>
      </c>
      <c r="BL165" s="19">
        <f t="shared" si="123"/>
        <v>0.39469621774058267</v>
      </c>
      <c r="BM165" s="19">
        <f t="shared" si="124"/>
        <v>0.1490271052841308</v>
      </c>
      <c r="BN165" s="19">
        <f t="shared" si="125"/>
        <v>3.6854174258398799E-2</v>
      </c>
      <c r="BO165" s="19">
        <f t="shared" si="126"/>
        <v>-0.37058126437575084</v>
      </c>
      <c r="BP165" s="19">
        <f t="shared" si="127"/>
        <v>0.36560006890577468</v>
      </c>
      <c r="BQ165" s="19">
        <f t="shared" si="128"/>
        <v>2.4574051822445875E-2</v>
      </c>
      <c r="BR165" s="19">
        <f t="shared" si="129"/>
        <v>0.18341293674043888</v>
      </c>
      <c r="BS165" s="19">
        <f t="shared" si="130"/>
        <v>0.21200948328204006</v>
      </c>
      <c r="BT165" s="19">
        <f>IF(AND('[1]Ponderación por derecho'!$B$13&lt;&gt;1,'[1]Ponderación por derecho'!$B$13&lt;&gt;0),"Error ponderación",IFERROR(IF(SUM($BI$1126:$BS$1126)=0,0,SUMPRODUCT($BI$1126:$BS$1126,BI165:BS165)),""))</f>
        <v>2.0480884268509747E-2</v>
      </c>
      <c r="BU165" s="34">
        <f t="shared" si="131"/>
        <v>2.5860299602640694E-2</v>
      </c>
      <c r="BV165" s="16">
        <f t="shared" si="132"/>
        <v>0</v>
      </c>
      <c r="BW165" s="34">
        <f t="shared" si="113"/>
        <v>-1.1503024415728849</v>
      </c>
      <c r="BX165" s="34">
        <f t="shared" si="114"/>
        <v>-4.8728517095352614E-2</v>
      </c>
      <c r="BY165" s="34" t="str">
        <f t="shared" si="133"/>
        <v/>
      </c>
      <c r="BZ165" s="34">
        <f t="shared" si="134"/>
        <v>0.59951547933411875</v>
      </c>
      <c r="CA165" s="19">
        <f t="shared" si="115"/>
        <v>0.45475389311559428</v>
      </c>
      <c r="CB165" s="16"/>
      <c r="CC165" s="5">
        <f t="shared" si="116"/>
        <v>13248</v>
      </c>
      <c r="CD165" s="6">
        <f t="shared" si="117"/>
        <v>2.9935942639984536E-4</v>
      </c>
      <c r="CE165" s="19">
        <f t="shared" si="118"/>
        <v>1.874701961213608</v>
      </c>
      <c r="CF165" s="4">
        <f t="shared" si="119"/>
        <v>5.6120970377957088E-4</v>
      </c>
      <c r="CG165" s="3">
        <f>IF('Ponderación por derecho'!$D$20="Error ponderación","",CF165/$CF$1127)</f>
        <v>3.7703002525682217E-4</v>
      </c>
      <c r="CH165" s="39"/>
    </row>
    <row r="166" spans="1:86" ht="18.95" customHeight="1">
      <c r="A166" s="7">
        <v>13268</v>
      </c>
      <c r="B166" s="7" t="s">
        <v>120</v>
      </c>
      <c r="C166" s="7" t="s">
        <v>254</v>
      </c>
      <c r="D166" s="5">
        <v>0</v>
      </c>
      <c r="E166" s="5">
        <v>1252</v>
      </c>
      <c r="F166" s="19">
        <v>90.295839999999998</v>
      </c>
      <c r="G166" s="19">
        <v>65.740120000000005</v>
      </c>
      <c r="H166" s="19">
        <v>81.681179999999998</v>
      </c>
      <c r="I166" s="19">
        <v>21.332889999999999</v>
      </c>
      <c r="J166" s="19">
        <v>52.096449999999997</v>
      </c>
      <c r="K166" s="84">
        <v>0</v>
      </c>
      <c r="L166" s="84">
        <v>2.3335999999999999E-3</v>
      </c>
      <c r="M166" s="84"/>
      <c r="N166" s="84"/>
      <c r="O166" s="84">
        <v>8.7100000000000003E-5</v>
      </c>
      <c r="P166" s="84">
        <v>0</v>
      </c>
      <c r="Q166" s="84">
        <v>3.7098699999999998E-2</v>
      </c>
      <c r="R166" s="84">
        <v>0</v>
      </c>
      <c r="S166" s="84">
        <v>0</v>
      </c>
      <c r="T166" s="19">
        <v>0.98671589999999998</v>
      </c>
      <c r="U166" s="19">
        <v>0.14981549999999999</v>
      </c>
      <c r="V166" s="19">
        <v>0.76236159999999997</v>
      </c>
      <c r="W166" s="19">
        <v>0.63690040000000003</v>
      </c>
      <c r="X166" s="19">
        <v>0.83985240000000005</v>
      </c>
      <c r="Y166" s="19">
        <v>0.86051659999999996</v>
      </c>
      <c r="Z166" s="19">
        <v>5.7692300000000002E-2</v>
      </c>
      <c r="AA166" s="19">
        <v>0</v>
      </c>
      <c r="AB166" s="19">
        <v>0</v>
      </c>
      <c r="AC166" s="19">
        <v>0.49099999999999999</v>
      </c>
      <c r="AD166" s="40">
        <v>12253.194888178914</v>
      </c>
      <c r="AE166" s="19">
        <v>0.84811320000000001</v>
      </c>
      <c r="AF166" s="5">
        <v>0</v>
      </c>
      <c r="AG166" s="5">
        <v>1</v>
      </c>
      <c r="AH166" s="32">
        <v>0</v>
      </c>
      <c r="AI166" s="32">
        <v>0</v>
      </c>
      <c r="AJ166" s="32">
        <v>1</v>
      </c>
      <c r="AK166" s="16"/>
      <c r="AL166" s="34">
        <f t="shared" si="90"/>
        <v>1.2720999564873561</v>
      </c>
      <c r="AM166" s="34">
        <f t="shared" si="91"/>
        <v>0.9564165375573016</v>
      </c>
      <c r="AN166" s="34">
        <f t="shared" si="92"/>
        <v>0.87470204543749885</v>
      </c>
      <c r="AO166" s="34">
        <f t="shared" si="93"/>
        <v>0.14569408214247712</v>
      </c>
      <c r="AP166" s="34">
        <f t="shared" si="94"/>
        <v>2.0580816710298717</v>
      </c>
      <c r="AQ166" s="34">
        <f t="shared" si="95"/>
        <v>-0.3929029539360685</v>
      </c>
      <c r="AR166" s="34">
        <f t="shared" si="96"/>
        <v>-0.52744669887084072</v>
      </c>
      <c r="AS166" s="34" t="str">
        <f t="shared" si="97"/>
        <v/>
      </c>
      <c r="AT166" s="34" t="str">
        <f t="shared" si="98"/>
        <v/>
      </c>
      <c r="AU166" s="34">
        <f t="shared" si="99"/>
        <v>-0.42771604246706957</v>
      </c>
      <c r="AV166" s="34">
        <f t="shared" si="100"/>
        <v>-0.64879765232385067</v>
      </c>
      <c r="AW166" s="34">
        <f t="shared" si="101"/>
        <v>0.62767143188698926</v>
      </c>
      <c r="AX166" s="34">
        <f t="shared" si="102"/>
        <v>-0.20200785050292994</v>
      </c>
      <c r="AY166" s="34">
        <f t="shared" si="103"/>
        <v>-0.21011422768154267</v>
      </c>
      <c r="AZ166" s="34">
        <f t="shared" si="104"/>
        <v>0.77697374961593846</v>
      </c>
      <c r="BA166" s="34">
        <f t="shared" si="105"/>
        <v>-0.52976057881678396</v>
      </c>
      <c r="BB166" s="34">
        <f t="shared" si="106"/>
        <v>-0.93287381614775255</v>
      </c>
      <c r="BC166" s="34">
        <f t="shared" si="107"/>
        <v>5.108180818455766E-2</v>
      </c>
      <c r="BD166" s="34">
        <f t="shared" si="108"/>
        <v>0.39302660303449571</v>
      </c>
      <c r="BE166" s="34">
        <f t="shared" si="109"/>
        <v>-1.9428342426583516E-2</v>
      </c>
      <c r="BF166" s="34">
        <f t="shared" si="110"/>
        <v>-0.43896905508158535</v>
      </c>
      <c r="BG166" s="34">
        <f t="shared" si="111"/>
        <v>-0.258133953880894</v>
      </c>
      <c r="BH166" s="34">
        <f t="shared" si="112"/>
        <v>-0.11506432621005545</v>
      </c>
      <c r="BI166" s="19">
        <f t="shared" si="120"/>
        <v>-1.5987162438451202E-2</v>
      </c>
      <c r="BJ166" s="19">
        <f t="shared" si="121"/>
        <v>-0.16796799248709723</v>
      </c>
      <c r="BK166" s="19">
        <f t="shared" si="122"/>
        <v>0.66159088233595686</v>
      </c>
      <c r="BL166" s="19">
        <f t="shared" si="123"/>
        <v>1.2720999564873561</v>
      </c>
      <c r="BM166" s="19">
        <f t="shared" si="124"/>
        <v>0.67446407719909918</v>
      </c>
      <c r="BN166" s="19">
        <f t="shared" si="125"/>
        <v>0.20129132057897395</v>
      </c>
      <c r="BO166" s="19">
        <f t="shared" si="126"/>
        <v>0.51677975454846825</v>
      </c>
      <c r="BP166" s="19">
        <f t="shared" si="127"/>
        <v>0.53504605299221308</v>
      </c>
      <c r="BQ166" s="19">
        <f t="shared" si="128"/>
        <v>0.20767222457474269</v>
      </c>
      <c r="BR166" s="19">
        <f t="shared" si="129"/>
        <v>0.26795059164163981</v>
      </c>
      <c r="BS166" s="19">
        <f t="shared" si="130"/>
        <v>0.31564046753191932</v>
      </c>
      <c r="BT166" s="19">
        <f>IF(AND('[1]Ponderación por derecho'!$B$13&lt;&gt;1,'[1]Ponderación por derecho'!$B$13&lt;&gt;0),"Error ponderación",IFERROR(IF(SUM($BI$1126:$BS$1126)=0,0,SUMPRODUCT($BI$1126:$BS$1126,BI166:BS166)),""))</f>
        <v>0.28518367495050684</v>
      </c>
      <c r="BU166" s="34">
        <f t="shared" si="131"/>
        <v>0.29329924681560149</v>
      </c>
      <c r="BV166" s="16">
        <f t="shared" si="132"/>
        <v>0</v>
      </c>
      <c r="BW166" s="34">
        <f t="shared" si="113"/>
        <v>-0.30928853399673722</v>
      </c>
      <c r="BX166" s="34">
        <f t="shared" si="114"/>
        <v>-4.8860613322700495E-2</v>
      </c>
      <c r="BY166" s="34">
        <f t="shared" si="133"/>
        <v>0.73585719375712888</v>
      </c>
      <c r="BZ166" s="34">
        <f t="shared" si="134"/>
        <v>-0.12590268214589706</v>
      </c>
      <c r="CA166" s="19">
        <f t="shared" si="115"/>
        <v>-9.6624222642744659E-2</v>
      </c>
      <c r="CB166" s="16"/>
      <c r="CC166" s="5">
        <f t="shared" si="116"/>
        <v>13268</v>
      </c>
      <c r="CD166" s="6">
        <f t="shared" si="117"/>
        <v>1.8309623930268997E-4</v>
      </c>
      <c r="CE166" s="19">
        <f t="shared" si="118"/>
        <v>1.9503483434962068</v>
      </c>
      <c r="CF166" s="4">
        <f t="shared" si="119"/>
        <v>3.5710144702438644E-4</v>
      </c>
      <c r="CG166" s="3">
        <f>IF('Ponderación por derecho'!$D$20="Error ponderación","",CF166/$CF$1127)</f>
        <v>2.3990669919658872E-4</v>
      </c>
      <c r="CH166" s="39"/>
    </row>
    <row r="167" spans="1:86" ht="18.95" customHeight="1">
      <c r="A167" s="7">
        <v>13300</v>
      </c>
      <c r="B167" s="7" t="s">
        <v>120</v>
      </c>
      <c r="C167" s="7" t="s">
        <v>925</v>
      </c>
      <c r="D167" s="5">
        <v>0</v>
      </c>
      <c r="E167" s="5">
        <v>723</v>
      </c>
      <c r="F167" s="19">
        <v>94.802199999999999</v>
      </c>
      <c r="G167" s="19">
        <v>72.935019999999994</v>
      </c>
      <c r="H167" s="19">
        <v>87.720269999999999</v>
      </c>
      <c r="I167" s="19">
        <v>48.155290000000001</v>
      </c>
      <c r="J167" s="19">
        <v>50.352420000000002</v>
      </c>
      <c r="K167" s="84">
        <v>1.0799E-3</v>
      </c>
      <c r="L167" s="84">
        <v>5.1907300000000003E-2</v>
      </c>
      <c r="M167" s="84">
        <v>0.15705559999999999</v>
      </c>
      <c r="N167" s="84">
        <v>2.0366E-3</v>
      </c>
      <c r="O167" s="84">
        <v>0.28064939999999999</v>
      </c>
      <c r="P167" s="84">
        <v>9.3864699999999995E-2</v>
      </c>
      <c r="Q167" s="84">
        <v>0.32172719999999999</v>
      </c>
      <c r="R167" s="84">
        <v>0.1471055</v>
      </c>
      <c r="S167" s="84">
        <v>2.3711000000000001E-3</v>
      </c>
      <c r="T167" s="19">
        <v>0.96604219999999996</v>
      </c>
      <c r="U167" s="19">
        <v>0.13583139999999999</v>
      </c>
      <c r="V167" s="19">
        <v>0.74238870000000001</v>
      </c>
      <c r="W167" s="19">
        <v>0.63466040000000001</v>
      </c>
      <c r="X167" s="19">
        <v>0.83489460000000004</v>
      </c>
      <c r="Y167" s="19">
        <v>0.87939109999999998</v>
      </c>
      <c r="Z167" s="19">
        <v>5.5837600000000001E-2</v>
      </c>
      <c r="AA167" s="19">
        <v>0</v>
      </c>
      <c r="AB167" s="19">
        <v>0</v>
      </c>
      <c r="AC167" s="19">
        <v>0.43380000000000002</v>
      </c>
      <c r="AD167" s="40">
        <v>94757.952973720603</v>
      </c>
      <c r="AE167" s="19">
        <v>0.84811320000000001</v>
      </c>
      <c r="AF167" s="5">
        <v>0</v>
      </c>
      <c r="AG167" s="5">
        <v>0</v>
      </c>
      <c r="AH167" s="32">
        <v>0</v>
      </c>
      <c r="AI167" s="32">
        <v>0</v>
      </c>
      <c r="AJ167" s="32">
        <v>1</v>
      </c>
      <c r="AK167" s="16"/>
      <c r="AL167" s="34">
        <f t="shared" si="90"/>
        <v>1.5471812308582369</v>
      </c>
      <c r="AM167" s="34">
        <f t="shared" si="91"/>
        <v>1.6791508576200131</v>
      </c>
      <c r="AN167" s="34">
        <f t="shared" si="92"/>
        <v>1.6008646814376735</v>
      </c>
      <c r="AO167" s="34">
        <f t="shared" si="93"/>
        <v>2.5397402826619078</v>
      </c>
      <c r="AP167" s="34">
        <f t="shared" si="94"/>
        <v>1.9263553303821246</v>
      </c>
      <c r="AQ167" s="34">
        <f t="shared" si="95"/>
        <v>-0.36235471104035738</v>
      </c>
      <c r="AR167" s="34">
        <f t="shared" si="96"/>
        <v>1.2075129716490605</v>
      </c>
      <c r="AS167" s="34">
        <f t="shared" si="97"/>
        <v>1.4837379037360634</v>
      </c>
      <c r="AT167" s="34">
        <f t="shared" si="98"/>
        <v>-0.10401717336397057</v>
      </c>
      <c r="AU167" s="34">
        <f t="shared" si="99"/>
        <v>6.6997880123273355</v>
      </c>
      <c r="AV167" s="34">
        <f t="shared" si="100"/>
        <v>1.6238293769137411</v>
      </c>
      <c r="AW167" s="34">
        <f t="shared" si="101"/>
        <v>8.6015569314573099</v>
      </c>
      <c r="AX167" s="34">
        <f t="shared" si="102"/>
        <v>4.4958810780791945</v>
      </c>
      <c r="AY167" s="34">
        <f t="shared" si="103"/>
        <v>-0.11805402105060588</v>
      </c>
      <c r="AZ167" s="34">
        <f t="shared" si="104"/>
        <v>0.41782277062507117</v>
      </c>
      <c r="BA167" s="34">
        <f t="shared" si="105"/>
        <v>-0.6626859016753166</v>
      </c>
      <c r="BB167" s="34">
        <f t="shared" si="106"/>
        <v>-1.4227897155458666</v>
      </c>
      <c r="BC167" s="34">
        <f t="shared" si="107"/>
        <v>2.6067153244741525E-2</v>
      </c>
      <c r="BD167" s="34">
        <f t="shared" si="108"/>
        <v>0.33361055567790526</v>
      </c>
      <c r="BE167" s="34">
        <f t="shared" si="109"/>
        <v>0.26916465925298716</v>
      </c>
      <c r="BF167" s="34">
        <f t="shared" si="110"/>
        <v>-0.45752466077153175</v>
      </c>
      <c r="BG167" s="34">
        <f t="shared" si="111"/>
        <v>-0.258133953880894</v>
      </c>
      <c r="BH167" s="34">
        <f t="shared" si="112"/>
        <v>-0.11506432621005545</v>
      </c>
      <c r="BI167" s="19">
        <f t="shared" si="120"/>
        <v>0.19194135624066652</v>
      </c>
      <c r="BJ167" s="19">
        <f t="shared" si="121"/>
        <v>0.48795803790773556</v>
      </c>
      <c r="BK167" s="19">
        <f t="shared" si="122"/>
        <v>1.0189954292796806</v>
      </c>
      <c r="BL167" s="19">
        <f t="shared" si="123"/>
        <v>0.72158202874713318</v>
      </c>
      <c r="BM167" s="19">
        <f t="shared" si="124"/>
        <v>2.9865846327957883</v>
      </c>
      <c r="BN167" s="19">
        <f t="shared" si="125"/>
        <v>1.1467250890083218</v>
      </c>
      <c r="BO167" s="19">
        <f t="shared" si="126"/>
        <v>3.8530399949147629</v>
      </c>
      <c r="BP167" s="19">
        <f t="shared" si="127"/>
        <v>3.0215311544687156</v>
      </c>
      <c r="BQ167" s="19">
        <f t="shared" si="128"/>
        <v>0.32386751634536642</v>
      </c>
      <c r="BR167" s="19">
        <f t="shared" si="129"/>
        <v>0.39033108530891236</v>
      </c>
      <c r="BS167" s="19">
        <f t="shared" si="130"/>
        <v>0.43802096119919187</v>
      </c>
      <c r="BT167" s="19">
        <f>IF(AND('[1]Ponderación por derecho'!$B$13&lt;&gt;1,'[1]Ponderación por derecho'!$B$13&lt;&gt;0),"Error ponderación",IFERROR(IF(SUM($BI$1126:$BS$1126)=0,0,SUMPRODUCT($BI$1126:$BS$1126,BI167:BS167)),""))</f>
        <v>2.368129131741425</v>
      </c>
      <c r="BU167" s="34">
        <f t="shared" si="131"/>
        <v>2.3977755110474073</v>
      </c>
      <c r="BV167" s="16">
        <f t="shared" si="132"/>
        <v>1</v>
      </c>
      <c r="BW167" s="34">
        <f t="shared" si="113"/>
        <v>-1.1372746874107758</v>
      </c>
      <c r="BX167" s="34">
        <f t="shared" si="114"/>
        <v>-4.4215451127167404E-2</v>
      </c>
      <c r="BY167" s="34">
        <f t="shared" si="133"/>
        <v>0.73585719375712888</v>
      </c>
      <c r="BZ167" s="34">
        <f t="shared" si="134"/>
        <v>0.14854431492693806</v>
      </c>
      <c r="CA167" s="19">
        <f t="shared" si="115"/>
        <v>0.11197831332467463</v>
      </c>
      <c r="CB167" s="16"/>
      <c r="CC167" s="5">
        <f t="shared" si="116"/>
        <v>13300</v>
      </c>
      <c r="CD167" s="6">
        <f t="shared" si="117"/>
        <v>1.0573369090722432E-4</v>
      </c>
      <c r="CE167" s="19">
        <f t="shared" si="118"/>
        <v>4.5191412714189241</v>
      </c>
      <c r="CF167" s="4">
        <f t="shared" si="119"/>
        <v>4.7782548635828923E-4</v>
      </c>
      <c r="CG167" s="3">
        <f>IF('Ponderación por derecho'!$D$20="Error ponderación","",CF167/$CF$1127)</f>
        <v>3.2101111933157046E-4</v>
      </c>
      <c r="CH167" s="39"/>
    </row>
    <row r="168" spans="1:86" ht="18.95" customHeight="1">
      <c r="A168" s="7">
        <v>13430</v>
      </c>
      <c r="B168" s="7" t="s">
        <v>120</v>
      </c>
      <c r="C168" s="7" t="s">
        <v>924</v>
      </c>
      <c r="D168" s="5">
        <v>0</v>
      </c>
      <c r="E168" s="5">
        <v>28217</v>
      </c>
      <c r="F168" s="19">
        <v>72.984979999999993</v>
      </c>
      <c r="G168" s="19">
        <v>54.36712</v>
      </c>
      <c r="H168" s="19">
        <v>80.0608</v>
      </c>
      <c r="I168" s="19">
        <v>20.0016</v>
      </c>
      <c r="J168" s="19">
        <v>31.77392</v>
      </c>
      <c r="K168" s="84"/>
      <c r="L168" s="84">
        <v>1.3113100000000001E-2</v>
      </c>
      <c r="M168" s="84">
        <v>0.1056101</v>
      </c>
      <c r="N168" s="84"/>
      <c r="O168" s="84">
        <v>5.1420000000000003E-4</v>
      </c>
      <c r="P168" s="84">
        <v>8.0794000000000005E-3</v>
      </c>
      <c r="Q168" s="84">
        <v>0</v>
      </c>
      <c r="R168" s="84">
        <v>2.6800000000000001E-4</v>
      </c>
      <c r="S168" s="84">
        <v>4.9200000000000003E-5</v>
      </c>
      <c r="T168" s="19">
        <v>0.96247700000000003</v>
      </c>
      <c r="U168" s="19">
        <v>0.30372900000000003</v>
      </c>
      <c r="V168" s="19">
        <v>0.82982690000000003</v>
      </c>
      <c r="W168" s="19">
        <v>0.74683639999999996</v>
      </c>
      <c r="X168" s="19">
        <v>0.88678409999999996</v>
      </c>
      <c r="Y168" s="19">
        <v>0.90906500000000001</v>
      </c>
      <c r="Z168" s="19">
        <v>4.7705200000000003E-2</v>
      </c>
      <c r="AA168" s="19">
        <v>3.5439999999999999E-5</v>
      </c>
      <c r="AB168" s="19">
        <v>3.5439999999999999E-5</v>
      </c>
      <c r="AC168" s="19">
        <v>0.60680000000000001</v>
      </c>
      <c r="AD168" s="40">
        <v>2171.4576319240173</v>
      </c>
      <c r="AE168" s="19">
        <v>0.84811320000000001</v>
      </c>
      <c r="AF168" s="5">
        <v>1</v>
      </c>
      <c r="AG168" s="5">
        <v>0</v>
      </c>
      <c r="AH168" s="32">
        <v>0</v>
      </c>
      <c r="AI168" s="32">
        <v>0</v>
      </c>
      <c r="AJ168" s="32">
        <v>0</v>
      </c>
      <c r="AK168" s="16"/>
      <c r="AL168" s="34">
        <f t="shared" si="90"/>
        <v>0.21539489314223795</v>
      </c>
      <c r="AM168" s="34">
        <f t="shared" si="91"/>
        <v>-0.1860117688921604</v>
      </c>
      <c r="AN168" s="34">
        <f t="shared" si="92"/>
        <v>0.67986152937929134</v>
      </c>
      <c r="AO168" s="34">
        <f t="shared" si="93"/>
        <v>2.6869153489951225E-2</v>
      </c>
      <c r="AP168" s="34">
        <f t="shared" si="94"/>
        <v>0.52312383796274364</v>
      </c>
      <c r="AQ168" s="34" t="str">
        <f t="shared" si="95"/>
        <v/>
      </c>
      <c r="AR168" s="34">
        <f t="shared" si="96"/>
        <v>-0.15019025506355432</v>
      </c>
      <c r="AS168" s="34">
        <f t="shared" si="97"/>
        <v>0.68329011155601704</v>
      </c>
      <c r="AT168" s="34" t="str">
        <f t="shared" si="98"/>
        <v/>
      </c>
      <c r="AU168" s="34">
        <f t="shared" si="99"/>
        <v>-0.41686584277237543</v>
      </c>
      <c r="AV168" s="34">
        <f t="shared" si="100"/>
        <v>-0.45318137890027188</v>
      </c>
      <c r="AW168" s="34">
        <f t="shared" si="101"/>
        <v>-0.41165100414070804</v>
      </c>
      <c r="AX168" s="34">
        <f t="shared" si="102"/>
        <v>-0.19344913425601862</v>
      </c>
      <c r="AY168" s="34">
        <f t="shared" si="103"/>
        <v>-0.20820399101238402</v>
      </c>
      <c r="AZ168" s="34">
        <f t="shared" si="104"/>
        <v>0.35588682929390086</v>
      </c>
      <c r="BA168" s="34">
        <f t="shared" si="105"/>
        <v>0.93325825541543395</v>
      </c>
      <c r="BB168" s="34">
        <f t="shared" si="106"/>
        <v>0.72198467348888928</v>
      </c>
      <c r="BC168" s="34">
        <f t="shared" si="107"/>
        <v>1.2787653374093795</v>
      </c>
      <c r="BD168" s="34">
        <f t="shared" si="108"/>
        <v>0.95547287148527704</v>
      </c>
      <c r="BE168" s="34">
        <f t="shared" si="109"/>
        <v>0.72288157215343019</v>
      </c>
      <c r="BF168" s="34">
        <f t="shared" si="110"/>
        <v>-0.53888639458989585</v>
      </c>
      <c r="BG168" s="34">
        <f t="shared" si="111"/>
        <v>-0.25536367797768772</v>
      </c>
      <c r="BH168" s="34">
        <f t="shared" si="112"/>
        <v>-0.11418090984453332</v>
      </c>
      <c r="BI168" s="19">
        <f t="shared" si="120"/>
        <v>0.8065598923973627</v>
      </c>
      <c r="BJ168" s="19">
        <f t="shared" si="121"/>
        <v>0.12859421651105818</v>
      </c>
      <c r="BK168" s="19">
        <f t="shared" si="122"/>
        <v>0.72581678070254485</v>
      </c>
      <c r="BL168" s="19">
        <f t="shared" si="123"/>
        <v>0.21539489314223795</v>
      </c>
      <c r="BM168" s="19">
        <f t="shared" si="124"/>
        <v>0.35391028889188175</v>
      </c>
      <c r="BN168" s="19">
        <f t="shared" si="125"/>
        <v>0.16169836213179875</v>
      </c>
      <c r="BO168" s="19">
        <f t="shared" si="126"/>
        <v>-9.631673785618652E-3</v>
      </c>
      <c r="BP168" s="19">
        <f t="shared" si="127"/>
        <v>1.0972879443109665E-2</v>
      </c>
      <c r="BQ168" s="19">
        <f t="shared" si="128"/>
        <v>-0.17723183082001395</v>
      </c>
      <c r="BR168" s="19">
        <f t="shared" si="129"/>
        <v>-8.2724258615944596E-2</v>
      </c>
      <c r="BS168" s="19">
        <f t="shared" si="130"/>
        <v>-3.566333590489313E-2</v>
      </c>
      <c r="BT168" s="19">
        <f>IF(AND('[1]Ponderación por derecho'!$B$13&lt;&gt;1,'[1]Ponderación por derecho'!$B$13&lt;&gt;0),"Error ponderación",IFERROR(IF(SUM($BI$1126:$BS$1126)=0,0,SUMPRODUCT($BI$1126:$BS$1126,BI168:BS168)),""))</f>
        <v>6.9412515048941928E-2</v>
      </c>
      <c r="BU168" s="34">
        <f t="shared" si="131"/>
        <v>7.5297722561484121E-2</v>
      </c>
      <c r="BV168" s="16">
        <f t="shared" si="132"/>
        <v>0</v>
      </c>
      <c r="BW168" s="34">
        <f t="shared" si="113"/>
        <v>1.3669491681946213</v>
      </c>
      <c r="BX168" s="34">
        <f t="shared" si="114"/>
        <v>-4.9428232764957364E-2</v>
      </c>
      <c r="BY168" s="34">
        <f t="shared" si="133"/>
        <v>0.73585719375712888</v>
      </c>
      <c r="BZ168" s="34">
        <f t="shared" si="134"/>
        <v>-0.68445937639559762</v>
      </c>
      <c r="CA168" s="19">
        <f t="shared" si="115"/>
        <v>-0.52117375003707744</v>
      </c>
      <c r="CB168" s="16"/>
      <c r="CC168" s="5">
        <f t="shared" si="116"/>
        <v>13430</v>
      </c>
      <c r="CD168" s="6">
        <f t="shared" si="117"/>
        <v>4.1265388054345072E-3</v>
      </c>
      <c r="CE168" s="19">
        <f t="shared" si="118"/>
        <v>0.73700196200579482</v>
      </c>
      <c r="CF168" s="4">
        <f t="shared" si="119"/>
        <v>3.0412671958982805E-3</v>
      </c>
      <c r="CG168" s="3">
        <f>IF('Ponderación por derecho'!$D$20="Error ponderación","",CF168/$CF$1127)</f>
        <v>2.0431739507709018E-3</v>
      </c>
      <c r="CH168" s="39"/>
    </row>
    <row r="169" spans="1:86" ht="18.95" customHeight="1">
      <c r="A169" s="7">
        <v>13433</v>
      </c>
      <c r="B169" s="7" t="s">
        <v>120</v>
      </c>
      <c r="C169" s="7" t="s">
        <v>923</v>
      </c>
      <c r="D169" s="5">
        <v>0</v>
      </c>
      <c r="E169" s="5">
        <v>3632</v>
      </c>
      <c r="F169" s="19">
        <v>80.176959999999994</v>
      </c>
      <c r="G169" s="19">
        <v>62.078360000000004</v>
      </c>
      <c r="H169" s="19">
        <v>80.907520000000005</v>
      </c>
      <c r="I169" s="19">
        <v>26.064579999999999</v>
      </c>
      <c r="J169" s="19">
        <v>29.555219999999998</v>
      </c>
      <c r="K169" s="84">
        <v>2.6333800000000001E-2</v>
      </c>
      <c r="L169" s="84">
        <v>4.66472E-2</v>
      </c>
      <c r="M169" s="84">
        <v>0.13869429999999999</v>
      </c>
      <c r="N169" s="84">
        <v>6.3710000000000004E-4</v>
      </c>
      <c r="O169" s="84">
        <v>1.16743E-2</v>
      </c>
      <c r="P169" s="84">
        <v>4.0972999999999999E-3</v>
      </c>
      <c r="Q169" s="84">
        <v>1.25728E-2</v>
      </c>
      <c r="R169" s="84">
        <v>5.3255999999999998E-3</v>
      </c>
      <c r="S169" s="84">
        <v>6.8599999999999998E-4</v>
      </c>
      <c r="T169" s="19">
        <v>0.98976699999999995</v>
      </c>
      <c r="U169" s="19">
        <v>0.19203129999999999</v>
      </c>
      <c r="V169" s="19">
        <v>0.81428259999999997</v>
      </c>
      <c r="W169" s="19">
        <v>0.50772919999999999</v>
      </c>
      <c r="X169" s="19">
        <v>0.79120400000000002</v>
      </c>
      <c r="Y169" s="19">
        <v>0.75092530000000002</v>
      </c>
      <c r="Z169" s="19">
        <v>0.1282787</v>
      </c>
      <c r="AA169" s="19">
        <v>0</v>
      </c>
      <c r="AB169" s="19">
        <v>0</v>
      </c>
      <c r="AC169" s="19">
        <v>0.52280000000000004</v>
      </c>
      <c r="AD169" s="40">
        <v>30093.612334801761</v>
      </c>
      <c r="AE169" s="19">
        <v>0.84811320000000001</v>
      </c>
      <c r="AF169" s="5">
        <v>1</v>
      </c>
      <c r="AG169" s="5">
        <v>1</v>
      </c>
      <c r="AH169" s="32">
        <v>0</v>
      </c>
      <c r="AI169" s="32">
        <v>0</v>
      </c>
      <c r="AJ169" s="32">
        <v>1</v>
      </c>
      <c r="AK169" s="16"/>
      <c r="AL169" s="34">
        <f t="shared" si="90"/>
        <v>0.65441419556146041</v>
      </c>
      <c r="AM169" s="34">
        <f t="shared" si="91"/>
        <v>0.58858937889869078</v>
      </c>
      <c r="AN169" s="34">
        <f t="shared" si="92"/>
        <v>0.78167429043336922</v>
      </c>
      <c r="AO169" s="34">
        <f t="shared" si="93"/>
        <v>0.5680233467323641</v>
      </c>
      <c r="AP169" s="34">
        <f t="shared" si="94"/>
        <v>0.35554573896492986</v>
      </c>
      <c r="AQ169" s="34">
        <f t="shared" si="95"/>
        <v>0.35202835337671845</v>
      </c>
      <c r="AR169" s="34">
        <f t="shared" si="96"/>
        <v>1.0234221863556139</v>
      </c>
      <c r="AS169" s="34">
        <f t="shared" si="97"/>
        <v>1.1980518467134766</v>
      </c>
      <c r="AT169" s="34">
        <f t="shared" si="98"/>
        <v>-0.13612993294972736</v>
      </c>
      <c r="AU169" s="34">
        <f t="shared" si="99"/>
        <v>-0.1333507090501645</v>
      </c>
      <c r="AV169" s="34">
        <f t="shared" si="100"/>
        <v>-0.54959491980677888</v>
      </c>
      <c r="AW169" s="34">
        <f t="shared" si="101"/>
        <v>-5.9423213849160543E-2</v>
      </c>
      <c r="AX169" s="34">
        <f t="shared" si="102"/>
        <v>-3.1932107053113563E-2</v>
      </c>
      <c r="AY169" s="34">
        <f t="shared" si="103"/>
        <v>-0.18347962696928985</v>
      </c>
      <c r="AZ169" s="34">
        <f t="shared" si="104"/>
        <v>0.82997856017229865</v>
      </c>
      <c r="BA169" s="34">
        <f t="shared" si="105"/>
        <v>-0.12847992116050014</v>
      </c>
      <c r="BB169" s="34">
        <f t="shared" si="106"/>
        <v>0.34069804435570622</v>
      </c>
      <c r="BC169" s="34">
        <f t="shared" si="107"/>
        <v>-1.391406136530599</v>
      </c>
      <c r="BD169" s="34">
        <f t="shared" si="108"/>
        <v>-0.18999321184757892</v>
      </c>
      <c r="BE169" s="34">
        <f t="shared" si="109"/>
        <v>-1.6950903321463795</v>
      </c>
      <c r="BF169" s="34">
        <f t="shared" si="110"/>
        <v>0.2672224613215155</v>
      </c>
      <c r="BG169" s="34">
        <f t="shared" si="111"/>
        <v>-0.258133953880894</v>
      </c>
      <c r="BH169" s="34">
        <f t="shared" si="112"/>
        <v>-0.11506432621005545</v>
      </c>
      <c r="BI169" s="19">
        <f t="shared" si="120"/>
        <v>0.33507424088319587</v>
      </c>
      <c r="BJ169" s="19">
        <f t="shared" si="121"/>
        <v>0.65090320320333694</v>
      </c>
      <c r="BK169" s="19">
        <f t="shared" si="122"/>
        <v>0.15368663524811269</v>
      </c>
      <c r="BL169" s="19">
        <f t="shared" si="123"/>
        <v>0.2591421313058665</v>
      </c>
      <c r="BM169" s="19">
        <f t="shared" si="124"/>
        <v>1.0733939355728814E-2</v>
      </c>
      <c r="BN169" s="19">
        <f t="shared" si="125"/>
        <v>-0.53009035213056599</v>
      </c>
      <c r="BO169" s="19">
        <f t="shared" si="126"/>
        <v>0.44619289768516746</v>
      </c>
      <c r="BP169" s="19">
        <f t="shared" si="127"/>
        <v>0.31124104425417343</v>
      </c>
      <c r="BQ169" s="19">
        <f t="shared" si="128"/>
        <v>0.24605234330456202</v>
      </c>
      <c r="BR169" s="19">
        <f t="shared" si="129"/>
        <v>7.0933538237092184E-2</v>
      </c>
      <c r="BS169" s="19">
        <f t="shared" si="130"/>
        <v>0.11862341412737169</v>
      </c>
      <c r="BT169" s="19">
        <f>IF(AND('[1]Ponderación por derecho'!$B$13&lt;&gt;1,'[1]Ponderación por derecho'!$B$13&lt;&gt;0),"Error ponderación",IFERROR(IF(SUM($BI$1126:$BS$1126)=0,0,SUMPRODUCT($BI$1126:$BS$1126,BI169:BS169)),""))</f>
        <v>0.19424998384408132</v>
      </c>
      <c r="BU169" s="34">
        <f t="shared" si="131"/>
        <v>0.20142560032689821</v>
      </c>
      <c r="BV169" s="16">
        <f t="shared" si="132"/>
        <v>0</v>
      </c>
      <c r="BW169" s="34">
        <f t="shared" si="113"/>
        <v>0.15102544639778159</v>
      </c>
      <c r="BX169" s="34">
        <f t="shared" si="114"/>
        <v>-4.7856166614431143E-2</v>
      </c>
      <c r="BY169" s="34">
        <f t="shared" si="133"/>
        <v>0.73585719375712888</v>
      </c>
      <c r="BZ169" s="34">
        <f t="shared" si="134"/>
        <v>-0.27967549118015977</v>
      </c>
      <c r="CA169" s="19">
        <f t="shared" si="115"/>
        <v>-0.21350434255481607</v>
      </c>
      <c r="CB169" s="16"/>
      <c r="CC169" s="5">
        <f t="shared" si="116"/>
        <v>13433</v>
      </c>
      <c r="CD169" s="6">
        <f t="shared" si="117"/>
        <v>5.3115458558096647E-4</v>
      </c>
      <c r="CE169" s="19">
        <f t="shared" si="118"/>
        <v>2.0965858673848219</v>
      </c>
      <c r="CF169" s="4">
        <f t="shared" si="119"/>
        <v>1.1136111975256961E-3</v>
      </c>
      <c r="CG169" s="3">
        <f>IF('Ponderación por derecho'!$D$20="Error ponderación","",CF169/$CF$1127)</f>
        <v>7.4814254832326562E-4</v>
      </c>
      <c r="CH169" s="39"/>
    </row>
    <row r="170" spans="1:86" ht="18.95" customHeight="1">
      <c r="A170" s="7">
        <v>13440</v>
      </c>
      <c r="B170" s="7" t="s">
        <v>120</v>
      </c>
      <c r="C170" s="7" t="s">
        <v>922</v>
      </c>
      <c r="D170" s="5">
        <v>0</v>
      </c>
      <c r="E170" s="5">
        <v>347</v>
      </c>
      <c r="F170" s="19">
        <v>96.381929999999997</v>
      </c>
      <c r="G170" s="19">
        <v>75.053309999999996</v>
      </c>
      <c r="H170" s="19">
        <v>92.750529999999998</v>
      </c>
      <c r="I170" s="19">
        <v>40.778260000000003</v>
      </c>
      <c r="J170" s="19">
        <v>42.707889999999999</v>
      </c>
      <c r="K170" s="84"/>
      <c r="L170" s="84">
        <v>0</v>
      </c>
      <c r="M170" s="84"/>
      <c r="N170" s="84"/>
      <c r="O170" s="84">
        <v>1.69074E-2</v>
      </c>
      <c r="P170" s="84">
        <v>0</v>
      </c>
      <c r="Q170" s="84">
        <v>0</v>
      </c>
      <c r="R170" s="84">
        <v>0</v>
      </c>
      <c r="S170" s="84">
        <v>0</v>
      </c>
      <c r="T170" s="19">
        <v>0.99112429999999996</v>
      </c>
      <c r="U170" s="19">
        <v>0.1952662</v>
      </c>
      <c r="V170" s="19">
        <v>0.75739650000000003</v>
      </c>
      <c r="W170" s="19">
        <v>0.55325440000000004</v>
      </c>
      <c r="X170" s="19">
        <v>0.82544379999999995</v>
      </c>
      <c r="Y170" s="19">
        <v>0.63017749999999995</v>
      </c>
      <c r="Z170" s="19">
        <v>0.20149249999999999</v>
      </c>
      <c r="AA170" s="19">
        <v>0</v>
      </c>
      <c r="AB170" s="19">
        <v>0</v>
      </c>
      <c r="AC170" s="19">
        <v>0.50229999999999997</v>
      </c>
      <c r="AD170" s="40">
        <v>56959.654178674355</v>
      </c>
      <c r="AE170" s="19">
        <v>0.75377360000000004</v>
      </c>
      <c r="AF170" s="5">
        <v>0</v>
      </c>
      <c r="AG170" s="5">
        <v>0</v>
      </c>
      <c r="AH170" s="32">
        <v>0</v>
      </c>
      <c r="AI170" s="32">
        <v>0</v>
      </c>
      <c r="AJ170" s="32">
        <v>1</v>
      </c>
      <c r="AK170" s="16"/>
      <c r="AL170" s="34">
        <f t="shared" si="90"/>
        <v>1.6436125283049368</v>
      </c>
      <c r="AM170" s="34">
        <f t="shared" si="91"/>
        <v>1.8919350356969351</v>
      </c>
      <c r="AN170" s="34">
        <f t="shared" si="92"/>
        <v>2.2057218472302407</v>
      </c>
      <c r="AO170" s="34">
        <f t="shared" si="93"/>
        <v>1.8812999252510179</v>
      </c>
      <c r="AP170" s="34">
        <f t="shared" si="94"/>
        <v>1.3489650544855381</v>
      </c>
      <c r="AQ170" s="34" t="str">
        <f t="shared" si="95"/>
        <v/>
      </c>
      <c r="AR170" s="34">
        <f t="shared" si="96"/>
        <v>-0.60911705809610017</v>
      </c>
      <c r="AS170" s="34" t="str">
        <f t="shared" si="97"/>
        <v/>
      </c>
      <c r="AT170" s="34" t="str">
        <f t="shared" si="98"/>
        <v/>
      </c>
      <c r="AU170" s="34">
        <f t="shared" si="99"/>
        <v>-4.0718289164425351E-4</v>
      </c>
      <c r="AV170" s="34">
        <f t="shared" si="100"/>
        <v>-0.64879765232385067</v>
      </c>
      <c r="AW170" s="34">
        <f t="shared" si="101"/>
        <v>-0.41165100414070804</v>
      </c>
      <c r="AX170" s="34">
        <f t="shared" si="102"/>
        <v>-0.20200785050292994</v>
      </c>
      <c r="AY170" s="34">
        <f t="shared" si="103"/>
        <v>-0.21011422768154267</v>
      </c>
      <c r="AZ170" s="34">
        <f t="shared" si="104"/>
        <v>0.85355806571723292</v>
      </c>
      <c r="BA170" s="34">
        <f t="shared" si="105"/>
        <v>-9.7730704055711937E-2</v>
      </c>
      <c r="BB170" s="34">
        <f t="shared" si="106"/>
        <v>-1.0546629119776798</v>
      </c>
      <c r="BC170" s="34">
        <f t="shared" si="107"/>
        <v>-0.88301454319751482</v>
      </c>
      <c r="BD170" s="34">
        <f t="shared" si="108"/>
        <v>0.22034879030663798</v>
      </c>
      <c r="BE170" s="34">
        <f t="shared" si="109"/>
        <v>-3.5413363279716705</v>
      </c>
      <c r="BF170" s="34">
        <f t="shared" si="110"/>
        <v>0.99970016869337963</v>
      </c>
      <c r="BG170" s="34">
        <f t="shared" si="111"/>
        <v>-0.258133953880894</v>
      </c>
      <c r="BH170" s="34">
        <f t="shared" si="112"/>
        <v>-0.11506432621005545</v>
      </c>
      <c r="BI170" s="19">
        <f t="shared" si="120"/>
        <v>1.0539955715872644</v>
      </c>
      <c r="BJ170" s="19">
        <f t="shared" si="121"/>
        <v>7.6051688541051751E-2</v>
      </c>
      <c r="BK170" s="19">
        <f t="shared" si="122"/>
        <v>0.38029899255371097</v>
      </c>
      <c r="BL170" s="19">
        <f t="shared" si="123"/>
        <v>1.6436125283049368</v>
      </c>
      <c r="BM170" s="19">
        <f t="shared" si="124"/>
        <v>0.52296888730017721</v>
      </c>
      <c r="BN170" s="19">
        <f t="shared" si="125"/>
        <v>-0.84884048399686141</v>
      </c>
      <c r="BO170" s="19">
        <f t="shared" si="126"/>
        <v>0.77440232894251426</v>
      </c>
      <c r="BP170" s="19">
        <f t="shared" si="127"/>
        <v>0.72080233890100343</v>
      </c>
      <c r="BQ170" s="19">
        <f t="shared" si="128"/>
        <v>0.81106615643892466</v>
      </c>
      <c r="BR170" s="19">
        <f t="shared" si="129"/>
        <v>0.39178811558083337</v>
      </c>
      <c r="BS170" s="19">
        <f t="shared" si="130"/>
        <v>0.43947799147111288</v>
      </c>
      <c r="BT170" s="19">
        <f>IF(AND('[1]Ponderación por derecho'!$B$13&lt;&gt;1,'[1]Ponderación por derecho'!$B$13&lt;&gt;0),"Error ponderación",IFERROR(IF(SUM($BI$1126:$BS$1126)=0,0,SUMPRODUCT($BI$1126:$BS$1126,BI170:BS170)),""))</f>
        <v>0.14775935698040904</v>
      </c>
      <c r="BU170" s="34">
        <f t="shared" si="131"/>
        <v>0.15445441323945991</v>
      </c>
      <c r="BV170" s="16">
        <f t="shared" si="132"/>
        <v>0</v>
      </c>
      <c r="BW170" s="34">
        <f t="shared" si="113"/>
        <v>-0.14571784285025788</v>
      </c>
      <c r="BX170" s="34">
        <f t="shared" si="114"/>
        <v>-4.6343561465193861E-2</v>
      </c>
      <c r="BY170" s="34">
        <f t="shared" si="133"/>
        <v>0.3461456464926651</v>
      </c>
      <c r="BZ170" s="34">
        <f t="shared" si="134"/>
        <v>-5.1361414059071124E-2</v>
      </c>
      <c r="CA170" s="19">
        <f t="shared" si="115"/>
        <v>-3.9966661354098119E-2</v>
      </c>
      <c r="CB170" s="16"/>
      <c r="CC170" s="5">
        <f t="shared" si="116"/>
        <v>13440</v>
      </c>
      <c r="CD170" s="6">
        <f t="shared" si="117"/>
        <v>5.0746321915362156E-5</v>
      </c>
      <c r="CE170" s="19">
        <f t="shared" si="118"/>
        <v>1.4274504720341707</v>
      </c>
      <c r="CF170" s="4">
        <f t="shared" si="119"/>
        <v>7.2437861172081695E-5</v>
      </c>
      <c r="CG170" s="3">
        <f>IF('Ponderación por derecho'!$D$20="Error ponderación","",CF170/$CF$1127)</f>
        <v>4.8664961498932515E-5</v>
      </c>
      <c r="CH170" s="39"/>
    </row>
    <row r="171" spans="1:86" ht="18.95" customHeight="1">
      <c r="A171" s="7">
        <v>13442</v>
      </c>
      <c r="B171" s="7" t="s">
        <v>120</v>
      </c>
      <c r="C171" s="7" t="s">
        <v>921</v>
      </c>
      <c r="D171" s="5">
        <v>0</v>
      </c>
      <c r="E171" s="5">
        <v>16932</v>
      </c>
      <c r="F171" s="19">
        <v>87.095749999999995</v>
      </c>
      <c r="G171" s="19">
        <v>68.312539999999998</v>
      </c>
      <c r="H171" s="19">
        <v>79.911199999999994</v>
      </c>
      <c r="I171" s="19">
        <v>18.942959999999999</v>
      </c>
      <c r="J171" s="19">
        <v>49.925579999999997</v>
      </c>
      <c r="K171" s="84"/>
      <c r="L171" s="84">
        <v>0</v>
      </c>
      <c r="M171" s="84"/>
      <c r="N171" s="84"/>
      <c r="O171" s="84">
        <v>0</v>
      </c>
      <c r="P171" s="84">
        <v>0</v>
      </c>
      <c r="Q171" s="84">
        <v>0</v>
      </c>
      <c r="R171" s="84">
        <v>0</v>
      </c>
      <c r="S171" s="84">
        <v>0</v>
      </c>
      <c r="T171" s="19">
        <v>0.97206250000000005</v>
      </c>
      <c r="U171" s="19">
        <v>0.31901679999999999</v>
      </c>
      <c r="V171" s="19">
        <v>0.86987939999999997</v>
      </c>
      <c r="W171" s="19">
        <v>0.82082339999999998</v>
      </c>
      <c r="X171" s="19">
        <v>0.86295860000000002</v>
      </c>
      <c r="Y171" s="19">
        <v>0.94524450000000004</v>
      </c>
      <c r="Z171" s="19">
        <v>1.73501E-2</v>
      </c>
      <c r="AA171" s="19">
        <v>2.953E-5</v>
      </c>
      <c r="AB171" s="19">
        <v>1.7718000000000001E-4</v>
      </c>
      <c r="AC171" s="19">
        <v>0.47220000000000001</v>
      </c>
      <c r="AD171" s="40">
        <v>1086.6997401370186</v>
      </c>
      <c r="AE171" s="19">
        <v>0.73679240000000001</v>
      </c>
      <c r="AF171" s="5">
        <v>1</v>
      </c>
      <c r="AG171" s="5">
        <v>1</v>
      </c>
      <c r="AH171" s="32">
        <v>1</v>
      </c>
      <c r="AI171" s="32">
        <v>0</v>
      </c>
      <c r="AJ171" s="32">
        <v>1</v>
      </c>
      <c r="AK171" s="16"/>
      <c r="AL171" s="34">
        <f t="shared" si="90"/>
        <v>1.0767571886433505</v>
      </c>
      <c r="AM171" s="34">
        <f t="shared" si="91"/>
        <v>1.2148184916658673</v>
      </c>
      <c r="AN171" s="34">
        <f t="shared" si="92"/>
        <v>0.66187306914014421</v>
      </c>
      <c r="AO171" s="34">
        <f t="shared" si="93"/>
        <v>-6.7620268400628694E-2</v>
      </c>
      <c r="AP171" s="34">
        <f t="shared" si="94"/>
        <v>1.8941161652060181</v>
      </c>
      <c r="AQ171" s="34" t="str">
        <f t="shared" si="95"/>
        <v/>
      </c>
      <c r="AR171" s="34">
        <f t="shared" si="96"/>
        <v>-0.60911705809610017</v>
      </c>
      <c r="AS171" s="34" t="str">
        <f t="shared" si="97"/>
        <v/>
      </c>
      <c r="AT171" s="34" t="str">
        <f t="shared" si="98"/>
        <v/>
      </c>
      <c r="AU171" s="34">
        <f t="shared" si="99"/>
        <v>-0.42992876172112682</v>
      </c>
      <c r="AV171" s="34">
        <f t="shared" si="100"/>
        <v>-0.64879765232385067</v>
      </c>
      <c r="AW171" s="34">
        <f t="shared" si="101"/>
        <v>-0.41165100414070804</v>
      </c>
      <c r="AX171" s="34">
        <f t="shared" si="102"/>
        <v>-0.20200785050292994</v>
      </c>
      <c r="AY171" s="34">
        <f t="shared" si="103"/>
        <v>-0.21011422768154267</v>
      </c>
      <c r="AZ171" s="34">
        <f t="shared" si="104"/>
        <v>0.52240959537432985</v>
      </c>
      <c r="BA171" s="34">
        <f t="shared" si="105"/>
        <v>1.0785758483099834</v>
      </c>
      <c r="BB171" s="34">
        <f t="shared" si="106"/>
        <v>1.704433719979032</v>
      </c>
      <c r="BC171" s="34">
        <f t="shared" si="107"/>
        <v>2.1049971566201657</v>
      </c>
      <c r="BD171" s="34">
        <f t="shared" si="108"/>
        <v>0.66993956310364833</v>
      </c>
      <c r="BE171" s="34">
        <f t="shared" si="109"/>
        <v>1.276069762795091</v>
      </c>
      <c r="BF171" s="34">
        <f t="shared" si="110"/>
        <v>-0.84257824032176176</v>
      </c>
      <c r="BG171" s="34">
        <f t="shared" si="111"/>
        <v>-0.25582565118840866</v>
      </c>
      <c r="BH171" s="34">
        <f t="shared" si="112"/>
        <v>-0.11064774292441182</v>
      </c>
      <c r="BI171" s="19">
        <f t="shared" si="120"/>
        <v>0.87022445872506382</v>
      </c>
      <c r="BJ171" s="19">
        <f t="shared" si="121"/>
        <v>0.77004505118293309</v>
      </c>
      <c r="BK171" s="19">
        <f t="shared" si="122"/>
        <v>1.5908771726317581</v>
      </c>
      <c r="BL171" s="19">
        <f t="shared" si="123"/>
        <v>1.0767571886433505</v>
      </c>
      <c r="BM171" s="19">
        <f t="shared" si="124"/>
        <v>0.71137565552951321</v>
      </c>
      <c r="BN171" s="19">
        <f t="shared" si="125"/>
        <v>0.56800976637153022</v>
      </c>
      <c r="BO171" s="19">
        <f t="shared" si="126"/>
        <v>1.4379440944331042E-2</v>
      </c>
      <c r="BP171" s="19">
        <f t="shared" si="127"/>
        <v>0.43737466907021028</v>
      </c>
      <c r="BQ171" s="19">
        <f t="shared" si="128"/>
        <v>8.021573546682018E-3</v>
      </c>
      <c r="BR171" s="19">
        <f t="shared" si="129"/>
        <v>0.20360576992446636</v>
      </c>
      <c r="BS171" s="19">
        <f t="shared" si="130"/>
        <v>0.25199840601246531</v>
      </c>
      <c r="BT171" s="19">
        <f>IF(AND('[1]Ponderación por derecho'!$B$13&lt;&gt;1,'[1]Ponderación por derecho'!$B$13&lt;&gt;0),"Error ponderación",IFERROR(IF(SUM($BI$1126:$BS$1126)=0,0,SUMPRODUCT($BI$1126:$BS$1126,BI171:BS171)),""))</f>
        <v>0.33160166062021124</v>
      </c>
      <c r="BU171" s="34">
        <f t="shared" si="131"/>
        <v>0.34019704183796556</v>
      </c>
      <c r="BV171" s="16">
        <f t="shared" si="132"/>
        <v>0</v>
      </c>
      <c r="BW171" s="34">
        <f t="shared" si="113"/>
        <v>-0.58142384316079176</v>
      </c>
      <c r="BX171" s="34">
        <f t="shared" si="114"/>
        <v>-4.9489306531697107E-2</v>
      </c>
      <c r="BY171" s="34">
        <f t="shared" si="133"/>
        <v>0.27599727055713724</v>
      </c>
      <c r="BZ171" s="34">
        <f t="shared" si="134"/>
        <v>0.11830529304511722</v>
      </c>
      <c r="CA171" s="19">
        <f t="shared" si="115"/>
        <v>8.8994142548529998E-2</v>
      </c>
      <c r="CB171" s="16"/>
      <c r="CC171" s="5">
        <f t="shared" si="116"/>
        <v>13442</v>
      </c>
      <c r="CD171" s="6">
        <f t="shared" si="117"/>
        <v>2.4761865206654526E-3</v>
      </c>
      <c r="CE171" s="19">
        <f t="shared" si="118"/>
        <v>4.0293723324236375</v>
      </c>
      <c r="CF171" s="4">
        <f t="shared" si="119"/>
        <v>9.9774774562897267E-3</v>
      </c>
      <c r="CG171" s="3">
        <f>IF('Ponderación por derecho'!$D$20="Error ponderación","",CF171/$CF$1127)</f>
        <v>6.7030355177568951E-3</v>
      </c>
      <c r="CH171" s="39"/>
    </row>
    <row r="172" spans="1:86" ht="18.95" customHeight="1">
      <c r="A172" s="7">
        <v>13458</v>
      </c>
      <c r="B172" s="7" t="s">
        <v>120</v>
      </c>
      <c r="C172" s="7" t="s">
        <v>920</v>
      </c>
      <c r="D172" s="5">
        <v>0</v>
      </c>
      <c r="E172" s="5">
        <v>7787</v>
      </c>
      <c r="F172" s="19">
        <v>91.118269999999995</v>
      </c>
      <c r="G172" s="19">
        <v>70.704400000000007</v>
      </c>
      <c r="H172" s="19">
        <v>82.349339999999998</v>
      </c>
      <c r="I172" s="19">
        <v>39.372970000000002</v>
      </c>
      <c r="J172" s="19">
        <v>46.946249999999999</v>
      </c>
      <c r="K172" s="84">
        <v>9.1742999999999998E-3</v>
      </c>
      <c r="L172" s="84">
        <v>3.6778000000000002E-3</v>
      </c>
      <c r="M172" s="84">
        <v>4.1868500000000003E-2</v>
      </c>
      <c r="N172" s="84">
        <v>5.3999999999999998E-5</v>
      </c>
      <c r="O172" s="84">
        <v>9.0719000000000008E-3</v>
      </c>
      <c r="P172" s="84">
        <v>6.7218E-3</v>
      </c>
      <c r="Q172" s="84">
        <v>0.10872270000000001</v>
      </c>
      <c r="R172" s="84">
        <v>7.4520000000000001E-4</v>
      </c>
      <c r="S172" s="84">
        <v>2.92E-4</v>
      </c>
      <c r="T172" s="19">
        <v>0.99241550000000001</v>
      </c>
      <c r="U172" s="19">
        <v>0.2394104</v>
      </c>
      <c r="V172" s="19">
        <v>0.82255290000000003</v>
      </c>
      <c r="W172" s="19">
        <v>0.81282200000000004</v>
      </c>
      <c r="X172" s="19">
        <v>0.95334859999999999</v>
      </c>
      <c r="Y172" s="19">
        <v>0.9446194</v>
      </c>
      <c r="Z172" s="19">
        <v>3.1645600000000003E-2</v>
      </c>
      <c r="AA172" s="19">
        <v>1.7336599999999999E-3</v>
      </c>
      <c r="AB172" s="19">
        <v>1.2841899999999999E-3</v>
      </c>
      <c r="AC172" s="19">
        <v>0.497</v>
      </c>
      <c r="AD172" s="40">
        <v>12798.381918582252</v>
      </c>
      <c r="AE172" s="19">
        <v>0.65943399999999996</v>
      </c>
      <c r="AF172" s="5">
        <v>1</v>
      </c>
      <c r="AG172" s="5">
        <v>0</v>
      </c>
      <c r="AH172" s="32">
        <v>0</v>
      </c>
      <c r="AI172" s="32">
        <v>0</v>
      </c>
      <c r="AJ172" s="32">
        <v>0</v>
      </c>
      <c r="AK172" s="16"/>
      <c r="AL172" s="34">
        <f t="shared" si="90"/>
        <v>1.3223034671879752</v>
      </c>
      <c r="AM172" s="34">
        <f t="shared" si="91"/>
        <v>1.4550830277657723</v>
      </c>
      <c r="AN172" s="34">
        <f t="shared" si="92"/>
        <v>0.95504408817404973</v>
      </c>
      <c r="AO172" s="34">
        <f t="shared" si="93"/>
        <v>1.7558700910405092</v>
      </c>
      <c r="AP172" s="34">
        <f t="shared" si="94"/>
        <v>1.6690877892709408</v>
      </c>
      <c r="AQ172" s="34">
        <f t="shared" si="95"/>
        <v>-0.13338008626487405</v>
      </c>
      <c r="AR172" s="34">
        <f t="shared" si="96"/>
        <v>-0.48040294806924938</v>
      </c>
      <c r="AS172" s="34">
        <f t="shared" si="97"/>
        <v>-0.30847443519780304</v>
      </c>
      <c r="AT172" s="34">
        <f t="shared" si="98"/>
        <v>-0.14950967579678331</v>
      </c>
      <c r="AU172" s="34">
        <f t="shared" si="99"/>
        <v>-0.19946300051696869</v>
      </c>
      <c r="AV172" s="34">
        <f t="shared" si="100"/>
        <v>-0.48605122725532929</v>
      </c>
      <c r="AW172" s="34">
        <f t="shared" si="101"/>
        <v>2.6342223395481148</v>
      </c>
      <c r="AX172" s="34">
        <f t="shared" si="102"/>
        <v>-0.1782095096551751</v>
      </c>
      <c r="AY172" s="34">
        <f t="shared" si="103"/>
        <v>-0.19877705070198318</v>
      </c>
      <c r="AZ172" s="34">
        <f t="shared" si="104"/>
        <v>0.87598925820203355</v>
      </c>
      <c r="BA172" s="34">
        <f t="shared" si="105"/>
        <v>0.32188028537740376</v>
      </c>
      <c r="BB172" s="34">
        <f t="shared" si="106"/>
        <v>0.54356049611745649</v>
      </c>
      <c r="BC172" s="34">
        <f t="shared" si="107"/>
        <v>2.0156434691043437</v>
      </c>
      <c r="BD172" s="34">
        <f t="shared" si="108"/>
        <v>1.7532056328447019</v>
      </c>
      <c r="BE172" s="34">
        <f t="shared" si="109"/>
        <v>1.2665119209794184</v>
      </c>
      <c r="BF172" s="34">
        <f t="shared" si="110"/>
        <v>-0.69955691011168519</v>
      </c>
      <c r="BG172" s="34">
        <f t="shared" si="111"/>
        <v>-0.12261712198607023</v>
      </c>
      <c r="BH172" s="34">
        <f t="shared" si="112"/>
        <v>-8.3053195780036795E-2</v>
      </c>
      <c r="BI172" s="19">
        <f t="shared" si="120"/>
        <v>0.38118142909552644</v>
      </c>
      <c r="BJ172" s="19">
        <f t="shared" si="121"/>
        <v>0.50608019193799314</v>
      </c>
      <c r="BK172" s="19">
        <f t="shared" si="122"/>
        <v>1.0098241670315053</v>
      </c>
      <c r="BL172" s="19">
        <f t="shared" si="123"/>
        <v>0.58639689569559594</v>
      </c>
      <c r="BM172" s="19">
        <f t="shared" si="124"/>
        <v>1.0742768071995579</v>
      </c>
      <c r="BN172" s="19">
        <f t="shared" si="125"/>
        <v>0.70092138697068818</v>
      </c>
      <c r="BO172" s="19">
        <f t="shared" si="126"/>
        <v>1.7553605629302191</v>
      </c>
      <c r="BP172" s="19">
        <f t="shared" si="127"/>
        <v>0.57204697876640009</v>
      </c>
      <c r="BQ172" s="19">
        <f t="shared" si="128"/>
        <v>0.14132316879143558</v>
      </c>
      <c r="BR172" s="19">
        <f t="shared" si="129"/>
        <v>0.33363643149997385</v>
      </c>
      <c r="BS172" s="19">
        <f t="shared" si="130"/>
        <v>0.34682440690198502</v>
      </c>
      <c r="BT172" s="19">
        <f>IF(AND('[1]Ponderación por derecho'!$B$13&lt;&gt;1,'[1]Ponderación por derecho'!$B$13&lt;&gt;0),"Error ponderación",IFERROR(IF(SUM($BI$1126:$BS$1126)=0,0,SUMPRODUCT($BI$1126:$BS$1126,BI172:BS172)),""))</f>
        <v>1.1891727359439146</v>
      </c>
      <c r="BU172" s="34">
        <f t="shared" si="131"/>
        <v>1.2066325824454196</v>
      </c>
      <c r="BV172" s="16">
        <f t="shared" si="132"/>
        <v>1</v>
      </c>
      <c r="BW172" s="34">
        <f t="shared" si="113"/>
        <v>-0.22243683958267715</v>
      </c>
      <c r="BX172" s="34">
        <f t="shared" si="114"/>
        <v>-4.882991833926089E-2</v>
      </c>
      <c r="BY172" s="34">
        <f t="shared" si="133"/>
        <v>-4.3565900771799115E-2</v>
      </c>
      <c r="BZ172" s="34">
        <f t="shared" si="134"/>
        <v>0.10494421956457906</v>
      </c>
      <c r="CA172" s="19">
        <f t="shared" si="115"/>
        <v>7.8838615831115733E-2</v>
      </c>
      <c r="CB172" s="16"/>
      <c r="CC172" s="5">
        <f t="shared" si="116"/>
        <v>13458</v>
      </c>
      <c r="CD172" s="6">
        <f t="shared" si="117"/>
        <v>1.1387942615415708E-3</v>
      </c>
      <c r="CE172" s="19">
        <f t="shared" si="118"/>
        <v>2.9041723944589544</v>
      </c>
      <c r="CF172" s="4">
        <f t="shared" si="119"/>
        <v>3.3072548573373005E-3</v>
      </c>
      <c r="CG172" s="3">
        <f>IF('Ponderación por derecho'!$D$20="Error ponderación","",CF172/$CF$1127)</f>
        <v>2.2218688914231511E-3</v>
      </c>
      <c r="CH172" s="39"/>
    </row>
    <row r="173" spans="1:86" ht="18.95" customHeight="1">
      <c r="A173" s="7">
        <v>13468</v>
      </c>
      <c r="B173" s="7" t="s">
        <v>120</v>
      </c>
      <c r="C173" s="7" t="s">
        <v>919</v>
      </c>
      <c r="D173" s="5">
        <v>0</v>
      </c>
      <c r="E173" s="5">
        <v>1500</v>
      </c>
      <c r="F173" s="19">
        <v>74.538790000000006</v>
      </c>
      <c r="G173" s="19">
        <v>53.32441</v>
      </c>
      <c r="H173" s="19">
        <v>82.461110000000005</v>
      </c>
      <c r="I173" s="19">
        <v>25.763200000000001</v>
      </c>
      <c r="J173" s="19">
        <v>32.228459999999998</v>
      </c>
      <c r="K173" s="84"/>
      <c r="L173" s="84">
        <v>5.0068999999999999E-3</v>
      </c>
      <c r="M173" s="84">
        <v>5.27655E-2</v>
      </c>
      <c r="N173" s="84">
        <v>0</v>
      </c>
      <c r="O173" s="84">
        <v>1.0117900000000001E-2</v>
      </c>
      <c r="P173" s="84">
        <v>1.6534199999999999E-2</v>
      </c>
      <c r="Q173" s="84">
        <v>7.5532000000000004E-3</v>
      </c>
      <c r="R173" s="84">
        <v>2.6959999999999999E-4</v>
      </c>
      <c r="S173" s="84">
        <v>2.286E-4</v>
      </c>
      <c r="T173" s="19">
        <v>0.97040570000000004</v>
      </c>
      <c r="U173" s="19">
        <v>0.18711220000000001</v>
      </c>
      <c r="V173" s="19">
        <v>0.80811449999999996</v>
      </c>
      <c r="W173" s="19">
        <v>0.66634850000000001</v>
      </c>
      <c r="X173" s="19">
        <v>0.85584720000000003</v>
      </c>
      <c r="Y173" s="19">
        <v>0.88639619999999997</v>
      </c>
      <c r="Z173" s="19">
        <v>0.10220129999999999</v>
      </c>
      <c r="AA173" s="19">
        <v>0</v>
      </c>
      <c r="AB173" s="19">
        <v>0</v>
      </c>
      <c r="AC173" s="19">
        <v>0.59299999999999997</v>
      </c>
      <c r="AD173" s="40">
        <v>666.66666666666663</v>
      </c>
      <c r="AE173" s="19">
        <v>0.65943399999999996</v>
      </c>
      <c r="AF173" s="5">
        <v>1</v>
      </c>
      <c r="AG173" s="5">
        <v>0</v>
      </c>
      <c r="AH173" s="32">
        <v>0</v>
      </c>
      <c r="AI173" s="32">
        <v>0</v>
      </c>
      <c r="AJ173" s="32">
        <v>0</v>
      </c>
      <c r="AK173" s="16"/>
      <c r="AL173" s="34">
        <f t="shared" si="90"/>
        <v>0.31024395866967514</v>
      </c>
      <c r="AM173" s="34">
        <f t="shared" si="91"/>
        <v>-0.29075294707011851</v>
      </c>
      <c r="AN173" s="34">
        <f t="shared" si="92"/>
        <v>0.96848372855459453</v>
      </c>
      <c r="AO173" s="34">
        <f t="shared" si="93"/>
        <v>0.54112353001527158</v>
      </c>
      <c r="AP173" s="34">
        <f t="shared" si="94"/>
        <v>0.55745518024356833</v>
      </c>
      <c r="AQ173" s="34" t="str">
        <f t="shared" si="95"/>
        <v/>
      </c>
      <c r="AR173" s="34">
        <f t="shared" si="96"/>
        <v>-0.43388766076795854</v>
      </c>
      <c r="AS173" s="34">
        <f t="shared" si="97"/>
        <v>-0.13892647490222879</v>
      </c>
      <c r="AT173" s="34">
        <f t="shared" si="98"/>
        <v>-0.15074875333706975</v>
      </c>
      <c r="AU173" s="34">
        <f t="shared" si="99"/>
        <v>-0.17289004598489166</v>
      </c>
      <c r="AV173" s="34">
        <f t="shared" si="100"/>
        <v>-0.24847602100962729</v>
      </c>
      <c r="AW173" s="34">
        <f t="shared" si="101"/>
        <v>-0.20004762656132105</v>
      </c>
      <c r="AX173" s="34">
        <f t="shared" si="102"/>
        <v>-0.19339803744260423</v>
      </c>
      <c r="AY173" s="34">
        <f t="shared" si="103"/>
        <v>-0.20123861584069574</v>
      </c>
      <c r="AZ173" s="34">
        <f t="shared" si="104"/>
        <v>0.4936270677188026</v>
      </c>
      <c r="BA173" s="34">
        <f t="shared" si="105"/>
        <v>-0.17523823636658456</v>
      </c>
      <c r="BB173" s="34">
        <f t="shared" si="106"/>
        <v>0.18940052326074661</v>
      </c>
      <c r="BC173" s="34">
        <f t="shared" si="107"/>
        <v>0.3799362993154472</v>
      </c>
      <c r="BD173" s="34">
        <f t="shared" si="108"/>
        <v>0.58471400354665615</v>
      </c>
      <c r="BE173" s="34">
        <f t="shared" si="109"/>
        <v>0.37627334218845854</v>
      </c>
      <c r="BF173" s="34">
        <f t="shared" si="110"/>
        <v>6.3274638453696243E-3</v>
      </c>
      <c r="BG173" s="34">
        <f t="shared" si="111"/>
        <v>-0.258133953880894</v>
      </c>
      <c r="BH173" s="34">
        <f t="shared" si="112"/>
        <v>-0.11506432621005545</v>
      </c>
      <c r="BI173" s="19">
        <f t="shared" si="120"/>
        <v>0.396622746094005</v>
      </c>
      <c r="BJ173" s="19">
        <f t="shared" si="121"/>
        <v>-0.1784133615257768</v>
      </c>
      <c r="BK173" s="19">
        <f t="shared" si="122"/>
        <v>0.18375126102763117</v>
      </c>
      <c r="BL173" s="19">
        <f t="shared" si="123"/>
        <v>7.9747602666302694E-2</v>
      </c>
      <c r="BM173" s="19">
        <f t="shared" si="124"/>
        <v>0.3230930459351109</v>
      </c>
      <c r="BN173" s="19">
        <f t="shared" si="125"/>
        <v>0.14601375994950214</v>
      </c>
      <c r="BO173" s="19">
        <f t="shared" si="126"/>
        <v>0.27823432372425105</v>
      </c>
      <c r="BP173" s="19">
        <f t="shared" si="127"/>
        <v>5.8422960613535455E-2</v>
      </c>
      <c r="BQ173" s="19">
        <f t="shared" si="128"/>
        <v>3.8444268891449675E-2</v>
      </c>
      <c r="BR173" s="19">
        <f t="shared" si="129"/>
        <v>-4.9709537017304871E-2</v>
      </c>
      <c r="BS173" s="19">
        <f t="shared" si="130"/>
        <v>-2.0196611270253545E-3</v>
      </c>
      <c r="BT173" s="19">
        <f>IF(AND('[1]Ponderación por derecho'!$B$13&lt;&gt;1,'[1]Ponderación por derecho'!$B$13&lt;&gt;0),"Error ponderación",IFERROR(IF(SUM($BI$1126:$BS$1126)=0,0,SUMPRODUCT($BI$1126:$BS$1126,BI173:BS173)),""))</f>
        <v>0.1472386175418208</v>
      </c>
      <c r="BU173" s="34">
        <f t="shared" si="131"/>
        <v>0.15392829106723235</v>
      </c>
      <c r="BV173" s="16">
        <f t="shared" si="132"/>
        <v>0</v>
      </c>
      <c r="BW173" s="34">
        <f t="shared" si="113"/>
        <v>1.1671902710422828</v>
      </c>
      <c r="BX173" s="34">
        <f t="shared" si="114"/>
        <v>-4.9512955128445134E-2</v>
      </c>
      <c r="BY173" s="34">
        <f t="shared" si="133"/>
        <v>-4.3565900771799115E-2</v>
      </c>
      <c r="BZ173" s="34">
        <f t="shared" si="134"/>
        <v>-0.35803713838067946</v>
      </c>
      <c r="CA173" s="19">
        <f t="shared" si="115"/>
        <v>-0.27306570960549825</v>
      </c>
      <c r="CB173" s="16"/>
      <c r="CC173" s="5">
        <f t="shared" si="116"/>
        <v>13468</v>
      </c>
      <c r="CD173" s="6">
        <f t="shared" si="117"/>
        <v>2.1936450395689693E-4</v>
      </c>
      <c r="CE173" s="19">
        <f t="shared" si="118"/>
        <v>1.1163489577660757</v>
      </c>
      <c r="CF173" s="4">
        <f t="shared" si="119"/>
        <v>2.4488733536315408E-4</v>
      </c>
      <c r="CG173" s="3">
        <f>IF('Ponderación por derecho'!$D$20="Error ponderación","",CF173/$CF$1127)</f>
        <v>1.6451939019449088E-4</v>
      </c>
      <c r="CH173" s="39"/>
    </row>
    <row r="174" spans="1:86" ht="18.95" customHeight="1">
      <c r="A174" s="7">
        <v>13473</v>
      </c>
      <c r="B174" s="7" t="s">
        <v>120</v>
      </c>
      <c r="C174" s="7" t="s">
        <v>726</v>
      </c>
      <c r="D174" s="5">
        <v>0</v>
      </c>
      <c r="E174" s="5">
        <v>5782</v>
      </c>
      <c r="F174" s="19">
        <v>85.057910000000007</v>
      </c>
      <c r="G174" s="19">
        <v>63.838990000000003</v>
      </c>
      <c r="H174" s="19">
        <v>77.628069999999994</v>
      </c>
      <c r="I174" s="19">
        <v>27.91084</v>
      </c>
      <c r="J174" s="19">
        <v>35.941450000000003</v>
      </c>
      <c r="K174" s="84">
        <v>6.4140999999999998E-3</v>
      </c>
      <c r="L174" s="84">
        <v>8.8839000000000001E-3</v>
      </c>
      <c r="M174" s="84">
        <v>3.1380900000000003E-2</v>
      </c>
      <c r="N174" s="84">
        <v>3.6380000000000001E-4</v>
      </c>
      <c r="O174" s="84">
        <v>8.8322000000000001E-3</v>
      </c>
      <c r="P174" s="84">
        <v>1.6045899999999998E-2</v>
      </c>
      <c r="Q174" s="84">
        <v>2.17527E-2</v>
      </c>
      <c r="R174" s="84">
        <v>1.4120999999999999E-3</v>
      </c>
      <c r="S174" s="84">
        <v>3.1040000000000001E-4</v>
      </c>
      <c r="T174" s="19">
        <v>0.93667140000000004</v>
      </c>
      <c r="U174" s="19">
        <v>0.17345189999999999</v>
      </c>
      <c r="V174" s="19">
        <v>0.79722349999999997</v>
      </c>
      <c r="W174" s="19">
        <v>0.6438933</v>
      </c>
      <c r="X174" s="19">
        <v>0.81391360000000001</v>
      </c>
      <c r="Y174" s="19">
        <v>0.77117460000000004</v>
      </c>
      <c r="Z174" s="19">
        <v>3.1216399999999998E-2</v>
      </c>
      <c r="AA174" s="19">
        <v>8.6475300000000005E-3</v>
      </c>
      <c r="AB174" s="19">
        <v>1.9024599999999999E-3</v>
      </c>
      <c r="AC174" s="19">
        <v>0.50260000000000005</v>
      </c>
      <c r="AD174" s="40">
        <v>0</v>
      </c>
      <c r="AE174" s="19">
        <v>0.35377360000000002</v>
      </c>
      <c r="AF174" s="5">
        <v>1</v>
      </c>
      <c r="AG174" s="5">
        <v>0</v>
      </c>
      <c r="AH174" s="32">
        <v>0</v>
      </c>
      <c r="AI174" s="32">
        <v>0</v>
      </c>
      <c r="AJ174" s="32">
        <v>1</v>
      </c>
      <c r="AK174" s="16"/>
      <c r="AL174" s="34">
        <f t="shared" si="90"/>
        <v>0.95236152913901606</v>
      </c>
      <c r="AM174" s="34">
        <f t="shared" si="91"/>
        <v>0.76544628113944646</v>
      </c>
      <c r="AN174" s="34">
        <f t="shared" si="92"/>
        <v>0.38734102886071842</v>
      </c>
      <c r="AO174" s="34">
        <f t="shared" si="93"/>
        <v>0.73281217018481448</v>
      </c>
      <c r="AP174" s="34">
        <f t="shared" si="94"/>
        <v>0.83789679280853557</v>
      </c>
      <c r="AQ174" s="34">
        <f t="shared" si="95"/>
        <v>-0.21146070487839563</v>
      </c>
      <c r="AR174" s="34">
        <f t="shared" si="96"/>
        <v>-0.29820203224707637</v>
      </c>
      <c r="AS174" s="34">
        <f t="shared" si="97"/>
        <v>-0.47165248313722352</v>
      </c>
      <c r="AT174" s="34">
        <f t="shared" si="98"/>
        <v>-0.14240104205639928</v>
      </c>
      <c r="AU174" s="34">
        <f t="shared" si="99"/>
        <v>-0.20555242422761771</v>
      </c>
      <c r="AV174" s="34">
        <f t="shared" si="100"/>
        <v>-0.26029861010197741</v>
      </c>
      <c r="AW174" s="34">
        <f t="shared" si="101"/>
        <v>0.19775226751516375</v>
      </c>
      <c r="AX174" s="34">
        <f t="shared" si="102"/>
        <v>-0.15691171911388727</v>
      </c>
      <c r="AY174" s="34">
        <f t="shared" si="103"/>
        <v>-0.19806265324847669</v>
      </c>
      <c r="AZ174" s="34">
        <f t="shared" si="104"/>
        <v>-9.2417368960243884E-2</v>
      </c>
      <c r="BA174" s="34">
        <f t="shared" si="105"/>
        <v>-0.30508569082160236</v>
      </c>
      <c r="BB174" s="34">
        <f t="shared" si="106"/>
        <v>-7.7745162160242021E-2</v>
      </c>
      <c r="BC174" s="34">
        <f t="shared" si="107"/>
        <v>0.12917331734912818</v>
      </c>
      <c r="BD174" s="34">
        <f t="shared" si="108"/>
        <v>8.2166752057625594E-2</v>
      </c>
      <c r="BE174" s="34">
        <f t="shared" si="109"/>
        <v>-1.385476500314536</v>
      </c>
      <c r="BF174" s="34">
        <f t="shared" si="110"/>
        <v>-0.70385090157236641</v>
      </c>
      <c r="BG174" s="34">
        <f t="shared" si="111"/>
        <v>0.41782665507094507</v>
      </c>
      <c r="BH174" s="34">
        <f t="shared" si="112"/>
        <v>-6.7641518683214968E-2</v>
      </c>
      <c r="BI174" s="19">
        <f t="shared" si="120"/>
        <v>-4.3068455613093193E-2</v>
      </c>
      <c r="BJ174" s="19">
        <f t="shared" si="121"/>
        <v>0.12983302891070936</v>
      </c>
      <c r="BK174" s="19">
        <f t="shared" si="122"/>
        <v>0.20329412111697356</v>
      </c>
      <c r="BL174" s="19">
        <f t="shared" si="123"/>
        <v>0.4049802435413084</v>
      </c>
      <c r="BM174" s="19">
        <f t="shared" si="124"/>
        <v>0.23817037354618117</v>
      </c>
      <c r="BN174" s="19">
        <f t="shared" si="125"/>
        <v>-0.23113786042583243</v>
      </c>
      <c r="BO174" s="19">
        <f t="shared" si="126"/>
        <v>0.27938235624657809</v>
      </c>
      <c r="BP174" s="19">
        <f t="shared" si="127"/>
        <v>0.39772490501256441</v>
      </c>
      <c r="BQ174" s="19">
        <f t="shared" si="128"/>
        <v>1.6815991439390981E-2</v>
      </c>
      <c r="BR174" s="19">
        <f t="shared" si="129"/>
        <v>0.39070851032049486</v>
      </c>
      <c r="BS174" s="19">
        <f t="shared" si="130"/>
        <v>0.22888578573577478</v>
      </c>
      <c r="BT174" s="19">
        <f>IF(AND('[1]Ponderación por derecho'!$B$13&lt;&gt;1,'[1]Ponderación por derecho'!$B$13&lt;&gt;0),"Error ponderación",IFERROR(IF(SUM($BI$1126:$BS$1126)=0,0,SUMPRODUCT($BI$1126:$BS$1126,BI174:BS174)),""))</f>
        <v>9.6316425777681194E-2</v>
      </c>
      <c r="BU174" s="34">
        <f t="shared" si="131"/>
        <v>0.10247973126893847</v>
      </c>
      <c r="BV174" s="16">
        <f t="shared" si="132"/>
        <v>0</v>
      </c>
      <c r="BW174" s="34">
        <f t="shared" si="113"/>
        <v>-0.14137525812955376</v>
      </c>
      <c r="BX174" s="34">
        <f t="shared" si="114"/>
        <v>-4.9550489627895586E-2</v>
      </c>
      <c r="BY174" s="34">
        <f t="shared" si="133"/>
        <v>-1.3062317104792276</v>
      </c>
      <c r="BZ174" s="34">
        <f t="shared" si="134"/>
        <v>0.4990524860788923</v>
      </c>
      <c r="CA174" s="19">
        <f t="shared" si="115"/>
        <v>0.37839366550357095</v>
      </c>
      <c r="CB174" s="16"/>
      <c r="CC174" s="5">
        <f t="shared" si="116"/>
        <v>13473</v>
      </c>
      <c r="CD174" s="6">
        <f t="shared" si="117"/>
        <v>8.4557704125251868E-4</v>
      </c>
      <c r="CE174" s="19">
        <f t="shared" si="118"/>
        <v>2.4744912042236207</v>
      </c>
      <c r="CF174" s="4">
        <f t="shared" si="119"/>
        <v>2.0923729510727912E-3</v>
      </c>
      <c r="CG174" s="3">
        <f>IF('Ponderación por derecho'!$D$20="Error ponderación","",CF174/$CF$1127)</f>
        <v>1.4056909944299915E-3</v>
      </c>
      <c r="CH174" s="39"/>
    </row>
    <row r="175" spans="1:86" ht="18.95" customHeight="1">
      <c r="A175" s="7">
        <v>13490</v>
      </c>
      <c r="B175" s="7" t="s">
        <v>120</v>
      </c>
      <c r="C175" s="7" t="s">
        <v>918</v>
      </c>
      <c r="D175" s="5">
        <v>0</v>
      </c>
      <c r="E175" s="5">
        <v>3436</v>
      </c>
      <c r="F175" s="5"/>
      <c r="G175" s="5"/>
      <c r="H175" s="5"/>
      <c r="I175" s="5"/>
      <c r="J175" s="5"/>
      <c r="K175" s="85"/>
      <c r="L175" s="85">
        <v>1.3405200000000001E-2</v>
      </c>
      <c r="M175" s="85">
        <v>7.0389199999999999E-2</v>
      </c>
      <c r="N175" s="85">
        <v>0</v>
      </c>
      <c r="O175" s="85">
        <v>3.2212999999999999E-3</v>
      </c>
      <c r="P175" s="85">
        <v>2.0756500000000001E-2</v>
      </c>
      <c r="Q175" s="85">
        <v>0.17673030000000001</v>
      </c>
      <c r="R175" s="85">
        <v>3.8443000000000001E-3</v>
      </c>
      <c r="S175" s="85">
        <v>9.9979999999999991E-4</v>
      </c>
      <c r="T175" s="5">
        <v>0.98023439999999995</v>
      </c>
      <c r="U175" s="5">
        <v>0.1213514</v>
      </c>
      <c r="V175" s="5">
        <v>0.8096989</v>
      </c>
      <c r="W175" s="5">
        <v>0.66352560000000005</v>
      </c>
      <c r="X175" s="5">
        <v>0.89427719999999999</v>
      </c>
      <c r="Y175" s="5">
        <v>0.76396229999999998</v>
      </c>
      <c r="Z175" s="5">
        <v>4.5685299999999998E-2</v>
      </c>
      <c r="AA175" s="5">
        <v>8.7310999999999997E-4</v>
      </c>
      <c r="AB175" s="5">
        <v>1.1641399999999999E-3</v>
      </c>
      <c r="AC175" s="5">
        <v>0.43780000000000002</v>
      </c>
      <c r="AD175" s="40">
        <v>420996.79860302678</v>
      </c>
      <c r="AE175" s="19">
        <v>0.84811320000000001</v>
      </c>
      <c r="AF175" s="5">
        <v>1</v>
      </c>
      <c r="AG175" s="5">
        <v>1</v>
      </c>
      <c r="AH175" s="32">
        <v>0</v>
      </c>
      <c r="AI175" s="32">
        <v>0</v>
      </c>
      <c r="AJ175" s="32">
        <v>0</v>
      </c>
      <c r="AK175" s="16"/>
      <c r="AL175" s="34" t="str">
        <f t="shared" si="90"/>
        <v/>
      </c>
      <c r="AM175" s="34" t="str">
        <f t="shared" si="91"/>
        <v/>
      </c>
      <c r="AN175" s="34" t="str">
        <f t="shared" si="92"/>
        <v/>
      </c>
      <c r="AO175" s="34" t="str">
        <f t="shared" si="93"/>
        <v/>
      </c>
      <c r="AP175" s="34" t="str">
        <f t="shared" si="94"/>
        <v/>
      </c>
      <c r="AQ175" s="34" t="str">
        <f t="shared" si="95"/>
        <v/>
      </c>
      <c r="AR175" s="34">
        <f t="shared" si="96"/>
        <v>-0.13996746112727634</v>
      </c>
      <c r="AS175" s="34">
        <f t="shared" si="97"/>
        <v>0.13528315966335003</v>
      </c>
      <c r="AT175" s="34">
        <f t="shared" si="98"/>
        <v>-0.15074875333706975</v>
      </c>
      <c r="AU175" s="34">
        <f t="shared" si="99"/>
        <v>-0.34809371541693979</v>
      </c>
      <c r="AV175" s="34">
        <f t="shared" si="100"/>
        <v>-0.14624682190123098</v>
      </c>
      <c r="AW175" s="34">
        <f t="shared" si="101"/>
        <v>4.5394595715912116</v>
      </c>
      <c r="AX175" s="34">
        <f t="shared" si="102"/>
        <v>-7.9238175622328849E-2</v>
      </c>
      <c r="AY175" s="34">
        <f t="shared" si="103"/>
        <v>-0.17129604431111942</v>
      </c>
      <c r="AZ175" s="34">
        <f t="shared" si="104"/>
        <v>0.66437479198719684</v>
      </c>
      <c r="BA175" s="34">
        <f t="shared" si="105"/>
        <v>-0.8003249828454706</v>
      </c>
      <c r="BB175" s="34">
        <f t="shared" si="106"/>
        <v>0.22826432125735169</v>
      </c>
      <c r="BC175" s="34">
        <f t="shared" si="107"/>
        <v>0.34841225046294477</v>
      </c>
      <c r="BD175" s="34">
        <f t="shared" si="108"/>
        <v>1.0452728602802401</v>
      </c>
      <c r="BE175" s="34">
        <f t="shared" si="109"/>
        <v>-1.4957532920713286</v>
      </c>
      <c r="BF175" s="34">
        <f t="shared" si="110"/>
        <v>-0.55909476679732717</v>
      </c>
      <c r="BG175" s="34">
        <f t="shared" si="111"/>
        <v>-0.1898846425420562</v>
      </c>
      <c r="BH175" s="34">
        <f t="shared" si="112"/>
        <v>-8.6045693936947956E-2</v>
      </c>
      <c r="BI175" s="19">
        <f t="shared" si="120"/>
        <v>-0.8003249828454706</v>
      </c>
      <c r="BJ175" s="19">
        <f t="shared" si="121"/>
        <v>4.4148430065037672E-2</v>
      </c>
      <c r="BK175" s="19">
        <f t="shared" si="122"/>
        <v>0.2418477050631474</v>
      </c>
      <c r="BL175" s="19">
        <f t="shared" si="123"/>
        <v>-0.15074875333706975</v>
      </c>
      <c r="BM175" s="19">
        <f t="shared" si="124"/>
        <v>0.34858957243165017</v>
      </c>
      <c r="BN175" s="19">
        <f t="shared" si="125"/>
        <v>-0.82100005698627976</v>
      </c>
      <c r="BO175" s="19">
        <f t="shared" si="126"/>
        <v>2.6019171817892044</v>
      </c>
      <c r="BP175" s="19">
        <f t="shared" si="127"/>
        <v>-7.9238175622328849E-2</v>
      </c>
      <c r="BQ175" s="19">
        <f t="shared" si="128"/>
        <v>-0.36519540555422331</v>
      </c>
      <c r="BR175" s="19">
        <f t="shared" si="129"/>
        <v>-0.18059034342658781</v>
      </c>
      <c r="BS175" s="19">
        <f t="shared" si="130"/>
        <v>-0.12867086912403369</v>
      </c>
      <c r="BT175" s="19">
        <f>IF(AND('[1]Ponderación por derecho'!$B$13&lt;&gt;1,'[1]Ponderación por derecho'!$B$13&lt;&gt;0),"Error ponderación",IFERROR(IF(SUM($BI$1126:$BS$1126)=0,0,SUMPRODUCT($BI$1126:$BS$1126,BI175:BS175)),""))</f>
        <v>1.0634882598117259</v>
      </c>
      <c r="BU175" s="34">
        <f t="shared" si="131"/>
        <v>1.0796489420719935</v>
      </c>
      <c r="BV175" s="16">
        <f t="shared" si="132"/>
        <v>1</v>
      </c>
      <c r="BW175" s="34">
        <f t="shared" si="113"/>
        <v>-1.0793735578014023</v>
      </c>
      <c r="BX175" s="34">
        <f t="shared" si="114"/>
        <v>-2.5847633469179784E-2</v>
      </c>
      <c r="BY175" s="34">
        <f t="shared" si="133"/>
        <v>0.73585719375712888</v>
      </c>
      <c r="BZ175" s="34">
        <f t="shared" si="134"/>
        <v>0.12312133250448438</v>
      </c>
      <c r="CA175" s="19">
        <f t="shared" si="115"/>
        <v>9.2654732954904645E-2</v>
      </c>
      <c r="CB175" s="16"/>
      <c r="CC175" s="5">
        <f t="shared" si="116"/>
        <v>13490</v>
      </c>
      <c r="CD175" s="6">
        <f t="shared" si="117"/>
        <v>5.0249095706393187E-4</v>
      </c>
      <c r="CE175" s="19">
        <f t="shared" si="118"/>
        <v>3.610011232318493</v>
      </c>
      <c r="CF175" s="4">
        <f t="shared" si="119"/>
        <v>1.8139979991392636E-3</v>
      </c>
      <c r="CG175" s="3">
        <f>IF('Ponderación por derecho'!$D$20="Error ponderación","",CF175/$CF$1127)</f>
        <v>1.2186740657284371E-3</v>
      </c>
      <c r="CH175" s="39"/>
    </row>
    <row r="176" spans="1:86" ht="18.95" customHeight="1">
      <c r="A176" s="7">
        <v>13549</v>
      </c>
      <c r="B176" s="7" t="s">
        <v>120</v>
      </c>
      <c r="C176" s="7" t="s">
        <v>917</v>
      </c>
      <c r="D176" s="5">
        <v>0</v>
      </c>
      <c r="E176" s="5">
        <v>3379</v>
      </c>
      <c r="F176" s="5">
        <v>91.718760000000003</v>
      </c>
      <c r="G176" s="5">
        <v>66.940640000000002</v>
      </c>
      <c r="H176" s="5">
        <v>89.977170000000001</v>
      </c>
      <c r="I176" s="5">
        <v>23.276250000000001</v>
      </c>
      <c r="J176" s="5">
        <v>59.141550000000002</v>
      </c>
      <c r="K176" s="85">
        <v>1.0629E-2</v>
      </c>
      <c r="L176" s="85">
        <v>1.0371200000000001E-2</v>
      </c>
      <c r="M176" s="85">
        <v>6.5578600000000001E-2</v>
      </c>
      <c r="N176" s="85">
        <v>3.4239999999999997E-4</v>
      </c>
      <c r="O176" s="85">
        <v>3.7382000000000001E-3</v>
      </c>
      <c r="P176" s="85">
        <v>1.3681499999999999E-2</v>
      </c>
      <c r="Q176" s="85">
        <v>2.37378E-2</v>
      </c>
      <c r="R176" s="85">
        <v>1.7172999999999999E-3</v>
      </c>
      <c r="S176" s="85">
        <v>4.0117E-3</v>
      </c>
      <c r="T176" s="5">
        <v>0.99237869999999995</v>
      </c>
      <c r="U176" s="5">
        <v>0.17870040000000001</v>
      </c>
      <c r="V176" s="5">
        <v>0.76093060000000001</v>
      </c>
      <c r="W176" s="5">
        <v>0.6381869</v>
      </c>
      <c r="X176" s="5">
        <v>0.91395910000000002</v>
      </c>
      <c r="Y176" s="5">
        <v>0.7119936</v>
      </c>
      <c r="Z176" s="5">
        <v>1.4542299999999999E-2</v>
      </c>
      <c r="AA176" s="5">
        <v>7.3985999999999995E-4</v>
      </c>
      <c r="AB176" s="5">
        <v>0</v>
      </c>
      <c r="AC176" s="5">
        <v>0.58079999999999998</v>
      </c>
      <c r="AD176" s="40">
        <v>25154.483575022197</v>
      </c>
      <c r="AE176" s="19">
        <v>0.65943399999999996</v>
      </c>
      <c r="AF176" s="5">
        <v>0</v>
      </c>
      <c r="AG176" s="5">
        <v>0</v>
      </c>
      <c r="AH176" s="32">
        <v>0</v>
      </c>
      <c r="AI176" s="32">
        <v>0</v>
      </c>
      <c r="AJ176" s="32">
        <v>0</v>
      </c>
      <c r="AK176" s="16"/>
      <c r="AL176" s="34">
        <f t="shared" si="90"/>
        <v>1.3589591170798996</v>
      </c>
      <c r="AM176" s="34">
        <f t="shared" si="91"/>
        <v>1.0770098753273452</v>
      </c>
      <c r="AN176" s="34">
        <f t="shared" si="92"/>
        <v>1.87224272898934</v>
      </c>
      <c r="AO176" s="34">
        <f t="shared" si="93"/>
        <v>0.31914961275276721</v>
      </c>
      <c r="AP176" s="34">
        <f t="shared" si="94"/>
        <v>2.5901970833206263</v>
      </c>
      <c r="AQ176" s="34">
        <f t="shared" si="95"/>
        <v>-9.2229489968558634E-2</v>
      </c>
      <c r="AR176" s="34">
        <f t="shared" si="96"/>
        <v>-0.24615012734660999</v>
      </c>
      <c r="AS176" s="34">
        <f t="shared" si="97"/>
        <v>6.0434355607381467E-2</v>
      </c>
      <c r="AT176" s="34">
        <f t="shared" si="98"/>
        <v>-0.14289208389643873</v>
      </c>
      <c r="AU176" s="34">
        <f t="shared" si="99"/>
        <v>-0.33496220471174798</v>
      </c>
      <c r="AV176" s="34">
        <f t="shared" si="100"/>
        <v>-0.31754483097019903</v>
      </c>
      <c r="AW176" s="34">
        <f t="shared" si="101"/>
        <v>0.25336497005618491</v>
      </c>
      <c r="AX176" s="34">
        <f t="shared" si="102"/>
        <v>-0.14716500195509125</v>
      </c>
      <c r="AY176" s="34">
        <f t="shared" si="103"/>
        <v>-5.4356169842847926E-2</v>
      </c>
      <c r="AZ176" s="34">
        <f t="shared" si="104"/>
        <v>0.87534995531832704</v>
      </c>
      <c r="BA176" s="34">
        <f t="shared" si="105"/>
        <v>-0.25519627662812472</v>
      </c>
      <c r="BB176" s="34">
        <f t="shared" si="106"/>
        <v>-0.9679748606650076</v>
      </c>
      <c r="BC176" s="34">
        <f t="shared" si="107"/>
        <v>6.5448483889947118E-2</v>
      </c>
      <c r="BD176" s="34">
        <f t="shared" si="108"/>
        <v>1.2811477851395885</v>
      </c>
      <c r="BE176" s="34">
        <f t="shared" si="109"/>
        <v>-2.2903599373538572</v>
      </c>
      <c r="BF176" s="34">
        <f t="shared" si="110"/>
        <v>-0.87066926833504221</v>
      </c>
      <c r="BG176" s="34">
        <f t="shared" si="111"/>
        <v>-0.20030053599866546</v>
      </c>
      <c r="BH176" s="34">
        <f t="shared" si="112"/>
        <v>-0.11506432621005545</v>
      </c>
      <c r="BI176" s="19">
        <f t="shared" si="120"/>
        <v>0.50827232079755225</v>
      </c>
      <c r="BJ176" s="19">
        <f t="shared" si="121"/>
        <v>-4.5705037561424154E-2</v>
      </c>
      <c r="BK176" s="19">
        <f t="shared" si="122"/>
        <v>0.49494731885907606</v>
      </c>
      <c r="BL176" s="19">
        <f t="shared" si="123"/>
        <v>0.60803351659173044</v>
      </c>
      <c r="BM176" s="19">
        <f t="shared" si="124"/>
        <v>1.1787942212494888</v>
      </c>
      <c r="BN176" s="19">
        <f t="shared" si="125"/>
        <v>-0.41631521708138558</v>
      </c>
      <c r="BO176" s="19">
        <f t="shared" si="126"/>
        <v>0.48262151270909309</v>
      </c>
      <c r="BP176" s="19">
        <f t="shared" si="127"/>
        <v>0.6058970575624042</v>
      </c>
      <c r="BQ176" s="19">
        <f t="shared" si="128"/>
        <v>0.14464455963400316</v>
      </c>
      <c r="BR176" s="19">
        <f t="shared" si="129"/>
        <v>0.3681008037461288</v>
      </c>
      <c r="BS176" s="19">
        <f t="shared" si="130"/>
        <v>0.3965128736756654</v>
      </c>
      <c r="BT176" s="19">
        <f>IF(AND('[1]Ponderación por derecho'!$B$13&lt;&gt;1,'[1]Ponderación por derecho'!$B$13&lt;&gt;0),"Error ponderación",IFERROR(IF(SUM($BI$1126:$BS$1126)=0,0,SUMPRODUCT($BI$1126:$BS$1126,BI176:BS176)),""))</f>
        <v>0.10727518371784606</v>
      </c>
      <c r="BU176" s="34">
        <f t="shared" si="131"/>
        <v>0.11355176673455736</v>
      </c>
      <c r="BV176" s="16">
        <f t="shared" si="132"/>
        <v>0</v>
      </c>
      <c r="BW176" s="34">
        <f t="shared" si="113"/>
        <v>0.9905918257336942</v>
      </c>
      <c r="BX176" s="34">
        <f t="shared" si="114"/>
        <v>-4.8134248203010689E-2</v>
      </c>
      <c r="BY176" s="34">
        <f t="shared" si="133"/>
        <v>-4.3565900771799115E-2</v>
      </c>
      <c r="BZ176" s="34">
        <f t="shared" si="134"/>
        <v>-0.29963055891962814</v>
      </c>
      <c r="CA176" s="19">
        <f t="shared" si="115"/>
        <v>-0.22867185314976715</v>
      </c>
      <c r="CB176" s="16"/>
      <c r="CC176" s="5">
        <f t="shared" si="116"/>
        <v>13549</v>
      </c>
      <c r="CD176" s="6">
        <f t="shared" si="117"/>
        <v>4.9415510591356983E-4</v>
      </c>
      <c r="CE176" s="19">
        <f t="shared" si="118"/>
        <v>0.87535938695493798</v>
      </c>
      <c r="CF176" s="4">
        <f t="shared" si="119"/>
        <v>4.3256331057315493E-4</v>
      </c>
      <c r="CG176" s="3">
        <f>IF('Ponderación por derecho'!$D$20="Error ponderación","",CF176/$CF$1127)</f>
        <v>2.9060323585322151E-4</v>
      </c>
      <c r="CH176" s="39"/>
    </row>
    <row r="177" spans="1:86" ht="18.95" customHeight="1">
      <c r="A177" s="7">
        <v>13580</v>
      </c>
      <c r="B177" s="7" t="s">
        <v>120</v>
      </c>
      <c r="C177" s="7" t="s">
        <v>916</v>
      </c>
      <c r="D177" s="5">
        <v>0</v>
      </c>
      <c r="E177" s="5">
        <v>1847</v>
      </c>
      <c r="F177" s="5">
        <v>88.232659999999996</v>
      </c>
      <c r="G177" s="5">
        <v>59.48827</v>
      </c>
      <c r="H177" s="5">
        <v>82.889120000000005</v>
      </c>
      <c r="I177" s="5">
        <v>31.18337</v>
      </c>
      <c r="J177" s="5">
        <v>44.818759999999997</v>
      </c>
      <c r="K177" s="85">
        <v>1.56407E-2</v>
      </c>
      <c r="L177" s="85">
        <v>1.2700299999999999E-2</v>
      </c>
      <c r="M177" s="85">
        <v>5.9277499999999997E-2</v>
      </c>
      <c r="N177" s="85">
        <v>8.541E-4</v>
      </c>
      <c r="O177" s="85">
        <v>6.4722E-3</v>
      </c>
      <c r="P177" s="85">
        <v>2.8186599999999999E-2</v>
      </c>
      <c r="Q177" s="85">
        <v>1.683E-4</v>
      </c>
      <c r="R177" s="85">
        <v>3.412E-4</v>
      </c>
      <c r="S177" s="85">
        <v>0</v>
      </c>
      <c r="T177" s="5">
        <v>0.98825499999999999</v>
      </c>
      <c r="U177" s="5">
        <v>0.17827180000000001</v>
      </c>
      <c r="V177" s="5">
        <v>0.76300330000000005</v>
      </c>
      <c r="W177" s="5">
        <v>0.64093960000000005</v>
      </c>
      <c r="X177" s="5">
        <v>0.83640939999999997</v>
      </c>
      <c r="Y177" s="5">
        <v>0.72357380000000004</v>
      </c>
      <c r="Z177" s="5">
        <v>4.3956000000000002E-2</v>
      </c>
      <c r="AA177" s="5">
        <v>1.0828400000000001E-3</v>
      </c>
      <c r="AB177" s="5">
        <v>0</v>
      </c>
      <c r="AC177" s="5">
        <v>0.45179999999999998</v>
      </c>
      <c r="AD177" s="40">
        <v>0</v>
      </c>
      <c r="AE177" s="19">
        <v>0.47264149999999999</v>
      </c>
      <c r="AF177" s="5">
        <v>0</v>
      </c>
      <c r="AG177" s="5">
        <v>0</v>
      </c>
      <c r="AH177" s="32">
        <v>0</v>
      </c>
      <c r="AI177" s="32">
        <v>0</v>
      </c>
      <c r="AJ177" s="32">
        <v>1</v>
      </c>
      <c r="AK177" s="16"/>
      <c r="AL177" s="34">
        <f t="shared" si="90"/>
        <v>1.1461574699446664</v>
      </c>
      <c r="AM177" s="34">
        <f t="shared" si="91"/>
        <v>0.32841245704415017</v>
      </c>
      <c r="AN177" s="34">
        <f t="shared" si="92"/>
        <v>1.0199492423711523</v>
      </c>
      <c r="AO177" s="34">
        <f t="shared" si="93"/>
        <v>1.0249034078289423</v>
      </c>
      <c r="AP177" s="34">
        <f t="shared" si="94"/>
        <v>1.5083987687468237</v>
      </c>
      <c r="AQ177" s="34">
        <f t="shared" si="95"/>
        <v>4.9541626727835159E-2</v>
      </c>
      <c r="AR177" s="34">
        <f t="shared" si="96"/>
        <v>-0.16463725724395678</v>
      </c>
      <c r="AS177" s="34">
        <f t="shared" si="97"/>
        <v>-3.7605348221052395E-2</v>
      </c>
      <c r="AT177" s="34">
        <f t="shared" si="98"/>
        <v>-0.13115067690820595</v>
      </c>
      <c r="AU177" s="34">
        <f t="shared" si="99"/>
        <v>-0.26550670022733253</v>
      </c>
      <c r="AV177" s="34">
        <f t="shared" si="100"/>
        <v>3.3648773460371699E-2</v>
      </c>
      <c r="AW177" s="34">
        <f t="shared" si="101"/>
        <v>-0.40693606895474571</v>
      </c>
      <c r="AX177" s="34">
        <f t="shared" si="102"/>
        <v>-0.19111145504231003</v>
      </c>
      <c r="AY177" s="34">
        <f t="shared" si="103"/>
        <v>-0.21011422768154267</v>
      </c>
      <c r="AZ177" s="34">
        <f t="shared" si="104"/>
        <v>0.80371155038526609</v>
      </c>
      <c r="BA177" s="34">
        <f t="shared" si="105"/>
        <v>-0.25927031738707007</v>
      </c>
      <c r="BB177" s="34">
        <f t="shared" si="106"/>
        <v>-0.91713353643655349</v>
      </c>
      <c r="BC177" s="34">
        <f t="shared" si="107"/>
        <v>9.6188591324247383E-2</v>
      </c>
      <c r="BD177" s="34">
        <f t="shared" si="108"/>
        <v>0.35176446034040854</v>
      </c>
      <c r="BE177" s="34">
        <f t="shared" si="109"/>
        <v>-2.1132975156711753</v>
      </c>
      <c r="BF177" s="34">
        <f t="shared" si="110"/>
        <v>-0.57639579063925528</v>
      </c>
      <c r="BG177" s="34">
        <f t="shared" si="111"/>
        <v>-0.17349045616566094</v>
      </c>
      <c r="BH177" s="34">
        <f t="shared" si="112"/>
        <v>-0.11506432621005545</v>
      </c>
      <c r="BI177" s="19">
        <f t="shared" si="120"/>
        <v>0.27007351723730583</v>
      </c>
      <c r="BJ177" s="19">
        <f t="shared" si="121"/>
        <v>-0.25111944554545335</v>
      </c>
      <c r="BK177" s="19">
        <f t="shared" si="122"/>
        <v>0.40158023768262047</v>
      </c>
      <c r="BL177" s="19">
        <f t="shared" si="123"/>
        <v>0.50750339651823018</v>
      </c>
      <c r="BM177" s="19">
        <f t="shared" si="124"/>
        <v>0.5315521762866332</v>
      </c>
      <c r="BN177" s="19">
        <f t="shared" si="125"/>
        <v>-0.31116375742204577</v>
      </c>
      <c r="BO177" s="19">
        <f t="shared" si="126"/>
        <v>0.4738929630864876</v>
      </c>
      <c r="BP177" s="19">
        <f t="shared" si="127"/>
        <v>0.47752300745117815</v>
      </c>
      <c r="BQ177" s="19">
        <f t="shared" si="128"/>
        <v>0.11988248387462282</v>
      </c>
      <c r="BR177" s="19">
        <f t="shared" si="129"/>
        <v>0.25418426203248762</v>
      </c>
      <c r="BS177" s="19">
        <f t="shared" si="130"/>
        <v>0.27365963868435611</v>
      </c>
      <c r="BT177" s="19">
        <f>IF(AND('[1]Ponderación por derecho'!$B$13&lt;&gt;1,'[1]Ponderación por derecho'!$B$13&lt;&gt;0),"Error ponderación",IFERROR(IF(SUM($BI$1126:$BS$1126)=0,0,SUMPRODUCT($BI$1126:$BS$1126,BI177:BS177)),""))</f>
        <v>9.3373465207539391E-2</v>
      </c>
      <c r="BU177" s="34">
        <f t="shared" si="131"/>
        <v>9.9506350162754664E-2</v>
      </c>
      <c r="BV177" s="16">
        <f t="shared" si="132"/>
        <v>0</v>
      </c>
      <c r="BW177" s="34">
        <f t="shared" si="113"/>
        <v>-0.87671960416859618</v>
      </c>
      <c r="BX177" s="34">
        <f t="shared" si="114"/>
        <v>-4.9550489627895586E-2</v>
      </c>
      <c r="BY177" s="34">
        <f t="shared" si="133"/>
        <v>-0.81519514440222962</v>
      </c>
      <c r="BZ177" s="34">
        <f t="shared" si="134"/>
        <v>0.58048841273290719</v>
      </c>
      <c r="CA177" s="19">
        <f t="shared" si="115"/>
        <v>0.44029174054199416</v>
      </c>
      <c r="CB177" s="16"/>
      <c r="CC177" s="5">
        <f t="shared" si="116"/>
        <v>13580</v>
      </c>
      <c r="CD177" s="6">
        <f t="shared" si="117"/>
        <v>2.7011082587225909E-4</v>
      </c>
      <c r="CE177" s="19">
        <f t="shared" si="118"/>
        <v>1.9776976169104281</v>
      </c>
      <c r="CF177" s="4">
        <f t="shared" si="119"/>
        <v>5.3419753662927436E-4</v>
      </c>
      <c r="CG177" s="3">
        <f>IF('Ponderación por derecho'!$D$20="Error ponderación","",CF177/$CF$1127)</f>
        <v>3.5888280151081587E-4</v>
      </c>
      <c r="CH177" s="39"/>
    </row>
    <row r="178" spans="1:86" ht="18.95" customHeight="1">
      <c r="A178" s="7">
        <v>13600</v>
      </c>
      <c r="B178" s="7" t="s">
        <v>120</v>
      </c>
      <c r="C178" s="7" t="s">
        <v>915</v>
      </c>
      <c r="D178" s="5">
        <v>0</v>
      </c>
      <c r="E178" s="5">
        <v>2979</v>
      </c>
      <c r="F178" s="5">
        <v>87.117819999999995</v>
      </c>
      <c r="G178" s="5">
        <v>67.646090000000001</v>
      </c>
      <c r="H178" s="5">
        <v>82.885120000000001</v>
      </c>
      <c r="I178" s="5">
        <v>24.418990000000001</v>
      </c>
      <c r="J178" s="5">
        <v>42.257640000000002</v>
      </c>
      <c r="K178" s="85">
        <v>1.0500600000000001E-2</v>
      </c>
      <c r="L178" s="85">
        <v>7.1618999999999997E-3</v>
      </c>
      <c r="M178" s="85">
        <v>2.38727E-2</v>
      </c>
      <c r="N178" s="85">
        <v>3.8840000000000001E-4</v>
      </c>
      <c r="O178" s="85">
        <v>1.8618E-3</v>
      </c>
      <c r="P178" s="85">
        <v>8.1410000000000007E-3</v>
      </c>
      <c r="Q178" s="85">
        <v>7.6147999999999997E-3</v>
      </c>
      <c r="R178" s="85">
        <v>5.9820000000000001E-4</v>
      </c>
      <c r="S178" s="85">
        <v>6.0240000000000001E-4</v>
      </c>
      <c r="T178" s="5">
        <v>0.95652170000000003</v>
      </c>
      <c r="U178" s="5">
        <v>0.17655699999999999</v>
      </c>
      <c r="V178" s="5">
        <v>0.81198590000000004</v>
      </c>
      <c r="W178" s="5">
        <v>0.52761460000000004</v>
      </c>
      <c r="X178" s="5">
        <v>0.81991769999999997</v>
      </c>
      <c r="Y178" s="5">
        <v>0.80581670000000005</v>
      </c>
      <c r="Z178" s="5">
        <v>9.4433400000000001E-2</v>
      </c>
      <c r="AA178" s="5">
        <v>6.7137000000000002E-4</v>
      </c>
      <c r="AB178" s="5">
        <v>6.7137000000000002E-4</v>
      </c>
      <c r="AC178" s="5">
        <v>0.35239999999999999</v>
      </c>
      <c r="AD178" s="40">
        <v>23713.662302786171</v>
      </c>
      <c r="AE178" s="19">
        <v>0.65943399999999996</v>
      </c>
      <c r="AF178" s="5">
        <v>1</v>
      </c>
      <c r="AG178" s="5">
        <v>0</v>
      </c>
      <c r="AH178" s="32">
        <v>0</v>
      </c>
      <c r="AI178" s="32">
        <v>0</v>
      </c>
      <c r="AJ178" s="32">
        <v>1</v>
      </c>
      <c r="AK178" s="16"/>
      <c r="AL178" s="34">
        <f t="shared" si="90"/>
        <v>1.0781044054048532</v>
      </c>
      <c r="AM178" s="34">
        <f t="shared" si="91"/>
        <v>1.1478729764251006</v>
      </c>
      <c r="AN178" s="34">
        <f t="shared" si="92"/>
        <v>1.0194682674984472</v>
      </c>
      <c r="AO178" s="34">
        <f t="shared" si="93"/>
        <v>0.42114542055451404</v>
      </c>
      <c r="AP178" s="34">
        <f t="shared" si="94"/>
        <v>1.314957735301437</v>
      </c>
      <c r="AQ178" s="34">
        <f t="shared" si="95"/>
        <v>-9.5861672937175429E-2</v>
      </c>
      <c r="AR178" s="34">
        <f t="shared" si="96"/>
        <v>-0.35846786983102252</v>
      </c>
      <c r="AS178" s="34">
        <f t="shared" si="97"/>
        <v>-0.58847362615743382</v>
      </c>
      <c r="AT178" s="34">
        <f t="shared" si="98"/>
        <v>-0.14183657339915767</v>
      </c>
      <c r="AU178" s="34">
        <f t="shared" si="99"/>
        <v>-0.38263093500236872</v>
      </c>
      <c r="AV178" s="34">
        <f t="shared" si="100"/>
        <v>-0.45168993616406722</v>
      </c>
      <c r="AW178" s="34">
        <f t="shared" si="101"/>
        <v>-0.19832189865011918</v>
      </c>
      <c r="AX178" s="34">
        <f t="shared" si="102"/>
        <v>-0.18290402938762271</v>
      </c>
      <c r="AY178" s="34">
        <f t="shared" si="103"/>
        <v>-0.18672547626891717</v>
      </c>
      <c r="AZ178" s="34">
        <f t="shared" si="104"/>
        <v>0.25242920800771068</v>
      </c>
      <c r="BA178" s="34">
        <f t="shared" si="105"/>
        <v>-0.27557028260741417</v>
      </c>
      <c r="BB178" s="34">
        <f t="shared" si="106"/>
        <v>0.28436221700226144</v>
      </c>
      <c r="BC178" s="34">
        <f t="shared" si="107"/>
        <v>-1.1693407707537165</v>
      </c>
      <c r="BD178" s="34">
        <f t="shared" si="108"/>
        <v>0.15412203261224683</v>
      </c>
      <c r="BE178" s="34">
        <f t="shared" si="109"/>
        <v>-0.85579531016465915</v>
      </c>
      <c r="BF178" s="34">
        <f t="shared" si="110"/>
        <v>-7.1387578716195263E-2</v>
      </c>
      <c r="BG178" s="34">
        <f t="shared" si="111"/>
        <v>-0.20565426615133464</v>
      </c>
      <c r="BH178" s="34">
        <f t="shared" si="112"/>
        <v>-9.8329020190851421E-2</v>
      </c>
      <c r="BI178" s="19">
        <f t="shared" si="120"/>
        <v>0.21601210398461923</v>
      </c>
      <c r="BJ178" s="19">
        <f t="shared" si="121"/>
        <v>0.35792244119877981</v>
      </c>
      <c r="BK178" s="19">
        <f t="shared" si="122"/>
        <v>-0.22656999716876569</v>
      </c>
      <c r="BL178" s="19">
        <f t="shared" si="123"/>
        <v>0.46813391600284776</v>
      </c>
      <c r="BM178" s="19">
        <f t="shared" si="124"/>
        <v>0.36214961097043835</v>
      </c>
      <c r="BN178" s="19">
        <f t="shared" si="125"/>
        <v>-7.6460280307957706E-2</v>
      </c>
      <c r="BO178" s="19">
        <f t="shared" si="126"/>
        <v>0.15841757663736852</v>
      </c>
      <c r="BP178" s="19">
        <f t="shared" si="127"/>
        <v>0.44760018800861523</v>
      </c>
      <c r="BQ178" s="19">
        <f t="shared" si="128"/>
        <v>0.27333045013991358</v>
      </c>
      <c r="BR178" s="19">
        <f t="shared" si="129"/>
        <v>0.2285748876615338</v>
      </c>
      <c r="BS178" s="19">
        <f t="shared" si="130"/>
        <v>0.26434996964836149</v>
      </c>
      <c r="BT178" s="19">
        <f>IF(AND('[1]Ponderación por derecho'!$B$13&lt;&gt;1,'[1]Ponderación por derecho'!$B$13&lt;&gt;0),"Error ponderación",IFERROR(IF(SUM($BI$1126:$BS$1126)=0,0,SUMPRODUCT($BI$1126:$BS$1126,BI178:BS178)),""))</f>
        <v>0.12785519246605292</v>
      </c>
      <c r="BU178" s="34">
        <f t="shared" si="131"/>
        <v>0.13434450510755819</v>
      </c>
      <c r="BV178" s="16">
        <f t="shared" si="132"/>
        <v>0</v>
      </c>
      <c r="BW178" s="34">
        <f t="shared" si="113"/>
        <v>-2.3155626749615235</v>
      </c>
      <c r="BX178" s="34">
        <f t="shared" si="114"/>
        <v>-4.8215368960887121E-2</v>
      </c>
      <c r="BY178" s="34">
        <f t="shared" si="133"/>
        <v>-4.3565900771799115E-2</v>
      </c>
      <c r="BZ178" s="34">
        <f t="shared" si="134"/>
        <v>0.80244798156473651</v>
      </c>
      <c r="CA178" s="19">
        <f t="shared" si="115"/>
        <v>0.60899946711357222</v>
      </c>
      <c r="CB178" s="16"/>
      <c r="CC178" s="5">
        <f t="shared" si="116"/>
        <v>13600</v>
      </c>
      <c r="CD178" s="6">
        <f t="shared" si="117"/>
        <v>4.356579048583973E-4</v>
      </c>
      <c r="CE178" s="19">
        <f t="shared" si="118"/>
        <v>2.9326237373107089</v>
      </c>
      <c r="CF178" s="4">
        <f t="shared" si="119"/>
        <v>1.2776207131347864E-3</v>
      </c>
      <c r="CG178" s="3">
        <f>IF('Ponderación por derecho'!$D$20="Error ponderación","",CF178/$CF$1127)</f>
        <v>8.5832687228631368E-4</v>
      </c>
      <c r="CH178" s="39"/>
    </row>
    <row r="179" spans="1:86" ht="18.95" customHeight="1">
      <c r="A179" s="7">
        <v>13620</v>
      </c>
      <c r="B179" s="7" t="s">
        <v>120</v>
      </c>
      <c r="C179" s="7" t="s">
        <v>914</v>
      </c>
      <c r="D179" s="5">
        <v>0</v>
      </c>
      <c r="E179" s="5">
        <v>368</v>
      </c>
      <c r="F179" s="5">
        <v>86.676810000000003</v>
      </c>
      <c r="G179" s="5">
        <v>59.314770000000003</v>
      </c>
      <c r="H179" s="5">
        <v>90.613849999999999</v>
      </c>
      <c r="I179" s="5">
        <v>23.304780000000001</v>
      </c>
      <c r="J179" s="5">
        <v>27.194859999999998</v>
      </c>
      <c r="K179" s="85"/>
      <c r="L179" s="85">
        <v>6.5250000000000002E-2</v>
      </c>
      <c r="M179" s="85">
        <v>0.1485592</v>
      </c>
      <c r="N179" s="85">
        <v>0</v>
      </c>
      <c r="O179" s="85">
        <v>9.3424499999999994E-2</v>
      </c>
      <c r="P179" s="85">
        <v>4.4339999999999999E-4</v>
      </c>
      <c r="Q179" s="85">
        <v>5.36231E-2</v>
      </c>
      <c r="R179" s="85">
        <v>1.7600000000000001E-3</v>
      </c>
      <c r="S179" s="85">
        <v>0</v>
      </c>
      <c r="T179" s="5">
        <v>0.97338789999999997</v>
      </c>
      <c r="U179" s="5">
        <v>6.3459600000000005E-2</v>
      </c>
      <c r="V179" s="5">
        <v>0.81473899999999999</v>
      </c>
      <c r="W179" s="5">
        <v>0.5731832</v>
      </c>
      <c r="X179" s="5">
        <v>0.96519960000000005</v>
      </c>
      <c r="Y179" s="5">
        <v>0.71033780000000002</v>
      </c>
      <c r="Z179" s="5">
        <v>0.24615380000000001</v>
      </c>
      <c r="AA179" s="5">
        <v>0</v>
      </c>
      <c r="AB179" s="5">
        <v>0</v>
      </c>
      <c r="AC179" s="5">
        <v>0.56079999999999997</v>
      </c>
      <c r="AD179" s="40">
        <v>0</v>
      </c>
      <c r="AE179" s="19">
        <v>0.75377360000000004</v>
      </c>
      <c r="AF179" s="5">
        <v>0</v>
      </c>
      <c r="AG179" s="5">
        <v>0</v>
      </c>
      <c r="AH179" s="32">
        <v>1</v>
      </c>
      <c r="AI179" s="32">
        <v>0</v>
      </c>
      <c r="AJ179" s="32">
        <v>0</v>
      </c>
      <c r="AK179" s="16"/>
      <c r="AL179" s="34">
        <f t="shared" si="90"/>
        <v>1.0511838769050663</v>
      </c>
      <c r="AM179" s="34">
        <f t="shared" si="91"/>
        <v>0.31098422252652264</v>
      </c>
      <c r="AN179" s="34">
        <f t="shared" si="92"/>
        <v>1.9487994994777067</v>
      </c>
      <c r="AO179" s="34">
        <f t="shared" si="93"/>
        <v>0.32169607161181113</v>
      </c>
      <c r="AP179" s="34">
        <f t="shared" si="94"/>
        <v>0.17726808008789405</v>
      </c>
      <c r="AQ179" s="34" t="str">
        <f t="shared" si="95"/>
        <v/>
      </c>
      <c r="AR179" s="34">
        <f t="shared" si="96"/>
        <v>1.674475219692799</v>
      </c>
      <c r="AS179" s="34">
        <f t="shared" si="97"/>
        <v>1.3515412175054207</v>
      </c>
      <c r="AT179" s="34">
        <f t="shared" si="98"/>
        <v>-0.15074875333706975</v>
      </c>
      <c r="AU179" s="34">
        <f t="shared" si="99"/>
        <v>1.9434603307091103</v>
      </c>
      <c r="AV179" s="34">
        <f t="shared" si="100"/>
        <v>-0.63806217003110433</v>
      </c>
      <c r="AW179" s="34">
        <f t="shared" si="101"/>
        <v>1.0906035470795994</v>
      </c>
      <c r="AX179" s="34">
        <f t="shared" si="102"/>
        <v>-0.14580135574709455</v>
      </c>
      <c r="AY179" s="34">
        <f t="shared" si="103"/>
        <v>-0.21011422768154267</v>
      </c>
      <c r="AZ179" s="34">
        <f t="shared" si="104"/>
        <v>0.54543492260431126</v>
      </c>
      <c r="BA179" s="34">
        <f t="shared" si="105"/>
        <v>-1.3506132535144157</v>
      </c>
      <c r="BB179" s="34">
        <f t="shared" si="106"/>
        <v>0.35189309447288053</v>
      </c>
      <c r="BC179" s="34">
        <f t="shared" si="107"/>
        <v>-0.66046451848117427</v>
      </c>
      <c r="BD179" s="34">
        <f t="shared" si="108"/>
        <v>1.8952322529630921</v>
      </c>
      <c r="BE179" s="34">
        <f t="shared" si="109"/>
        <v>-2.3156772857435377</v>
      </c>
      <c r="BF179" s="34">
        <f t="shared" si="110"/>
        <v>1.4465203942826408</v>
      </c>
      <c r="BG179" s="34">
        <f t="shared" si="111"/>
        <v>-0.258133953880894</v>
      </c>
      <c r="BH179" s="34">
        <f t="shared" si="112"/>
        <v>-0.11506432621005545</v>
      </c>
      <c r="BI179" s="19">
        <f t="shared" si="120"/>
        <v>0.29909312298164548</v>
      </c>
      <c r="BJ179" s="19">
        <f t="shared" si="121"/>
        <v>0.77911751223073411</v>
      </c>
      <c r="BK179" s="19">
        <f t="shared" si="122"/>
        <v>0.58075352530977087</v>
      </c>
      <c r="BL179" s="19">
        <f t="shared" si="123"/>
        <v>0.4502175617839983</v>
      </c>
      <c r="BM179" s="19">
        <f t="shared" si="124"/>
        <v>1.3386535545866989</v>
      </c>
      <c r="BN179" s="19">
        <f t="shared" si="125"/>
        <v>-0.63418519295652531</v>
      </c>
      <c r="BO179" s="19">
        <f t="shared" si="126"/>
        <v>0.6525781804319073</v>
      </c>
      <c r="BP179" s="19">
        <f t="shared" si="127"/>
        <v>0.4526912605789859</v>
      </c>
      <c r="BQ179" s="19">
        <f t="shared" si="128"/>
        <v>0.76253001450205493</v>
      </c>
      <c r="BR179" s="19">
        <f t="shared" si="129"/>
        <v>0.19431189844754324</v>
      </c>
      <c r="BS179" s="19">
        <f t="shared" si="130"/>
        <v>0.24200177433782274</v>
      </c>
      <c r="BT179" s="19">
        <f>IF(AND('[1]Ponderación por derecho'!$B$13&lt;&gt;1,'[1]Ponderación por derecho'!$B$13&lt;&gt;0),"Error ponderación",IFERROR(IF(SUM($BI$1126:$BS$1126)=0,0,SUMPRODUCT($BI$1126:$BS$1126,BI179:BS179)),""))</f>
        <v>0.29185703477514291</v>
      </c>
      <c r="BU179" s="34">
        <f t="shared" si="131"/>
        <v>0.30004158723927316</v>
      </c>
      <c r="BV179" s="16">
        <f t="shared" si="132"/>
        <v>0</v>
      </c>
      <c r="BW179" s="34">
        <f t="shared" si="113"/>
        <v>0.70108617768682724</v>
      </c>
      <c r="BX179" s="34">
        <f t="shared" si="114"/>
        <v>-4.9550489627895586E-2</v>
      </c>
      <c r="BY179" s="34">
        <f t="shared" si="133"/>
        <v>0.3461456464926651</v>
      </c>
      <c r="BZ179" s="34">
        <f t="shared" si="134"/>
        <v>-0.33256044485053227</v>
      </c>
      <c r="CA179" s="19">
        <f t="shared" si="115"/>
        <v>-0.25370130432820881</v>
      </c>
      <c r="CB179" s="16"/>
      <c r="CC179" s="5">
        <f t="shared" si="116"/>
        <v>13620</v>
      </c>
      <c r="CD179" s="6">
        <f t="shared" si="117"/>
        <v>5.3817424970758714E-5</v>
      </c>
      <c r="CE179" s="19">
        <f t="shared" si="118"/>
        <v>1.2740627790427641</v>
      </c>
      <c r="CF179" s="4">
        <f t="shared" si="119"/>
        <v>6.8566778019170296E-5</v>
      </c>
      <c r="CG179" s="3">
        <f>IF('Ponderación por derecho'!$D$20="Error ponderación","",CF179/$CF$1127)</f>
        <v>4.6064303368675556E-5</v>
      </c>
      <c r="CH179" s="39"/>
    </row>
    <row r="180" spans="1:86" ht="18.95" customHeight="1">
      <c r="A180" s="7">
        <v>13647</v>
      </c>
      <c r="B180" s="7" t="s">
        <v>120</v>
      </c>
      <c r="C180" s="7" t="s">
        <v>913</v>
      </c>
      <c r="D180" s="5">
        <v>0</v>
      </c>
      <c r="E180" s="5">
        <v>588</v>
      </c>
      <c r="F180" s="5">
        <v>81.222359999999995</v>
      </c>
      <c r="G180" s="5">
        <v>59.644410000000001</v>
      </c>
      <c r="H180" s="5">
        <v>85.237979999999993</v>
      </c>
      <c r="I180" s="5">
        <v>25.358709999999999</v>
      </c>
      <c r="J180" s="5">
        <v>31.520769999999999</v>
      </c>
      <c r="K180" s="85"/>
      <c r="L180" s="85">
        <v>7.9750000000000003E-4</v>
      </c>
      <c r="M180" s="85">
        <v>4.2580999999999999E-3</v>
      </c>
      <c r="N180" s="85">
        <v>0</v>
      </c>
      <c r="O180" s="85">
        <v>2.4196999999999999E-3</v>
      </c>
      <c r="P180" s="85">
        <v>2.9040900000000001E-2</v>
      </c>
      <c r="Q180" s="85">
        <v>9.8999999999999999E-4</v>
      </c>
      <c r="R180" s="85">
        <v>0</v>
      </c>
      <c r="S180" s="85">
        <v>2.8224999999999999E-3</v>
      </c>
      <c r="T180" s="5">
        <v>0.95443929999999999</v>
      </c>
      <c r="U180" s="5">
        <v>0.17873829999999999</v>
      </c>
      <c r="V180" s="5">
        <v>0.84579439999999995</v>
      </c>
      <c r="W180" s="5">
        <v>0.69626160000000004</v>
      </c>
      <c r="X180" s="5">
        <v>0.87383169999999999</v>
      </c>
      <c r="Y180" s="5">
        <v>0.79205610000000004</v>
      </c>
      <c r="Z180" s="5">
        <v>2.85714E-2</v>
      </c>
      <c r="AA180" s="5">
        <v>0</v>
      </c>
      <c r="AB180" s="5">
        <v>0</v>
      </c>
      <c r="AC180" s="5">
        <v>0.52139999999999997</v>
      </c>
      <c r="AD180" s="40">
        <v>0</v>
      </c>
      <c r="AE180" s="19">
        <v>0</v>
      </c>
      <c r="AF180" s="5">
        <v>0</v>
      </c>
      <c r="AG180" s="5">
        <v>0</v>
      </c>
      <c r="AH180" s="32">
        <v>1</v>
      </c>
      <c r="AI180" s="32">
        <v>0</v>
      </c>
      <c r="AJ180" s="32">
        <v>0</v>
      </c>
      <c r="AK180" s="16"/>
      <c r="AL180" s="34">
        <f t="shared" si="90"/>
        <v>0.71822844125583873</v>
      </c>
      <c r="AM180" s="34">
        <f t="shared" si="91"/>
        <v>0.3440968636008212</v>
      </c>
      <c r="AN180" s="34">
        <f t="shared" si="92"/>
        <v>1.3023849022462923</v>
      </c>
      <c r="AO180" s="34">
        <f t="shared" si="93"/>
        <v>0.50502058070245426</v>
      </c>
      <c r="AP180" s="34">
        <f t="shared" si="94"/>
        <v>0.5040034540616769</v>
      </c>
      <c r="AQ180" s="34" t="str">
        <f t="shared" si="95"/>
        <v/>
      </c>
      <c r="AR180" s="34">
        <f t="shared" si="96"/>
        <v>-0.58120648581201362</v>
      </c>
      <c r="AS180" s="34">
        <f t="shared" si="97"/>
        <v>-0.89365995468946746</v>
      </c>
      <c r="AT180" s="34">
        <f t="shared" si="98"/>
        <v>-0.15074875333706975</v>
      </c>
      <c r="AU180" s="34">
        <f t="shared" si="99"/>
        <v>-0.36845784577345309</v>
      </c>
      <c r="AV180" s="34">
        <f t="shared" si="100"/>
        <v>5.4332856732120072E-2</v>
      </c>
      <c r="AW180" s="34">
        <f t="shared" si="101"/>
        <v>-0.38391609128210596</v>
      </c>
      <c r="AX180" s="34">
        <f t="shared" si="102"/>
        <v>-0.20200785050292994</v>
      </c>
      <c r="AY180" s="34">
        <f t="shared" si="103"/>
        <v>-0.10052798787056082</v>
      </c>
      <c r="AZ180" s="34">
        <f t="shared" si="104"/>
        <v>0.21625300352324031</v>
      </c>
      <c r="BA180" s="34">
        <f t="shared" si="105"/>
        <v>-0.25483601964080804</v>
      </c>
      <c r="BB180" s="34">
        <f t="shared" si="106"/>
        <v>1.1136519888832166</v>
      </c>
      <c r="BC180" s="34">
        <f t="shared" si="107"/>
        <v>0.71398356479768299</v>
      </c>
      <c r="BD180" s="34">
        <f t="shared" si="108"/>
        <v>0.80024668007346156</v>
      </c>
      <c r="BE180" s="34">
        <f t="shared" si="109"/>
        <v>-1.066196266953549</v>
      </c>
      <c r="BF180" s="34">
        <f t="shared" si="110"/>
        <v>-0.73031317420400932</v>
      </c>
      <c r="BG180" s="34">
        <f t="shared" si="111"/>
        <v>-0.258133953880894</v>
      </c>
      <c r="BH180" s="34">
        <f t="shared" si="112"/>
        <v>-0.11506432621005545</v>
      </c>
      <c r="BI180" s="19">
        <f t="shared" si="120"/>
        <v>0.52377444130274209</v>
      </c>
      <c r="BJ180" s="19">
        <f t="shared" si="121"/>
        <v>0.29218078889067473</v>
      </c>
      <c r="BK180" s="19">
        <f t="shared" si="122"/>
        <v>0.17951735045468475</v>
      </c>
      <c r="BL180" s="19">
        <f t="shared" si="123"/>
        <v>0.28373984395938451</v>
      </c>
      <c r="BM180" s="19">
        <f t="shared" si="124"/>
        <v>0.31193076278722848</v>
      </c>
      <c r="BN180" s="19">
        <f t="shared" si="125"/>
        <v>-9.7878322988530053E-2</v>
      </c>
      <c r="BO180" s="19">
        <f t="shared" si="126"/>
        <v>0.11245249764786287</v>
      </c>
      <c r="BP180" s="19">
        <f t="shared" si="127"/>
        <v>0.25811029537645441</v>
      </c>
      <c r="BQ180" s="19">
        <f t="shared" si="128"/>
        <v>-3.7537573606243803E-2</v>
      </c>
      <c r="BR180" s="19">
        <f t="shared" si="129"/>
        <v>0.11985549983479464</v>
      </c>
      <c r="BS180" s="19">
        <f t="shared" si="130"/>
        <v>0.16754537572507414</v>
      </c>
      <c r="BT180" s="19">
        <f>IF(AND('[1]Ponderación por derecho'!$B$13&lt;&gt;1,'[1]Ponderación por derecho'!$B$13&lt;&gt;0),"Error ponderación",IFERROR(IF(SUM($BI$1126:$BS$1126)=0,0,SUMPRODUCT($BI$1126:$BS$1126,BI180:BS180)),""))</f>
        <v>8.5298909705507367E-2</v>
      </c>
      <c r="BU180" s="34">
        <f t="shared" si="131"/>
        <v>9.1348330305418363E-2</v>
      </c>
      <c r="BV180" s="16">
        <f t="shared" si="132"/>
        <v>0</v>
      </c>
      <c r="BW180" s="34">
        <f t="shared" si="113"/>
        <v>0.13076005103449992</v>
      </c>
      <c r="BX180" s="34">
        <f t="shared" si="114"/>
        <v>-4.9550489627895586E-2</v>
      </c>
      <c r="BY180" s="34">
        <f t="shared" si="133"/>
        <v>-2.7676504258153067</v>
      </c>
      <c r="BZ180" s="34">
        <f t="shared" si="134"/>
        <v>0.89548028813623415</v>
      </c>
      <c r="CA180" s="19">
        <f t="shared" si="115"/>
        <v>0.67971175504056491</v>
      </c>
      <c r="CB180" s="16"/>
      <c r="CC180" s="5">
        <f t="shared" si="116"/>
        <v>13647</v>
      </c>
      <c r="CD180" s="6">
        <f t="shared" si="117"/>
        <v>8.5990885551103592E-5</v>
      </c>
      <c r="CE180" s="19">
        <f t="shared" si="118"/>
        <v>2.267521632064053</v>
      </c>
      <c r="CF180" s="4">
        <f t="shared" si="119"/>
        <v>1.9498619314747162E-4</v>
      </c>
      <c r="CG180" s="3">
        <f>IF('Ponderación por derecho'!$D$20="Error ponderación","",CF180/$CF$1127)</f>
        <v>1.3099497181181659E-4</v>
      </c>
      <c r="CH180" s="39"/>
    </row>
    <row r="181" spans="1:86" ht="18.95" customHeight="1">
      <c r="A181" s="7">
        <v>13650</v>
      </c>
      <c r="B181" s="7" t="s">
        <v>120</v>
      </c>
      <c r="C181" s="7" t="s">
        <v>912</v>
      </c>
      <c r="D181" s="5">
        <v>0</v>
      </c>
      <c r="E181" s="5">
        <v>281</v>
      </c>
      <c r="F181" s="5">
        <v>92.153599999999997</v>
      </c>
      <c r="G181" s="5">
        <v>75.970500000000001</v>
      </c>
      <c r="H181" s="5">
        <v>92.100160000000002</v>
      </c>
      <c r="I181" s="5">
        <v>41.265529999999998</v>
      </c>
      <c r="J181" s="5">
        <v>42.041930000000001</v>
      </c>
      <c r="K181" s="85"/>
      <c r="L181" s="85">
        <v>0</v>
      </c>
      <c r="M181" s="85"/>
      <c r="N181" s="85"/>
      <c r="O181" s="85">
        <v>0</v>
      </c>
      <c r="P181" s="85">
        <v>0</v>
      </c>
      <c r="Q181" s="85">
        <v>0</v>
      </c>
      <c r="R181" s="85">
        <v>0</v>
      </c>
      <c r="S181" s="85">
        <v>0</v>
      </c>
      <c r="T181" s="5">
        <v>0.96884729999999997</v>
      </c>
      <c r="U181" s="5">
        <v>6.5420599999999995E-2</v>
      </c>
      <c r="V181" s="5">
        <v>0.71651089999999995</v>
      </c>
      <c r="W181" s="5">
        <v>0.57320870000000002</v>
      </c>
      <c r="X181" s="5">
        <v>0.86292829999999998</v>
      </c>
      <c r="Y181" s="5">
        <v>0.84112149999999997</v>
      </c>
      <c r="Z181" s="5">
        <v>0.19354840000000001</v>
      </c>
      <c r="AA181" s="5">
        <v>0</v>
      </c>
      <c r="AB181" s="5">
        <v>0</v>
      </c>
      <c r="AC181" s="5">
        <v>0.47649999999999998</v>
      </c>
      <c r="AD181" s="40">
        <v>47686.832740213526</v>
      </c>
      <c r="AE181" s="19">
        <v>0.47264149999999999</v>
      </c>
      <c r="AF181" s="5">
        <v>0</v>
      </c>
      <c r="AG181" s="5">
        <v>0</v>
      </c>
      <c r="AH181" s="32">
        <v>0</v>
      </c>
      <c r="AI181" s="32">
        <v>0</v>
      </c>
      <c r="AJ181" s="32">
        <v>1</v>
      </c>
      <c r="AK181" s="16"/>
      <c r="AL181" s="34">
        <f t="shared" si="90"/>
        <v>1.385503010898288</v>
      </c>
      <c r="AM181" s="34">
        <f t="shared" si="91"/>
        <v>1.9840676144705556</v>
      </c>
      <c r="AN181" s="34">
        <f t="shared" si="92"/>
        <v>2.1275189402400434</v>
      </c>
      <c r="AO181" s="34">
        <f t="shared" si="93"/>
        <v>1.924791443240724</v>
      </c>
      <c r="AP181" s="34">
        <f t="shared" si="94"/>
        <v>1.2986651893354124</v>
      </c>
      <c r="AQ181" s="34" t="str">
        <f t="shared" si="95"/>
        <v/>
      </c>
      <c r="AR181" s="34">
        <f t="shared" si="96"/>
        <v>-0.60911705809610017</v>
      </c>
      <c r="AS181" s="34" t="str">
        <f t="shared" si="97"/>
        <v/>
      </c>
      <c r="AT181" s="34" t="str">
        <f t="shared" si="98"/>
        <v/>
      </c>
      <c r="AU181" s="34">
        <f t="shared" si="99"/>
        <v>-0.42992876172112682</v>
      </c>
      <c r="AV181" s="34">
        <f t="shared" si="100"/>
        <v>-0.64879765232385067</v>
      </c>
      <c r="AW181" s="34">
        <f t="shared" si="101"/>
        <v>-0.41165100414070804</v>
      </c>
      <c r="AX181" s="34">
        <f t="shared" si="102"/>
        <v>-0.20200785050292994</v>
      </c>
      <c r="AY181" s="34">
        <f t="shared" si="103"/>
        <v>-0.21011422768154267</v>
      </c>
      <c r="AZ181" s="34">
        <f t="shared" si="104"/>
        <v>0.46655398038274792</v>
      </c>
      <c r="BA181" s="34">
        <f t="shared" si="105"/>
        <v>-1.3319730436957229</v>
      </c>
      <c r="BB181" s="34">
        <f t="shared" si="106"/>
        <v>-2.0575470948670755</v>
      </c>
      <c r="BC181" s="34">
        <f t="shared" si="107"/>
        <v>-0.66017975343610036</v>
      </c>
      <c r="BD181" s="34">
        <f t="shared" si="108"/>
        <v>0.66957643707296799</v>
      </c>
      <c r="BE181" s="34">
        <f t="shared" si="109"/>
        <v>-0.31598137042072566</v>
      </c>
      <c r="BF181" s="34">
        <f t="shared" si="110"/>
        <v>0.92022230857503018</v>
      </c>
      <c r="BG181" s="34">
        <f t="shared" si="111"/>
        <v>-0.258133953880894</v>
      </c>
      <c r="BH181" s="34">
        <f t="shared" si="112"/>
        <v>-0.11506432621005545</v>
      </c>
      <c r="BI181" s="19">
        <f t="shared" si="120"/>
        <v>0.39777294827216025</v>
      </c>
      <c r="BJ181" s="19">
        <f t="shared" si="121"/>
        <v>-0.22753217949754001</v>
      </c>
      <c r="BK181" s="19">
        <f t="shared" si="122"/>
        <v>0.36266162873109381</v>
      </c>
      <c r="BL181" s="19">
        <f t="shared" si="123"/>
        <v>1.385503010898288</v>
      </c>
      <c r="BM181" s="19">
        <f t="shared" si="124"/>
        <v>0.5127709548957512</v>
      </c>
      <c r="BN181" s="19">
        <f t="shared" si="125"/>
        <v>0.14024132938457054</v>
      </c>
      <c r="BO181" s="19">
        <f t="shared" si="126"/>
        <v>0.65989813982758794</v>
      </c>
      <c r="BP181" s="19">
        <f t="shared" si="127"/>
        <v>0.59174758019767904</v>
      </c>
      <c r="BQ181" s="19">
        <f t="shared" si="128"/>
        <v>0.69853703059725847</v>
      </c>
      <c r="BR181" s="19">
        <f t="shared" si="129"/>
        <v>0.30575160977861709</v>
      </c>
      <c r="BS181" s="19">
        <f t="shared" si="130"/>
        <v>0.3534414856688966</v>
      </c>
      <c r="BT181" s="19">
        <f>IF(AND('[1]Ponderación por derecho'!$B$13&lt;&gt;1,'[1]Ponderación por derecho'!$B$13&lt;&gt;0),"Error ponderación",IFERROR(IF(SUM($BI$1126:$BS$1126)=0,0,SUMPRODUCT($BI$1126:$BS$1126,BI181:BS181)),""))</f>
        <v>0.3265150328296571</v>
      </c>
      <c r="BU181" s="34">
        <f t="shared" si="131"/>
        <v>0.33505783504054171</v>
      </c>
      <c r="BV181" s="16">
        <f t="shared" si="132"/>
        <v>0</v>
      </c>
      <c r="BW181" s="34">
        <f t="shared" si="113"/>
        <v>-0.51918012883071585</v>
      </c>
      <c r="BX181" s="34">
        <f t="shared" si="114"/>
        <v>-4.6865637531973037E-2</v>
      </c>
      <c r="BY181" s="34">
        <f t="shared" si="133"/>
        <v>-0.81519514440222962</v>
      </c>
      <c r="BZ181" s="34">
        <f t="shared" si="134"/>
        <v>0.46041363692163956</v>
      </c>
      <c r="CA181" s="19">
        <f t="shared" si="115"/>
        <v>0.34902492761599102</v>
      </c>
      <c r="CB181" s="16"/>
      <c r="CC181" s="5">
        <f t="shared" si="116"/>
        <v>13650</v>
      </c>
      <c r="CD181" s="6">
        <f t="shared" si="117"/>
        <v>4.1094283741258689E-5</v>
      </c>
      <c r="CE181" s="19">
        <f t="shared" si="118"/>
        <v>2.2235183763713153</v>
      </c>
      <c r="CF181" s="4">
        <f t="shared" si="119"/>
        <v>9.137389506250566E-5</v>
      </c>
      <c r="CG181" s="3">
        <f>IF('Ponderación por derecho'!$D$20="Error ponderación","",CF181/$CF$1127)</f>
        <v>6.1386504422885214E-5</v>
      </c>
      <c r="CH181" s="39"/>
    </row>
    <row r="182" spans="1:86" ht="18.95" customHeight="1">
      <c r="A182" s="7">
        <v>13654</v>
      </c>
      <c r="B182" s="7" t="s">
        <v>120</v>
      </c>
      <c r="C182" s="7" t="s">
        <v>911</v>
      </c>
      <c r="D182" s="5">
        <v>0</v>
      </c>
      <c r="E182" s="5">
        <v>18320</v>
      </c>
      <c r="F182" s="5">
        <v>81.902569999999997</v>
      </c>
      <c r="G182" s="5">
        <v>64.074969999999993</v>
      </c>
      <c r="H182" s="5">
        <v>75.821960000000004</v>
      </c>
      <c r="I182" s="5">
        <v>17.115379999999998</v>
      </c>
      <c r="J182" s="5">
        <v>54.21143</v>
      </c>
      <c r="K182" s="85">
        <v>8.5240000000000001E-4</v>
      </c>
      <c r="L182" s="85">
        <v>3.4672000000000001E-3</v>
      </c>
      <c r="M182" s="85">
        <v>1.1897700000000001E-2</v>
      </c>
      <c r="N182" s="85">
        <v>6.3150000000000001E-4</v>
      </c>
      <c r="O182" s="85">
        <v>9.7680000000000011E-4</v>
      </c>
      <c r="P182" s="85">
        <v>2.8341999999999998E-3</v>
      </c>
      <c r="Q182" s="85">
        <v>0.18431410000000001</v>
      </c>
      <c r="R182" s="85">
        <v>2.1120000000000001E-4</v>
      </c>
      <c r="S182" s="85">
        <v>5.708E-4</v>
      </c>
      <c r="T182" s="5">
        <v>0.96787970000000001</v>
      </c>
      <c r="U182" s="5">
        <v>0.15897539999999999</v>
      </c>
      <c r="V182" s="5">
        <v>0.83995730000000002</v>
      </c>
      <c r="W182" s="5">
        <v>0.62548280000000001</v>
      </c>
      <c r="X182" s="5">
        <v>0.83939830000000004</v>
      </c>
      <c r="Y182" s="5">
        <v>0.76860139999999999</v>
      </c>
      <c r="Z182" s="5">
        <v>1.41437E-2</v>
      </c>
      <c r="AA182" s="5">
        <v>1.06441E-3</v>
      </c>
      <c r="AB182" s="5">
        <v>1.6375999999999999E-4</v>
      </c>
      <c r="AC182" s="5">
        <v>0.56799999999999995</v>
      </c>
      <c r="AD182" s="40">
        <v>0</v>
      </c>
      <c r="AE182" s="19">
        <v>0.84811320000000001</v>
      </c>
      <c r="AF182" s="5">
        <v>1</v>
      </c>
      <c r="AG182" s="5">
        <v>1</v>
      </c>
      <c r="AH182" s="32">
        <v>1</v>
      </c>
      <c r="AI182" s="32">
        <v>0</v>
      </c>
      <c r="AJ182" s="32">
        <v>1</v>
      </c>
      <c r="AK182" s="16"/>
      <c r="AL182" s="34">
        <f t="shared" si="90"/>
        <v>0.7597504309858687</v>
      </c>
      <c r="AM182" s="34">
        <f t="shared" si="91"/>
        <v>0.78915068910180763</v>
      </c>
      <c r="AN182" s="34">
        <f t="shared" si="92"/>
        <v>0.17016764702566259</v>
      </c>
      <c r="AO182" s="34">
        <f t="shared" si="93"/>
        <v>-0.23074179947709103</v>
      </c>
      <c r="AP182" s="34">
        <f t="shared" si="94"/>
        <v>2.2178258130131936</v>
      </c>
      <c r="AQ182" s="34">
        <f t="shared" si="95"/>
        <v>-0.36879023771761849</v>
      </c>
      <c r="AR182" s="34">
        <f t="shared" si="96"/>
        <v>-0.48777343900721631</v>
      </c>
      <c r="AS182" s="34">
        <f t="shared" si="97"/>
        <v>-0.7747943405319867</v>
      </c>
      <c r="AT182" s="34">
        <f t="shared" si="98"/>
        <v>-0.13625842987983114</v>
      </c>
      <c r="AU182" s="34">
        <f t="shared" si="99"/>
        <v>-0.40511378850226182</v>
      </c>
      <c r="AV182" s="34">
        <f t="shared" si="100"/>
        <v>-0.58017675941879499</v>
      </c>
      <c r="AW182" s="34">
        <f t="shared" si="101"/>
        <v>4.751920210113501</v>
      </c>
      <c r="AX182" s="34">
        <f t="shared" si="102"/>
        <v>-0.19526307113222968</v>
      </c>
      <c r="AY182" s="34">
        <f t="shared" si="103"/>
        <v>-0.18795237624341746</v>
      </c>
      <c r="AZ182" s="34">
        <f t="shared" si="104"/>
        <v>0.44974448390792499</v>
      </c>
      <c r="BA182" s="34">
        <f t="shared" si="105"/>
        <v>-0.44269150287683273</v>
      </c>
      <c r="BB182" s="34">
        <f t="shared" si="106"/>
        <v>0.97047357731670891</v>
      </c>
      <c r="BC182" s="34">
        <f t="shared" si="107"/>
        <v>-7.6421461565818638E-2</v>
      </c>
      <c r="BD182" s="34">
        <f t="shared" si="108"/>
        <v>0.3875845063172767</v>
      </c>
      <c r="BE182" s="34">
        <f t="shared" si="109"/>
        <v>-1.4248209868928232</v>
      </c>
      <c r="BF182" s="34">
        <f t="shared" si="110"/>
        <v>-0.87465711781367095</v>
      </c>
      <c r="BG182" s="34">
        <f t="shared" si="111"/>
        <v>-0.17493109343699534</v>
      </c>
      <c r="BH182" s="34">
        <f t="shared" si="112"/>
        <v>-0.1109822645842681</v>
      </c>
      <c r="BI182" s="19">
        <f t="shared" si="120"/>
        <v>-0.21377136452292955</v>
      </c>
      <c r="BJ182" s="19">
        <f t="shared" si="121"/>
        <v>0.42395027580376676</v>
      </c>
      <c r="BK182" s="19">
        <f t="shared" si="122"/>
        <v>-3.0488457037312216E-2</v>
      </c>
      <c r="BL182" s="19">
        <f t="shared" si="123"/>
        <v>0.31174600055301877</v>
      </c>
      <c r="BM182" s="19">
        <f t="shared" si="124"/>
        <v>0.73343217694273621</v>
      </c>
      <c r="BN182" s="19">
        <f t="shared" si="125"/>
        <v>-0.4150824384419165</v>
      </c>
      <c r="BO182" s="19">
        <f t="shared" si="126"/>
        <v>1.656974298181445</v>
      </c>
      <c r="BP182" s="19">
        <f t="shared" si="127"/>
        <v>0.28224367992681954</v>
      </c>
      <c r="BQ182" s="19">
        <f t="shared" si="128"/>
        <v>-0.10095302102373989</v>
      </c>
      <c r="BR182" s="19">
        <f t="shared" si="129"/>
        <v>0.13228898710181866</v>
      </c>
      <c r="BS182" s="19">
        <f t="shared" si="130"/>
        <v>0.15360526338606106</v>
      </c>
      <c r="BT182" s="19">
        <f>IF(AND('[1]Ponderación por derecho'!$B$13&lt;&gt;1,'[1]Ponderación por derecho'!$B$13&lt;&gt;0),"Error ponderación",IFERROR(IF(SUM($BI$1126:$BS$1126)=0,0,SUMPRODUCT($BI$1126:$BS$1126,BI182:BS182)),""))</f>
        <v>0.78875247271890092</v>
      </c>
      <c r="BU182" s="34">
        <f t="shared" si="131"/>
        <v>0.80207329025312346</v>
      </c>
      <c r="BV182" s="16">
        <f t="shared" si="132"/>
        <v>0</v>
      </c>
      <c r="BW182" s="34">
        <f t="shared" si="113"/>
        <v>0.80530821098369898</v>
      </c>
      <c r="BX182" s="34">
        <f t="shared" si="114"/>
        <v>-4.9550489627895586E-2</v>
      </c>
      <c r="BY182" s="34">
        <f t="shared" si="133"/>
        <v>0.73585719375712888</v>
      </c>
      <c r="BZ182" s="34">
        <f t="shared" si="134"/>
        <v>-0.49720497170431077</v>
      </c>
      <c r="CA182" s="19">
        <f t="shared" si="115"/>
        <v>-0.37884483368422217</v>
      </c>
      <c r="CB182" s="16"/>
      <c r="CC182" s="5">
        <f t="shared" si="116"/>
        <v>13654</v>
      </c>
      <c r="CD182" s="6">
        <f t="shared" si="117"/>
        <v>2.6791718083269012E-3</v>
      </c>
      <c r="CE182" s="19">
        <f t="shared" si="118"/>
        <v>3.2410392741219001</v>
      </c>
      <c r="CF182" s="4">
        <f t="shared" si="119"/>
        <v>8.6833010529076791E-3</v>
      </c>
      <c r="CG182" s="3">
        <f>IF('Ponderación por derecho'!$D$20="Error ponderación","",CF182/$CF$1127)</f>
        <v>5.8335862570478023E-3</v>
      </c>
      <c r="CH182" s="39"/>
    </row>
    <row r="183" spans="1:86" ht="18.95" customHeight="1">
      <c r="A183" s="7">
        <v>13655</v>
      </c>
      <c r="B183" s="7" t="s">
        <v>120</v>
      </c>
      <c r="C183" s="7" t="s">
        <v>910</v>
      </c>
      <c r="D183" s="5">
        <v>0</v>
      </c>
      <c r="E183" s="5">
        <v>2564</v>
      </c>
      <c r="F183" s="5">
        <v>91.436189999999996</v>
      </c>
      <c r="G183" s="5">
        <v>67.217550000000003</v>
      </c>
      <c r="H183" s="5">
        <v>85.486779999999996</v>
      </c>
      <c r="I183" s="5">
        <v>23.28726</v>
      </c>
      <c r="J183" s="5">
        <v>64.591350000000006</v>
      </c>
      <c r="K183" s="85"/>
      <c r="L183" s="85">
        <v>3.0081999999999999E-3</v>
      </c>
      <c r="M183" s="85"/>
      <c r="N183" s="85"/>
      <c r="O183" s="85">
        <v>5.6729999999999997E-4</v>
      </c>
      <c r="P183" s="85">
        <v>0</v>
      </c>
      <c r="Q183" s="85">
        <v>0</v>
      </c>
      <c r="R183" s="85">
        <v>0</v>
      </c>
      <c r="S183" s="85">
        <v>0</v>
      </c>
      <c r="T183" s="5">
        <v>0.98087009999999997</v>
      </c>
      <c r="U183" s="5">
        <v>0.1570503</v>
      </c>
      <c r="V183" s="5">
        <v>0.81147800000000003</v>
      </c>
      <c r="W183" s="5">
        <v>0.5331688</v>
      </c>
      <c r="X183" s="5">
        <v>0.90342489999999998</v>
      </c>
      <c r="Y183" s="5">
        <v>0.61123110000000003</v>
      </c>
      <c r="Z183" s="5">
        <v>0.125</v>
      </c>
      <c r="AA183" s="5">
        <v>7.8003000000000002E-4</v>
      </c>
      <c r="AB183" s="5">
        <v>0</v>
      </c>
      <c r="AC183" s="5">
        <v>0.54979999999999996</v>
      </c>
      <c r="AD183" s="40">
        <v>0</v>
      </c>
      <c r="AE183" s="19">
        <v>0.64150940000000001</v>
      </c>
      <c r="AF183" s="5">
        <v>0</v>
      </c>
      <c r="AG183" s="5">
        <v>0</v>
      </c>
      <c r="AH183" s="32">
        <v>0</v>
      </c>
      <c r="AI183" s="32">
        <v>0</v>
      </c>
      <c r="AJ183" s="32">
        <v>0</v>
      </c>
      <c r="AK183" s="16"/>
      <c r="AL183" s="34">
        <f t="shared" si="90"/>
        <v>1.3417102253582038</v>
      </c>
      <c r="AM183" s="34">
        <f t="shared" si="91"/>
        <v>1.1048257394211569</v>
      </c>
      <c r="AN183" s="34">
        <f t="shared" si="92"/>
        <v>1.3323015393285094</v>
      </c>
      <c r="AO183" s="34">
        <f t="shared" si="93"/>
        <v>0.32013231559321831</v>
      </c>
      <c r="AP183" s="34">
        <f t="shared" si="94"/>
        <v>3.0018197109486451</v>
      </c>
      <c r="AQ183" s="34" t="str">
        <f t="shared" si="95"/>
        <v/>
      </c>
      <c r="AR183" s="34">
        <f t="shared" si="96"/>
        <v>-0.50383732951304172</v>
      </c>
      <c r="AS183" s="34" t="str">
        <f t="shared" si="97"/>
        <v/>
      </c>
      <c r="AT183" s="34" t="str">
        <f t="shared" si="98"/>
        <v/>
      </c>
      <c r="AU183" s="34">
        <f t="shared" si="99"/>
        <v>-0.41551687156238182</v>
      </c>
      <c r="AV183" s="34">
        <f t="shared" si="100"/>
        <v>-0.64879765232385067</v>
      </c>
      <c r="AW183" s="34">
        <f t="shared" si="101"/>
        <v>-0.41165100414070804</v>
      </c>
      <c r="AX183" s="34">
        <f t="shared" si="102"/>
        <v>-0.20200785050292994</v>
      </c>
      <c r="AY183" s="34">
        <f t="shared" si="103"/>
        <v>-0.21011422768154267</v>
      </c>
      <c r="AZ183" s="34">
        <f t="shared" si="104"/>
        <v>0.67541840185599156</v>
      </c>
      <c r="BA183" s="34">
        <f t="shared" si="105"/>
        <v>-0.46099046663102211</v>
      </c>
      <c r="BB183" s="34">
        <f t="shared" si="106"/>
        <v>0.27190392174697531</v>
      </c>
      <c r="BC183" s="34">
        <f t="shared" si="107"/>
        <v>-1.1073155937596431</v>
      </c>
      <c r="BD183" s="34">
        <f t="shared" si="108"/>
        <v>1.1549021669089627</v>
      </c>
      <c r="BE183" s="34">
        <f t="shared" si="109"/>
        <v>-3.8310286878763984</v>
      </c>
      <c r="BF183" s="34">
        <f t="shared" si="110"/>
        <v>0.23442024836220829</v>
      </c>
      <c r="BG183" s="34">
        <f t="shared" si="111"/>
        <v>-0.19716052519077057</v>
      </c>
      <c r="BH183" s="34">
        <f t="shared" si="112"/>
        <v>-0.11506432621005545</v>
      </c>
      <c r="BI183" s="19">
        <f t="shared" si="120"/>
        <v>0.43565553634874365</v>
      </c>
      <c r="BJ183" s="19">
        <f t="shared" si="121"/>
        <v>0.29096411055169685</v>
      </c>
      <c r="BK183" s="19">
        <f t="shared" si="122"/>
        <v>0.11719731579928039</v>
      </c>
      <c r="BL183" s="19">
        <f t="shared" si="123"/>
        <v>1.3417102253582038</v>
      </c>
      <c r="BM183" s="19">
        <f t="shared" si="124"/>
        <v>1.2470683354317422</v>
      </c>
      <c r="BN183" s="19">
        <f t="shared" si="125"/>
        <v>-1.0460387049473485</v>
      </c>
      <c r="BO183" s="19">
        <f t="shared" si="126"/>
        <v>0.19463323776950059</v>
      </c>
      <c r="BP183" s="19">
        <f t="shared" si="127"/>
        <v>0.56985118742763696</v>
      </c>
      <c r="BQ183" s="19">
        <f t="shared" si="128"/>
        <v>0.45533874867962315</v>
      </c>
      <c r="BR183" s="19">
        <f t="shared" si="129"/>
        <v>0.31147849082863016</v>
      </c>
      <c r="BS183" s="19">
        <f t="shared" si="130"/>
        <v>0.33884389048886859</v>
      </c>
      <c r="BT183" s="19">
        <f>IF(AND('[1]Ponderación por derecho'!$B$13&lt;&gt;1,'[1]Ponderación por derecho'!$B$13&lt;&gt;0),"Error ponderación",IFERROR(IF(SUM($BI$1126:$BS$1126)=0,0,SUMPRODUCT($BI$1126:$BS$1126,BI183:BS183)),""))</f>
        <v>-0.15830217048911488</v>
      </c>
      <c r="BU183" s="34">
        <f t="shared" si="131"/>
        <v>-0.15477078411471029</v>
      </c>
      <c r="BV183" s="16">
        <f t="shared" si="132"/>
        <v>0</v>
      </c>
      <c r="BW183" s="34">
        <f t="shared" si="113"/>
        <v>0.54185807126105046</v>
      </c>
      <c r="BX183" s="34">
        <f t="shared" si="114"/>
        <v>-4.9550489627895586E-2</v>
      </c>
      <c r="BY183" s="34">
        <f t="shared" si="133"/>
        <v>-0.11761140870374491</v>
      </c>
      <c r="BZ183" s="34">
        <f t="shared" si="134"/>
        <v>-0.12489872430980331</v>
      </c>
      <c r="CA183" s="19">
        <f t="shared" si="115"/>
        <v>-9.5861131215812634E-2</v>
      </c>
      <c r="CB183" s="16"/>
      <c r="CC183" s="5">
        <f t="shared" si="116"/>
        <v>13655</v>
      </c>
      <c r="CD183" s="6">
        <f t="shared" si="117"/>
        <v>3.7496705876365581E-4</v>
      </c>
      <c r="CE183" s="19">
        <f t="shared" si="118"/>
        <v>0.78644884318248887</v>
      </c>
      <c r="CF183" s="4">
        <f t="shared" si="119"/>
        <v>2.9489240959621745E-4</v>
      </c>
      <c r="CG183" s="3">
        <f>IF('Ponderación por derecho'!$D$20="Error ponderación","",CF183/$CF$1127)</f>
        <v>1.9811363183730164E-4</v>
      </c>
      <c r="CH183" s="39"/>
    </row>
    <row r="184" spans="1:86" ht="18.95" customHeight="1">
      <c r="A184" s="7">
        <v>13657</v>
      </c>
      <c r="B184" s="7" t="s">
        <v>120</v>
      </c>
      <c r="C184" s="7" t="s">
        <v>909</v>
      </c>
      <c r="D184" s="5">
        <v>0</v>
      </c>
      <c r="E184" s="5">
        <v>19226</v>
      </c>
      <c r="F184" s="5">
        <v>83.224090000000004</v>
      </c>
      <c r="G184" s="5">
        <v>62.927489999999999</v>
      </c>
      <c r="H184" s="5">
        <v>78.722849999999994</v>
      </c>
      <c r="I184" s="5">
        <v>25.289899999999999</v>
      </c>
      <c r="J184" s="5">
        <v>42.735259999999997</v>
      </c>
      <c r="K184" s="85">
        <v>1.4396300000000001E-2</v>
      </c>
      <c r="L184" s="85">
        <v>3.5720000000000001E-4</v>
      </c>
      <c r="M184" s="85">
        <v>8.6569999999999998E-3</v>
      </c>
      <c r="N184" s="85">
        <v>2.6259999999999999E-4</v>
      </c>
      <c r="O184" s="85">
        <v>3.7886999999999999E-3</v>
      </c>
      <c r="P184" s="85">
        <v>2.3737600000000001E-2</v>
      </c>
      <c r="Q184" s="85">
        <v>1.2497000000000001E-3</v>
      </c>
      <c r="R184" s="85">
        <v>0</v>
      </c>
      <c r="S184" s="85">
        <v>1.4E-5</v>
      </c>
      <c r="T184" s="5">
        <v>0.96070409999999995</v>
      </c>
      <c r="U184" s="5">
        <v>0.1696085</v>
      </c>
      <c r="V184" s="5">
        <v>0.84922589999999998</v>
      </c>
      <c r="W184" s="5">
        <v>0.6430825</v>
      </c>
      <c r="X184" s="5">
        <v>0.78320679999999998</v>
      </c>
      <c r="Y184" s="5">
        <v>0.77512080000000005</v>
      </c>
      <c r="Z184" s="5">
        <v>1.74051E-2</v>
      </c>
      <c r="AA184" s="5">
        <v>4.4211000000000001E-4</v>
      </c>
      <c r="AB184" s="5">
        <v>5.2009999999999998E-5</v>
      </c>
      <c r="AC184" s="5">
        <v>0.48559999999999998</v>
      </c>
      <c r="AD184" s="40">
        <v>7702.2781649849167</v>
      </c>
      <c r="AE184" s="19">
        <v>0.84811320000000001</v>
      </c>
      <c r="AF184" s="5">
        <v>1</v>
      </c>
      <c r="AG184" s="5">
        <v>1</v>
      </c>
      <c r="AH184" s="32">
        <v>1</v>
      </c>
      <c r="AI184" s="32">
        <v>0</v>
      </c>
      <c r="AJ184" s="32">
        <v>0</v>
      </c>
      <c r="AK184" s="16"/>
      <c r="AL184" s="34">
        <f t="shared" si="90"/>
        <v>0.84041984170907058</v>
      </c>
      <c r="AM184" s="34">
        <f t="shared" si="91"/>
        <v>0.67388526809726856</v>
      </c>
      <c r="AN184" s="34">
        <f t="shared" si="92"/>
        <v>0.51898144664556201</v>
      </c>
      <c r="AO184" s="34">
        <f t="shared" si="93"/>
        <v>0.49887891108833549</v>
      </c>
      <c r="AP184" s="34">
        <f t="shared" si="94"/>
        <v>1.3510323067366625</v>
      </c>
      <c r="AQ184" s="34">
        <f t="shared" si="95"/>
        <v>1.4340003003950578E-2</v>
      </c>
      <c r="AR184" s="34">
        <f t="shared" si="96"/>
        <v>-0.59661592151945353</v>
      </c>
      <c r="AS184" s="34">
        <f t="shared" si="97"/>
        <v>-0.82521684901412551</v>
      </c>
      <c r="AT184" s="34">
        <f t="shared" si="98"/>
        <v>-0.14472316515041755</v>
      </c>
      <c r="AU184" s="34">
        <f t="shared" si="99"/>
        <v>-0.33367928482277104</v>
      </c>
      <c r="AV184" s="34">
        <f t="shared" si="100"/>
        <v>-7.4069225458050683E-2</v>
      </c>
      <c r="AW184" s="34">
        <f t="shared" si="101"/>
        <v>-0.37664057929283434</v>
      </c>
      <c r="AX184" s="34">
        <f t="shared" si="102"/>
        <v>-0.20200785050292994</v>
      </c>
      <c r="AY184" s="34">
        <f t="shared" si="103"/>
        <v>-0.20957066440170077</v>
      </c>
      <c r="AZ184" s="34">
        <f t="shared" si="104"/>
        <v>0.32508737052972531</v>
      </c>
      <c r="BA184" s="34">
        <f t="shared" si="105"/>
        <v>-0.34161898119241518</v>
      </c>
      <c r="BB184" s="34">
        <f t="shared" si="106"/>
        <v>1.1978233615323886</v>
      </c>
      <c r="BC184" s="34">
        <f t="shared" si="107"/>
        <v>0.12011890564144838</v>
      </c>
      <c r="BD184" s="34">
        <f t="shared" si="108"/>
        <v>-0.28583451523217007</v>
      </c>
      <c r="BE184" s="34">
        <f t="shared" si="109"/>
        <v>-1.3251387057648565</v>
      </c>
      <c r="BF184" s="34">
        <f t="shared" si="110"/>
        <v>-0.84202798512526256</v>
      </c>
      <c r="BG184" s="34">
        <f t="shared" si="111"/>
        <v>-0.22357507466061982</v>
      </c>
      <c r="BH184" s="34">
        <f t="shared" si="112"/>
        <v>-0.1137678678248747</v>
      </c>
      <c r="BI184" s="19">
        <f t="shared" si="120"/>
        <v>6.3900822819032463E-2</v>
      </c>
      <c r="BJ184" s="19">
        <f t="shared" si="121"/>
        <v>0.42503090270340121</v>
      </c>
      <c r="BK184" s="19">
        <f t="shared" si="122"/>
        <v>4.5107299445464488E-2</v>
      </c>
      <c r="BL184" s="19">
        <f t="shared" si="123"/>
        <v>0.34784833827932649</v>
      </c>
      <c r="BM184" s="19">
        <f t="shared" si="124"/>
        <v>0.24383950222724052</v>
      </c>
      <c r="BN184" s="19">
        <f t="shared" si="125"/>
        <v>-0.18626269650461222</v>
      </c>
      <c r="BO184" s="19">
        <f t="shared" si="126"/>
        <v>0.14910856744174214</v>
      </c>
      <c r="BP184" s="19">
        <f t="shared" si="127"/>
        <v>0.31920599560307034</v>
      </c>
      <c r="BQ184" s="19">
        <f t="shared" si="128"/>
        <v>-7.0392935939297588E-2</v>
      </c>
      <c r="BR184" s="19">
        <f t="shared" si="129"/>
        <v>0.1357580342155833</v>
      </c>
      <c r="BS184" s="19">
        <f t="shared" si="130"/>
        <v>0.17236043649416502</v>
      </c>
      <c r="BT184" s="19">
        <f>IF(AND('[1]Ponderación por derecho'!$B$13&lt;&gt;1,'[1]Ponderación por derecho'!$B$13&lt;&gt;0),"Error ponderación",IFERROR(IF(SUM($BI$1126:$BS$1126)=0,0,SUMPRODUCT($BI$1126:$BS$1126,BI184:BS184)),""))</f>
        <v>0.10368165531016765</v>
      </c>
      <c r="BU184" s="34">
        <f t="shared" si="131"/>
        <v>0.10992109305841942</v>
      </c>
      <c r="BV184" s="16">
        <f t="shared" si="132"/>
        <v>0</v>
      </c>
      <c r="BW184" s="34">
        <f t="shared" si="113"/>
        <v>-0.38745505896939147</v>
      </c>
      <c r="BX184" s="34">
        <f t="shared" si="114"/>
        <v>-4.9116837894569221E-2</v>
      </c>
      <c r="BY184" s="34">
        <f t="shared" si="133"/>
        <v>0.73585719375712888</v>
      </c>
      <c r="BZ184" s="34">
        <f t="shared" si="134"/>
        <v>-9.9761765631056057E-2</v>
      </c>
      <c r="CA184" s="19">
        <f t="shared" si="115"/>
        <v>-7.6754952671970494E-2</v>
      </c>
      <c r="CB184" s="16"/>
      <c r="CC184" s="5">
        <f t="shared" si="116"/>
        <v>13657</v>
      </c>
      <c r="CD184" s="6">
        <f t="shared" si="117"/>
        <v>2.8116679687168666E-3</v>
      </c>
      <c r="CE184" s="19">
        <f t="shared" si="118"/>
        <v>2.2475651981253688</v>
      </c>
      <c r="CF184" s="4">
        <f t="shared" si="119"/>
        <v>6.3194070751718774E-3</v>
      </c>
      <c r="CG184" s="3">
        <f>IF('Ponderación por derecho'!$D$20="Error ponderación","",CF184/$CF$1127)</f>
        <v>4.2454829150566894E-3</v>
      </c>
      <c r="CH184" s="39"/>
    </row>
    <row r="185" spans="1:86" ht="18.95" customHeight="1">
      <c r="A185" s="7">
        <v>13667</v>
      </c>
      <c r="B185" s="7" t="s">
        <v>120</v>
      </c>
      <c r="C185" s="7" t="s">
        <v>908</v>
      </c>
      <c r="D185" s="5">
        <v>0</v>
      </c>
      <c r="E185" s="5">
        <v>4302</v>
      </c>
      <c r="F185" s="5">
        <v>87.977410000000006</v>
      </c>
      <c r="G185" s="5">
        <v>65.933179999999993</v>
      </c>
      <c r="H185" s="5">
        <v>87.282259999999994</v>
      </c>
      <c r="I185" s="5">
        <v>28.48883</v>
      </c>
      <c r="J185" s="5">
        <v>48.155790000000003</v>
      </c>
      <c r="K185" s="85">
        <v>1.7150800000000001E-2</v>
      </c>
      <c r="L185" s="85">
        <v>3.14218E-2</v>
      </c>
      <c r="M185" s="85">
        <v>0.13392780000000001</v>
      </c>
      <c r="N185" s="85">
        <v>0</v>
      </c>
      <c r="O185" s="85">
        <v>7.9119099999999998E-2</v>
      </c>
      <c r="P185" s="85">
        <v>7.5976000000000004E-3</v>
      </c>
      <c r="Q185" s="85">
        <v>6.75872E-2</v>
      </c>
      <c r="R185" s="85">
        <v>1.7985E-3</v>
      </c>
      <c r="S185" s="85">
        <v>9.6259999999999998E-4</v>
      </c>
      <c r="T185" s="5">
        <v>0.95176039999999995</v>
      </c>
      <c r="U185" s="5">
        <v>0.20715810000000001</v>
      </c>
      <c r="V185" s="5">
        <v>0.77300139999999995</v>
      </c>
      <c r="W185" s="5">
        <v>0.57031699999999996</v>
      </c>
      <c r="X185" s="5">
        <v>0.85528110000000002</v>
      </c>
      <c r="Y185" s="5">
        <v>0.9264734</v>
      </c>
      <c r="Z185" s="5">
        <v>0.11028259999999999</v>
      </c>
      <c r="AA185" s="5">
        <v>2.3245000000000002E-3</v>
      </c>
      <c r="AB185" s="5">
        <v>0</v>
      </c>
      <c r="AC185" s="5">
        <v>0.48899999999999999</v>
      </c>
      <c r="AD185" s="40">
        <v>1117697.1176197117</v>
      </c>
      <c r="AE185" s="19">
        <v>0.96603779999999995</v>
      </c>
      <c r="AF185" s="5">
        <v>0</v>
      </c>
      <c r="AG185" s="5">
        <v>0</v>
      </c>
      <c r="AH185" s="32">
        <v>0</v>
      </c>
      <c r="AI185" s="32">
        <v>0</v>
      </c>
      <c r="AJ185" s="32">
        <v>1</v>
      </c>
      <c r="AK185" s="16"/>
      <c r="AL185" s="34">
        <f t="shared" si="90"/>
        <v>1.1305762701996029</v>
      </c>
      <c r="AM185" s="34">
        <f t="shared" si="91"/>
        <v>0.97580959205858708</v>
      </c>
      <c r="AN185" s="34">
        <f t="shared" si="92"/>
        <v>1.548196730439354</v>
      </c>
      <c r="AO185" s="34">
        <f t="shared" si="93"/>
        <v>0.78440094536668581</v>
      </c>
      <c r="AP185" s="34">
        <f t="shared" si="94"/>
        <v>1.7604441753807423</v>
      </c>
      <c r="AQ185" s="34">
        <f t="shared" si="95"/>
        <v>9.2259379850173739E-2</v>
      </c>
      <c r="AR185" s="34">
        <f t="shared" si="96"/>
        <v>0.49056998917175015</v>
      </c>
      <c r="AS185" s="34">
        <f t="shared" si="97"/>
        <v>1.1238892007789212</v>
      </c>
      <c r="AT185" s="34">
        <f t="shared" si="98"/>
        <v>-0.15074875333706975</v>
      </c>
      <c r="AU185" s="34">
        <f t="shared" si="99"/>
        <v>1.5800408816047371</v>
      </c>
      <c r="AV185" s="34">
        <f t="shared" si="100"/>
        <v>-0.46484659172987314</v>
      </c>
      <c r="AW185" s="34">
        <f t="shared" si="101"/>
        <v>1.4818086952097056</v>
      </c>
      <c r="AX185" s="34">
        <f t="shared" si="102"/>
        <v>-0.14457183867431067</v>
      </c>
      <c r="AY185" s="34">
        <f t="shared" si="103"/>
        <v>-0.17274036959755643</v>
      </c>
      <c r="AZ185" s="34">
        <f t="shared" si="104"/>
        <v>0.16971418572000974</v>
      </c>
      <c r="BA185" s="34">
        <f t="shared" si="105"/>
        <v>1.5307292447558562E-2</v>
      </c>
      <c r="BB185" s="34">
        <f t="shared" si="106"/>
        <v>-0.67188982351693516</v>
      </c>
      <c r="BC185" s="34">
        <f t="shared" si="107"/>
        <v>-0.69247210954746952</v>
      </c>
      <c r="BD185" s="34">
        <f t="shared" si="108"/>
        <v>0.57792965879524094</v>
      </c>
      <c r="BE185" s="34">
        <f t="shared" si="109"/>
        <v>0.98905775750608227</v>
      </c>
      <c r="BF185" s="34">
        <f t="shared" si="110"/>
        <v>8.7177960562986323E-2</v>
      </c>
      <c r="BG185" s="34">
        <f t="shared" si="111"/>
        <v>-7.6432307802933003E-2</v>
      </c>
      <c r="BH185" s="34">
        <f t="shared" si="112"/>
        <v>-0.11506432621005545</v>
      </c>
      <c r="BI185" s="19">
        <f t="shared" si="120"/>
        <v>0.55192113424569544</v>
      </c>
      <c r="BJ185" s="19">
        <f t="shared" si="121"/>
        <v>0.26482991923780069</v>
      </c>
      <c r="BK185" s="19">
        <f t="shared" si="122"/>
        <v>0.52066445381035165</v>
      </c>
      <c r="BL185" s="19">
        <f t="shared" si="123"/>
        <v>0.48991375843126661</v>
      </c>
      <c r="BM185" s="19">
        <f t="shared" si="124"/>
        <v>1.3061382385935734</v>
      </c>
      <c r="BN185" s="19">
        <f t="shared" si="125"/>
        <v>0.55159581199193741</v>
      </c>
      <c r="BO185" s="19">
        <f t="shared" si="126"/>
        <v>0.81197460876546701</v>
      </c>
      <c r="BP185" s="19">
        <f t="shared" si="127"/>
        <v>0.49300221576264613</v>
      </c>
      <c r="BQ185" s="19">
        <f t="shared" si="128"/>
        <v>0.34833795372167758</v>
      </c>
      <c r="BR185" s="19">
        <f t="shared" si="129"/>
        <v>0.29380119759970452</v>
      </c>
      <c r="BS185" s="19">
        <f t="shared" si="130"/>
        <v>0.28092385813066367</v>
      </c>
      <c r="BT185" s="19">
        <f>IF(AND('[1]Ponderación por derecho'!$B$13&lt;&gt;1,'[1]Ponderación por derecho'!$B$13&lt;&gt;0),"Error ponderación",IFERROR(IF(SUM($BI$1126:$BS$1126)=0,0,SUMPRODUCT($BI$1126:$BS$1126,BI185:BS185)),""))</f>
        <v>0.62443203182787488</v>
      </c>
      <c r="BU185" s="34">
        <f t="shared" si="131"/>
        <v>0.63605431627766551</v>
      </c>
      <c r="BV185" s="16">
        <f t="shared" si="132"/>
        <v>0</v>
      </c>
      <c r="BW185" s="34">
        <f t="shared" si="113"/>
        <v>-0.33823909880142394</v>
      </c>
      <c r="BX185" s="34">
        <f t="shared" si="114"/>
        <v>1.3377813142720341E-2</v>
      </c>
      <c r="BY185" s="34">
        <f t="shared" si="133"/>
        <v>1.2229970409320479</v>
      </c>
      <c r="BZ185" s="34">
        <f t="shared" si="134"/>
        <v>-0.29937858509111476</v>
      </c>
      <c r="CA185" s="19">
        <f t="shared" si="115"/>
        <v>-0.22848033209037891</v>
      </c>
      <c r="CB185" s="16"/>
      <c r="CC185" s="5">
        <f t="shared" si="116"/>
        <v>13667</v>
      </c>
      <c r="CD185" s="6">
        <f t="shared" si="117"/>
        <v>6.2913739734838043E-4</v>
      </c>
      <c r="CE185" s="19">
        <f t="shared" si="118"/>
        <v>1.6238333873137214</v>
      </c>
      <c r="CF185" s="4">
        <f t="shared" si="119"/>
        <v>1.0216143110219592E-3</v>
      </c>
      <c r="CG185" s="3">
        <f>IF('Ponderación por derecho'!$D$20="Error ponderación","",CF185/$CF$1127)</f>
        <v>6.8633750787500461E-4</v>
      </c>
      <c r="CH185" s="39"/>
    </row>
    <row r="186" spans="1:86" ht="18.95" customHeight="1">
      <c r="A186" s="7">
        <v>13670</v>
      </c>
      <c r="B186" s="7" t="s">
        <v>120</v>
      </c>
      <c r="C186" s="7" t="s">
        <v>357</v>
      </c>
      <c r="D186" s="5">
        <v>0</v>
      </c>
      <c r="E186" s="5">
        <v>19912</v>
      </c>
      <c r="F186" s="5">
        <v>84.03201</v>
      </c>
      <c r="G186" s="5">
        <v>67.290819999999997</v>
      </c>
      <c r="H186" s="5">
        <v>76.1982</v>
      </c>
      <c r="I186" s="5">
        <v>24.605550000000001</v>
      </c>
      <c r="J186" s="5">
        <v>39.852600000000002</v>
      </c>
      <c r="K186" s="85">
        <v>1.1253600000000001E-2</v>
      </c>
      <c r="L186" s="85">
        <v>1.38406E-2</v>
      </c>
      <c r="M186" s="85">
        <v>0.34986990000000001</v>
      </c>
      <c r="N186" s="85">
        <v>1.8489999999999999E-4</v>
      </c>
      <c r="O186" s="85">
        <v>2.5930000000000001E-4</v>
      </c>
      <c r="P186" s="85">
        <v>3.5154299999999999E-2</v>
      </c>
      <c r="Q186" s="85">
        <v>3.0986E-3</v>
      </c>
      <c r="R186" s="85">
        <v>9.7100000000000002E-5</v>
      </c>
      <c r="S186" s="85">
        <v>4.103E-4</v>
      </c>
      <c r="T186" s="5">
        <v>0.97072460000000005</v>
      </c>
      <c r="U186" s="5">
        <v>0.30891380000000002</v>
      </c>
      <c r="V186" s="5">
        <v>0.81268439999999997</v>
      </c>
      <c r="W186" s="5">
        <v>0.67188159999999997</v>
      </c>
      <c r="X186" s="5">
        <v>0.82167780000000001</v>
      </c>
      <c r="Y186" s="5">
        <v>0.76148769999999999</v>
      </c>
      <c r="Z186" s="5">
        <v>4.6559799999999998E-2</v>
      </c>
      <c r="AA186" s="5">
        <v>3.61591E-3</v>
      </c>
      <c r="AB186" s="5">
        <v>1.2053000000000001E-3</v>
      </c>
      <c r="AC186" s="5">
        <v>0.47249999999999998</v>
      </c>
      <c r="AD186" s="40">
        <v>185761.4503816794</v>
      </c>
      <c r="AE186" s="19">
        <v>0.69433959999999995</v>
      </c>
      <c r="AF186" s="5">
        <v>1</v>
      </c>
      <c r="AG186" s="5">
        <v>0</v>
      </c>
      <c r="AH186" s="32">
        <v>0</v>
      </c>
      <c r="AI186" s="32">
        <v>0</v>
      </c>
      <c r="AJ186" s="32">
        <v>0</v>
      </c>
      <c r="AK186" s="16"/>
      <c r="AL186" s="34">
        <f t="shared" si="90"/>
        <v>0.88973761995797229</v>
      </c>
      <c r="AM186" s="34">
        <f t="shared" si="91"/>
        <v>1.112185778286324</v>
      </c>
      <c r="AN186" s="34">
        <f t="shared" si="92"/>
        <v>0.21540814355224233</v>
      </c>
      <c r="AO186" s="34">
        <f t="shared" si="93"/>
        <v>0.43779692299907175</v>
      </c>
      <c r="AP186" s="34">
        <f t="shared" si="94"/>
        <v>1.1333054023074758</v>
      </c>
      <c r="AQ186" s="34">
        <f t="shared" si="95"/>
        <v>-7.4560786836174869E-2</v>
      </c>
      <c r="AR186" s="34">
        <f t="shared" si="96"/>
        <v>-0.12472951357556318</v>
      </c>
      <c r="AS186" s="34">
        <f t="shared" si="97"/>
        <v>4.4837627987364268</v>
      </c>
      <c r="AT186" s="34">
        <f t="shared" si="98"/>
        <v>-0.14650606005560748</v>
      </c>
      <c r="AU186" s="34">
        <f t="shared" si="99"/>
        <v>-0.42334141266742931</v>
      </c>
      <c r="AV186" s="34">
        <f t="shared" si="100"/>
        <v>0.20234886360734675</v>
      </c>
      <c r="AW186" s="34">
        <f t="shared" si="101"/>
        <v>-0.32484352839963293</v>
      </c>
      <c r="AX186" s="34">
        <f t="shared" si="102"/>
        <v>-0.19890691263884377</v>
      </c>
      <c r="AY186" s="34">
        <f t="shared" si="103"/>
        <v>-0.19418394098731917</v>
      </c>
      <c r="AZ186" s="34">
        <f t="shared" si="104"/>
        <v>0.49916711363221872</v>
      </c>
      <c r="BA186" s="34">
        <f t="shared" si="105"/>
        <v>0.98254217171729952</v>
      </c>
      <c r="BB186" s="34">
        <f t="shared" si="106"/>
        <v>0.30149574572015181</v>
      </c>
      <c r="BC186" s="34">
        <f t="shared" si="107"/>
        <v>0.44172584719379293</v>
      </c>
      <c r="BD186" s="34">
        <f t="shared" si="108"/>
        <v>0.17521570015679019</v>
      </c>
      <c r="BE186" s="34">
        <f t="shared" si="109"/>
        <v>-1.5335901747414</v>
      </c>
      <c r="BF186" s="34">
        <f t="shared" si="110"/>
        <v>-0.55034570917298997</v>
      </c>
      <c r="BG186" s="34">
        <f t="shared" si="111"/>
        <v>2.4514701343782225E-2</v>
      </c>
      <c r="BH186" s="34">
        <f t="shared" si="112"/>
        <v>-8.5019694568864115E-2</v>
      </c>
      <c r="BI186" s="19">
        <f t="shared" si="120"/>
        <v>0.37446317614445568</v>
      </c>
      <c r="BJ186" s="19">
        <f t="shared" si="121"/>
        <v>0.42965067014363756</v>
      </c>
      <c r="BK186" s="19">
        <f t="shared" si="122"/>
        <v>1.938408755296064</v>
      </c>
      <c r="BL186" s="19">
        <f t="shared" si="123"/>
        <v>0.37161577995118239</v>
      </c>
      <c r="BM186" s="19">
        <f t="shared" si="124"/>
        <v>0.29505989659894555</v>
      </c>
      <c r="BN186" s="19">
        <f t="shared" si="125"/>
        <v>-0.14716789705869368</v>
      </c>
      <c r="BO186" s="19">
        <f t="shared" si="126"/>
        <v>0.2040401694105525</v>
      </c>
      <c r="BP186" s="19">
        <f t="shared" si="127"/>
        <v>0.34541535365956427</v>
      </c>
      <c r="BQ186" s="19">
        <f t="shared" si="128"/>
        <v>4.840265659922105E-2</v>
      </c>
      <c r="BR186" s="19">
        <f t="shared" si="129"/>
        <v>0.24002279343814512</v>
      </c>
      <c r="BS186" s="19">
        <f t="shared" si="130"/>
        <v>0.20351132813392966</v>
      </c>
      <c r="BT186" s="19">
        <f>IF(AND('[1]Ponderación por derecho'!$B$13&lt;&gt;1,'[1]Ponderación por derecho'!$B$13&lt;&gt;0),"Error ponderación",IFERROR(IF(SUM($BI$1126:$BS$1126)=0,0,SUMPRODUCT($BI$1126:$BS$1126,BI186:BS186)),""))</f>
        <v>0.14379984961639566</v>
      </c>
      <c r="BU186" s="34">
        <f t="shared" si="131"/>
        <v>0.15045397758789228</v>
      </c>
      <c r="BV186" s="16">
        <f t="shared" si="132"/>
        <v>0</v>
      </c>
      <c r="BW186" s="34">
        <f t="shared" si="113"/>
        <v>-0.57708125844008917</v>
      </c>
      <c r="BX186" s="34">
        <f t="shared" si="114"/>
        <v>-3.9091795041994018E-2</v>
      </c>
      <c r="BY186" s="34">
        <f t="shared" si="133"/>
        <v>0.10062715690699604</v>
      </c>
      <c r="BZ186" s="34">
        <f t="shared" si="134"/>
        <v>0.17184863219169569</v>
      </c>
      <c r="CA186" s="19">
        <f t="shared" si="115"/>
        <v>0.129691532023612</v>
      </c>
      <c r="CB186" s="16"/>
      <c r="CC186" s="5">
        <f t="shared" si="116"/>
        <v>13670</v>
      </c>
      <c r="CD186" s="6">
        <f t="shared" si="117"/>
        <v>2.9119906685264878E-3</v>
      </c>
      <c r="CE186" s="19">
        <f t="shared" si="118"/>
        <v>1.6483170212610583</v>
      </c>
      <c r="CF186" s="4">
        <f t="shared" si="119"/>
        <v>4.7998837846855782E-3</v>
      </c>
      <c r="CG186" s="3">
        <f>IF('Ponderación por derecho'!$D$20="Error ponderación","",CF186/$CF$1127)</f>
        <v>3.2246418627155807E-3</v>
      </c>
      <c r="CH186" s="39"/>
    </row>
    <row r="187" spans="1:86" ht="18.95" customHeight="1">
      <c r="A187" s="7">
        <v>13673</v>
      </c>
      <c r="B187" s="7" t="s">
        <v>120</v>
      </c>
      <c r="C187" s="7" t="s">
        <v>907</v>
      </c>
      <c r="D187" s="5">
        <v>0</v>
      </c>
      <c r="E187" s="5">
        <v>740</v>
      </c>
      <c r="F187" s="5">
        <v>79.273309999999995</v>
      </c>
      <c r="G187" s="5">
        <v>55.771979999999999</v>
      </c>
      <c r="H187" s="5">
        <v>75.756420000000006</v>
      </c>
      <c r="I187" s="5">
        <v>24.384450000000001</v>
      </c>
      <c r="J187" s="5">
        <v>35.79533</v>
      </c>
      <c r="K187" s="85"/>
      <c r="L187" s="85">
        <v>1.47568E-2</v>
      </c>
      <c r="M187" s="85">
        <v>0</v>
      </c>
      <c r="N187" s="85">
        <v>9.9489999999999995E-4</v>
      </c>
      <c r="O187" s="85">
        <v>7.5929999999999997E-4</v>
      </c>
      <c r="P187" s="85">
        <v>1.6597999999999999E-3</v>
      </c>
      <c r="Q187" s="85">
        <v>2.4860400000000001E-2</v>
      </c>
      <c r="R187" s="85">
        <v>5.1092000000000004E-3</v>
      </c>
      <c r="S187" s="85">
        <v>2.7079999999999999E-3</v>
      </c>
      <c r="T187" s="5">
        <v>0.93935639999999998</v>
      </c>
      <c r="U187" s="5">
        <v>0.13242570000000001</v>
      </c>
      <c r="V187" s="5">
        <v>0.82673269999999999</v>
      </c>
      <c r="W187" s="5">
        <v>0.6472772</v>
      </c>
      <c r="X187" s="5">
        <v>0.88737619999999995</v>
      </c>
      <c r="Y187" s="5">
        <v>0.65965339999999995</v>
      </c>
      <c r="Z187" s="5">
        <v>3.1746000000000003E-2</v>
      </c>
      <c r="AA187" s="5">
        <v>0</v>
      </c>
      <c r="AB187" s="5">
        <v>0</v>
      </c>
      <c r="AC187" s="5">
        <v>0.56510000000000005</v>
      </c>
      <c r="AD187" s="40">
        <v>0</v>
      </c>
      <c r="AE187" s="19">
        <v>0.84811320000000001</v>
      </c>
      <c r="AF187" s="5">
        <v>0</v>
      </c>
      <c r="AG187" s="5">
        <v>0</v>
      </c>
      <c r="AH187" s="32">
        <v>1</v>
      </c>
      <c r="AI187" s="32">
        <v>0</v>
      </c>
      <c r="AJ187" s="32">
        <v>1</v>
      </c>
      <c r="AK187" s="16"/>
      <c r="AL187" s="34">
        <f t="shared" si="90"/>
        <v>0.59925278067555554</v>
      </c>
      <c r="AM187" s="34">
        <f t="shared" si="91"/>
        <v>-4.4892290249885718E-2</v>
      </c>
      <c r="AN187" s="34">
        <f t="shared" si="92"/>
        <v>0.16228687373640041</v>
      </c>
      <c r="AO187" s="34">
        <f t="shared" si="93"/>
        <v>0.41806253625758533</v>
      </c>
      <c r="AP187" s="34">
        <f t="shared" si="94"/>
        <v>0.82686036975649557</v>
      </c>
      <c r="AQ187" s="34" t="str">
        <f t="shared" si="95"/>
        <v/>
      </c>
      <c r="AR187" s="34">
        <f t="shared" si="96"/>
        <v>-9.2664728212954892E-2</v>
      </c>
      <c r="AS187" s="34">
        <f t="shared" si="97"/>
        <v>-0.95991233330143277</v>
      </c>
      <c r="AT187" s="34">
        <f t="shared" si="98"/>
        <v>-0.12791989695131095</v>
      </c>
      <c r="AU187" s="34">
        <f t="shared" si="99"/>
        <v>-0.41063923554884568</v>
      </c>
      <c r="AV187" s="34">
        <f t="shared" si="100"/>
        <v>-0.60861101833760722</v>
      </c>
      <c r="AW187" s="34">
        <f t="shared" si="101"/>
        <v>0.28481468033403012</v>
      </c>
      <c r="AX187" s="34">
        <f t="shared" si="102"/>
        <v>-3.8842951067410578E-2</v>
      </c>
      <c r="AY187" s="34">
        <f t="shared" si="103"/>
        <v>-0.10497355898069631</v>
      </c>
      <c r="AZ187" s="34">
        <f t="shared" si="104"/>
        <v>-4.5772579755096507E-2</v>
      </c>
      <c r="BA187" s="34">
        <f t="shared" si="105"/>
        <v>-0.69505865158838231</v>
      </c>
      <c r="BB187" s="34">
        <f t="shared" si="106"/>
        <v>0.6460869432685572</v>
      </c>
      <c r="BC187" s="34">
        <f t="shared" si="107"/>
        <v>0.1669621971932545</v>
      </c>
      <c r="BD187" s="34">
        <f t="shared" si="108"/>
        <v>0.96256880953034463</v>
      </c>
      <c r="BE187" s="34">
        <f t="shared" si="109"/>
        <v>-3.0906468549680493</v>
      </c>
      <c r="BF187" s="34">
        <f t="shared" si="110"/>
        <v>-0.69855244426207586</v>
      </c>
      <c r="BG187" s="34">
        <f t="shared" si="111"/>
        <v>-0.258133953880894</v>
      </c>
      <c r="BH187" s="34">
        <f t="shared" si="112"/>
        <v>-0.11506432621005545</v>
      </c>
      <c r="BI187" s="19">
        <f t="shared" si="120"/>
        <v>-0.26638588892599097</v>
      </c>
      <c r="BJ187" s="19">
        <f t="shared" si="121"/>
        <v>0.16950997493523887</v>
      </c>
      <c r="BK187" s="19">
        <f t="shared" si="122"/>
        <v>-6.4565785144207577E-2</v>
      </c>
      <c r="BL187" s="19">
        <f t="shared" si="123"/>
        <v>0.23566644186212229</v>
      </c>
      <c r="BM187" s="19">
        <f t="shared" si="124"/>
        <v>0.4595966479126648</v>
      </c>
      <c r="BN187" s="19">
        <f t="shared" si="125"/>
        <v>-1.0333350308767002</v>
      </c>
      <c r="BO187" s="19">
        <f t="shared" si="126"/>
        <v>0.21903487894550633</v>
      </c>
      <c r="BP187" s="19">
        <f t="shared" si="127"/>
        <v>0.2802049148040725</v>
      </c>
      <c r="BQ187" s="19">
        <f t="shared" si="128"/>
        <v>-6.8091074189072218E-2</v>
      </c>
      <c r="BR187" s="19">
        <f t="shared" si="129"/>
        <v>7.8715089271321745E-2</v>
      </c>
      <c r="BS187" s="19">
        <f t="shared" si="130"/>
        <v>0.12640496516160124</v>
      </c>
      <c r="BT187" s="19">
        <f>IF(AND('[1]Ponderación por derecho'!$B$13&lt;&gt;1,'[1]Ponderación por derecho'!$B$13&lt;&gt;0),"Error ponderación",IFERROR(IF(SUM($BI$1126:$BS$1126)=0,0,SUMPRODUCT($BI$1126:$BS$1126,BI187:BS187)),""))</f>
        <v>-0.16658107480320911</v>
      </c>
      <c r="BU187" s="34">
        <f t="shared" si="131"/>
        <v>-0.16313526507894058</v>
      </c>
      <c r="BV187" s="16">
        <f t="shared" si="132"/>
        <v>0</v>
      </c>
      <c r="BW187" s="34">
        <f t="shared" si="113"/>
        <v>0.76332989201690482</v>
      </c>
      <c r="BX187" s="34">
        <f t="shared" si="114"/>
        <v>-4.9550489627895586E-2</v>
      </c>
      <c r="BY187" s="34">
        <f t="shared" si="133"/>
        <v>0.73585719375712888</v>
      </c>
      <c r="BZ187" s="34">
        <f t="shared" si="134"/>
        <v>-0.4832121987153794</v>
      </c>
      <c r="CA187" s="19">
        <f t="shared" si="115"/>
        <v>-0.3682091628193927</v>
      </c>
      <c r="CB187" s="16"/>
      <c r="CC187" s="5">
        <f t="shared" si="116"/>
        <v>13673</v>
      </c>
      <c r="CD187" s="6">
        <f t="shared" si="117"/>
        <v>1.0821982195206915E-4</v>
      </c>
      <c r="CE187" s="19">
        <f t="shared" si="118"/>
        <v>0.96405207262933612</v>
      </c>
      <c r="CF187" s="4">
        <f t="shared" si="119"/>
        <v>1.0432954365246999E-4</v>
      </c>
      <c r="CG187" s="3">
        <f>IF('Ponderación por derecho'!$D$20="Error ponderación","",CF187/$CF$1127)</f>
        <v>7.0090324906023799E-5</v>
      </c>
      <c r="CH187" s="39"/>
    </row>
    <row r="188" spans="1:86" ht="18.95" customHeight="1">
      <c r="A188" s="7">
        <v>13683</v>
      </c>
      <c r="B188" s="7" t="s">
        <v>120</v>
      </c>
      <c r="C188" s="7" t="s">
        <v>715</v>
      </c>
      <c r="D188" s="5">
        <v>0</v>
      </c>
      <c r="E188" s="5">
        <v>1987</v>
      </c>
      <c r="F188" s="5">
        <v>88.987369999999999</v>
      </c>
      <c r="G188" s="5">
        <v>60.701689999999999</v>
      </c>
      <c r="H188" s="5">
        <v>76.970249999999993</v>
      </c>
      <c r="I188" s="5">
        <v>23.773700000000002</v>
      </c>
      <c r="J188" s="5">
        <v>60.215769999999999</v>
      </c>
      <c r="K188" s="85">
        <v>0</v>
      </c>
      <c r="L188" s="85">
        <v>3.0186000000000002E-3</v>
      </c>
      <c r="M188" s="85">
        <v>0</v>
      </c>
      <c r="N188" s="85">
        <v>0</v>
      </c>
      <c r="O188" s="85">
        <v>0</v>
      </c>
      <c r="P188" s="85">
        <v>1.9923E-2</v>
      </c>
      <c r="Q188" s="85">
        <v>1.0638399999999999E-2</v>
      </c>
      <c r="R188" s="85">
        <v>0</v>
      </c>
      <c r="S188" s="85">
        <v>0</v>
      </c>
      <c r="T188" s="5">
        <v>0.96482809999999997</v>
      </c>
      <c r="U188" s="5">
        <v>0.37769779999999997</v>
      </c>
      <c r="V188" s="5">
        <v>0.89408480000000001</v>
      </c>
      <c r="W188" s="5">
        <v>0.75939250000000003</v>
      </c>
      <c r="X188" s="5">
        <v>0.88928850000000004</v>
      </c>
      <c r="Y188" s="5">
        <v>0.92366110000000001</v>
      </c>
      <c r="Z188" s="5">
        <v>0.1795302</v>
      </c>
      <c r="AA188" s="5">
        <v>1.2581780000000001E-2</v>
      </c>
      <c r="AB188" s="5">
        <v>7.0457999999999996E-3</v>
      </c>
      <c r="AC188" s="5">
        <v>0.59619999999999995</v>
      </c>
      <c r="AD188" s="40">
        <v>65387.015601409163</v>
      </c>
      <c r="AE188" s="19">
        <v>0.84811320000000001</v>
      </c>
      <c r="AF188" s="5">
        <v>1</v>
      </c>
      <c r="AG188" s="5">
        <v>0</v>
      </c>
      <c r="AH188" s="32">
        <v>1</v>
      </c>
      <c r="AI188" s="32">
        <v>0</v>
      </c>
      <c r="AJ188" s="32">
        <v>1</v>
      </c>
      <c r="AK188" s="16"/>
      <c r="AL188" s="34">
        <f t="shared" si="90"/>
        <v>1.1922271555846171</v>
      </c>
      <c r="AM188" s="34">
        <f t="shared" si="91"/>
        <v>0.45030161167458232</v>
      </c>
      <c r="AN188" s="34">
        <f t="shared" si="92"/>
        <v>0.3082423061701085</v>
      </c>
      <c r="AO188" s="34">
        <f t="shared" si="93"/>
        <v>0.36354975153409896</v>
      </c>
      <c r="AP188" s="34">
        <f t="shared" si="94"/>
        <v>2.6713327688596493</v>
      </c>
      <c r="AQ188" s="34">
        <f t="shared" si="95"/>
        <v>-0.3929029539360685</v>
      </c>
      <c r="AR188" s="34">
        <f t="shared" si="96"/>
        <v>-0.50347335465190746</v>
      </c>
      <c r="AS188" s="34">
        <f t="shared" si="97"/>
        <v>-0.95991233330143277</v>
      </c>
      <c r="AT188" s="34">
        <f t="shared" si="98"/>
        <v>-0.15074875333706975</v>
      </c>
      <c r="AU188" s="34">
        <f t="shared" si="99"/>
        <v>-0.42992876172112682</v>
      </c>
      <c r="AV188" s="34">
        <f t="shared" si="100"/>
        <v>-0.16642730113218293</v>
      </c>
      <c r="AW188" s="34">
        <f t="shared" si="101"/>
        <v>-0.11361555267105938</v>
      </c>
      <c r="AX188" s="34">
        <f t="shared" si="102"/>
        <v>-0.20200785050292994</v>
      </c>
      <c r="AY188" s="34">
        <f t="shared" si="103"/>
        <v>-0.21011422768154267</v>
      </c>
      <c r="AZ188" s="34">
        <f t="shared" si="104"/>
        <v>0.39673098717107841</v>
      </c>
      <c r="BA188" s="34">
        <f t="shared" si="105"/>
        <v>1.636365829121158</v>
      </c>
      <c r="BB188" s="34">
        <f t="shared" si="106"/>
        <v>2.298168746504532</v>
      </c>
      <c r="BC188" s="34">
        <f t="shared" si="107"/>
        <v>1.4189825288780511</v>
      </c>
      <c r="BD188" s="34">
        <f t="shared" si="108"/>
        <v>0.98548649627850171</v>
      </c>
      <c r="BE188" s="34">
        <f t="shared" si="109"/>
        <v>0.94605740790087667</v>
      </c>
      <c r="BF188" s="34">
        <f t="shared" si="110"/>
        <v>0.77997526501930337</v>
      </c>
      <c r="BG188" s="34">
        <f t="shared" si="111"/>
        <v>0.72535932922978263</v>
      </c>
      <c r="BH188" s="34">
        <f t="shared" si="112"/>
        <v>6.0567023344002296E-2</v>
      </c>
      <c r="BI188" s="19">
        <f t="shared" si="120"/>
        <v>0.51723506045173273</v>
      </c>
      <c r="BJ188" s="19">
        <f t="shared" si="121"/>
        <v>0.74833233450906889</v>
      </c>
      <c r="BK188" s="19">
        <f t="shared" si="122"/>
        <v>0.55043245038707844</v>
      </c>
      <c r="BL188" s="19">
        <f t="shared" si="123"/>
        <v>0.5207392011237737</v>
      </c>
      <c r="BM188" s="19">
        <f t="shared" si="124"/>
        <v>1.0756301678056748</v>
      </c>
      <c r="BN188" s="19">
        <f t="shared" si="125"/>
        <v>0.65728575411777035</v>
      </c>
      <c r="BO188" s="19">
        <f t="shared" si="126"/>
        <v>0.21555506201137264</v>
      </c>
      <c r="BP188" s="19">
        <f t="shared" si="127"/>
        <v>0.4951096525408436</v>
      </c>
      <c r="BQ188" s="19">
        <f t="shared" si="128"/>
        <v>0.58736273097412595</v>
      </c>
      <c r="BR188" s="19">
        <f t="shared" si="129"/>
        <v>0.56915741904428574</v>
      </c>
      <c r="BS188" s="19">
        <f t="shared" si="130"/>
        <v>0.34755998374902558</v>
      </c>
      <c r="BT188" s="19">
        <f>IF(AND('[1]Ponderación por derecho'!$B$13&lt;&gt;1,'[1]Ponderación por derecho'!$B$13&lt;&gt;0),"Error ponderación",IFERROR(IF(SUM($BI$1126:$BS$1126)=0,0,SUMPRODUCT($BI$1126:$BS$1126,BI188:BS188)),""))</f>
        <v>0.4546297241428312</v>
      </c>
      <c r="BU188" s="34">
        <f t="shared" si="131"/>
        <v>0.46449681102954327</v>
      </c>
      <c r="BV188" s="16">
        <f t="shared" si="132"/>
        <v>0</v>
      </c>
      <c r="BW188" s="34">
        <f t="shared" si="113"/>
        <v>1.2135111747297811</v>
      </c>
      <c r="BX188" s="34">
        <f t="shared" si="114"/>
        <v>-4.5869086276158169E-2</v>
      </c>
      <c r="BY188" s="34">
        <f t="shared" si="133"/>
        <v>0.73585719375712888</v>
      </c>
      <c r="BZ188" s="34">
        <f t="shared" si="134"/>
        <v>-0.63449976073691727</v>
      </c>
      <c r="CA188" s="19">
        <f t="shared" si="115"/>
        <v>-0.483200288372301</v>
      </c>
      <c r="CB188" s="16"/>
      <c r="CC188" s="5">
        <f t="shared" si="116"/>
        <v>13683</v>
      </c>
      <c r="CD188" s="6">
        <f t="shared" si="117"/>
        <v>2.9058484624156948E-4</v>
      </c>
      <c r="CE188" s="19">
        <f t="shared" si="118"/>
        <v>1.7606020379904399</v>
      </c>
      <c r="CF188" s="4">
        <f t="shared" si="119"/>
        <v>5.1160427250204581E-4</v>
      </c>
      <c r="CG188" s="3">
        <f>IF('Ponderación por derecho'!$D$20="Error ponderación","",CF188/$CF$1127)</f>
        <v>3.4370427040710417E-4</v>
      </c>
      <c r="CH188" s="39"/>
    </row>
    <row r="189" spans="1:86" ht="18.95" customHeight="1">
      <c r="A189" s="7">
        <v>13688</v>
      </c>
      <c r="B189" s="7" t="s">
        <v>120</v>
      </c>
      <c r="C189" s="7" t="s">
        <v>906</v>
      </c>
      <c r="D189" s="5">
        <v>0</v>
      </c>
      <c r="E189" s="5">
        <v>14272</v>
      </c>
      <c r="F189" s="5">
        <v>76.287120000000002</v>
      </c>
      <c r="G189" s="5">
        <v>59.282299999999999</v>
      </c>
      <c r="H189" s="5">
        <v>72.434359999999998</v>
      </c>
      <c r="I189" s="5">
        <v>22.098929999999999</v>
      </c>
      <c r="J189" s="5">
        <v>28.47983</v>
      </c>
      <c r="K189" s="85">
        <v>1.25278E-2</v>
      </c>
      <c r="L189" s="85">
        <v>1.9223899999999999E-2</v>
      </c>
      <c r="M189" s="85">
        <v>8.8800699999999996E-2</v>
      </c>
      <c r="N189" s="85">
        <v>5.9690000000000003E-4</v>
      </c>
      <c r="O189" s="85">
        <v>8.3771000000000002E-3</v>
      </c>
      <c r="P189" s="85">
        <v>3.0243099999999998E-2</v>
      </c>
      <c r="Q189" s="85">
        <v>4.8586000000000002E-3</v>
      </c>
      <c r="R189" s="85">
        <v>9.15961E-2</v>
      </c>
      <c r="S189" s="85">
        <v>2.3259999999999999E-4</v>
      </c>
      <c r="T189" s="5">
        <v>0.95950100000000005</v>
      </c>
      <c r="U189" s="5">
        <v>0.22714400000000001</v>
      </c>
      <c r="V189" s="5">
        <v>0.77779790000000004</v>
      </c>
      <c r="W189" s="5">
        <v>0.64641709999999997</v>
      </c>
      <c r="X189" s="5">
        <v>0.77255470000000004</v>
      </c>
      <c r="Y189" s="5">
        <v>0.82854220000000001</v>
      </c>
      <c r="Z189" s="5">
        <v>3.4761E-2</v>
      </c>
      <c r="AA189" s="5">
        <v>3.2931599999999998E-3</v>
      </c>
      <c r="AB189" s="5">
        <v>1.61155E-3</v>
      </c>
      <c r="AC189" s="5">
        <v>0.4894</v>
      </c>
      <c r="AD189" s="40">
        <v>264601.5274663677</v>
      </c>
      <c r="AE189" s="19">
        <v>0.84811320000000001</v>
      </c>
      <c r="AF189" s="5">
        <v>1</v>
      </c>
      <c r="AG189" s="5">
        <v>0</v>
      </c>
      <c r="AH189" s="32">
        <v>0</v>
      </c>
      <c r="AI189" s="32">
        <v>0</v>
      </c>
      <c r="AJ189" s="32">
        <v>0</v>
      </c>
      <c r="AK189" s="16"/>
      <c r="AL189" s="34">
        <f t="shared" si="90"/>
        <v>0.41696708873936345</v>
      </c>
      <c r="AM189" s="34">
        <f t="shared" si="91"/>
        <v>0.30772258117328088</v>
      </c>
      <c r="AN189" s="34">
        <f t="shared" si="92"/>
        <v>-0.23716997266773407</v>
      </c>
      <c r="AO189" s="34">
        <f t="shared" si="93"/>
        <v>0.21406735043487099</v>
      </c>
      <c r="AP189" s="34">
        <f t="shared" si="94"/>
        <v>0.2743216834904364</v>
      </c>
      <c r="AQ189" s="34">
        <f t="shared" si="95"/>
        <v>-3.8516179837642453E-2</v>
      </c>
      <c r="AR189" s="34">
        <f t="shared" si="96"/>
        <v>6.3672973919011194E-2</v>
      </c>
      <c r="AS189" s="34">
        <f t="shared" si="97"/>
        <v>0.42175028556790778</v>
      </c>
      <c r="AT189" s="34">
        <f t="shared" si="98"/>
        <v>-0.13705235734082949</v>
      </c>
      <c r="AU189" s="34">
        <f t="shared" si="99"/>
        <v>-0.21711394584095253</v>
      </c>
      <c r="AV189" s="34">
        <f t="shared" si="100"/>
        <v>8.3440201820842733E-2</v>
      </c>
      <c r="AW189" s="34">
        <f t="shared" si="101"/>
        <v>-0.27553701665100705</v>
      </c>
      <c r="AX189" s="34">
        <f t="shared" si="102"/>
        <v>2.7231601689885312</v>
      </c>
      <c r="AY189" s="34">
        <f t="shared" si="103"/>
        <v>-0.20108331204645519</v>
      </c>
      <c r="AZ189" s="34">
        <f t="shared" si="104"/>
        <v>0.30418668304640706</v>
      </c>
      <c r="BA189" s="34">
        <f t="shared" si="105"/>
        <v>0.20528249357729492</v>
      </c>
      <c r="BB189" s="34">
        <f t="shared" si="106"/>
        <v>-0.55423632244983401</v>
      </c>
      <c r="BC189" s="34">
        <f t="shared" si="107"/>
        <v>0.15735723973176502</v>
      </c>
      <c r="BD189" s="34">
        <f t="shared" si="108"/>
        <v>-0.41349308920593508</v>
      </c>
      <c r="BE189" s="34">
        <f t="shared" si="109"/>
        <v>-0.50832013150196265</v>
      </c>
      <c r="BF189" s="34">
        <f t="shared" si="110"/>
        <v>-0.6683884548539839</v>
      </c>
      <c r="BG189" s="34">
        <f t="shared" si="111"/>
        <v>-7.1403871716074275E-4</v>
      </c>
      <c r="BH189" s="34">
        <f t="shared" si="112"/>
        <v>-7.4893060864198099E-2</v>
      </c>
      <c r="BI189" s="19">
        <f t="shared" si="120"/>
        <v>-2.3467886309360541E-2</v>
      </c>
      <c r="BJ189" s="19">
        <f t="shared" si="121"/>
        <v>-6.0946922452513985E-2</v>
      </c>
      <c r="BK189" s="19">
        <f t="shared" si="122"/>
        <v>0.3320248713463454</v>
      </c>
      <c r="BL189" s="19">
        <f t="shared" si="123"/>
        <v>0.13995736569926698</v>
      </c>
      <c r="BM189" s="19">
        <f t="shared" si="124"/>
        <v>-0.11876178385215042</v>
      </c>
      <c r="BN189" s="19">
        <f t="shared" si="125"/>
        <v>-2.6376136472521607E-3</v>
      </c>
      <c r="BO189" s="19">
        <f t="shared" si="126"/>
        <v>8.0905672276757004E-2</v>
      </c>
      <c r="BP189" s="19">
        <f t="shared" si="127"/>
        <v>1.5700636288639473</v>
      </c>
      <c r="BQ189" s="19">
        <f t="shared" si="128"/>
        <v>-0.15083489272035855</v>
      </c>
      <c r="BR189" s="19">
        <f t="shared" si="129"/>
        <v>7.1723245991915832E-2</v>
      </c>
      <c r="BS189" s="19">
        <f t="shared" si="130"/>
        <v>4.6996905276236713E-2</v>
      </c>
      <c r="BT189" s="19">
        <f>IF(AND('[1]Ponderación por derecho'!$B$13&lt;&gt;1,'[1]Ponderación por derecho'!$B$13&lt;&gt;0),"Error ponderación",IFERROR(IF(SUM($BI$1126:$BS$1126)=0,0,SUMPRODUCT($BI$1126:$BS$1126,BI189:BS189)),""))</f>
        <v>2.7472167553700057E-2</v>
      </c>
      <c r="BU189" s="34">
        <f t="shared" si="131"/>
        <v>3.2923849770138153E-2</v>
      </c>
      <c r="BV189" s="16">
        <f t="shared" si="132"/>
        <v>0</v>
      </c>
      <c r="BW189" s="34">
        <f t="shared" si="113"/>
        <v>-0.33244898584048643</v>
      </c>
      <c r="BX189" s="34">
        <f t="shared" si="114"/>
        <v>-3.4652960796979888E-2</v>
      </c>
      <c r="BY189" s="34">
        <f t="shared" si="133"/>
        <v>0.73585719375712888</v>
      </c>
      <c r="BZ189" s="34">
        <f t="shared" si="134"/>
        <v>-0.12291841570655419</v>
      </c>
      <c r="CA189" s="19">
        <f t="shared" si="115"/>
        <v>-9.4355932029660736E-2</v>
      </c>
      <c r="CB189" s="16"/>
      <c r="CC189" s="5">
        <f t="shared" si="116"/>
        <v>13688</v>
      </c>
      <c r="CD189" s="6">
        <f t="shared" si="117"/>
        <v>2.0871801336485554E-3</v>
      </c>
      <c r="CE189" s="19">
        <f t="shared" si="118"/>
        <v>1.2248532555171463</v>
      </c>
      <c r="CF189" s="4">
        <f t="shared" si="119"/>
        <v>2.5564893815501455E-3</v>
      </c>
      <c r="CG189" s="3">
        <f>IF('Ponderación por derecho'!$D$20="Error ponderación","",CF189/$CF$1127)</f>
        <v>1.7174921417132771E-3</v>
      </c>
      <c r="CH189" s="39"/>
    </row>
    <row r="190" spans="1:86" ht="18.95" customHeight="1">
      <c r="A190" s="7">
        <v>13744</v>
      </c>
      <c r="B190" s="7" t="s">
        <v>120</v>
      </c>
      <c r="C190" s="7" t="s">
        <v>905</v>
      </c>
      <c r="D190" s="5">
        <v>0</v>
      </c>
      <c r="E190" s="5">
        <v>6229</v>
      </c>
      <c r="F190" s="5">
        <v>81.761979999999994</v>
      </c>
      <c r="G190" s="5">
        <v>60.665309999999998</v>
      </c>
      <c r="H190" s="5">
        <v>76.625190000000003</v>
      </c>
      <c r="I190" s="5">
        <v>26.041139999999999</v>
      </c>
      <c r="J190" s="5">
        <v>42.199089999999998</v>
      </c>
      <c r="K190" s="85">
        <v>9.7768999999999998E-3</v>
      </c>
      <c r="L190" s="85">
        <v>3.5990000000000002E-3</v>
      </c>
      <c r="M190" s="85">
        <v>2.98001E-2</v>
      </c>
      <c r="N190" s="85">
        <v>1.8569999999999999E-4</v>
      </c>
      <c r="O190" s="85">
        <v>4.2423000000000001E-3</v>
      </c>
      <c r="P190" s="85">
        <v>2.15833E-2</v>
      </c>
      <c r="Q190" s="85">
        <v>3.1913499999999997E-2</v>
      </c>
      <c r="R190" s="85">
        <v>1.2420000000000001E-4</v>
      </c>
      <c r="S190" s="85">
        <v>4.6490000000000002E-4</v>
      </c>
      <c r="T190" s="5">
        <v>0.9892164</v>
      </c>
      <c r="U190" s="5">
        <v>9.57345E-2</v>
      </c>
      <c r="V190" s="5">
        <v>0.75197700000000001</v>
      </c>
      <c r="W190" s="5">
        <v>0.46333580000000002</v>
      </c>
      <c r="X190" s="5">
        <v>0.74586629999999998</v>
      </c>
      <c r="Y190" s="5">
        <v>0.74742390000000003</v>
      </c>
      <c r="Z190" s="5">
        <v>9.3166399999999996E-2</v>
      </c>
      <c r="AA190" s="5">
        <v>6.3413100000000002E-3</v>
      </c>
      <c r="AB190" s="5">
        <v>8.0270000000000005E-4</v>
      </c>
      <c r="AC190" s="5">
        <v>0.47589999999999999</v>
      </c>
      <c r="AD190" s="40">
        <v>401403.59608283831</v>
      </c>
      <c r="AE190" s="19">
        <v>0.84811320000000001</v>
      </c>
      <c r="AF190" s="5">
        <v>1</v>
      </c>
      <c r="AG190" s="5">
        <v>1</v>
      </c>
      <c r="AH190" s="32">
        <v>1</v>
      </c>
      <c r="AI190" s="32">
        <v>0</v>
      </c>
      <c r="AJ190" s="32">
        <v>0</v>
      </c>
      <c r="AK190" s="16"/>
      <c r="AL190" s="34">
        <f t="shared" si="90"/>
        <v>0.75116840993921397</v>
      </c>
      <c r="AM190" s="34">
        <f t="shared" si="91"/>
        <v>0.44664720722644791</v>
      </c>
      <c r="AN190" s="34">
        <f t="shared" si="92"/>
        <v>0.26675100877626068</v>
      </c>
      <c r="AO190" s="34">
        <f t="shared" si="93"/>
        <v>0.56593119826913274</v>
      </c>
      <c r="AP190" s="34">
        <f t="shared" si="94"/>
        <v>1.3105354620349643</v>
      </c>
      <c r="AQ190" s="34">
        <f t="shared" si="95"/>
        <v>-0.11633371977820348</v>
      </c>
      <c r="AR190" s="34">
        <f t="shared" si="96"/>
        <v>-0.48316075759399674</v>
      </c>
      <c r="AS190" s="34">
        <f t="shared" si="97"/>
        <v>-0.49624837334877209</v>
      </c>
      <c r="AT190" s="34">
        <f t="shared" si="98"/>
        <v>-0.14648770335130695</v>
      </c>
      <c r="AU190" s="34">
        <f t="shared" si="99"/>
        <v>-0.32215586974079191</v>
      </c>
      <c r="AV190" s="34">
        <f t="shared" si="100"/>
        <v>-0.12622856127957408</v>
      </c>
      <c r="AW190" s="34">
        <f t="shared" si="101"/>
        <v>0.48240772466029896</v>
      </c>
      <c r="AX190" s="34">
        <f t="shared" si="102"/>
        <v>-0.19804146036163747</v>
      </c>
      <c r="AY190" s="34">
        <f t="shared" si="103"/>
        <v>-0.19206404419593578</v>
      </c>
      <c r="AZ190" s="34">
        <f t="shared" si="104"/>
        <v>0.82041333822207418</v>
      </c>
      <c r="BA190" s="34">
        <f t="shared" si="105"/>
        <v>-1.0438254371567772</v>
      </c>
      <c r="BB190" s="34">
        <f t="shared" si="106"/>
        <v>-1.1875979998611668</v>
      </c>
      <c r="BC190" s="34">
        <f t="shared" si="107"/>
        <v>-1.8871586287650737</v>
      </c>
      <c r="BD190" s="34">
        <f t="shared" si="108"/>
        <v>-0.73333641452596166</v>
      </c>
      <c r="BE190" s="34">
        <f t="shared" si="109"/>
        <v>-1.7486270899985528</v>
      </c>
      <c r="BF190" s="34">
        <f t="shared" si="110"/>
        <v>-8.4063457515549417E-2</v>
      </c>
      <c r="BG190" s="34">
        <f t="shared" si="111"/>
        <v>0.23755392105592457</v>
      </c>
      <c r="BH190" s="34">
        <f t="shared" si="112"/>
        <v>-9.505534436455286E-2</v>
      </c>
      <c r="BI190" s="19">
        <f t="shared" si="120"/>
        <v>-0.2978027160529067</v>
      </c>
      <c r="BJ190" s="19">
        <f t="shared" si="121"/>
        <v>-0.4080371834095719</v>
      </c>
      <c r="BK190" s="19">
        <f t="shared" si="122"/>
        <v>-0.54407953072487725</v>
      </c>
      <c r="BL190" s="19">
        <f t="shared" si="123"/>
        <v>0.30234035329395348</v>
      </c>
      <c r="BM190" s="19">
        <f t="shared" si="124"/>
        <v>8.5014392589403576E-2</v>
      </c>
      <c r="BN190" s="19">
        <f t="shared" si="125"/>
        <v>-0.37456241377963756</v>
      </c>
      <c r="BO190" s="19">
        <f t="shared" si="126"/>
        <v>0.62291742038383535</v>
      </c>
      <c r="BP190" s="19">
        <f t="shared" si="127"/>
        <v>0.27656347478878823</v>
      </c>
      <c r="BQ190" s="19">
        <f t="shared" si="128"/>
        <v>0.15834696940924289</v>
      </c>
      <c r="BR190" s="19">
        <f t="shared" si="129"/>
        <v>0.2655527622664009</v>
      </c>
      <c r="BS190" s="19">
        <f t="shared" si="130"/>
        <v>0.15468300712624175</v>
      </c>
      <c r="BT190" s="19">
        <f>IF(AND('[1]Ponderación por derecho'!$B$13&lt;&gt;1,'[1]Ponderación por derecho'!$B$13&lt;&gt;0),"Error ponderación",IFERROR(IF(SUM($BI$1126:$BS$1126)=0,0,SUMPRODUCT($BI$1126:$BS$1126,BI190:BS190)),""))</f>
        <v>0.11748254937611202</v>
      </c>
      <c r="BU190" s="34">
        <f t="shared" si="131"/>
        <v>0.12386464299260901</v>
      </c>
      <c r="BV190" s="16">
        <f t="shared" si="132"/>
        <v>0</v>
      </c>
      <c r="BW190" s="34">
        <f t="shared" si="113"/>
        <v>-0.5278652982721217</v>
      </c>
      <c r="BX190" s="34">
        <f t="shared" si="114"/>
        <v>-2.6950765043019919E-2</v>
      </c>
      <c r="BY190" s="34">
        <f t="shared" si="133"/>
        <v>0.73585719375712888</v>
      </c>
      <c r="BZ190" s="34">
        <f t="shared" si="134"/>
        <v>-6.0347043480662409E-2</v>
      </c>
      <c r="CA190" s="19">
        <f t="shared" si="115"/>
        <v>-4.6796486801632335E-2</v>
      </c>
      <c r="CB190" s="16"/>
      <c r="CC190" s="5">
        <f t="shared" si="116"/>
        <v>13744</v>
      </c>
      <c r="CD190" s="6">
        <f t="shared" si="117"/>
        <v>9.1094766343167391E-4</v>
      </c>
      <c r="CE190" s="19">
        <f t="shared" si="118"/>
        <v>2.3390717120682076</v>
      </c>
      <c r="CF190" s="4">
        <f t="shared" si="119"/>
        <v>2.1307719107076591E-3</v>
      </c>
      <c r="CG190" s="3">
        <f>IF('Ponderación por derecho'!$D$20="Error ponderación","",CF190/$CF$1127)</f>
        <v>1.4314880550001638E-3</v>
      </c>
      <c r="CH190" s="39"/>
    </row>
    <row r="191" spans="1:86" ht="18.95" customHeight="1">
      <c r="A191" s="7">
        <v>13760</v>
      </c>
      <c r="B191" s="7" t="s">
        <v>120</v>
      </c>
      <c r="C191" s="7" t="s">
        <v>904</v>
      </c>
      <c r="D191" s="5">
        <v>0</v>
      </c>
      <c r="E191" s="5">
        <v>237</v>
      </c>
      <c r="F191" s="5">
        <v>66.580529999999996</v>
      </c>
      <c r="G191" s="5">
        <v>39.882919999999999</v>
      </c>
      <c r="H191" s="5">
        <v>89.977170000000001</v>
      </c>
      <c r="I191" s="5">
        <v>8.0473099999999995</v>
      </c>
      <c r="J191" s="5">
        <v>34.817019999999999</v>
      </c>
      <c r="K191" s="85"/>
      <c r="L191" s="85">
        <v>7.4904600000000002E-2</v>
      </c>
      <c r="M191" s="85">
        <v>0.10069450000000001</v>
      </c>
      <c r="N191" s="85">
        <v>0</v>
      </c>
      <c r="O191" s="85">
        <v>4.9498E-2</v>
      </c>
      <c r="P191" s="85">
        <v>0.12782869999999999</v>
      </c>
      <c r="Q191" s="85">
        <v>5.7122899999999997E-2</v>
      </c>
      <c r="R191" s="85">
        <v>1.9439499999999998E-2</v>
      </c>
      <c r="S191" s="85">
        <v>1.38841E-2</v>
      </c>
      <c r="T191" s="5">
        <v>0.97872340000000002</v>
      </c>
      <c r="U191" s="5">
        <v>0.2446808</v>
      </c>
      <c r="V191" s="5">
        <v>0.81914900000000002</v>
      </c>
      <c r="W191" s="5">
        <v>0.71631210000000001</v>
      </c>
      <c r="X191" s="5">
        <v>0.90425529999999998</v>
      </c>
      <c r="Y191" s="5">
        <v>0.81560279999999996</v>
      </c>
      <c r="Z191" s="5">
        <v>2.7777799999999998E-2</v>
      </c>
      <c r="AA191" s="5">
        <v>0</v>
      </c>
      <c r="AB191" s="5">
        <v>0</v>
      </c>
      <c r="AC191" s="5">
        <v>0.48359999999999997</v>
      </c>
      <c r="AD191" s="40">
        <v>1504219.4092827004</v>
      </c>
      <c r="AE191" s="19">
        <v>0.75377360000000004</v>
      </c>
      <c r="AF191" s="5">
        <v>0</v>
      </c>
      <c r="AG191" s="5">
        <v>0</v>
      </c>
      <c r="AH191" s="32">
        <v>1</v>
      </c>
      <c r="AI191" s="32">
        <v>0</v>
      </c>
      <c r="AJ191" s="32">
        <v>1</v>
      </c>
      <c r="AK191" s="16"/>
      <c r="AL191" s="34">
        <f t="shared" si="90"/>
        <v>-0.17555129572074379</v>
      </c>
      <c r="AM191" s="34">
        <f t="shared" si="91"/>
        <v>-1.6409629758098858</v>
      </c>
      <c r="AN191" s="34">
        <f t="shared" si="92"/>
        <v>1.87224272898934</v>
      </c>
      <c r="AO191" s="34">
        <f t="shared" si="93"/>
        <v>-1.0401167446551596</v>
      </c>
      <c r="AP191" s="34">
        <f t="shared" si="94"/>
        <v>0.75296875303023647</v>
      </c>
      <c r="AQ191" s="34" t="str">
        <f t="shared" si="95"/>
        <v/>
      </c>
      <c r="AR191" s="34">
        <f t="shared" si="96"/>
        <v>2.0123628826068329</v>
      </c>
      <c r="AS191" s="34">
        <f t="shared" si="97"/>
        <v>0.60680759768716108</v>
      </c>
      <c r="AT191" s="34">
        <f t="shared" si="98"/>
        <v>-0.15074875333706975</v>
      </c>
      <c r="AU191" s="34">
        <f t="shared" si="99"/>
        <v>0.82753596431018062</v>
      </c>
      <c r="AV191" s="34">
        <f t="shared" si="100"/>
        <v>2.4461566673757096</v>
      </c>
      <c r="AW191" s="34">
        <f t="shared" si="101"/>
        <v>1.1886506662942815</v>
      </c>
      <c r="AX191" s="34">
        <f t="shared" si="102"/>
        <v>0.41880246472778682</v>
      </c>
      <c r="AY191" s="34">
        <f t="shared" si="103"/>
        <v>0.32894912472223176</v>
      </c>
      <c r="AZ191" s="34">
        <f t="shared" si="104"/>
        <v>0.63812515456113506</v>
      </c>
      <c r="BA191" s="34">
        <f t="shared" si="105"/>
        <v>0.37197786917568976</v>
      </c>
      <c r="BB191" s="34">
        <f t="shared" si="106"/>
        <v>0.46006612474618586</v>
      </c>
      <c r="BC191" s="34">
        <f t="shared" si="107"/>
        <v>0.9378926446507091</v>
      </c>
      <c r="BD191" s="34">
        <f t="shared" si="108"/>
        <v>1.1648539773339319</v>
      </c>
      <c r="BE191" s="34">
        <f t="shared" si="109"/>
        <v>-0.70616485776928872</v>
      </c>
      <c r="BF191" s="34">
        <f t="shared" si="110"/>
        <v>-0.73825285645749572</v>
      </c>
      <c r="BG191" s="34">
        <f t="shared" si="111"/>
        <v>-0.258133953880894</v>
      </c>
      <c r="BH191" s="34">
        <f t="shared" si="112"/>
        <v>-0.11506432621005545</v>
      </c>
      <c r="BI191" s="19">
        <f t="shared" si="120"/>
        <v>1.1221102990825149</v>
      </c>
      <c r="BJ191" s="19">
        <f t="shared" si="121"/>
        <v>0.27715534384771101</v>
      </c>
      <c r="BK191" s="19">
        <f t="shared" si="122"/>
        <v>0.45638298220570883</v>
      </c>
      <c r="BL191" s="19">
        <f t="shared" si="123"/>
        <v>-0.16315002452890676</v>
      </c>
      <c r="BM191" s="19">
        <f t="shared" si="124"/>
        <v>0.91511956489144974</v>
      </c>
      <c r="BN191" s="19">
        <f t="shared" si="125"/>
        <v>0.52148017129522561</v>
      </c>
      <c r="BO191" s="19">
        <f t="shared" si="126"/>
        <v>0.26221969206675233</v>
      </c>
      <c r="BP191" s="19">
        <f t="shared" si="127"/>
        <v>0.12162558450352151</v>
      </c>
      <c r="BQ191" s="19">
        <f t="shared" si="128"/>
        <v>-0.19495167581866926</v>
      </c>
      <c r="BR191" s="19">
        <f t="shared" si="129"/>
        <v>-3.491204162646868E-2</v>
      </c>
      <c r="BS191" s="19">
        <f t="shared" si="130"/>
        <v>1.2777834263810836E-2</v>
      </c>
      <c r="BT191" s="19">
        <f>IF(AND('[1]Ponderación por derecho'!$B$13&lt;&gt;1,'[1]Ponderación por derecho'!$B$13&lt;&gt;0),"Error ponderación",IFERROR(IF(SUM($BI$1126:$BS$1126)=0,0,SUMPRODUCT($BI$1126:$BS$1126,BI191:BS191)),""))</f>
        <v>0.34298496619148605</v>
      </c>
      <c r="BU191" s="34">
        <f t="shared" si="131"/>
        <v>0.35169801336131645</v>
      </c>
      <c r="BV191" s="16">
        <f t="shared" si="132"/>
        <v>0</v>
      </c>
      <c r="BW191" s="34">
        <f t="shared" si="113"/>
        <v>-0.41640562377407819</v>
      </c>
      <c r="BX191" s="34">
        <f t="shared" si="114"/>
        <v>3.5139694258742561E-2</v>
      </c>
      <c r="BY191" s="34">
        <f t="shared" si="133"/>
        <v>0.3461456464926651</v>
      </c>
      <c r="BZ191" s="34">
        <f t="shared" si="134"/>
        <v>1.1706761007556835E-2</v>
      </c>
      <c r="CA191" s="19">
        <f t="shared" si="115"/>
        <v>7.970395338288477E-3</v>
      </c>
      <c r="CB191" s="16"/>
      <c r="CC191" s="5">
        <f t="shared" si="116"/>
        <v>13760</v>
      </c>
      <c r="CD191" s="6">
        <f t="shared" si="117"/>
        <v>3.4659591625189711E-5</v>
      </c>
      <c r="CE191" s="19">
        <f t="shared" si="118"/>
        <v>2.2408929120651391</v>
      </c>
      <c r="CF191" s="4">
        <f t="shared" si="119"/>
        <v>7.7668433207959877E-5</v>
      </c>
      <c r="CG191" s="3">
        <f>IF('Ponderación por derecho'!$D$20="Error ponderación","",CF191/$CF$1127)</f>
        <v>5.2178946901382656E-5</v>
      </c>
      <c r="CH191" s="39"/>
    </row>
    <row r="192" spans="1:86" ht="18.95" customHeight="1">
      <c r="A192" s="7">
        <v>13780</v>
      </c>
      <c r="B192" s="7" t="s">
        <v>120</v>
      </c>
      <c r="C192" s="7" t="s">
        <v>903</v>
      </c>
      <c r="D192" s="5">
        <v>0</v>
      </c>
      <c r="E192" s="5">
        <v>1134</v>
      </c>
      <c r="F192" s="5">
        <v>80.277199999999993</v>
      </c>
      <c r="G192" s="5">
        <v>62.893520000000002</v>
      </c>
      <c r="H192" s="5">
        <v>83.726849999999999</v>
      </c>
      <c r="I192" s="5">
        <v>15.13889</v>
      </c>
      <c r="J192" s="5">
        <v>36.675930000000001</v>
      </c>
      <c r="K192" s="85">
        <v>1.4114399999999999E-2</v>
      </c>
      <c r="L192" s="85">
        <v>1.4341400000000001E-2</v>
      </c>
      <c r="M192" s="85">
        <v>5.9556999999999999E-2</v>
      </c>
      <c r="N192" s="85">
        <v>0</v>
      </c>
      <c r="O192" s="85">
        <v>1.5379E-3</v>
      </c>
      <c r="P192" s="85">
        <v>9.1193999999999997E-3</v>
      </c>
      <c r="Q192" s="85">
        <v>6.0678299999999998E-2</v>
      </c>
      <c r="R192" s="85">
        <v>1.7830999999999999E-3</v>
      </c>
      <c r="S192" s="85">
        <v>9.6139999999999995E-4</v>
      </c>
      <c r="T192" s="5">
        <v>0.93461539999999999</v>
      </c>
      <c r="U192" s="5">
        <v>9.0769199999999994E-2</v>
      </c>
      <c r="V192" s="5">
        <v>0.73769229999999997</v>
      </c>
      <c r="W192" s="5">
        <v>0.50769229999999999</v>
      </c>
      <c r="X192" s="5">
        <v>0.83923080000000005</v>
      </c>
      <c r="Y192" s="5">
        <v>0.79461539999999997</v>
      </c>
      <c r="Z192" s="5">
        <v>0.29585</v>
      </c>
      <c r="AA192" s="5">
        <v>8.8183000000000001E-4</v>
      </c>
      <c r="AB192" s="5">
        <v>8.8183000000000001E-4</v>
      </c>
      <c r="AC192" s="5">
        <v>0.52100000000000002</v>
      </c>
      <c r="AD192" s="40">
        <v>66137.566137566144</v>
      </c>
      <c r="AE192" s="19">
        <v>0.4</v>
      </c>
      <c r="AF192" s="5">
        <v>0</v>
      </c>
      <c r="AG192" s="5">
        <v>0</v>
      </c>
      <c r="AH192" s="32">
        <v>0</v>
      </c>
      <c r="AI192" s="32">
        <v>0</v>
      </c>
      <c r="AJ192" s="32">
        <v>0</v>
      </c>
      <c r="AK192" s="16"/>
      <c r="AL192" s="34">
        <f t="shared" si="90"/>
        <v>0.66053313566898331</v>
      </c>
      <c r="AM192" s="34">
        <f t="shared" si="91"/>
        <v>0.67047295036491261</v>
      </c>
      <c r="AN192" s="34">
        <f t="shared" si="92"/>
        <v>1.1206810123988253</v>
      </c>
      <c r="AO192" s="34">
        <f t="shared" si="93"/>
        <v>-0.4071543641567858</v>
      </c>
      <c r="AP192" s="34">
        <f t="shared" si="94"/>
        <v>0.89337196392311335</v>
      </c>
      <c r="AQ192" s="34">
        <f t="shared" si="95"/>
        <v>6.3656075300168565E-3</v>
      </c>
      <c r="AR192" s="34">
        <f t="shared" si="96"/>
        <v>-0.10720272410864085</v>
      </c>
      <c r="AS192" s="34">
        <f t="shared" si="97"/>
        <v>-3.3256568290556537E-2</v>
      </c>
      <c r="AT192" s="34">
        <f t="shared" si="98"/>
        <v>-0.15074875333706975</v>
      </c>
      <c r="AU192" s="34">
        <f t="shared" si="99"/>
        <v>-0.39085940533978719</v>
      </c>
      <c r="AV192" s="34">
        <f t="shared" si="100"/>
        <v>-0.42800117686045186</v>
      </c>
      <c r="AW192" s="34">
        <f t="shared" si="101"/>
        <v>1.2882554230392047</v>
      </c>
      <c r="AX192" s="34">
        <f t="shared" si="102"/>
        <v>-0.14506364550342421</v>
      </c>
      <c r="AY192" s="34">
        <f t="shared" si="103"/>
        <v>-0.17278696073582858</v>
      </c>
      <c r="AZ192" s="34">
        <f t="shared" si="104"/>
        <v>-0.12813494311509974</v>
      </c>
      <c r="BA192" s="34">
        <f t="shared" si="105"/>
        <v>-1.091022904679855</v>
      </c>
      <c r="BB192" s="34">
        <f t="shared" si="106"/>
        <v>-1.5379878605289852</v>
      </c>
      <c r="BC192" s="34">
        <f t="shared" si="107"/>
        <v>-1.3918182083017059</v>
      </c>
      <c r="BD192" s="34">
        <f t="shared" si="108"/>
        <v>0.3855771264447066</v>
      </c>
      <c r="BE192" s="34">
        <f t="shared" si="109"/>
        <v>-1.0270643127720605</v>
      </c>
      <c r="BF192" s="34">
        <f t="shared" si="110"/>
        <v>1.9437129814874248</v>
      </c>
      <c r="BG192" s="34">
        <f t="shared" si="111"/>
        <v>-0.18920301709408893</v>
      </c>
      <c r="BH192" s="34">
        <f t="shared" si="112"/>
        <v>-9.3082863072121533E-2</v>
      </c>
      <c r="BI192" s="19">
        <f t="shared" si="120"/>
        <v>1.2007905082995762E-2</v>
      </c>
      <c r="BJ192" s="19">
        <f t="shared" si="121"/>
        <v>-0.32490587809090449</v>
      </c>
      <c r="BK192" s="19">
        <f t="shared" si="122"/>
        <v>-0.25484721364109303</v>
      </c>
      <c r="BL192" s="19">
        <f t="shared" si="123"/>
        <v>0.25489219116595679</v>
      </c>
      <c r="BM192" s="19">
        <f t="shared" si="124"/>
        <v>0.29602989500934429</v>
      </c>
      <c r="BN192" s="19">
        <f t="shared" si="125"/>
        <v>-0.26484411798784296</v>
      </c>
      <c r="BO192" s="19">
        <f t="shared" si="126"/>
        <v>0.25098870525577305</v>
      </c>
      <c r="BP192" s="19">
        <f t="shared" si="127"/>
        <v>0.25773474508277955</v>
      </c>
      <c r="BQ192" s="19">
        <f t="shared" si="128"/>
        <v>0.81048638547352647</v>
      </c>
      <c r="BR192" s="19">
        <f t="shared" si="129"/>
        <v>9.9514385946355269E-2</v>
      </c>
      <c r="BS192" s="19">
        <f t="shared" si="130"/>
        <v>0.13155443728701108</v>
      </c>
      <c r="BT192" s="19">
        <f>IF(AND('[1]Ponderación por derecho'!$B$13&lt;&gt;1,'[1]Ponderación por derecho'!$B$13&lt;&gt;0),"Error ponderación",IFERROR(IF(SUM($BI$1126:$BS$1126)=0,0,SUMPRODUCT($BI$1126:$BS$1126,BI192:BS192)),""))</f>
        <v>-1.8940058386647279E-2</v>
      </c>
      <c r="BU192" s="34">
        <f t="shared" si="131"/>
        <v>-1.3968125986204907E-2</v>
      </c>
      <c r="BV192" s="16">
        <f t="shared" si="132"/>
        <v>0</v>
      </c>
      <c r="BW192" s="34">
        <f t="shared" si="113"/>
        <v>0.12496993807356323</v>
      </c>
      <c r="BX192" s="34">
        <f t="shared" si="114"/>
        <v>-4.5826828968127779E-2</v>
      </c>
      <c r="BY192" s="34">
        <f t="shared" si="133"/>
        <v>-1.1152730688434138</v>
      </c>
      <c r="BZ192" s="34">
        <f t="shared" si="134"/>
        <v>0.34537665324599276</v>
      </c>
      <c r="CA192" s="19">
        <f t="shared" si="115"/>
        <v>0.26158725556737322</v>
      </c>
      <c r="CB192" s="16"/>
      <c r="CC192" s="5">
        <f t="shared" si="116"/>
        <v>13780</v>
      </c>
      <c r="CD192" s="6">
        <f t="shared" si="117"/>
        <v>1.6583956499141407E-4</v>
      </c>
      <c r="CE192" s="19">
        <f t="shared" si="118"/>
        <v>1.2198975707919095</v>
      </c>
      <c r="CF192" s="4">
        <f t="shared" si="119"/>
        <v>2.0230728247421303E-4</v>
      </c>
      <c r="CG192" s="3">
        <f>IF('Ponderación por derecho'!$D$20="Error ponderación","",CF192/$CF$1127)</f>
        <v>1.359134015452642E-4</v>
      </c>
      <c r="CH192" s="39"/>
    </row>
    <row r="193" spans="1:86" ht="18.95" customHeight="1">
      <c r="A193" s="7">
        <v>13810</v>
      </c>
      <c r="B193" s="7" t="s">
        <v>120</v>
      </c>
      <c r="C193" s="7" t="s">
        <v>902</v>
      </c>
      <c r="D193" s="5">
        <v>0</v>
      </c>
      <c r="E193" s="5">
        <v>10781</v>
      </c>
      <c r="F193" s="5">
        <v>94.970269999999999</v>
      </c>
      <c r="G193" s="5">
        <v>73.14367</v>
      </c>
      <c r="H193" s="5">
        <v>87.012799999999999</v>
      </c>
      <c r="I193" s="5">
        <v>33.954479999999997</v>
      </c>
      <c r="J193" s="5">
        <v>64.176389999999998</v>
      </c>
      <c r="K193" s="85">
        <v>8.0748999999999994E-3</v>
      </c>
      <c r="L193" s="85">
        <v>4.7088E-3</v>
      </c>
      <c r="M193" s="85">
        <v>5.92793E-2</v>
      </c>
      <c r="N193" s="85">
        <v>0</v>
      </c>
      <c r="O193" s="85">
        <v>1.423E-3</v>
      </c>
      <c r="P193" s="85">
        <v>5.3838000000000002E-3</v>
      </c>
      <c r="Q193" s="85">
        <v>0</v>
      </c>
      <c r="R193" s="85">
        <v>0</v>
      </c>
      <c r="S193" s="85">
        <v>0</v>
      </c>
      <c r="T193" s="5">
        <v>0.99312909999999999</v>
      </c>
      <c r="U193" s="5">
        <v>0.1248211</v>
      </c>
      <c r="V193" s="5">
        <v>0.78223109999999996</v>
      </c>
      <c r="W193" s="5">
        <v>0.58116230000000002</v>
      </c>
      <c r="X193" s="5">
        <v>0.89226070000000002</v>
      </c>
      <c r="Y193" s="5">
        <v>0.75541559999999996</v>
      </c>
      <c r="Z193" s="5">
        <v>4.7021899999999998E-2</v>
      </c>
      <c r="AA193" s="5">
        <v>7.8841999999999996E-4</v>
      </c>
      <c r="AB193" s="5">
        <v>9.2756000000000002E-4</v>
      </c>
      <c r="AC193" s="5">
        <v>0.52980000000000005</v>
      </c>
      <c r="AD193" s="40">
        <v>5533.9022354141543</v>
      </c>
      <c r="AE193" s="19">
        <v>0.63490559999999996</v>
      </c>
      <c r="AF193" s="5">
        <v>1</v>
      </c>
      <c r="AG193" s="5">
        <v>1</v>
      </c>
      <c r="AH193" s="32">
        <v>0</v>
      </c>
      <c r="AI193" s="32">
        <v>0</v>
      </c>
      <c r="AJ193" s="32">
        <v>0</v>
      </c>
      <c r="AK193" s="16"/>
      <c r="AL193" s="34">
        <f t="shared" si="90"/>
        <v>1.5574407107452219</v>
      </c>
      <c r="AM193" s="34">
        <f t="shared" si="91"/>
        <v>1.7001099419549017</v>
      </c>
      <c r="AN193" s="34">
        <f t="shared" si="92"/>
        <v>1.5157958581396196</v>
      </c>
      <c r="AO193" s="34">
        <f t="shared" si="93"/>
        <v>1.2722401624341002</v>
      </c>
      <c r="AP193" s="34">
        <f t="shared" si="94"/>
        <v>2.9704778405019265</v>
      </c>
      <c r="AQ193" s="34">
        <f t="shared" si="95"/>
        <v>-0.16447994573292188</v>
      </c>
      <c r="AR193" s="34">
        <f t="shared" si="96"/>
        <v>-0.44432044020104472</v>
      </c>
      <c r="AS193" s="34">
        <f t="shared" si="97"/>
        <v>-3.7577341767117134E-2</v>
      </c>
      <c r="AT193" s="34">
        <f t="shared" si="98"/>
        <v>-0.15074875333706975</v>
      </c>
      <c r="AU193" s="34">
        <f t="shared" si="99"/>
        <v>-0.39377836564163771</v>
      </c>
      <c r="AV193" s="34">
        <f t="shared" si="100"/>
        <v>-0.51844652564886695</v>
      </c>
      <c r="AW193" s="34">
        <f t="shared" si="101"/>
        <v>-0.41165100414070804</v>
      </c>
      <c r="AX193" s="34">
        <f t="shared" si="102"/>
        <v>-0.20200785050292994</v>
      </c>
      <c r="AY193" s="34">
        <f t="shared" si="103"/>
        <v>-0.21011422768154267</v>
      </c>
      <c r="AZ193" s="34">
        <f t="shared" si="104"/>
        <v>0.88838617499041095</v>
      </c>
      <c r="BA193" s="34">
        <f t="shared" si="105"/>
        <v>-0.76734388340237081</v>
      </c>
      <c r="BB193" s="34">
        <f t="shared" si="106"/>
        <v>-0.44549421863858563</v>
      </c>
      <c r="BC193" s="34">
        <f t="shared" si="107"/>
        <v>-0.57135986078908252</v>
      </c>
      <c r="BD193" s="34">
        <f t="shared" si="108"/>
        <v>1.021106403485984</v>
      </c>
      <c r="BE193" s="34">
        <f t="shared" si="109"/>
        <v>-1.6264331939206378</v>
      </c>
      <c r="BF193" s="34">
        <f t="shared" si="110"/>
        <v>-0.54572256505840311</v>
      </c>
      <c r="BG193" s="34">
        <f t="shared" si="111"/>
        <v>-0.19650469520127001</v>
      </c>
      <c r="BH193" s="34">
        <f t="shared" si="112"/>
        <v>-9.1942946864578448E-2</v>
      </c>
      <c r="BI193" s="19">
        <f t="shared" si="120"/>
        <v>0.19465734300144233</v>
      </c>
      <c r="BJ193" s="19">
        <f t="shared" si="121"/>
        <v>0.27009842770509046</v>
      </c>
      <c r="BK193" s="19">
        <f t="shared" si="122"/>
        <v>0.31616783606300747</v>
      </c>
      <c r="BL193" s="19">
        <f t="shared" si="123"/>
        <v>0.70334597870407611</v>
      </c>
      <c r="BM193" s="19">
        <f t="shared" si="124"/>
        <v>1.1992686261154242</v>
      </c>
      <c r="BN193" s="19">
        <f t="shared" si="125"/>
        <v>-0.19581300294142764</v>
      </c>
      <c r="BO193" s="19">
        <f t="shared" si="126"/>
        <v>0.58299177776126776</v>
      </c>
      <c r="BP193" s="19">
        <f t="shared" si="127"/>
        <v>0.67771643012114602</v>
      </c>
      <c r="BQ193" s="19">
        <f t="shared" si="128"/>
        <v>0.26720130600175873</v>
      </c>
      <c r="BR193" s="19">
        <f t="shared" si="129"/>
        <v>0.38360726262080314</v>
      </c>
      <c r="BS193" s="19">
        <f t="shared" si="130"/>
        <v>0.41846117873303362</v>
      </c>
      <c r="BT193" s="19">
        <f>IF(AND('[1]Ponderación por derecho'!$B$13&lt;&gt;1,'[1]Ponderación por derecho'!$B$13&lt;&gt;0),"Error ponderación",IFERROR(IF(SUM($BI$1126:$BS$1126)=0,0,SUMPRODUCT($BI$1126:$BS$1126,BI193:BS193)),""))</f>
        <v>0.28677167353922367</v>
      </c>
      <c r="BU193" s="34">
        <f t="shared" si="131"/>
        <v>0.29490366008849478</v>
      </c>
      <c r="BV193" s="16">
        <f t="shared" si="132"/>
        <v>0</v>
      </c>
      <c r="BW193" s="34">
        <f t="shared" si="113"/>
        <v>0.25235242321418505</v>
      </c>
      <c r="BX193" s="34">
        <f t="shared" si="114"/>
        <v>-4.9238921252274519E-2</v>
      </c>
      <c r="BY193" s="34">
        <f t="shared" si="133"/>
        <v>-0.14489133267867257</v>
      </c>
      <c r="BZ193" s="34">
        <f t="shared" si="134"/>
        <v>-1.9407389761079318E-2</v>
      </c>
      <c r="CA193" s="19">
        <f t="shared" si="115"/>
        <v>-1.5678946152183824E-2</v>
      </c>
      <c r="CB193" s="16"/>
      <c r="CC193" s="5">
        <f t="shared" si="116"/>
        <v>13810</v>
      </c>
      <c r="CD193" s="6">
        <f t="shared" si="117"/>
        <v>1.5766458114395371E-3</v>
      </c>
      <c r="CE193" s="19">
        <f t="shared" si="118"/>
        <v>2.1083712993625414</v>
      </c>
      <c r="CF193" s="4">
        <f t="shared" si="119"/>
        <v>3.3241547780992853E-3</v>
      </c>
      <c r="CG193" s="3">
        <f>IF('Ponderación por derecho'!$D$20="Error ponderación","",CF193/$CF$1127)</f>
        <v>2.2332225396384572E-3</v>
      </c>
      <c r="CH193" s="39"/>
    </row>
    <row r="194" spans="1:86" ht="18.95" customHeight="1">
      <c r="A194" s="7">
        <v>13836</v>
      </c>
      <c r="B194" s="7" t="s">
        <v>120</v>
      </c>
      <c r="C194" s="7" t="s">
        <v>901</v>
      </c>
      <c r="D194" s="5">
        <v>0</v>
      </c>
      <c r="E194" s="5">
        <v>4666</v>
      </c>
      <c r="F194" s="5">
        <v>62.975279999999998</v>
      </c>
      <c r="G194" s="5">
        <v>43.73883</v>
      </c>
      <c r="H194" s="5">
        <v>73.587320000000005</v>
      </c>
      <c r="I194" s="5">
        <v>11.772690000000001</v>
      </c>
      <c r="J194" s="5">
        <v>35.847810000000003</v>
      </c>
      <c r="K194" s="85">
        <v>3.5140000000000002E-3</v>
      </c>
      <c r="L194" s="85">
        <v>1.8925999999999998E-2</v>
      </c>
      <c r="M194" s="85">
        <v>0</v>
      </c>
      <c r="N194" s="85">
        <v>1.1045E-3</v>
      </c>
      <c r="O194" s="85">
        <v>2.7533599999999998E-2</v>
      </c>
      <c r="P194" s="85">
        <v>7.3673000000000002E-3</v>
      </c>
      <c r="Q194" s="85">
        <v>1.33218E-2</v>
      </c>
      <c r="R194" s="85">
        <v>2.4873E-3</v>
      </c>
      <c r="S194" s="85">
        <v>4.5839999999999998E-4</v>
      </c>
      <c r="T194" s="5">
        <v>0.91540290000000002</v>
      </c>
      <c r="U194" s="5">
        <v>0.2368421</v>
      </c>
      <c r="V194" s="5">
        <v>0.81489739999999999</v>
      </c>
      <c r="W194" s="5">
        <v>0.74159980000000003</v>
      </c>
      <c r="X194" s="5">
        <v>0.86500149999999998</v>
      </c>
      <c r="Y194" s="5">
        <v>0.92491820000000002</v>
      </c>
      <c r="Z194" s="5">
        <v>4.0629100000000001E-2</v>
      </c>
      <c r="AA194" s="5">
        <v>0</v>
      </c>
      <c r="AB194" s="5">
        <v>0</v>
      </c>
      <c r="AC194" s="5">
        <v>0.59250000000000003</v>
      </c>
      <c r="AD194" s="40">
        <v>42604.586369481352</v>
      </c>
      <c r="AE194" s="19">
        <v>0.84811320000000001</v>
      </c>
      <c r="AF194" s="5">
        <v>1</v>
      </c>
      <c r="AG194" s="5">
        <v>0</v>
      </c>
      <c r="AH194" s="32">
        <v>1</v>
      </c>
      <c r="AI194" s="32">
        <v>0</v>
      </c>
      <c r="AJ194" s="32">
        <v>1</v>
      </c>
      <c r="AK194" s="16"/>
      <c r="AL194" s="34">
        <f t="shared" si="90"/>
        <v>-0.39562620416694366</v>
      </c>
      <c r="AM194" s="34">
        <f t="shared" si="91"/>
        <v>-1.2536332711478315</v>
      </c>
      <c r="AN194" s="34">
        <f t="shared" si="92"/>
        <v>-9.8533775359403469E-2</v>
      </c>
      <c r="AO194" s="34">
        <f t="shared" si="93"/>
        <v>-0.70760616266059251</v>
      </c>
      <c r="AP194" s="34">
        <f t="shared" si="94"/>
        <v>0.83082417677655496</v>
      </c>
      <c r="AQ194" s="34">
        <f t="shared" si="95"/>
        <v>-0.29349881879806589</v>
      </c>
      <c r="AR194" s="34">
        <f t="shared" si="96"/>
        <v>5.3247194002485322E-2</v>
      </c>
      <c r="AS194" s="34">
        <f t="shared" si="97"/>
        <v>-0.95991233330143277</v>
      </c>
      <c r="AT194" s="34">
        <f t="shared" si="98"/>
        <v>-0.125405028462137</v>
      </c>
      <c r="AU194" s="34">
        <f t="shared" si="99"/>
        <v>0.26954456610334299</v>
      </c>
      <c r="AV194" s="34">
        <f t="shared" si="100"/>
        <v>-0.47042255377772946</v>
      </c>
      <c r="AW194" s="34">
        <f t="shared" si="101"/>
        <v>-3.8439931292501013E-2</v>
      </c>
      <c r="AX194" s="34">
        <f t="shared" si="102"/>
        <v>-0.12257466049941328</v>
      </c>
      <c r="AY194" s="34">
        <f t="shared" si="103"/>
        <v>-0.19231641286157664</v>
      </c>
      <c r="AZ194" s="34">
        <f t="shared" si="104"/>
        <v>-0.46190142825622205</v>
      </c>
      <c r="BA194" s="34">
        <f t="shared" si="105"/>
        <v>0.29746740884637429</v>
      </c>
      <c r="BB194" s="34">
        <f t="shared" si="106"/>
        <v>0.35577849311126869</v>
      </c>
      <c r="BC194" s="34">
        <f t="shared" si="107"/>
        <v>1.220286881133559</v>
      </c>
      <c r="BD194" s="34">
        <f t="shared" si="108"/>
        <v>0.69442240693453616</v>
      </c>
      <c r="BE194" s="34">
        <f t="shared" si="109"/>
        <v>0.96527859322559473</v>
      </c>
      <c r="BF194" s="34">
        <f t="shared" si="110"/>
        <v>-0.60968022724349458</v>
      </c>
      <c r="BG194" s="34">
        <f t="shared" si="111"/>
        <v>-0.258133953880894</v>
      </c>
      <c r="BH194" s="34">
        <f t="shared" si="112"/>
        <v>-0.11506432621005545</v>
      </c>
      <c r="BI194" s="19">
        <f t="shared" si="120"/>
        <v>-3.1521728437031694E-2</v>
      </c>
      <c r="BJ194" s="19">
        <f t="shared" si="121"/>
        <v>-0.28153586134469255</v>
      </c>
      <c r="BK194" s="19">
        <f t="shared" si="122"/>
        <v>-4.5083885444939131E-2</v>
      </c>
      <c r="BL194" s="19">
        <f t="shared" si="123"/>
        <v>-0.26051561631454034</v>
      </c>
      <c r="BM194" s="19">
        <f t="shared" si="124"/>
        <v>0.59826371660481137</v>
      </c>
      <c r="BN194" s="19">
        <f t="shared" si="125"/>
        <v>3.3076611760307184E-2</v>
      </c>
      <c r="BO194" s="19">
        <f t="shared" si="126"/>
        <v>-0.40264917406977191</v>
      </c>
      <c r="BP194" s="19">
        <f t="shared" si="127"/>
        <v>-0.25910043233317848</v>
      </c>
      <c r="BQ194" s="19">
        <f t="shared" si="128"/>
        <v>-0.39920761475733829</v>
      </c>
      <c r="BR194" s="19">
        <f t="shared" si="129"/>
        <v>-0.28202552363647143</v>
      </c>
      <c r="BS194" s="19">
        <f t="shared" si="130"/>
        <v>-0.23433564774619189</v>
      </c>
      <c r="BT194" s="19">
        <f>IF(AND('[1]Ponderación por derecho'!$B$13&lt;&gt;1,'[1]Ponderación por derecho'!$B$13&lt;&gt;0),"Error ponderación",IFERROR(IF(SUM($BI$1126:$BS$1126)=0,0,SUMPRODUCT($BI$1126:$BS$1126,BI194:BS194)),""))</f>
        <v>-0.2477087757757323</v>
      </c>
      <c r="BU194" s="34">
        <f t="shared" si="131"/>
        <v>-0.24510155973718248</v>
      </c>
      <c r="BV194" s="16">
        <f t="shared" si="132"/>
        <v>0</v>
      </c>
      <c r="BW194" s="34">
        <f t="shared" si="113"/>
        <v>1.1599526298411118</v>
      </c>
      <c r="BX194" s="34">
        <f t="shared" si="114"/>
        <v>-4.7151776892387053E-2</v>
      </c>
      <c r="BY194" s="34">
        <f t="shared" si="133"/>
        <v>0.73585719375712888</v>
      </c>
      <c r="BZ194" s="34">
        <f t="shared" si="134"/>
        <v>-0.61621934890195129</v>
      </c>
      <c r="CA194" s="19">
        <f t="shared" si="115"/>
        <v>-0.46930565549974418</v>
      </c>
      <c r="CB194" s="16"/>
      <c r="CC194" s="5">
        <f t="shared" si="116"/>
        <v>13836</v>
      </c>
      <c r="CD194" s="6">
        <f t="shared" si="117"/>
        <v>6.8236985030858737E-4</v>
      </c>
      <c r="CE194" s="19">
        <f t="shared" si="118"/>
        <v>0.98910218718483101</v>
      </c>
      <c r="CF194" s="4">
        <f t="shared" si="119"/>
        <v>6.7493351140920953E-4</v>
      </c>
      <c r="CG194" s="3">
        <f>IF('Ponderación por derecho'!$D$20="Error ponderación","",CF194/$CF$1127)</f>
        <v>4.534315731526258E-4</v>
      </c>
      <c r="CH194" s="39"/>
    </row>
    <row r="195" spans="1:86" ht="18.95" customHeight="1">
      <c r="A195" s="7">
        <v>13838</v>
      </c>
      <c r="B195" s="7" t="s">
        <v>120</v>
      </c>
      <c r="C195" s="7" t="s">
        <v>900</v>
      </c>
      <c r="D195" s="5">
        <v>0</v>
      </c>
      <c r="E195" s="5">
        <v>548</v>
      </c>
      <c r="F195" s="5">
        <v>80.689499999999995</v>
      </c>
      <c r="G195" s="5">
        <v>52.749929999999999</v>
      </c>
      <c r="H195" s="5">
        <v>90.876559999999998</v>
      </c>
      <c r="I195" s="5">
        <v>27.41207</v>
      </c>
      <c r="J195" s="5">
        <v>34.26276</v>
      </c>
      <c r="K195" s="85">
        <v>1.9234299999999999E-2</v>
      </c>
      <c r="L195" s="85">
        <v>1.18583E-2</v>
      </c>
      <c r="M195" s="85">
        <v>7.4294600000000002E-2</v>
      </c>
      <c r="N195" s="85">
        <v>4.9899999999999996E-3</v>
      </c>
      <c r="O195" s="85">
        <v>5.1932999999999997E-3</v>
      </c>
      <c r="P195" s="85">
        <v>1.7820699999999998E-2</v>
      </c>
      <c r="Q195" s="85">
        <v>8.7705999999999999E-3</v>
      </c>
      <c r="R195" s="85">
        <v>2.8398E-3</v>
      </c>
      <c r="S195" s="85">
        <v>3.2745999999999999E-3</v>
      </c>
      <c r="T195" s="5">
        <v>0.96303139999999998</v>
      </c>
      <c r="U195" s="5">
        <v>0.12939000000000001</v>
      </c>
      <c r="V195" s="5">
        <v>0.82809619999999995</v>
      </c>
      <c r="W195" s="5">
        <v>0.68022179999999999</v>
      </c>
      <c r="X195" s="5">
        <v>0.87245839999999997</v>
      </c>
      <c r="Y195" s="5">
        <v>0.85582259999999999</v>
      </c>
      <c r="Z195" s="5">
        <v>0.15625</v>
      </c>
      <c r="AA195" s="5">
        <v>0</v>
      </c>
      <c r="AB195" s="5">
        <v>0</v>
      </c>
      <c r="AC195" s="5">
        <v>0.53720000000000001</v>
      </c>
      <c r="AD195" s="40">
        <v>49421.53284671533</v>
      </c>
      <c r="AE195" s="19" t="s">
        <v>1121</v>
      </c>
      <c r="AF195" s="5">
        <v>0</v>
      </c>
      <c r="AG195" s="5">
        <v>0</v>
      </c>
      <c r="AH195" s="32">
        <v>1</v>
      </c>
      <c r="AI195" s="32">
        <v>0</v>
      </c>
      <c r="AJ195" s="32">
        <v>1</v>
      </c>
      <c r="AK195" s="16"/>
      <c r="AL195" s="34">
        <f t="shared" ref="AL195:AL258" si="135">IF(OR(ISBLANK(F195),ISNA(F195)),"",(F195-AL$1126)/AL$1127)</f>
        <v>0.68570112256375304</v>
      </c>
      <c r="AM195" s="34">
        <f t="shared" ref="AM195:AM258" si="136">IF(OR(ISBLANK(G195),ISNA(G195)),"",(G195-AM$1126)/AM$1127)</f>
        <v>-0.34845999125275173</v>
      </c>
      <c r="AN195" s="34">
        <f t="shared" ref="AN195:AN258" si="137">IF(OR(ISBLANK(H195),ISNA(H195)),"",(H195-AN$1126)/AN$1127)</f>
        <v>1.9803887266797526</v>
      </c>
      <c r="AO195" s="34">
        <f t="shared" ref="AO195:AO258" si="138">IF(OR(ISBLANK(I195),ISNA(I195)),"",(I195-AO$1126)/AO$1127)</f>
        <v>0.68829421416920522</v>
      </c>
      <c r="AP195" s="34">
        <f t="shared" ref="AP195:AP258" si="139">IF(OR(ISBLANK(J195),ISNA(J195)),"",(J195-AP$1126)/AP$1127)</f>
        <v>0.71110557317242429</v>
      </c>
      <c r="AQ195" s="34">
        <f t="shared" ref="AQ195:AQ258" si="140">IF(OR(ISBLANK(K195),ISNA(K195)),"",(K195-AQ$1126)/AQ$1127)</f>
        <v>0.15119748900214536</v>
      </c>
      <c r="AR195" s="34">
        <f t="shared" ref="AR195:AR258" si="141">IF(OR(ISBLANK(L195),ISNA(L195)),"",(L195-AR$1126)/AR$1127)</f>
        <v>-0.19410522196270391</v>
      </c>
      <c r="AS195" s="34">
        <f t="shared" ref="AS195:AS258" si="142">IF(OR(ISBLANK(M195),ISNA(M195)),"",(M195-AS$1126)/AS$1127)</f>
        <v>0.19604782921812072</v>
      </c>
      <c r="AT195" s="34">
        <f t="shared" ref="AT195:AT258" si="143">IF(OR(ISBLANK(N195),ISNA(N195)),"",(N195-AT$1126)/AT$1127)</f>
        <v>-3.6248810262452767E-2</v>
      </c>
      <c r="AU195" s="34">
        <f t="shared" ref="AU195:AU258" si="144">IF(OR(ISBLANK(O195),ISNA(O195)),"",(O195-AU$1126)/AU$1127)</f>
        <v>-0.29799632886124583</v>
      </c>
      <c r="AV195" s="34">
        <f t="shared" ref="AV195:AV258" si="145">IF(OR(ISBLANK(P195),ISNA(P195)),"",(P195-AV$1126)/AV$1127)</f>
        <v>-0.21732762685171531</v>
      </c>
      <c r="AW195" s="34">
        <f t="shared" ref="AW195:AW258" si="146">IF(OR(ISBLANK(Q195),ISNA(Q195)),"",(Q195-AW$1126)/AW$1127)</f>
        <v>-0.16594208826428861</v>
      </c>
      <c r="AX195" s="34">
        <f t="shared" ref="AX195:AX258" si="147">IF(OR(ISBLANK(R195),ISNA(R195)),"",(R195-AX$1126)/AX$1127)</f>
        <v>-0.11131739379405421</v>
      </c>
      <c r="AY195" s="34">
        <f t="shared" ref="AY195:AY258" si="148">IF(OR(ISBLANK(S195),ISNA(S195)),"",(S195-AY$1126)/AY$1127)</f>
        <v>-8.2974776526523644E-2</v>
      </c>
      <c r="AZ195" s="34">
        <f t="shared" ref="AZ195:AZ258" si="149">IF(OR(ISBLANK(T195),ISNA(T195)),"",(T195-AZ$1126)/AZ$1127)</f>
        <v>0.36551806621581229</v>
      </c>
      <c r="BA195" s="34">
        <f t="shared" ref="BA195:BA258" si="150">IF(OR(ISBLANK(U195),ISNA(U195)),"",(U195-BA$1126)/BA$1127)</f>
        <v>-0.72391438078094006</v>
      </c>
      <c r="BB195" s="34">
        <f t="shared" ref="BB195:BB258" si="151">IF(OR(ISBLANK(V195),ISNA(V195)),"",(V195-BB$1126)/BB$1127)</f>
        <v>0.67953227813877193</v>
      </c>
      <c r="BC195" s="34">
        <f t="shared" ref="BC195:BC258" si="152">IF(OR(ISBLANK(W195),ISNA(W195)),"",(W195-BC$1126)/BC$1127)</f>
        <v>0.53486300126926312</v>
      </c>
      <c r="BD195" s="34">
        <f t="shared" ref="BD195:BD258" si="153">IF(OR(ISBLANK(X195),ISNA(X195)),"",(X195-BD$1126)/BD$1127)</f>
        <v>0.78378856198987479</v>
      </c>
      <c r="BE195" s="34">
        <f t="shared" ref="BE195:BE258" si="154">IF(OR(ISBLANK(Y195),ISNA(Y195)),"",(Y195-BE$1126)/BE$1127)</f>
        <v>-9.1200074121934205E-2</v>
      </c>
      <c r="BF195" s="34">
        <f t="shared" ref="BF195:BF258" si="155">IF(OR(ISBLANK(Z195),ISNA(Z195)),"",(Z195-BF$1126)/BF$1127)</f>
        <v>0.54706524637311271</v>
      </c>
      <c r="BG195" s="34">
        <f t="shared" ref="BG195:BG258" si="156">IF(OR(ISBLANK(AA195),ISNA(AA195)),"",(AA195-BG$1126)/BG$1127)</f>
        <v>-0.258133953880894</v>
      </c>
      <c r="BH195" s="34">
        <f t="shared" ref="BH195:BH258" si="157">IF(OR(ISBLANK(AB195),ISNA(AB195)),"",(AB195-BH$1126)/BH$1127)</f>
        <v>-0.11506432621005545</v>
      </c>
      <c r="BI195" s="19">
        <f t="shared" si="120"/>
        <v>0.469223944966986</v>
      </c>
      <c r="BJ195" s="19">
        <f t="shared" si="121"/>
        <v>4.5655688307772078E-2</v>
      </c>
      <c r="BK195" s="19">
        <f t="shared" si="122"/>
        <v>0.47220398435037891</v>
      </c>
      <c r="BL195" s="19">
        <f t="shared" si="123"/>
        <v>0.32472615615065015</v>
      </c>
      <c r="BM195" s="19">
        <f t="shared" si="124"/>
        <v>0.39896593543368447</v>
      </c>
      <c r="BN195" s="19">
        <f t="shared" si="125"/>
        <v>0.12572447386336785</v>
      </c>
      <c r="BO195" s="19">
        <f t="shared" si="126"/>
        <v>0.29595673070690964</v>
      </c>
      <c r="BP195" s="19">
        <f t="shared" si="127"/>
        <v>0.28719186438484939</v>
      </c>
      <c r="BQ195" s="19">
        <f t="shared" si="128"/>
        <v>0.38326386413678071</v>
      </c>
      <c r="BR195" s="19">
        <f t="shared" si="129"/>
        <v>0.11486413071877848</v>
      </c>
      <c r="BS195" s="19">
        <f t="shared" si="130"/>
        <v>0.16255400660905797</v>
      </c>
      <c r="BT195" s="19">
        <f>IF(AND('[1]Ponderación por derecho'!$B$13&lt;&gt;1,'[1]Ponderación por derecho'!$B$13&lt;&gt;0),"Error ponderación",IFERROR(IF(SUM($BI$1126:$BS$1126)=0,0,SUMPRODUCT($BI$1126:$BS$1126,BI195:BS195)),""))</f>
        <v>0.1948268451740196</v>
      </c>
      <c r="BU195" s="34">
        <f t="shared" si="131"/>
        <v>0.20200842450630743</v>
      </c>
      <c r="BV195" s="16">
        <f t="shared" si="132"/>
        <v>0</v>
      </c>
      <c r="BW195" s="34">
        <f t="shared" ref="BW195:BW258" si="158">IF(OR(ISBLANK(AC195),ISNA(AC195)),"",(AC195-BW$1126)/BW$1127)</f>
        <v>0.35946951299152519</v>
      </c>
      <c r="BX195" s="34">
        <f t="shared" ref="BX195:BX258" si="159">IF(OR(ISBLANK(AD195),ISNA(AD195)),"",(AD195-BX$1126)/BX$1127)</f>
        <v>-4.6767970881681734E-2</v>
      </c>
      <c r="BY195" s="34" t="str">
        <f t="shared" si="133"/>
        <v/>
      </c>
      <c r="BZ195" s="34">
        <f t="shared" si="134"/>
        <v>-0.15635077105492173</v>
      </c>
      <c r="CA195" s="19">
        <f t="shared" ref="CA195:CA258" si="160">MIN(MAX(IF(BZ195="",0,(BZ195-$BZ$1126)/(2*$BZ$1127)),-1),1)*CTerritorial</f>
        <v>-0.11976730174190628</v>
      </c>
      <c r="CB195" s="16"/>
      <c r="CC195" s="5">
        <f t="shared" ref="CC195:CC258" si="161">A195</f>
        <v>13838</v>
      </c>
      <c r="CD195" s="6">
        <f t="shared" ref="CD195:CD258" si="162">E195/$CD$1127</f>
        <v>8.0141165445586339E-5</v>
      </c>
      <c r="CE195" s="19">
        <f t="shared" ref="CE195:CE258" si="163">(1+Necesidad*BU195)*(1+CTerritorial*CA195)*(1+PlanesRR*AF195)*(1+SRC*AG195)*(1+ZMRT*AH195)*(1+Priorizado*AI195)*(1+Afro*AJ195)</f>
        <v>1.7819695757417915</v>
      </c>
      <c r="CF195" s="4">
        <f t="shared" ref="CF195:CF258" si="164">CD195*CE195</f>
        <v>1.4280911858852421E-4</v>
      </c>
      <c r="CG195" s="3">
        <f>IF('Ponderación por derecho'!$D$20="Error ponderación","",CF195/$CF$1127)</f>
        <v>9.594154417808162E-5</v>
      </c>
      <c r="CH195" s="39"/>
    </row>
    <row r="196" spans="1:86" ht="18.95" customHeight="1">
      <c r="A196" s="7">
        <v>13873</v>
      </c>
      <c r="B196" s="7" t="s">
        <v>120</v>
      </c>
      <c r="C196" s="7" t="s">
        <v>56</v>
      </c>
      <c r="D196" s="5">
        <v>0</v>
      </c>
      <c r="E196" s="5">
        <v>3912</v>
      </c>
      <c r="F196" s="5">
        <v>90.180430000000001</v>
      </c>
      <c r="G196" s="5">
        <v>68.488079999999997</v>
      </c>
      <c r="H196" s="5">
        <v>81.284170000000003</v>
      </c>
      <c r="I196" s="5">
        <v>23.31671</v>
      </c>
      <c r="J196" s="5">
        <v>54.925089999999997</v>
      </c>
      <c r="K196" s="85">
        <v>1.03783E-2</v>
      </c>
      <c r="L196" s="85">
        <v>7.1536000000000004E-3</v>
      </c>
      <c r="M196" s="85">
        <v>0</v>
      </c>
      <c r="N196" s="85">
        <v>0</v>
      </c>
      <c r="O196" s="85">
        <v>1.1605000000000001E-3</v>
      </c>
      <c r="P196" s="85">
        <v>7.7821000000000001E-3</v>
      </c>
      <c r="Q196" s="85">
        <v>2.9760000000000002E-4</v>
      </c>
      <c r="R196" s="85">
        <v>0</v>
      </c>
      <c r="S196" s="85">
        <v>0</v>
      </c>
      <c r="T196" s="5">
        <v>0.94962919999999995</v>
      </c>
      <c r="U196" s="5">
        <v>0.185886</v>
      </c>
      <c r="V196" s="5">
        <v>0.83789309999999995</v>
      </c>
      <c r="W196" s="5">
        <v>0.67271800000000004</v>
      </c>
      <c r="X196" s="5">
        <v>0.89542319999999997</v>
      </c>
      <c r="Y196" s="5">
        <v>0.74200980000000005</v>
      </c>
      <c r="Z196" s="5">
        <v>2.6974999999999999E-2</v>
      </c>
      <c r="AA196" s="5">
        <v>5.1124999999999999E-4</v>
      </c>
      <c r="AB196" s="5">
        <v>2.5562000000000002E-4</v>
      </c>
      <c r="AC196" s="5">
        <v>0.47760000000000002</v>
      </c>
      <c r="AD196" s="40">
        <v>1047553.4253578732</v>
      </c>
      <c r="AE196" s="19">
        <v>0.75377360000000004</v>
      </c>
      <c r="AF196" s="5">
        <v>1</v>
      </c>
      <c r="AG196" s="5">
        <v>1</v>
      </c>
      <c r="AH196" s="32">
        <v>1</v>
      </c>
      <c r="AI196" s="32">
        <v>0</v>
      </c>
      <c r="AJ196" s="32">
        <v>1</v>
      </c>
      <c r="AK196" s="16"/>
      <c r="AL196" s="34">
        <f t="shared" si="135"/>
        <v>1.2650549956153567</v>
      </c>
      <c r="AM196" s="34">
        <f t="shared" si="136"/>
        <v>1.2324516460590913</v>
      </c>
      <c r="AN196" s="34">
        <f t="shared" si="137"/>
        <v>0.82696408688440148</v>
      </c>
      <c r="AO196" s="34">
        <f t="shared" si="138"/>
        <v>0.32276088949433451</v>
      </c>
      <c r="AP196" s="34">
        <f t="shared" si="139"/>
        <v>2.2717284524555601</v>
      </c>
      <c r="AQ196" s="34">
        <f t="shared" si="140"/>
        <v>-9.9321298926753621E-2</v>
      </c>
      <c r="AR196" s="34">
        <f t="shared" si="141"/>
        <v>-0.35875834976827381</v>
      </c>
      <c r="AS196" s="34">
        <f t="shared" si="142"/>
        <v>-0.95991233330143277</v>
      </c>
      <c r="AT196" s="34">
        <f t="shared" si="143"/>
        <v>-0.15074875333706975</v>
      </c>
      <c r="AU196" s="34">
        <f t="shared" si="144"/>
        <v>-0.40044700862889421</v>
      </c>
      <c r="AV196" s="34">
        <f t="shared" si="145"/>
        <v>-0.46037952704107815</v>
      </c>
      <c r="AW196" s="34">
        <f t="shared" si="146"/>
        <v>-0.40331372124503129</v>
      </c>
      <c r="AX196" s="34">
        <f t="shared" si="147"/>
        <v>-0.20200785050292994</v>
      </c>
      <c r="AY196" s="34">
        <f t="shared" si="148"/>
        <v>-0.21011422768154267</v>
      </c>
      <c r="AZ196" s="34">
        <f t="shared" si="149"/>
        <v>0.13269021002019132</v>
      </c>
      <c r="BA196" s="34">
        <f t="shared" si="150"/>
        <v>-0.18689383314357658</v>
      </c>
      <c r="BB196" s="34">
        <f t="shared" si="151"/>
        <v>0.91984074985862196</v>
      </c>
      <c r="BC196" s="34">
        <f t="shared" si="152"/>
        <v>0.45106614067221423</v>
      </c>
      <c r="BD196" s="34">
        <f t="shared" si="153"/>
        <v>1.059006933915855</v>
      </c>
      <c r="BE196" s="34">
        <f t="shared" si="154"/>
        <v>-1.8314092230560302</v>
      </c>
      <c r="BF196" s="34">
        <f t="shared" si="155"/>
        <v>-0.74628458139839671</v>
      </c>
      <c r="BG196" s="34">
        <f t="shared" si="156"/>
        <v>-0.21817053527157693</v>
      </c>
      <c r="BH196" s="34">
        <f t="shared" si="157"/>
        <v>-0.10869246132984196</v>
      </c>
      <c r="BI196" s="19">
        <f t="shared" ref="BI196:BI259" si="165">IFERROR(AVERAGE(AN196,AQ196,BA196),"")</f>
        <v>0.18024965160469045</v>
      </c>
      <c r="BJ196" s="19">
        <f t="shared" ref="BJ196:BJ259" si="166">IFERROR(AVERAGE(AM196,AR196,BB196),"")</f>
        <v>0.59784468204981323</v>
      </c>
      <c r="BK196" s="19">
        <f t="shared" ref="BK196:BK259" si="167">IFERROR(AVERAGE(AL196,AS196,BC196),"")</f>
        <v>0.25206960099537939</v>
      </c>
      <c r="BL196" s="19">
        <f t="shared" ref="BL196:BL259" si="168">IFERROR(AVERAGE(AL196,AT196),"")</f>
        <v>0.5571531211391435</v>
      </c>
      <c r="BM196" s="19">
        <f t="shared" ref="BM196:BM259" si="169">IFERROR(AVERAGE(AP196,BD196,AU196),"")</f>
        <v>0.97676279258084031</v>
      </c>
      <c r="BN196" s="19">
        <f t="shared" ref="BN196:BN259" si="170">IFERROR(AVERAGE(AL196,AV196,BE196),"")</f>
        <v>-0.34224458482725056</v>
      </c>
      <c r="BO196" s="19">
        <f t="shared" ref="BO196:BO259" si="171">IFERROR(AVERAGE(AO196,AW196,AZ196),"")</f>
        <v>1.7379126089831515E-2</v>
      </c>
      <c r="BP196" s="19">
        <f t="shared" ref="BP196:BP259" si="172">IFERROR(AVERAGE(AL196,AX196),"")</f>
        <v>0.53152357255621341</v>
      </c>
      <c r="BQ196" s="19">
        <f t="shared" ref="BQ196:BQ259" si="173">IFERROR(AVERAGE(AL196,AY196,BF196),"")</f>
        <v>0.1028853955118058</v>
      </c>
      <c r="BR196" s="19">
        <f t="shared" ref="BR196:BR259" si="174">IFERROR(AVERAGE(AL196,BG196,AY196),"")</f>
        <v>0.2789234108874124</v>
      </c>
      <c r="BS196" s="19">
        <f t="shared" ref="BS196:BS259" si="175">IFERROR(AVERAGE(AL196,AY196,BH196),"")</f>
        <v>0.31541610220132404</v>
      </c>
      <c r="BT196" s="19">
        <f>IF(AND('[1]Ponderación por derecho'!$B$13&lt;&gt;1,'[1]Ponderación por derecho'!$B$13&lt;&gt;0),"Error ponderación",IFERROR(IF(SUM($BI$1126:$BS$1126)=0,0,SUMPRODUCT($BI$1126:$BS$1126,BI196:BS196)),""))</f>
        <v>2.5585124006703243E-2</v>
      </c>
      <c r="BU196" s="34">
        <f t="shared" ref="BU196:BU259" si="176">MAX(IF(OR(BT196="",BT196=0),0,(BT196-$BT$1126)/(2*$BT$1127)),-1)</f>
        <v>3.1017300397335634E-2</v>
      </c>
      <c r="BV196" s="16">
        <f t="shared" ref="BV196:BV259" si="177">IF(OR(BT196&lt;BT$1126-2*BT$1127,BT196&gt;BT$1126+2*BT$1127),1,0)</f>
        <v>0</v>
      </c>
      <c r="BW196" s="34">
        <f t="shared" si="158"/>
        <v>-0.50325731818813746</v>
      </c>
      <c r="BX196" s="34">
        <f t="shared" si="159"/>
        <v>9.4286005747375723E-3</v>
      </c>
      <c r="BY196" s="34">
        <f t="shared" ref="BY196:BY259" si="178">IFERROR(IF(OR(ISBLANK(AE196),ISNA(AE196)),"",(AE196-BY$1126)/BY$1127),"")</f>
        <v>0.3461456464926651</v>
      </c>
      <c r="BZ196" s="34">
        <f t="shared" ref="BZ196:BZ259" si="179">IFERROR(-AVERAGE(BW196:BY196),"")</f>
        <v>4.9227690373578249E-2</v>
      </c>
      <c r="CA196" s="19">
        <f t="shared" si="160"/>
        <v>3.6489421237957169E-2</v>
      </c>
      <c r="CB196" s="16"/>
      <c r="CC196" s="5">
        <f t="shared" si="161"/>
        <v>13873</v>
      </c>
      <c r="CD196" s="6">
        <f t="shared" si="162"/>
        <v>5.7210262631958713E-4</v>
      </c>
      <c r="CE196" s="19">
        <f t="shared" si="163"/>
        <v>3.0322437131466793</v>
      </c>
      <c r="CF196" s="4">
        <f t="shared" si="164"/>
        <v>1.7347545919322721E-3</v>
      </c>
      <c r="CG196" s="3">
        <f>IF('Ponderación por derecho'!$D$20="Error ponderación","",CF196/$CF$1127)</f>
        <v>1.1654370250652492E-3</v>
      </c>
      <c r="CH196" s="39"/>
    </row>
    <row r="197" spans="1:86" ht="18.95" customHeight="1">
      <c r="A197" s="7">
        <v>13894</v>
      </c>
      <c r="B197" s="7" t="s">
        <v>120</v>
      </c>
      <c r="C197" s="7" t="s">
        <v>899</v>
      </c>
      <c r="D197" s="5">
        <v>0</v>
      </c>
      <c r="E197" s="5">
        <v>8324</v>
      </c>
      <c r="F197" s="5">
        <v>84.863519999999994</v>
      </c>
      <c r="G197" s="5">
        <v>64.368669999999995</v>
      </c>
      <c r="H197" s="5">
        <v>77.217119999999994</v>
      </c>
      <c r="I197" s="5">
        <v>30.160039999999999</v>
      </c>
      <c r="J197" s="5">
        <v>38.774859999999997</v>
      </c>
      <c r="K197" s="85">
        <v>1.5292099999999999E-2</v>
      </c>
      <c r="L197" s="85">
        <v>8.7183E-3</v>
      </c>
      <c r="M197" s="85">
        <v>0.10411810000000001</v>
      </c>
      <c r="N197" s="85">
        <v>2.7799999999999998E-4</v>
      </c>
      <c r="O197" s="85">
        <v>6.1326000000000002E-3</v>
      </c>
      <c r="P197" s="85">
        <v>1.78286E-2</v>
      </c>
      <c r="Q197" s="85">
        <v>1.27432E-2</v>
      </c>
      <c r="R197" s="85">
        <v>2.3237000000000002E-3</v>
      </c>
      <c r="S197" s="85">
        <v>9.0470000000000004E-4</v>
      </c>
      <c r="T197" s="5">
        <v>0.90005740000000001</v>
      </c>
      <c r="U197" s="5">
        <v>0.1249856</v>
      </c>
      <c r="V197" s="5">
        <v>0.83687540000000005</v>
      </c>
      <c r="W197" s="5">
        <v>0.64790349999999997</v>
      </c>
      <c r="X197" s="5">
        <v>0.87834579999999995</v>
      </c>
      <c r="Y197" s="5">
        <v>0.74497409999999997</v>
      </c>
      <c r="Z197" s="5">
        <v>2.48963E-2</v>
      </c>
      <c r="AA197" s="5">
        <v>4.2647800000000001E-3</v>
      </c>
      <c r="AB197" s="5">
        <v>0</v>
      </c>
      <c r="AC197" s="5">
        <v>0.49890000000000001</v>
      </c>
      <c r="AD197" s="40">
        <v>7447.2609322441131</v>
      </c>
      <c r="AE197" s="19">
        <v>0.75377360000000004</v>
      </c>
      <c r="AF197" s="5">
        <v>1</v>
      </c>
      <c r="AG197" s="5">
        <v>0</v>
      </c>
      <c r="AH197" s="32">
        <v>1</v>
      </c>
      <c r="AI197" s="32">
        <v>0</v>
      </c>
      <c r="AJ197" s="32">
        <v>1</v>
      </c>
      <c r="AK197" s="16"/>
      <c r="AL197" s="34">
        <f t="shared" si="135"/>
        <v>0.94049540017351863</v>
      </c>
      <c r="AM197" s="34">
        <f t="shared" si="136"/>
        <v>0.81865312413251257</v>
      </c>
      <c r="AN197" s="34">
        <f t="shared" si="137"/>
        <v>0.33792687287624534</v>
      </c>
      <c r="AO197" s="34">
        <f t="shared" si="138"/>
        <v>0.93356559695528618</v>
      </c>
      <c r="AP197" s="34">
        <f t="shared" si="139"/>
        <v>1.051903851663448</v>
      </c>
      <c r="AQ197" s="34">
        <f t="shared" si="140"/>
        <v>3.9680419696216544E-2</v>
      </c>
      <c r="AR197" s="34">
        <f t="shared" si="141"/>
        <v>-0.303997631958982</v>
      </c>
      <c r="AS197" s="34">
        <f t="shared" si="142"/>
        <v>0.66007587307193927</v>
      </c>
      <c r="AT197" s="34">
        <f t="shared" si="143"/>
        <v>-0.14436979859263219</v>
      </c>
      <c r="AU197" s="34">
        <f t="shared" si="144"/>
        <v>-0.27413401892627459</v>
      </c>
      <c r="AV197" s="34">
        <f t="shared" si="145"/>
        <v>-0.21713635416314356</v>
      </c>
      <c r="AW197" s="34">
        <f t="shared" si="146"/>
        <v>-5.4649447029861777E-2</v>
      </c>
      <c r="AX197" s="34">
        <f t="shared" si="147"/>
        <v>-0.12779930967103525</v>
      </c>
      <c r="AY197" s="34">
        <f t="shared" si="148"/>
        <v>-0.17498839201918825</v>
      </c>
      <c r="AZ197" s="34">
        <f t="shared" si="149"/>
        <v>-0.72848899352534913</v>
      </c>
      <c r="BA197" s="34">
        <f t="shared" si="150"/>
        <v>-0.76578023500095582</v>
      </c>
      <c r="BB197" s="34">
        <f t="shared" si="151"/>
        <v>0.89487755418761716</v>
      </c>
      <c r="BC197" s="34">
        <f t="shared" si="152"/>
        <v>0.1739562500454</v>
      </c>
      <c r="BD197" s="34">
        <f t="shared" si="153"/>
        <v>0.85434526803029365</v>
      </c>
      <c r="BE197" s="34">
        <f t="shared" si="154"/>
        <v>-1.7860847781764981</v>
      </c>
      <c r="BF197" s="34">
        <f t="shared" si="155"/>
        <v>-0.76708122643408527</v>
      </c>
      <c r="BG197" s="34">
        <f t="shared" si="156"/>
        <v>7.5235607814251815E-2</v>
      </c>
      <c r="BH197" s="34">
        <f t="shared" si="157"/>
        <v>-0.11506432621005545</v>
      </c>
      <c r="BI197" s="19">
        <f t="shared" si="165"/>
        <v>-0.12939098080949799</v>
      </c>
      <c r="BJ197" s="19">
        <f t="shared" si="166"/>
        <v>0.46984434878704923</v>
      </c>
      <c r="BK197" s="19">
        <f t="shared" si="167"/>
        <v>0.59150917443028594</v>
      </c>
      <c r="BL197" s="19">
        <f t="shared" si="168"/>
        <v>0.39806280079044321</v>
      </c>
      <c r="BM197" s="19">
        <f t="shared" si="169"/>
        <v>0.54403836692248897</v>
      </c>
      <c r="BN197" s="19">
        <f t="shared" si="170"/>
        <v>-0.35424191072204109</v>
      </c>
      <c r="BO197" s="19">
        <f t="shared" si="171"/>
        <v>5.0142385466691773E-2</v>
      </c>
      <c r="BP197" s="19">
        <f t="shared" si="172"/>
        <v>0.40634804525124169</v>
      </c>
      <c r="BQ197" s="19">
        <f t="shared" si="173"/>
        <v>-5.2473942658496731E-4</v>
      </c>
      <c r="BR197" s="19">
        <f t="shared" si="174"/>
        <v>0.28024753865619406</v>
      </c>
      <c r="BS197" s="19">
        <f t="shared" si="175"/>
        <v>0.2168142273147583</v>
      </c>
      <c r="BT197" s="19">
        <f>IF(AND('[1]Ponderación por derecho'!$B$13&lt;&gt;1,'[1]Ponderación por derecho'!$B$13&lt;&gt;0),"Error ponderación",IFERROR(IF(SUM($BI$1126:$BS$1126)=0,0,SUMPRODUCT($BI$1126:$BS$1126,BI197:BS197)),""))</f>
        <v>1.276748927414342E-2</v>
      </c>
      <c r="BU197" s="34">
        <f t="shared" si="176"/>
        <v>1.806717346514829E-2</v>
      </c>
      <c r="BV197" s="16">
        <f t="shared" si="177"/>
        <v>0</v>
      </c>
      <c r="BW197" s="34">
        <f t="shared" si="158"/>
        <v>-0.19493380301822463</v>
      </c>
      <c r="BX197" s="34">
        <f t="shared" si="159"/>
        <v>-4.9131195810842472E-2</v>
      </c>
      <c r="BY197" s="34">
        <f t="shared" si="178"/>
        <v>0.3461456464926651</v>
      </c>
      <c r="BZ197" s="34">
        <f t="shared" si="179"/>
        <v>-3.4026882554532671E-2</v>
      </c>
      <c r="CA197" s="19">
        <f t="shared" si="160"/>
        <v>-2.6790976175461632E-2</v>
      </c>
      <c r="CB197" s="16"/>
      <c r="CC197" s="5">
        <f t="shared" si="161"/>
        <v>13894</v>
      </c>
      <c r="CD197" s="6">
        <f t="shared" si="162"/>
        <v>1.21732675395814E-3</v>
      </c>
      <c r="CE197" s="19">
        <f t="shared" si="163"/>
        <v>2.1788890467962236</v>
      </c>
      <c r="CF197" s="4">
        <f t="shared" si="164"/>
        <v>2.6524199305713926E-3</v>
      </c>
      <c r="CG197" s="3">
        <f>IF('Ponderación por derecho'!$D$20="Error ponderación","",CF197/$CF$1127)</f>
        <v>1.7819398821511149E-3</v>
      </c>
      <c r="CH197" s="39"/>
    </row>
    <row r="198" spans="1:86" ht="18.95" customHeight="1">
      <c r="A198" s="7">
        <v>15001</v>
      </c>
      <c r="B198" s="7" t="s">
        <v>783</v>
      </c>
      <c r="C198" s="7" t="s">
        <v>898</v>
      </c>
      <c r="D198" s="5">
        <v>1</v>
      </c>
      <c r="E198" s="5">
        <v>4230</v>
      </c>
      <c r="F198" s="5">
        <v>32.172789999999999</v>
      </c>
      <c r="G198" s="5">
        <v>25.020330000000001</v>
      </c>
      <c r="H198" s="5">
        <v>61.662280000000003</v>
      </c>
      <c r="I198" s="5">
        <v>16.801680000000001</v>
      </c>
      <c r="J198" s="5">
        <v>4.3600640000000004</v>
      </c>
      <c r="K198" s="85">
        <v>2.44376E-2</v>
      </c>
      <c r="L198" s="85">
        <v>1.8040400000000002E-2</v>
      </c>
      <c r="M198" s="85">
        <v>7.8503500000000004E-2</v>
      </c>
      <c r="N198" s="85">
        <v>7.1089999999999999E-4</v>
      </c>
      <c r="O198" s="85">
        <v>6.6994999999999997E-3</v>
      </c>
      <c r="P198" s="85">
        <v>3.2529000000000002E-2</v>
      </c>
      <c r="Q198" s="85">
        <v>9.5080000000000002E-4</v>
      </c>
      <c r="R198" s="85">
        <v>6.0790000000000002E-3</v>
      </c>
      <c r="S198" s="85">
        <v>6.6739999999999996E-4</v>
      </c>
      <c r="T198" s="5">
        <v>0.73080120000000004</v>
      </c>
      <c r="U198" s="5">
        <v>0.30052669999999998</v>
      </c>
      <c r="V198" s="5">
        <v>0.80149709999999996</v>
      </c>
      <c r="W198" s="5">
        <v>0.6479068</v>
      </c>
      <c r="X198" s="5">
        <v>0.81425009999999998</v>
      </c>
      <c r="Y198" s="5">
        <v>0.85528139999999997</v>
      </c>
      <c r="Z198" s="5">
        <v>3.12787E-2</v>
      </c>
      <c r="AA198" s="5">
        <v>0</v>
      </c>
      <c r="AB198" s="5">
        <v>9.4563000000000004E-4</v>
      </c>
      <c r="AC198" s="5">
        <v>0.56769999999999998</v>
      </c>
      <c r="AD198" s="40">
        <v>578612.0567375886</v>
      </c>
      <c r="AE198" s="19">
        <v>0.84811320000000001</v>
      </c>
      <c r="AF198" s="5">
        <v>1</v>
      </c>
      <c r="AG198" s="5">
        <v>0</v>
      </c>
      <c r="AH198" s="32">
        <v>0</v>
      </c>
      <c r="AI198" s="32">
        <v>0</v>
      </c>
      <c r="AJ198" s="32">
        <v>0</v>
      </c>
      <c r="AK198" s="16"/>
      <c r="AL198" s="34">
        <f t="shared" si="135"/>
        <v>-2.2758994630713167</v>
      </c>
      <c r="AM198" s="34">
        <f t="shared" si="136"/>
        <v>-3.1339238061231454</v>
      </c>
      <c r="AN198" s="34">
        <f t="shared" si="137"/>
        <v>-1.5324449243582625</v>
      </c>
      <c r="AO198" s="34">
        <f t="shared" si="138"/>
        <v>-0.25874124371410706</v>
      </c>
      <c r="AP198" s="34">
        <f t="shared" si="139"/>
        <v>-1.5474408506746598</v>
      </c>
      <c r="AQ198" s="34">
        <f t="shared" si="140"/>
        <v>0.29838859212211383</v>
      </c>
      <c r="AR198" s="34">
        <f t="shared" si="141"/>
        <v>2.2253334673598853E-2</v>
      </c>
      <c r="AS198" s="34">
        <f t="shared" si="142"/>
        <v>0.26153469808919011</v>
      </c>
      <c r="AT198" s="34">
        <f t="shared" si="143"/>
        <v>-0.13443652697800257</v>
      </c>
      <c r="AU198" s="34">
        <f t="shared" si="144"/>
        <v>-0.25973229050922442</v>
      </c>
      <c r="AV198" s="34">
        <f t="shared" si="145"/>
        <v>0.13878580166971266</v>
      </c>
      <c r="AW198" s="34">
        <f t="shared" si="146"/>
        <v>-0.38501428177105262</v>
      </c>
      <c r="AX198" s="34">
        <f t="shared" si="147"/>
        <v>-7.8718950366099393E-3</v>
      </c>
      <c r="AY198" s="34">
        <f t="shared" si="148"/>
        <v>-0.18420178961250835</v>
      </c>
      <c r="AZ198" s="34">
        <f t="shared" si="149"/>
        <v>-3.6688687963798925</v>
      </c>
      <c r="BA198" s="34">
        <f t="shared" si="150"/>
        <v>0.90281891635250633</v>
      </c>
      <c r="BB198" s="34">
        <f t="shared" si="151"/>
        <v>2.7082108174450444E-2</v>
      </c>
      <c r="BC198" s="34">
        <f t="shared" si="152"/>
        <v>0.17399310199241</v>
      </c>
      <c r="BD198" s="34">
        <f t="shared" si="153"/>
        <v>8.6199488338937938E-2</v>
      </c>
      <c r="BE198" s="34">
        <f t="shared" si="154"/>
        <v>-9.9475076506579579E-2</v>
      </c>
      <c r="BF198" s="34">
        <f t="shared" si="155"/>
        <v>-0.70322761250433174</v>
      </c>
      <c r="BG198" s="34">
        <f t="shared" si="156"/>
        <v>-0.258133953880894</v>
      </c>
      <c r="BH198" s="34">
        <f t="shared" si="157"/>
        <v>-9.1492514197394903E-2</v>
      </c>
      <c r="BI198" s="19">
        <f t="shared" si="165"/>
        <v>-0.11041247196121411</v>
      </c>
      <c r="BJ198" s="19">
        <f t="shared" si="166"/>
        <v>-1.0281961210916988</v>
      </c>
      <c r="BK198" s="19">
        <f t="shared" si="167"/>
        <v>-0.61345722099657218</v>
      </c>
      <c r="BL198" s="19">
        <f t="shared" si="168"/>
        <v>-1.2051679950246597</v>
      </c>
      <c r="BM198" s="19">
        <f t="shared" si="169"/>
        <v>-0.57365788428164877</v>
      </c>
      <c r="BN198" s="19">
        <f t="shared" si="170"/>
        <v>-0.7455295793027279</v>
      </c>
      <c r="BO198" s="19">
        <f t="shared" si="171"/>
        <v>-1.4375414406216842</v>
      </c>
      <c r="BP198" s="19">
        <f t="shared" si="172"/>
        <v>-1.1418856790539633</v>
      </c>
      <c r="BQ198" s="19">
        <f t="shared" si="173"/>
        <v>-1.054442955062719</v>
      </c>
      <c r="BR198" s="19">
        <f t="shared" si="174"/>
        <v>-0.90607840218823965</v>
      </c>
      <c r="BS198" s="19">
        <f t="shared" si="175"/>
        <v>-0.85053125562707343</v>
      </c>
      <c r="BT198" s="19">
        <f>IF(AND('[1]Ponderación por derecho'!$B$13&lt;&gt;1,'[1]Ponderación por derecho'!$B$13&lt;&gt;0),"Error ponderación",IFERROR(IF(SUM($BI$1126:$BS$1126)=0,0,SUMPRODUCT($BI$1126:$BS$1126,BI198:BS198)),""))</f>
        <v>-1.1480688183200003</v>
      </c>
      <c r="BU198" s="34">
        <f t="shared" si="176"/>
        <v>-1</v>
      </c>
      <c r="BV198" s="16">
        <f t="shared" si="177"/>
        <v>1</v>
      </c>
      <c r="BW198" s="34">
        <f t="shared" si="158"/>
        <v>0.8009656262629965</v>
      </c>
      <c r="BX198" s="34">
        <f t="shared" si="159"/>
        <v>-1.6973618739426159E-2</v>
      </c>
      <c r="BY198" s="34">
        <f t="shared" si="178"/>
        <v>0.73585719375712888</v>
      </c>
      <c r="BZ198" s="34">
        <f t="shared" si="179"/>
        <v>-0.5066164004268997</v>
      </c>
      <c r="CA198" s="19">
        <f t="shared" si="160"/>
        <v>-0.38599830200250601</v>
      </c>
      <c r="CB198" s="16"/>
      <c r="CC198" s="5">
        <f t="shared" si="161"/>
        <v>15001</v>
      </c>
      <c r="CD198" s="6">
        <f t="shared" si="162"/>
        <v>6.1860790115844937E-4</v>
      </c>
      <c r="CE198" s="19">
        <f t="shared" si="163"/>
        <v>8.4838198665706785E-2</v>
      </c>
      <c r="CF198" s="4">
        <f t="shared" si="164"/>
        <v>5.2481580014656436E-5</v>
      </c>
      <c r="CG198" s="3">
        <f>IF('Ponderación por derecho'!$D$20="Error ponderación","",CF198/$CF$1127)</f>
        <v>3.5257999470044336E-5</v>
      </c>
      <c r="CH198" s="39"/>
    </row>
    <row r="199" spans="1:86" ht="18.95" customHeight="1">
      <c r="A199" s="7">
        <v>15022</v>
      </c>
      <c r="B199" s="7" t="s">
        <v>783</v>
      </c>
      <c r="C199" s="7" t="s">
        <v>897</v>
      </c>
      <c r="D199" s="5">
        <v>0</v>
      </c>
      <c r="E199" s="5">
        <v>114</v>
      </c>
      <c r="F199" s="5">
        <v>65.359780000000001</v>
      </c>
      <c r="G199" s="5">
        <v>57.513300000000001</v>
      </c>
      <c r="H199" s="5">
        <v>79.255319999999998</v>
      </c>
      <c r="I199" s="5">
        <v>5.1861699999999997</v>
      </c>
      <c r="J199" s="5">
        <v>21.64894</v>
      </c>
      <c r="K199" s="85">
        <v>0</v>
      </c>
      <c r="L199" s="85">
        <v>1.63073E-2</v>
      </c>
      <c r="M199" s="85">
        <v>2.1674800000000001E-2</v>
      </c>
      <c r="N199" s="85">
        <v>6.3669E-3</v>
      </c>
      <c r="O199" s="85">
        <v>9.8218000000000003E-3</v>
      </c>
      <c r="P199" s="85">
        <v>1.9778500000000001E-2</v>
      </c>
      <c r="Q199" s="85">
        <v>4.3274000000000003E-3</v>
      </c>
      <c r="R199" s="85">
        <v>4.4353999999999999E-3</v>
      </c>
      <c r="S199" s="85">
        <v>1.51253E-2</v>
      </c>
      <c r="T199" s="5">
        <v>0.92063490000000003</v>
      </c>
      <c r="U199" s="5">
        <v>0.1507937</v>
      </c>
      <c r="V199" s="5">
        <v>0.73809519999999995</v>
      </c>
      <c r="W199" s="5">
        <v>0.45238099999999998</v>
      </c>
      <c r="X199" s="5">
        <v>0.74603180000000002</v>
      </c>
      <c r="Y199" s="5">
        <v>0.88888889999999998</v>
      </c>
      <c r="Z199" s="5">
        <v>0.1826923</v>
      </c>
      <c r="AA199" s="5">
        <v>0</v>
      </c>
      <c r="AB199" s="5">
        <v>8.7719300000000007E-3</v>
      </c>
      <c r="AC199" s="5">
        <v>0.54200000000000004</v>
      </c>
      <c r="AD199" s="40">
        <v>104947.36842105263</v>
      </c>
      <c r="AE199" s="19">
        <v>0.75377360000000004</v>
      </c>
      <c r="AF199" s="5">
        <v>0</v>
      </c>
      <c r="AG199" s="5">
        <v>0</v>
      </c>
      <c r="AH199" s="32">
        <v>0</v>
      </c>
      <c r="AI199" s="32">
        <v>0</v>
      </c>
      <c r="AJ199" s="32">
        <v>0</v>
      </c>
      <c r="AK199" s="16"/>
      <c r="AL199" s="34">
        <f t="shared" si="135"/>
        <v>-0.25006941360041862</v>
      </c>
      <c r="AM199" s="34">
        <f t="shared" si="136"/>
        <v>0.13002490473706393</v>
      </c>
      <c r="AN199" s="34">
        <f t="shared" si="137"/>
        <v>0.58300761926279654</v>
      </c>
      <c r="AO199" s="34">
        <f t="shared" si="138"/>
        <v>-1.2954891701709286</v>
      </c>
      <c r="AP199" s="34">
        <f t="shared" si="139"/>
        <v>-0.24161447762335775</v>
      </c>
      <c r="AQ199" s="34">
        <f t="shared" si="140"/>
        <v>-0.3929029539360685</v>
      </c>
      <c r="AR199" s="34">
        <f t="shared" si="141"/>
        <v>-3.8400976079442435E-2</v>
      </c>
      <c r="AS199" s="34">
        <f t="shared" si="142"/>
        <v>-0.62267106232643832</v>
      </c>
      <c r="AT199" s="34">
        <f t="shared" si="143"/>
        <v>-4.654627573186204E-3</v>
      </c>
      <c r="AU199" s="34">
        <f t="shared" si="144"/>
        <v>-0.18041227527451692</v>
      </c>
      <c r="AV199" s="34">
        <f t="shared" si="145"/>
        <v>-0.16992589651175405</v>
      </c>
      <c r="AW199" s="34">
        <f t="shared" si="146"/>
        <v>-0.29041861837877414</v>
      </c>
      <c r="AX199" s="34">
        <f t="shared" si="147"/>
        <v>-6.0361096616548017E-2</v>
      </c>
      <c r="AY199" s="34">
        <f t="shared" si="148"/>
        <v>0.37713989207507159</v>
      </c>
      <c r="AZ199" s="34">
        <f t="shared" si="149"/>
        <v>-0.37100923565982075</v>
      </c>
      <c r="BA199" s="34">
        <f t="shared" si="150"/>
        <v>-0.52046233646867301</v>
      </c>
      <c r="BB199" s="34">
        <f t="shared" si="151"/>
        <v>-1.5281051136135402</v>
      </c>
      <c r="BC199" s="34">
        <f t="shared" si="152"/>
        <v>-2.0094936921287774</v>
      </c>
      <c r="BD199" s="34">
        <f t="shared" si="153"/>
        <v>-0.73135300336828735</v>
      </c>
      <c r="BE199" s="34">
        <f t="shared" si="154"/>
        <v>0.41438697567738109</v>
      </c>
      <c r="BF199" s="34">
        <f t="shared" si="155"/>
        <v>0.81161093696203235</v>
      </c>
      <c r="BG199" s="34">
        <f t="shared" si="156"/>
        <v>-0.258133953880894</v>
      </c>
      <c r="BH199" s="34">
        <f t="shared" si="157"/>
        <v>0.10359443561879662</v>
      </c>
      <c r="BI199" s="19">
        <f t="shared" si="165"/>
        <v>-0.11011922371398165</v>
      </c>
      <c r="BJ199" s="19">
        <f t="shared" si="166"/>
        <v>-0.47882706165197292</v>
      </c>
      <c r="BK199" s="19">
        <f t="shared" si="167"/>
        <v>-0.96074472268521138</v>
      </c>
      <c r="BL199" s="19">
        <f t="shared" si="168"/>
        <v>-0.1273620205868024</v>
      </c>
      <c r="BM199" s="19">
        <f t="shared" si="169"/>
        <v>-0.38445991875538738</v>
      </c>
      <c r="BN199" s="19">
        <f t="shared" si="170"/>
        <v>-1.8694448115971947E-3</v>
      </c>
      <c r="BO199" s="19">
        <f t="shared" si="171"/>
        <v>-0.6523056747365078</v>
      </c>
      <c r="BP199" s="19">
        <f t="shared" si="172"/>
        <v>-0.15521525510848333</v>
      </c>
      <c r="BQ199" s="19">
        <f t="shared" si="173"/>
        <v>0.31289380514556181</v>
      </c>
      <c r="BR199" s="19">
        <f t="shared" si="174"/>
        <v>-4.3687825135413694E-2</v>
      </c>
      <c r="BS199" s="19">
        <f t="shared" si="175"/>
        <v>7.6888304697816531E-2</v>
      </c>
      <c r="BT199" s="19">
        <f>IF(AND('[1]Ponderación por derecho'!$B$13&lt;&gt;1,'[1]Ponderación por derecho'!$B$13&lt;&gt;0),"Error ponderación",IFERROR(IF(SUM($BI$1126:$BS$1126)=0,0,SUMPRODUCT($BI$1126:$BS$1126,BI199:BS199)),""))</f>
        <v>-0.42247908314212768</v>
      </c>
      <c r="BU199" s="34">
        <f t="shared" si="176"/>
        <v>-0.4216784174489181</v>
      </c>
      <c r="BV199" s="16">
        <f t="shared" si="177"/>
        <v>0</v>
      </c>
      <c r="BW199" s="34">
        <f t="shared" si="158"/>
        <v>0.42895086852277359</v>
      </c>
      <c r="BX199" s="34">
        <f t="shared" si="159"/>
        <v>-4.3641769214404831E-2</v>
      </c>
      <c r="BY199" s="34">
        <f t="shared" si="178"/>
        <v>0.3461456464926651</v>
      </c>
      <c r="BZ199" s="34">
        <f t="shared" si="179"/>
        <v>-0.24381824860034462</v>
      </c>
      <c r="CA199" s="19">
        <f t="shared" si="160"/>
        <v>-0.18624985693563739</v>
      </c>
      <c r="CB199" s="16"/>
      <c r="CC199" s="5">
        <f t="shared" si="161"/>
        <v>15022</v>
      </c>
      <c r="CD199" s="6">
        <f t="shared" si="162"/>
        <v>1.6671702300724168E-5</v>
      </c>
      <c r="CE199" s="19">
        <f t="shared" si="163"/>
        <v>0.51647996444129274</v>
      </c>
      <c r="CF199" s="4">
        <f t="shared" si="164"/>
        <v>8.6106002114538371E-6</v>
      </c>
      <c r="CG199" s="3">
        <f>IF('Ponderación por derecho'!$D$20="Error ponderación","",CF199/$CF$1127)</f>
        <v>5.7847446210159698E-6</v>
      </c>
      <c r="CH199" s="39"/>
    </row>
    <row r="200" spans="1:86" ht="18.95" customHeight="1">
      <c r="A200" s="7">
        <v>15047</v>
      </c>
      <c r="B200" s="7" t="s">
        <v>783</v>
      </c>
      <c r="C200" s="7" t="s">
        <v>896</v>
      </c>
      <c r="D200" s="5">
        <v>0</v>
      </c>
      <c r="E200" s="5">
        <v>407</v>
      </c>
      <c r="F200" s="5">
        <v>66.973389999999995</v>
      </c>
      <c r="G200" s="5">
        <v>59.217109999999998</v>
      </c>
      <c r="H200" s="5">
        <v>73.600359999999995</v>
      </c>
      <c r="I200" s="5">
        <v>9.7860750000000003</v>
      </c>
      <c r="J200" s="5">
        <v>26.299499999999998</v>
      </c>
      <c r="K200" s="85"/>
      <c r="L200" s="85">
        <v>2.9399999999999999E-3</v>
      </c>
      <c r="M200" s="85">
        <v>2.67587E-2</v>
      </c>
      <c r="N200" s="85">
        <v>2.8024E-2</v>
      </c>
      <c r="O200" s="85">
        <v>8.1857000000000006E-3</v>
      </c>
      <c r="P200" s="85">
        <v>1.0737699999999999E-2</v>
      </c>
      <c r="Q200" s="85">
        <v>2.0206700000000001E-2</v>
      </c>
      <c r="R200" s="85">
        <v>9.3708000000000003E-3</v>
      </c>
      <c r="S200" s="85">
        <v>4.4089999999999997E-2</v>
      </c>
      <c r="T200" s="5">
        <v>0.82285710000000001</v>
      </c>
      <c r="U200" s="5">
        <v>0.22857140000000001</v>
      </c>
      <c r="V200" s="5">
        <v>0.84</v>
      </c>
      <c r="W200" s="5">
        <v>0.67428569999999999</v>
      </c>
      <c r="X200" s="5">
        <v>0.69428579999999995</v>
      </c>
      <c r="Y200" s="5">
        <v>0.91428569999999998</v>
      </c>
      <c r="Z200" s="5">
        <v>3.5714299999999997E-2</v>
      </c>
      <c r="AA200" s="5">
        <v>3.6855E-3</v>
      </c>
      <c r="AB200" s="5">
        <v>4.914E-3</v>
      </c>
      <c r="AC200" s="5">
        <v>0.58540000000000003</v>
      </c>
      <c r="AD200" s="40">
        <v>80340.294840294839</v>
      </c>
      <c r="AE200" s="19" t="s">
        <v>1121</v>
      </c>
      <c r="AF200" s="5">
        <v>1</v>
      </c>
      <c r="AG200" s="5">
        <v>0</v>
      </c>
      <c r="AH200" s="32">
        <v>0</v>
      </c>
      <c r="AI200" s="32">
        <v>0</v>
      </c>
      <c r="AJ200" s="32">
        <v>0</v>
      </c>
      <c r="AK200" s="16"/>
      <c r="AL200" s="34">
        <f t="shared" si="135"/>
        <v>-0.15156998276542202</v>
      </c>
      <c r="AM200" s="34">
        <f t="shared" si="136"/>
        <v>0.30117418573694554</v>
      </c>
      <c r="AN200" s="34">
        <f t="shared" si="137"/>
        <v>-9.6965797274388227E-2</v>
      </c>
      <c r="AO200" s="34">
        <f t="shared" si="138"/>
        <v>-0.8849224390804844</v>
      </c>
      <c r="AP200" s="34">
        <f t="shared" si="139"/>
        <v>0.10964166519688469</v>
      </c>
      <c r="AQ200" s="34" t="str">
        <f t="shared" si="140"/>
        <v/>
      </c>
      <c r="AR200" s="34">
        <f t="shared" si="141"/>
        <v>-0.50622416466009457</v>
      </c>
      <c r="AS200" s="34">
        <f t="shared" si="142"/>
        <v>-0.54356994501463973</v>
      </c>
      <c r="AT200" s="34">
        <f t="shared" si="143"/>
        <v>0.49228659831083937</v>
      </c>
      <c r="AU200" s="34">
        <f t="shared" si="144"/>
        <v>-0.22197633924194635</v>
      </c>
      <c r="AV200" s="34">
        <f t="shared" si="145"/>
        <v>-0.38881932978252809</v>
      </c>
      <c r="AW200" s="34">
        <f t="shared" si="146"/>
        <v>0.15444097935415493</v>
      </c>
      <c r="AX200" s="34">
        <f t="shared" si="147"/>
        <v>9.7253411461832584E-2</v>
      </c>
      <c r="AY200" s="34">
        <f t="shared" si="148"/>
        <v>1.5017218443348221</v>
      </c>
      <c r="AZ200" s="34">
        <f t="shared" si="149"/>
        <v>-2.0696404721377228</v>
      </c>
      <c r="BA200" s="34">
        <f t="shared" si="150"/>
        <v>0.21885058918933065</v>
      </c>
      <c r="BB200" s="34">
        <f t="shared" si="151"/>
        <v>0.97152096697490953</v>
      </c>
      <c r="BC200" s="34">
        <f t="shared" si="152"/>
        <v>0.46857304895308399</v>
      </c>
      <c r="BD200" s="34">
        <f t="shared" si="153"/>
        <v>-1.3514955638818469</v>
      </c>
      <c r="BE200" s="34">
        <f t="shared" si="154"/>
        <v>0.80270659977633541</v>
      </c>
      <c r="BF200" s="34">
        <f t="shared" si="155"/>
        <v>-0.65885103160266245</v>
      </c>
      <c r="BG200" s="34">
        <f t="shared" si="156"/>
        <v>2.995441635800692E-2</v>
      </c>
      <c r="BH200" s="34">
        <f t="shared" si="157"/>
        <v>7.4274350815849302E-3</v>
      </c>
      <c r="BI200" s="19">
        <f t="shared" si="165"/>
        <v>6.094239595747121E-2</v>
      </c>
      <c r="BJ200" s="19">
        <f t="shared" si="166"/>
        <v>0.25549032935058685</v>
      </c>
      <c r="BK200" s="19">
        <f t="shared" si="167"/>
        <v>-7.5522292942325916E-2</v>
      </c>
      <c r="BL200" s="19">
        <f t="shared" si="168"/>
        <v>0.17035830777270866</v>
      </c>
      <c r="BM200" s="19">
        <f t="shared" si="169"/>
        <v>-0.48794341264230279</v>
      </c>
      <c r="BN200" s="19">
        <f t="shared" si="170"/>
        <v>8.7439095742795112E-2</v>
      </c>
      <c r="BO200" s="19">
        <f t="shared" si="171"/>
        <v>-0.93337397728801752</v>
      </c>
      <c r="BP200" s="19">
        <f t="shared" si="172"/>
        <v>-2.715828565179472E-2</v>
      </c>
      <c r="BQ200" s="19">
        <f t="shared" si="173"/>
        <v>0.23043360998891257</v>
      </c>
      <c r="BR200" s="19">
        <f t="shared" si="174"/>
        <v>0.46003542597580233</v>
      </c>
      <c r="BS200" s="19">
        <f t="shared" si="175"/>
        <v>0.45252643221699501</v>
      </c>
      <c r="BT200" s="19">
        <f>IF(AND('[1]Ponderación por derecho'!$B$13&lt;&gt;1,'[1]Ponderación por derecho'!$B$13&lt;&gt;0),"Error ponderación",IFERROR(IF(SUM($BI$1126:$BS$1126)=0,0,SUMPRODUCT($BI$1126:$BS$1126,BI200:BS200)),""))</f>
        <v>-0.38935719405105285</v>
      </c>
      <c r="BU200" s="34">
        <f t="shared" si="176"/>
        <v>-0.38821415692714961</v>
      </c>
      <c r="BV200" s="16">
        <f t="shared" si="177"/>
        <v>0</v>
      </c>
      <c r="BW200" s="34">
        <f t="shared" si="158"/>
        <v>1.0571781247844743</v>
      </c>
      <c r="BX200" s="34">
        <f t="shared" si="159"/>
        <v>-4.5027190499096377E-2</v>
      </c>
      <c r="BY200" s="34" t="str">
        <f t="shared" si="178"/>
        <v/>
      </c>
      <c r="BZ200" s="34">
        <f t="shared" si="179"/>
        <v>-0.50607546714268892</v>
      </c>
      <c r="CA200" s="19">
        <f t="shared" si="160"/>
        <v>-0.38558714773199454</v>
      </c>
      <c r="CB200" s="16"/>
      <c r="CC200" s="5">
        <f t="shared" si="161"/>
        <v>15047</v>
      </c>
      <c r="CD200" s="6">
        <f t="shared" si="162"/>
        <v>5.9520902073638029E-5</v>
      </c>
      <c r="CE200" s="19">
        <f t="shared" si="163"/>
        <v>0.55227645366989409</v>
      </c>
      <c r="CF200" s="4">
        <f t="shared" si="164"/>
        <v>3.2871992716461854E-5</v>
      </c>
      <c r="CG200" s="3">
        <f>IF('Ponderación por derecho'!$D$20="Error ponderación","",CF200/$CF$1127)</f>
        <v>2.2083952149547352E-5</v>
      </c>
      <c r="CH200" s="39"/>
    </row>
    <row r="201" spans="1:86" ht="18.95" customHeight="1">
      <c r="A201" s="7">
        <v>15051</v>
      </c>
      <c r="B201" s="7" t="s">
        <v>783</v>
      </c>
      <c r="C201" s="7" t="s">
        <v>895</v>
      </c>
      <c r="D201" s="5">
        <v>0</v>
      </c>
      <c r="E201" s="5">
        <v>109</v>
      </c>
      <c r="F201" s="5">
        <v>62.41386</v>
      </c>
      <c r="G201" s="5">
        <v>51.69867</v>
      </c>
      <c r="H201" s="5">
        <v>75.332350000000005</v>
      </c>
      <c r="I201" s="5">
        <v>13.293950000000001</v>
      </c>
      <c r="J201" s="5">
        <v>19.320530000000002</v>
      </c>
      <c r="K201" s="85">
        <v>7.1630000000000001E-3</v>
      </c>
      <c r="L201" s="85">
        <v>1.37377E-2</v>
      </c>
      <c r="M201" s="85">
        <v>0</v>
      </c>
      <c r="N201" s="85">
        <v>0</v>
      </c>
      <c r="O201" s="85">
        <v>1.26421E-2</v>
      </c>
      <c r="P201" s="85">
        <v>3.3127900000000002E-2</v>
      </c>
      <c r="Q201" s="85">
        <v>1.12487E-2</v>
      </c>
      <c r="R201" s="85">
        <v>1.1398999999999999E-3</v>
      </c>
      <c r="S201" s="85">
        <v>3.1454999999999999E-3</v>
      </c>
      <c r="T201" s="5">
        <v>0.97810220000000003</v>
      </c>
      <c r="U201" s="5">
        <v>0.14598539999999999</v>
      </c>
      <c r="V201" s="5">
        <v>0.74452560000000001</v>
      </c>
      <c r="W201" s="5">
        <v>0.59124089999999996</v>
      </c>
      <c r="X201" s="5">
        <v>0.7883211</v>
      </c>
      <c r="Y201" s="5">
        <v>0.75182479999999996</v>
      </c>
      <c r="Z201" s="5">
        <v>4.3478299999999998E-2</v>
      </c>
      <c r="AA201" s="5">
        <v>0</v>
      </c>
      <c r="AB201" s="5">
        <v>0</v>
      </c>
      <c r="AC201" s="5">
        <v>0.49940000000000001</v>
      </c>
      <c r="AD201" s="40">
        <v>8256.880733944954</v>
      </c>
      <c r="AE201" s="19">
        <v>0.84811320000000001</v>
      </c>
      <c r="AF201" s="5">
        <v>0</v>
      </c>
      <c r="AG201" s="5">
        <v>0</v>
      </c>
      <c r="AH201" s="32">
        <v>0</v>
      </c>
      <c r="AI201" s="32">
        <v>0</v>
      </c>
      <c r="AJ201" s="32">
        <v>1</v>
      </c>
      <c r="AK201" s="16"/>
      <c r="AL201" s="34">
        <f t="shared" si="135"/>
        <v>-0.42989690802932917</v>
      </c>
      <c r="AM201" s="34">
        <f t="shared" si="136"/>
        <v>-0.45406002479166496</v>
      </c>
      <c r="AN201" s="34">
        <f t="shared" si="137"/>
        <v>0.11129512016945668</v>
      </c>
      <c r="AO201" s="34">
        <f t="shared" si="138"/>
        <v>-0.57182537037495851</v>
      </c>
      <c r="AP201" s="34">
        <f t="shared" si="139"/>
        <v>-0.41747895749332614</v>
      </c>
      <c r="AQ201" s="34">
        <f t="shared" si="140"/>
        <v>-0.19027579969773251</v>
      </c>
      <c r="AR201" s="34">
        <f t="shared" si="141"/>
        <v>-0.12833076484582337</v>
      </c>
      <c r="AS201" s="34">
        <f t="shared" si="142"/>
        <v>-0.95991233330143277</v>
      </c>
      <c r="AT201" s="34">
        <f t="shared" si="143"/>
        <v>-0.15074875333706975</v>
      </c>
      <c r="AU201" s="34">
        <f t="shared" si="144"/>
        <v>-0.10876437501943398</v>
      </c>
      <c r="AV201" s="34">
        <f t="shared" si="145"/>
        <v>0.15328620840206669</v>
      </c>
      <c r="AW201" s="34">
        <f t="shared" si="146"/>
        <v>-9.6517959420953467E-2</v>
      </c>
      <c r="AX201" s="34">
        <f t="shared" si="147"/>
        <v>-0.16560456449601133</v>
      </c>
      <c r="AY201" s="34">
        <f t="shared" si="148"/>
        <v>-8.7987206485637112E-2</v>
      </c>
      <c r="AZ201" s="34">
        <f t="shared" si="149"/>
        <v>0.62733344392640966</v>
      </c>
      <c r="BA201" s="34">
        <f t="shared" si="150"/>
        <v>-0.56616744655088669</v>
      </c>
      <c r="BB201" s="34">
        <f t="shared" si="151"/>
        <v>-1.3703736274753395</v>
      </c>
      <c r="BC201" s="34">
        <f t="shared" si="152"/>
        <v>-0.45880954771924892</v>
      </c>
      <c r="BD201" s="34">
        <f t="shared" si="153"/>
        <v>-0.22454291593493933</v>
      </c>
      <c r="BE201" s="34">
        <f t="shared" si="154"/>
        <v>-1.6813368867565277</v>
      </c>
      <c r="BF201" s="34">
        <f t="shared" si="155"/>
        <v>-0.58117500713684922</v>
      </c>
      <c r="BG201" s="34">
        <f t="shared" si="156"/>
        <v>-0.258133953880894</v>
      </c>
      <c r="BH201" s="34">
        <f t="shared" si="157"/>
        <v>-0.11506432621005545</v>
      </c>
      <c r="BI201" s="19">
        <f t="shared" si="165"/>
        <v>-0.21504937535972082</v>
      </c>
      <c r="BJ201" s="19">
        <f t="shared" si="166"/>
        <v>-0.65092147237094267</v>
      </c>
      <c r="BK201" s="19">
        <f t="shared" si="167"/>
        <v>-0.61620626301667025</v>
      </c>
      <c r="BL201" s="19">
        <f t="shared" si="168"/>
        <v>-0.29032283068319947</v>
      </c>
      <c r="BM201" s="19">
        <f t="shared" si="169"/>
        <v>-0.25026208281589984</v>
      </c>
      <c r="BN201" s="19">
        <f t="shared" si="170"/>
        <v>-0.65264919546126343</v>
      </c>
      <c r="BO201" s="19">
        <f t="shared" si="171"/>
        <v>-1.3669961956500757E-2</v>
      </c>
      <c r="BP201" s="19">
        <f t="shared" si="172"/>
        <v>-0.29775073626267023</v>
      </c>
      <c r="BQ201" s="19">
        <f t="shared" si="173"/>
        <v>-0.36635304055060519</v>
      </c>
      <c r="BR201" s="19">
        <f t="shared" si="174"/>
        <v>-0.25867268946528671</v>
      </c>
      <c r="BS201" s="19">
        <f t="shared" si="175"/>
        <v>-0.21098281357500726</v>
      </c>
      <c r="BT201" s="19">
        <f>IF(AND('[1]Ponderación por derecho'!$B$13&lt;&gt;1,'[1]Ponderación por derecho'!$B$13&lt;&gt;0),"Error ponderación",IFERROR(IF(SUM($BI$1126:$BS$1126)=0,0,SUMPRODUCT($BI$1126:$BS$1126,BI201:BS201)),""))</f>
        <v>-0.33281403409081795</v>
      </c>
      <c r="BU201" s="34">
        <f t="shared" si="176"/>
        <v>-0.33108652660297216</v>
      </c>
      <c r="BV201" s="16">
        <f t="shared" si="177"/>
        <v>0</v>
      </c>
      <c r="BW201" s="34">
        <f t="shared" si="158"/>
        <v>-0.18769616181705295</v>
      </c>
      <c r="BX201" s="34">
        <f t="shared" si="159"/>
        <v>-4.9085612799839438E-2</v>
      </c>
      <c r="BY201" s="34">
        <f t="shared" si="178"/>
        <v>0.73585719375712888</v>
      </c>
      <c r="BZ201" s="34">
        <f t="shared" si="179"/>
        <v>-0.16635847304674548</v>
      </c>
      <c r="CA201" s="19">
        <f t="shared" si="160"/>
        <v>-0.12737398732042107</v>
      </c>
      <c r="CB201" s="16"/>
      <c r="CC201" s="5">
        <f t="shared" si="161"/>
        <v>15051</v>
      </c>
      <c r="CD201" s="6">
        <f t="shared" si="162"/>
        <v>1.5940487287534511E-5</v>
      </c>
      <c r="CE201" s="19">
        <f t="shared" si="163"/>
        <v>0.80800811573631814</v>
      </c>
      <c r="CF201" s="4">
        <f t="shared" si="164"/>
        <v>1.2880043097119493E-5</v>
      </c>
      <c r="CG201" s="3">
        <f>IF('Ponderación por derecho'!$D$20="Error ponderación","",CF201/$CF$1127)</f>
        <v>8.6530274539288787E-6</v>
      </c>
      <c r="CH201" s="39"/>
    </row>
    <row r="202" spans="1:86" ht="18.95" customHeight="1">
      <c r="A202" s="7">
        <v>15087</v>
      </c>
      <c r="B202" s="7" t="s">
        <v>783</v>
      </c>
      <c r="C202" s="7" t="s">
        <v>400</v>
      </c>
      <c r="D202" s="5">
        <v>0</v>
      </c>
      <c r="E202" s="5">
        <v>136</v>
      </c>
      <c r="F202" s="5">
        <v>56.239640000000001</v>
      </c>
      <c r="G202" s="5">
        <v>52.104810000000001</v>
      </c>
      <c r="H202" s="5">
        <v>74.420100000000005</v>
      </c>
      <c r="I202" s="5">
        <v>12.67182</v>
      </c>
      <c r="J202" s="5">
        <v>14.27835</v>
      </c>
      <c r="K202" s="85"/>
      <c r="L202" s="85">
        <v>0</v>
      </c>
      <c r="M202" s="85"/>
      <c r="N202" s="85"/>
      <c r="O202" s="85">
        <v>0</v>
      </c>
      <c r="P202" s="85">
        <v>0</v>
      </c>
      <c r="Q202" s="85">
        <v>0</v>
      </c>
      <c r="R202" s="85">
        <v>0</v>
      </c>
      <c r="S202" s="85">
        <v>0</v>
      </c>
      <c r="T202" s="5"/>
      <c r="U202" s="5">
        <v>0.2</v>
      </c>
      <c r="V202" s="5">
        <v>0.77500000000000002</v>
      </c>
      <c r="W202" s="5">
        <v>0.6666666</v>
      </c>
      <c r="X202" s="5">
        <v>0.83333330000000005</v>
      </c>
      <c r="Y202" s="5">
        <v>0.85833329999999997</v>
      </c>
      <c r="Z202" s="5">
        <v>0.19047620000000001</v>
      </c>
      <c r="AA202" s="5">
        <v>0</v>
      </c>
      <c r="AB202" s="5">
        <v>7.3529399999999996E-3</v>
      </c>
      <c r="AC202" s="5">
        <v>0.49149999999999999</v>
      </c>
      <c r="AD202" s="40">
        <v>0</v>
      </c>
      <c r="AE202" s="19" t="s">
        <v>1121</v>
      </c>
      <c r="AF202" s="5">
        <v>1</v>
      </c>
      <c r="AG202" s="5">
        <v>0</v>
      </c>
      <c r="AH202" s="32">
        <v>0</v>
      </c>
      <c r="AI202" s="32">
        <v>0</v>
      </c>
      <c r="AJ202" s="32">
        <v>0</v>
      </c>
      <c r="AK202" s="16"/>
      <c r="AL202" s="34">
        <f t="shared" si="135"/>
        <v>-0.80678919045820274</v>
      </c>
      <c r="AM202" s="34">
        <f t="shared" si="136"/>
        <v>-0.41326288838250425</v>
      </c>
      <c r="AN202" s="34">
        <f t="shared" si="137"/>
        <v>1.6027882632987736E-3</v>
      </c>
      <c r="AO202" s="34">
        <f t="shared" si="138"/>
        <v>-0.62735388246668611</v>
      </c>
      <c r="AP202" s="34">
        <f t="shared" si="139"/>
        <v>-0.79831410384244783</v>
      </c>
      <c r="AQ202" s="34" t="str">
        <f t="shared" si="140"/>
        <v/>
      </c>
      <c r="AR202" s="34">
        <f t="shared" si="141"/>
        <v>-0.60911705809610017</v>
      </c>
      <c r="AS202" s="34" t="str">
        <f t="shared" si="142"/>
        <v/>
      </c>
      <c r="AT202" s="34" t="str">
        <f t="shared" si="143"/>
        <v/>
      </c>
      <c r="AU202" s="34">
        <f t="shared" si="144"/>
        <v>-0.42992876172112682</v>
      </c>
      <c r="AV202" s="34">
        <f t="shared" si="145"/>
        <v>-0.64879765232385067</v>
      </c>
      <c r="AW202" s="34">
        <f t="shared" si="146"/>
        <v>-0.41165100414070804</v>
      </c>
      <c r="AX202" s="34">
        <f t="shared" si="147"/>
        <v>-0.20200785050292994</v>
      </c>
      <c r="AY202" s="34">
        <f t="shared" si="148"/>
        <v>-0.21011422768154267</v>
      </c>
      <c r="AZ202" s="34" t="str">
        <f t="shared" si="149"/>
        <v/>
      </c>
      <c r="BA202" s="34">
        <f t="shared" si="150"/>
        <v>-5.2733750848303319E-2</v>
      </c>
      <c r="BB202" s="34">
        <f t="shared" si="151"/>
        <v>-0.62286610054545333</v>
      </c>
      <c r="BC202" s="34">
        <f t="shared" si="152"/>
        <v>0.3834886036620343</v>
      </c>
      <c r="BD202" s="34">
        <f t="shared" si="153"/>
        <v>0.3148993783940609</v>
      </c>
      <c r="BE202" s="34">
        <f t="shared" si="154"/>
        <v>-5.2811218824210249E-2</v>
      </c>
      <c r="BF202" s="34">
        <f t="shared" si="155"/>
        <v>0.88948605376257894</v>
      </c>
      <c r="BG202" s="34">
        <f t="shared" si="156"/>
        <v>-0.258133953880894</v>
      </c>
      <c r="BH202" s="34">
        <f t="shared" si="157"/>
        <v>6.8223132331205069E-2</v>
      </c>
      <c r="BI202" s="19">
        <f t="shared" si="165"/>
        <v>-2.5565481292502273E-2</v>
      </c>
      <c r="BJ202" s="19">
        <f t="shared" si="166"/>
        <v>-0.54841534900801925</v>
      </c>
      <c r="BK202" s="19">
        <f t="shared" si="167"/>
        <v>-0.21165029339808422</v>
      </c>
      <c r="BL202" s="19">
        <f t="shared" si="168"/>
        <v>-0.80678919045820274</v>
      </c>
      <c r="BM202" s="19">
        <f t="shared" si="169"/>
        <v>-0.30444782905650458</v>
      </c>
      <c r="BN202" s="19">
        <f t="shared" si="170"/>
        <v>-0.50279935386875452</v>
      </c>
      <c r="BO202" s="19">
        <f t="shared" si="171"/>
        <v>-0.5195024433036971</v>
      </c>
      <c r="BP202" s="19">
        <f t="shared" si="172"/>
        <v>-0.50439852048056633</v>
      </c>
      <c r="BQ202" s="19">
        <f t="shared" si="173"/>
        <v>-4.2472454792388814E-2</v>
      </c>
      <c r="BR202" s="19">
        <f t="shared" si="174"/>
        <v>-0.42501245734021315</v>
      </c>
      <c r="BS202" s="19">
        <f t="shared" si="175"/>
        <v>-0.3162267619361801</v>
      </c>
      <c r="BT202" s="19">
        <f>IF(AND('[1]Ponderación por derecho'!$B$13&lt;&gt;1,'[1]Ponderación por derecho'!$B$13&lt;&gt;0),"Error ponderación",IFERROR(IF(SUM($BI$1126:$BS$1126)=0,0,SUMPRODUCT($BI$1126:$BS$1126,BI202:BS202)),""))</f>
        <v>-0.52027409761407872</v>
      </c>
      <c r="BU202" s="34">
        <f t="shared" si="176"/>
        <v>-0.52048431082718405</v>
      </c>
      <c r="BV202" s="16">
        <f t="shared" si="177"/>
        <v>0</v>
      </c>
      <c r="BW202" s="34">
        <f t="shared" si="158"/>
        <v>-0.30205089279556557</v>
      </c>
      <c r="BX202" s="34">
        <f t="shared" si="159"/>
        <v>-4.9550489627895586E-2</v>
      </c>
      <c r="BY202" s="34" t="str">
        <f t="shared" si="178"/>
        <v/>
      </c>
      <c r="BZ202" s="34">
        <f t="shared" si="179"/>
        <v>0.17580069121173059</v>
      </c>
      <c r="CA202" s="19">
        <f t="shared" si="160"/>
        <v>0.1326954254626552</v>
      </c>
      <c r="CB202" s="16"/>
      <c r="CC202" s="5">
        <f t="shared" si="161"/>
        <v>15087</v>
      </c>
      <c r="CD202" s="6">
        <f t="shared" si="162"/>
        <v>1.9889048358758653E-5</v>
      </c>
      <c r="CE202" s="19">
        <f t="shared" si="163"/>
        <v>0.77356062503684309</v>
      </c>
      <c r="CF202" s="4">
        <f t="shared" si="164"/>
        <v>1.5385384679789341E-5</v>
      </c>
      <c r="CG202" s="3">
        <f>IF('Ponderación por derecho'!$D$20="Error ponderación","",CF202/$CF$1127)</f>
        <v>1.0336157652550659E-5</v>
      </c>
      <c r="CH202" s="39"/>
    </row>
    <row r="203" spans="1:86" ht="18.95" customHeight="1">
      <c r="A203" s="7">
        <v>15090</v>
      </c>
      <c r="B203" s="7" t="s">
        <v>783</v>
      </c>
      <c r="C203" s="7" t="s">
        <v>894</v>
      </c>
      <c r="D203" s="5">
        <v>0</v>
      </c>
      <c r="E203" s="5">
        <v>111</v>
      </c>
      <c r="F203" s="5">
        <v>59.778390000000002</v>
      </c>
      <c r="G203" s="5">
        <v>55.31532</v>
      </c>
      <c r="H203" s="5">
        <v>76.126130000000003</v>
      </c>
      <c r="I203" s="5">
        <v>4.864865</v>
      </c>
      <c r="J203" s="5">
        <v>15.17117</v>
      </c>
      <c r="K203" s="85"/>
      <c r="L203" s="85">
        <v>8.9950000000000002E-4</v>
      </c>
      <c r="M203" s="85">
        <v>0</v>
      </c>
      <c r="N203" s="85">
        <v>0</v>
      </c>
      <c r="O203" s="85">
        <v>3.7771300000000001E-2</v>
      </c>
      <c r="P203" s="85">
        <v>1.4194399999999999E-2</v>
      </c>
      <c r="Q203" s="85">
        <v>1.7097299999999999E-2</v>
      </c>
      <c r="R203" s="85">
        <v>3.4359999999999998E-3</v>
      </c>
      <c r="S203" s="85">
        <v>3.0888000000000001E-3</v>
      </c>
      <c r="T203" s="5"/>
      <c r="U203" s="5">
        <v>0.29310350000000002</v>
      </c>
      <c r="V203" s="5">
        <v>0.81896559999999996</v>
      </c>
      <c r="W203" s="5">
        <v>0.68965520000000002</v>
      </c>
      <c r="X203" s="5">
        <v>0.79310349999999996</v>
      </c>
      <c r="Y203" s="5">
        <v>0.93103449999999999</v>
      </c>
      <c r="Z203" s="5">
        <v>5.4054100000000001E-2</v>
      </c>
      <c r="AA203" s="5">
        <v>0</v>
      </c>
      <c r="AB203" s="5">
        <v>0</v>
      </c>
      <c r="AC203" s="5">
        <v>0.52910000000000001</v>
      </c>
      <c r="AD203" s="40">
        <v>0</v>
      </c>
      <c r="AE203" s="19">
        <v>0</v>
      </c>
      <c r="AF203" s="5">
        <v>0</v>
      </c>
      <c r="AG203" s="5">
        <v>0</v>
      </c>
      <c r="AH203" s="32">
        <v>0</v>
      </c>
      <c r="AI203" s="32">
        <v>0</v>
      </c>
      <c r="AJ203" s="32">
        <v>0</v>
      </c>
      <c r="AK203" s="16"/>
      <c r="AL203" s="34">
        <f t="shared" si="135"/>
        <v>-0.59077363473696565</v>
      </c>
      <c r="AM203" s="34">
        <f t="shared" si="136"/>
        <v>-9.0764207107637454E-2</v>
      </c>
      <c r="AN203" s="34">
        <f t="shared" si="137"/>
        <v>0.20674217878329038</v>
      </c>
      <c r="AO203" s="34">
        <f t="shared" si="138"/>
        <v>-1.3241674023372485</v>
      </c>
      <c r="AP203" s="34">
        <f t="shared" si="139"/>
        <v>-0.73087953479425383</v>
      </c>
      <c r="AQ203" s="34" t="str">
        <f t="shared" si="140"/>
        <v/>
      </c>
      <c r="AR203" s="34">
        <f t="shared" si="141"/>
        <v>-0.57763673236627455</v>
      </c>
      <c r="AS203" s="34">
        <f t="shared" si="142"/>
        <v>-0.95991233330143277</v>
      </c>
      <c r="AT203" s="34">
        <f t="shared" si="143"/>
        <v>-0.15074875333706975</v>
      </c>
      <c r="AU203" s="34">
        <f t="shared" si="144"/>
        <v>0.52962672347719086</v>
      </c>
      <c r="AV203" s="34">
        <f t="shared" si="145"/>
        <v>-0.30512663325267625</v>
      </c>
      <c r="AW203" s="34">
        <f t="shared" si="146"/>
        <v>6.7330940927349564E-2</v>
      </c>
      <c r="AX203" s="34">
        <f t="shared" si="147"/>
        <v>-9.227744369551498E-2</v>
      </c>
      <c r="AY203" s="34">
        <f t="shared" si="148"/>
        <v>-9.0188637768996785E-2</v>
      </c>
      <c r="AZ203" s="34" t="str">
        <f t="shared" si="149"/>
        <v/>
      </c>
      <c r="BA203" s="34">
        <f t="shared" si="150"/>
        <v>0.83225797523770784</v>
      </c>
      <c r="BB203" s="34">
        <f t="shared" si="151"/>
        <v>0.45556750031259624</v>
      </c>
      <c r="BC203" s="34">
        <f t="shared" si="152"/>
        <v>0.6402082003358972</v>
      </c>
      <c r="BD203" s="34">
        <f t="shared" si="153"/>
        <v>-0.16722892487476035</v>
      </c>
      <c r="BE203" s="34">
        <f t="shared" si="154"/>
        <v>1.0587974348464455</v>
      </c>
      <c r="BF203" s="34">
        <f t="shared" si="155"/>
        <v>-0.47536793609801009</v>
      </c>
      <c r="BG203" s="34">
        <f t="shared" si="156"/>
        <v>-0.258133953880894</v>
      </c>
      <c r="BH203" s="34">
        <f t="shared" si="157"/>
        <v>-0.11506432621005545</v>
      </c>
      <c r="BI203" s="19">
        <f t="shared" si="165"/>
        <v>0.51950007701049916</v>
      </c>
      <c r="BJ203" s="19">
        <f t="shared" si="166"/>
        <v>-7.0944479720438589E-2</v>
      </c>
      <c r="BK203" s="19">
        <f t="shared" si="167"/>
        <v>-0.30349258923416705</v>
      </c>
      <c r="BL203" s="19">
        <f t="shared" si="168"/>
        <v>-0.37076119403701768</v>
      </c>
      <c r="BM203" s="19">
        <f t="shared" si="169"/>
        <v>-0.12282724539727445</v>
      </c>
      <c r="BN203" s="19">
        <f t="shared" si="170"/>
        <v>5.4299055618934521E-2</v>
      </c>
      <c r="BO203" s="19">
        <f t="shared" si="171"/>
        <v>-0.62841823070494951</v>
      </c>
      <c r="BP203" s="19">
        <f t="shared" si="172"/>
        <v>-0.34152553921624029</v>
      </c>
      <c r="BQ203" s="19">
        <f t="shared" si="173"/>
        <v>-0.38544340286799078</v>
      </c>
      <c r="BR203" s="19">
        <f t="shared" si="174"/>
        <v>-0.31303207546228545</v>
      </c>
      <c r="BS203" s="19">
        <f t="shared" si="175"/>
        <v>-0.26534219957200594</v>
      </c>
      <c r="BT203" s="19">
        <f>IF(AND('[1]Ponderación por derecho'!$B$13&lt;&gt;1,'[1]Ponderación por derecho'!$B$13&lt;&gt;0),"Error ponderación",IFERROR(IF(SUM($BI$1126:$BS$1126)=0,0,SUMPRODUCT($BI$1126:$BS$1126,BI203:BS203)),""))</f>
        <v>-0.31210829461088213</v>
      </c>
      <c r="BU203" s="34">
        <f t="shared" si="176"/>
        <v>-0.31016675785587033</v>
      </c>
      <c r="BV203" s="16">
        <f t="shared" si="177"/>
        <v>0</v>
      </c>
      <c r="BW203" s="34">
        <f t="shared" si="158"/>
        <v>0.2422197255325442</v>
      </c>
      <c r="BX203" s="34">
        <f t="shared" si="159"/>
        <v>-4.9550489627895586E-2</v>
      </c>
      <c r="BY203" s="34">
        <f t="shared" si="178"/>
        <v>-2.7676504258153067</v>
      </c>
      <c r="BZ203" s="34">
        <f t="shared" si="179"/>
        <v>0.85832706330355268</v>
      </c>
      <c r="CA203" s="19">
        <f t="shared" si="160"/>
        <v>0.6514722151580854</v>
      </c>
      <c r="CB203" s="16"/>
      <c r="CC203" s="5">
        <f t="shared" si="161"/>
        <v>15090</v>
      </c>
      <c r="CD203" s="6">
        <f t="shared" si="162"/>
        <v>1.6232973292810374E-5</v>
      </c>
      <c r="CE203" s="19">
        <f t="shared" si="163"/>
        <v>1.1435022414768936</v>
      </c>
      <c r="CF203" s="4">
        <f t="shared" si="164"/>
        <v>1.8562441346163212E-5</v>
      </c>
      <c r="CG203" s="3">
        <f>IF('Ponderación por derecho'!$D$20="Error ponderación","",CF203/$CF$1127)</f>
        <v>1.2470557230993763E-5</v>
      </c>
      <c r="CH203" s="39"/>
    </row>
    <row r="204" spans="1:86" ht="18.95" customHeight="1">
      <c r="A204" s="7">
        <v>15092</v>
      </c>
      <c r="B204" s="7" t="s">
        <v>783</v>
      </c>
      <c r="C204" s="7" t="s">
        <v>893</v>
      </c>
      <c r="D204" s="5">
        <v>0</v>
      </c>
      <c r="E204" s="5">
        <v>7</v>
      </c>
      <c r="F204" s="5">
        <v>80.562550000000002</v>
      </c>
      <c r="G204" s="5">
        <v>65.064700000000002</v>
      </c>
      <c r="H204" s="5">
        <v>85.859520000000003</v>
      </c>
      <c r="I204" s="5">
        <v>9.3345649999999996</v>
      </c>
      <c r="J204" s="5">
        <v>35.009239999999998</v>
      </c>
      <c r="K204" s="85"/>
      <c r="L204" s="85">
        <v>9.2077900000000004E-2</v>
      </c>
      <c r="M204" s="85">
        <v>0</v>
      </c>
      <c r="N204" s="85">
        <v>0</v>
      </c>
      <c r="O204" s="85">
        <v>0.13591449999999999</v>
      </c>
      <c r="P204" s="85">
        <v>0.1562143</v>
      </c>
      <c r="Q204" s="85">
        <v>0</v>
      </c>
      <c r="R204" s="85">
        <v>1.77497E-2</v>
      </c>
      <c r="S204" s="85">
        <v>0</v>
      </c>
      <c r="T204" s="5"/>
      <c r="U204" s="5">
        <v>0.4210526</v>
      </c>
      <c r="V204" s="5">
        <v>0.78947369999999994</v>
      </c>
      <c r="W204" s="5">
        <v>0.68421050000000005</v>
      </c>
      <c r="X204" s="5">
        <v>0.63157890000000005</v>
      </c>
      <c r="Y204" s="5"/>
      <c r="Z204" s="5"/>
      <c r="AA204" s="5">
        <v>0</v>
      </c>
      <c r="AB204" s="5">
        <v>0</v>
      </c>
      <c r="AC204" s="5">
        <v>0.50719999999999998</v>
      </c>
      <c r="AD204" s="40">
        <v>391000</v>
      </c>
      <c r="AE204" s="19">
        <v>0.84811320000000001</v>
      </c>
      <c r="AF204" s="5">
        <v>0</v>
      </c>
      <c r="AG204" s="5">
        <v>0</v>
      </c>
      <c r="AH204" s="32">
        <v>0</v>
      </c>
      <c r="AI204" s="32">
        <v>0</v>
      </c>
      <c r="AJ204" s="32">
        <v>0</v>
      </c>
      <c r="AK204" s="16"/>
      <c r="AL204" s="34">
        <f t="shared" si="135"/>
        <v>0.67795172664745218</v>
      </c>
      <c r="AM204" s="34">
        <f t="shared" si="136"/>
        <v>0.88856997756942702</v>
      </c>
      <c r="AN204" s="34">
        <f t="shared" si="137"/>
        <v>1.377121182841474</v>
      </c>
      <c r="AO204" s="34">
        <f t="shared" si="138"/>
        <v>-0.92522218108703602</v>
      </c>
      <c r="AP204" s="34">
        <f t="shared" si="139"/>
        <v>0.76748710259951558</v>
      </c>
      <c r="AQ204" s="34" t="str">
        <f t="shared" si="140"/>
        <v/>
      </c>
      <c r="AR204" s="34">
        <f t="shared" si="141"/>
        <v>2.6133868713294706</v>
      </c>
      <c r="AS204" s="34">
        <f t="shared" si="142"/>
        <v>-0.95991233330143277</v>
      </c>
      <c r="AT204" s="34">
        <f t="shared" si="143"/>
        <v>-0.15074875333706975</v>
      </c>
      <c r="AU204" s="34">
        <f t="shared" si="144"/>
        <v>3.0228913422463495</v>
      </c>
      <c r="AV204" s="34">
        <f t="shared" si="145"/>
        <v>3.1334212279733205</v>
      </c>
      <c r="AW204" s="34">
        <f t="shared" si="146"/>
        <v>-0.41165100414070804</v>
      </c>
      <c r="AX204" s="34">
        <f t="shared" si="147"/>
        <v>0.36483784266050812</v>
      </c>
      <c r="AY204" s="34">
        <f t="shared" si="148"/>
        <v>-0.21011422768154267</v>
      </c>
      <c r="AZ204" s="34" t="str">
        <f t="shared" si="149"/>
        <v/>
      </c>
      <c r="BA204" s="34">
        <f t="shared" si="150"/>
        <v>2.0484732073197631</v>
      </c>
      <c r="BB204" s="34">
        <f t="shared" si="151"/>
        <v>-0.26784025286592456</v>
      </c>
      <c r="BC204" s="34">
        <f t="shared" si="152"/>
        <v>0.57940583794714051</v>
      </c>
      <c r="BD204" s="34">
        <f t="shared" si="153"/>
        <v>-2.1029974679491685</v>
      </c>
      <c r="BE204" s="34" t="str">
        <f t="shared" si="154"/>
        <v/>
      </c>
      <c r="BF204" s="34" t="str">
        <f t="shared" si="155"/>
        <v/>
      </c>
      <c r="BG204" s="34">
        <f t="shared" si="156"/>
        <v>-0.258133953880894</v>
      </c>
      <c r="BH204" s="34">
        <f t="shared" si="157"/>
        <v>-0.11506432621005545</v>
      </c>
      <c r="BI204" s="19">
        <f t="shared" si="165"/>
        <v>1.7127971950806185</v>
      </c>
      <c r="BJ204" s="19">
        <f t="shared" si="166"/>
        <v>1.0780388653443242</v>
      </c>
      <c r="BK204" s="19">
        <f t="shared" si="167"/>
        <v>9.914841043105331E-2</v>
      </c>
      <c r="BL204" s="19">
        <f t="shared" si="168"/>
        <v>0.26360148665519123</v>
      </c>
      <c r="BM204" s="19">
        <f t="shared" si="169"/>
        <v>0.56246032563223214</v>
      </c>
      <c r="BN204" s="19">
        <f t="shared" si="170"/>
        <v>1.9056864773103863</v>
      </c>
      <c r="BO204" s="19">
        <f t="shared" si="171"/>
        <v>-0.668436592613872</v>
      </c>
      <c r="BP204" s="19">
        <f t="shared" si="172"/>
        <v>0.52139478465398015</v>
      </c>
      <c r="BQ204" s="19">
        <f t="shared" si="173"/>
        <v>0.23391874948295477</v>
      </c>
      <c r="BR204" s="19">
        <f t="shared" si="174"/>
        <v>6.9901181695005171E-2</v>
      </c>
      <c r="BS204" s="19">
        <f t="shared" si="175"/>
        <v>0.11759105758528469</v>
      </c>
      <c r="BT204" s="19">
        <f>IF(AND('[1]Ponderación por derecho'!$B$13&lt;&gt;1,'[1]Ponderación por derecho'!$B$13&lt;&gt;0),"Error ponderación",IFERROR(IF(SUM($BI$1126:$BS$1126)=0,0,SUMPRODUCT($BI$1126:$BS$1126,BI204:BS204)),""))</f>
        <v>0.45309541995504476</v>
      </c>
      <c r="BU204" s="34">
        <f t="shared" si="176"/>
        <v>0.46294664718114242</v>
      </c>
      <c r="BV204" s="16">
        <f t="shared" si="177"/>
        <v>0</v>
      </c>
      <c r="BW204" s="34">
        <f t="shared" si="158"/>
        <v>-7.4788959078775308E-2</v>
      </c>
      <c r="BX204" s="34">
        <f t="shared" si="159"/>
        <v>-2.7536505700201063E-2</v>
      </c>
      <c r="BY204" s="34">
        <f t="shared" si="178"/>
        <v>0.73585719375712888</v>
      </c>
      <c r="BZ204" s="34">
        <f t="shared" si="179"/>
        <v>-0.21117724299271748</v>
      </c>
      <c r="CA204" s="19">
        <f t="shared" si="160"/>
        <v>-0.16143997882110023</v>
      </c>
      <c r="CB204" s="16"/>
      <c r="CC204" s="5">
        <f t="shared" si="161"/>
        <v>15092</v>
      </c>
      <c r="CD204" s="6">
        <f t="shared" si="162"/>
        <v>1.0237010184655191E-6</v>
      </c>
      <c r="CE204" s="19">
        <f t="shared" si="163"/>
        <v>1.2108181430218974</v>
      </c>
      <c r="CF204" s="4">
        <f t="shared" si="164"/>
        <v>1.2395157661880449E-6</v>
      </c>
      <c r="CG204" s="3">
        <f>IF('Ponderación por derecho'!$D$20="Error ponderación","",CF204/$CF$1127)</f>
        <v>8.3272733433644481E-7</v>
      </c>
      <c r="CH204" s="39"/>
    </row>
    <row r="205" spans="1:86" ht="18.95" customHeight="1">
      <c r="A205" s="7">
        <v>15097</v>
      </c>
      <c r="B205" s="7" t="s">
        <v>783</v>
      </c>
      <c r="C205" s="7" t="s">
        <v>892</v>
      </c>
      <c r="D205" s="5">
        <v>0</v>
      </c>
      <c r="E205" s="5">
        <v>82</v>
      </c>
      <c r="F205" s="5">
        <v>68.309749999999994</v>
      </c>
      <c r="G205" s="5">
        <v>56.256950000000003</v>
      </c>
      <c r="H205" s="5">
        <v>78.503900000000002</v>
      </c>
      <c r="I205" s="5">
        <v>6.9243649999999999</v>
      </c>
      <c r="J205" s="5">
        <v>29.922139999999999</v>
      </c>
      <c r="K205" s="85"/>
      <c r="L205" s="85">
        <v>3.0085600000000001E-2</v>
      </c>
      <c r="M205" s="85">
        <v>2.9290699999999999E-2</v>
      </c>
      <c r="N205" s="85">
        <v>0</v>
      </c>
      <c r="O205" s="85">
        <v>1.7827200000000001E-2</v>
      </c>
      <c r="P205" s="85">
        <v>3.43421E-2</v>
      </c>
      <c r="Q205" s="85">
        <v>1.6887200000000002E-2</v>
      </c>
      <c r="R205" s="85">
        <v>1.8920800000000002E-2</v>
      </c>
      <c r="S205" s="85">
        <v>4.1812000000000004E-3</v>
      </c>
      <c r="T205" s="5"/>
      <c r="U205" s="5">
        <v>0.21311469999999999</v>
      </c>
      <c r="V205" s="5">
        <v>0.67213120000000004</v>
      </c>
      <c r="W205" s="5">
        <v>0.52459009999999995</v>
      </c>
      <c r="X205" s="5">
        <v>0.77049179999999995</v>
      </c>
      <c r="Y205" s="5">
        <v>0.77049179999999995</v>
      </c>
      <c r="Z205" s="5">
        <v>0</v>
      </c>
      <c r="AA205" s="5">
        <v>0</v>
      </c>
      <c r="AB205" s="5">
        <v>0</v>
      </c>
      <c r="AC205" s="5">
        <v>0.49159999999999998</v>
      </c>
      <c r="AD205" s="40">
        <v>38694.304878048781</v>
      </c>
      <c r="AE205" s="19">
        <v>0.65943399999999996</v>
      </c>
      <c r="AF205" s="5">
        <v>0</v>
      </c>
      <c r="AG205" s="5">
        <v>0</v>
      </c>
      <c r="AH205" s="32">
        <v>0</v>
      </c>
      <c r="AI205" s="32">
        <v>0</v>
      </c>
      <c r="AJ205" s="32">
        <v>0</v>
      </c>
      <c r="AK205" s="16"/>
      <c r="AL205" s="34">
        <f t="shared" si="135"/>
        <v>-6.9994695434123594E-2</v>
      </c>
      <c r="AM205" s="34">
        <f t="shared" si="136"/>
        <v>3.8233921363624193E-3</v>
      </c>
      <c r="AN205" s="34">
        <f t="shared" si="137"/>
        <v>0.49265408455090326</v>
      </c>
      <c r="AO205" s="34">
        <f t="shared" si="138"/>
        <v>-1.140345740220146</v>
      </c>
      <c r="AP205" s="34">
        <f t="shared" si="139"/>
        <v>0.38325915496721852</v>
      </c>
      <c r="AQ205" s="34" t="str">
        <f t="shared" si="140"/>
        <v/>
      </c>
      <c r="AR205" s="34">
        <f t="shared" si="141"/>
        <v>0.44380621903256967</v>
      </c>
      <c r="AS205" s="34">
        <f t="shared" si="142"/>
        <v>-0.50417419981243772</v>
      </c>
      <c r="AT205" s="34">
        <f t="shared" si="143"/>
        <v>-0.15074875333706975</v>
      </c>
      <c r="AU205" s="34">
        <f t="shared" si="144"/>
        <v>2.2959742135702284E-2</v>
      </c>
      <c r="AV205" s="34">
        <f t="shared" si="145"/>
        <v>0.18268409428355656</v>
      </c>
      <c r="AW205" s="34">
        <f t="shared" si="146"/>
        <v>6.1444976087357411E-2</v>
      </c>
      <c r="AX205" s="34">
        <f t="shared" si="147"/>
        <v>0.40223751652900747</v>
      </c>
      <c r="AY205" s="34">
        <f t="shared" si="148"/>
        <v>-4.7775171561904979E-2</v>
      </c>
      <c r="AZ205" s="34" t="str">
        <f t="shared" si="149"/>
        <v/>
      </c>
      <c r="BA205" s="34">
        <f t="shared" si="150"/>
        <v>7.1927523863175746E-2</v>
      </c>
      <c r="BB205" s="34">
        <f t="shared" si="151"/>
        <v>-3.1461381677968197</v>
      </c>
      <c r="BC205" s="34">
        <f t="shared" si="152"/>
        <v>-1.2031161385508038</v>
      </c>
      <c r="BD205" s="34">
        <f t="shared" si="153"/>
        <v>-0.43821562018578814</v>
      </c>
      <c r="BE205" s="34">
        <f t="shared" si="154"/>
        <v>-1.3959165809284244</v>
      </c>
      <c r="BF205" s="34">
        <f t="shared" si="155"/>
        <v>-1.0161597436814094</v>
      </c>
      <c r="BG205" s="34">
        <f t="shared" si="156"/>
        <v>-0.258133953880894</v>
      </c>
      <c r="BH205" s="34">
        <f t="shared" si="157"/>
        <v>-0.11506432621005545</v>
      </c>
      <c r="BI205" s="19">
        <f t="shared" si="165"/>
        <v>0.2822908042070395</v>
      </c>
      <c r="BJ205" s="19">
        <f t="shared" si="166"/>
        <v>-0.89950285220929593</v>
      </c>
      <c r="BK205" s="19">
        <f t="shared" si="167"/>
        <v>-0.59242834459912175</v>
      </c>
      <c r="BL205" s="19">
        <f t="shared" si="168"/>
        <v>-0.11037172438559667</v>
      </c>
      <c r="BM205" s="19">
        <f t="shared" si="169"/>
        <v>-1.0665574360955776E-2</v>
      </c>
      <c r="BN205" s="19">
        <f t="shared" si="170"/>
        <v>-0.42774239402633052</v>
      </c>
      <c r="BO205" s="19">
        <f t="shared" si="171"/>
        <v>-0.53945038206639429</v>
      </c>
      <c r="BP205" s="19">
        <f t="shared" si="172"/>
        <v>0.16612141054744195</v>
      </c>
      <c r="BQ205" s="19">
        <f t="shared" si="173"/>
        <v>-0.37797653689247929</v>
      </c>
      <c r="BR205" s="19">
        <f t="shared" si="174"/>
        <v>-0.12530127362564086</v>
      </c>
      <c r="BS205" s="19">
        <f t="shared" si="175"/>
        <v>-7.761139773536134E-2</v>
      </c>
      <c r="BT205" s="19">
        <f>IF(AND('[1]Ponderación por derecho'!$B$13&lt;&gt;1,'[1]Ponderación por derecho'!$B$13&lt;&gt;0),"Error ponderación",IFERROR(IF(SUM($BI$1126:$BS$1126)=0,0,SUMPRODUCT($BI$1126:$BS$1126,BI205:BS205)),""))</f>
        <v>-0.57794847968295548</v>
      </c>
      <c r="BU205" s="34">
        <f t="shared" si="176"/>
        <v>-0.57875485637722579</v>
      </c>
      <c r="BV205" s="16">
        <f t="shared" si="177"/>
        <v>0</v>
      </c>
      <c r="BW205" s="34">
        <f t="shared" si="158"/>
        <v>-0.30060336455533138</v>
      </c>
      <c r="BX205" s="34">
        <f t="shared" si="159"/>
        <v>-4.7371932580124031E-2</v>
      </c>
      <c r="BY205" s="34">
        <f t="shared" si="178"/>
        <v>-4.3565900771799115E-2</v>
      </c>
      <c r="BZ205" s="34">
        <f t="shared" si="179"/>
        <v>0.1305137326357515</v>
      </c>
      <c r="CA205" s="19">
        <f t="shared" si="160"/>
        <v>9.8273571676827168E-2</v>
      </c>
      <c r="CB205" s="16"/>
      <c r="CC205" s="5">
        <f t="shared" si="161"/>
        <v>15097</v>
      </c>
      <c r="CD205" s="6">
        <f t="shared" si="162"/>
        <v>1.1991926216310365E-5</v>
      </c>
      <c r="CE205" s="19">
        <f t="shared" si="163"/>
        <v>0.521497035211827</v>
      </c>
      <c r="CF205" s="4">
        <f t="shared" si="164"/>
        <v>6.2537539682848377E-6</v>
      </c>
      <c r="CG205" s="3">
        <f>IF('Ponderación por derecho'!$D$20="Error ponderación","",CF205/$CF$1127)</f>
        <v>4.2013760644781896E-6</v>
      </c>
      <c r="CH205" s="39"/>
    </row>
    <row r="206" spans="1:86" ht="18.95" customHeight="1">
      <c r="A206" s="7">
        <v>15104</v>
      </c>
      <c r="B206" s="7" t="s">
        <v>783</v>
      </c>
      <c r="C206" s="7" t="s">
        <v>783</v>
      </c>
      <c r="D206" s="5">
        <v>0</v>
      </c>
      <c r="E206" s="5">
        <v>88</v>
      </c>
      <c r="F206" s="5">
        <v>85.20805</v>
      </c>
      <c r="G206" s="5">
        <v>69.693250000000006</v>
      </c>
      <c r="H206" s="5">
        <v>81.794600000000003</v>
      </c>
      <c r="I206" s="5">
        <v>23.554739999999999</v>
      </c>
      <c r="J206" s="5">
        <v>27.374459999999999</v>
      </c>
      <c r="K206" s="85">
        <v>0</v>
      </c>
      <c r="L206" s="85">
        <v>1.3438500000000001E-2</v>
      </c>
      <c r="M206" s="85">
        <v>1.8712400000000001E-2</v>
      </c>
      <c r="N206" s="85">
        <v>0</v>
      </c>
      <c r="O206" s="85">
        <v>1.3258799999999999E-2</v>
      </c>
      <c r="P206" s="85">
        <v>2.2022799999999999E-2</v>
      </c>
      <c r="Q206" s="85">
        <v>2.6920999999999998E-3</v>
      </c>
      <c r="R206" s="85">
        <v>0</v>
      </c>
      <c r="S206" s="85">
        <v>3.8961E-3</v>
      </c>
      <c r="T206" s="5">
        <v>0.98387100000000005</v>
      </c>
      <c r="U206" s="5">
        <v>0.30645159999999999</v>
      </c>
      <c r="V206" s="5">
        <v>0.79032259999999999</v>
      </c>
      <c r="W206" s="5">
        <v>0.54838710000000002</v>
      </c>
      <c r="X206" s="5">
        <v>0.8225806</v>
      </c>
      <c r="Y206" s="5">
        <v>0.80645160000000005</v>
      </c>
      <c r="Z206" s="5">
        <v>5.2631600000000001E-2</v>
      </c>
      <c r="AA206" s="5">
        <v>5.6818199999999998E-3</v>
      </c>
      <c r="AB206" s="5">
        <v>0</v>
      </c>
      <c r="AC206" s="5">
        <v>0.43530000000000002</v>
      </c>
      <c r="AD206" s="40">
        <v>45454.545454545456</v>
      </c>
      <c r="AE206" s="19">
        <v>0.49433959999999999</v>
      </c>
      <c r="AF206" s="5">
        <v>0</v>
      </c>
      <c r="AG206" s="5">
        <v>0</v>
      </c>
      <c r="AH206" s="32">
        <v>0</v>
      </c>
      <c r="AI206" s="32">
        <v>0</v>
      </c>
      <c r="AJ206" s="32">
        <v>0</v>
      </c>
      <c r="AK206" s="16"/>
      <c r="AL206" s="34">
        <f t="shared" si="135"/>
        <v>0.96152650986271371</v>
      </c>
      <c r="AM206" s="34">
        <f t="shared" si="136"/>
        <v>1.3535120806043923</v>
      </c>
      <c r="AN206" s="34">
        <f t="shared" si="137"/>
        <v>0.8883400879530341</v>
      </c>
      <c r="AO206" s="34">
        <f t="shared" si="138"/>
        <v>0.34400637152091068</v>
      </c>
      <c r="AP206" s="34">
        <f t="shared" si="139"/>
        <v>0.19083324283184655</v>
      </c>
      <c r="AQ206" s="34">
        <f t="shared" si="140"/>
        <v>-0.3929029539360685</v>
      </c>
      <c r="AR206" s="34">
        <f t="shared" si="141"/>
        <v>-0.13880204161999099</v>
      </c>
      <c r="AS206" s="34">
        <f t="shared" si="142"/>
        <v>-0.66876346184737157</v>
      </c>
      <c r="AT206" s="34">
        <f t="shared" si="143"/>
        <v>-0.15074875333706975</v>
      </c>
      <c r="AU206" s="34">
        <f t="shared" si="144"/>
        <v>-9.3097509761372904E-2</v>
      </c>
      <c r="AV206" s="34">
        <f t="shared" si="145"/>
        <v>-0.11558750474447708</v>
      </c>
      <c r="AW206" s="34">
        <f t="shared" si="146"/>
        <v>-0.33623165170975594</v>
      </c>
      <c r="AX206" s="34">
        <f t="shared" si="147"/>
        <v>-0.20200785050292994</v>
      </c>
      <c r="AY206" s="34">
        <f t="shared" si="148"/>
        <v>-5.884444949639956E-2</v>
      </c>
      <c r="AZ206" s="34">
        <f t="shared" si="149"/>
        <v>0.72755111989164667</v>
      </c>
      <c r="BA206" s="34">
        <f t="shared" si="150"/>
        <v>0.95913782464152897</v>
      </c>
      <c r="BB206" s="34">
        <f t="shared" si="151"/>
        <v>-0.24701755776410758</v>
      </c>
      <c r="BC206" s="34">
        <f t="shared" si="152"/>
        <v>-0.93736893158526768</v>
      </c>
      <c r="BD206" s="34">
        <f t="shared" si="153"/>
        <v>0.18603517806100753</v>
      </c>
      <c r="BE206" s="34">
        <f t="shared" si="154"/>
        <v>-0.84608762536419513</v>
      </c>
      <c r="BF206" s="34">
        <f t="shared" si="155"/>
        <v>-0.48959953640746645</v>
      </c>
      <c r="BG206" s="34">
        <f t="shared" si="156"/>
        <v>0.1860028698311646</v>
      </c>
      <c r="BH206" s="34">
        <f t="shared" si="157"/>
        <v>-0.11506432621005545</v>
      </c>
      <c r="BI206" s="19">
        <f t="shared" si="165"/>
        <v>0.48485831955283154</v>
      </c>
      <c r="BJ206" s="19">
        <f t="shared" si="166"/>
        <v>0.32256416040676456</v>
      </c>
      <c r="BK206" s="19">
        <f t="shared" si="167"/>
        <v>-0.21486862785664185</v>
      </c>
      <c r="BL206" s="19">
        <f t="shared" si="168"/>
        <v>0.40538887826282199</v>
      </c>
      <c r="BM206" s="19">
        <f t="shared" si="169"/>
        <v>9.4590303710493748E-2</v>
      </c>
      <c r="BN206" s="19">
        <f t="shared" si="170"/>
        <v>-4.9540081986173177E-5</v>
      </c>
      <c r="BO206" s="19">
        <f t="shared" si="171"/>
        <v>0.24510861323426714</v>
      </c>
      <c r="BP206" s="19">
        <f t="shared" si="172"/>
        <v>0.3797593296798919</v>
      </c>
      <c r="BQ206" s="19">
        <f t="shared" si="173"/>
        <v>0.13769417465294922</v>
      </c>
      <c r="BR206" s="19">
        <f t="shared" si="174"/>
        <v>0.36289497673249294</v>
      </c>
      <c r="BS206" s="19">
        <f t="shared" si="175"/>
        <v>0.2625392447187529</v>
      </c>
      <c r="BT206" s="19">
        <f>IF(AND('[1]Ponderación por derecho'!$B$13&lt;&gt;1,'[1]Ponderación por derecho'!$B$13&lt;&gt;0),"Error ponderación",IFERROR(IF(SUM($BI$1126:$BS$1126)=0,0,SUMPRODUCT($BI$1126:$BS$1126,BI206:BS206)),""))</f>
        <v>0.18705227667389063</v>
      </c>
      <c r="BU206" s="34">
        <f t="shared" si="176"/>
        <v>0.19415349253013708</v>
      </c>
      <c r="BV206" s="16">
        <f t="shared" si="177"/>
        <v>0</v>
      </c>
      <c r="BW206" s="34">
        <f t="shared" si="158"/>
        <v>-1.1155617638072606</v>
      </c>
      <c r="BX206" s="34">
        <f t="shared" si="159"/>
        <v>-4.6991319210818804E-2</v>
      </c>
      <c r="BY206" s="34">
        <f t="shared" si="178"/>
        <v>-0.72556152157895015</v>
      </c>
      <c r="BZ206" s="34">
        <f t="shared" si="179"/>
        <v>0.62937153486567654</v>
      </c>
      <c r="CA206" s="19">
        <f t="shared" si="160"/>
        <v>0.4774469776247835</v>
      </c>
      <c r="CB206" s="16"/>
      <c r="CC206" s="5">
        <f t="shared" si="161"/>
        <v>15104</v>
      </c>
      <c r="CD206" s="6">
        <f t="shared" si="162"/>
        <v>1.2869384232137953E-5</v>
      </c>
      <c r="CE206" s="19">
        <f t="shared" si="163"/>
        <v>1.6795258016845145</v>
      </c>
      <c r="CF206" s="4">
        <f t="shared" si="164"/>
        <v>2.1614462869667545E-5</v>
      </c>
      <c r="CG206" s="3">
        <f>IF('Ponderación por derecho'!$D$20="Error ponderación","",CF206/$CF$1127)</f>
        <v>1.4520956118150518E-5</v>
      </c>
      <c r="CH206" s="39"/>
    </row>
    <row r="207" spans="1:86" ht="18.95" customHeight="1">
      <c r="A207" s="7">
        <v>15106</v>
      </c>
      <c r="B207" s="7" t="s">
        <v>783</v>
      </c>
      <c r="C207" s="7" t="s">
        <v>891</v>
      </c>
      <c r="D207" s="5">
        <v>0</v>
      </c>
      <c r="E207" s="5">
        <v>87</v>
      </c>
      <c r="F207" s="5">
        <v>72.069360000000003</v>
      </c>
      <c r="G207" s="5">
        <v>60.178310000000003</v>
      </c>
      <c r="H207" s="5">
        <v>70.802379999999999</v>
      </c>
      <c r="I207" s="5">
        <v>18.870729999999998</v>
      </c>
      <c r="J207" s="5">
        <v>18.306090000000001</v>
      </c>
      <c r="K207" s="85"/>
      <c r="L207" s="85">
        <v>2.2213299999999998E-2</v>
      </c>
      <c r="M207" s="85">
        <v>5.8688799999999999E-2</v>
      </c>
      <c r="N207" s="85">
        <v>0</v>
      </c>
      <c r="O207" s="85">
        <v>5.3510099999999998E-2</v>
      </c>
      <c r="P207" s="85">
        <v>3.2092299999999997E-2</v>
      </c>
      <c r="Q207" s="85">
        <v>1.70405E-2</v>
      </c>
      <c r="R207" s="85">
        <v>4.3838000000000002E-3</v>
      </c>
      <c r="S207" s="85">
        <v>3.9408999999999998E-3</v>
      </c>
      <c r="T207" s="5">
        <v>0.90410959999999996</v>
      </c>
      <c r="U207" s="5">
        <v>8.2191799999999995E-2</v>
      </c>
      <c r="V207" s="5">
        <v>0.7534246</v>
      </c>
      <c r="W207" s="5">
        <v>0.39726020000000001</v>
      </c>
      <c r="X207" s="5">
        <v>0.73972610000000005</v>
      </c>
      <c r="Y207" s="5">
        <v>0.90410959999999996</v>
      </c>
      <c r="Z207" s="5">
        <v>1.7857100000000001E-2</v>
      </c>
      <c r="AA207" s="5">
        <v>0</v>
      </c>
      <c r="AB207" s="5">
        <v>0</v>
      </c>
      <c r="AC207" s="5">
        <v>0.52700000000000002</v>
      </c>
      <c r="AD207" s="40">
        <v>714777.01149425283</v>
      </c>
      <c r="AE207" s="19">
        <v>0.84811320000000001</v>
      </c>
      <c r="AF207" s="5">
        <v>0</v>
      </c>
      <c r="AG207" s="5">
        <v>0</v>
      </c>
      <c r="AH207" s="32">
        <v>0</v>
      </c>
      <c r="AI207" s="32">
        <v>0</v>
      </c>
      <c r="AJ207" s="32">
        <v>0</v>
      </c>
      <c r="AK207" s="16"/>
      <c r="AL207" s="34">
        <f t="shared" si="135"/>
        <v>0.15950279476584037</v>
      </c>
      <c r="AM207" s="34">
        <f t="shared" si="136"/>
        <v>0.39772760947379848</v>
      </c>
      <c r="AN207" s="34">
        <f t="shared" si="137"/>
        <v>-0.43340531585678466</v>
      </c>
      <c r="AO207" s="34">
        <f t="shared" si="138"/>
        <v>-7.4067191758103085E-2</v>
      </c>
      <c r="AP207" s="34">
        <f t="shared" si="139"/>
        <v>-0.49409946803884475</v>
      </c>
      <c r="AQ207" s="34" t="str">
        <f t="shared" si="140"/>
        <v/>
      </c>
      <c r="AR207" s="34">
        <f t="shared" si="141"/>
        <v>0.16829474794540406</v>
      </c>
      <c r="AS207" s="34">
        <f t="shared" si="142"/>
        <v>-4.6765014571975051E-2</v>
      </c>
      <c r="AT207" s="34">
        <f t="shared" si="143"/>
        <v>-0.15074875333706975</v>
      </c>
      <c r="AU207" s="34">
        <f t="shared" si="144"/>
        <v>0.92946077394511972</v>
      </c>
      <c r="AV207" s="34">
        <f t="shared" si="145"/>
        <v>0.12821253798626117</v>
      </c>
      <c r="AW207" s="34">
        <f t="shared" si="146"/>
        <v>6.573968532091666E-2</v>
      </c>
      <c r="AX207" s="34">
        <f t="shared" si="147"/>
        <v>-6.2008968849162273E-2</v>
      </c>
      <c r="AY207" s="34">
        <f t="shared" si="148"/>
        <v>-5.7105047000905511E-2</v>
      </c>
      <c r="AZ207" s="34">
        <f t="shared" si="149"/>
        <v>-0.65809271240166189</v>
      </c>
      <c r="BA207" s="34">
        <f t="shared" si="150"/>
        <v>-1.1725550493503578</v>
      </c>
      <c r="BB207" s="34">
        <f t="shared" si="151"/>
        <v>-1.1520897734158979</v>
      </c>
      <c r="BC207" s="34">
        <f t="shared" si="152"/>
        <v>-2.6250418135602973</v>
      </c>
      <c r="BD207" s="34">
        <f t="shared" si="153"/>
        <v>-0.80692276612928004</v>
      </c>
      <c r="BE207" s="34">
        <f t="shared" si="154"/>
        <v>0.64711300819025463</v>
      </c>
      <c r="BF207" s="34">
        <f t="shared" si="155"/>
        <v>-0.83750588787403268</v>
      </c>
      <c r="BG207" s="34">
        <f t="shared" si="156"/>
        <v>-0.258133953880894</v>
      </c>
      <c r="BH207" s="34">
        <f t="shared" si="157"/>
        <v>-0.11506432621005545</v>
      </c>
      <c r="BI207" s="19">
        <f t="shared" si="165"/>
        <v>-0.80298018260357118</v>
      </c>
      <c r="BJ207" s="19">
        <f t="shared" si="166"/>
        <v>-0.19535580533223182</v>
      </c>
      <c r="BK207" s="19">
        <f t="shared" si="167"/>
        <v>-0.83743467778881076</v>
      </c>
      <c r="BL207" s="19">
        <f t="shared" si="168"/>
        <v>4.3770207143853102E-3</v>
      </c>
      <c r="BM207" s="19">
        <f t="shared" si="169"/>
        <v>-0.12385382007433503</v>
      </c>
      <c r="BN207" s="19">
        <f t="shared" si="170"/>
        <v>0.31160944698078535</v>
      </c>
      <c r="BO207" s="19">
        <f t="shared" si="171"/>
        <v>-0.22214007294628277</v>
      </c>
      <c r="BP207" s="19">
        <f t="shared" si="172"/>
        <v>4.874691295833905E-2</v>
      </c>
      <c r="BQ207" s="19">
        <f t="shared" si="173"/>
        <v>-0.24503604670303261</v>
      </c>
      <c r="BR207" s="19">
        <f t="shared" si="174"/>
        <v>-5.1912068705319718E-2</v>
      </c>
      <c r="BS207" s="19">
        <f t="shared" si="175"/>
        <v>-4.2221928150402016E-3</v>
      </c>
      <c r="BT207" s="19">
        <f>IF(AND('[1]Ponderación por derecho'!$B$13&lt;&gt;1,'[1]Ponderación por derecho'!$B$13&lt;&gt;0),"Error ponderación",IFERROR(IF(SUM($BI$1126:$BS$1126)=0,0,SUMPRODUCT($BI$1126:$BS$1126,BI207:BS207)),""))</f>
        <v>-5.6658363445352147E-2</v>
      </c>
      <c r="BU207" s="34">
        <f t="shared" si="176"/>
        <v>-5.207631430400711E-2</v>
      </c>
      <c r="BV207" s="16">
        <f t="shared" si="177"/>
        <v>0</v>
      </c>
      <c r="BW207" s="34">
        <f t="shared" si="158"/>
        <v>0.21182163248762331</v>
      </c>
      <c r="BX207" s="34">
        <f t="shared" si="159"/>
        <v>-9.3072936101973643E-3</v>
      </c>
      <c r="BY207" s="34">
        <f t="shared" si="178"/>
        <v>0.73585719375712888</v>
      </c>
      <c r="BZ207" s="34">
        <f t="shared" si="179"/>
        <v>-0.31279051087818494</v>
      </c>
      <c r="CA207" s="19">
        <f t="shared" si="160"/>
        <v>-0.23867451078874222</v>
      </c>
      <c r="CB207" s="16"/>
      <c r="CC207" s="5">
        <f t="shared" si="161"/>
        <v>15106</v>
      </c>
      <c r="CD207" s="6">
        <f t="shared" si="162"/>
        <v>1.2723141229500022E-5</v>
      </c>
      <c r="CE207" s="19">
        <f t="shared" si="163"/>
        <v>0.7483919813770793</v>
      </c>
      <c r="CF207" s="4">
        <f t="shared" si="164"/>
        <v>9.5218968740859295E-6</v>
      </c>
      <c r="CG207" s="3">
        <f>IF('Ponderación por derecho'!$D$20="Error ponderación","",CF207/$CF$1127)</f>
        <v>6.3969688954978447E-6</v>
      </c>
      <c r="CH207" s="39"/>
    </row>
    <row r="208" spans="1:86" ht="18.95" customHeight="1">
      <c r="A208" s="7">
        <v>15109</v>
      </c>
      <c r="B208" s="7" t="s">
        <v>783</v>
      </c>
      <c r="C208" s="7" t="s">
        <v>196</v>
      </c>
      <c r="D208" s="5">
        <v>0</v>
      </c>
      <c r="E208" s="5">
        <v>418</v>
      </c>
      <c r="F208" s="5">
        <v>74.839380000000006</v>
      </c>
      <c r="G208" s="5">
        <v>63.729900000000001</v>
      </c>
      <c r="H208" s="5">
        <v>77.524119999999996</v>
      </c>
      <c r="I208" s="5">
        <v>5.9807050000000004</v>
      </c>
      <c r="J208" s="5">
        <v>27.03537</v>
      </c>
      <c r="K208" s="85">
        <v>7.4714999999999998E-3</v>
      </c>
      <c r="L208" s="85">
        <v>3.8153000000000002E-3</v>
      </c>
      <c r="M208" s="85">
        <v>4.2633600000000001E-2</v>
      </c>
      <c r="N208" s="85">
        <v>0</v>
      </c>
      <c r="O208" s="85">
        <v>3.1013E-3</v>
      </c>
      <c r="P208" s="85">
        <v>2.1759500000000001E-2</v>
      </c>
      <c r="Q208" s="85">
        <v>2.6744999999999998E-3</v>
      </c>
      <c r="R208" s="85">
        <v>3.6497000000000001E-3</v>
      </c>
      <c r="S208" s="85">
        <v>1.6405E-3</v>
      </c>
      <c r="T208" s="5"/>
      <c r="U208" s="5">
        <v>0.2137405</v>
      </c>
      <c r="V208" s="5">
        <v>0.74045799999999995</v>
      </c>
      <c r="W208" s="5">
        <v>0.62595420000000002</v>
      </c>
      <c r="X208" s="5">
        <v>0.84732819999999998</v>
      </c>
      <c r="Y208" s="5">
        <v>0.82442749999999998</v>
      </c>
      <c r="Z208" s="5">
        <v>0.2</v>
      </c>
      <c r="AA208" s="5">
        <v>0</v>
      </c>
      <c r="AB208" s="5">
        <v>0</v>
      </c>
      <c r="AC208" s="5">
        <v>0.50119999999999998</v>
      </c>
      <c r="AD208" s="40">
        <v>139869.52153110047</v>
      </c>
      <c r="AE208" s="19">
        <v>0</v>
      </c>
      <c r="AF208" s="5">
        <v>0</v>
      </c>
      <c r="AG208" s="5">
        <v>0</v>
      </c>
      <c r="AH208" s="32">
        <v>0</v>
      </c>
      <c r="AI208" s="32">
        <v>0</v>
      </c>
      <c r="AJ208" s="32">
        <v>1</v>
      </c>
      <c r="AK208" s="16"/>
      <c r="AL208" s="34">
        <f t="shared" si="135"/>
        <v>0.32859284341548833</v>
      </c>
      <c r="AM208" s="34">
        <f t="shared" si="136"/>
        <v>0.75448809034101383</v>
      </c>
      <c r="AN208" s="34">
        <f t="shared" si="137"/>
        <v>0.37484169435631193</v>
      </c>
      <c r="AO208" s="34">
        <f t="shared" si="138"/>
        <v>-1.2245725669613088</v>
      </c>
      <c r="AP208" s="34">
        <f t="shared" si="139"/>
        <v>0.16522182281599562</v>
      </c>
      <c r="AQ208" s="34">
        <f t="shared" si="140"/>
        <v>-0.18154894264307292</v>
      </c>
      <c r="AR208" s="34">
        <f t="shared" si="141"/>
        <v>-0.475590780434062</v>
      </c>
      <c r="AS208" s="34">
        <f t="shared" si="142"/>
        <v>-0.29657013636122936</v>
      </c>
      <c r="AT208" s="34">
        <f t="shared" si="143"/>
        <v>-0.15074875333706975</v>
      </c>
      <c r="AU208" s="34">
        <f t="shared" si="144"/>
        <v>-0.35114223792539984</v>
      </c>
      <c r="AV208" s="34">
        <f t="shared" si="145"/>
        <v>-0.121962453972443</v>
      </c>
      <c r="AW208" s="34">
        <f t="shared" si="146"/>
        <v>-0.33672471682724214</v>
      </c>
      <c r="AX208" s="34">
        <f t="shared" si="147"/>
        <v>-8.5452825553854736E-2</v>
      </c>
      <c r="AY208" s="34">
        <f t="shared" si="148"/>
        <v>-0.14642025906864073</v>
      </c>
      <c r="AZ208" s="34" t="str">
        <f t="shared" si="149"/>
        <v/>
      </c>
      <c r="BA208" s="34">
        <f t="shared" si="150"/>
        <v>7.7876041611537883E-2</v>
      </c>
      <c r="BB208" s="34">
        <f t="shared" si="151"/>
        <v>-1.4701479172575846</v>
      </c>
      <c r="BC208" s="34">
        <f t="shared" si="152"/>
        <v>-7.1157216771787615E-2</v>
      </c>
      <c r="BD208" s="34">
        <f t="shared" si="153"/>
        <v>0.4826192624456041</v>
      </c>
      <c r="BE208" s="34">
        <f t="shared" si="154"/>
        <v>-0.57123430798403829</v>
      </c>
      <c r="BF208" s="34">
        <f t="shared" si="155"/>
        <v>0.984768243588379</v>
      </c>
      <c r="BG208" s="34">
        <f t="shared" si="156"/>
        <v>-0.258133953880894</v>
      </c>
      <c r="BH208" s="34">
        <f t="shared" si="157"/>
        <v>-0.11506432621005545</v>
      </c>
      <c r="BI208" s="19">
        <f t="shared" si="165"/>
        <v>9.0389597774925626E-2</v>
      </c>
      <c r="BJ208" s="19">
        <f t="shared" si="166"/>
        <v>-0.39708353578354427</v>
      </c>
      <c r="BK208" s="19">
        <f t="shared" si="167"/>
        <v>-1.3044836572509549E-2</v>
      </c>
      <c r="BL208" s="19">
        <f t="shared" si="168"/>
        <v>8.8922045039209294E-2</v>
      </c>
      <c r="BM208" s="19">
        <f t="shared" si="169"/>
        <v>9.8899615778733282E-2</v>
      </c>
      <c r="BN208" s="19">
        <f t="shared" si="170"/>
        <v>-0.12153463951366432</v>
      </c>
      <c r="BO208" s="19">
        <f t="shared" si="171"/>
        <v>-0.78064864189427552</v>
      </c>
      <c r="BP208" s="19">
        <f t="shared" si="172"/>
        <v>0.12157000893081679</v>
      </c>
      <c r="BQ208" s="19">
        <f t="shared" si="173"/>
        <v>0.3889802759784089</v>
      </c>
      <c r="BR208" s="19">
        <f t="shared" si="174"/>
        <v>-2.5320456511348798E-2</v>
      </c>
      <c r="BS208" s="19">
        <f t="shared" si="175"/>
        <v>2.2369419378930718E-2</v>
      </c>
      <c r="BT208" s="19">
        <f>IF(AND('[1]Ponderación por derecho'!$B$13&lt;&gt;1,'[1]Ponderación por derecho'!$B$13&lt;&gt;0),"Error ponderación",IFERROR(IF(SUM($BI$1126:$BS$1126)=0,0,SUMPRODUCT($BI$1126:$BS$1126,BI208:BS208)),""))</f>
        <v>-0.50620141995794588</v>
      </c>
      <c r="BU208" s="34">
        <f t="shared" si="176"/>
        <v>-0.5062661679540893</v>
      </c>
      <c r="BV208" s="16">
        <f t="shared" si="177"/>
        <v>0</v>
      </c>
      <c r="BW208" s="34">
        <f t="shared" si="158"/>
        <v>-0.16164065349283541</v>
      </c>
      <c r="BX208" s="34">
        <f t="shared" si="159"/>
        <v>-4.1675590909327889E-2</v>
      </c>
      <c r="BY208" s="34">
        <f t="shared" si="178"/>
        <v>-2.7676504258153067</v>
      </c>
      <c r="BZ208" s="34">
        <f t="shared" si="179"/>
        <v>0.99032222340582343</v>
      </c>
      <c r="CA208" s="19">
        <f t="shared" si="160"/>
        <v>0.7517995112350464</v>
      </c>
      <c r="CB208" s="16"/>
      <c r="CC208" s="5">
        <f t="shared" si="161"/>
        <v>15109</v>
      </c>
      <c r="CD208" s="6">
        <f t="shared" si="162"/>
        <v>6.112957510265528E-5</v>
      </c>
      <c r="CE208" s="19">
        <f t="shared" si="163"/>
        <v>1.1864909891619912</v>
      </c>
      <c r="CF208" s="4">
        <f t="shared" si="164"/>
        <v>7.2529690030601691E-5</v>
      </c>
      <c r="CG208" s="3">
        <f>IF('Ponderación por derecho'!$D$20="Error ponderación","",CF208/$CF$1127)</f>
        <v>4.8726653655383002E-5</v>
      </c>
      <c r="CH208" s="39"/>
    </row>
    <row r="209" spans="1:86" ht="18.95" customHeight="1">
      <c r="A209" s="7">
        <v>15114</v>
      </c>
      <c r="B209" s="7" t="s">
        <v>783</v>
      </c>
      <c r="C209" s="7" t="s">
        <v>890</v>
      </c>
      <c r="D209" s="5">
        <v>0</v>
      </c>
      <c r="E209" s="5">
        <v>9</v>
      </c>
      <c r="F209" s="5">
        <v>65.357969999999995</v>
      </c>
      <c r="G209" s="5">
        <v>55.140189999999997</v>
      </c>
      <c r="H209" s="5">
        <v>76.635509999999996</v>
      </c>
      <c r="I209" s="5">
        <v>9.1121499999999997</v>
      </c>
      <c r="J209" s="5">
        <v>21.214950000000002</v>
      </c>
      <c r="K209" s="85"/>
      <c r="L209" s="85">
        <v>0.1119652</v>
      </c>
      <c r="M209" s="85">
        <v>0</v>
      </c>
      <c r="N209" s="85">
        <v>0</v>
      </c>
      <c r="O209" s="85">
        <v>8.1088499999999994E-2</v>
      </c>
      <c r="P209" s="85">
        <v>7.7580499999999997E-2</v>
      </c>
      <c r="Q209" s="85">
        <v>5.6039600000000002E-2</v>
      </c>
      <c r="R209" s="85">
        <v>0.45714300000000002</v>
      </c>
      <c r="S209" s="85">
        <v>6.8055599999999994E-2</v>
      </c>
      <c r="T209" s="5"/>
      <c r="U209" s="5">
        <v>0</v>
      </c>
      <c r="V209" s="5">
        <v>0.8</v>
      </c>
      <c r="W209" s="5">
        <v>0.4</v>
      </c>
      <c r="X209" s="5">
        <v>0.2</v>
      </c>
      <c r="Y209" s="5"/>
      <c r="Z209" s="5">
        <v>0</v>
      </c>
      <c r="AA209" s="5">
        <v>0</v>
      </c>
      <c r="AB209" s="5">
        <v>0</v>
      </c>
      <c r="AC209" s="5">
        <v>0.50309999999999999</v>
      </c>
      <c r="AD209" s="40">
        <v>959000</v>
      </c>
      <c r="AE209" s="19">
        <v>0.84811320000000001</v>
      </c>
      <c r="AF209" s="5">
        <v>0</v>
      </c>
      <c r="AG209" s="5">
        <v>0</v>
      </c>
      <c r="AH209" s="32">
        <v>0</v>
      </c>
      <c r="AI209" s="32">
        <v>0</v>
      </c>
      <c r="AJ209" s="32">
        <v>0</v>
      </c>
      <c r="AK209" s="16"/>
      <c r="AL209" s="34">
        <f t="shared" si="135"/>
        <v>-0.25017990124601575</v>
      </c>
      <c r="AM209" s="34">
        <f t="shared" si="136"/>
        <v>-0.10835617662390383</v>
      </c>
      <c r="AN209" s="34">
        <f t="shared" si="137"/>
        <v>0.26799192394783733</v>
      </c>
      <c r="AO209" s="34">
        <f t="shared" si="138"/>
        <v>-0.94507393878539736</v>
      </c>
      <c r="AP209" s="34">
        <f t="shared" si="139"/>
        <v>-0.27439368129400304</v>
      </c>
      <c r="AQ209" s="34" t="str">
        <f t="shared" si="140"/>
        <v/>
      </c>
      <c r="AR209" s="34">
        <f t="shared" si="141"/>
        <v>3.3093942997750054</v>
      </c>
      <c r="AS209" s="34">
        <f t="shared" si="142"/>
        <v>-0.95991233330143277</v>
      </c>
      <c r="AT209" s="34">
        <f t="shared" si="143"/>
        <v>-0.15074875333706975</v>
      </c>
      <c r="AU209" s="34">
        <f t="shared" si="144"/>
        <v>1.6300722168394144</v>
      </c>
      <c r="AV209" s="34">
        <f t="shared" si="145"/>
        <v>1.2295606787821667</v>
      </c>
      <c r="AW209" s="34">
        <f t="shared" si="146"/>
        <v>1.1583019480117327</v>
      </c>
      <c r="AX209" s="34">
        <f t="shared" si="147"/>
        <v>14.397086258682778</v>
      </c>
      <c r="AY209" s="34">
        <f t="shared" si="148"/>
        <v>2.4322089971476002</v>
      </c>
      <c r="AZ209" s="34" t="str">
        <f t="shared" si="149"/>
        <v/>
      </c>
      <c r="BA209" s="34">
        <f t="shared" si="150"/>
        <v>-1.9538260322040228</v>
      </c>
      <c r="BB209" s="34">
        <f t="shared" si="151"/>
        <v>-9.6403053453127281E-3</v>
      </c>
      <c r="BC209" s="34">
        <f t="shared" si="152"/>
        <v>-2.5944457637370348</v>
      </c>
      <c r="BD209" s="34">
        <f t="shared" si="153"/>
        <v>-7.275193272641804</v>
      </c>
      <c r="BE209" s="34" t="str">
        <f t="shared" si="154"/>
        <v/>
      </c>
      <c r="BF209" s="34">
        <f t="shared" si="155"/>
        <v>-1.0161597436814094</v>
      </c>
      <c r="BG209" s="34">
        <f t="shared" si="156"/>
        <v>-0.258133953880894</v>
      </c>
      <c r="BH209" s="34">
        <f t="shared" si="157"/>
        <v>-0.11506432621005545</v>
      </c>
      <c r="BI209" s="19">
        <f t="shared" si="165"/>
        <v>-0.84291705412809281</v>
      </c>
      <c r="BJ209" s="19">
        <f t="shared" si="166"/>
        <v>1.0637992726019296</v>
      </c>
      <c r="BK209" s="19">
        <f t="shared" si="167"/>
        <v>-1.2681793327614945</v>
      </c>
      <c r="BL209" s="19">
        <f t="shared" si="168"/>
        <v>-0.20046432729154273</v>
      </c>
      <c r="BM209" s="19">
        <f t="shared" si="169"/>
        <v>-1.9731715790321311</v>
      </c>
      <c r="BN209" s="19">
        <f t="shared" si="170"/>
        <v>0.48969038876807547</v>
      </c>
      <c r="BO209" s="19">
        <f t="shared" si="171"/>
        <v>0.10661400461316767</v>
      </c>
      <c r="BP209" s="19">
        <f t="shared" si="172"/>
        <v>7.0734531787183812</v>
      </c>
      <c r="BQ209" s="19">
        <f t="shared" si="173"/>
        <v>0.388623117406725</v>
      </c>
      <c r="BR209" s="19">
        <f t="shared" si="174"/>
        <v>0.64129838067356348</v>
      </c>
      <c r="BS209" s="19">
        <f t="shared" si="175"/>
        <v>0.6889882565638431</v>
      </c>
      <c r="BT209" s="19">
        <f>IF(AND('[1]Ponderación por derecho'!$B$13&lt;&gt;1,'[1]Ponderación por derecho'!$B$13&lt;&gt;0),"Error ponderación",IFERROR(IF(SUM($BI$1126:$BS$1126)=0,0,SUMPRODUCT($BI$1126:$BS$1126,BI209:BS209)),""))</f>
        <v>0.4129739734573924</v>
      </c>
      <c r="BU209" s="34">
        <f t="shared" si="176"/>
        <v>0.42241047684327887</v>
      </c>
      <c r="BV209" s="16">
        <f t="shared" si="177"/>
        <v>0</v>
      </c>
      <c r="BW209" s="34">
        <f t="shared" si="158"/>
        <v>-0.13413761692838289</v>
      </c>
      <c r="BX209" s="34">
        <f t="shared" si="159"/>
        <v>4.4428878315904688E-3</v>
      </c>
      <c r="BY209" s="34">
        <f t="shared" si="178"/>
        <v>0.73585719375712888</v>
      </c>
      <c r="BZ209" s="34">
        <f t="shared" si="179"/>
        <v>-0.20205415488677883</v>
      </c>
      <c r="CA209" s="19">
        <f t="shared" si="160"/>
        <v>-0.15450567334481208</v>
      </c>
      <c r="CB209" s="16"/>
      <c r="CC209" s="5">
        <f t="shared" si="161"/>
        <v>15114</v>
      </c>
      <c r="CD209" s="6">
        <f t="shared" si="162"/>
        <v>1.3161870237413815E-6</v>
      </c>
      <c r="CE209" s="19">
        <f t="shared" si="163"/>
        <v>1.1882498228750353</v>
      </c>
      <c r="CF209" s="4">
        <f t="shared" si="164"/>
        <v>1.5639589978311166E-6</v>
      </c>
      <c r="CG209" s="3">
        <f>IF('Ponderación por derecho'!$D$20="Error ponderación","",CF209/$CF$1127)</f>
        <v>1.0506937005574366E-6</v>
      </c>
      <c r="CH209" s="39"/>
    </row>
    <row r="210" spans="1:86" ht="18.95" customHeight="1">
      <c r="A210" s="7">
        <v>15131</v>
      </c>
      <c r="B210" s="7" t="s">
        <v>783</v>
      </c>
      <c r="C210" s="7" t="s">
        <v>758</v>
      </c>
      <c r="D210" s="5">
        <v>0</v>
      </c>
      <c r="E210" s="5">
        <v>57</v>
      </c>
      <c r="F210" s="5">
        <v>73.739710000000002</v>
      </c>
      <c r="G210" s="5">
        <v>60.946750000000002</v>
      </c>
      <c r="H210" s="5">
        <v>83.629189999999994</v>
      </c>
      <c r="I210" s="5">
        <v>9.8619350000000008</v>
      </c>
      <c r="J210" s="5">
        <v>24.398420000000002</v>
      </c>
      <c r="K210" s="85">
        <v>6.8488999999999998E-3</v>
      </c>
      <c r="L210" s="85">
        <v>4.9543499999999997E-2</v>
      </c>
      <c r="M210" s="85">
        <v>2.60098E-2</v>
      </c>
      <c r="N210" s="85">
        <v>0</v>
      </c>
      <c r="O210" s="85">
        <v>3.4643500000000001E-2</v>
      </c>
      <c r="P210" s="85">
        <v>2.1280299999999999E-2</v>
      </c>
      <c r="Q210" s="85">
        <v>6.43344E-2</v>
      </c>
      <c r="R210" s="85">
        <v>6.6911000000000002E-3</v>
      </c>
      <c r="S210" s="85">
        <v>6.0150000000000004E-3</v>
      </c>
      <c r="T210" s="5">
        <v>0.90243899999999999</v>
      </c>
      <c r="U210" s="5">
        <v>0.1219512</v>
      </c>
      <c r="V210" s="5">
        <v>0.65853660000000003</v>
      </c>
      <c r="W210" s="5">
        <v>0.51219510000000001</v>
      </c>
      <c r="X210" s="5">
        <v>0.75609760000000004</v>
      </c>
      <c r="Y210" s="5">
        <v>0.75609760000000004</v>
      </c>
      <c r="Z210" s="5">
        <v>0.1176471</v>
      </c>
      <c r="AA210" s="5">
        <v>0</v>
      </c>
      <c r="AB210" s="5">
        <v>0</v>
      </c>
      <c r="AC210" s="5">
        <v>0.56240000000000001</v>
      </c>
      <c r="AD210" s="40">
        <v>175421.05263157896</v>
      </c>
      <c r="AE210" s="19">
        <v>0.3056604</v>
      </c>
      <c r="AF210" s="5">
        <v>1</v>
      </c>
      <c r="AG210" s="5">
        <v>0</v>
      </c>
      <c r="AH210" s="32">
        <v>0</v>
      </c>
      <c r="AI210" s="32">
        <v>0</v>
      </c>
      <c r="AJ210" s="32">
        <v>1</v>
      </c>
      <c r="AK210" s="16"/>
      <c r="AL210" s="34">
        <f t="shared" si="135"/>
        <v>0.26146579964015143</v>
      </c>
      <c r="AM210" s="34">
        <f t="shared" si="136"/>
        <v>0.47491811398518707</v>
      </c>
      <c r="AN210" s="34">
        <f t="shared" si="137"/>
        <v>1.1089380108817457</v>
      </c>
      <c r="AO210" s="34">
        <f t="shared" si="138"/>
        <v>-0.87815151832874683</v>
      </c>
      <c r="AP210" s="34">
        <f t="shared" si="139"/>
        <v>-3.394663986588313E-2</v>
      </c>
      <c r="AQ210" s="34">
        <f t="shared" si="140"/>
        <v>-0.19916106971675546</v>
      </c>
      <c r="AR210" s="34">
        <f t="shared" si="141"/>
        <v>1.1247856854231999</v>
      </c>
      <c r="AS210" s="34">
        <f t="shared" si="142"/>
        <v>-0.55522218576579652</v>
      </c>
      <c r="AT210" s="34">
        <f t="shared" si="143"/>
        <v>-0.15074875333706975</v>
      </c>
      <c r="AU210" s="34">
        <f t="shared" si="144"/>
        <v>0.4501669842941789</v>
      </c>
      <c r="AV210" s="34">
        <f t="shared" si="145"/>
        <v>-0.13356471629694475</v>
      </c>
      <c r="AW210" s="34">
        <f t="shared" si="146"/>
        <v>1.3906812966779269</v>
      </c>
      <c r="AX210" s="34">
        <f t="shared" si="147"/>
        <v>1.1675829645234847E-2</v>
      </c>
      <c r="AY210" s="34">
        <f t="shared" si="148"/>
        <v>2.3423852907671121E-2</v>
      </c>
      <c r="AZ210" s="34">
        <f t="shared" si="149"/>
        <v>-0.68711497863857796</v>
      </c>
      <c r="BA210" s="34">
        <f t="shared" si="150"/>
        <v>-0.79462360709368485</v>
      </c>
      <c r="BB210" s="34">
        <f t="shared" si="151"/>
        <v>-3.479600543613933</v>
      </c>
      <c r="BC210" s="34">
        <f t="shared" si="152"/>
        <v>-1.3415342849700078</v>
      </c>
      <c r="BD210" s="34">
        <f t="shared" si="153"/>
        <v>-0.61072085816638977</v>
      </c>
      <c r="BE210" s="34">
        <f t="shared" si="154"/>
        <v>-1.616005345387141</v>
      </c>
      <c r="BF210" s="34">
        <f t="shared" si="155"/>
        <v>0.16085713137422819</v>
      </c>
      <c r="BG210" s="34">
        <f t="shared" si="156"/>
        <v>-0.258133953880894</v>
      </c>
      <c r="BH210" s="34">
        <f t="shared" si="157"/>
        <v>-0.11506432621005545</v>
      </c>
      <c r="BI210" s="19">
        <f t="shared" si="165"/>
        <v>3.838444469043515E-2</v>
      </c>
      <c r="BJ210" s="19">
        <f t="shared" si="166"/>
        <v>-0.62663224806851536</v>
      </c>
      <c r="BK210" s="19">
        <f t="shared" si="167"/>
        <v>-0.54509689036521769</v>
      </c>
      <c r="BL210" s="19">
        <f t="shared" si="168"/>
        <v>5.5358523151540842E-2</v>
      </c>
      <c r="BM210" s="19">
        <f t="shared" si="169"/>
        <v>-6.4833504579364654E-2</v>
      </c>
      <c r="BN210" s="19">
        <f t="shared" si="170"/>
        <v>-0.49603475401464481</v>
      </c>
      <c r="BO210" s="19">
        <f t="shared" si="171"/>
        <v>-5.8195066763132609E-2</v>
      </c>
      <c r="BP210" s="19">
        <f t="shared" si="172"/>
        <v>0.13657081464269313</v>
      </c>
      <c r="BQ210" s="19">
        <f t="shared" si="173"/>
        <v>0.14858226130735025</v>
      </c>
      <c r="BR210" s="19">
        <f t="shared" si="174"/>
        <v>8.9185662223095191E-3</v>
      </c>
      <c r="BS210" s="19">
        <f t="shared" si="175"/>
        <v>5.660844211258903E-2</v>
      </c>
      <c r="BT210" s="19">
        <f>IF(AND('[1]Ponderación por derecho'!$B$13&lt;&gt;1,'[1]Ponderación por derecho'!$B$13&lt;&gt;0),"Error ponderación",IFERROR(IF(SUM($BI$1126:$BS$1126)=0,0,SUMPRODUCT($BI$1126:$BS$1126,BI210:BS210)),""))</f>
        <v>-0.30323440919966282</v>
      </c>
      <c r="BU210" s="34">
        <f t="shared" si="176"/>
        <v>-0.30120114564622791</v>
      </c>
      <c r="BV210" s="16">
        <f t="shared" si="177"/>
        <v>0</v>
      </c>
      <c r="BW210" s="34">
        <f t="shared" si="158"/>
        <v>0.72424662953057728</v>
      </c>
      <c r="BX210" s="34">
        <f t="shared" si="159"/>
        <v>-3.9673977522497031E-2</v>
      </c>
      <c r="BY210" s="34">
        <f t="shared" si="178"/>
        <v>-1.5049846161078779</v>
      </c>
      <c r="BZ210" s="34">
        <f t="shared" si="179"/>
        <v>0.27347065469993254</v>
      </c>
      <c r="CA210" s="19">
        <f t="shared" si="160"/>
        <v>0.20693271823243944</v>
      </c>
      <c r="CB210" s="16"/>
      <c r="CC210" s="5">
        <f t="shared" si="161"/>
        <v>15131</v>
      </c>
      <c r="CD210" s="6">
        <f t="shared" si="162"/>
        <v>8.3358511503620839E-6</v>
      </c>
      <c r="CE210" s="19">
        <f t="shared" si="163"/>
        <v>1.4612964137420916</v>
      </c>
      <c r="CF210" s="4">
        <f t="shared" si="164"/>
        <v>1.2181149391512003E-5</v>
      </c>
      <c r="CG210" s="3">
        <f>IF('Ponderación por derecho'!$D$20="Error ponderación","",CF210/$CF$1127)</f>
        <v>8.1834990232862684E-6</v>
      </c>
      <c r="CH210" s="39"/>
    </row>
    <row r="211" spans="1:86" ht="18.95" customHeight="1">
      <c r="A211" s="7">
        <v>15135</v>
      </c>
      <c r="B211" s="7" t="s">
        <v>783</v>
      </c>
      <c r="C211" s="7" t="s">
        <v>889</v>
      </c>
      <c r="D211" s="5">
        <v>0</v>
      </c>
      <c r="E211" s="5">
        <v>206</v>
      </c>
      <c r="F211" s="5">
        <v>78.685980000000001</v>
      </c>
      <c r="G211" s="5">
        <v>58.83408</v>
      </c>
      <c r="H211" s="5">
        <v>72.421520000000001</v>
      </c>
      <c r="I211" s="5">
        <v>23.139019999999999</v>
      </c>
      <c r="J211" s="5">
        <v>26.726459999999999</v>
      </c>
      <c r="K211" s="85">
        <v>5.6851999999999996E-3</v>
      </c>
      <c r="L211" s="85">
        <v>1.64487E-2</v>
      </c>
      <c r="M211" s="85">
        <v>3.4888299999999997E-2</v>
      </c>
      <c r="N211" s="85">
        <v>0</v>
      </c>
      <c r="O211" s="85">
        <v>7.6985999999999999E-2</v>
      </c>
      <c r="P211" s="85">
        <v>4.8722500000000002E-2</v>
      </c>
      <c r="Q211" s="85">
        <v>1.45942E-2</v>
      </c>
      <c r="R211" s="85">
        <v>3.8287999999999998E-3</v>
      </c>
      <c r="S211" s="85">
        <v>3.6807399999999997E-2</v>
      </c>
      <c r="T211" s="5">
        <v>0.92258070000000003</v>
      </c>
      <c r="U211" s="5">
        <v>0.167742</v>
      </c>
      <c r="V211" s="5">
        <v>0.78064509999999998</v>
      </c>
      <c r="W211" s="5">
        <v>0.54838710000000002</v>
      </c>
      <c r="X211" s="5">
        <v>0.6774194</v>
      </c>
      <c r="Y211" s="5">
        <v>0.8</v>
      </c>
      <c r="Z211" s="5">
        <v>0.25396819999999998</v>
      </c>
      <c r="AA211" s="5">
        <v>4.8543700000000002E-3</v>
      </c>
      <c r="AB211" s="5">
        <v>9.7087400000000004E-3</v>
      </c>
      <c r="AC211" s="5">
        <v>0.47920000000000001</v>
      </c>
      <c r="AD211" s="40">
        <v>33539.067961165048</v>
      </c>
      <c r="AE211" s="19">
        <v>0.75377360000000004</v>
      </c>
      <c r="AF211" s="5">
        <v>0</v>
      </c>
      <c r="AG211" s="5">
        <v>0</v>
      </c>
      <c r="AH211" s="32">
        <v>0</v>
      </c>
      <c r="AI211" s="32">
        <v>0</v>
      </c>
      <c r="AJ211" s="32">
        <v>0</v>
      </c>
      <c r="AK211" s="16"/>
      <c r="AL211" s="34">
        <f t="shared" si="135"/>
        <v>0.56340045532288785</v>
      </c>
      <c r="AM211" s="34">
        <f t="shared" si="136"/>
        <v>0.26269847007534924</v>
      </c>
      <c r="AN211" s="34">
        <f t="shared" si="137"/>
        <v>-0.23871390200911499</v>
      </c>
      <c r="AO211" s="34">
        <f t="shared" si="138"/>
        <v>0.30690108316192943</v>
      </c>
      <c r="AP211" s="34">
        <f t="shared" si="139"/>
        <v>0.14188989395611609</v>
      </c>
      <c r="AQ211" s="34">
        <f t="shared" si="140"/>
        <v>-0.23207984947204677</v>
      </c>
      <c r="AR211" s="34">
        <f t="shared" si="141"/>
        <v>-3.3452317871329788E-2</v>
      </c>
      <c r="AS211" s="34">
        <f t="shared" si="142"/>
        <v>-0.41708035173035041</v>
      </c>
      <c r="AT211" s="34">
        <f t="shared" si="143"/>
        <v>-0.15074875333706975</v>
      </c>
      <c r="AU211" s="34">
        <f t="shared" si="144"/>
        <v>1.5258508535814357</v>
      </c>
      <c r="AV211" s="34">
        <f t="shared" si="145"/>
        <v>0.530858495642622</v>
      </c>
      <c r="AW211" s="34">
        <f t="shared" si="146"/>
        <v>-2.7935645033239777E-3</v>
      </c>
      <c r="AX211" s="34">
        <f t="shared" si="147"/>
        <v>-7.9733176002280817E-2</v>
      </c>
      <c r="AY211" s="34">
        <f t="shared" si="148"/>
        <v>1.2189679913507807</v>
      </c>
      <c r="AZ211" s="34">
        <f t="shared" si="149"/>
        <v>-0.3372060956838886</v>
      </c>
      <c r="BA211" s="34">
        <f t="shared" si="150"/>
        <v>-0.3593609249081674</v>
      </c>
      <c r="BB211" s="34">
        <f t="shared" si="151"/>
        <v>-0.48439726308608194</v>
      </c>
      <c r="BC211" s="34">
        <f t="shared" si="152"/>
        <v>-0.93736893158526768</v>
      </c>
      <c r="BD211" s="34">
        <f t="shared" si="153"/>
        <v>-1.5536285303458413</v>
      </c>
      <c r="BE211" s="34">
        <f t="shared" si="154"/>
        <v>-0.94473323767900708</v>
      </c>
      <c r="BF211" s="34">
        <f t="shared" si="155"/>
        <v>1.5247006526012454</v>
      </c>
      <c r="BG211" s="34">
        <f t="shared" si="156"/>
        <v>0.12132271192743961</v>
      </c>
      <c r="BH211" s="34">
        <f t="shared" si="157"/>
        <v>0.12694639062401061</v>
      </c>
      <c r="BI211" s="19">
        <f t="shared" si="165"/>
        <v>-0.2767182254631097</v>
      </c>
      <c r="BJ211" s="19">
        <f t="shared" si="166"/>
        <v>-8.5050370294020836E-2</v>
      </c>
      <c r="BK211" s="19">
        <f t="shared" si="167"/>
        <v>-0.26368294266424341</v>
      </c>
      <c r="BL211" s="19">
        <f t="shared" si="168"/>
        <v>0.20632585099290907</v>
      </c>
      <c r="BM211" s="19">
        <f t="shared" si="169"/>
        <v>3.8037405730570205E-2</v>
      </c>
      <c r="BN211" s="19">
        <f t="shared" si="170"/>
        <v>4.9841904428834259E-2</v>
      </c>
      <c r="BO211" s="19">
        <f t="shared" si="171"/>
        <v>-1.1032859008427709E-2</v>
      </c>
      <c r="BP211" s="19">
        <f t="shared" si="172"/>
        <v>0.24183363966030352</v>
      </c>
      <c r="BQ211" s="19">
        <f t="shared" si="173"/>
        <v>1.1023563664249714</v>
      </c>
      <c r="BR211" s="19">
        <f t="shared" si="174"/>
        <v>0.63456371953370272</v>
      </c>
      <c r="BS211" s="19">
        <f t="shared" si="175"/>
        <v>0.63643827909922646</v>
      </c>
      <c r="BT211" s="19">
        <f>IF(AND('[1]Ponderación por derecho'!$B$13&lt;&gt;1,'[1]Ponderación por derecho'!$B$13&lt;&gt;0),"Error ponderación",IFERROR(IF(SUM($BI$1126:$BS$1126)=0,0,SUMPRODUCT($BI$1126:$BS$1126,BI211:BS211)),""))</f>
        <v>-7.5739322343677442E-3</v>
      </c>
      <c r="BU211" s="34">
        <f t="shared" si="176"/>
        <v>-2.4845114605569238E-3</v>
      </c>
      <c r="BV211" s="16">
        <f t="shared" si="177"/>
        <v>0</v>
      </c>
      <c r="BW211" s="34">
        <f t="shared" si="158"/>
        <v>-0.48009686634438831</v>
      </c>
      <c r="BX211" s="34">
        <f t="shared" si="159"/>
        <v>-4.7662181435959676E-2</v>
      </c>
      <c r="BY211" s="34">
        <f t="shared" si="178"/>
        <v>0.3461456464926651</v>
      </c>
      <c r="BZ211" s="34">
        <f t="shared" si="179"/>
        <v>6.0537800429227628E-2</v>
      </c>
      <c r="CA211" s="19">
        <f t="shared" si="160"/>
        <v>4.5086045230359362E-2</v>
      </c>
      <c r="CB211" s="16"/>
      <c r="CC211" s="5">
        <f t="shared" si="161"/>
        <v>15135</v>
      </c>
      <c r="CD211" s="6">
        <f t="shared" si="162"/>
        <v>3.0126058543413843E-5</v>
      </c>
      <c r="CE211" s="19">
        <f t="shared" si="163"/>
        <v>1.0382506467879926</v>
      </c>
      <c r="CF211" s="4">
        <f t="shared" si="164"/>
        <v>3.1278399767872351E-5</v>
      </c>
      <c r="CG211" s="3">
        <f>IF('Ponderación por derecho'!$D$20="Error ponderación","",CF211/$CF$1127)</f>
        <v>2.1013349867353412E-5</v>
      </c>
      <c r="CH211" s="39"/>
    </row>
    <row r="212" spans="1:86" ht="18.95" customHeight="1">
      <c r="A212" s="7">
        <v>15162</v>
      </c>
      <c r="B212" s="7" t="s">
        <v>783</v>
      </c>
      <c r="C212" s="7" t="s">
        <v>888</v>
      </c>
      <c r="D212" s="5">
        <v>0</v>
      </c>
      <c r="E212" s="5">
        <v>31</v>
      </c>
      <c r="F212" s="5">
        <v>63.119880000000002</v>
      </c>
      <c r="G212" s="5">
        <v>53.300080000000001</v>
      </c>
      <c r="H212" s="5">
        <v>84.082120000000003</v>
      </c>
      <c r="I212" s="5">
        <v>14.696730000000001</v>
      </c>
      <c r="J212" s="5">
        <v>13.99034</v>
      </c>
      <c r="K212" s="85"/>
      <c r="L212" s="85">
        <v>5.3247299999999997E-2</v>
      </c>
      <c r="M212" s="85">
        <v>9.5641000000000004E-2</v>
      </c>
      <c r="N212" s="85">
        <v>0</v>
      </c>
      <c r="O212" s="85">
        <v>5.3869300000000002E-2</v>
      </c>
      <c r="P212" s="85">
        <v>6.1318400000000002E-2</v>
      </c>
      <c r="Q212" s="85">
        <v>1.6898900000000001E-2</v>
      </c>
      <c r="R212" s="85">
        <v>8.5739000000000006E-3</v>
      </c>
      <c r="S212" s="85">
        <v>1.1059899999999999E-2</v>
      </c>
      <c r="T212" s="5"/>
      <c r="U212" s="5">
        <v>0.27272730000000001</v>
      </c>
      <c r="V212" s="5">
        <v>0.95454539999999999</v>
      </c>
      <c r="W212" s="5">
        <v>0.54545449999999995</v>
      </c>
      <c r="X212" s="5">
        <v>0.63636360000000003</v>
      </c>
      <c r="Y212" s="5">
        <v>0.68181820000000004</v>
      </c>
      <c r="Z212" s="5">
        <v>0</v>
      </c>
      <c r="AA212" s="5">
        <v>0</v>
      </c>
      <c r="AB212" s="5">
        <v>0</v>
      </c>
      <c r="AC212" s="5">
        <v>0.57089999999999996</v>
      </c>
      <c r="AD212" s="40">
        <v>129032.25806451614</v>
      </c>
      <c r="AE212" s="19">
        <v>0.65943399999999996</v>
      </c>
      <c r="AF212" s="5">
        <v>0</v>
      </c>
      <c r="AG212" s="5">
        <v>0</v>
      </c>
      <c r="AH212" s="32">
        <v>0</v>
      </c>
      <c r="AI212" s="32">
        <v>0</v>
      </c>
      <c r="AJ212" s="32">
        <v>0</v>
      </c>
      <c r="AK212" s="16"/>
      <c r="AL212" s="34">
        <f t="shared" si="135"/>
        <v>-0.38679940109882877</v>
      </c>
      <c r="AM212" s="34">
        <f t="shared" si="136"/>
        <v>-0.2931969179393627</v>
      </c>
      <c r="AN212" s="34">
        <f t="shared" si="137"/>
        <v>1.1633999981552532</v>
      </c>
      <c r="AO212" s="34">
        <f t="shared" si="138"/>
        <v>-0.4466195674205381</v>
      </c>
      <c r="AP212" s="34">
        <f t="shared" si="139"/>
        <v>-0.82006745864136621</v>
      </c>
      <c r="AQ212" s="34" t="str">
        <f t="shared" si="140"/>
        <v/>
      </c>
      <c r="AR212" s="34">
        <f t="shared" si="141"/>
        <v>1.2544097326028858</v>
      </c>
      <c r="AS212" s="34">
        <f t="shared" si="142"/>
        <v>0.52817947826404599</v>
      </c>
      <c r="AT212" s="34">
        <f t="shared" si="143"/>
        <v>-0.15074875333706975</v>
      </c>
      <c r="AU212" s="34">
        <f t="shared" si="144"/>
        <v>0.93858601798711028</v>
      </c>
      <c r="AV212" s="34">
        <f t="shared" si="145"/>
        <v>0.83582705994393836</v>
      </c>
      <c r="AW212" s="34">
        <f t="shared" si="146"/>
        <v>6.17727523302318E-2</v>
      </c>
      <c r="AX212" s="34">
        <f t="shared" si="147"/>
        <v>7.1804004830625101E-2</v>
      </c>
      <c r="AY212" s="34">
        <f t="shared" si="148"/>
        <v>0.21929688079869761</v>
      </c>
      <c r="AZ212" s="34" t="str">
        <f t="shared" si="149"/>
        <v/>
      </c>
      <c r="BA212" s="34">
        <f t="shared" si="150"/>
        <v>0.63857279252090571</v>
      </c>
      <c r="BB212" s="34">
        <f t="shared" si="151"/>
        <v>3.7812087270356347</v>
      </c>
      <c r="BC212" s="34">
        <f t="shared" si="152"/>
        <v>-0.97011802849442197</v>
      </c>
      <c r="BD212" s="34">
        <f t="shared" si="153"/>
        <v>-2.0456559128668586</v>
      </c>
      <c r="BE212" s="34">
        <f t="shared" si="154"/>
        <v>-2.7517448356495309</v>
      </c>
      <c r="BF212" s="34">
        <f t="shared" si="155"/>
        <v>-1.0161597436814094</v>
      </c>
      <c r="BG212" s="34">
        <f t="shared" si="156"/>
        <v>-0.258133953880894</v>
      </c>
      <c r="BH212" s="34">
        <f t="shared" si="157"/>
        <v>-0.11506432621005545</v>
      </c>
      <c r="BI212" s="19">
        <f t="shared" si="165"/>
        <v>0.90098639533807945</v>
      </c>
      <c r="BJ212" s="19">
        <f t="shared" si="166"/>
        <v>1.5808071805663859</v>
      </c>
      <c r="BK212" s="19">
        <f t="shared" si="167"/>
        <v>-0.27624598377640158</v>
      </c>
      <c r="BL212" s="19">
        <f t="shared" si="168"/>
        <v>-0.26877407721794927</v>
      </c>
      <c r="BM212" s="19">
        <f t="shared" si="169"/>
        <v>-0.64237911784037138</v>
      </c>
      <c r="BN212" s="19">
        <f t="shared" si="170"/>
        <v>-0.76757239226814045</v>
      </c>
      <c r="BO212" s="19">
        <f t="shared" si="171"/>
        <v>-0.19242340754515314</v>
      </c>
      <c r="BP212" s="19">
        <f t="shared" si="172"/>
        <v>-0.15749769813410183</v>
      </c>
      <c r="BQ212" s="19">
        <f t="shared" si="173"/>
        <v>-0.39455408799384689</v>
      </c>
      <c r="BR212" s="19">
        <f t="shared" si="174"/>
        <v>-0.14187882472700838</v>
      </c>
      <c r="BS212" s="19">
        <f t="shared" si="175"/>
        <v>-9.4188948836728861E-2</v>
      </c>
      <c r="BT212" s="19">
        <f>IF(AND('[1]Ponderación por derecho'!$B$13&lt;&gt;1,'[1]Ponderación por derecho'!$B$13&lt;&gt;0),"Error ponderación",IFERROR(IF(SUM($BI$1126:$BS$1126)=0,0,SUMPRODUCT($BI$1126:$BS$1126,BI212:BS212)),""))</f>
        <v>-1.0321985339741518E-2</v>
      </c>
      <c r="BU212" s="34">
        <f t="shared" si="176"/>
        <v>-5.2609703996294313E-3</v>
      </c>
      <c r="BV212" s="16">
        <f t="shared" si="177"/>
        <v>0</v>
      </c>
      <c r="BW212" s="34">
        <f t="shared" si="158"/>
        <v>0.84728652995049492</v>
      </c>
      <c r="BX212" s="34">
        <f t="shared" si="159"/>
        <v>-4.2285747798774385E-2</v>
      </c>
      <c r="BY212" s="34">
        <f t="shared" si="178"/>
        <v>-4.3565900771799115E-2</v>
      </c>
      <c r="BZ212" s="34">
        <f t="shared" si="179"/>
        <v>-0.25381162712664046</v>
      </c>
      <c r="CA212" s="19">
        <f t="shared" si="160"/>
        <v>-0.19384565548946311</v>
      </c>
      <c r="CB212" s="16"/>
      <c r="CC212" s="5">
        <f t="shared" si="161"/>
        <v>15162</v>
      </c>
      <c r="CD212" s="6">
        <f t="shared" si="162"/>
        <v>4.5335330817758694E-6</v>
      </c>
      <c r="CE212" s="19">
        <f t="shared" si="163"/>
        <v>0.82163008786687441</v>
      </c>
      <c r="CF212" s="4">
        <f t="shared" si="164"/>
        <v>3.7248871843268897E-6</v>
      </c>
      <c r="CG212" s="3">
        <f>IF('Ponderación por derecho'!$D$20="Error ponderación","",CF212/$CF$1127)</f>
        <v>2.5024412438477569E-6</v>
      </c>
      <c r="CH212" s="39"/>
    </row>
    <row r="213" spans="1:86" ht="18.95" customHeight="1">
      <c r="A213" s="7">
        <v>15172</v>
      </c>
      <c r="B213" s="7" t="s">
        <v>783</v>
      </c>
      <c r="C213" s="7" t="s">
        <v>887</v>
      </c>
      <c r="D213" s="5">
        <v>0</v>
      </c>
      <c r="E213" s="5">
        <v>83</v>
      </c>
      <c r="F213" s="5">
        <v>64.401650000000004</v>
      </c>
      <c r="G213" s="5">
        <v>57.223669999999998</v>
      </c>
      <c r="H213" s="5">
        <v>75.15231</v>
      </c>
      <c r="I213" s="5">
        <v>14.49086</v>
      </c>
      <c r="J213" s="5">
        <v>17.893820000000002</v>
      </c>
      <c r="K213" s="85"/>
      <c r="L213" s="85">
        <v>1.0395E-2</v>
      </c>
      <c r="M213" s="85">
        <v>2.4593400000000001E-2</v>
      </c>
      <c r="N213" s="85">
        <v>0</v>
      </c>
      <c r="O213" s="85">
        <v>1.45059E-2</v>
      </c>
      <c r="P213" s="85">
        <v>6.6308000000000001E-3</v>
      </c>
      <c r="Q213" s="85">
        <v>2.8543000000000002E-3</v>
      </c>
      <c r="R213" s="85">
        <v>0</v>
      </c>
      <c r="S213" s="85">
        <v>1.00065E-2</v>
      </c>
      <c r="T213" s="5">
        <v>0.99082570000000003</v>
      </c>
      <c r="U213" s="5">
        <v>0.27522930000000001</v>
      </c>
      <c r="V213" s="5">
        <v>0.77981650000000002</v>
      </c>
      <c r="W213" s="5">
        <v>0.5412844</v>
      </c>
      <c r="X213" s="5">
        <v>0.90825690000000003</v>
      </c>
      <c r="Y213" s="5">
        <v>0.75229360000000001</v>
      </c>
      <c r="Z213" s="5">
        <v>0.28571429999999998</v>
      </c>
      <c r="AA213" s="5">
        <v>0</v>
      </c>
      <c r="AB213" s="5">
        <v>0</v>
      </c>
      <c r="AC213" s="5">
        <v>0.43219999999999997</v>
      </c>
      <c r="AD213" s="40">
        <v>658891.56626506022</v>
      </c>
      <c r="AE213" s="19">
        <v>0.4</v>
      </c>
      <c r="AF213" s="5">
        <v>0</v>
      </c>
      <c r="AG213" s="5">
        <v>0</v>
      </c>
      <c r="AH213" s="32">
        <v>0</v>
      </c>
      <c r="AI213" s="32">
        <v>0</v>
      </c>
      <c r="AJ213" s="32">
        <v>0</v>
      </c>
      <c r="AK213" s="16"/>
      <c r="AL213" s="34">
        <f t="shared" si="135"/>
        <v>-0.30855644557588691</v>
      </c>
      <c r="AM213" s="34">
        <f t="shared" si="136"/>
        <v>0.10093130494835731</v>
      </c>
      <c r="AN213" s="34">
        <f t="shared" si="137"/>
        <v>8.9646441149028894E-2</v>
      </c>
      <c r="AO213" s="34">
        <f t="shared" si="138"/>
        <v>-0.46499459319380737</v>
      </c>
      <c r="AP213" s="34">
        <f t="shared" si="139"/>
        <v>-0.52523816316384075</v>
      </c>
      <c r="AQ213" s="34" t="str">
        <f t="shared" si="140"/>
        <v/>
      </c>
      <c r="AR213" s="34">
        <f t="shared" si="141"/>
        <v>-0.24531718487593759</v>
      </c>
      <c r="AS213" s="34">
        <f t="shared" si="142"/>
        <v>-0.57726015318459534</v>
      </c>
      <c r="AT213" s="34">
        <f t="shared" si="143"/>
        <v>-0.15074875333706975</v>
      </c>
      <c r="AU213" s="34">
        <f t="shared" si="144"/>
        <v>-6.1415739592201528E-2</v>
      </c>
      <c r="AV213" s="34">
        <f t="shared" si="145"/>
        <v>-0.48825449493381357</v>
      </c>
      <c r="AW213" s="34">
        <f t="shared" si="146"/>
        <v>-0.33168760841110412</v>
      </c>
      <c r="AX213" s="34">
        <f t="shared" si="147"/>
        <v>-0.20200785050292994</v>
      </c>
      <c r="AY213" s="34">
        <f t="shared" si="148"/>
        <v>0.17839762658545111</v>
      </c>
      <c r="AZ213" s="34">
        <f t="shared" si="149"/>
        <v>0.8483706787315145</v>
      </c>
      <c r="BA213" s="34">
        <f t="shared" si="150"/>
        <v>0.66235545696066578</v>
      </c>
      <c r="BB213" s="34">
        <f t="shared" si="151"/>
        <v>-0.50472201884219436</v>
      </c>
      <c r="BC213" s="34">
        <f t="shared" si="152"/>
        <v>-1.0166866055321564</v>
      </c>
      <c r="BD213" s="34">
        <f t="shared" si="153"/>
        <v>1.2128105820985726</v>
      </c>
      <c r="BE213" s="34">
        <f t="shared" si="154"/>
        <v>-1.6741688876472853</v>
      </c>
      <c r="BF213" s="34">
        <f t="shared" si="155"/>
        <v>1.8423089524845726</v>
      </c>
      <c r="BG213" s="34">
        <f t="shared" si="156"/>
        <v>-0.258133953880894</v>
      </c>
      <c r="BH213" s="34">
        <f t="shared" si="157"/>
        <v>-0.11506432621005545</v>
      </c>
      <c r="BI213" s="19">
        <f t="shared" si="165"/>
        <v>0.37600094905484732</v>
      </c>
      <c r="BJ213" s="19">
        <f t="shared" si="166"/>
        <v>-0.2163692995899249</v>
      </c>
      <c r="BK213" s="19">
        <f t="shared" si="167"/>
        <v>-0.63416773476421284</v>
      </c>
      <c r="BL213" s="19">
        <f t="shared" si="168"/>
        <v>-0.22965259945647831</v>
      </c>
      <c r="BM213" s="19">
        <f t="shared" si="169"/>
        <v>0.2087188931141768</v>
      </c>
      <c r="BN213" s="19">
        <f t="shared" si="170"/>
        <v>-0.82365994271899534</v>
      </c>
      <c r="BO213" s="19">
        <f t="shared" si="171"/>
        <v>1.7229492375534321E-2</v>
      </c>
      <c r="BP213" s="19">
        <f t="shared" si="172"/>
        <v>-0.25528214803940841</v>
      </c>
      <c r="BQ213" s="19">
        <f t="shared" si="173"/>
        <v>0.57071671116471234</v>
      </c>
      <c r="BR213" s="19">
        <f t="shared" si="174"/>
        <v>-0.12943092429044326</v>
      </c>
      <c r="BS213" s="19">
        <f t="shared" si="175"/>
        <v>-8.174104840016376E-2</v>
      </c>
      <c r="BT213" s="19">
        <f>IF(AND('[1]Ponderación por derecho'!$B$13&lt;&gt;1,'[1]Ponderación por derecho'!$B$13&lt;&gt;0),"Error ponderación",IFERROR(IF(SUM($BI$1126:$BS$1126)=0,0,SUMPRODUCT($BI$1126:$BS$1126,BI213:BS213)),""))</f>
        <v>-0.28175709654591641</v>
      </c>
      <c r="BU213" s="34">
        <f t="shared" si="176"/>
        <v>-0.27950182819557817</v>
      </c>
      <c r="BV213" s="16">
        <f t="shared" si="177"/>
        <v>0</v>
      </c>
      <c r="BW213" s="34">
        <f t="shared" si="158"/>
        <v>-1.1604351392545258</v>
      </c>
      <c r="BX213" s="34">
        <f t="shared" si="159"/>
        <v>-1.245374193006309E-2</v>
      </c>
      <c r="BY213" s="34">
        <f t="shared" si="178"/>
        <v>-1.1152730688434138</v>
      </c>
      <c r="BZ213" s="34">
        <f t="shared" si="179"/>
        <v>0.7627206500093342</v>
      </c>
      <c r="CA213" s="19">
        <f t="shared" si="160"/>
        <v>0.57880339210431986</v>
      </c>
      <c r="CB213" s="16"/>
      <c r="CC213" s="5">
        <f t="shared" si="161"/>
        <v>15172</v>
      </c>
      <c r="CD213" s="6">
        <f t="shared" si="162"/>
        <v>1.2138169218948297E-5</v>
      </c>
      <c r="CE213" s="19">
        <f t="shared" si="163"/>
        <v>1.1383323564481103</v>
      </c>
      <c r="CF213" s="4">
        <f t="shared" si="164"/>
        <v>1.3817270769971333E-5</v>
      </c>
      <c r="CG213" s="3">
        <f>IF('Ponderación por derecho'!$D$20="Error ponderación","",CF213/$CF$1127)</f>
        <v>9.2826726129254769E-6</v>
      </c>
      <c r="CH213" s="39"/>
    </row>
    <row r="214" spans="1:86" ht="18.95" customHeight="1">
      <c r="A214" s="7">
        <v>15176</v>
      </c>
      <c r="B214" s="7" t="s">
        <v>783</v>
      </c>
      <c r="C214" s="7" t="s">
        <v>886</v>
      </c>
      <c r="D214" s="5">
        <v>0</v>
      </c>
      <c r="E214" s="5">
        <v>1441</v>
      </c>
      <c r="F214" s="5">
        <v>46.774929999999998</v>
      </c>
      <c r="G214" s="5">
        <v>38.836730000000003</v>
      </c>
      <c r="H214" s="5">
        <v>68.65146</v>
      </c>
      <c r="I214" s="5">
        <v>16.55161</v>
      </c>
      <c r="J214" s="5">
        <v>6.4139179999999998</v>
      </c>
      <c r="K214" s="85">
        <v>2.9258000000000001E-3</v>
      </c>
      <c r="L214" s="85">
        <v>1.7339799999999999E-2</v>
      </c>
      <c r="M214" s="85">
        <v>1.8881E-3</v>
      </c>
      <c r="N214" s="85">
        <v>1.34558E-2</v>
      </c>
      <c r="O214" s="85">
        <v>2.83542E-2</v>
      </c>
      <c r="P214" s="85">
        <v>6.8757999999999996E-3</v>
      </c>
      <c r="Q214" s="85">
        <v>7.9453000000000006E-3</v>
      </c>
      <c r="R214" s="85">
        <v>2.9413999999999998E-3</v>
      </c>
      <c r="S214" s="85">
        <v>1.0004E-3</v>
      </c>
      <c r="T214" s="5">
        <v>0.77283020000000002</v>
      </c>
      <c r="U214" s="5">
        <v>0.30264150000000001</v>
      </c>
      <c r="V214" s="5">
        <v>0.77132080000000003</v>
      </c>
      <c r="W214" s="5">
        <v>0.54566040000000005</v>
      </c>
      <c r="X214" s="5">
        <v>0.84679249999999995</v>
      </c>
      <c r="Y214" s="5">
        <v>0.88830189999999998</v>
      </c>
      <c r="Z214" s="5">
        <v>0.1037892</v>
      </c>
      <c r="AA214" s="5">
        <v>3.4697999999999999E-4</v>
      </c>
      <c r="AB214" s="5">
        <v>0</v>
      </c>
      <c r="AC214" s="5">
        <v>0.57669999999999999</v>
      </c>
      <c r="AD214" s="40">
        <v>33847.41845940319</v>
      </c>
      <c r="AE214" s="19">
        <v>0.84811320000000001</v>
      </c>
      <c r="AF214" s="5">
        <v>1</v>
      </c>
      <c r="AG214" s="5">
        <v>0</v>
      </c>
      <c r="AH214" s="32">
        <v>0</v>
      </c>
      <c r="AI214" s="32">
        <v>0</v>
      </c>
      <c r="AJ214" s="32">
        <v>0</v>
      </c>
      <c r="AK214" s="16"/>
      <c r="AL214" s="34">
        <f t="shared" si="135"/>
        <v>-1.3845425187211067</v>
      </c>
      <c r="AM214" s="34">
        <f t="shared" si="136"/>
        <v>-1.7460537231873903</v>
      </c>
      <c r="AN214" s="34">
        <f t="shared" si="137"/>
        <v>-0.69203993415614673</v>
      </c>
      <c r="AO214" s="34">
        <f t="shared" si="138"/>
        <v>-0.28106136172606333</v>
      </c>
      <c r="AP214" s="34">
        <f t="shared" si="139"/>
        <v>-1.3923135468755634</v>
      </c>
      <c r="AQ214" s="34">
        <f t="shared" si="140"/>
        <v>-0.31013783766208786</v>
      </c>
      <c r="AR214" s="34">
        <f t="shared" si="141"/>
        <v>-2.2659718370357613E-3</v>
      </c>
      <c r="AS214" s="34">
        <f t="shared" si="142"/>
        <v>-0.93053511903750019</v>
      </c>
      <c r="AT214" s="34">
        <f t="shared" si="143"/>
        <v>0.15800642382193453</v>
      </c>
      <c r="AU214" s="34">
        <f t="shared" si="144"/>
        <v>0.29039137919036251</v>
      </c>
      <c r="AV214" s="34">
        <f t="shared" si="145"/>
        <v>-0.48232262041481749</v>
      </c>
      <c r="AW214" s="34">
        <f t="shared" si="146"/>
        <v>-0.18906292016550502</v>
      </c>
      <c r="AX214" s="34">
        <f t="shared" si="147"/>
        <v>-0.10807274614224008</v>
      </c>
      <c r="AY214" s="34">
        <f t="shared" si="148"/>
        <v>-0.17127274874198331</v>
      </c>
      <c r="AZ214" s="34">
        <f t="shared" si="149"/>
        <v>-2.9387258371608294</v>
      </c>
      <c r="BA214" s="34">
        <f t="shared" si="150"/>
        <v>0.92292106613556202</v>
      </c>
      <c r="BB214" s="34">
        <f t="shared" si="151"/>
        <v>-0.71311331437346737</v>
      </c>
      <c r="BC214" s="34">
        <f t="shared" si="152"/>
        <v>-0.96781869034615842</v>
      </c>
      <c r="BD214" s="34">
        <f t="shared" si="153"/>
        <v>0.47619924216061338</v>
      </c>
      <c r="BE214" s="34">
        <f t="shared" si="154"/>
        <v>0.40541168669033989</v>
      </c>
      <c r="BF214" s="34">
        <f t="shared" si="155"/>
        <v>2.2213831600298141E-2</v>
      </c>
      <c r="BG214" s="34">
        <f t="shared" si="156"/>
        <v>-0.23101120182405124</v>
      </c>
      <c r="BH214" s="34">
        <f t="shared" si="157"/>
        <v>-0.11506432621005545</v>
      </c>
      <c r="BI214" s="19">
        <f t="shared" si="165"/>
        <v>-2.6418901894224172E-2</v>
      </c>
      <c r="BJ214" s="19">
        <f t="shared" si="166"/>
        <v>-0.82047766979929782</v>
      </c>
      <c r="BK214" s="19">
        <f t="shared" si="167"/>
        <v>-1.0942987760349216</v>
      </c>
      <c r="BL214" s="19">
        <f t="shared" si="168"/>
        <v>-0.61326804744958607</v>
      </c>
      <c r="BM214" s="19">
        <f t="shared" si="169"/>
        <v>-0.20857430850819583</v>
      </c>
      <c r="BN214" s="19">
        <f t="shared" si="170"/>
        <v>-0.48715115081519472</v>
      </c>
      <c r="BO214" s="19">
        <f t="shared" si="171"/>
        <v>-1.136283373017466</v>
      </c>
      <c r="BP214" s="19">
        <f t="shared" si="172"/>
        <v>-0.74630763243167342</v>
      </c>
      <c r="BQ214" s="19">
        <f t="shared" si="173"/>
        <v>-0.51120047862093065</v>
      </c>
      <c r="BR214" s="19">
        <f t="shared" si="174"/>
        <v>-0.59560882309571384</v>
      </c>
      <c r="BS214" s="19">
        <f t="shared" si="175"/>
        <v>-0.55695986455771518</v>
      </c>
      <c r="BT214" s="19">
        <f>IF(AND('[1]Ponderación por derecho'!$B$13&lt;&gt;1,'[1]Ponderación por derecho'!$B$13&lt;&gt;0),"Error ponderación",IFERROR(IF(SUM($BI$1126:$BS$1126)=0,0,SUMPRODUCT($BI$1126:$BS$1126,BI214:BS214)),""))</f>
        <v>-0.87838256571315099</v>
      </c>
      <c r="BU214" s="34">
        <f t="shared" si="176"/>
        <v>-0.88229444305022775</v>
      </c>
      <c r="BV214" s="16">
        <f t="shared" si="177"/>
        <v>0</v>
      </c>
      <c r="BW214" s="34">
        <f t="shared" si="158"/>
        <v>0.93124316788408668</v>
      </c>
      <c r="BX214" s="34">
        <f t="shared" si="159"/>
        <v>-4.7644820763549672E-2</v>
      </c>
      <c r="BY214" s="34">
        <f t="shared" si="178"/>
        <v>0.73585719375712888</v>
      </c>
      <c r="BZ214" s="34">
        <f t="shared" si="179"/>
        <v>-0.53981851362588862</v>
      </c>
      <c r="CA214" s="19">
        <f t="shared" si="160"/>
        <v>-0.41123466853833046</v>
      </c>
      <c r="CB214" s="16"/>
      <c r="CC214" s="5">
        <f t="shared" si="161"/>
        <v>15176</v>
      </c>
      <c r="CD214" s="6">
        <f t="shared" si="162"/>
        <v>2.1073616680125897E-4</v>
      </c>
      <c r="CE214" s="19">
        <f t="shared" si="163"/>
        <v>0.16863099561292966</v>
      </c>
      <c r="CF214" s="4">
        <f t="shared" si="164"/>
        <v>3.5536649619348711E-5</v>
      </c>
      <c r="CG214" s="3">
        <f>IF('Ponderación por derecho'!$D$20="Error ponderación","",CF214/$CF$1127)</f>
        <v>2.3874113033491728E-5</v>
      </c>
      <c r="CH214" s="39"/>
    </row>
    <row r="215" spans="1:86" ht="18.95" customHeight="1">
      <c r="A215" s="7">
        <v>15180</v>
      </c>
      <c r="B215" s="7" t="s">
        <v>783</v>
      </c>
      <c r="C215" s="7" t="s">
        <v>885</v>
      </c>
      <c r="D215" s="5">
        <v>0</v>
      </c>
      <c r="E215" s="5">
        <v>175</v>
      </c>
      <c r="F215" s="5">
        <v>78.363140000000001</v>
      </c>
      <c r="G215" s="5">
        <v>60.6982</v>
      </c>
      <c r="H215" s="5">
        <v>78.94144</v>
      </c>
      <c r="I215" s="5">
        <v>16.44144</v>
      </c>
      <c r="J215" s="5">
        <v>32.327330000000003</v>
      </c>
      <c r="K215" s="85">
        <v>4.4615000000000002E-3</v>
      </c>
      <c r="L215" s="85">
        <v>3.5512099999999998E-2</v>
      </c>
      <c r="M215" s="85">
        <v>4.85504E-2</v>
      </c>
      <c r="N215" s="85">
        <v>0</v>
      </c>
      <c r="O215" s="85">
        <v>4.6033999999999999E-2</v>
      </c>
      <c r="P215" s="85">
        <v>7.5079800000000002E-2</v>
      </c>
      <c r="Q215" s="85">
        <v>2.9935199999999999E-2</v>
      </c>
      <c r="R215" s="85">
        <v>6.4887E-3</v>
      </c>
      <c r="S215" s="85">
        <v>1.7672400000000001E-2</v>
      </c>
      <c r="T215" s="5">
        <v>0.9619048</v>
      </c>
      <c r="U215" s="5">
        <v>0.12857150000000001</v>
      </c>
      <c r="V215" s="5">
        <v>0.74285710000000005</v>
      </c>
      <c r="W215" s="5">
        <v>0.5380952</v>
      </c>
      <c r="X215" s="5">
        <v>0.68095240000000001</v>
      </c>
      <c r="Y215" s="5">
        <v>0.78095239999999999</v>
      </c>
      <c r="Z215" s="5">
        <v>0.2133333</v>
      </c>
      <c r="AA215" s="5">
        <v>5.7142900000000003E-3</v>
      </c>
      <c r="AB215" s="5">
        <v>5.7142900000000003E-3</v>
      </c>
      <c r="AC215" s="5">
        <v>0.51049999999999995</v>
      </c>
      <c r="AD215" s="40">
        <v>197142.85714285713</v>
      </c>
      <c r="AE215" s="19">
        <v>0.4</v>
      </c>
      <c r="AF215" s="5">
        <v>0</v>
      </c>
      <c r="AG215" s="5">
        <v>0</v>
      </c>
      <c r="AH215" s="32">
        <v>0</v>
      </c>
      <c r="AI215" s="32">
        <v>0</v>
      </c>
      <c r="AJ215" s="32">
        <v>0</v>
      </c>
      <c r="AK215" s="16"/>
      <c r="AL215" s="34">
        <f t="shared" si="135"/>
        <v>0.54369336609391028</v>
      </c>
      <c r="AM215" s="34">
        <f t="shared" si="136"/>
        <v>0.44995103796584163</v>
      </c>
      <c r="AN215" s="34">
        <f t="shared" si="137"/>
        <v>0.54526552100167891</v>
      </c>
      <c r="AO215" s="34">
        <f t="shared" si="138"/>
        <v>-0.2908946380142115</v>
      </c>
      <c r="AP215" s="34">
        <f t="shared" si="139"/>
        <v>0.56492281744008643</v>
      </c>
      <c r="AQ215" s="34">
        <f t="shared" si="140"/>
        <v>-0.26669591098837397</v>
      </c>
      <c r="AR215" s="34">
        <f t="shared" si="141"/>
        <v>0.63372060210416281</v>
      </c>
      <c r="AS215" s="34">
        <f t="shared" si="142"/>
        <v>-0.20450981044796387</v>
      </c>
      <c r="AT215" s="34">
        <f t="shared" si="143"/>
        <v>-0.15074875333706975</v>
      </c>
      <c r="AU215" s="34">
        <f t="shared" si="144"/>
        <v>0.73953528123263312</v>
      </c>
      <c r="AV215" s="34">
        <f t="shared" si="145"/>
        <v>1.1690143987427648</v>
      </c>
      <c r="AW215" s="34">
        <f t="shared" si="146"/>
        <v>0.42698552455103383</v>
      </c>
      <c r="AX215" s="34">
        <f t="shared" si="147"/>
        <v>5.2120827483137762E-3</v>
      </c>
      <c r="AY215" s="34">
        <f t="shared" si="148"/>
        <v>0.4760334656525923</v>
      </c>
      <c r="AZ215" s="34">
        <f t="shared" si="149"/>
        <v>0.34594636434671761</v>
      </c>
      <c r="BA215" s="34">
        <f t="shared" si="150"/>
        <v>-0.73169460094238836</v>
      </c>
      <c r="BB215" s="34">
        <f t="shared" si="151"/>
        <v>-1.411300317046996</v>
      </c>
      <c r="BC215" s="34">
        <f t="shared" si="152"/>
        <v>-1.0523012205027193</v>
      </c>
      <c r="BD215" s="34">
        <f t="shared" si="153"/>
        <v>-1.5112877954814188</v>
      </c>
      <c r="BE215" s="34">
        <f t="shared" si="154"/>
        <v>-1.2359729557532235</v>
      </c>
      <c r="BF215" s="34">
        <f t="shared" si="155"/>
        <v>1.1181631092517004</v>
      </c>
      <c r="BG215" s="34">
        <f t="shared" si="156"/>
        <v>0.18854098660817104</v>
      </c>
      <c r="BH215" s="34">
        <f t="shared" si="157"/>
        <v>2.7376342620064158E-2</v>
      </c>
      <c r="BI215" s="19">
        <f t="shared" si="165"/>
        <v>-0.15104166364302782</v>
      </c>
      <c r="BJ215" s="19">
        <f t="shared" si="166"/>
        <v>-0.10920955899233054</v>
      </c>
      <c r="BK215" s="19">
        <f t="shared" si="167"/>
        <v>-0.237705888285591</v>
      </c>
      <c r="BL215" s="19">
        <f t="shared" si="168"/>
        <v>0.19647230637842028</v>
      </c>
      <c r="BM215" s="19">
        <f t="shared" si="169"/>
        <v>-6.8943232269566404E-2</v>
      </c>
      <c r="BN215" s="19">
        <f t="shared" si="170"/>
        <v>0.15891160302781718</v>
      </c>
      <c r="BO215" s="19">
        <f t="shared" si="171"/>
        <v>0.16067908362784664</v>
      </c>
      <c r="BP215" s="19">
        <f t="shared" si="172"/>
        <v>0.27445272442111202</v>
      </c>
      <c r="BQ215" s="19">
        <f t="shared" si="173"/>
        <v>0.71262998033273439</v>
      </c>
      <c r="BR215" s="19">
        <f t="shared" si="174"/>
        <v>0.40275593945155785</v>
      </c>
      <c r="BS215" s="19">
        <f t="shared" si="175"/>
        <v>0.34903439145552229</v>
      </c>
      <c r="BT215" s="19">
        <f>IF(AND('[1]Ponderación por derecho'!$B$13&lt;&gt;1,'[1]Ponderación por derecho'!$B$13&lt;&gt;0),"Error ponderación",IFERROR(IF(SUM($BI$1126:$BS$1126)=0,0,SUMPRODUCT($BI$1126:$BS$1126,BI215:BS215)),""))</f>
        <v>0.10617111092380237</v>
      </c>
      <c r="BU215" s="34">
        <f t="shared" si="176"/>
        <v>0.11243628145793917</v>
      </c>
      <c r="BV215" s="16">
        <f t="shared" si="177"/>
        <v>0</v>
      </c>
      <c r="BW215" s="34">
        <f t="shared" si="158"/>
        <v>-2.702052715104274E-2</v>
      </c>
      <c r="BX215" s="34">
        <f t="shared" si="159"/>
        <v>-3.845100193325969E-2</v>
      </c>
      <c r="BY215" s="34">
        <f t="shared" si="178"/>
        <v>-1.1152730688434138</v>
      </c>
      <c r="BZ215" s="34">
        <f t="shared" si="179"/>
        <v>0.39358153264257206</v>
      </c>
      <c r="CA215" s="19">
        <f t="shared" si="160"/>
        <v>0.29822697177990437</v>
      </c>
      <c r="CB215" s="16"/>
      <c r="CC215" s="5">
        <f t="shared" si="161"/>
        <v>15180</v>
      </c>
      <c r="CD215" s="6">
        <f t="shared" si="162"/>
        <v>2.5592525461637975E-5</v>
      </c>
      <c r="CE215" s="19">
        <f t="shared" si="163"/>
        <v>1.3967574686213484</v>
      </c>
      <c r="CF215" s="4">
        <f t="shared" si="164"/>
        <v>3.5746551079424863E-5</v>
      </c>
      <c r="CG215" s="3">
        <f>IF('Ponderación por derecho'!$D$20="Error ponderación","",CF215/$CF$1127)</f>
        <v>2.4015128330021668E-5</v>
      </c>
      <c r="CH215" s="39"/>
    </row>
    <row r="216" spans="1:86" ht="18.95" customHeight="1">
      <c r="A216" s="7">
        <v>15183</v>
      </c>
      <c r="B216" s="7" t="s">
        <v>783</v>
      </c>
      <c r="C216" s="7" t="s">
        <v>884</v>
      </c>
      <c r="D216" s="5">
        <v>0</v>
      </c>
      <c r="E216" s="5">
        <v>422</v>
      </c>
      <c r="F216" s="5">
        <v>84.257009999999994</v>
      </c>
      <c r="G216" s="5">
        <v>64.415120000000002</v>
      </c>
      <c r="H216" s="5">
        <v>86.628590000000003</v>
      </c>
      <c r="I216" s="5">
        <v>14.17881</v>
      </c>
      <c r="J216" s="5">
        <v>41.575420000000001</v>
      </c>
      <c r="K216" s="85"/>
      <c r="L216" s="85">
        <v>1.9438000000000001E-3</v>
      </c>
      <c r="M216" s="85">
        <v>1.04338E-2</v>
      </c>
      <c r="N216" s="85">
        <v>0</v>
      </c>
      <c r="O216" s="85">
        <v>0</v>
      </c>
      <c r="P216" s="85">
        <v>1.8209599999999999E-2</v>
      </c>
      <c r="Q216" s="85">
        <v>3.6979999999999999E-4</v>
      </c>
      <c r="R216" s="85">
        <v>0</v>
      </c>
      <c r="S216" s="85">
        <v>0</v>
      </c>
      <c r="T216" s="5"/>
      <c r="U216" s="5">
        <v>0.17915310000000001</v>
      </c>
      <c r="V216" s="5">
        <v>0.78827360000000002</v>
      </c>
      <c r="W216" s="5">
        <v>0.53745929999999997</v>
      </c>
      <c r="X216" s="5">
        <v>0.83061890000000005</v>
      </c>
      <c r="Y216" s="5">
        <v>0.85993489999999995</v>
      </c>
      <c r="Z216" s="5">
        <v>0.24545449999999999</v>
      </c>
      <c r="AA216" s="5">
        <v>8.2938400000000002E-3</v>
      </c>
      <c r="AB216" s="5">
        <v>1.421801E-2</v>
      </c>
      <c r="AC216" s="5">
        <v>0.53669999999999995</v>
      </c>
      <c r="AD216" s="40">
        <v>100473.9336492891</v>
      </c>
      <c r="AE216" s="19">
        <v>0.49433959999999999</v>
      </c>
      <c r="AF216" s="5">
        <v>0</v>
      </c>
      <c r="AG216" s="5">
        <v>0</v>
      </c>
      <c r="AH216" s="32">
        <v>0</v>
      </c>
      <c r="AI216" s="32">
        <v>0</v>
      </c>
      <c r="AJ216" s="32">
        <v>0</v>
      </c>
      <c r="AK216" s="16"/>
      <c r="AL216" s="34">
        <f t="shared" si="135"/>
        <v>0.90347227203491387</v>
      </c>
      <c r="AM216" s="34">
        <f t="shared" si="136"/>
        <v>0.82331906933910592</v>
      </c>
      <c r="AN216" s="34">
        <f t="shared" si="137"/>
        <v>1.4695970191791761</v>
      </c>
      <c r="AO216" s="34">
        <f t="shared" si="138"/>
        <v>-0.49284676588797666</v>
      </c>
      <c r="AP216" s="34">
        <f t="shared" si="139"/>
        <v>1.2634297546378552</v>
      </c>
      <c r="AQ216" s="34" t="str">
        <f t="shared" si="140"/>
        <v/>
      </c>
      <c r="AR216" s="34">
        <f t="shared" si="141"/>
        <v>-0.54108875664681177</v>
      </c>
      <c r="AS216" s="34">
        <f t="shared" si="142"/>
        <v>-0.79757136715185362</v>
      </c>
      <c r="AT216" s="34">
        <f t="shared" si="143"/>
        <v>-0.15074875333706975</v>
      </c>
      <c r="AU216" s="34">
        <f t="shared" si="144"/>
        <v>-0.42992876172112682</v>
      </c>
      <c r="AV216" s="34">
        <f t="shared" si="145"/>
        <v>-0.20791168399278642</v>
      </c>
      <c r="AW216" s="34">
        <f t="shared" si="146"/>
        <v>-0.40129103366079788</v>
      </c>
      <c r="AX216" s="34">
        <f t="shared" si="147"/>
        <v>-0.20200785050292994</v>
      </c>
      <c r="AY216" s="34">
        <f t="shared" si="148"/>
        <v>-0.21011422768154267</v>
      </c>
      <c r="AZ216" s="34" t="str">
        <f t="shared" si="149"/>
        <v/>
      </c>
      <c r="BA216" s="34">
        <f t="shared" si="150"/>
        <v>-0.25089315424927605</v>
      </c>
      <c r="BB216" s="34">
        <f t="shared" si="151"/>
        <v>-0.29727754393871025</v>
      </c>
      <c r="BC216" s="34">
        <f t="shared" si="152"/>
        <v>-1.0594024790188934</v>
      </c>
      <c r="BD216" s="34">
        <f t="shared" si="153"/>
        <v>0.28236903853671913</v>
      </c>
      <c r="BE216" s="34">
        <f t="shared" si="154"/>
        <v>-2.8322593881033243E-2</v>
      </c>
      <c r="BF216" s="34">
        <f t="shared" si="155"/>
        <v>1.4395241495751518</v>
      </c>
      <c r="BG216" s="34">
        <f t="shared" si="156"/>
        <v>0.39017939535861379</v>
      </c>
      <c r="BH216" s="34">
        <f t="shared" si="157"/>
        <v>0.23934940740047686</v>
      </c>
      <c r="BI216" s="19">
        <f t="shared" si="165"/>
        <v>0.60935193246495001</v>
      </c>
      <c r="BJ216" s="19">
        <f t="shared" si="166"/>
        <v>-5.015743748805368E-3</v>
      </c>
      <c r="BK216" s="19">
        <f t="shared" si="167"/>
        <v>-0.3178338580452777</v>
      </c>
      <c r="BL216" s="19">
        <f t="shared" si="168"/>
        <v>0.37636175934892208</v>
      </c>
      <c r="BM216" s="19">
        <f t="shared" si="169"/>
        <v>0.37195667715114916</v>
      </c>
      <c r="BN216" s="19">
        <f t="shared" si="170"/>
        <v>0.22241266472036472</v>
      </c>
      <c r="BO216" s="19">
        <f t="shared" si="171"/>
        <v>-0.44706889977438724</v>
      </c>
      <c r="BP216" s="19">
        <f t="shared" si="172"/>
        <v>0.35073221076599198</v>
      </c>
      <c r="BQ216" s="19">
        <f t="shared" si="173"/>
        <v>0.71096073130950765</v>
      </c>
      <c r="BR216" s="19">
        <f t="shared" si="174"/>
        <v>0.36117914657066169</v>
      </c>
      <c r="BS216" s="19">
        <f t="shared" si="175"/>
        <v>0.31090248391794933</v>
      </c>
      <c r="BT216" s="19">
        <f>IF(AND('[1]Ponderación por derecho'!$B$13&lt;&gt;1,'[1]Ponderación por derecho'!$B$13&lt;&gt;0),"Error ponderación",IFERROR(IF(SUM($BI$1126:$BS$1126)=0,0,SUMPRODUCT($BI$1126:$BS$1126,BI216:BS216)),""))</f>
        <v>-0.15781379922084526</v>
      </c>
      <c r="BU216" s="34">
        <f t="shared" si="176"/>
        <v>-0.15427736469325815</v>
      </c>
      <c r="BV216" s="16">
        <f t="shared" si="177"/>
        <v>0</v>
      </c>
      <c r="BW216" s="34">
        <f t="shared" si="158"/>
        <v>0.3522318717903527</v>
      </c>
      <c r="BX216" s="34">
        <f t="shared" si="159"/>
        <v>-4.3893631416878465E-2</v>
      </c>
      <c r="BY216" s="34">
        <f t="shared" si="178"/>
        <v>-0.72556152157895015</v>
      </c>
      <c r="BZ216" s="34">
        <f t="shared" si="179"/>
        <v>0.13907442706849196</v>
      </c>
      <c r="CA216" s="19">
        <f t="shared" si="160"/>
        <v>0.10478041120270436</v>
      </c>
      <c r="CB216" s="16"/>
      <c r="CC216" s="5">
        <f t="shared" si="161"/>
        <v>15183</v>
      </c>
      <c r="CD216" s="6">
        <f t="shared" si="162"/>
        <v>6.1714547113207006E-5</v>
      </c>
      <c r="CE216" s="19">
        <f t="shared" si="163"/>
        <v>0.94235889283191998</v>
      </c>
      <c r="CF216" s="4">
        <f t="shared" si="164"/>
        <v>5.8157252289225121E-5</v>
      </c>
      <c r="CG216" s="3">
        <f>IF('Ponderación por derecho'!$D$20="Error ponderación","",CF216/$CF$1127)</f>
        <v>3.9071010625444059E-5</v>
      </c>
      <c r="CH216" s="39"/>
    </row>
    <row r="217" spans="1:86" ht="18.95" customHeight="1">
      <c r="A217" s="7">
        <v>15185</v>
      </c>
      <c r="B217" s="7" t="s">
        <v>783</v>
      </c>
      <c r="C217" s="7" t="s">
        <v>883</v>
      </c>
      <c r="D217" s="5">
        <v>0</v>
      </c>
      <c r="E217" s="5">
        <v>219</v>
      </c>
      <c r="F217" s="5">
        <v>81.674099999999996</v>
      </c>
      <c r="G217" s="5">
        <v>63.000630000000001</v>
      </c>
      <c r="H217" s="5">
        <v>72.981570000000005</v>
      </c>
      <c r="I217" s="5">
        <v>21.964400000000001</v>
      </c>
      <c r="J217" s="5">
        <v>30.565799999999999</v>
      </c>
      <c r="K217" s="85">
        <v>1.68395E-2</v>
      </c>
      <c r="L217" s="85">
        <v>2.20523E-2</v>
      </c>
      <c r="M217" s="85">
        <v>0.13564419999999999</v>
      </c>
      <c r="N217" s="85">
        <v>5.6816000000000002E-3</v>
      </c>
      <c r="O217" s="85">
        <v>1.29538E-2</v>
      </c>
      <c r="P217" s="85">
        <v>3.8364000000000002E-2</v>
      </c>
      <c r="Q217" s="85">
        <v>5.8169499999999999E-2</v>
      </c>
      <c r="R217" s="85">
        <v>1.7415E-3</v>
      </c>
      <c r="S217" s="85">
        <v>1.5656000000000001E-3</v>
      </c>
      <c r="T217" s="5">
        <v>0.9753695</v>
      </c>
      <c r="U217" s="5">
        <v>0.21674879999999999</v>
      </c>
      <c r="V217" s="5">
        <v>0.76847290000000001</v>
      </c>
      <c r="W217" s="5">
        <v>0.5763547</v>
      </c>
      <c r="X217" s="5">
        <v>0.77832509999999999</v>
      </c>
      <c r="Y217" s="5">
        <v>0.88177340000000004</v>
      </c>
      <c r="Z217" s="5">
        <v>0.21</v>
      </c>
      <c r="AA217" s="5">
        <v>0</v>
      </c>
      <c r="AB217" s="5">
        <v>0</v>
      </c>
      <c r="AC217" s="5">
        <v>0.35709999999999997</v>
      </c>
      <c r="AD217" s="40">
        <v>136986.30136986301</v>
      </c>
      <c r="AE217" s="19">
        <v>0.3056604</v>
      </c>
      <c r="AF217" s="5">
        <v>0</v>
      </c>
      <c r="AG217" s="5">
        <v>0</v>
      </c>
      <c r="AH217" s="32">
        <v>0</v>
      </c>
      <c r="AI217" s="32">
        <v>0</v>
      </c>
      <c r="AJ217" s="32">
        <v>0</v>
      </c>
      <c r="AK217" s="16"/>
      <c r="AL217" s="34">
        <f t="shared" si="135"/>
        <v>0.74580396005245109</v>
      </c>
      <c r="AM217" s="34">
        <f t="shared" si="136"/>
        <v>0.68123224834291318</v>
      </c>
      <c r="AN217" s="34">
        <f t="shared" si="137"/>
        <v>-0.17137140764458317</v>
      </c>
      <c r="AO217" s="34">
        <f t="shared" si="138"/>
        <v>0.20205981064141945</v>
      </c>
      <c r="AP217" s="34">
        <f t="shared" si="139"/>
        <v>0.43187470425325664</v>
      </c>
      <c r="AQ217" s="34">
        <f t="shared" si="140"/>
        <v>8.3453316313332457E-2</v>
      </c>
      <c r="AR217" s="34">
        <f t="shared" si="141"/>
        <v>0.16266013711438479</v>
      </c>
      <c r="AS217" s="34">
        <f t="shared" si="142"/>
        <v>1.1505949105202555</v>
      </c>
      <c r="AT217" s="34">
        <f t="shared" si="143"/>
        <v>-2.0379439394636104E-2</v>
      </c>
      <c r="AU217" s="34">
        <f t="shared" si="144"/>
        <v>-0.10084583780370893</v>
      </c>
      <c r="AV217" s="34">
        <f t="shared" si="145"/>
        <v>0.28006126215274141</v>
      </c>
      <c r="AW217" s="34">
        <f t="shared" si="146"/>
        <v>1.217971231746618</v>
      </c>
      <c r="AX217" s="34">
        <f t="shared" si="147"/>
        <v>-0.14639216265219851</v>
      </c>
      <c r="AY217" s="34">
        <f t="shared" si="148"/>
        <v>-0.14932832261579485</v>
      </c>
      <c r="AZ217" s="34">
        <f t="shared" si="149"/>
        <v>0.5798599931029792</v>
      </c>
      <c r="BA217" s="34">
        <f t="shared" si="150"/>
        <v>0.10647132116154986</v>
      </c>
      <c r="BB217" s="34">
        <f t="shared" si="151"/>
        <v>-0.78296954405948693</v>
      </c>
      <c r="BC217" s="34">
        <f t="shared" si="152"/>
        <v>-0.62504756395366268</v>
      </c>
      <c r="BD217" s="34">
        <f t="shared" si="153"/>
        <v>-0.34433855298695371</v>
      </c>
      <c r="BE217" s="34">
        <f t="shared" si="154"/>
        <v>0.30559026564792519</v>
      </c>
      <c r="BF217" s="34">
        <f t="shared" si="155"/>
        <v>1.0848146429518684</v>
      </c>
      <c r="BG217" s="34">
        <f t="shared" si="156"/>
        <v>-0.258133953880894</v>
      </c>
      <c r="BH217" s="34">
        <f t="shared" si="157"/>
        <v>-0.11506432621005545</v>
      </c>
      <c r="BI217" s="19">
        <f t="shared" si="165"/>
        <v>6.1844099434330514E-3</v>
      </c>
      <c r="BJ217" s="19">
        <f t="shared" si="166"/>
        <v>2.0307613799270336E-2</v>
      </c>
      <c r="BK217" s="19">
        <f t="shared" si="167"/>
        <v>0.42378376887301467</v>
      </c>
      <c r="BL217" s="19">
        <f t="shared" si="168"/>
        <v>0.36271226032890747</v>
      </c>
      <c r="BM217" s="19">
        <f t="shared" si="169"/>
        <v>-4.4365621791353322E-3</v>
      </c>
      <c r="BN217" s="19">
        <f t="shared" si="170"/>
        <v>0.44381849595103923</v>
      </c>
      <c r="BO217" s="19">
        <f t="shared" si="171"/>
        <v>0.66663034516367226</v>
      </c>
      <c r="BP217" s="19">
        <f t="shared" si="172"/>
        <v>0.29970589870012632</v>
      </c>
      <c r="BQ217" s="19">
        <f t="shared" si="173"/>
        <v>0.56043009346284156</v>
      </c>
      <c r="BR217" s="19">
        <f t="shared" si="174"/>
        <v>0.11278056118525408</v>
      </c>
      <c r="BS217" s="19">
        <f t="shared" si="175"/>
        <v>0.16047043707553357</v>
      </c>
      <c r="BT217" s="19">
        <f>IF(AND('[1]Ponderación por derecho'!$B$13&lt;&gt;1,'[1]Ponderación por derecho'!$B$13&lt;&gt;0),"Error ponderación",IFERROR(IF(SUM($BI$1126:$BS$1126)=0,0,SUMPRODUCT($BI$1126:$BS$1126,BI217:BS217)),""))</f>
        <v>0.47052224412700194</v>
      </c>
      <c r="BU217" s="34">
        <f t="shared" si="176"/>
        <v>0.48055360741683062</v>
      </c>
      <c r="BV217" s="16">
        <f t="shared" si="177"/>
        <v>0</v>
      </c>
      <c r="BW217" s="34">
        <f t="shared" si="158"/>
        <v>-2.2475288476705102</v>
      </c>
      <c r="BX217" s="34">
        <f t="shared" si="159"/>
        <v>-4.1837921247664174E-2</v>
      </c>
      <c r="BY217" s="34">
        <f t="shared" si="178"/>
        <v>-1.5049846161078779</v>
      </c>
      <c r="BZ217" s="34">
        <f t="shared" si="179"/>
        <v>1.264783795008684</v>
      </c>
      <c r="CA217" s="19">
        <f t="shared" si="160"/>
        <v>0.9</v>
      </c>
      <c r="CB217" s="16"/>
      <c r="CC217" s="5">
        <f t="shared" si="161"/>
        <v>15185</v>
      </c>
      <c r="CD217" s="6">
        <f t="shared" si="162"/>
        <v>3.2027217577706953E-5</v>
      </c>
      <c r="CE217" s="19">
        <f t="shared" si="163"/>
        <v>2.5928218264820173</v>
      </c>
      <c r="CF217" s="4">
        <f t="shared" si="164"/>
        <v>8.3040868776967119E-5</v>
      </c>
      <c r="CG217" s="3">
        <f>IF('Ponderación por derecho'!$D$20="Error ponderación","",CF217/$CF$1127)</f>
        <v>5.5788238587951643E-5</v>
      </c>
      <c r="CH217" s="39"/>
    </row>
    <row r="218" spans="1:86" ht="18.95" customHeight="1">
      <c r="A218" s="7">
        <v>15187</v>
      </c>
      <c r="B218" s="7" t="s">
        <v>783</v>
      </c>
      <c r="C218" s="7" t="s">
        <v>882</v>
      </c>
      <c r="D218" s="5">
        <v>0</v>
      </c>
      <c r="E218" s="5">
        <v>14</v>
      </c>
      <c r="F218" s="5">
        <v>85.244169999999997</v>
      </c>
      <c r="G218" s="5">
        <v>65.840999999999994</v>
      </c>
      <c r="H218" s="5">
        <v>81.890749999999997</v>
      </c>
      <c r="I218" s="5">
        <v>29.159400000000002</v>
      </c>
      <c r="J218" s="5">
        <v>23.431439999999998</v>
      </c>
      <c r="K218" s="85"/>
      <c r="L218" s="85">
        <v>0</v>
      </c>
      <c r="M218" s="85">
        <v>0</v>
      </c>
      <c r="N218" s="85">
        <v>0</v>
      </c>
      <c r="O218" s="85">
        <v>0</v>
      </c>
      <c r="P218" s="85">
        <v>0</v>
      </c>
      <c r="Q218" s="85">
        <v>0</v>
      </c>
      <c r="R218" s="85">
        <v>0</v>
      </c>
      <c r="S218" s="85">
        <v>0</v>
      </c>
      <c r="T218" s="5"/>
      <c r="U218" s="5">
        <v>0.4210526</v>
      </c>
      <c r="V218" s="5">
        <v>0.8947368</v>
      </c>
      <c r="W218" s="5">
        <v>0.84210529999999995</v>
      </c>
      <c r="X218" s="5">
        <v>0.9473684</v>
      </c>
      <c r="Y218" s="5">
        <v>0.9473684</v>
      </c>
      <c r="Z218" s="5"/>
      <c r="AA218" s="5">
        <v>0</v>
      </c>
      <c r="AB218" s="5">
        <v>0</v>
      </c>
      <c r="AC218" s="5">
        <v>0.54449999999999998</v>
      </c>
      <c r="AD218" s="40">
        <v>74698.142857142855</v>
      </c>
      <c r="AE218" s="19">
        <v>0.75377360000000004</v>
      </c>
      <c r="AF218" s="5">
        <v>0</v>
      </c>
      <c r="AG218" s="5">
        <v>0</v>
      </c>
      <c r="AH218" s="32">
        <v>0</v>
      </c>
      <c r="AI218" s="32">
        <v>0</v>
      </c>
      <c r="AJ218" s="32">
        <v>0</v>
      </c>
      <c r="AK218" s="16"/>
      <c r="AL218" s="34">
        <f t="shared" si="135"/>
        <v>0.96373137934279862</v>
      </c>
      <c r="AM218" s="34">
        <f t="shared" si="136"/>
        <v>0.96655002630737719</v>
      </c>
      <c r="AN218" s="34">
        <f t="shared" si="137"/>
        <v>0.89990152145566649</v>
      </c>
      <c r="AO218" s="34">
        <f t="shared" si="138"/>
        <v>0.84425299293447686</v>
      </c>
      <c r="AP218" s="34">
        <f t="shared" si="139"/>
        <v>-0.10698250328541092</v>
      </c>
      <c r="AQ218" s="34" t="str">
        <f t="shared" si="140"/>
        <v/>
      </c>
      <c r="AR218" s="34">
        <f t="shared" si="141"/>
        <v>-0.60911705809610017</v>
      </c>
      <c r="AS218" s="34">
        <f t="shared" si="142"/>
        <v>-0.95991233330143277</v>
      </c>
      <c r="AT218" s="34">
        <f t="shared" si="143"/>
        <v>-0.15074875333706975</v>
      </c>
      <c r="AU218" s="34">
        <f t="shared" si="144"/>
        <v>-0.42992876172112682</v>
      </c>
      <c r="AV218" s="34">
        <f t="shared" si="145"/>
        <v>-0.64879765232385067</v>
      </c>
      <c r="AW218" s="34">
        <f t="shared" si="146"/>
        <v>-0.41165100414070804</v>
      </c>
      <c r="AX218" s="34">
        <f t="shared" si="147"/>
        <v>-0.20200785050292994</v>
      </c>
      <c r="AY218" s="34">
        <f t="shared" si="148"/>
        <v>-0.21011422768154267</v>
      </c>
      <c r="AZ218" s="34" t="str">
        <f t="shared" si="149"/>
        <v/>
      </c>
      <c r="BA218" s="34">
        <f t="shared" si="150"/>
        <v>2.0484732073197631</v>
      </c>
      <c r="BB218" s="34">
        <f t="shared" si="151"/>
        <v>2.3141616752433514</v>
      </c>
      <c r="BC218" s="34">
        <f t="shared" si="152"/>
        <v>2.3426575963360885</v>
      </c>
      <c r="BD218" s="34">
        <f t="shared" si="153"/>
        <v>1.6815367784330917</v>
      </c>
      <c r="BE218" s="34">
        <f t="shared" si="154"/>
        <v>1.3085444072236707</v>
      </c>
      <c r="BF218" s="34" t="str">
        <f t="shared" si="155"/>
        <v/>
      </c>
      <c r="BG218" s="34">
        <f t="shared" si="156"/>
        <v>-0.258133953880894</v>
      </c>
      <c r="BH218" s="34">
        <f t="shared" si="157"/>
        <v>-0.11506432621005545</v>
      </c>
      <c r="BI218" s="19">
        <f t="shared" si="165"/>
        <v>1.4741873643877148</v>
      </c>
      <c r="BJ218" s="19">
        <f t="shared" si="166"/>
        <v>0.89053154781820953</v>
      </c>
      <c r="BK218" s="19">
        <f t="shared" si="167"/>
        <v>0.78215888079248475</v>
      </c>
      <c r="BL218" s="19">
        <f t="shared" si="168"/>
        <v>0.40649131300286445</v>
      </c>
      <c r="BM218" s="19">
        <f t="shared" si="169"/>
        <v>0.38154183780885126</v>
      </c>
      <c r="BN218" s="19">
        <f t="shared" si="170"/>
        <v>0.54115937808087289</v>
      </c>
      <c r="BO218" s="19">
        <f t="shared" si="171"/>
        <v>0.21630099439688441</v>
      </c>
      <c r="BP218" s="19">
        <f t="shared" si="172"/>
        <v>0.38086176441993436</v>
      </c>
      <c r="BQ218" s="19">
        <f t="shared" si="173"/>
        <v>0.37680857583062799</v>
      </c>
      <c r="BR218" s="19">
        <f t="shared" si="174"/>
        <v>0.16516106592678734</v>
      </c>
      <c r="BS218" s="19">
        <f t="shared" si="175"/>
        <v>0.21285094181706685</v>
      </c>
      <c r="BT218" s="19">
        <f>IF(AND('[1]Ponderación por derecho'!$B$13&lt;&gt;1,'[1]Ponderación por derecho'!$B$13&lt;&gt;0),"Error ponderación",IFERROR(IF(SUM($BI$1126:$BS$1126)=0,0,SUMPRODUCT($BI$1126:$BS$1126,BI218:BS218)),""))</f>
        <v>0.448604620186346</v>
      </c>
      <c r="BU218" s="34">
        <f t="shared" si="176"/>
        <v>0.45840942730827811</v>
      </c>
      <c r="BV218" s="16">
        <f t="shared" si="177"/>
        <v>0</v>
      </c>
      <c r="BW218" s="34">
        <f t="shared" si="158"/>
        <v>0.46513907452863112</v>
      </c>
      <c r="BX218" s="34">
        <f t="shared" si="159"/>
        <v>-4.5344853524862921E-2</v>
      </c>
      <c r="BY218" s="34">
        <f t="shared" si="178"/>
        <v>0.3461456464926651</v>
      </c>
      <c r="BZ218" s="34">
        <f t="shared" si="179"/>
        <v>-0.25531328916547774</v>
      </c>
      <c r="CA218" s="19">
        <f t="shared" si="160"/>
        <v>-0.19498704349082038</v>
      </c>
      <c r="CB218" s="16"/>
      <c r="CC218" s="5">
        <f t="shared" si="161"/>
        <v>15187</v>
      </c>
      <c r="CD218" s="6">
        <f t="shared" si="162"/>
        <v>2.0474020369310381E-6</v>
      </c>
      <c r="CE218" s="19">
        <f t="shared" si="163"/>
        <v>1.1646791872949915</v>
      </c>
      <c r="CF218" s="4">
        <f t="shared" si="164"/>
        <v>2.3845665404389517E-6</v>
      </c>
      <c r="CG218" s="3">
        <f>IF('Ponderación por derecho'!$D$20="Error ponderación","",CF218/$CF$1127)</f>
        <v>1.6019915138912077E-6</v>
      </c>
      <c r="CH218" s="39"/>
    </row>
    <row r="219" spans="1:86" ht="18.95" customHeight="1">
      <c r="A219" s="7">
        <v>15189</v>
      </c>
      <c r="B219" s="7" t="s">
        <v>783</v>
      </c>
      <c r="C219" s="7" t="s">
        <v>881</v>
      </c>
      <c r="D219" s="5">
        <v>0</v>
      </c>
      <c r="E219" s="5">
        <v>31</v>
      </c>
      <c r="F219" s="5">
        <v>79.964680000000001</v>
      </c>
      <c r="G219" s="5">
        <v>58.296300000000002</v>
      </c>
      <c r="H219" s="5">
        <v>73.666659999999993</v>
      </c>
      <c r="I219" s="5">
        <v>32.111109999999996</v>
      </c>
      <c r="J219" s="5">
        <v>23.733329999999999</v>
      </c>
      <c r="K219" s="85"/>
      <c r="L219" s="85">
        <v>8.8065000000000001E-3</v>
      </c>
      <c r="M219" s="85">
        <v>0</v>
      </c>
      <c r="N219" s="85">
        <v>0</v>
      </c>
      <c r="O219" s="85">
        <v>4.8583399999999999E-2</v>
      </c>
      <c r="P219" s="85">
        <v>0</v>
      </c>
      <c r="Q219" s="85">
        <v>7.0127000000000002E-3</v>
      </c>
      <c r="R219" s="85">
        <v>0</v>
      </c>
      <c r="S219" s="85">
        <v>0</v>
      </c>
      <c r="T219" s="5">
        <v>0.91428569999999998</v>
      </c>
      <c r="U219" s="5">
        <v>0.17142859999999999</v>
      </c>
      <c r="V219" s="5">
        <v>0.6</v>
      </c>
      <c r="W219" s="5">
        <v>0.4</v>
      </c>
      <c r="X219" s="5">
        <v>0.91428569999999998</v>
      </c>
      <c r="Y219" s="5">
        <v>0.71428570000000002</v>
      </c>
      <c r="Z219" s="5">
        <v>9.0909100000000007E-2</v>
      </c>
      <c r="AA219" s="5">
        <v>0</v>
      </c>
      <c r="AB219" s="5">
        <v>0</v>
      </c>
      <c r="AC219" s="5">
        <v>0.43509999999999999</v>
      </c>
      <c r="AD219" s="40">
        <v>322580.6451612903</v>
      </c>
      <c r="AE219" s="19">
        <v>9.4339599999999996E-2</v>
      </c>
      <c r="AF219" s="5">
        <v>0</v>
      </c>
      <c r="AG219" s="5">
        <v>0</v>
      </c>
      <c r="AH219" s="32">
        <v>0</v>
      </c>
      <c r="AI219" s="32">
        <v>0</v>
      </c>
      <c r="AJ219" s="32">
        <v>0</v>
      </c>
      <c r="AK219" s="16"/>
      <c r="AL219" s="34">
        <f t="shared" si="135"/>
        <v>0.64145600914860201</v>
      </c>
      <c r="AM219" s="34">
        <f t="shared" si="136"/>
        <v>0.2086779746350618</v>
      </c>
      <c r="AN219" s="34">
        <f t="shared" si="137"/>
        <v>-8.8993638759312238E-2</v>
      </c>
      <c r="AO219" s="34">
        <f t="shared" si="138"/>
        <v>1.1077092873203334</v>
      </c>
      <c r="AP219" s="34">
        <f t="shared" si="139"/>
        <v>-8.4180794038351853E-2</v>
      </c>
      <c r="AQ219" s="34" t="str">
        <f t="shared" si="140"/>
        <v/>
      </c>
      <c r="AR219" s="34">
        <f t="shared" si="141"/>
        <v>-0.30091084515590183</v>
      </c>
      <c r="AS219" s="34">
        <f t="shared" si="142"/>
        <v>-0.95991233330143277</v>
      </c>
      <c r="AT219" s="34">
        <f t="shared" si="143"/>
        <v>-0.15074875333706975</v>
      </c>
      <c r="AU219" s="34">
        <f t="shared" si="144"/>
        <v>0.80430114192486735</v>
      </c>
      <c r="AV219" s="34">
        <f t="shared" si="145"/>
        <v>-0.64879765232385067</v>
      </c>
      <c r="AW219" s="34">
        <f t="shared" si="146"/>
        <v>-0.21518976837957804</v>
      </c>
      <c r="AX219" s="34">
        <f t="shared" si="147"/>
        <v>-0.20200785050292994</v>
      </c>
      <c r="AY219" s="34">
        <f t="shared" si="148"/>
        <v>-0.21011422768154267</v>
      </c>
      <c r="AZ219" s="34">
        <f t="shared" si="149"/>
        <v>-0.48130982993219734</v>
      </c>
      <c r="BA219" s="34">
        <f t="shared" si="150"/>
        <v>-0.32431809088593755</v>
      </c>
      <c r="BB219" s="34">
        <f t="shared" si="151"/>
        <v>-4.9154466669464352</v>
      </c>
      <c r="BC219" s="34">
        <f t="shared" si="152"/>
        <v>-2.5944457637370348</v>
      </c>
      <c r="BD219" s="34">
        <f t="shared" si="153"/>
        <v>1.2850618762821637</v>
      </c>
      <c r="BE219" s="34">
        <f t="shared" si="154"/>
        <v>-2.2553134980230269</v>
      </c>
      <c r="BF219" s="34">
        <f t="shared" si="155"/>
        <v>-0.10664693124386977</v>
      </c>
      <c r="BG219" s="34">
        <f t="shared" si="156"/>
        <v>-0.258133953880894</v>
      </c>
      <c r="BH219" s="34">
        <f t="shared" si="157"/>
        <v>-0.11506432621005545</v>
      </c>
      <c r="BI219" s="19">
        <f t="shared" si="165"/>
        <v>-0.20665586482262488</v>
      </c>
      <c r="BJ219" s="19">
        <f t="shared" si="166"/>
        <v>-1.6692265124890919</v>
      </c>
      <c r="BK219" s="19">
        <f t="shared" si="167"/>
        <v>-0.9709673626299552</v>
      </c>
      <c r="BL219" s="19">
        <f t="shared" si="168"/>
        <v>0.24535362790576615</v>
      </c>
      <c r="BM219" s="19">
        <f t="shared" si="169"/>
        <v>0.66839407472289303</v>
      </c>
      <c r="BN219" s="19">
        <f t="shared" si="170"/>
        <v>-0.75421838039942524</v>
      </c>
      <c r="BO219" s="19">
        <f t="shared" si="171"/>
        <v>0.13706989633618599</v>
      </c>
      <c r="BP219" s="19">
        <f t="shared" si="172"/>
        <v>0.21972407932283605</v>
      </c>
      <c r="BQ219" s="19">
        <f t="shared" si="173"/>
        <v>0.1082316167410632</v>
      </c>
      <c r="BR219" s="19">
        <f t="shared" si="174"/>
        <v>5.773594252872178E-2</v>
      </c>
      <c r="BS219" s="19">
        <f t="shared" si="175"/>
        <v>0.1054258184190013</v>
      </c>
      <c r="BT219" s="19">
        <f>IF(AND('[1]Ponderación por derecho'!$B$13&lt;&gt;1,'[1]Ponderación por derecho'!$B$13&lt;&gt;0),"Error ponderación",IFERROR(IF(SUM($BI$1126:$BS$1126)=0,0,SUMPRODUCT($BI$1126:$BS$1126,BI219:BS219)),""))</f>
        <v>-0.49157586844955292</v>
      </c>
      <c r="BU219" s="34">
        <f t="shared" si="176"/>
        <v>-0.49148943633091358</v>
      </c>
      <c r="BV219" s="16">
        <f t="shared" si="177"/>
        <v>0</v>
      </c>
      <c r="BW219" s="34">
        <f t="shared" si="158"/>
        <v>-1.1184568202877299</v>
      </c>
      <c r="BX219" s="34">
        <f t="shared" si="159"/>
        <v>-3.1388635055092581E-2</v>
      </c>
      <c r="BY219" s="34">
        <f t="shared" si="178"/>
        <v>-2.3779388785508426</v>
      </c>
      <c r="BZ219" s="34">
        <f t="shared" si="179"/>
        <v>1.1759281112978883</v>
      </c>
      <c r="CA219" s="19">
        <f t="shared" si="160"/>
        <v>0.89287541775878942</v>
      </c>
      <c r="CB219" s="16"/>
      <c r="CC219" s="5">
        <f t="shared" si="161"/>
        <v>15189</v>
      </c>
      <c r="CD219" s="6">
        <f t="shared" si="162"/>
        <v>4.5335330817758694E-6</v>
      </c>
      <c r="CE219" s="19">
        <f t="shared" si="163"/>
        <v>1.005787926296811</v>
      </c>
      <c r="CF219" s="4">
        <f t="shared" si="164"/>
        <v>4.5597728371173424E-6</v>
      </c>
      <c r="CG219" s="3">
        <f>IF('Ponderación por derecho'!$D$20="Error ponderación","",CF219/$CF$1127)</f>
        <v>3.0633313293865829E-6</v>
      </c>
      <c r="CH219" s="39"/>
    </row>
    <row r="220" spans="1:86" ht="18.95" customHeight="1">
      <c r="A220" s="7">
        <v>15204</v>
      </c>
      <c r="B220" s="7" t="s">
        <v>783</v>
      </c>
      <c r="C220" s="7" t="s">
        <v>880</v>
      </c>
      <c r="D220" s="5">
        <v>0</v>
      </c>
      <c r="E220" s="5">
        <v>74</v>
      </c>
      <c r="F220" s="5">
        <v>69.444010000000006</v>
      </c>
      <c r="G220" s="5">
        <v>51.388829999999999</v>
      </c>
      <c r="H220" s="5">
        <v>80.405339999999995</v>
      </c>
      <c r="I220" s="5">
        <v>12.16375</v>
      </c>
      <c r="J220" s="5">
        <v>23.990960000000001</v>
      </c>
      <c r="K220" s="85"/>
      <c r="L220" s="85">
        <v>5.2236200000000003E-2</v>
      </c>
      <c r="M220" s="85">
        <v>4.0035800000000003E-2</v>
      </c>
      <c r="N220" s="85">
        <v>9.8084000000000001E-3</v>
      </c>
      <c r="O220" s="85">
        <v>5.2148100000000003E-2</v>
      </c>
      <c r="P220" s="85">
        <v>7.0325200000000004E-2</v>
      </c>
      <c r="Q220" s="85">
        <v>4.0627099999999999E-2</v>
      </c>
      <c r="R220" s="85">
        <v>1.54618E-2</v>
      </c>
      <c r="S220" s="85">
        <v>1.38996E-2</v>
      </c>
      <c r="T220" s="5">
        <v>0.921875</v>
      </c>
      <c r="U220" s="5">
        <v>0.359375</v>
      </c>
      <c r="V220" s="5">
        <v>0.875</v>
      </c>
      <c r="W220" s="5">
        <v>0.71875</v>
      </c>
      <c r="X220" s="5">
        <v>0.9375</v>
      </c>
      <c r="Y220" s="5">
        <v>0.890625</v>
      </c>
      <c r="Z220" s="5">
        <v>0.2631579</v>
      </c>
      <c r="AA220" s="5">
        <v>0</v>
      </c>
      <c r="AB220" s="5">
        <v>1.3513509999999999E-2</v>
      </c>
      <c r="AC220" s="5">
        <v>0.58789999999999998</v>
      </c>
      <c r="AD220" s="40">
        <v>1143410.2702702703</v>
      </c>
      <c r="AE220" s="19">
        <v>0.75377360000000004</v>
      </c>
      <c r="AF220" s="5">
        <v>0</v>
      </c>
      <c r="AG220" s="5">
        <v>0</v>
      </c>
      <c r="AH220" s="32">
        <v>0</v>
      </c>
      <c r="AI220" s="32">
        <v>0</v>
      </c>
      <c r="AJ220" s="32">
        <v>0</v>
      </c>
      <c r="AK220" s="16"/>
      <c r="AL220" s="34">
        <f t="shared" si="135"/>
        <v>-7.5617781282425779E-4</v>
      </c>
      <c r="AM220" s="34">
        <f t="shared" si="136"/>
        <v>-0.48518373766164674</v>
      </c>
      <c r="AN220" s="34">
        <f t="shared" si="137"/>
        <v>0.7212903000396883</v>
      </c>
      <c r="AO220" s="34">
        <f t="shared" si="138"/>
        <v>-0.67270191445106886</v>
      </c>
      <c r="AP220" s="34">
        <f t="shared" si="139"/>
        <v>-6.4722036367279981E-2</v>
      </c>
      <c r="AQ220" s="34" t="str">
        <f t="shared" si="140"/>
        <v/>
      </c>
      <c r="AR220" s="34">
        <f t="shared" si="141"/>
        <v>1.2190236766324287</v>
      </c>
      <c r="AS220" s="34">
        <f t="shared" si="142"/>
        <v>-0.33698967304617405</v>
      </c>
      <c r="AT220" s="34">
        <f t="shared" si="143"/>
        <v>7.4313619739698439E-2</v>
      </c>
      <c r="AU220" s="34">
        <f t="shared" si="144"/>
        <v>0.89486004347409775</v>
      </c>
      <c r="AV220" s="34">
        <f t="shared" si="145"/>
        <v>1.0538972943018723</v>
      </c>
      <c r="AW220" s="34">
        <f t="shared" si="146"/>
        <v>0.72651978191758682</v>
      </c>
      <c r="AX220" s="34">
        <f t="shared" si="147"/>
        <v>0.29177259302876052</v>
      </c>
      <c r="AY220" s="34">
        <f t="shared" si="148"/>
        <v>0.32955092692491378</v>
      </c>
      <c r="AZ220" s="34">
        <f t="shared" si="149"/>
        <v>-0.34946577082060171</v>
      </c>
      <c r="BA220" s="34">
        <f t="shared" si="150"/>
        <v>1.4621991608570355</v>
      </c>
      <c r="BB220" s="34">
        <f t="shared" si="151"/>
        <v>1.8300370802551063</v>
      </c>
      <c r="BC220" s="34">
        <f t="shared" si="152"/>
        <v>0.96511729968543092</v>
      </c>
      <c r="BD220" s="34">
        <f t="shared" si="153"/>
        <v>1.5632703453914654</v>
      </c>
      <c r="BE220" s="34">
        <f t="shared" si="154"/>
        <v>0.44093211913632874</v>
      </c>
      <c r="BF220" s="34">
        <f t="shared" si="155"/>
        <v>1.6166402922243115</v>
      </c>
      <c r="BG220" s="34">
        <f t="shared" si="156"/>
        <v>-0.258133953880894</v>
      </c>
      <c r="BH220" s="34">
        <f t="shared" si="157"/>
        <v>0.22178826661293907</v>
      </c>
      <c r="BI220" s="19">
        <f t="shared" si="165"/>
        <v>1.0917447304483618</v>
      </c>
      <c r="BJ220" s="19">
        <f t="shared" si="166"/>
        <v>0.85462567307529602</v>
      </c>
      <c r="BK220" s="19">
        <f t="shared" si="167"/>
        <v>0.20912381627547752</v>
      </c>
      <c r="BL220" s="19">
        <f t="shared" si="168"/>
        <v>3.6778720963437088E-2</v>
      </c>
      <c r="BM220" s="19">
        <f t="shared" si="169"/>
        <v>0.79780278416609429</v>
      </c>
      <c r="BN220" s="19">
        <f t="shared" si="170"/>
        <v>0.49802441187512558</v>
      </c>
      <c r="BO220" s="19">
        <f t="shared" si="171"/>
        <v>-9.8549301118027913E-2</v>
      </c>
      <c r="BP220" s="19">
        <f t="shared" si="172"/>
        <v>0.14550820760796812</v>
      </c>
      <c r="BQ220" s="19">
        <f t="shared" si="173"/>
        <v>0.6484783471121337</v>
      </c>
      <c r="BR220" s="19">
        <f t="shared" si="174"/>
        <v>2.3553598410398502E-2</v>
      </c>
      <c r="BS220" s="19">
        <f t="shared" si="175"/>
        <v>0.18352767190834285</v>
      </c>
      <c r="BT220" s="19">
        <f>IF(AND('[1]Ponderación por derecho'!$B$13&lt;&gt;1,'[1]Ponderación por derecho'!$B$13&lt;&gt;0),"Error ponderación",IFERROR(IF(SUM($BI$1126:$BS$1126)=0,0,SUMPRODUCT($BI$1126:$BS$1126,BI220:BS220)),""))</f>
        <v>0.27105780761858289</v>
      </c>
      <c r="BU220" s="34">
        <f t="shared" si="176"/>
        <v>0.27902736446035198</v>
      </c>
      <c r="BV220" s="16">
        <f t="shared" si="177"/>
        <v>0</v>
      </c>
      <c r="BW220" s="34">
        <f t="shared" si="158"/>
        <v>1.0933663307903319</v>
      </c>
      <c r="BX220" s="34">
        <f t="shared" si="159"/>
        <v>1.4825508613768305E-2</v>
      </c>
      <c r="BY220" s="34">
        <f t="shared" si="178"/>
        <v>0.3461456464926651</v>
      </c>
      <c r="BZ220" s="34">
        <f t="shared" si="179"/>
        <v>-0.4847791619655884</v>
      </c>
      <c r="CA220" s="19">
        <f t="shared" si="160"/>
        <v>-0.36940018517069434</v>
      </c>
      <c r="CB220" s="16"/>
      <c r="CC220" s="5">
        <f t="shared" si="161"/>
        <v>15204</v>
      </c>
      <c r="CD220" s="6">
        <f t="shared" si="162"/>
        <v>1.0821982195206915E-5</v>
      </c>
      <c r="CE220" s="19">
        <f t="shared" si="163"/>
        <v>0.83517552568022269</v>
      </c>
      <c r="CF220" s="4">
        <f t="shared" si="164"/>
        <v>9.0382546687839457E-6</v>
      </c>
      <c r="CG220" s="3">
        <f>IF('Ponderación por derecho'!$D$20="Error ponderación","",CF220/$CF$1127)</f>
        <v>6.0720500075095965E-6</v>
      </c>
      <c r="CH220" s="39"/>
    </row>
    <row r="221" spans="1:86" ht="18.95" customHeight="1">
      <c r="A221" s="7">
        <v>15212</v>
      </c>
      <c r="B221" s="7" t="s">
        <v>783</v>
      </c>
      <c r="C221" s="7" t="s">
        <v>879</v>
      </c>
      <c r="D221" s="5">
        <v>0</v>
      </c>
      <c r="E221" s="5">
        <v>61</v>
      </c>
      <c r="F221" s="5">
        <v>77.261489999999995</v>
      </c>
      <c r="G221" s="5">
        <v>64.220600000000005</v>
      </c>
      <c r="H221" s="5">
        <v>72.196899999999999</v>
      </c>
      <c r="I221" s="5">
        <v>7.6116650000000003</v>
      </c>
      <c r="J221" s="5">
        <v>27.256150000000002</v>
      </c>
      <c r="K221" s="85">
        <v>1.27995E-2</v>
      </c>
      <c r="L221" s="85">
        <v>8.2112400000000002E-2</v>
      </c>
      <c r="M221" s="85">
        <v>0.1133493</v>
      </c>
      <c r="N221" s="85">
        <v>0</v>
      </c>
      <c r="O221" s="85">
        <v>0.23005349999999999</v>
      </c>
      <c r="P221" s="85">
        <v>0.25027959999999999</v>
      </c>
      <c r="Q221" s="85">
        <v>6.7142999999999994E-2</v>
      </c>
      <c r="R221" s="85">
        <v>1.2504599999999999E-2</v>
      </c>
      <c r="S221" s="85">
        <v>2.94174E-2</v>
      </c>
      <c r="T221" s="5">
        <v>0.8823529</v>
      </c>
      <c r="U221" s="5">
        <v>0.1176471</v>
      </c>
      <c r="V221" s="5">
        <v>0.72058820000000001</v>
      </c>
      <c r="W221" s="5">
        <v>0.52941179999999999</v>
      </c>
      <c r="X221" s="5">
        <v>0.82352939999999997</v>
      </c>
      <c r="Y221" s="5">
        <v>0.75</v>
      </c>
      <c r="Z221" s="5">
        <v>6.8965499999999999E-2</v>
      </c>
      <c r="AA221" s="5">
        <v>0</v>
      </c>
      <c r="AB221" s="5">
        <v>0</v>
      </c>
      <c r="AC221" s="5">
        <v>0.54990000000000006</v>
      </c>
      <c r="AD221" s="40">
        <v>81967.213114754093</v>
      </c>
      <c r="AE221" s="19">
        <v>0.4</v>
      </c>
      <c r="AF221" s="5">
        <v>0</v>
      </c>
      <c r="AG221" s="5">
        <v>0</v>
      </c>
      <c r="AH221" s="32">
        <v>0</v>
      </c>
      <c r="AI221" s="32">
        <v>0</v>
      </c>
      <c r="AJ221" s="32">
        <v>1</v>
      </c>
      <c r="AK221" s="16"/>
      <c r="AL221" s="34">
        <f t="shared" si="135"/>
        <v>0.47644545738029609</v>
      </c>
      <c r="AM221" s="34">
        <f t="shared" si="136"/>
        <v>0.80377935649548105</v>
      </c>
      <c r="AN221" s="34">
        <f t="shared" si="137"/>
        <v>-0.26572304598583341</v>
      </c>
      <c r="AO221" s="34">
        <f t="shared" si="138"/>
        <v>-1.079000448463368</v>
      </c>
      <c r="AP221" s="34">
        <f t="shared" si="139"/>
        <v>0.18189730516905711</v>
      </c>
      <c r="AQ221" s="34">
        <f t="shared" si="140"/>
        <v>-3.0830322263084891E-2</v>
      </c>
      <c r="AR221" s="34">
        <f t="shared" si="141"/>
        <v>2.264618459922493</v>
      </c>
      <c r="AS221" s="34">
        <f t="shared" si="142"/>
        <v>0.8037054161645798</v>
      </c>
      <c r="AT221" s="34">
        <f t="shared" si="143"/>
        <v>-0.15074875333706975</v>
      </c>
      <c r="AU221" s="34">
        <f t="shared" si="144"/>
        <v>5.4144318457790428</v>
      </c>
      <c r="AV221" s="34">
        <f t="shared" si="145"/>
        <v>5.41090513079667</v>
      </c>
      <c r="AW221" s="34">
        <f t="shared" si="146"/>
        <v>1.469364404005876</v>
      </c>
      <c r="AX221" s="34">
        <f t="shared" si="147"/>
        <v>0.19733290763560349</v>
      </c>
      <c r="AY221" s="34">
        <f t="shared" si="148"/>
        <v>0.93204423149138127</v>
      </c>
      <c r="AZ221" s="34">
        <f t="shared" si="149"/>
        <v>-1.03605795832332</v>
      </c>
      <c r="BA221" s="34">
        <f t="shared" si="150"/>
        <v>-0.83553606353460053</v>
      </c>
      <c r="BB221" s="34">
        <f t="shared" si="151"/>
        <v>-1.9575348734762927</v>
      </c>
      <c r="BC221" s="34">
        <f t="shared" si="152"/>
        <v>-1.1492709770671827</v>
      </c>
      <c r="BD221" s="34">
        <f t="shared" si="153"/>
        <v>0.19740593640784104</v>
      </c>
      <c r="BE221" s="34">
        <f t="shared" si="154"/>
        <v>-1.7092382621288484</v>
      </c>
      <c r="BF221" s="34">
        <f t="shared" si="155"/>
        <v>-0.32618474815113652</v>
      </c>
      <c r="BG221" s="34">
        <f t="shared" si="156"/>
        <v>-0.258133953880894</v>
      </c>
      <c r="BH221" s="34">
        <f t="shared" si="157"/>
        <v>-0.11506432621005545</v>
      </c>
      <c r="BI221" s="19">
        <f t="shared" si="165"/>
        <v>-0.37736314392783959</v>
      </c>
      <c r="BJ221" s="19">
        <f t="shared" si="166"/>
        <v>0.37028764764722716</v>
      </c>
      <c r="BK221" s="19">
        <f t="shared" si="167"/>
        <v>4.362663215923105E-2</v>
      </c>
      <c r="BL221" s="19">
        <f t="shared" si="168"/>
        <v>0.16284835202161319</v>
      </c>
      <c r="BM221" s="19">
        <f t="shared" si="169"/>
        <v>1.9312450291186469</v>
      </c>
      <c r="BN221" s="19">
        <f t="shared" si="170"/>
        <v>1.3927041086827059</v>
      </c>
      <c r="BO221" s="19">
        <f t="shared" si="171"/>
        <v>-0.21523133426027066</v>
      </c>
      <c r="BP221" s="19">
        <f t="shared" si="172"/>
        <v>0.3368891825079498</v>
      </c>
      <c r="BQ221" s="19">
        <f t="shared" si="173"/>
        <v>0.36076831357351358</v>
      </c>
      <c r="BR221" s="19">
        <f t="shared" si="174"/>
        <v>0.38345191166359444</v>
      </c>
      <c r="BS221" s="19">
        <f t="shared" si="175"/>
        <v>0.43114178755387395</v>
      </c>
      <c r="BT221" s="19">
        <f>IF(AND('[1]Ponderación por derecho'!$B$13&lt;&gt;1,'[1]Ponderación por derecho'!$B$13&lt;&gt;0),"Error ponderación",IFERROR(IF(SUM($BI$1126:$BS$1126)=0,0,SUMPRODUCT($BI$1126:$BS$1126,BI221:BS221)),""))</f>
        <v>0.38425309500412186</v>
      </c>
      <c r="BU221" s="34">
        <f t="shared" si="176"/>
        <v>0.39339271893908734</v>
      </c>
      <c r="BV221" s="16">
        <f t="shared" si="177"/>
        <v>0</v>
      </c>
      <c r="BW221" s="34">
        <f t="shared" si="158"/>
        <v>0.54330559950128621</v>
      </c>
      <c r="BX221" s="34">
        <f t="shared" si="159"/>
        <v>-4.4935592154478433E-2</v>
      </c>
      <c r="BY221" s="34">
        <f t="shared" si="178"/>
        <v>-1.1152730688434138</v>
      </c>
      <c r="BZ221" s="34">
        <f t="shared" si="179"/>
        <v>0.20563435383220199</v>
      </c>
      <c r="CA221" s="19">
        <f t="shared" si="160"/>
        <v>0.15537148949761756</v>
      </c>
      <c r="CB221" s="16"/>
      <c r="CC221" s="5">
        <f t="shared" si="161"/>
        <v>15212</v>
      </c>
      <c r="CD221" s="6">
        <f t="shared" si="162"/>
        <v>8.9208231609138075E-6</v>
      </c>
      <c r="CE221" s="19">
        <f t="shared" si="163"/>
        <v>2.0064156032430795</v>
      </c>
      <c r="CF221" s="4">
        <f t="shared" si="164"/>
        <v>1.7898878783829712E-5</v>
      </c>
      <c r="CG221" s="3">
        <f>IF('Ponderación por derecho'!$D$20="Error ponderación","",CF221/$CF$1127)</f>
        <v>1.2024764850799378E-5</v>
      </c>
      <c r="CH221" s="39"/>
    </row>
    <row r="222" spans="1:86" ht="18.95" customHeight="1">
      <c r="A222" s="7">
        <v>15215</v>
      </c>
      <c r="B222" s="7" t="s">
        <v>783</v>
      </c>
      <c r="C222" s="7" t="s">
        <v>878</v>
      </c>
      <c r="D222" s="5">
        <v>0</v>
      </c>
      <c r="E222" s="5">
        <v>23</v>
      </c>
      <c r="F222" s="5">
        <v>46.284329999999997</v>
      </c>
      <c r="G222" s="5">
        <v>47.78107</v>
      </c>
      <c r="H222" s="5">
        <v>66.272189999999995</v>
      </c>
      <c r="I222" s="5">
        <v>7.1005950000000002</v>
      </c>
      <c r="J222" s="5">
        <v>14.644970000000001</v>
      </c>
      <c r="K222" s="85"/>
      <c r="L222" s="85">
        <v>0</v>
      </c>
      <c r="M222" s="85">
        <v>0</v>
      </c>
      <c r="N222" s="85">
        <v>0</v>
      </c>
      <c r="O222" s="85">
        <v>0</v>
      </c>
      <c r="P222" s="85">
        <v>0</v>
      </c>
      <c r="Q222" s="85">
        <v>0</v>
      </c>
      <c r="R222" s="85">
        <v>0</v>
      </c>
      <c r="S222" s="85">
        <v>0</v>
      </c>
      <c r="T222" s="5"/>
      <c r="U222" s="5">
        <v>5.8823500000000001E-2</v>
      </c>
      <c r="V222" s="5">
        <v>0.70588229999999996</v>
      </c>
      <c r="W222" s="5">
        <v>0.58823530000000002</v>
      </c>
      <c r="X222" s="5">
        <v>0.94117649999999997</v>
      </c>
      <c r="Y222" s="5">
        <v>0.94117649999999997</v>
      </c>
      <c r="Z222" s="5">
        <v>0</v>
      </c>
      <c r="AA222" s="5">
        <v>0</v>
      </c>
      <c r="AB222" s="5">
        <v>0</v>
      </c>
      <c r="AC222" s="5">
        <v>0.44850000000000001</v>
      </c>
      <c r="AD222" s="40">
        <v>43478.260869565216</v>
      </c>
      <c r="AE222" s="19">
        <v>0.35377360000000002</v>
      </c>
      <c r="AF222" s="5">
        <v>0</v>
      </c>
      <c r="AG222" s="5">
        <v>0</v>
      </c>
      <c r="AH222" s="32">
        <v>0</v>
      </c>
      <c r="AI222" s="32">
        <v>0</v>
      </c>
      <c r="AJ222" s="32">
        <v>0</v>
      </c>
      <c r="AK222" s="16"/>
      <c r="AL222" s="34">
        <f t="shared" si="135"/>
        <v>-1.4144901645386523</v>
      </c>
      <c r="AM222" s="34">
        <f t="shared" si="136"/>
        <v>-0.84758654667211963</v>
      </c>
      <c r="AN222" s="34">
        <f t="shared" si="137"/>
        <v>-0.97813220550102453</v>
      </c>
      <c r="AO222" s="34">
        <f t="shared" si="138"/>
        <v>-1.1246162468892904</v>
      </c>
      <c r="AP222" s="34">
        <f t="shared" si="139"/>
        <v>-0.77062334679797195</v>
      </c>
      <c r="AQ222" s="34" t="str">
        <f t="shared" si="140"/>
        <v/>
      </c>
      <c r="AR222" s="34">
        <f t="shared" si="141"/>
        <v>-0.60911705809610017</v>
      </c>
      <c r="AS222" s="34">
        <f t="shared" si="142"/>
        <v>-0.95991233330143277</v>
      </c>
      <c r="AT222" s="34">
        <f t="shared" si="143"/>
        <v>-0.15074875333706975</v>
      </c>
      <c r="AU222" s="34">
        <f t="shared" si="144"/>
        <v>-0.42992876172112682</v>
      </c>
      <c r="AV222" s="34">
        <f t="shared" si="145"/>
        <v>-0.64879765232385067</v>
      </c>
      <c r="AW222" s="34">
        <f t="shared" si="146"/>
        <v>-0.41165100414070804</v>
      </c>
      <c r="AX222" s="34">
        <f t="shared" si="147"/>
        <v>-0.20200785050292994</v>
      </c>
      <c r="AY222" s="34">
        <f t="shared" si="148"/>
        <v>-0.21011422768154267</v>
      </c>
      <c r="AZ222" s="34" t="str">
        <f t="shared" si="149"/>
        <v/>
      </c>
      <c r="BA222" s="34">
        <f t="shared" si="150"/>
        <v>-1.3946815231423819</v>
      </c>
      <c r="BB222" s="34">
        <f t="shared" si="151"/>
        <v>-2.3182563623416437</v>
      </c>
      <c r="BC222" s="34">
        <f t="shared" si="152"/>
        <v>-0.49237385436527986</v>
      </c>
      <c r="BD222" s="34">
        <f t="shared" si="153"/>
        <v>1.6073308355497014</v>
      </c>
      <c r="BE222" s="34">
        <f t="shared" si="154"/>
        <v>1.2138696340058508</v>
      </c>
      <c r="BF222" s="34">
        <f t="shared" si="155"/>
        <v>-1.0161597436814094</v>
      </c>
      <c r="BG222" s="34">
        <f t="shared" si="156"/>
        <v>-0.258133953880894</v>
      </c>
      <c r="BH222" s="34">
        <f t="shared" si="157"/>
        <v>-0.11506432621005545</v>
      </c>
      <c r="BI222" s="19">
        <f t="shared" si="165"/>
        <v>-1.1864068643217032</v>
      </c>
      <c r="BJ222" s="19">
        <f t="shared" si="166"/>
        <v>-1.258319989036621</v>
      </c>
      <c r="BK222" s="19">
        <f t="shared" si="167"/>
        <v>-0.9555921174017884</v>
      </c>
      <c r="BL222" s="19">
        <f t="shared" si="168"/>
        <v>-0.782619458937861</v>
      </c>
      <c r="BM222" s="19">
        <f t="shared" si="169"/>
        <v>0.13559290901020085</v>
      </c>
      <c r="BN222" s="19">
        <f t="shared" si="170"/>
        <v>-0.28313939428555068</v>
      </c>
      <c r="BO222" s="19">
        <f t="shared" si="171"/>
        <v>-0.7681336255149992</v>
      </c>
      <c r="BP222" s="19">
        <f t="shared" si="172"/>
        <v>-0.8082490075207911</v>
      </c>
      <c r="BQ222" s="19">
        <f t="shared" si="173"/>
        <v>-0.88025471196720151</v>
      </c>
      <c r="BR222" s="19">
        <f t="shared" si="174"/>
        <v>-0.62757944870036297</v>
      </c>
      <c r="BS222" s="19">
        <f t="shared" si="175"/>
        <v>-0.57988957281008346</v>
      </c>
      <c r="BT222" s="19">
        <f>IF(AND('[1]Ponderación por derecho'!$B$13&lt;&gt;1,'[1]Ponderación por derecho'!$B$13&lt;&gt;0),"Error ponderación",IFERROR(IF(SUM($BI$1126:$BS$1126)=0,0,SUMPRODUCT($BI$1126:$BS$1126,BI222:BS222)),""))</f>
        <v>-0.72067262885048899</v>
      </c>
      <c r="BU222" s="34">
        <f t="shared" si="176"/>
        <v>-0.72295430397990168</v>
      </c>
      <c r="BV222" s="16">
        <f t="shared" si="177"/>
        <v>0</v>
      </c>
      <c r="BW222" s="34">
        <f t="shared" si="158"/>
        <v>-0.92448803609632879</v>
      </c>
      <c r="BX222" s="34">
        <f t="shared" si="159"/>
        <v>-4.7102587489822142E-2</v>
      </c>
      <c r="BY222" s="34">
        <f t="shared" si="178"/>
        <v>-1.3062317104792276</v>
      </c>
      <c r="BZ222" s="34">
        <f t="shared" si="179"/>
        <v>0.75927411135512612</v>
      </c>
      <c r="CA222" s="19">
        <f t="shared" si="160"/>
        <v>0.57618373617349994</v>
      </c>
      <c r="CB222" s="16"/>
      <c r="CC222" s="5">
        <f t="shared" si="161"/>
        <v>15215</v>
      </c>
      <c r="CD222" s="6">
        <f t="shared" si="162"/>
        <v>3.3635890606724196E-6</v>
      </c>
      <c r="CE222" s="19">
        <f t="shared" si="163"/>
        <v>0.53049733429485835</v>
      </c>
      <c r="CF222" s="4">
        <f t="shared" si="164"/>
        <v>1.7843750303500652E-6</v>
      </c>
      <c r="CG222" s="3">
        <f>IF('Ponderación por derecho'!$D$20="Error ponderación","",CF222/$CF$1127)</f>
        <v>1.1987728619617248E-6</v>
      </c>
      <c r="CH222" s="39"/>
    </row>
    <row r="223" spans="1:86" ht="18.95" customHeight="1">
      <c r="A223" s="7">
        <v>15218</v>
      </c>
      <c r="B223" s="7" t="s">
        <v>783</v>
      </c>
      <c r="C223" s="7" t="s">
        <v>877</v>
      </c>
      <c r="D223" s="5">
        <v>0</v>
      </c>
      <c r="E223" s="5">
        <v>29</v>
      </c>
      <c r="F223" s="5">
        <v>84.632379999999998</v>
      </c>
      <c r="G223" s="5">
        <v>66.926770000000005</v>
      </c>
      <c r="H223" s="5">
        <v>75.750299999999996</v>
      </c>
      <c r="I223" s="5">
        <v>22.989190000000001</v>
      </c>
      <c r="J223" s="5">
        <v>46.72269</v>
      </c>
      <c r="K223" s="85"/>
      <c r="L223" s="85">
        <v>4.6079799999999997E-2</v>
      </c>
      <c r="M223" s="85">
        <v>4.7820500000000002E-2</v>
      </c>
      <c r="N223" s="85">
        <v>3.9330299999999999E-2</v>
      </c>
      <c r="O223" s="85">
        <v>2.2158000000000001E-2</v>
      </c>
      <c r="P223" s="85">
        <v>7.1217299999999997E-2</v>
      </c>
      <c r="Q223" s="85">
        <v>2.019E-2</v>
      </c>
      <c r="R223" s="85">
        <v>0</v>
      </c>
      <c r="S223" s="85">
        <v>0.1209852</v>
      </c>
      <c r="T223" s="5">
        <v>0.97142859999999998</v>
      </c>
      <c r="U223" s="5">
        <v>0.1142857</v>
      </c>
      <c r="V223" s="5">
        <v>0.85714290000000004</v>
      </c>
      <c r="W223" s="5">
        <v>0.65714289999999997</v>
      </c>
      <c r="X223" s="5">
        <v>0.6285714</v>
      </c>
      <c r="Y223" s="5">
        <v>0.77142860000000002</v>
      </c>
      <c r="Z223" s="5">
        <v>0</v>
      </c>
      <c r="AA223" s="5">
        <v>0</v>
      </c>
      <c r="AB223" s="5">
        <v>0</v>
      </c>
      <c r="AC223" s="5">
        <v>0.47449999999999998</v>
      </c>
      <c r="AD223" s="40">
        <v>126051.03448275862</v>
      </c>
      <c r="AE223" s="19">
        <v>0.17075470000000001</v>
      </c>
      <c r="AF223" s="5">
        <v>0</v>
      </c>
      <c r="AG223" s="5">
        <v>0</v>
      </c>
      <c r="AH223" s="32">
        <v>0</v>
      </c>
      <c r="AI223" s="32">
        <v>0</v>
      </c>
      <c r="AJ223" s="32">
        <v>0</v>
      </c>
      <c r="AK223" s="16"/>
      <c r="AL223" s="34">
        <f t="shared" si="135"/>
        <v>0.92638594470212177</v>
      </c>
      <c r="AM223" s="34">
        <f t="shared" si="136"/>
        <v>1.0756166210751292</v>
      </c>
      <c r="AN223" s="34">
        <f t="shared" si="137"/>
        <v>0.1615509821811614</v>
      </c>
      <c r="AO223" s="34">
        <f t="shared" si="138"/>
        <v>0.29352793451662473</v>
      </c>
      <c r="AP223" s="34">
        <f t="shared" si="139"/>
        <v>1.6522023339088139</v>
      </c>
      <c r="AQ223" s="34" t="str">
        <f t="shared" si="140"/>
        <v/>
      </c>
      <c r="AR223" s="34">
        <f t="shared" si="141"/>
        <v>1.0035645578741206</v>
      </c>
      <c r="AS223" s="34">
        <f t="shared" si="142"/>
        <v>-0.21586642751869337</v>
      </c>
      <c r="AT223" s="34">
        <f t="shared" si="143"/>
        <v>0.75171960560233064</v>
      </c>
      <c r="AU223" s="34">
        <f t="shared" si="144"/>
        <v>0.13298091946602644</v>
      </c>
      <c r="AV223" s="34">
        <f t="shared" si="145"/>
        <v>1.075496581070837</v>
      </c>
      <c r="AW223" s="34">
        <f t="shared" si="146"/>
        <v>0.15397312779381281</v>
      </c>
      <c r="AX223" s="34">
        <f t="shared" si="147"/>
        <v>-0.20200785050292994</v>
      </c>
      <c r="AY223" s="34">
        <f t="shared" si="148"/>
        <v>4.4872509240561378</v>
      </c>
      <c r="AZ223" s="34">
        <f t="shared" si="149"/>
        <v>0.51139725575528061</v>
      </c>
      <c r="BA223" s="34">
        <f t="shared" si="150"/>
        <v>-0.8674877215073461</v>
      </c>
      <c r="BB223" s="34">
        <f t="shared" si="151"/>
        <v>1.3920197063563706</v>
      </c>
      <c r="BC223" s="34">
        <f t="shared" si="152"/>
        <v>0.27713500131813901</v>
      </c>
      <c r="BD223" s="34">
        <f t="shared" si="153"/>
        <v>-2.1390404229745723</v>
      </c>
      <c r="BE223" s="34">
        <f t="shared" si="154"/>
        <v>-1.3815928147903311</v>
      </c>
      <c r="BF223" s="34">
        <f t="shared" si="155"/>
        <v>-1.0161597436814094</v>
      </c>
      <c r="BG223" s="34">
        <f t="shared" si="156"/>
        <v>-0.258133953880894</v>
      </c>
      <c r="BH223" s="34">
        <f t="shared" si="157"/>
        <v>-0.11506432621005545</v>
      </c>
      <c r="BI223" s="19">
        <f t="shared" si="165"/>
        <v>-0.35296836966309236</v>
      </c>
      <c r="BJ223" s="19">
        <f t="shared" si="166"/>
        <v>1.1570669617685401</v>
      </c>
      <c r="BK223" s="19">
        <f t="shared" si="167"/>
        <v>0.32921817283385585</v>
      </c>
      <c r="BL223" s="19">
        <f t="shared" si="168"/>
        <v>0.8390527751522262</v>
      </c>
      <c r="BM223" s="19">
        <f t="shared" si="169"/>
        <v>-0.11795238986657734</v>
      </c>
      <c r="BN223" s="19">
        <f t="shared" si="170"/>
        <v>0.20676323699420918</v>
      </c>
      <c r="BO223" s="19">
        <f t="shared" si="171"/>
        <v>0.31963277268857271</v>
      </c>
      <c r="BP223" s="19">
        <f t="shared" si="172"/>
        <v>0.36218904709959593</v>
      </c>
      <c r="BQ223" s="19">
        <f t="shared" si="173"/>
        <v>1.4658257083589501</v>
      </c>
      <c r="BR223" s="19">
        <f t="shared" si="174"/>
        <v>1.7185009716257884</v>
      </c>
      <c r="BS223" s="19">
        <f t="shared" si="175"/>
        <v>1.7661908475160679</v>
      </c>
      <c r="BT223" s="19">
        <f>IF(AND('[1]Ponderación por derecho'!$B$13&lt;&gt;1,'[1]Ponderación por derecho'!$B$13&lt;&gt;0),"Error ponderación",IFERROR(IF(SUM($BI$1126:$BS$1126)=0,0,SUMPRODUCT($BI$1126:$BS$1126,BI223:BS223)),""))</f>
        <v>0.45325874979625713</v>
      </c>
      <c r="BU223" s="34">
        <f t="shared" si="176"/>
        <v>0.46311166531589559</v>
      </c>
      <c r="BV223" s="16">
        <f t="shared" si="177"/>
        <v>0</v>
      </c>
      <c r="BW223" s="34">
        <f t="shared" si="158"/>
        <v>-0.54813069363540246</v>
      </c>
      <c r="BX223" s="34">
        <f t="shared" si="159"/>
        <v>-4.2453595901111148E-2</v>
      </c>
      <c r="BY223" s="34">
        <f t="shared" si="178"/>
        <v>-2.0622724261239855</v>
      </c>
      <c r="BZ223" s="34">
        <f t="shared" si="179"/>
        <v>0.8842855718868331</v>
      </c>
      <c r="CA223" s="19">
        <f t="shared" si="160"/>
        <v>0.6712028399350336</v>
      </c>
      <c r="CB223" s="16"/>
      <c r="CC223" s="5">
        <f t="shared" si="161"/>
        <v>15218</v>
      </c>
      <c r="CD223" s="6">
        <f t="shared" si="162"/>
        <v>4.2410470765000076E-6</v>
      </c>
      <c r="CE223" s="19">
        <f t="shared" si="163"/>
        <v>2.2726649653491644</v>
      </c>
      <c r="CF223" s="4">
        <f t="shared" si="164"/>
        <v>9.6384791071580655E-6</v>
      </c>
      <c r="CG223" s="3">
        <f>IF('Ponderación por derecho'!$D$20="Error ponderación","",CF223/$CF$1127)</f>
        <v>6.4752907812094797E-6</v>
      </c>
      <c r="CH223" s="39"/>
    </row>
    <row r="224" spans="1:86" ht="18.95" customHeight="1">
      <c r="A224" s="7">
        <v>15223</v>
      </c>
      <c r="B224" s="7" t="s">
        <v>783</v>
      </c>
      <c r="C224" s="7" t="s">
        <v>876</v>
      </c>
      <c r="D224" s="5">
        <v>0</v>
      </c>
      <c r="E224" s="5">
        <v>771</v>
      </c>
      <c r="F224" s="5">
        <v>78.788830000000004</v>
      </c>
      <c r="G224" s="5">
        <v>63.803019999999997</v>
      </c>
      <c r="H224" s="5">
        <v>82.135149999999996</v>
      </c>
      <c r="I224" s="5">
        <v>35.514020000000002</v>
      </c>
      <c r="J224" s="5">
        <v>38.907260000000001</v>
      </c>
      <c r="K224" s="85">
        <v>0</v>
      </c>
      <c r="L224" s="85">
        <v>1.43803E-2</v>
      </c>
      <c r="M224" s="85">
        <v>7.4849000000000001E-3</v>
      </c>
      <c r="N224" s="85">
        <v>0</v>
      </c>
      <c r="O224" s="85">
        <v>2.0439E-3</v>
      </c>
      <c r="P224" s="85">
        <v>8.3111000000000001E-3</v>
      </c>
      <c r="Q224" s="85">
        <v>8.5914000000000008E-3</v>
      </c>
      <c r="R224" s="85">
        <v>0</v>
      </c>
      <c r="S224" s="85">
        <v>1.6018E-3</v>
      </c>
      <c r="T224" s="5">
        <v>0.97451279999999996</v>
      </c>
      <c r="U224" s="5">
        <v>0.25337330000000002</v>
      </c>
      <c r="V224" s="5">
        <v>0.80509750000000002</v>
      </c>
      <c r="W224" s="5">
        <v>0.59220390000000001</v>
      </c>
      <c r="X224" s="5">
        <v>0.92203900000000005</v>
      </c>
      <c r="Y224" s="5">
        <v>0.85307350000000004</v>
      </c>
      <c r="Z224" s="5">
        <v>0.1189591</v>
      </c>
      <c r="AA224" s="5">
        <v>3.8910500000000001E-3</v>
      </c>
      <c r="AB224" s="5">
        <v>1.2970200000000001E-3</v>
      </c>
      <c r="AC224" s="5">
        <v>0.44040000000000001</v>
      </c>
      <c r="AD224" s="40">
        <v>405575.87548638135</v>
      </c>
      <c r="AE224" s="19">
        <v>0.84811320000000001</v>
      </c>
      <c r="AF224" s="5">
        <v>0</v>
      </c>
      <c r="AG224" s="5">
        <v>0</v>
      </c>
      <c r="AH224" s="32">
        <v>0</v>
      </c>
      <c r="AI224" s="32">
        <v>0</v>
      </c>
      <c r="AJ224" s="32">
        <v>1</v>
      </c>
      <c r="AK224" s="16"/>
      <c r="AL224" s="34">
        <f t="shared" si="135"/>
        <v>0.56967871739450349</v>
      </c>
      <c r="AM224" s="34">
        <f t="shared" si="136"/>
        <v>0.76183306156826958</v>
      </c>
      <c r="AN224" s="34">
        <f t="shared" si="137"/>
        <v>0.92928908617790806</v>
      </c>
      <c r="AO224" s="34">
        <f t="shared" si="138"/>
        <v>1.411437654513783</v>
      </c>
      <c r="AP224" s="34">
        <f t="shared" si="139"/>
        <v>1.0619040050448474</v>
      </c>
      <c r="AQ224" s="34">
        <f t="shared" si="140"/>
        <v>-0.3929029539360685</v>
      </c>
      <c r="AR224" s="34">
        <f t="shared" si="141"/>
        <v>-0.10584131813766785</v>
      </c>
      <c r="AS224" s="34">
        <f t="shared" si="142"/>
        <v>-0.84345371826827276</v>
      </c>
      <c r="AT224" s="34">
        <f t="shared" si="143"/>
        <v>-0.15074875333706975</v>
      </c>
      <c r="AU224" s="34">
        <f t="shared" si="144"/>
        <v>-0.37800480209578058</v>
      </c>
      <c r="AV224" s="34">
        <f t="shared" si="145"/>
        <v>-0.44757152042659282</v>
      </c>
      <c r="AW224" s="34">
        <f t="shared" si="146"/>
        <v>-0.17096238764233049</v>
      </c>
      <c r="AX224" s="34">
        <f t="shared" si="147"/>
        <v>-0.20200785050292994</v>
      </c>
      <c r="AY224" s="34">
        <f t="shared" si="148"/>
        <v>-0.14792282327791795</v>
      </c>
      <c r="AZ224" s="34">
        <f t="shared" si="149"/>
        <v>0.56497709145975661</v>
      </c>
      <c r="BA224" s="34">
        <f t="shared" si="150"/>
        <v>0.45460409245411287</v>
      </c>
      <c r="BB224" s="34">
        <f t="shared" si="151"/>
        <v>0.11539643429599526</v>
      </c>
      <c r="BC224" s="34">
        <f t="shared" si="152"/>
        <v>-0.44805547954646147</v>
      </c>
      <c r="BD224" s="34">
        <f t="shared" si="153"/>
        <v>1.377980194885144</v>
      </c>
      <c r="BE224" s="34">
        <f t="shared" si="154"/>
        <v>-0.13323408937623457</v>
      </c>
      <c r="BF224" s="34">
        <f t="shared" si="155"/>
        <v>0.17398321897071795</v>
      </c>
      <c r="BG224" s="34">
        <f t="shared" si="156"/>
        <v>4.6021860260491279E-2</v>
      </c>
      <c r="BH224" s="34">
        <f t="shared" si="157"/>
        <v>-8.2733381108206966E-2</v>
      </c>
      <c r="BI224" s="19">
        <f t="shared" si="165"/>
        <v>0.33033007489865079</v>
      </c>
      <c r="BJ224" s="19">
        <f t="shared" si="166"/>
        <v>0.2571293925755323</v>
      </c>
      <c r="BK224" s="19">
        <f t="shared" si="167"/>
        <v>-0.24061016014007688</v>
      </c>
      <c r="BL224" s="19">
        <f t="shared" si="168"/>
        <v>0.20946498202871688</v>
      </c>
      <c r="BM224" s="19">
        <f t="shared" si="169"/>
        <v>0.68729313261140357</v>
      </c>
      <c r="BN224" s="19">
        <f t="shared" si="170"/>
        <v>-3.7089641361079673E-3</v>
      </c>
      <c r="BO224" s="19">
        <f t="shared" si="171"/>
        <v>0.60181745277706966</v>
      </c>
      <c r="BP224" s="19">
        <f t="shared" si="172"/>
        <v>0.18383543344578679</v>
      </c>
      <c r="BQ224" s="19">
        <f t="shared" si="173"/>
        <v>0.19857970436243452</v>
      </c>
      <c r="BR224" s="19">
        <f t="shared" si="174"/>
        <v>0.15592591812569226</v>
      </c>
      <c r="BS224" s="19">
        <f t="shared" si="175"/>
        <v>0.1130075043361262</v>
      </c>
      <c r="BT224" s="19">
        <f>IF(AND('[1]Ponderación por derecho'!$B$13&lt;&gt;1,'[1]Ponderación por derecho'!$B$13&lt;&gt;0),"Error ponderación",IFERROR(IF(SUM($BI$1126:$BS$1126)=0,0,SUMPRODUCT($BI$1126:$BS$1126,BI224:BS224)),""))</f>
        <v>0.35122191566280891</v>
      </c>
      <c r="BU224" s="34">
        <f t="shared" si="176"/>
        <v>0.36002010580764582</v>
      </c>
      <c r="BV224" s="16">
        <f t="shared" si="177"/>
        <v>0</v>
      </c>
      <c r="BW224" s="34">
        <f t="shared" si="158"/>
        <v>-1.0417378235553096</v>
      </c>
      <c r="BX224" s="34">
        <f t="shared" si="159"/>
        <v>-2.6715858414550743E-2</v>
      </c>
      <c r="BY224" s="34">
        <f t="shared" si="178"/>
        <v>0.73585719375712888</v>
      </c>
      <c r="BZ224" s="34">
        <f t="shared" si="179"/>
        <v>0.11086549607091052</v>
      </c>
      <c r="CA224" s="19">
        <f t="shared" si="160"/>
        <v>8.3339278285284382E-2</v>
      </c>
      <c r="CB224" s="16"/>
      <c r="CC224" s="5">
        <f t="shared" si="161"/>
        <v>15223</v>
      </c>
      <c r="CD224" s="6">
        <f t="shared" si="162"/>
        <v>1.1275335503384502E-4</v>
      </c>
      <c r="CE224" s="19">
        <f t="shared" si="163"/>
        <v>1.850324497411598</v>
      </c>
      <c r="CF224" s="4">
        <f t="shared" si="164"/>
        <v>2.0863029498447076E-4</v>
      </c>
      <c r="CG224" s="3">
        <f>IF('Ponderación por derecho'!$D$20="Error ponderación","",CF224/$CF$1127)</f>
        <v>1.4016130665165565E-4</v>
      </c>
      <c r="CH224" s="39"/>
    </row>
    <row r="225" spans="1:86" ht="18.95" customHeight="1">
      <c r="A225" s="7">
        <v>15224</v>
      </c>
      <c r="B225" s="7" t="s">
        <v>783</v>
      </c>
      <c r="C225" s="7" t="s">
        <v>875</v>
      </c>
      <c r="D225" s="5">
        <v>0</v>
      </c>
      <c r="E225" s="5">
        <v>15</v>
      </c>
      <c r="F225" s="5">
        <v>74.690560000000005</v>
      </c>
      <c r="G225" s="5">
        <v>58.038269999999997</v>
      </c>
      <c r="H225" s="5">
        <v>75.460489999999993</v>
      </c>
      <c r="I225" s="5">
        <v>18.810960000000001</v>
      </c>
      <c r="J225" s="5">
        <v>22.97728</v>
      </c>
      <c r="K225" s="85"/>
      <c r="L225" s="85">
        <v>5.4600000000000003E-2</v>
      </c>
      <c r="M225" s="85">
        <v>8.6076899999999998E-2</v>
      </c>
      <c r="N225" s="85">
        <v>0</v>
      </c>
      <c r="O225" s="85">
        <v>4.9912900000000003E-2</v>
      </c>
      <c r="P225" s="85">
        <v>7.7773E-3</v>
      </c>
      <c r="Q225" s="85">
        <v>1.5793600000000001E-2</v>
      </c>
      <c r="R225" s="85">
        <v>2.54261E-2</v>
      </c>
      <c r="S225" s="85">
        <v>6.4357200000000003E-2</v>
      </c>
      <c r="T225" s="5"/>
      <c r="U225" s="5">
        <v>0</v>
      </c>
      <c r="V225" s="5">
        <v>0.92307689999999998</v>
      </c>
      <c r="W225" s="5">
        <v>0.69230769999999997</v>
      </c>
      <c r="X225" s="5">
        <v>0.61538459999999995</v>
      </c>
      <c r="Y225" s="5">
        <v>0.69230769999999997</v>
      </c>
      <c r="Z225" s="5">
        <v>0</v>
      </c>
      <c r="AA225" s="5">
        <v>0</v>
      </c>
      <c r="AB225" s="5">
        <v>0</v>
      </c>
      <c r="AC225" s="5">
        <v>0.47920000000000001</v>
      </c>
      <c r="AD225" s="40">
        <v>233333.33333333334</v>
      </c>
      <c r="AE225" s="19">
        <v>0.75377360000000004</v>
      </c>
      <c r="AF225" s="5">
        <v>0</v>
      </c>
      <c r="AG225" s="5">
        <v>0</v>
      </c>
      <c r="AH225" s="32">
        <v>0</v>
      </c>
      <c r="AI225" s="32">
        <v>0</v>
      </c>
      <c r="AJ225" s="32">
        <v>1</v>
      </c>
      <c r="AK225" s="16"/>
      <c r="AL225" s="34">
        <f t="shared" si="135"/>
        <v>0.31950843931730832</v>
      </c>
      <c r="AM225" s="34">
        <f t="shared" si="136"/>
        <v>0.18275862389970962</v>
      </c>
      <c r="AN225" s="34">
        <f t="shared" si="137"/>
        <v>0.12670315021654216</v>
      </c>
      <c r="AO225" s="34">
        <f t="shared" si="138"/>
        <v>-7.9401991828381605E-2</v>
      </c>
      <c r="AP225" s="34">
        <f t="shared" si="139"/>
        <v>-0.14128514421967275</v>
      </c>
      <c r="AQ225" s="34" t="str">
        <f t="shared" si="140"/>
        <v/>
      </c>
      <c r="AR225" s="34">
        <f t="shared" si="141"/>
        <v>1.3017509628582893</v>
      </c>
      <c r="AS225" s="34">
        <f t="shared" si="142"/>
        <v>0.37937029710749803</v>
      </c>
      <c r="AT225" s="34">
        <f t="shared" si="143"/>
        <v>-0.15074875333706975</v>
      </c>
      <c r="AU225" s="34">
        <f t="shared" si="144"/>
        <v>0.83807623088318162</v>
      </c>
      <c r="AV225" s="34">
        <f t="shared" si="145"/>
        <v>-0.46049574335818499</v>
      </c>
      <c r="AW225" s="34">
        <f t="shared" si="146"/>
        <v>3.0807702650824866E-2</v>
      </c>
      <c r="AX225" s="34">
        <f t="shared" si="147"/>
        <v>0.60998757921942548</v>
      </c>
      <c r="AY225" s="34">
        <f t="shared" si="148"/>
        <v>2.2886151089927962</v>
      </c>
      <c r="AZ225" s="34" t="str">
        <f t="shared" si="149"/>
        <v/>
      </c>
      <c r="BA225" s="34">
        <f t="shared" si="150"/>
        <v>-1.9538260322040228</v>
      </c>
      <c r="BB225" s="34">
        <f t="shared" si="151"/>
        <v>3.0093168895854103</v>
      </c>
      <c r="BC225" s="34">
        <f t="shared" si="152"/>
        <v>0.66982934865190635</v>
      </c>
      <c r="BD225" s="34">
        <f t="shared" si="153"/>
        <v>-2.2970757477722423</v>
      </c>
      <c r="BE225" s="34">
        <f t="shared" si="154"/>
        <v>-2.5913593265702</v>
      </c>
      <c r="BF225" s="34">
        <f t="shared" si="155"/>
        <v>-1.0161597436814094</v>
      </c>
      <c r="BG225" s="34">
        <f t="shared" si="156"/>
        <v>-0.258133953880894</v>
      </c>
      <c r="BH225" s="34">
        <f t="shared" si="157"/>
        <v>-0.11506432621005545</v>
      </c>
      <c r="BI225" s="19">
        <f t="shared" si="165"/>
        <v>-0.91356144099374037</v>
      </c>
      <c r="BJ225" s="19">
        <f t="shared" si="166"/>
        <v>1.4979421587811366</v>
      </c>
      <c r="BK225" s="19">
        <f t="shared" si="167"/>
        <v>0.4562360283589042</v>
      </c>
      <c r="BL225" s="19">
        <f t="shared" si="168"/>
        <v>8.4379842990119289E-2</v>
      </c>
      <c r="BM225" s="19">
        <f t="shared" si="169"/>
        <v>-0.53342822036957793</v>
      </c>
      <c r="BN225" s="19">
        <f t="shared" si="170"/>
        <v>-0.91078221020369232</v>
      </c>
      <c r="BO225" s="19">
        <f t="shared" si="171"/>
        <v>-2.4297144588778369E-2</v>
      </c>
      <c r="BP225" s="19">
        <f t="shared" si="172"/>
        <v>0.4647480092683669</v>
      </c>
      <c r="BQ225" s="19">
        <f t="shared" si="173"/>
        <v>0.53065460154289834</v>
      </c>
      <c r="BR225" s="19">
        <f t="shared" si="174"/>
        <v>0.78332986480973688</v>
      </c>
      <c r="BS225" s="19">
        <f t="shared" si="175"/>
        <v>0.83101974070001638</v>
      </c>
      <c r="BT225" s="19">
        <f>IF(AND('[1]Ponderación por derecho'!$B$13&lt;&gt;1,'[1]Ponderación por derecho'!$B$13&lt;&gt;0),"Error ponderación",IFERROR(IF(SUM($BI$1126:$BS$1126)=0,0,SUMPRODUCT($BI$1126:$BS$1126,BI225:BS225)),""))</f>
        <v>1.4205196400730499E-2</v>
      </c>
      <c r="BU225" s="34">
        <f t="shared" si="176"/>
        <v>1.951974175634149E-2</v>
      </c>
      <c r="BV225" s="16">
        <f t="shared" si="177"/>
        <v>0</v>
      </c>
      <c r="BW225" s="34">
        <f t="shared" si="158"/>
        <v>-0.48009686634438831</v>
      </c>
      <c r="BX225" s="34">
        <f t="shared" si="159"/>
        <v>-3.6413414820234746E-2</v>
      </c>
      <c r="BY225" s="34">
        <f t="shared" si="178"/>
        <v>0.3461456464926651</v>
      </c>
      <c r="BZ225" s="34">
        <f t="shared" si="179"/>
        <v>5.6788211557319314E-2</v>
      </c>
      <c r="CA225" s="19">
        <f t="shared" si="160"/>
        <v>4.2236045937753847E-2</v>
      </c>
      <c r="CB225" s="16"/>
      <c r="CC225" s="5">
        <f t="shared" si="161"/>
        <v>15224</v>
      </c>
      <c r="CD225" s="6">
        <f t="shared" si="162"/>
        <v>2.193645039568969E-6</v>
      </c>
      <c r="CE225" s="19">
        <f t="shared" si="163"/>
        <v>1.3731224034572098</v>
      </c>
      <c r="CF225" s="4">
        <f t="shared" si="164"/>
        <v>3.012143149064929E-6</v>
      </c>
      <c r="CG225" s="3">
        <f>IF('Ponderación por derecho'!$D$20="Error ponderación","",CF225/$CF$1127)</f>
        <v>2.0236079310830593E-6</v>
      </c>
      <c r="CH225" s="39"/>
    </row>
    <row r="226" spans="1:86" ht="18.95" customHeight="1">
      <c r="A226" s="7">
        <v>15226</v>
      </c>
      <c r="B226" s="7" t="s">
        <v>783</v>
      </c>
      <c r="C226" s="7" t="s">
        <v>874</v>
      </c>
      <c r="D226" s="5">
        <v>0</v>
      </c>
      <c r="E226" s="5">
        <v>40</v>
      </c>
      <c r="F226" s="5">
        <v>76.388890000000004</v>
      </c>
      <c r="G226" s="5">
        <v>61.28107</v>
      </c>
      <c r="H226" s="5">
        <v>83.747609999999995</v>
      </c>
      <c r="I226" s="5">
        <v>12.523899999999999</v>
      </c>
      <c r="J226" s="5">
        <v>26.424469999999999</v>
      </c>
      <c r="K226" s="85"/>
      <c r="L226" s="85">
        <v>0</v>
      </c>
      <c r="M226" s="85"/>
      <c r="N226" s="85"/>
      <c r="O226" s="85">
        <v>0</v>
      </c>
      <c r="P226" s="85">
        <v>0</v>
      </c>
      <c r="Q226" s="85">
        <v>0</v>
      </c>
      <c r="R226" s="85">
        <v>0</v>
      </c>
      <c r="S226" s="85">
        <v>0</v>
      </c>
      <c r="T226" s="5">
        <v>0.90277779999999996</v>
      </c>
      <c r="U226" s="5">
        <v>0.4583333</v>
      </c>
      <c r="V226" s="5">
        <v>0.88888889999999998</v>
      </c>
      <c r="W226" s="5">
        <v>0.80555560000000004</v>
      </c>
      <c r="X226" s="5">
        <v>0.93055560000000004</v>
      </c>
      <c r="Y226" s="5">
        <v>0.875</v>
      </c>
      <c r="Z226" s="5">
        <v>0</v>
      </c>
      <c r="AA226" s="5">
        <v>0</v>
      </c>
      <c r="AB226" s="5">
        <v>0</v>
      </c>
      <c r="AC226" s="5">
        <v>0.47310000000000002</v>
      </c>
      <c r="AD226" s="40">
        <v>0</v>
      </c>
      <c r="AE226" s="19">
        <v>0.84811320000000001</v>
      </c>
      <c r="AF226" s="5">
        <v>0</v>
      </c>
      <c r="AG226" s="5">
        <v>0</v>
      </c>
      <c r="AH226" s="32">
        <v>0</v>
      </c>
      <c r="AI226" s="32">
        <v>0</v>
      </c>
      <c r="AJ226" s="32">
        <v>0</v>
      </c>
      <c r="AK226" s="16"/>
      <c r="AL226" s="34">
        <f t="shared" si="135"/>
        <v>0.4231794244810097</v>
      </c>
      <c r="AM226" s="34">
        <f t="shared" si="136"/>
        <v>0.50850086536232431</v>
      </c>
      <c r="AN226" s="34">
        <f t="shared" si="137"/>
        <v>1.123177271988161</v>
      </c>
      <c r="AO226" s="34">
        <f t="shared" si="138"/>
        <v>-0.64055655314421078</v>
      </c>
      <c r="AP226" s="34">
        <f t="shared" si="139"/>
        <v>0.1190806317231194</v>
      </c>
      <c r="AQ226" s="34" t="str">
        <f t="shared" si="140"/>
        <v/>
      </c>
      <c r="AR226" s="34">
        <f t="shared" si="141"/>
        <v>-0.60911705809610017</v>
      </c>
      <c r="AS226" s="34" t="str">
        <f t="shared" si="142"/>
        <v/>
      </c>
      <c r="AT226" s="34" t="str">
        <f t="shared" si="143"/>
        <v/>
      </c>
      <c r="AU226" s="34">
        <f t="shared" si="144"/>
        <v>-0.42992876172112682</v>
      </c>
      <c r="AV226" s="34">
        <f t="shared" si="145"/>
        <v>-0.64879765232385067</v>
      </c>
      <c r="AW226" s="34">
        <f t="shared" si="146"/>
        <v>-0.41165100414070804</v>
      </c>
      <c r="AX226" s="34">
        <f t="shared" si="147"/>
        <v>-0.20200785050292994</v>
      </c>
      <c r="AY226" s="34">
        <f t="shared" si="148"/>
        <v>-0.21011422768154267</v>
      </c>
      <c r="AZ226" s="34">
        <f t="shared" si="149"/>
        <v>-0.68122922274185427</v>
      </c>
      <c r="BA226" s="34">
        <f t="shared" si="150"/>
        <v>2.4028434623874535</v>
      </c>
      <c r="BB226" s="34">
        <f t="shared" si="151"/>
        <v>2.1707183501333147</v>
      </c>
      <c r="BC226" s="34">
        <f t="shared" si="152"/>
        <v>1.9344977152406477</v>
      </c>
      <c r="BD226" s="34">
        <f t="shared" si="153"/>
        <v>1.4800461735283197</v>
      </c>
      <c r="BE226" s="34">
        <f t="shared" si="154"/>
        <v>0.2020242989957535</v>
      </c>
      <c r="BF226" s="34">
        <f t="shared" si="155"/>
        <v>-1.0161597436814094</v>
      </c>
      <c r="BG226" s="34">
        <f t="shared" si="156"/>
        <v>-0.258133953880894</v>
      </c>
      <c r="BH226" s="34">
        <f t="shared" si="157"/>
        <v>-0.11506432621005545</v>
      </c>
      <c r="BI226" s="19">
        <f t="shared" si="165"/>
        <v>1.7630103671878072</v>
      </c>
      <c r="BJ226" s="19">
        <f t="shared" si="166"/>
        <v>0.69003405246651306</v>
      </c>
      <c r="BK226" s="19">
        <f t="shared" si="167"/>
        <v>1.1788385698608288</v>
      </c>
      <c r="BL226" s="19">
        <f t="shared" si="168"/>
        <v>0.4231794244810097</v>
      </c>
      <c r="BM226" s="19">
        <f t="shared" si="169"/>
        <v>0.38973268117677079</v>
      </c>
      <c r="BN226" s="19">
        <f t="shared" si="170"/>
        <v>-7.8646429490291572E-3</v>
      </c>
      <c r="BO226" s="19">
        <f t="shared" si="171"/>
        <v>-0.57781226000892438</v>
      </c>
      <c r="BP226" s="19">
        <f t="shared" si="172"/>
        <v>0.11058578698903988</v>
      </c>
      <c r="BQ226" s="19">
        <f t="shared" si="173"/>
        <v>-0.26769818229398079</v>
      </c>
      <c r="BR226" s="19">
        <f t="shared" si="174"/>
        <v>-1.5022919027142321E-2</v>
      </c>
      <c r="BS226" s="19">
        <f t="shared" si="175"/>
        <v>3.2666956863137191E-2</v>
      </c>
      <c r="BT226" s="19">
        <f>IF(AND('[1]Ponderación por derecho'!$B$13&lt;&gt;1,'[1]Ponderación por derecho'!$B$13&lt;&gt;0),"Error ponderación",IFERROR(IF(SUM($BI$1126:$BS$1126)=0,0,SUMPRODUCT($BI$1126:$BS$1126,BI226:BS226)),""))</f>
        <v>-0.1532587123958683</v>
      </c>
      <c r="BU226" s="34">
        <f t="shared" si="176"/>
        <v>-0.14967519324732514</v>
      </c>
      <c r="BV226" s="16">
        <f t="shared" si="177"/>
        <v>0</v>
      </c>
      <c r="BW226" s="34">
        <f t="shared" si="158"/>
        <v>-0.56839608899868255</v>
      </c>
      <c r="BX226" s="34">
        <f t="shared" si="159"/>
        <v>-4.9550489627895586E-2</v>
      </c>
      <c r="BY226" s="34">
        <f t="shared" si="178"/>
        <v>0.73585719375712888</v>
      </c>
      <c r="BZ226" s="34">
        <f t="shared" si="179"/>
        <v>-3.9303538376850265E-2</v>
      </c>
      <c r="CA226" s="19">
        <f t="shared" si="160"/>
        <v>-3.0801673314445371E-2</v>
      </c>
      <c r="CB226" s="16"/>
      <c r="CC226" s="5">
        <f t="shared" si="161"/>
        <v>15226</v>
      </c>
      <c r="CD226" s="6">
        <f t="shared" si="162"/>
        <v>5.8497201055172513E-6</v>
      </c>
      <c r="CE226" s="19">
        <f t="shared" si="163"/>
        <v>0.84130511968300781</v>
      </c>
      <c r="CF226" s="4">
        <f t="shared" si="164"/>
        <v>4.9213994734842878E-6</v>
      </c>
      <c r="CG226" s="3">
        <f>IF('Ponderación por derecho'!$D$20="Error ponderación","",CF226/$CF$1127)</f>
        <v>3.3062781261449685E-6</v>
      </c>
      <c r="CH226" s="39"/>
    </row>
    <row r="227" spans="1:86" ht="18.95" customHeight="1">
      <c r="A227" s="7">
        <v>15232</v>
      </c>
      <c r="B227" s="7" t="s">
        <v>783</v>
      </c>
      <c r="C227" s="7" t="s">
        <v>873</v>
      </c>
      <c r="D227" s="5">
        <v>0</v>
      </c>
      <c r="E227" s="5">
        <v>47</v>
      </c>
      <c r="F227" s="5">
        <v>86.364220000000003</v>
      </c>
      <c r="G227" s="5">
        <v>64.065740000000005</v>
      </c>
      <c r="H227" s="5">
        <v>80.007450000000006</v>
      </c>
      <c r="I227" s="5">
        <v>9.7177050000000005</v>
      </c>
      <c r="J227" s="5">
        <v>37.086359999999999</v>
      </c>
      <c r="K227" s="85"/>
      <c r="L227" s="85">
        <v>0</v>
      </c>
      <c r="M227" s="85">
        <v>0</v>
      </c>
      <c r="N227" s="85">
        <v>0</v>
      </c>
      <c r="O227" s="85">
        <v>0</v>
      </c>
      <c r="P227" s="85">
        <v>0</v>
      </c>
      <c r="Q227" s="85">
        <v>0</v>
      </c>
      <c r="R227" s="85">
        <v>0</v>
      </c>
      <c r="S227" s="85">
        <v>0</v>
      </c>
      <c r="T227" s="5"/>
      <c r="U227" s="5">
        <v>0.125</v>
      </c>
      <c r="V227" s="5"/>
      <c r="W227" s="5">
        <v>0.625</v>
      </c>
      <c r="X227" s="5">
        <v>0.625</v>
      </c>
      <c r="Y227" s="5">
        <v>0.375</v>
      </c>
      <c r="Z227" s="5"/>
      <c r="AA227" s="5">
        <v>0</v>
      </c>
      <c r="AB227" s="5">
        <v>0</v>
      </c>
      <c r="AC227" s="5">
        <v>0.44829999999999998</v>
      </c>
      <c r="AD227" s="40">
        <v>0</v>
      </c>
      <c r="AE227" s="19">
        <v>0.3056604</v>
      </c>
      <c r="AF227" s="5">
        <v>0</v>
      </c>
      <c r="AG227" s="5">
        <v>0</v>
      </c>
      <c r="AH227" s="32">
        <v>0</v>
      </c>
      <c r="AI227" s="32">
        <v>0</v>
      </c>
      <c r="AJ227" s="32">
        <v>0</v>
      </c>
      <c r="AK227" s="16"/>
      <c r="AL227" s="34">
        <f t="shared" si="135"/>
        <v>1.0321024773818162</v>
      </c>
      <c r="AM227" s="34">
        <f t="shared" si="136"/>
        <v>0.78822352711565491</v>
      </c>
      <c r="AN227" s="34">
        <f t="shared" si="137"/>
        <v>0.6734465270145964</v>
      </c>
      <c r="AO227" s="34">
        <f t="shared" si="138"/>
        <v>-0.89102483628317741</v>
      </c>
      <c r="AP227" s="34">
        <f t="shared" si="139"/>
        <v>0.92437168410685722</v>
      </c>
      <c r="AQ227" s="34" t="str">
        <f t="shared" si="140"/>
        <v/>
      </c>
      <c r="AR227" s="34">
        <f t="shared" si="141"/>
        <v>-0.60911705809610017</v>
      </c>
      <c r="AS227" s="34">
        <f t="shared" si="142"/>
        <v>-0.95991233330143277</v>
      </c>
      <c r="AT227" s="34">
        <f t="shared" si="143"/>
        <v>-0.15074875333706975</v>
      </c>
      <c r="AU227" s="34">
        <f t="shared" si="144"/>
        <v>-0.42992876172112682</v>
      </c>
      <c r="AV227" s="34">
        <f t="shared" si="145"/>
        <v>-0.64879765232385067</v>
      </c>
      <c r="AW227" s="34">
        <f t="shared" si="146"/>
        <v>-0.41165100414070804</v>
      </c>
      <c r="AX227" s="34">
        <f t="shared" si="147"/>
        <v>-0.20200785050292994</v>
      </c>
      <c r="AY227" s="34">
        <f t="shared" si="148"/>
        <v>-0.21011422768154267</v>
      </c>
      <c r="AZ227" s="34" t="str">
        <f t="shared" si="149"/>
        <v/>
      </c>
      <c r="BA227" s="34">
        <f t="shared" si="150"/>
        <v>-0.76564335635669822</v>
      </c>
      <c r="BB227" s="34" t="str">
        <f t="shared" si="151"/>
        <v/>
      </c>
      <c r="BC227" s="34">
        <f t="shared" si="152"/>
        <v>-8.1813013085882597E-2</v>
      </c>
      <c r="BD227" s="34">
        <f t="shared" si="153"/>
        <v>-2.181841357165005</v>
      </c>
      <c r="BE227" s="34">
        <f t="shared" si="154"/>
        <v>-7.4430259455026544</v>
      </c>
      <c r="BF227" s="34" t="str">
        <f t="shared" si="155"/>
        <v/>
      </c>
      <c r="BG227" s="34">
        <f t="shared" si="156"/>
        <v>-0.258133953880894</v>
      </c>
      <c r="BH227" s="34">
        <f t="shared" si="157"/>
        <v>-0.11506432621005545</v>
      </c>
      <c r="BI227" s="19">
        <f t="shared" si="165"/>
        <v>-4.6098414671050914E-2</v>
      </c>
      <c r="BJ227" s="19">
        <f t="shared" si="166"/>
        <v>8.9553234509777369E-2</v>
      </c>
      <c r="BK227" s="19">
        <f t="shared" si="167"/>
        <v>-3.2076230018330729E-3</v>
      </c>
      <c r="BL227" s="19">
        <f t="shared" si="168"/>
        <v>0.44067686202237322</v>
      </c>
      <c r="BM227" s="19">
        <f t="shared" si="169"/>
        <v>-0.56246614492642488</v>
      </c>
      <c r="BN227" s="19">
        <f t="shared" si="170"/>
        <v>-2.353240373481563</v>
      </c>
      <c r="BO227" s="19">
        <f t="shared" si="171"/>
        <v>-0.6513379202119427</v>
      </c>
      <c r="BP227" s="19">
        <f t="shared" si="172"/>
        <v>0.41504731343944312</v>
      </c>
      <c r="BQ227" s="19">
        <f t="shared" si="173"/>
        <v>0.41099412485013676</v>
      </c>
      <c r="BR227" s="19">
        <f t="shared" si="174"/>
        <v>0.18795143193979316</v>
      </c>
      <c r="BS227" s="19">
        <f t="shared" si="175"/>
        <v>0.23564130783007267</v>
      </c>
      <c r="BT227" s="19">
        <f>IF(AND('[1]Ponderación por derecho'!$B$13&lt;&gt;1,'[1]Ponderación por derecho'!$B$13&lt;&gt;0),"Error ponderación",IFERROR(IF(SUM($BI$1126:$BS$1126)=0,0,SUMPRODUCT($BI$1126:$BS$1126,BI227:BS227)),""))</f>
        <v>-1.0137304252484847</v>
      </c>
      <c r="BU227" s="34">
        <f t="shared" si="176"/>
        <v>-1</v>
      </c>
      <c r="BV227" s="16">
        <f t="shared" si="177"/>
        <v>1</v>
      </c>
      <c r="BW227" s="34">
        <f t="shared" si="158"/>
        <v>-0.92738309257679796</v>
      </c>
      <c r="BX227" s="34">
        <f t="shared" si="159"/>
        <v>-4.9550489627895586E-2</v>
      </c>
      <c r="BY227" s="34">
        <f t="shared" si="178"/>
        <v>-1.5049846161078779</v>
      </c>
      <c r="BZ227" s="34">
        <f t="shared" si="179"/>
        <v>0.82730606610419055</v>
      </c>
      <c r="CA227" s="19">
        <f t="shared" si="160"/>
        <v>0.62789367812527608</v>
      </c>
      <c r="CB227" s="16"/>
      <c r="CC227" s="5">
        <f t="shared" si="161"/>
        <v>15232</v>
      </c>
      <c r="CD227" s="6">
        <f t="shared" si="162"/>
        <v>6.8734211239827706E-6</v>
      </c>
      <c r="CE227" s="19">
        <f t="shared" si="163"/>
        <v>0.15651043103127482</v>
      </c>
      <c r="CF227" s="4">
        <f t="shared" si="164"/>
        <v>1.0757621027740129E-6</v>
      </c>
      <c r="CG227" s="3">
        <f>IF('Ponderación por derecho'!$D$20="Error ponderación","",CF227/$CF$1127)</f>
        <v>7.2271489613894063E-7</v>
      </c>
      <c r="CH227" s="39"/>
    </row>
    <row r="228" spans="1:86" ht="18.95" customHeight="1">
      <c r="A228" s="7">
        <v>15236</v>
      </c>
      <c r="B228" s="7" t="s">
        <v>783</v>
      </c>
      <c r="C228" s="7" t="s">
        <v>872</v>
      </c>
      <c r="D228" s="5">
        <v>0</v>
      </c>
      <c r="E228" s="5">
        <v>171</v>
      </c>
      <c r="F228" s="5">
        <v>65.069550000000007</v>
      </c>
      <c r="G228" s="5">
        <v>58</v>
      </c>
      <c r="H228" s="5">
        <v>73.652180000000001</v>
      </c>
      <c r="I228" s="5">
        <v>8.3478250000000003</v>
      </c>
      <c r="J228" s="5">
        <v>25.147829999999999</v>
      </c>
      <c r="K228" s="85">
        <v>1.8263600000000001E-2</v>
      </c>
      <c r="L228" s="85">
        <v>3.6888400000000002E-2</v>
      </c>
      <c r="M228" s="85">
        <v>5.9303399999999999E-2</v>
      </c>
      <c r="N228" s="85">
        <v>0</v>
      </c>
      <c r="O228" s="85">
        <v>5.7966999999999998E-2</v>
      </c>
      <c r="P228" s="85">
        <v>0</v>
      </c>
      <c r="Q228" s="85">
        <v>1.5431800000000001E-2</v>
      </c>
      <c r="R228" s="85">
        <v>0</v>
      </c>
      <c r="S228" s="85">
        <v>6.8535999999999996E-3</v>
      </c>
      <c r="T228" s="5">
        <v>0.89655169999999995</v>
      </c>
      <c r="U228" s="5">
        <v>0.2</v>
      </c>
      <c r="V228" s="5">
        <v>0.77241380000000004</v>
      </c>
      <c r="W228" s="5">
        <v>0.51724139999999996</v>
      </c>
      <c r="X228" s="5">
        <v>0.78620690000000004</v>
      </c>
      <c r="Y228" s="5">
        <v>0.79310349999999996</v>
      </c>
      <c r="Z228" s="5">
        <v>0.36206899999999997</v>
      </c>
      <c r="AA228" s="5">
        <v>0</v>
      </c>
      <c r="AB228" s="5">
        <v>0</v>
      </c>
      <c r="AC228" s="5">
        <v>0.48</v>
      </c>
      <c r="AD228" s="40">
        <v>168501.4619883041</v>
      </c>
      <c r="AE228" s="19">
        <v>0.64339619999999997</v>
      </c>
      <c r="AF228" s="5">
        <v>0</v>
      </c>
      <c r="AG228" s="5">
        <v>0</v>
      </c>
      <c r="AH228" s="32">
        <v>0</v>
      </c>
      <c r="AI228" s="32">
        <v>0</v>
      </c>
      <c r="AJ228" s="32">
        <v>1</v>
      </c>
      <c r="AK228" s="16"/>
      <c r="AL228" s="34">
        <f t="shared" si="135"/>
        <v>-0.26778589392171098</v>
      </c>
      <c r="AM228" s="34">
        <f t="shared" si="136"/>
        <v>0.17891436721389078</v>
      </c>
      <c r="AN228" s="34">
        <f t="shared" si="137"/>
        <v>-9.0734767798501356E-2</v>
      </c>
      <c r="AO228" s="34">
        <f t="shared" si="138"/>
        <v>-1.0132941339287109</v>
      </c>
      <c r="AP228" s="34">
        <f t="shared" si="139"/>
        <v>2.2656192049180231E-2</v>
      </c>
      <c r="AQ228" s="34">
        <f t="shared" si="140"/>
        <v>0.12373829891151961</v>
      </c>
      <c r="AR228" s="34">
        <f t="shared" si="141"/>
        <v>0.68188777531367817</v>
      </c>
      <c r="AS228" s="34">
        <f t="shared" si="142"/>
        <v>-3.7202366467206774E-2</v>
      </c>
      <c r="AT228" s="34">
        <f t="shared" si="143"/>
        <v>-0.15074875333706975</v>
      </c>
      <c r="AU228" s="34">
        <f t="shared" si="144"/>
        <v>1.0426854403447507</v>
      </c>
      <c r="AV228" s="34">
        <f t="shared" si="145"/>
        <v>-0.64879765232385067</v>
      </c>
      <c r="AW228" s="34">
        <f t="shared" si="146"/>
        <v>2.0671852678863005E-2</v>
      </c>
      <c r="AX228" s="34">
        <f t="shared" si="147"/>
        <v>-0.20200785050292994</v>
      </c>
      <c r="AY228" s="34">
        <f t="shared" si="148"/>
        <v>5.5983293370200547E-2</v>
      </c>
      <c r="AZ228" s="34">
        <f t="shared" si="149"/>
        <v>-0.78939127937879106</v>
      </c>
      <c r="BA228" s="34">
        <f t="shared" si="150"/>
        <v>-5.2733750848303319E-2</v>
      </c>
      <c r="BB228" s="34">
        <f t="shared" si="151"/>
        <v>-0.68630308260731698</v>
      </c>
      <c r="BC228" s="34">
        <f t="shared" si="152"/>
        <v>-1.2851809576384043</v>
      </c>
      <c r="BD228" s="34">
        <f t="shared" si="153"/>
        <v>-0.24988024445188242</v>
      </c>
      <c r="BE228" s="34">
        <f t="shared" si="154"/>
        <v>-1.0501814157013749</v>
      </c>
      <c r="BF228" s="34">
        <f t="shared" si="155"/>
        <v>2.606210233432515</v>
      </c>
      <c r="BG228" s="34">
        <f t="shared" si="156"/>
        <v>-0.258133953880894</v>
      </c>
      <c r="BH228" s="34">
        <f t="shared" si="157"/>
        <v>-0.11506432621005545</v>
      </c>
      <c r="BI228" s="19">
        <f t="shared" si="165"/>
        <v>-6.5767399117616894E-3</v>
      </c>
      <c r="BJ228" s="19">
        <f t="shared" si="166"/>
        <v>5.816635330675065E-2</v>
      </c>
      <c r="BK228" s="19">
        <f t="shared" si="167"/>
        <v>-0.53005640600910742</v>
      </c>
      <c r="BL228" s="19">
        <f t="shared" si="168"/>
        <v>-0.20926732362939038</v>
      </c>
      <c r="BM228" s="19">
        <f t="shared" si="169"/>
        <v>0.27182046264734955</v>
      </c>
      <c r="BN228" s="19">
        <f t="shared" si="170"/>
        <v>-0.65558832064897887</v>
      </c>
      <c r="BO228" s="19">
        <f t="shared" si="171"/>
        <v>-0.59400452020954642</v>
      </c>
      <c r="BP228" s="19">
        <f t="shared" si="172"/>
        <v>-0.23489687221232047</v>
      </c>
      <c r="BQ228" s="19">
        <f t="shared" si="173"/>
        <v>0.79813587762700156</v>
      </c>
      <c r="BR228" s="19">
        <f t="shared" si="174"/>
        <v>-0.15664551814413483</v>
      </c>
      <c r="BS228" s="19">
        <f t="shared" si="175"/>
        <v>-0.10895564225385529</v>
      </c>
      <c r="BT228" s="19">
        <f>IF(AND('[1]Ponderación por derecho'!$B$13&lt;&gt;1,'[1]Ponderación por derecho'!$B$13&lt;&gt;0),"Error ponderación",IFERROR(IF(SUM($BI$1126:$BS$1126)=0,0,SUMPRODUCT($BI$1126:$BS$1126,BI228:BS228)),""))</f>
        <v>-0.48204548563811672</v>
      </c>
      <c r="BU228" s="34">
        <f t="shared" si="176"/>
        <v>-0.48186054069645456</v>
      </c>
      <c r="BV228" s="16">
        <f t="shared" si="177"/>
        <v>0</v>
      </c>
      <c r="BW228" s="34">
        <f t="shared" si="158"/>
        <v>-0.46851664042251406</v>
      </c>
      <c r="BX228" s="34">
        <f t="shared" si="159"/>
        <v>-4.0063562579293138E-2</v>
      </c>
      <c r="BY228" s="34">
        <f t="shared" si="178"/>
        <v>-0.10981714471090863</v>
      </c>
      <c r="BZ228" s="34">
        <f t="shared" si="179"/>
        <v>0.20613244923757193</v>
      </c>
      <c r="CA228" s="19">
        <f t="shared" si="160"/>
        <v>0.15575008341856439</v>
      </c>
      <c r="CB228" s="16"/>
      <c r="CC228" s="5">
        <f t="shared" si="161"/>
        <v>15236</v>
      </c>
      <c r="CD228" s="6">
        <f t="shared" si="162"/>
        <v>2.500755345108625E-5</v>
      </c>
      <c r="CE228" s="19">
        <f t="shared" si="163"/>
        <v>0.83942330514657282</v>
      </c>
      <c r="CF228" s="4">
        <f t="shared" si="164"/>
        <v>2.0991923171540402E-5</v>
      </c>
      <c r="CG228" s="3">
        <f>IF('Ponderación por derecho'!$D$20="Error ponderación","",CF228/$CF$1127)</f>
        <v>1.4102723581315335E-5</v>
      </c>
      <c r="CH228" s="39"/>
    </row>
    <row r="229" spans="1:86" ht="18.95" customHeight="1">
      <c r="A229" s="7">
        <v>15238</v>
      </c>
      <c r="B229" s="7" t="s">
        <v>783</v>
      </c>
      <c r="C229" s="7" t="s">
        <v>871</v>
      </c>
      <c r="D229" s="5">
        <v>0</v>
      </c>
      <c r="E229" s="5">
        <v>1982</v>
      </c>
      <c r="F229" s="5">
        <v>27.51923</v>
      </c>
      <c r="G229" s="5">
        <v>30.56878</v>
      </c>
      <c r="H229" s="5">
        <v>60.517519999999998</v>
      </c>
      <c r="I229" s="5">
        <v>10.242509999999999</v>
      </c>
      <c r="J229" s="5">
        <v>4.1878500000000001</v>
      </c>
      <c r="K229" s="85">
        <v>2.2847900000000001E-2</v>
      </c>
      <c r="L229" s="85">
        <v>9.8904000000000006E-3</v>
      </c>
      <c r="M229" s="85">
        <v>1.9068000000000002E-2</v>
      </c>
      <c r="N229" s="85">
        <v>1.3602E-3</v>
      </c>
      <c r="O229" s="85">
        <v>2.8835000000000002E-3</v>
      </c>
      <c r="P229" s="85">
        <v>2.2258E-2</v>
      </c>
      <c r="Q229" s="85">
        <v>1.02431E-2</v>
      </c>
      <c r="R229" s="85">
        <v>0</v>
      </c>
      <c r="S229" s="85">
        <v>3.4600000000000001E-4</v>
      </c>
      <c r="T229" s="5">
        <v>0.9201355</v>
      </c>
      <c r="U229" s="5">
        <v>0.34995159999999997</v>
      </c>
      <c r="V229" s="5">
        <v>0.7928364</v>
      </c>
      <c r="W229" s="5">
        <v>0.60309780000000002</v>
      </c>
      <c r="X229" s="5">
        <v>0.77976760000000001</v>
      </c>
      <c r="Y229" s="5">
        <v>0.87657309999999999</v>
      </c>
      <c r="Z229" s="5">
        <v>9.7902100000000006E-2</v>
      </c>
      <c r="AA229" s="5">
        <v>7.5681000000000001E-4</v>
      </c>
      <c r="AB229" s="5">
        <v>0</v>
      </c>
      <c r="AC229" s="5">
        <v>0.622</v>
      </c>
      <c r="AD229" s="40">
        <v>657652.37134207867</v>
      </c>
      <c r="AE229" s="19">
        <v>0.72924529999999999</v>
      </c>
      <c r="AF229" s="5">
        <v>1</v>
      </c>
      <c r="AG229" s="5">
        <v>0</v>
      </c>
      <c r="AH229" s="32">
        <v>0</v>
      </c>
      <c r="AI229" s="32">
        <v>0</v>
      </c>
      <c r="AJ229" s="32">
        <v>0</v>
      </c>
      <c r="AK229" s="16"/>
      <c r="AL229" s="34">
        <f t="shared" si="135"/>
        <v>-2.5599662520454234</v>
      </c>
      <c r="AM229" s="34">
        <f t="shared" si="136"/>
        <v>-2.5765769023229597</v>
      </c>
      <c r="AN229" s="34">
        <f t="shared" si="137"/>
        <v>-1.6700951231775489</v>
      </c>
      <c r="AO229" s="34">
        <f t="shared" si="138"/>
        <v>-0.84418311383240507</v>
      </c>
      <c r="AP229" s="34">
        <f t="shared" si="139"/>
        <v>-1.5604481498772602</v>
      </c>
      <c r="AQ229" s="34">
        <f t="shared" si="140"/>
        <v>0.25341911186346761</v>
      </c>
      <c r="AR229" s="34">
        <f t="shared" si="141"/>
        <v>-0.26297696515750507</v>
      </c>
      <c r="AS229" s="34">
        <f t="shared" si="142"/>
        <v>-0.66323063128105919</v>
      </c>
      <c r="AT229" s="34">
        <f t="shared" si="143"/>
        <v>-0.11953776685007696</v>
      </c>
      <c r="AU229" s="34">
        <f t="shared" si="144"/>
        <v>-0.35667530627825489</v>
      </c>
      <c r="AV229" s="34">
        <f t="shared" si="145"/>
        <v>-0.10989290520624083</v>
      </c>
      <c r="AW229" s="34">
        <f t="shared" si="146"/>
        <v>-0.12468990727005472</v>
      </c>
      <c r="AX229" s="34">
        <f t="shared" si="147"/>
        <v>-0.20200785050292994</v>
      </c>
      <c r="AY229" s="34">
        <f t="shared" si="148"/>
        <v>-0.19668044947973587</v>
      </c>
      <c r="AZ229" s="34">
        <f t="shared" si="149"/>
        <v>-0.37968499272836931</v>
      </c>
      <c r="BA229" s="34">
        <f t="shared" si="150"/>
        <v>1.3726253958363979</v>
      </c>
      <c r="BB229" s="34">
        <f t="shared" si="151"/>
        <v>-0.18535647760514284</v>
      </c>
      <c r="BC229" s="34">
        <f t="shared" si="152"/>
        <v>-0.32640050211393429</v>
      </c>
      <c r="BD229" s="34">
        <f t="shared" si="153"/>
        <v>-0.32705111736795289</v>
      </c>
      <c r="BE229" s="34">
        <f t="shared" si="154"/>
        <v>0.22607715607499432</v>
      </c>
      <c r="BF229" s="34">
        <f t="shared" si="155"/>
        <v>-3.6684484168981638E-2</v>
      </c>
      <c r="BG229" s="34">
        <f t="shared" si="156"/>
        <v>-0.19897558745015118</v>
      </c>
      <c r="BH229" s="34">
        <f t="shared" si="157"/>
        <v>-0.11506432621005545</v>
      </c>
      <c r="BI229" s="19">
        <f t="shared" si="165"/>
        <v>-1.4683538492561135E-2</v>
      </c>
      <c r="BJ229" s="19">
        <f t="shared" si="166"/>
        <v>-1.0083034483618691</v>
      </c>
      <c r="BK229" s="19">
        <f t="shared" si="167"/>
        <v>-1.1831991284801391</v>
      </c>
      <c r="BL229" s="19">
        <f t="shared" si="168"/>
        <v>-1.3397520094477502</v>
      </c>
      <c r="BM229" s="19">
        <f t="shared" si="169"/>
        <v>-0.74805819117448935</v>
      </c>
      <c r="BN229" s="19">
        <f t="shared" si="170"/>
        <v>-0.81459400039222329</v>
      </c>
      <c r="BO229" s="19">
        <f t="shared" si="171"/>
        <v>-0.44951933794360971</v>
      </c>
      <c r="BP229" s="19">
        <f t="shared" si="172"/>
        <v>-1.3809870512741766</v>
      </c>
      <c r="BQ229" s="19">
        <f t="shared" si="173"/>
        <v>-0.93111039523138028</v>
      </c>
      <c r="BR229" s="19">
        <f t="shared" si="174"/>
        <v>-0.98520742965843677</v>
      </c>
      <c r="BS229" s="19">
        <f t="shared" si="175"/>
        <v>-0.95723700924507149</v>
      </c>
      <c r="BT229" s="19">
        <f>IF(AND('[1]Ponderación por derecho'!$B$13&lt;&gt;1,'[1]Ponderación por derecho'!$B$13&lt;&gt;0),"Error ponderación",IFERROR(IF(SUM($BI$1126:$BS$1126)=0,0,SUMPRODUCT($BI$1126:$BS$1126,BI229:BS229)),""))</f>
        <v>-0.67079855876184569</v>
      </c>
      <c r="BU229" s="34">
        <f t="shared" si="176"/>
        <v>-0.67256469998907631</v>
      </c>
      <c r="BV229" s="16">
        <f t="shared" si="177"/>
        <v>0</v>
      </c>
      <c r="BW229" s="34">
        <f t="shared" si="158"/>
        <v>1.5869734607102399</v>
      </c>
      <c r="BX229" s="34">
        <f t="shared" si="159"/>
        <v>-1.2523510771796585E-2</v>
      </c>
      <c r="BY229" s="34">
        <f t="shared" si="178"/>
        <v>0.24482062768013069</v>
      </c>
      <c r="BZ229" s="34">
        <f t="shared" si="179"/>
        <v>-0.60642352587285808</v>
      </c>
      <c r="CA229" s="19">
        <f t="shared" si="160"/>
        <v>-0.46186001554903783</v>
      </c>
      <c r="CB229" s="16"/>
      <c r="CC229" s="5">
        <f t="shared" si="161"/>
        <v>15238</v>
      </c>
      <c r="CD229" s="6">
        <f t="shared" si="162"/>
        <v>2.8985363122837981E-4</v>
      </c>
      <c r="CE229" s="19">
        <f t="shared" si="163"/>
        <v>0.29981725498321371</v>
      </c>
      <c r="CF229" s="4">
        <f t="shared" si="164"/>
        <v>8.6903120061809539E-5</v>
      </c>
      <c r="CG229" s="3">
        <f>IF('Ponderación por derecho'!$D$20="Error ponderación","",CF229/$CF$1127)</f>
        <v>5.8382963322155963E-5</v>
      </c>
      <c r="CH229" s="39"/>
    </row>
    <row r="230" spans="1:86" ht="18.95" customHeight="1">
      <c r="A230" s="7">
        <v>15244</v>
      </c>
      <c r="B230" s="7" t="s">
        <v>783</v>
      </c>
      <c r="C230" s="7" t="s">
        <v>870</v>
      </c>
      <c r="D230" s="5">
        <v>0</v>
      </c>
      <c r="E230" s="5">
        <v>100</v>
      </c>
      <c r="F230" s="5">
        <v>63.477269999999997</v>
      </c>
      <c r="G230" s="5">
        <v>53.592379999999999</v>
      </c>
      <c r="H230" s="5">
        <v>72.983869999999996</v>
      </c>
      <c r="I230" s="5">
        <v>6.2683299999999997</v>
      </c>
      <c r="J230" s="5">
        <v>27.390029999999999</v>
      </c>
      <c r="K230" s="85"/>
      <c r="L230" s="85">
        <v>0</v>
      </c>
      <c r="M230" s="85">
        <v>0</v>
      </c>
      <c r="N230" s="85">
        <v>0</v>
      </c>
      <c r="O230" s="85">
        <v>0</v>
      </c>
      <c r="P230" s="85">
        <v>4.5453000000000004E-3</v>
      </c>
      <c r="Q230" s="85">
        <v>0</v>
      </c>
      <c r="R230" s="85">
        <v>0</v>
      </c>
      <c r="S230" s="85">
        <v>0</v>
      </c>
      <c r="T230" s="5"/>
      <c r="U230" s="5">
        <v>3.125E-2</v>
      </c>
      <c r="V230" s="5">
        <v>0.78125</v>
      </c>
      <c r="W230" s="5">
        <v>0.6875</v>
      </c>
      <c r="X230" s="5">
        <v>0.9375</v>
      </c>
      <c r="Y230" s="5">
        <v>0.9375</v>
      </c>
      <c r="Z230" s="5">
        <v>0</v>
      </c>
      <c r="AA230" s="5">
        <v>5.5E-2</v>
      </c>
      <c r="AB230" s="5">
        <v>0.02</v>
      </c>
      <c r="AC230" s="5">
        <v>0.57520000000000004</v>
      </c>
      <c r="AD230" s="40">
        <v>502032.9</v>
      </c>
      <c r="AE230" s="19" t="s">
        <v>1121</v>
      </c>
      <c r="AF230" s="5">
        <v>0</v>
      </c>
      <c r="AG230" s="5">
        <v>0</v>
      </c>
      <c r="AH230" s="32">
        <v>0</v>
      </c>
      <c r="AI230" s="32">
        <v>0</v>
      </c>
      <c r="AJ230" s="32">
        <v>0</v>
      </c>
      <c r="AK230" s="16"/>
      <c r="AL230" s="34">
        <f t="shared" si="135"/>
        <v>-0.36498327973981443</v>
      </c>
      <c r="AM230" s="34">
        <f t="shared" si="136"/>
        <v>-0.263835114195832</v>
      </c>
      <c r="AN230" s="34">
        <f t="shared" si="137"/>
        <v>-0.1710948470927792</v>
      </c>
      <c r="AO230" s="34">
        <f t="shared" si="138"/>
        <v>-1.1989004593786765</v>
      </c>
      <c r="AP230" s="34">
        <f t="shared" si="139"/>
        <v>0.19200924274233286</v>
      </c>
      <c r="AQ230" s="34" t="str">
        <f t="shared" si="140"/>
        <v/>
      </c>
      <c r="AR230" s="34">
        <f t="shared" si="141"/>
        <v>-0.60911705809610017</v>
      </c>
      <c r="AS230" s="34">
        <f t="shared" si="142"/>
        <v>-0.95991233330143277</v>
      </c>
      <c r="AT230" s="34">
        <f t="shared" si="143"/>
        <v>-0.15074875333706975</v>
      </c>
      <c r="AU230" s="34">
        <f t="shared" si="144"/>
        <v>-0.42992876172112682</v>
      </c>
      <c r="AV230" s="34">
        <f t="shared" si="145"/>
        <v>-0.53874806354347193</v>
      </c>
      <c r="AW230" s="34">
        <f t="shared" si="146"/>
        <v>-0.41165100414070804</v>
      </c>
      <c r="AX230" s="34">
        <f t="shared" si="147"/>
        <v>-0.20200785050292994</v>
      </c>
      <c r="AY230" s="34">
        <f t="shared" si="148"/>
        <v>-0.21011422768154267</v>
      </c>
      <c r="AZ230" s="34" t="str">
        <f t="shared" si="149"/>
        <v/>
      </c>
      <c r="BA230" s="34">
        <f t="shared" si="150"/>
        <v>-1.6567803632421916</v>
      </c>
      <c r="BB230" s="34">
        <f t="shared" si="151"/>
        <v>-0.46955965174541886</v>
      </c>
      <c r="BC230" s="34">
        <f t="shared" si="152"/>
        <v>0.61614052876165981</v>
      </c>
      <c r="BD230" s="34">
        <f t="shared" si="153"/>
        <v>1.5632703453914654</v>
      </c>
      <c r="BE230" s="34">
        <f t="shared" si="154"/>
        <v>1.1576555795580545</v>
      </c>
      <c r="BF230" s="34">
        <f t="shared" si="155"/>
        <v>-1.0161597436814094</v>
      </c>
      <c r="BG230" s="34">
        <f t="shared" si="156"/>
        <v>4.0411091238940484</v>
      </c>
      <c r="BH230" s="34">
        <f t="shared" si="157"/>
        <v>0.38347764078888791</v>
      </c>
      <c r="BI230" s="19">
        <f t="shared" si="165"/>
        <v>-0.91393760516748535</v>
      </c>
      <c r="BJ230" s="19">
        <f t="shared" si="166"/>
        <v>-0.4475039413457837</v>
      </c>
      <c r="BK230" s="19">
        <f t="shared" si="167"/>
        <v>-0.23625169475986249</v>
      </c>
      <c r="BL230" s="19">
        <f t="shared" si="168"/>
        <v>-0.2578660165384421</v>
      </c>
      <c r="BM230" s="19">
        <f t="shared" si="169"/>
        <v>0.44178360880422379</v>
      </c>
      <c r="BN230" s="19">
        <f t="shared" si="170"/>
        <v>8.4641412091589416E-2</v>
      </c>
      <c r="BO230" s="19">
        <f t="shared" si="171"/>
        <v>-0.80527573175969225</v>
      </c>
      <c r="BP230" s="19">
        <f t="shared" si="172"/>
        <v>-0.28349556512137219</v>
      </c>
      <c r="BQ230" s="19">
        <f t="shared" si="173"/>
        <v>-0.53041908370092217</v>
      </c>
      <c r="BR230" s="19">
        <f t="shared" si="174"/>
        <v>1.155337205490897</v>
      </c>
      <c r="BS230" s="19">
        <f t="shared" si="175"/>
        <v>-6.3873288877489734E-2</v>
      </c>
      <c r="BT230" s="19">
        <f>IF(AND('[1]Ponderación por derecho'!$B$13&lt;&gt;1,'[1]Ponderación por derecho'!$B$13&lt;&gt;0),"Error ponderación",IFERROR(IF(SUM($BI$1126:$BS$1126)=0,0,SUMPRODUCT($BI$1126:$BS$1126,BI230:BS230)),""))</f>
        <v>-0.46674623052152608</v>
      </c>
      <c r="BU230" s="34">
        <f t="shared" si="176"/>
        <v>-0.46640314158486379</v>
      </c>
      <c r="BV230" s="16">
        <f t="shared" si="177"/>
        <v>0</v>
      </c>
      <c r="BW230" s="34">
        <f t="shared" si="158"/>
        <v>0.90953024428057239</v>
      </c>
      <c r="BX230" s="34">
        <f t="shared" si="159"/>
        <v>-2.128515921415167E-2</v>
      </c>
      <c r="BY230" s="34" t="str">
        <f t="shared" si="178"/>
        <v/>
      </c>
      <c r="BZ230" s="34">
        <f t="shared" si="179"/>
        <v>-0.44412254253321037</v>
      </c>
      <c r="CA230" s="19">
        <f t="shared" si="160"/>
        <v>-0.33849777411168197</v>
      </c>
      <c r="CB230" s="16"/>
      <c r="CC230" s="5">
        <f t="shared" si="161"/>
        <v>15244</v>
      </c>
      <c r="CD230" s="6">
        <f t="shared" si="162"/>
        <v>1.4624300263793127E-5</v>
      </c>
      <c r="CE230" s="19">
        <f t="shared" si="163"/>
        <v>0.40346908033789819</v>
      </c>
      <c r="CF230" s="4">
        <f t="shared" si="164"/>
        <v>5.9004529780178952E-6</v>
      </c>
      <c r="CG230" s="3">
        <f>IF('Ponderación por derecho'!$D$20="Error ponderación","",CF230/$CF$1127)</f>
        <v>3.9640225754231877E-6</v>
      </c>
      <c r="CH230" s="39"/>
    </row>
    <row r="231" spans="1:86" ht="18.95" customHeight="1">
      <c r="A231" s="7">
        <v>15248</v>
      </c>
      <c r="B231" s="7" t="s">
        <v>783</v>
      </c>
      <c r="C231" s="7" t="s">
        <v>869</v>
      </c>
      <c r="D231" s="5">
        <v>0</v>
      </c>
      <c r="E231" s="5">
        <v>65</v>
      </c>
      <c r="F231" s="5">
        <v>65.527739999999994</v>
      </c>
      <c r="G231" s="5">
        <v>51.446750000000002</v>
      </c>
      <c r="H231" s="5">
        <v>78.530090000000001</v>
      </c>
      <c r="I231" s="5">
        <v>7.4074049999999998</v>
      </c>
      <c r="J231" s="5">
        <v>25.48611</v>
      </c>
      <c r="K231" s="85"/>
      <c r="L231" s="85">
        <v>2.0328200000000001E-2</v>
      </c>
      <c r="M231" s="85">
        <v>3.9115999999999998E-2</v>
      </c>
      <c r="N231" s="85">
        <v>0</v>
      </c>
      <c r="O231" s="85">
        <v>1.8927699999999999E-2</v>
      </c>
      <c r="P231" s="85">
        <v>6.48146E-2</v>
      </c>
      <c r="Q231" s="85">
        <v>0</v>
      </c>
      <c r="R231" s="85">
        <v>0</v>
      </c>
      <c r="S231" s="85">
        <v>0</v>
      </c>
      <c r="T231" s="5">
        <v>0.98924730000000005</v>
      </c>
      <c r="U231" s="5">
        <v>0.15053759999999999</v>
      </c>
      <c r="V231" s="5">
        <v>0.92473119999999998</v>
      </c>
      <c r="W231" s="5">
        <v>0.61290319999999998</v>
      </c>
      <c r="X231" s="5">
        <v>0.68817200000000001</v>
      </c>
      <c r="Y231" s="5">
        <v>0.84946239999999995</v>
      </c>
      <c r="Z231" s="5">
        <v>9.375E-2</v>
      </c>
      <c r="AA231" s="5">
        <v>1.538462E-2</v>
      </c>
      <c r="AB231" s="5">
        <v>0</v>
      </c>
      <c r="AC231" s="5">
        <v>0.52010000000000001</v>
      </c>
      <c r="AD231" s="40">
        <v>207676.92307692306</v>
      </c>
      <c r="AE231" s="19">
        <v>0</v>
      </c>
      <c r="AF231" s="5">
        <v>0</v>
      </c>
      <c r="AG231" s="5">
        <v>0</v>
      </c>
      <c r="AH231" s="32">
        <v>0</v>
      </c>
      <c r="AI231" s="32">
        <v>0</v>
      </c>
      <c r="AJ231" s="32">
        <v>0</v>
      </c>
      <c r="AK231" s="16"/>
      <c r="AL231" s="34">
        <f t="shared" si="135"/>
        <v>-0.23981664843222714</v>
      </c>
      <c r="AM231" s="34">
        <f t="shared" si="136"/>
        <v>-0.4793656204094216</v>
      </c>
      <c r="AN231" s="34">
        <f t="shared" si="137"/>
        <v>0.49580326752993559</v>
      </c>
      <c r="AO231" s="34">
        <f t="shared" si="138"/>
        <v>-1.0972317729130108</v>
      </c>
      <c r="AP231" s="34">
        <f t="shared" si="139"/>
        <v>4.8206432878936646E-2</v>
      </c>
      <c r="AQ231" s="34" t="str">
        <f t="shared" si="140"/>
        <v/>
      </c>
      <c r="AR231" s="34">
        <f t="shared" si="141"/>
        <v>0.10232080460655583</v>
      </c>
      <c r="AS231" s="34">
        <f t="shared" si="142"/>
        <v>-0.35130097100706881</v>
      </c>
      <c r="AT231" s="34">
        <f t="shared" si="143"/>
        <v>-0.15074875333706975</v>
      </c>
      <c r="AU231" s="34">
        <f t="shared" si="144"/>
        <v>5.0917233973704845E-2</v>
      </c>
      <c r="AV231" s="34">
        <f t="shared" si="145"/>
        <v>0.9204761199166489</v>
      </c>
      <c r="AW231" s="34">
        <f t="shared" si="146"/>
        <v>-0.41165100414070804</v>
      </c>
      <c r="AX231" s="34">
        <f t="shared" si="147"/>
        <v>-0.20200785050292994</v>
      </c>
      <c r="AY231" s="34">
        <f t="shared" si="148"/>
        <v>-0.21011422768154267</v>
      </c>
      <c r="AZ231" s="34">
        <f t="shared" si="149"/>
        <v>0.82095014417605627</v>
      </c>
      <c r="BA231" s="34">
        <f t="shared" si="150"/>
        <v>-0.52289668513494914</v>
      </c>
      <c r="BB231" s="34">
        <f t="shared" si="151"/>
        <v>3.049895266905394</v>
      </c>
      <c r="BC231" s="34">
        <f t="shared" si="152"/>
        <v>-0.21690108356622442</v>
      </c>
      <c r="BD231" s="34">
        <f t="shared" si="153"/>
        <v>-1.4247655284485334</v>
      </c>
      <c r="BE231" s="34">
        <f t="shared" si="154"/>
        <v>-0.18844817125205235</v>
      </c>
      <c r="BF231" s="34">
        <f t="shared" si="155"/>
        <v>-7.8224749648696135E-2</v>
      </c>
      <c r="BG231" s="34">
        <f t="shared" si="156"/>
        <v>0.94445188319543216</v>
      </c>
      <c r="BH231" s="34">
        <f t="shared" si="157"/>
        <v>-0.11506432621005545</v>
      </c>
      <c r="BI231" s="19">
        <f t="shared" si="165"/>
        <v>-1.3546708802506774E-2</v>
      </c>
      <c r="BJ231" s="19">
        <f t="shared" si="166"/>
        <v>0.89095015036750935</v>
      </c>
      <c r="BK231" s="19">
        <f t="shared" si="167"/>
        <v>-0.26933956766850681</v>
      </c>
      <c r="BL231" s="19">
        <f t="shared" si="168"/>
        <v>-0.19528270088464844</v>
      </c>
      <c r="BM231" s="19">
        <f t="shared" si="169"/>
        <v>-0.44188062053196403</v>
      </c>
      <c r="BN231" s="19">
        <f t="shared" si="170"/>
        <v>0.16407043341078978</v>
      </c>
      <c r="BO231" s="19">
        <f t="shared" si="171"/>
        <v>-0.2293108776258875</v>
      </c>
      <c r="BP231" s="19">
        <f t="shared" si="172"/>
        <v>-0.22091224946757854</v>
      </c>
      <c r="BQ231" s="19">
        <f t="shared" si="173"/>
        <v>-0.17605187525415533</v>
      </c>
      <c r="BR231" s="19">
        <f t="shared" si="174"/>
        <v>0.16484033569388745</v>
      </c>
      <c r="BS231" s="19">
        <f t="shared" si="175"/>
        <v>-0.18833173410794177</v>
      </c>
      <c r="BT231" s="19">
        <f>IF(AND('[1]Ponderación por derecho'!$B$13&lt;&gt;1,'[1]Ponderación por derecho'!$B$13&lt;&gt;0),"Error ponderación",IFERROR(IF(SUM($BI$1126:$BS$1126)=0,0,SUMPRODUCT($BI$1126:$BS$1126,BI231:BS231)),""))</f>
        <v>0.11275572128379506</v>
      </c>
      <c r="BU231" s="34">
        <f t="shared" si="176"/>
        <v>0.11908895503930526</v>
      </c>
      <c r="BV231" s="16">
        <f t="shared" si="177"/>
        <v>0</v>
      </c>
      <c r="BW231" s="34">
        <f t="shared" si="158"/>
        <v>0.11194218391145405</v>
      </c>
      <c r="BX231" s="34">
        <f t="shared" si="159"/>
        <v>-3.7857915595239738E-2</v>
      </c>
      <c r="BY231" s="34">
        <f t="shared" si="178"/>
        <v>-2.7676504258153067</v>
      </c>
      <c r="BZ231" s="34">
        <f t="shared" si="179"/>
        <v>0.89785538583303082</v>
      </c>
      <c r="CA231" s="19">
        <f t="shared" si="160"/>
        <v>0.68151702676154002</v>
      </c>
      <c r="CB231" s="16"/>
      <c r="CC231" s="5">
        <f t="shared" si="161"/>
        <v>15248</v>
      </c>
      <c r="CD231" s="6">
        <f t="shared" si="162"/>
        <v>9.5057951714655328E-6</v>
      </c>
      <c r="CE231" s="19">
        <f t="shared" si="163"/>
        <v>1.7862859155731667</v>
      </c>
      <c r="CF231" s="4">
        <f t="shared" si="164"/>
        <v>1.6980068031112295E-5</v>
      </c>
      <c r="CG231" s="3">
        <f>IF('Ponderación por derecho'!$D$20="Error ponderación","",CF231/$CF$1127)</f>
        <v>1.1407492485460249E-5</v>
      </c>
      <c r="CH231" s="39"/>
    </row>
    <row r="232" spans="1:86" ht="18.95" customHeight="1">
      <c r="A232" s="7">
        <v>15272</v>
      </c>
      <c r="B232" s="7" t="s">
        <v>783</v>
      </c>
      <c r="C232" s="7" t="s">
        <v>868</v>
      </c>
      <c r="D232" s="5">
        <v>0</v>
      </c>
      <c r="E232" s="5">
        <v>46</v>
      </c>
      <c r="F232" s="5">
        <v>53.562019999999997</v>
      </c>
      <c r="G232" s="5">
        <v>51.166969999999999</v>
      </c>
      <c r="H232" s="5">
        <v>71.621539999999996</v>
      </c>
      <c r="I232" s="5">
        <v>13.438980000000001</v>
      </c>
      <c r="J232" s="5">
        <v>13.9169</v>
      </c>
      <c r="K232" s="85"/>
      <c r="L232" s="85">
        <v>1.1869599999999999E-2</v>
      </c>
      <c r="M232" s="85">
        <v>0.1032923</v>
      </c>
      <c r="N232" s="85">
        <v>0</v>
      </c>
      <c r="O232" s="85">
        <v>6.4938000000000001E-3</v>
      </c>
      <c r="P232" s="85">
        <v>2.3536899999999999E-2</v>
      </c>
      <c r="Q232" s="85">
        <v>1.2900699999999999E-2</v>
      </c>
      <c r="R232" s="85">
        <v>0</v>
      </c>
      <c r="S232" s="85">
        <v>0</v>
      </c>
      <c r="T232" s="5">
        <v>0.97674419999999995</v>
      </c>
      <c r="U232" s="5">
        <v>0.1860465</v>
      </c>
      <c r="V232" s="5">
        <v>0.60465120000000006</v>
      </c>
      <c r="W232" s="5">
        <v>0.51162790000000002</v>
      </c>
      <c r="X232" s="5">
        <v>0.90697680000000003</v>
      </c>
      <c r="Y232" s="5">
        <v>0.95348829999999996</v>
      </c>
      <c r="Z232" s="5">
        <v>0.15</v>
      </c>
      <c r="AA232" s="5">
        <v>0</v>
      </c>
      <c r="AB232" s="5">
        <v>0</v>
      </c>
      <c r="AC232" s="5">
        <v>0.50109999999999999</v>
      </c>
      <c r="AD232" s="40">
        <v>13043.478260869566</v>
      </c>
      <c r="AE232" s="19">
        <v>0.84811320000000001</v>
      </c>
      <c r="AF232" s="5">
        <v>1</v>
      </c>
      <c r="AG232" s="5">
        <v>0</v>
      </c>
      <c r="AH232" s="32">
        <v>0</v>
      </c>
      <c r="AI232" s="32">
        <v>0</v>
      </c>
      <c r="AJ232" s="32">
        <v>0</v>
      </c>
      <c r="AK232" s="16"/>
      <c r="AL232" s="34">
        <f t="shared" si="135"/>
        <v>-0.9702388753215867</v>
      </c>
      <c r="AM232" s="34">
        <f t="shared" si="136"/>
        <v>-0.50746977864194009</v>
      </c>
      <c r="AN232" s="34">
        <f t="shared" si="137"/>
        <v>-0.33490647167564142</v>
      </c>
      <c r="AO232" s="34">
        <f t="shared" si="138"/>
        <v>-0.55888064803611737</v>
      </c>
      <c r="AP232" s="34">
        <f t="shared" si="139"/>
        <v>-0.82561437151394901</v>
      </c>
      <c r="AQ232" s="34" t="str">
        <f t="shared" si="140"/>
        <v/>
      </c>
      <c r="AR232" s="34">
        <f t="shared" si="141"/>
        <v>-0.19370974927704857</v>
      </c>
      <c r="AS232" s="34">
        <f t="shared" si="142"/>
        <v>0.64722713437210577</v>
      </c>
      <c r="AT232" s="34">
        <f t="shared" si="143"/>
        <v>-0.15074875333706975</v>
      </c>
      <c r="AU232" s="34">
        <f t="shared" si="144"/>
        <v>-0.26495796617580974</v>
      </c>
      <c r="AV232" s="34">
        <f t="shared" si="145"/>
        <v>-7.8928520217081369E-2</v>
      </c>
      <c r="AW232" s="34">
        <f t="shared" si="146"/>
        <v>-5.0237074529629645E-2</v>
      </c>
      <c r="AX232" s="34">
        <f t="shared" si="147"/>
        <v>-0.20200785050292994</v>
      </c>
      <c r="AY232" s="34">
        <f t="shared" si="148"/>
        <v>-0.21011422768154267</v>
      </c>
      <c r="AZ232" s="34">
        <f t="shared" si="149"/>
        <v>0.603741777728795</v>
      </c>
      <c r="BA232" s="34">
        <f t="shared" si="150"/>
        <v>-0.18536820658778855</v>
      </c>
      <c r="BB232" s="34">
        <f t="shared" si="151"/>
        <v>-4.8013572342010375</v>
      </c>
      <c r="BC232" s="34">
        <f t="shared" si="152"/>
        <v>-1.3478683529529825</v>
      </c>
      <c r="BD232" s="34">
        <f t="shared" si="153"/>
        <v>1.1974694061291564</v>
      </c>
      <c r="BE232" s="34">
        <f t="shared" si="154"/>
        <v>1.4021182932062817</v>
      </c>
      <c r="BF232" s="34">
        <f t="shared" si="155"/>
        <v>0.48453624677093177</v>
      </c>
      <c r="BG232" s="34">
        <f t="shared" si="156"/>
        <v>-0.258133953880894</v>
      </c>
      <c r="BH232" s="34">
        <f t="shared" si="157"/>
        <v>-0.11506432621005545</v>
      </c>
      <c r="BI232" s="19">
        <f t="shared" si="165"/>
        <v>-0.260137339131715</v>
      </c>
      <c r="BJ232" s="19">
        <f t="shared" si="166"/>
        <v>-1.8341789207066752</v>
      </c>
      <c r="BK232" s="19">
        <f t="shared" si="167"/>
        <v>-0.55696003130082117</v>
      </c>
      <c r="BL232" s="19">
        <f t="shared" si="168"/>
        <v>-0.56049381432932821</v>
      </c>
      <c r="BM232" s="19">
        <f t="shared" si="169"/>
        <v>3.5632356146465892E-2</v>
      </c>
      <c r="BN232" s="19">
        <f t="shared" si="170"/>
        <v>0.11765029922253789</v>
      </c>
      <c r="BO232" s="19">
        <f t="shared" si="171"/>
        <v>-1.7919816123173431E-3</v>
      </c>
      <c r="BP232" s="19">
        <f t="shared" si="172"/>
        <v>-0.58612336291225831</v>
      </c>
      <c r="BQ232" s="19">
        <f t="shared" si="173"/>
        <v>-0.2319389520773992</v>
      </c>
      <c r="BR232" s="19">
        <f t="shared" si="174"/>
        <v>-0.47949568562800776</v>
      </c>
      <c r="BS232" s="19">
        <f t="shared" si="175"/>
        <v>-0.43180580973772825</v>
      </c>
      <c r="BT232" s="19">
        <f>IF(AND('[1]Ponderación por derecho'!$B$13&lt;&gt;1,'[1]Ponderación por derecho'!$B$13&lt;&gt;0),"Error ponderación",IFERROR(IF(SUM($BI$1126:$BS$1126)=0,0,SUMPRODUCT($BI$1126:$BS$1126,BI232:BS232)),""))</f>
        <v>-0.33243668518073233</v>
      </c>
      <c r="BU232" s="34">
        <f t="shared" si="176"/>
        <v>-0.33070527714585368</v>
      </c>
      <c r="BV232" s="16">
        <f t="shared" si="177"/>
        <v>0</v>
      </c>
      <c r="BW232" s="34">
        <f t="shared" si="158"/>
        <v>-0.16308818173306958</v>
      </c>
      <c r="BX232" s="34">
        <f t="shared" si="159"/>
        <v>-4.8816118986473554E-2</v>
      </c>
      <c r="BY232" s="34">
        <f t="shared" si="178"/>
        <v>0.73585719375712888</v>
      </c>
      <c r="BZ232" s="34">
        <f t="shared" si="179"/>
        <v>-0.17465096434586191</v>
      </c>
      <c r="CA232" s="19">
        <f t="shared" si="160"/>
        <v>-0.13367697016568197</v>
      </c>
      <c r="CB232" s="16"/>
      <c r="CC232" s="5">
        <f t="shared" si="161"/>
        <v>15272</v>
      </c>
      <c r="CD232" s="6">
        <f t="shared" si="162"/>
        <v>6.7271781213448393E-6</v>
      </c>
      <c r="CE232" s="19">
        <f t="shared" si="163"/>
        <v>0.80322345712389609</v>
      </c>
      <c r="CF232" s="4">
        <f t="shared" si="164"/>
        <v>5.4034272673148385E-6</v>
      </c>
      <c r="CG232" s="3">
        <f>IF('Ponderación por derecho'!$D$20="Error ponderación","",CF232/$CF$1127)</f>
        <v>3.6301124256206692E-6</v>
      </c>
      <c r="CH232" s="39"/>
    </row>
    <row r="233" spans="1:86" ht="18.95" customHeight="1">
      <c r="A233" s="7">
        <v>15276</v>
      </c>
      <c r="B233" s="7" t="s">
        <v>783</v>
      </c>
      <c r="C233" s="7" t="s">
        <v>867</v>
      </c>
      <c r="D233" s="5">
        <v>0</v>
      </c>
      <c r="E233" s="5">
        <v>29</v>
      </c>
      <c r="F233" s="5">
        <v>64.948670000000007</v>
      </c>
      <c r="G233" s="5">
        <v>54.665439999999997</v>
      </c>
      <c r="H233" s="5">
        <v>81.485659999999996</v>
      </c>
      <c r="I233" s="5">
        <v>9.1228949999999998</v>
      </c>
      <c r="J233" s="5">
        <v>17.281410000000001</v>
      </c>
      <c r="K233" s="85"/>
      <c r="L233" s="85">
        <v>1.6601399999999999E-2</v>
      </c>
      <c r="M233" s="85">
        <v>0.16650780000000001</v>
      </c>
      <c r="N233" s="85">
        <v>0</v>
      </c>
      <c r="O233" s="85">
        <v>5.5603800000000002E-2</v>
      </c>
      <c r="P233" s="85">
        <v>2.9104600000000001E-2</v>
      </c>
      <c r="Q233" s="85">
        <v>3.9580900000000002E-2</v>
      </c>
      <c r="R233" s="85">
        <v>0</v>
      </c>
      <c r="S233" s="85">
        <v>1.18227E-2</v>
      </c>
      <c r="T233" s="5"/>
      <c r="U233" s="5">
        <v>0.20588239999999999</v>
      </c>
      <c r="V233" s="5">
        <v>0.64705880000000005</v>
      </c>
      <c r="W233" s="5">
        <v>0.52941179999999999</v>
      </c>
      <c r="X233" s="5">
        <v>0.91176469999999998</v>
      </c>
      <c r="Y233" s="5">
        <v>0.91176469999999998</v>
      </c>
      <c r="Z233" s="5">
        <v>0</v>
      </c>
      <c r="AA233" s="5">
        <v>0</v>
      </c>
      <c r="AB233" s="5">
        <v>0</v>
      </c>
      <c r="AC233" s="5">
        <v>0.60809999999999997</v>
      </c>
      <c r="AD233" s="40">
        <v>482551.72413793101</v>
      </c>
      <c r="AE233" s="19">
        <v>0.49433959999999999</v>
      </c>
      <c r="AF233" s="5">
        <v>0</v>
      </c>
      <c r="AG233" s="5">
        <v>0</v>
      </c>
      <c r="AH233" s="32">
        <v>0</v>
      </c>
      <c r="AI233" s="32">
        <v>0</v>
      </c>
      <c r="AJ233" s="32">
        <v>0</v>
      </c>
      <c r="AK233" s="16"/>
      <c r="AL233" s="34">
        <f t="shared" si="135"/>
        <v>-0.27516475944642538</v>
      </c>
      <c r="AM233" s="34">
        <f t="shared" si="136"/>
        <v>-0.1560452506137818</v>
      </c>
      <c r="AN233" s="34">
        <f t="shared" si="137"/>
        <v>0.85119199365970533</v>
      </c>
      <c r="AO233" s="34">
        <f t="shared" si="138"/>
        <v>-0.94411488864728221</v>
      </c>
      <c r="AP233" s="34">
        <f t="shared" si="139"/>
        <v>-0.5714934043443749</v>
      </c>
      <c r="AQ233" s="34" t="str">
        <f t="shared" si="140"/>
        <v/>
      </c>
      <c r="AR233" s="34">
        <f t="shared" si="141"/>
        <v>-2.8108186977561792E-2</v>
      </c>
      <c r="AS233" s="34">
        <f t="shared" si="142"/>
        <v>1.6308060170063059</v>
      </c>
      <c r="AT233" s="34">
        <f t="shared" si="143"/>
        <v>-0.15074875333706975</v>
      </c>
      <c r="AU233" s="34">
        <f t="shared" si="144"/>
        <v>0.982649870411477</v>
      </c>
      <c r="AV233" s="34">
        <f t="shared" si="145"/>
        <v>5.5875144107059051E-2</v>
      </c>
      <c r="AW233" s="34">
        <f t="shared" si="146"/>
        <v>0.69721042249064802</v>
      </c>
      <c r="AX233" s="34">
        <f t="shared" si="147"/>
        <v>-0.20200785050292994</v>
      </c>
      <c r="AY233" s="34">
        <f t="shared" si="148"/>
        <v>0.24891331436036884</v>
      </c>
      <c r="AZ233" s="34" t="str">
        <f t="shared" si="149"/>
        <v/>
      </c>
      <c r="BA233" s="34">
        <f t="shared" si="150"/>
        <v>3.1811753309309299E-3</v>
      </c>
      <c r="BB233" s="34">
        <f t="shared" si="151"/>
        <v>-3.7611398648998593</v>
      </c>
      <c r="BC233" s="34">
        <f t="shared" si="152"/>
        <v>-1.1492709770671827</v>
      </c>
      <c r="BD233" s="34">
        <f t="shared" si="153"/>
        <v>1.2548493111553003</v>
      </c>
      <c r="BE233" s="34">
        <f t="shared" si="154"/>
        <v>0.76416025644357455</v>
      </c>
      <c r="BF233" s="34">
        <f t="shared" si="155"/>
        <v>-1.0161597436814094</v>
      </c>
      <c r="BG233" s="34">
        <f t="shared" si="156"/>
        <v>-0.258133953880894</v>
      </c>
      <c r="BH233" s="34">
        <f t="shared" si="157"/>
        <v>-0.11506432621005545</v>
      </c>
      <c r="BI233" s="19">
        <f t="shared" si="165"/>
        <v>0.4271865844953181</v>
      </c>
      <c r="BJ233" s="19">
        <f t="shared" si="166"/>
        <v>-1.3150977674970676</v>
      </c>
      <c r="BK233" s="19">
        <f t="shared" si="167"/>
        <v>6.8790093497565888E-2</v>
      </c>
      <c r="BL233" s="19">
        <f t="shared" si="168"/>
        <v>-0.21295675639174755</v>
      </c>
      <c r="BM233" s="19">
        <f t="shared" si="169"/>
        <v>0.55533525907413417</v>
      </c>
      <c r="BN233" s="19">
        <f t="shared" si="170"/>
        <v>0.18162354703473607</v>
      </c>
      <c r="BO233" s="19">
        <f t="shared" si="171"/>
        <v>-0.1234522330783171</v>
      </c>
      <c r="BP233" s="19">
        <f t="shared" si="172"/>
        <v>-0.23858630497467764</v>
      </c>
      <c r="BQ233" s="19">
        <f t="shared" si="173"/>
        <v>-0.34747039625582193</v>
      </c>
      <c r="BR233" s="19">
        <f t="shared" si="174"/>
        <v>-9.479513298898351E-2</v>
      </c>
      <c r="BS233" s="19">
        <f t="shared" si="175"/>
        <v>-4.7105257098704001E-2</v>
      </c>
      <c r="BT233" s="19">
        <f>IF(AND('[1]Ponderación por derecho'!$B$13&lt;&gt;1,'[1]Ponderación por derecho'!$B$13&lt;&gt;0),"Error ponderación",IFERROR(IF(SUM($BI$1126:$BS$1126)=0,0,SUMPRODUCT($BI$1126:$BS$1126,BI233:BS233)),""))</f>
        <v>-0.27025860592815126</v>
      </c>
      <c r="BU233" s="34">
        <f t="shared" si="176"/>
        <v>-0.26788448099107676</v>
      </c>
      <c r="BV233" s="16">
        <f t="shared" si="177"/>
        <v>0</v>
      </c>
      <c r="BW233" s="34">
        <f t="shared" si="158"/>
        <v>1.3857670353176672</v>
      </c>
      <c r="BX233" s="34">
        <f t="shared" si="159"/>
        <v>-2.2381983491185371E-2</v>
      </c>
      <c r="BY233" s="34">
        <f t="shared" si="178"/>
        <v>-0.72556152157895015</v>
      </c>
      <c r="BZ233" s="34">
        <f t="shared" si="179"/>
        <v>-0.21260784341584391</v>
      </c>
      <c r="CA233" s="19">
        <f t="shared" si="160"/>
        <v>-0.16252735408628133</v>
      </c>
      <c r="CB233" s="16"/>
      <c r="CC233" s="5">
        <f t="shared" si="161"/>
        <v>15276</v>
      </c>
      <c r="CD233" s="6">
        <f t="shared" si="162"/>
        <v>4.2410470765000076E-6</v>
      </c>
      <c r="CE233" s="19">
        <f t="shared" si="163"/>
        <v>0.6478955787063454</v>
      </c>
      <c r="CF233" s="4">
        <f t="shared" si="164"/>
        <v>2.7477556499498269E-6</v>
      </c>
      <c r="CG233" s="3">
        <f>IF('Ponderación por derecho'!$D$20="Error ponderación","",CF233/$CF$1127)</f>
        <v>1.8459880061287546E-6</v>
      </c>
      <c r="CH233" s="39"/>
    </row>
    <row r="234" spans="1:86" ht="18.95" customHeight="1">
      <c r="A234" s="7">
        <v>15293</v>
      </c>
      <c r="B234" s="7" t="s">
        <v>783</v>
      </c>
      <c r="C234" s="7" t="s">
        <v>866</v>
      </c>
      <c r="D234" s="5">
        <v>0</v>
      </c>
      <c r="E234" s="5">
        <v>34</v>
      </c>
      <c r="F234" s="5">
        <v>82.623279999999994</v>
      </c>
      <c r="G234" s="5">
        <v>61.89349</v>
      </c>
      <c r="H234" s="5">
        <v>79.822490000000002</v>
      </c>
      <c r="I234" s="5">
        <v>21.77515</v>
      </c>
      <c r="J234" s="5">
        <v>36.544379999999997</v>
      </c>
      <c r="K234" s="85">
        <v>0</v>
      </c>
      <c r="L234" s="85">
        <v>4.4930100000000001E-2</v>
      </c>
      <c r="M234" s="85">
        <v>0.40188099999999999</v>
      </c>
      <c r="N234" s="85">
        <v>3.3546399999999997E-2</v>
      </c>
      <c r="O234" s="85">
        <v>6.4840999999999996E-2</v>
      </c>
      <c r="P234" s="85">
        <v>7.8476900000000002E-2</v>
      </c>
      <c r="Q234" s="85">
        <v>6.1050899999999998E-2</v>
      </c>
      <c r="R234" s="85">
        <v>0</v>
      </c>
      <c r="S234" s="85">
        <v>6.2862399999999999E-2</v>
      </c>
      <c r="T234" s="5">
        <v>0.97777780000000003</v>
      </c>
      <c r="U234" s="5">
        <v>0.24444440000000001</v>
      </c>
      <c r="V234" s="5">
        <v>0.8</v>
      </c>
      <c r="W234" s="5">
        <v>0.73333329999999997</v>
      </c>
      <c r="X234" s="5">
        <v>0.82222220000000001</v>
      </c>
      <c r="Y234" s="5">
        <v>0.88888889999999998</v>
      </c>
      <c r="Z234" s="5">
        <v>0</v>
      </c>
      <c r="AA234" s="5">
        <v>0</v>
      </c>
      <c r="AB234" s="5">
        <v>0</v>
      </c>
      <c r="AC234" s="5">
        <v>0.56769999999999998</v>
      </c>
      <c r="AD234" s="40">
        <v>348868.5294117647</v>
      </c>
      <c r="AE234" s="19">
        <v>0.65943399999999996</v>
      </c>
      <c r="AF234" s="5">
        <v>0</v>
      </c>
      <c r="AG234" s="5">
        <v>0</v>
      </c>
      <c r="AH234" s="32">
        <v>0</v>
      </c>
      <c r="AI234" s="32">
        <v>0</v>
      </c>
      <c r="AJ234" s="32">
        <v>1</v>
      </c>
      <c r="AK234" s="16"/>
      <c r="AL234" s="34">
        <f t="shared" si="135"/>
        <v>0.80374465808974771</v>
      </c>
      <c r="AM234" s="34">
        <f t="shared" si="136"/>
        <v>0.57001901742737127</v>
      </c>
      <c r="AN234" s="34">
        <f t="shared" si="137"/>
        <v>0.65120624890074241</v>
      </c>
      <c r="AO234" s="34">
        <f t="shared" si="138"/>
        <v>0.1851682109542809</v>
      </c>
      <c r="AP234" s="34">
        <f t="shared" si="139"/>
        <v>0.88343601092218349</v>
      </c>
      <c r="AQ234" s="34">
        <f t="shared" si="140"/>
        <v>-0.3929029539360685</v>
      </c>
      <c r="AR234" s="34">
        <f t="shared" si="141"/>
        <v>0.96332783692739443</v>
      </c>
      <c r="AS234" s="34">
        <f t="shared" si="142"/>
        <v>5.2930108411085603</v>
      </c>
      <c r="AT234" s="34">
        <f t="shared" si="143"/>
        <v>0.61900292809746549</v>
      </c>
      <c r="AU234" s="34">
        <f t="shared" si="144"/>
        <v>1.2173149713710385</v>
      </c>
      <c r="AV234" s="34">
        <f t="shared" si="145"/>
        <v>1.2512640760018732</v>
      </c>
      <c r="AW234" s="34">
        <f t="shared" si="146"/>
        <v>1.2986938356968967</v>
      </c>
      <c r="AX234" s="34">
        <f t="shared" si="147"/>
        <v>-0.20200785050292994</v>
      </c>
      <c r="AY234" s="34">
        <f t="shared" si="148"/>
        <v>2.2305780810851057</v>
      </c>
      <c r="AZ234" s="34">
        <f t="shared" si="149"/>
        <v>0.62169785002765721</v>
      </c>
      <c r="BA234" s="34">
        <f t="shared" si="150"/>
        <v>0.3697307780991273</v>
      </c>
      <c r="BB234" s="34">
        <f t="shared" si="151"/>
        <v>-9.6403053453127281E-3</v>
      </c>
      <c r="BC234" s="34">
        <f t="shared" si="152"/>
        <v>1.1279727538746349</v>
      </c>
      <c r="BD234" s="34">
        <f t="shared" si="153"/>
        <v>0.18173998435157979</v>
      </c>
      <c r="BE234" s="34">
        <f t="shared" si="154"/>
        <v>0.41438697567738109</v>
      </c>
      <c r="BF234" s="34">
        <f t="shared" si="155"/>
        <v>-1.0161597436814094</v>
      </c>
      <c r="BG234" s="34">
        <f t="shared" si="156"/>
        <v>-0.258133953880894</v>
      </c>
      <c r="BH234" s="34">
        <f t="shared" si="157"/>
        <v>-0.11506432621005545</v>
      </c>
      <c r="BI234" s="19">
        <f t="shared" si="165"/>
        <v>0.20934469102126707</v>
      </c>
      <c r="BJ234" s="19">
        <f t="shared" si="166"/>
        <v>0.50790218300315104</v>
      </c>
      <c r="BK234" s="19">
        <f t="shared" si="167"/>
        <v>2.4082427510243143</v>
      </c>
      <c r="BL234" s="19">
        <f t="shared" si="168"/>
        <v>0.7113737930936066</v>
      </c>
      <c r="BM234" s="19">
        <f t="shared" si="169"/>
        <v>0.76083032221493385</v>
      </c>
      <c r="BN234" s="19">
        <f t="shared" si="170"/>
        <v>0.8231319032563339</v>
      </c>
      <c r="BO234" s="19">
        <f t="shared" si="171"/>
        <v>0.7018532988929449</v>
      </c>
      <c r="BP234" s="19">
        <f t="shared" si="172"/>
        <v>0.3008684037934089</v>
      </c>
      <c r="BQ234" s="19">
        <f t="shared" si="173"/>
        <v>0.67272099849781464</v>
      </c>
      <c r="BR234" s="19">
        <f t="shared" si="174"/>
        <v>0.92539626176465317</v>
      </c>
      <c r="BS234" s="19">
        <f t="shared" si="175"/>
        <v>0.97308613765493268</v>
      </c>
      <c r="BT234" s="19">
        <f>IF(AND('[1]Ponderación por derecho'!$B$13&lt;&gt;1,'[1]Ponderación por derecho'!$B$13&lt;&gt;0),"Error ponderación",IFERROR(IF(SUM($BI$1126:$BS$1126)=0,0,SUMPRODUCT($BI$1126:$BS$1126,BI234:BS234)),""))</f>
        <v>0.69944665702400277</v>
      </c>
      <c r="BU234" s="34">
        <f t="shared" si="176"/>
        <v>0.71184434605535962</v>
      </c>
      <c r="BV234" s="16">
        <f t="shared" si="177"/>
        <v>0</v>
      </c>
      <c r="BW234" s="34">
        <f t="shared" si="158"/>
        <v>0.8009656262629965</v>
      </c>
      <c r="BX234" s="34">
        <f t="shared" si="159"/>
        <v>-2.990858118966282E-2</v>
      </c>
      <c r="BY234" s="34">
        <f t="shared" si="178"/>
        <v>-4.3565900771799115E-2</v>
      </c>
      <c r="BZ234" s="34">
        <f t="shared" si="179"/>
        <v>-0.24249704810051154</v>
      </c>
      <c r="CA234" s="19">
        <f t="shared" si="160"/>
        <v>-0.1852456347079354</v>
      </c>
      <c r="CB234" s="16"/>
      <c r="CC234" s="5">
        <f t="shared" si="161"/>
        <v>15293</v>
      </c>
      <c r="CD234" s="6">
        <f t="shared" si="162"/>
        <v>4.9722620896896634E-6</v>
      </c>
      <c r="CE234" s="19">
        <f t="shared" si="163"/>
        <v>1.7772655335201972</v>
      </c>
      <c r="CF234" s="4">
        <f t="shared" si="164"/>
        <v>8.8370300356345497E-6</v>
      </c>
      <c r="CG234" s="3">
        <f>IF('Ponderación por derecho'!$D$20="Error ponderación","",CF234/$CF$1127)</f>
        <v>5.936863947810938E-6</v>
      </c>
      <c r="CH234" s="39"/>
    </row>
    <row r="235" spans="1:86" ht="18.95" customHeight="1">
      <c r="A235" s="7">
        <v>15296</v>
      </c>
      <c r="B235" s="7" t="s">
        <v>783</v>
      </c>
      <c r="C235" s="7" t="s">
        <v>865</v>
      </c>
      <c r="D235" s="5">
        <v>0</v>
      </c>
      <c r="E235" s="5">
        <v>151</v>
      </c>
      <c r="F235" s="5">
        <v>67.707480000000004</v>
      </c>
      <c r="G235" s="5">
        <v>57.838479999999997</v>
      </c>
      <c r="H235" s="5">
        <v>81.551860000000005</v>
      </c>
      <c r="I235" s="5">
        <v>8.5114800000000006</v>
      </c>
      <c r="J235" s="5">
        <v>22.676169999999999</v>
      </c>
      <c r="K235" s="85">
        <v>2.5853E-3</v>
      </c>
      <c r="L235" s="85">
        <v>1.6616599999999999E-2</v>
      </c>
      <c r="M235" s="85">
        <v>2.09944E-2</v>
      </c>
      <c r="N235" s="85">
        <v>0</v>
      </c>
      <c r="O235" s="85">
        <v>0</v>
      </c>
      <c r="P235" s="85">
        <v>2.8610300000000002E-2</v>
      </c>
      <c r="Q235" s="85">
        <v>1.15161E-2</v>
      </c>
      <c r="R235" s="85">
        <v>5.0514999999999996E-3</v>
      </c>
      <c r="S235" s="85">
        <v>2.1982000000000002E-2</v>
      </c>
      <c r="T235" s="5">
        <v>0.97872340000000002</v>
      </c>
      <c r="U235" s="5">
        <v>0.23404249999999999</v>
      </c>
      <c r="V235" s="5">
        <v>0.82978730000000001</v>
      </c>
      <c r="W235" s="5">
        <v>0.74468089999999998</v>
      </c>
      <c r="X235" s="5">
        <v>0.74468089999999998</v>
      </c>
      <c r="Y235" s="5">
        <v>0.89361699999999999</v>
      </c>
      <c r="Z235" s="5">
        <v>0</v>
      </c>
      <c r="AA235" s="5">
        <v>3.3112599999999999E-3</v>
      </c>
      <c r="AB235" s="5">
        <v>0</v>
      </c>
      <c r="AC235" s="5">
        <v>0.52639999999999998</v>
      </c>
      <c r="AD235" s="40">
        <v>0</v>
      </c>
      <c r="AE235" s="19">
        <v>0.84811320000000001</v>
      </c>
      <c r="AF235" s="5">
        <v>0</v>
      </c>
      <c r="AG235" s="5">
        <v>0</v>
      </c>
      <c r="AH235" s="32">
        <v>0</v>
      </c>
      <c r="AI235" s="32">
        <v>0</v>
      </c>
      <c r="AJ235" s="32">
        <v>1</v>
      </c>
      <c r="AK235" s="16"/>
      <c r="AL235" s="34">
        <f t="shared" si="135"/>
        <v>-0.10675900168470003</v>
      </c>
      <c r="AM235" s="34">
        <f t="shared" si="136"/>
        <v>0.16268953471079395</v>
      </c>
      <c r="AN235" s="34">
        <f t="shared" si="137"/>
        <v>0.85915212780296502</v>
      </c>
      <c r="AO235" s="34">
        <f t="shared" si="138"/>
        <v>-0.99868702826530986</v>
      </c>
      <c r="AP235" s="34">
        <f t="shared" si="139"/>
        <v>-0.16402794017641856</v>
      </c>
      <c r="AQ235" s="34">
        <f t="shared" si="140"/>
        <v>-0.31976991165596658</v>
      </c>
      <c r="AR235" s="34">
        <f t="shared" si="141"/>
        <v>-2.7576223718981087E-2</v>
      </c>
      <c r="AS235" s="34">
        <f t="shared" si="142"/>
        <v>-0.63325750191394958</v>
      </c>
      <c r="AT235" s="34">
        <f t="shared" si="143"/>
        <v>-0.15074875333706975</v>
      </c>
      <c r="AU235" s="34">
        <f t="shared" si="144"/>
        <v>-0.42992876172112682</v>
      </c>
      <c r="AV235" s="34">
        <f t="shared" si="145"/>
        <v>4.3907284618325361E-2</v>
      </c>
      <c r="AW235" s="34">
        <f t="shared" si="146"/>
        <v>-8.9026731442781573E-2</v>
      </c>
      <c r="AX235" s="34">
        <f t="shared" si="147"/>
        <v>-4.0685629901167253E-2</v>
      </c>
      <c r="AY235" s="34">
        <f t="shared" si="148"/>
        <v>0.64335777356735135</v>
      </c>
      <c r="AZ235" s="34">
        <f t="shared" si="149"/>
        <v>0.63812515456113506</v>
      </c>
      <c r="BA235" s="34">
        <f t="shared" si="150"/>
        <v>0.27085591909195683</v>
      </c>
      <c r="BB235" s="34">
        <f t="shared" si="151"/>
        <v>0.72101332382929162</v>
      </c>
      <c r="BC235" s="34">
        <f t="shared" si="152"/>
        <v>1.2546943156581416</v>
      </c>
      <c r="BD235" s="34">
        <f t="shared" si="153"/>
        <v>-0.74754267184503509</v>
      </c>
      <c r="BE235" s="34">
        <f t="shared" si="154"/>
        <v>0.48668009979940713</v>
      </c>
      <c r="BF235" s="34">
        <f t="shared" si="155"/>
        <v>-1.0161597436814094</v>
      </c>
      <c r="BG235" s="34">
        <f t="shared" si="156"/>
        <v>7.0080309570701572E-4</v>
      </c>
      <c r="BH235" s="34">
        <f t="shared" si="157"/>
        <v>-0.11506432621005545</v>
      </c>
      <c r="BI235" s="19">
        <f t="shared" si="165"/>
        <v>0.27007937841298507</v>
      </c>
      <c r="BJ235" s="19">
        <f t="shared" si="166"/>
        <v>0.28537554494036815</v>
      </c>
      <c r="BK235" s="19">
        <f t="shared" si="167"/>
        <v>0.17155927068649734</v>
      </c>
      <c r="BL235" s="19">
        <f t="shared" si="168"/>
        <v>-0.12875387751088488</v>
      </c>
      <c r="BM235" s="19">
        <f t="shared" si="169"/>
        <v>-0.44716645791419346</v>
      </c>
      <c r="BN235" s="19">
        <f t="shared" si="170"/>
        <v>0.14127612757767749</v>
      </c>
      <c r="BO235" s="19">
        <f t="shared" si="171"/>
        <v>-0.1498628683823188</v>
      </c>
      <c r="BP235" s="19">
        <f t="shared" si="172"/>
        <v>-7.3722315792933646E-2</v>
      </c>
      <c r="BQ235" s="19">
        <f t="shared" si="173"/>
        <v>-0.15985365726625267</v>
      </c>
      <c r="BR235" s="19">
        <f t="shared" si="174"/>
        <v>0.17909985832611944</v>
      </c>
      <c r="BS235" s="19">
        <f t="shared" si="175"/>
        <v>0.14051148189086529</v>
      </c>
      <c r="BT235" s="19">
        <f>IF(AND('[1]Ponderación por derecho'!$B$13&lt;&gt;1,'[1]Ponderación por derecho'!$B$13&lt;&gt;0),"Error ponderación",IFERROR(IF(SUM($BI$1126:$BS$1126)=0,0,SUMPRODUCT($BI$1126:$BS$1126,BI235:BS235)),""))</f>
        <v>2.4526513070217484E-2</v>
      </c>
      <c r="BU235" s="34">
        <f t="shared" si="176"/>
        <v>2.9947746904407036E-2</v>
      </c>
      <c r="BV235" s="16">
        <f t="shared" si="177"/>
        <v>0</v>
      </c>
      <c r="BW235" s="34">
        <f t="shared" si="158"/>
        <v>0.20313646304621669</v>
      </c>
      <c r="BX235" s="34">
        <f t="shared" si="159"/>
        <v>-4.9550489627895586E-2</v>
      </c>
      <c r="BY235" s="34">
        <f t="shared" si="178"/>
        <v>0.73585719375712888</v>
      </c>
      <c r="BZ235" s="34">
        <f t="shared" si="179"/>
        <v>-0.29648105572514999</v>
      </c>
      <c r="CA235" s="19">
        <f t="shared" si="160"/>
        <v>-0.22627796886459398</v>
      </c>
      <c r="CB235" s="16"/>
      <c r="CC235" s="5">
        <f t="shared" si="161"/>
        <v>15296</v>
      </c>
      <c r="CD235" s="6">
        <f t="shared" si="162"/>
        <v>2.2082693398327623E-5</v>
      </c>
      <c r="CE235" s="19">
        <f t="shared" si="163"/>
        <v>1.0631579696518763</v>
      </c>
      <c r="CF235" s="4">
        <f t="shared" si="164"/>
        <v>2.3477391477810888E-5</v>
      </c>
      <c r="CG235" s="3">
        <f>IF('Ponderación por derecho'!$D$20="Error ponderación","",CF235/$CF$1127)</f>
        <v>1.5772502581887038E-5</v>
      </c>
      <c r="CH235" s="39"/>
    </row>
    <row r="236" spans="1:86" ht="18.95" customHeight="1">
      <c r="A236" s="7">
        <v>15299</v>
      </c>
      <c r="B236" s="7" t="s">
        <v>783</v>
      </c>
      <c r="C236" s="7" t="s">
        <v>864</v>
      </c>
      <c r="D236" s="5">
        <v>0</v>
      </c>
      <c r="E236" s="5">
        <v>542</v>
      </c>
      <c r="F236" s="5">
        <v>47.310400000000001</v>
      </c>
      <c r="G236" s="5">
        <v>45.308570000000003</v>
      </c>
      <c r="H236" s="5">
        <v>70.876400000000004</v>
      </c>
      <c r="I236" s="5">
        <v>14.214090000000001</v>
      </c>
      <c r="J236" s="5">
        <v>11.51878</v>
      </c>
      <c r="K236" s="85">
        <v>1.29648E-2</v>
      </c>
      <c r="L236" s="85">
        <v>6.9928999999999998E-3</v>
      </c>
      <c r="M236" s="85">
        <v>4.69358E-2</v>
      </c>
      <c r="N236" s="85">
        <v>0</v>
      </c>
      <c r="O236" s="85">
        <v>9.4508999999999999E-3</v>
      </c>
      <c r="P236" s="85">
        <v>2.96114E-2</v>
      </c>
      <c r="Q236" s="85">
        <v>2.6832000000000002E-3</v>
      </c>
      <c r="R236" s="85">
        <v>3.5184000000000001E-3</v>
      </c>
      <c r="S236" s="85">
        <v>6.3259999999999998E-4</v>
      </c>
      <c r="T236" s="5">
        <v>0.85575049999999997</v>
      </c>
      <c r="U236" s="5">
        <v>0.1968811</v>
      </c>
      <c r="V236" s="5">
        <v>0.77582850000000003</v>
      </c>
      <c r="W236" s="5">
        <v>0.58089670000000004</v>
      </c>
      <c r="X236" s="5">
        <v>0.7192982</v>
      </c>
      <c r="Y236" s="5">
        <v>0.79532159999999996</v>
      </c>
      <c r="Z236" s="5">
        <v>0.1052632</v>
      </c>
      <c r="AA236" s="5">
        <v>3.6900399999999999E-3</v>
      </c>
      <c r="AB236" s="5">
        <v>1.291513E-2</v>
      </c>
      <c r="AC236" s="5">
        <v>0.52329999999999999</v>
      </c>
      <c r="AD236" s="40">
        <v>95940.959409594099</v>
      </c>
      <c r="AE236" s="19">
        <v>0.75377360000000004</v>
      </c>
      <c r="AF236" s="5">
        <v>0</v>
      </c>
      <c r="AG236" s="5">
        <v>0</v>
      </c>
      <c r="AH236" s="32">
        <v>0</v>
      </c>
      <c r="AI236" s="32">
        <v>0</v>
      </c>
      <c r="AJ236" s="32">
        <v>0</v>
      </c>
      <c r="AK236" s="16"/>
      <c r="AL236" s="34">
        <f t="shared" si="135"/>
        <v>-1.3518558780649281</v>
      </c>
      <c r="AM236" s="34">
        <f t="shared" si="136"/>
        <v>-1.0959514449132424</v>
      </c>
      <c r="AN236" s="34">
        <f t="shared" si="137"/>
        <v>-0.42450487583738833</v>
      </c>
      <c r="AO236" s="34">
        <f t="shared" si="138"/>
        <v>-0.48969783253546806</v>
      </c>
      <c r="AP236" s="34">
        <f t="shared" si="139"/>
        <v>-1.0067440378810273</v>
      </c>
      <c r="AQ236" s="34">
        <f t="shared" si="140"/>
        <v>-2.6154311011430977E-2</v>
      </c>
      <c r="AR236" s="34">
        <f t="shared" si="141"/>
        <v>-0.36438246132445273</v>
      </c>
      <c r="AS236" s="34">
        <f t="shared" si="142"/>
        <v>-0.2296315996278514</v>
      </c>
      <c r="AT236" s="34">
        <f t="shared" si="143"/>
        <v>-0.15074875333706975</v>
      </c>
      <c r="AU236" s="34">
        <f t="shared" si="144"/>
        <v>-0.18983475026108229</v>
      </c>
      <c r="AV236" s="34">
        <f t="shared" si="145"/>
        <v>6.8145650254925152E-2</v>
      </c>
      <c r="AW236" s="34">
        <f t="shared" si="146"/>
        <v>-0.33648098577484836</v>
      </c>
      <c r="AX236" s="34">
        <f t="shared" si="147"/>
        <v>-8.964595780467359E-2</v>
      </c>
      <c r="AY236" s="34">
        <f t="shared" si="148"/>
        <v>-0.18555293262240111</v>
      </c>
      <c r="AZ236" s="34">
        <f t="shared" si="149"/>
        <v>-1.4982044537985688</v>
      </c>
      <c r="BA236" s="34">
        <f t="shared" si="150"/>
        <v>-8.2380334429905153E-2</v>
      </c>
      <c r="BB236" s="34">
        <f t="shared" si="151"/>
        <v>-0.60254379769252042</v>
      </c>
      <c r="BC236" s="34">
        <f t="shared" si="152"/>
        <v>-0.57432588416051755</v>
      </c>
      <c r="BD236" s="34">
        <f t="shared" si="153"/>
        <v>-1.0517380216449712</v>
      </c>
      <c r="BE236" s="34">
        <f t="shared" si="154"/>
        <v>-1.016266443806731</v>
      </c>
      <c r="BF236" s="34">
        <f t="shared" si="155"/>
        <v>3.696067086647651E-2</v>
      </c>
      <c r="BG236" s="34">
        <f t="shared" si="156"/>
        <v>3.0309299332063246E-2</v>
      </c>
      <c r="BH236" s="34">
        <f t="shared" si="157"/>
        <v>0.20687238950229769</v>
      </c>
      <c r="BI236" s="19">
        <f t="shared" si="165"/>
        <v>-0.17767984042624149</v>
      </c>
      <c r="BJ236" s="19">
        <f t="shared" si="166"/>
        <v>-0.68762590131007173</v>
      </c>
      <c r="BK236" s="19">
        <f t="shared" si="167"/>
        <v>-0.71860445395109906</v>
      </c>
      <c r="BL236" s="19">
        <f t="shared" si="168"/>
        <v>-0.75130231570099892</v>
      </c>
      <c r="BM236" s="19">
        <f t="shared" si="169"/>
        <v>-0.74943893659569361</v>
      </c>
      <c r="BN236" s="19">
        <f t="shared" si="170"/>
        <v>-0.76665889053891123</v>
      </c>
      <c r="BO236" s="19">
        <f t="shared" si="171"/>
        <v>-0.77479442403629506</v>
      </c>
      <c r="BP236" s="19">
        <f t="shared" si="172"/>
        <v>-0.72075091793480084</v>
      </c>
      <c r="BQ236" s="19">
        <f t="shared" si="173"/>
        <v>-0.50014937994028419</v>
      </c>
      <c r="BR236" s="19">
        <f t="shared" si="174"/>
        <v>-0.50236650378508863</v>
      </c>
      <c r="BS236" s="19">
        <f t="shared" si="175"/>
        <v>-0.44351214039501047</v>
      </c>
      <c r="BT236" s="19">
        <f>IF(AND('[1]Ponderación por derecho'!$B$13&lt;&gt;1,'[1]Ponderación por derecho'!$B$13&lt;&gt;0),"Error ponderación",IFERROR(IF(SUM($BI$1126:$BS$1126)=0,0,SUMPRODUCT($BI$1126:$BS$1126,BI236:BS236)),""))</f>
        <v>-0.75492005944183527</v>
      </c>
      <c r="BU236" s="34">
        <f t="shared" si="176"/>
        <v>-0.7575557404003509</v>
      </c>
      <c r="BV236" s="16">
        <f t="shared" si="177"/>
        <v>0</v>
      </c>
      <c r="BW236" s="34">
        <f t="shared" si="158"/>
        <v>0.15826308759895244</v>
      </c>
      <c r="BX236" s="34">
        <f t="shared" si="159"/>
        <v>-4.4148845795541632E-2</v>
      </c>
      <c r="BY236" s="34">
        <f t="shared" si="178"/>
        <v>0.3461456464926651</v>
      </c>
      <c r="BZ236" s="34">
        <f t="shared" si="179"/>
        <v>-0.15341996276535863</v>
      </c>
      <c r="CA236" s="19">
        <f t="shared" si="160"/>
        <v>-0.11753964376729581</v>
      </c>
      <c r="CB236" s="16"/>
      <c r="CC236" s="5">
        <f t="shared" si="161"/>
        <v>15299</v>
      </c>
      <c r="CD236" s="6">
        <f t="shared" si="162"/>
        <v>7.9263707429758751E-5</v>
      </c>
      <c r="CE236" s="19">
        <f t="shared" si="163"/>
        <v>0.28453884805614504</v>
      </c>
      <c r="CF236" s="4">
        <f t="shared" si="164"/>
        <v>2.2553604004722861E-5</v>
      </c>
      <c r="CG236" s="3">
        <f>IF('Ponderación por derecho'!$D$20="Error ponderación","",CF236/$CF$1127)</f>
        <v>1.5151886772921772E-5</v>
      </c>
      <c r="CH236" s="39"/>
    </row>
    <row r="237" spans="1:86" ht="18.95" customHeight="1">
      <c r="A237" s="7">
        <v>15317</v>
      </c>
      <c r="B237" s="7" t="s">
        <v>783</v>
      </c>
      <c r="C237" s="7" t="s">
        <v>863</v>
      </c>
      <c r="D237" s="5">
        <v>0</v>
      </c>
      <c r="E237" s="5">
        <v>15</v>
      </c>
      <c r="F237" s="5">
        <v>67.818359999999998</v>
      </c>
      <c r="G237" s="5">
        <v>56.988349999999997</v>
      </c>
      <c r="H237" s="5">
        <v>82.861890000000002</v>
      </c>
      <c r="I237" s="5">
        <v>6.9883499999999996</v>
      </c>
      <c r="J237" s="5">
        <v>30.083189999999998</v>
      </c>
      <c r="K237" s="85"/>
      <c r="L237" s="85">
        <v>1.22273E-2</v>
      </c>
      <c r="M237" s="85">
        <v>0</v>
      </c>
      <c r="N237" s="85">
        <v>0</v>
      </c>
      <c r="O237" s="85">
        <v>0</v>
      </c>
      <c r="P237" s="85">
        <v>7.3361099999999999E-2</v>
      </c>
      <c r="Q237" s="85">
        <v>0</v>
      </c>
      <c r="R237" s="85">
        <v>0</v>
      </c>
      <c r="S237" s="85">
        <v>0</v>
      </c>
      <c r="T237" s="5">
        <v>0.8</v>
      </c>
      <c r="U237" s="5">
        <v>0.2</v>
      </c>
      <c r="V237" s="5"/>
      <c r="W237" s="5">
        <v>0.8</v>
      </c>
      <c r="X237" s="5">
        <v>0.7</v>
      </c>
      <c r="Y237" s="5"/>
      <c r="Z237" s="5"/>
      <c r="AA237" s="5">
        <v>0</v>
      </c>
      <c r="AB237" s="5">
        <v>0</v>
      </c>
      <c r="AC237" s="5">
        <v>0.499</v>
      </c>
      <c r="AD237" s="40">
        <v>0</v>
      </c>
      <c r="AE237" s="19">
        <v>0.3056604</v>
      </c>
      <c r="AF237" s="5">
        <v>0</v>
      </c>
      <c r="AG237" s="5">
        <v>0</v>
      </c>
      <c r="AH237" s="32">
        <v>0</v>
      </c>
      <c r="AI237" s="32">
        <v>0</v>
      </c>
      <c r="AJ237" s="32">
        <v>0</v>
      </c>
      <c r="AK237" s="16"/>
      <c r="AL237" s="34">
        <f t="shared" si="135"/>
        <v>-9.999056514118336E-2</v>
      </c>
      <c r="AM237" s="34">
        <f t="shared" si="136"/>
        <v>7.7293194592805647E-2</v>
      </c>
      <c r="AN237" s="34">
        <f t="shared" si="137"/>
        <v>1.0166750059252163</v>
      </c>
      <c r="AO237" s="34">
        <f t="shared" si="138"/>
        <v>-1.1346347282995037</v>
      </c>
      <c r="AP237" s="34">
        <f t="shared" si="139"/>
        <v>0.39542323881974378</v>
      </c>
      <c r="AQ237" s="34" t="str">
        <f t="shared" si="140"/>
        <v/>
      </c>
      <c r="AR237" s="34">
        <f t="shared" si="141"/>
        <v>-0.18119111390900119</v>
      </c>
      <c r="AS237" s="34">
        <f t="shared" si="142"/>
        <v>-0.95991233330143277</v>
      </c>
      <c r="AT237" s="34">
        <f t="shared" si="143"/>
        <v>-0.15074875333706975</v>
      </c>
      <c r="AU237" s="34">
        <f t="shared" si="144"/>
        <v>-0.42992876172112682</v>
      </c>
      <c r="AV237" s="34">
        <f t="shared" si="145"/>
        <v>1.127401693698689</v>
      </c>
      <c r="AW237" s="34">
        <f t="shared" si="146"/>
        <v>-0.41165100414070804</v>
      </c>
      <c r="AX237" s="34">
        <f t="shared" si="147"/>
        <v>-0.20200785050292994</v>
      </c>
      <c r="AY237" s="34">
        <f t="shared" si="148"/>
        <v>-0.21011422768154267</v>
      </c>
      <c r="AZ237" s="34">
        <f t="shared" si="149"/>
        <v>-2.4667222640710551</v>
      </c>
      <c r="BA237" s="34">
        <f t="shared" si="150"/>
        <v>-5.2733750848303319E-2</v>
      </c>
      <c r="BB237" s="34" t="str">
        <f t="shared" si="151"/>
        <v/>
      </c>
      <c r="BC237" s="34">
        <f t="shared" si="152"/>
        <v>1.8724569040872365</v>
      </c>
      <c r="BD237" s="34">
        <f t="shared" si="153"/>
        <v>-1.2830145485514526</v>
      </c>
      <c r="BE237" s="34" t="str">
        <f t="shared" si="154"/>
        <v/>
      </c>
      <c r="BF237" s="34" t="str">
        <f t="shared" si="155"/>
        <v/>
      </c>
      <c r="BG237" s="34">
        <f t="shared" si="156"/>
        <v>-0.258133953880894</v>
      </c>
      <c r="BH237" s="34">
        <f t="shared" si="157"/>
        <v>-0.11506432621005545</v>
      </c>
      <c r="BI237" s="19">
        <f t="shared" si="165"/>
        <v>0.48197062753845649</v>
      </c>
      <c r="BJ237" s="19">
        <f t="shared" si="166"/>
        <v>-5.1948959658097774E-2</v>
      </c>
      <c r="BK237" s="19">
        <f t="shared" si="167"/>
        <v>0.27085133521487342</v>
      </c>
      <c r="BL237" s="19">
        <f t="shared" si="168"/>
        <v>-0.12536965923912655</v>
      </c>
      <c r="BM237" s="19">
        <f t="shared" si="169"/>
        <v>-0.43917335715094524</v>
      </c>
      <c r="BN237" s="19">
        <f t="shared" si="170"/>
        <v>0.5137055642787528</v>
      </c>
      <c r="BO237" s="19">
        <f t="shared" si="171"/>
        <v>-1.3376693321704221</v>
      </c>
      <c r="BP237" s="19">
        <f t="shared" si="172"/>
        <v>-0.15099920782205664</v>
      </c>
      <c r="BQ237" s="19">
        <f t="shared" si="173"/>
        <v>-0.15505239641136301</v>
      </c>
      <c r="BR237" s="19">
        <f t="shared" si="174"/>
        <v>-0.18941291556787335</v>
      </c>
      <c r="BS237" s="19">
        <f t="shared" si="175"/>
        <v>-0.14172303967759384</v>
      </c>
      <c r="BT237" s="19">
        <f>IF(AND('[1]Ponderación por derecho'!$B$13&lt;&gt;1,'[1]Ponderación por derecho'!$B$13&lt;&gt;0),"Error ponderación",IFERROR(IF(SUM($BI$1126:$BS$1126)=0,0,SUMPRODUCT($BI$1126:$BS$1126,BI237:BS237)),""))</f>
        <v>-0.52511278873320477</v>
      </c>
      <c r="BU237" s="34">
        <f t="shared" si="176"/>
        <v>-0.52537301810319614</v>
      </c>
      <c r="BV237" s="16">
        <f t="shared" si="177"/>
        <v>0</v>
      </c>
      <c r="BW237" s="34">
        <f t="shared" si="158"/>
        <v>-0.19348627477799046</v>
      </c>
      <c r="BX237" s="34">
        <f t="shared" si="159"/>
        <v>-4.9550489627895586E-2</v>
      </c>
      <c r="BY237" s="34">
        <f t="shared" si="178"/>
        <v>-1.5049846161078779</v>
      </c>
      <c r="BZ237" s="34">
        <f t="shared" si="179"/>
        <v>0.58267379350458803</v>
      </c>
      <c r="CA237" s="19">
        <f t="shared" si="160"/>
        <v>0.44195281162635397</v>
      </c>
      <c r="CB237" s="16"/>
      <c r="CC237" s="5">
        <f t="shared" si="161"/>
        <v>15317</v>
      </c>
      <c r="CD237" s="6">
        <f t="shared" si="162"/>
        <v>2.193645039568969E-6</v>
      </c>
      <c r="CE237" s="19">
        <f t="shared" si="163"/>
        <v>0.73684784734314412</v>
      </c>
      <c r="CF237" s="4">
        <f t="shared" si="164"/>
        <v>1.6163826252413611E-6</v>
      </c>
      <c r="CG237" s="3">
        <f>IF('Ponderación por derecho'!$D$20="Error ponderación","",CF237/$CF$1127)</f>
        <v>1.0859127665027077E-6</v>
      </c>
      <c r="CH237" s="39"/>
    </row>
    <row r="238" spans="1:86" ht="18.95" customHeight="1">
      <c r="A238" s="7">
        <v>15322</v>
      </c>
      <c r="B238" s="7" t="s">
        <v>783</v>
      </c>
      <c r="C238" s="7" t="s">
        <v>862</v>
      </c>
      <c r="D238" s="5">
        <v>0</v>
      </c>
      <c r="E238" s="5">
        <v>233</v>
      </c>
      <c r="F238" s="5">
        <v>42.647210000000001</v>
      </c>
      <c r="G238" s="5">
        <v>48.117570000000001</v>
      </c>
      <c r="H238" s="5">
        <v>67.305149999999998</v>
      </c>
      <c r="I238" s="5">
        <v>6.7206049999999999</v>
      </c>
      <c r="J238" s="5">
        <v>13.24967</v>
      </c>
      <c r="K238" s="85">
        <v>0</v>
      </c>
      <c r="L238" s="85">
        <v>2.0192499999999999E-2</v>
      </c>
      <c r="M238" s="85">
        <v>2.09944E-2</v>
      </c>
      <c r="N238" s="85">
        <v>0</v>
      </c>
      <c r="O238" s="85">
        <v>5.4336500000000003E-2</v>
      </c>
      <c r="P238" s="85">
        <v>4.2554099999999997E-2</v>
      </c>
      <c r="Q238" s="85">
        <v>0</v>
      </c>
      <c r="R238" s="85">
        <v>5.3330000000000001E-4</v>
      </c>
      <c r="S238" s="85">
        <v>2.9429999999999999E-3</v>
      </c>
      <c r="T238" s="5">
        <v>0.94416239999999996</v>
      </c>
      <c r="U238" s="5">
        <v>0.26395940000000001</v>
      </c>
      <c r="V238" s="5">
        <v>0.79187819999999998</v>
      </c>
      <c r="W238" s="5">
        <v>0.61928930000000004</v>
      </c>
      <c r="X238" s="5">
        <v>0.86294409999999999</v>
      </c>
      <c r="Y238" s="5">
        <v>0.87309650000000005</v>
      </c>
      <c r="Z238" s="5">
        <v>0.2083333</v>
      </c>
      <c r="AA238" s="5">
        <v>0</v>
      </c>
      <c r="AB238" s="5">
        <v>1.7167379999999999E-2</v>
      </c>
      <c r="AC238" s="5">
        <v>0.44109999999999999</v>
      </c>
      <c r="AD238" s="40">
        <v>25141.630901287554</v>
      </c>
      <c r="AE238" s="19">
        <v>0.50754710000000003</v>
      </c>
      <c r="AF238" s="5">
        <v>1</v>
      </c>
      <c r="AG238" s="5">
        <v>0</v>
      </c>
      <c r="AH238" s="32">
        <v>0</v>
      </c>
      <c r="AI238" s="32">
        <v>0</v>
      </c>
      <c r="AJ238" s="32">
        <v>0</v>
      </c>
      <c r="AK238" s="16"/>
      <c r="AL238" s="34">
        <f t="shared" si="135"/>
        <v>-1.636510510147928</v>
      </c>
      <c r="AM238" s="34">
        <f t="shared" si="136"/>
        <v>-0.81378481229066835</v>
      </c>
      <c r="AN238" s="34">
        <f t="shared" si="137"/>
        <v>-0.85392525437382794</v>
      </c>
      <c r="AO238" s="34">
        <f t="shared" si="138"/>
        <v>-1.1585324369295322</v>
      </c>
      <c r="AP238" s="34">
        <f t="shared" si="139"/>
        <v>-0.87601015958548234</v>
      </c>
      <c r="AQ238" s="34">
        <f t="shared" si="140"/>
        <v>-0.3929029539360685</v>
      </c>
      <c r="AR238" s="34">
        <f t="shared" si="141"/>
        <v>9.7571632620410853E-2</v>
      </c>
      <c r="AS238" s="34">
        <f t="shared" si="142"/>
        <v>-0.63325750191394958</v>
      </c>
      <c r="AT238" s="34">
        <f t="shared" si="143"/>
        <v>-0.15074875333706975</v>
      </c>
      <c r="AU238" s="34">
        <f t="shared" si="144"/>
        <v>0.95045493228671485</v>
      </c>
      <c r="AV238" s="34">
        <f t="shared" si="145"/>
        <v>0.38151084346721237</v>
      </c>
      <c r="AW238" s="34">
        <f t="shared" si="146"/>
        <v>-0.41165100414070804</v>
      </c>
      <c r="AX238" s="34">
        <f t="shared" si="147"/>
        <v>-0.18497664388174412</v>
      </c>
      <c r="AY238" s="34">
        <f t="shared" si="148"/>
        <v>-9.5849461069064515E-2</v>
      </c>
      <c r="AZ238" s="34">
        <f t="shared" si="149"/>
        <v>3.7718987067973317E-2</v>
      </c>
      <c r="BA238" s="34">
        <f t="shared" si="150"/>
        <v>0.55522985745241171</v>
      </c>
      <c r="BB238" s="34">
        <f t="shared" si="151"/>
        <v>-0.2088601958835743</v>
      </c>
      <c r="BC238" s="34">
        <f t="shared" si="152"/>
        <v>-0.1455858657487423</v>
      </c>
      <c r="BD238" s="34">
        <f t="shared" si="153"/>
        <v>0.66976578992064939</v>
      </c>
      <c r="BE238" s="34">
        <f t="shared" si="154"/>
        <v>0.17291959271494889</v>
      </c>
      <c r="BF238" s="34">
        <f t="shared" si="155"/>
        <v>1.0681399095699555</v>
      </c>
      <c r="BG238" s="34">
        <f t="shared" si="156"/>
        <v>-0.258133953880894</v>
      </c>
      <c r="BH238" s="34">
        <f t="shared" si="157"/>
        <v>0.31286864346086052</v>
      </c>
      <c r="BI238" s="19">
        <f t="shared" si="165"/>
        <v>-0.2305327836191616</v>
      </c>
      <c r="BJ238" s="19">
        <f t="shared" si="166"/>
        <v>-0.30835779185127726</v>
      </c>
      <c r="BK238" s="19">
        <f t="shared" si="167"/>
        <v>-0.80511795927020657</v>
      </c>
      <c r="BL238" s="19">
        <f t="shared" si="168"/>
        <v>-0.89362963174249888</v>
      </c>
      <c r="BM238" s="19">
        <f t="shared" si="169"/>
        <v>0.24807018754062729</v>
      </c>
      <c r="BN238" s="19">
        <f t="shared" si="170"/>
        <v>-0.36069335798858893</v>
      </c>
      <c r="BO238" s="19">
        <f t="shared" si="171"/>
        <v>-0.51082148466742228</v>
      </c>
      <c r="BP238" s="19">
        <f t="shared" si="172"/>
        <v>-0.9107435770148361</v>
      </c>
      <c r="BQ238" s="19">
        <f t="shared" si="173"/>
        <v>-0.22140668721567902</v>
      </c>
      <c r="BR238" s="19">
        <f t="shared" si="174"/>
        <v>-0.66349797503262886</v>
      </c>
      <c r="BS238" s="19">
        <f t="shared" si="175"/>
        <v>-0.47316377591871067</v>
      </c>
      <c r="BT238" s="19">
        <f>IF(AND('[1]Ponderación por derecho'!$B$13&lt;&gt;1,'[1]Ponderación por derecho'!$B$13&lt;&gt;0),"Error ponderación",IFERROR(IF(SUM($BI$1126:$BS$1126)=0,0,SUMPRODUCT($BI$1126:$BS$1126,BI238:BS238)),""))</f>
        <v>-0.42529030810054325</v>
      </c>
      <c r="BU238" s="34">
        <f t="shared" si="176"/>
        <v>-0.42451870123028812</v>
      </c>
      <c r="BV238" s="16">
        <f t="shared" si="177"/>
        <v>0</v>
      </c>
      <c r="BW238" s="34">
        <f t="shared" si="158"/>
        <v>-1.0316051258736698</v>
      </c>
      <c r="BX238" s="34">
        <f t="shared" si="159"/>
        <v>-4.813497183102354E-2</v>
      </c>
      <c r="BY238" s="34">
        <f t="shared" si="178"/>
        <v>-0.67100208672343431</v>
      </c>
      <c r="BZ238" s="34">
        <f t="shared" si="179"/>
        <v>0.58358072814270923</v>
      </c>
      <c r="CA238" s="19">
        <f t="shared" si="160"/>
        <v>0.44264215735608176</v>
      </c>
      <c r="CB238" s="16"/>
      <c r="CC238" s="5">
        <f t="shared" si="161"/>
        <v>15322</v>
      </c>
      <c r="CD238" s="6">
        <f t="shared" si="162"/>
        <v>3.4074619614637985E-5</v>
      </c>
      <c r="CE238" s="19">
        <f t="shared" si="163"/>
        <v>1.1233353466078215</v>
      </c>
      <c r="CF238" s="4">
        <f t="shared" si="164"/>
        <v>3.8277224635339037E-5</v>
      </c>
      <c r="CG238" s="3">
        <f>IF('Ponderación por derecho'!$D$20="Error ponderación","",CF238/$CF$1127)</f>
        <v>2.5715276970141856E-5</v>
      </c>
      <c r="CH238" s="39"/>
    </row>
    <row r="239" spans="1:86" ht="18.95" customHeight="1">
      <c r="A239" s="7">
        <v>15325</v>
      </c>
      <c r="B239" s="7" t="s">
        <v>783</v>
      </c>
      <c r="C239" s="7" t="s">
        <v>861</v>
      </c>
      <c r="D239" s="5">
        <v>0</v>
      </c>
      <c r="E239" s="5">
        <v>104</v>
      </c>
      <c r="F239" s="5">
        <v>58.694920000000003</v>
      </c>
      <c r="G239" s="5">
        <v>59.147930000000002</v>
      </c>
      <c r="H239" s="5">
        <v>73.096890000000002</v>
      </c>
      <c r="I239" s="5">
        <v>13.451560000000001</v>
      </c>
      <c r="J239" s="5">
        <v>22.179929999999999</v>
      </c>
      <c r="K239" s="85"/>
      <c r="L239" s="85">
        <v>4.9709200000000002E-2</v>
      </c>
      <c r="M239" s="85">
        <v>4.7820500000000002E-2</v>
      </c>
      <c r="N239" s="85">
        <v>0</v>
      </c>
      <c r="O239" s="85">
        <v>2.8302399999999998E-2</v>
      </c>
      <c r="P239" s="85">
        <v>5.2480300000000001E-2</v>
      </c>
      <c r="Q239" s="85">
        <v>5.7875000000000001E-3</v>
      </c>
      <c r="R239" s="85">
        <v>3.6671999999999998E-3</v>
      </c>
      <c r="S239" s="85">
        <v>1.5958099999999999E-2</v>
      </c>
      <c r="T239" s="5">
        <v>0.98913039999999997</v>
      </c>
      <c r="U239" s="5">
        <v>0.21739130000000001</v>
      </c>
      <c r="V239" s="5">
        <v>0.70652170000000003</v>
      </c>
      <c r="W239" s="5">
        <v>0.56521739999999998</v>
      </c>
      <c r="X239" s="5">
        <v>0.78260870000000005</v>
      </c>
      <c r="Y239" s="5">
        <v>0.80434779999999995</v>
      </c>
      <c r="Z239" s="5">
        <v>7.1428599999999995E-2</v>
      </c>
      <c r="AA239" s="5">
        <v>0</v>
      </c>
      <c r="AB239" s="5">
        <v>0</v>
      </c>
      <c r="AC239" s="5">
        <v>0.49270000000000003</v>
      </c>
      <c r="AD239" s="40">
        <v>158567.30769230769</v>
      </c>
      <c r="AE239" s="19">
        <v>0.75377360000000004</v>
      </c>
      <c r="AF239" s="5">
        <v>0</v>
      </c>
      <c r="AG239" s="5">
        <v>0</v>
      </c>
      <c r="AH239" s="32">
        <v>0</v>
      </c>
      <c r="AI239" s="32">
        <v>0</v>
      </c>
      <c r="AJ239" s="32">
        <v>0</v>
      </c>
      <c r="AK239" s="16"/>
      <c r="AL239" s="34">
        <f t="shared" si="135"/>
        <v>-0.65691178356276236</v>
      </c>
      <c r="AM239" s="34">
        <f t="shared" si="136"/>
        <v>0.29422499113216505</v>
      </c>
      <c r="AN239" s="34">
        <f t="shared" si="137"/>
        <v>-0.15750490206451434</v>
      </c>
      <c r="AO239" s="34">
        <f t="shared" si="138"/>
        <v>-0.55775781409126024</v>
      </c>
      <c r="AP239" s="34">
        <f t="shared" si="139"/>
        <v>-0.20150887759322797</v>
      </c>
      <c r="AQ239" s="34" t="str">
        <f t="shared" si="140"/>
        <v/>
      </c>
      <c r="AR239" s="34">
        <f t="shared" si="141"/>
        <v>1.1305847848933859</v>
      </c>
      <c r="AS239" s="34">
        <f t="shared" si="142"/>
        <v>-0.21586642751869337</v>
      </c>
      <c r="AT239" s="34">
        <f t="shared" si="143"/>
        <v>-0.15074875333706975</v>
      </c>
      <c r="AU239" s="34">
        <f t="shared" si="144"/>
        <v>0.28907543364087723</v>
      </c>
      <c r="AV239" s="34">
        <f t="shared" si="145"/>
        <v>0.6218413448976563</v>
      </c>
      <c r="AW239" s="34">
        <f t="shared" si="146"/>
        <v>-0.24951382417186013</v>
      </c>
      <c r="AX239" s="34">
        <f t="shared" si="147"/>
        <v>-8.4893954157134799E-2</v>
      </c>
      <c r="AY239" s="34">
        <f t="shared" si="148"/>
        <v>0.40947414203595234</v>
      </c>
      <c r="AZ239" s="34">
        <f t="shared" si="149"/>
        <v>0.81891931517863137</v>
      </c>
      <c r="BA239" s="34">
        <f t="shared" si="150"/>
        <v>0.11257858011540528</v>
      </c>
      <c r="BB239" s="34">
        <f t="shared" si="151"/>
        <v>-2.302572499403603</v>
      </c>
      <c r="BC239" s="34">
        <f t="shared" si="152"/>
        <v>-0.74942065165956095</v>
      </c>
      <c r="BD239" s="34">
        <f t="shared" si="153"/>
        <v>-0.29300235942192621</v>
      </c>
      <c r="BE239" s="34">
        <f t="shared" si="154"/>
        <v>-0.87825493877294813</v>
      </c>
      <c r="BF239" s="34">
        <f t="shared" si="155"/>
        <v>-0.30154231952391547</v>
      </c>
      <c r="BG239" s="34">
        <f t="shared" si="156"/>
        <v>-0.258133953880894</v>
      </c>
      <c r="BH239" s="34">
        <f t="shared" si="157"/>
        <v>-0.11506432621005545</v>
      </c>
      <c r="BI239" s="19">
        <f t="shared" si="165"/>
        <v>-2.246316097455453E-2</v>
      </c>
      <c r="BJ239" s="19">
        <f t="shared" si="166"/>
        <v>-0.29258757445935069</v>
      </c>
      <c r="BK239" s="19">
        <f t="shared" si="167"/>
        <v>-0.54073295424700552</v>
      </c>
      <c r="BL239" s="19">
        <f t="shared" si="168"/>
        <v>-0.40383026844991604</v>
      </c>
      <c r="BM239" s="19">
        <f t="shared" si="169"/>
        <v>-6.8478601124758995E-2</v>
      </c>
      <c r="BN239" s="19">
        <f t="shared" si="170"/>
        <v>-0.30444179247935138</v>
      </c>
      <c r="BO239" s="19">
        <f t="shared" si="171"/>
        <v>3.8825589718369802E-3</v>
      </c>
      <c r="BP239" s="19">
        <f t="shared" si="172"/>
        <v>-0.37090286885994861</v>
      </c>
      <c r="BQ239" s="19">
        <f t="shared" si="173"/>
        <v>-0.18299332035024185</v>
      </c>
      <c r="BR239" s="19">
        <f t="shared" si="174"/>
        <v>-0.16852386513590134</v>
      </c>
      <c r="BS239" s="19">
        <f t="shared" si="175"/>
        <v>-0.12083398924562183</v>
      </c>
      <c r="BT239" s="19">
        <f>IF(AND('[1]Ponderación por derecho'!$B$13&lt;&gt;1,'[1]Ponderación por derecho'!$B$13&lt;&gt;0),"Error ponderación",IFERROR(IF(SUM($BI$1126:$BS$1126)=0,0,SUMPRODUCT($BI$1126:$BS$1126,BI239:BS239)),""))</f>
        <v>-0.14790877314975706</v>
      </c>
      <c r="BU239" s="34">
        <f t="shared" si="176"/>
        <v>-0.14426995321964378</v>
      </c>
      <c r="BV239" s="16">
        <f t="shared" si="177"/>
        <v>0</v>
      </c>
      <c r="BW239" s="34">
        <f t="shared" si="158"/>
        <v>-0.28468055391275304</v>
      </c>
      <c r="BX239" s="34">
        <f t="shared" si="159"/>
        <v>-4.0622872842738932E-2</v>
      </c>
      <c r="BY239" s="34">
        <f t="shared" si="178"/>
        <v>0.3461456464926651</v>
      </c>
      <c r="BZ239" s="34">
        <f t="shared" si="179"/>
        <v>-6.9474065790577173E-3</v>
      </c>
      <c r="CA239" s="19">
        <f t="shared" si="160"/>
        <v>-6.2083229804851857E-3</v>
      </c>
      <c r="CB239" s="16"/>
      <c r="CC239" s="5">
        <f t="shared" si="161"/>
        <v>15325</v>
      </c>
      <c r="CD239" s="6">
        <f t="shared" si="162"/>
        <v>1.5209272274344853E-5</v>
      </c>
      <c r="CE239" s="19">
        <f t="shared" si="163"/>
        <v>0.86529504773731725</v>
      </c>
      <c r="CF239" s="4">
        <f t="shared" si="164"/>
        <v>1.3160507978679085E-5</v>
      </c>
      <c r="CG239" s="3">
        <f>IF('Ponderación por derecho'!$D$20="Error ponderación","",CF239/$CF$1127)</f>
        <v>8.8414484321584317E-6</v>
      </c>
      <c r="CH239" s="39"/>
    </row>
    <row r="240" spans="1:86" ht="18.95" customHeight="1">
      <c r="A240" s="7">
        <v>15332</v>
      </c>
      <c r="B240" s="7" t="s">
        <v>783</v>
      </c>
      <c r="C240" s="7" t="s">
        <v>860</v>
      </c>
      <c r="D240" s="5">
        <v>0</v>
      </c>
      <c r="E240" s="5">
        <v>70</v>
      </c>
      <c r="F240" s="5">
        <v>77.743750000000006</v>
      </c>
      <c r="G240" s="5">
        <v>64.547489999999996</v>
      </c>
      <c r="H240" s="5">
        <v>80.590869999999995</v>
      </c>
      <c r="I240" s="5">
        <v>13.83695</v>
      </c>
      <c r="J240" s="5">
        <v>37.202689999999997</v>
      </c>
      <c r="K240" s="85">
        <v>1.11538E-2</v>
      </c>
      <c r="L240" s="85">
        <v>1.7432599999999999E-2</v>
      </c>
      <c r="M240" s="85">
        <v>2.2071E-2</v>
      </c>
      <c r="N240" s="85">
        <v>0</v>
      </c>
      <c r="O240" s="85">
        <v>1.4712299999999999E-2</v>
      </c>
      <c r="P240" s="85">
        <v>1.7017600000000001E-2</v>
      </c>
      <c r="Q240" s="85">
        <v>0</v>
      </c>
      <c r="R240" s="85">
        <v>5.4483999999999999E-3</v>
      </c>
      <c r="S240" s="85">
        <v>3.5533200000000001E-2</v>
      </c>
      <c r="T240" s="5">
        <v>0.97777780000000003</v>
      </c>
      <c r="U240" s="5">
        <v>0.17777780000000001</v>
      </c>
      <c r="V240" s="5">
        <v>0.84444450000000004</v>
      </c>
      <c r="W240" s="5">
        <v>0.68888890000000003</v>
      </c>
      <c r="X240" s="5">
        <v>0.86666670000000001</v>
      </c>
      <c r="Y240" s="5">
        <v>0.88888889999999998</v>
      </c>
      <c r="Z240" s="5">
        <v>0</v>
      </c>
      <c r="AA240" s="5">
        <v>0</v>
      </c>
      <c r="AB240" s="5">
        <v>1.428571E-2</v>
      </c>
      <c r="AC240" s="5">
        <v>0.46550000000000002</v>
      </c>
      <c r="AD240" s="40">
        <v>0</v>
      </c>
      <c r="AE240" s="19">
        <v>0.32358490000000001</v>
      </c>
      <c r="AF240" s="5">
        <v>0</v>
      </c>
      <c r="AG240" s="5">
        <v>0</v>
      </c>
      <c r="AH240" s="32">
        <v>0</v>
      </c>
      <c r="AI240" s="32">
        <v>0</v>
      </c>
      <c r="AJ240" s="32">
        <v>1</v>
      </c>
      <c r="AK240" s="16"/>
      <c r="AL240" s="34">
        <f t="shared" si="135"/>
        <v>0.50588400542752354</v>
      </c>
      <c r="AM240" s="34">
        <f t="shared" si="136"/>
        <v>0.83661575754140161</v>
      </c>
      <c r="AN240" s="34">
        <f t="shared" si="137"/>
        <v>0.74359911707290227</v>
      </c>
      <c r="AO240" s="34">
        <f t="shared" si="138"/>
        <v>-0.52335964445624694</v>
      </c>
      <c r="AP240" s="34">
        <f t="shared" si="139"/>
        <v>0.93315807264808193</v>
      </c>
      <c r="AQ240" s="34">
        <f t="shared" si="140"/>
        <v>-7.73839321653646E-2</v>
      </c>
      <c r="AR240" s="34">
        <f t="shared" si="141"/>
        <v>9.8180384693069144E-4</v>
      </c>
      <c r="AS240" s="34">
        <f t="shared" si="142"/>
        <v>-0.61650653063247607</v>
      </c>
      <c r="AT240" s="34">
        <f t="shared" si="143"/>
        <v>-0.15074875333706975</v>
      </c>
      <c r="AU240" s="34">
        <f t="shared" si="144"/>
        <v>-5.6172280877650221E-2</v>
      </c>
      <c r="AV240" s="34">
        <f t="shared" si="145"/>
        <v>-0.23677206940765705</v>
      </c>
      <c r="AW240" s="34">
        <f t="shared" si="146"/>
        <v>-0.41165100414070804</v>
      </c>
      <c r="AX240" s="34">
        <f t="shared" si="147"/>
        <v>-2.8010426623558685E-2</v>
      </c>
      <c r="AY240" s="34">
        <f t="shared" si="148"/>
        <v>1.1694959676954566</v>
      </c>
      <c r="AZ240" s="34">
        <f t="shared" si="149"/>
        <v>0.62169785002765721</v>
      </c>
      <c r="BA240" s="34">
        <f t="shared" si="150"/>
        <v>-0.26396601532201863</v>
      </c>
      <c r="BB240" s="34">
        <f t="shared" si="151"/>
        <v>1.0805402488455922</v>
      </c>
      <c r="BC240" s="34">
        <f t="shared" si="152"/>
        <v>0.63165073155001283</v>
      </c>
      <c r="BD240" s="34">
        <f t="shared" si="153"/>
        <v>0.71437875895724712</v>
      </c>
      <c r="BE240" s="34">
        <f t="shared" si="154"/>
        <v>0.41438697567738109</v>
      </c>
      <c r="BF240" s="34">
        <f t="shared" si="155"/>
        <v>-1.0161597436814094</v>
      </c>
      <c r="BG240" s="34">
        <f t="shared" si="156"/>
        <v>-0.258133953880894</v>
      </c>
      <c r="BH240" s="34">
        <f t="shared" si="157"/>
        <v>0.24103697195876828</v>
      </c>
      <c r="BI240" s="19">
        <f t="shared" si="165"/>
        <v>0.13408305652850636</v>
      </c>
      <c r="BJ240" s="19">
        <f t="shared" si="166"/>
        <v>0.6393792700779749</v>
      </c>
      <c r="BK240" s="19">
        <f t="shared" si="167"/>
        <v>0.17367606878168676</v>
      </c>
      <c r="BL240" s="19">
        <f t="shared" si="168"/>
        <v>0.17756762604522691</v>
      </c>
      <c r="BM240" s="19">
        <f t="shared" si="169"/>
        <v>0.53045485024255967</v>
      </c>
      <c r="BN240" s="19">
        <f t="shared" si="170"/>
        <v>0.22783297056574922</v>
      </c>
      <c r="BO240" s="19">
        <f t="shared" si="171"/>
        <v>-0.10443759952309924</v>
      </c>
      <c r="BP240" s="19">
        <f t="shared" si="172"/>
        <v>0.23893678940198243</v>
      </c>
      <c r="BQ240" s="19">
        <f t="shared" si="173"/>
        <v>0.2197400764805236</v>
      </c>
      <c r="BR240" s="19">
        <f t="shared" si="174"/>
        <v>0.47241533974736205</v>
      </c>
      <c r="BS240" s="19">
        <f t="shared" si="175"/>
        <v>0.63880564836058273</v>
      </c>
      <c r="BT240" s="19">
        <f>IF(AND('[1]Ponderación por derecho'!$B$13&lt;&gt;1,'[1]Ponderación por derecho'!$B$13&lt;&gt;0),"Error ponderación",IFERROR(IF(SUM($BI$1126:$BS$1126)=0,0,SUMPRODUCT($BI$1126:$BS$1126,BI240:BS240)),""))</f>
        <v>0.14400694542377013</v>
      </c>
      <c r="BU240" s="34">
        <f t="shared" si="176"/>
        <v>0.15066321408499814</v>
      </c>
      <c r="BV240" s="16">
        <f t="shared" si="177"/>
        <v>0</v>
      </c>
      <c r="BW240" s="34">
        <f t="shared" si="158"/>
        <v>-0.67840823525649185</v>
      </c>
      <c r="BX240" s="34">
        <f t="shared" si="159"/>
        <v>-4.9550489627895586E-2</v>
      </c>
      <c r="BY240" s="34">
        <f t="shared" si="178"/>
        <v>-1.4309395212702711</v>
      </c>
      <c r="BZ240" s="34">
        <f t="shared" si="179"/>
        <v>0.71963274871821958</v>
      </c>
      <c r="CA240" s="19">
        <f t="shared" si="160"/>
        <v>0.54605300468996976</v>
      </c>
      <c r="CB240" s="16"/>
      <c r="CC240" s="5">
        <f t="shared" si="161"/>
        <v>15332</v>
      </c>
      <c r="CD240" s="6">
        <f t="shared" si="162"/>
        <v>1.0237010184655189E-5</v>
      </c>
      <c r="CE240" s="19">
        <f t="shared" si="163"/>
        <v>2.2017883920536843</v>
      </c>
      <c r="CF240" s="4">
        <f t="shared" si="164"/>
        <v>2.2539730193909138E-5</v>
      </c>
      <c r="CG240" s="3">
        <f>IF('Ponderación por derecho'!$D$20="Error ponderación","",CF240/$CF$1127)</f>
        <v>1.514256611576585E-5</v>
      </c>
      <c r="CH240" s="39"/>
    </row>
    <row r="241" spans="1:86" ht="18.95" customHeight="1">
      <c r="A241" s="7">
        <v>15362</v>
      </c>
      <c r="B241" s="7" t="s">
        <v>783</v>
      </c>
      <c r="C241" s="7" t="s">
        <v>859</v>
      </c>
      <c r="D241" s="5">
        <v>0</v>
      </c>
      <c r="E241" s="5">
        <v>40</v>
      </c>
      <c r="F241" s="5">
        <v>50.528849999999998</v>
      </c>
      <c r="G241" s="5">
        <v>51.718220000000002</v>
      </c>
      <c r="H241" s="5">
        <v>68.384879999999995</v>
      </c>
      <c r="I241" s="5">
        <v>13.31616</v>
      </c>
      <c r="J241" s="5">
        <v>11.993130000000001</v>
      </c>
      <c r="K241" s="85"/>
      <c r="L241" s="85">
        <v>0</v>
      </c>
      <c r="M241" s="85">
        <v>0</v>
      </c>
      <c r="N241" s="85">
        <v>0</v>
      </c>
      <c r="O241" s="85">
        <v>9.0910000000000003E-4</v>
      </c>
      <c r="P241" s="85">
        <v>0</v>
      </c>
      <c r="Q241" s="85">
        <v>0</v>
      </c>
      <c r="R241" s="85">
        <v>0</v>
      </c>
      <c r="S241" s="85">
        <v>0</v>
      </c>
      <c r="T241" s="5"/>
      <c r="U241" s="5">
        <v>0.40740739999999998</v>
      </c>
      <c r="V241" s="5">
        <v>0.85185180000000005</v>
      </c>
      <c r="W241" s="5">
        <v>0.6666666</v>
      </c>
      <c r="X241" s="5">
        <v>0.85185180000000005</v>
      </c>
      <c r="Y241" s="5">
        <v>0.85185180000000005</v>
      </c>
      <c r="Z241" s="5">
        <v>0</v>
      </c>
      <c r="AA241" s="5">
        <v>0</v>
      </c>
      <c r="AB241" s="5">
        <v>0</v>
      </c>
      <c r="AC241" s="5">
        <v>0.65159999999999996</v>
      </c>
      <c r="AD241" s="40">
        <v>361669.25</v>
      </c>
      <c r="AE241" s="19">
        <v>0.38396229999999998</v>
      </c>
      <c r="AF241" s="5">
        <v>0</v>
      </c>
      <c r="AG241" s="5">
        <v>0</v>
      </c>
      <c r="AH241" s="32">
        <v>0</v>
      </c>
      <c r="AI241" s="32">
        <v>0</v>
      </c>
      <c r="AJ241" s="32">
        <v>0</v>
      </c>
      <c r="AK241" s="16"/>
      <c r="AL241" s="34">
        <f t="shared" si="135"/>
        <v>-1.1553923626114446</v>
      </c>
      <c r="AM241" s="34">
        <f t="shared" si="136"/>
        <v>-0.45209620931720002</v>
      </c>
      <c r="AN241" s="34">
        <f t="shared" si="137"/>
        <v>-0.7240945045475351</v>
      </c>
      <c r="AO241" s="34">
        <f t="shared" si="138"/>
        <v>-0.56984300615275862</v>
      </c>
      <c r="AP241" s="34">
        <f t="shared" si="139"/>
        <v>-0.97091644908596131</v>
      </c>
      <c r="AQ241" s="34" t="str">
        <f t="shared" si="140"/>
        <v/>
      </c>
      <c r="AR241" s="34">
        <f t="shared" si="141"/>
        <v>-0.60911705809610017</v>
      </c>
      <c r="AS241" s="34">
        <f t="shared" si="142"/>
        <v>-0.95991233330143277</v>
      </c>
      <c r="AT241" s="34">
        <f t="shared" si="143"/>
        <v>-0.15074875333706975</v>
      </c>
      <c r="AU241" s="34">
        <f t="shared" si="144"/>
        <v>-0.40683366328411802</v>
      </c>
      <c r="AV241" s="34">
        <f t="shared" si="145"/>
        <v>-0.64879765232385067</v>
      </c>
      <c r="AW241" s="34">
        <f t="shared" si="146"/>
        <v>-0.41165100414070804</v>
      </c>
      <c r="AX241" s="34">
        <f t="shared" si="147"/>
        <v>-0.20200785050292994</v>
      </c>
      <c r="AY241" s="34">
        <f t="shared" si="148"/>
        <v>-0.21011422768154267</v>
      </c>
      <c r="AZ241" s="34" t="str">
        <f t="shared" si="149"/>
        <v/>
      </c>
      <c r="BA241" s="34">
        <f t="shared" si="150"/>
        <v>1.9187692853319875</v>
      </c>
      <c r="BB241" s="34">
        <f t="shared" si="151"/>
        <v>1.2622341461570323</v>
      </c>
      <c r="BC241" s="34">
        <f t="shared" si="152"/>
        <v>0.3834886036620343</v>
      </c>
      <c r="BD241" s="34">
        <f t="shared" si="153"/>
        <v>0.53683170179819517</v>
      </c>
      <c r="BE241" s="34">
        <f t="shared" si="154"/>
        <v>-0.15191400514364187</v>
      </c>
      <c r="BF241" s="34">
        <f t="shared" si="155"/>
        <v>-1.0161597436814094</v>
      </c>
      <c r="BG241" s="34">
        <f t="shared" si="156"/>
        <v>-0.258133953880894</v>
      </c>
      <c r="BH241" s="34">
        <f t="shared" si="157"/>
        <v>-0.11506432621005545</v>
      </c>
      <c r="BI241" s="19">
        <f t="shared" si="165"/>
        <v>0.59733739039222622</v>
      </c>
      <c r="BJ241" s="19">
        <f t="shared" si="166"/>
        <v>6.7006959581244072E-2</v>
      </c>
      <c r="BK241" s="19">
        <f t="shared" si="167"/>
        <v>-0.57727203075028111</v>
      </c>
      <c r="BL241" s="19">
        <f t="shared" si="168"/>
        <v>-0.65307055797425717</v>
      </c>
      <c r="BM241" s="19">
        <f t="shared" si="169"/>
        <v>-0.28030613685729472</v>
      </c>
      <c r="BN241" s="19">
        <f t="shared" si="170"/>
        <v>-0.65203467335964571</v>
      </c>
      <c r="BO241" s="19">
        <f t="shared" si="171"/>
        <v>-0.49074700514673331</v>
      </c>
      <c r="BP241" s="19">
        <f t="shared" si="172"/>
        <v>-0.67870010655718727</v>
      </c>
      <c r="BQ241" s="19">
        <f t="shared" si="173"/>
        <v>-0.79388877799146551</v>
      </c>
      <c r="BR241" s="19">
        <f t="shared" si="174"/>
        <v>-0.54121351472462709</v>
      </c>
      <c r="BS241" s="19">
        <f t="shared" si="175"/>
        <v>-0.49352363883434758</v>
      </c>
      <c r="BT241" s="19">
        <f>IF(AND('[1]Ponderación por derecho'!$B$13&lt;&gt;1,'[1]Ponderación por derecho'!$B$13&lt;&gt;0),"Error ponderación",IFERROR(IF(SUM($BI$1126:$BS$1126)=0,0,SUMPRODUCT($BI$1126:$BS$1126,BI241:BS241)),""))</f>
        <v>-0.42758251266501157</v>
      </c>
      <c r="BU241" s="34">
        <f t="shared" si="176"/>
        <v>-0.42683459965334108</v>
      </c>
      <c r="BV241" s="16">
        <f t="shared" si="177"/>
        <v>0</v>
      </c>
      <c r="BW241" s="34">
        <f t="shared" si="158"/>
        <v>2.015441819819602</v>
      </c>
      <c r="BX241" s="34">
        <f t="shared" si="159"/>
        <v>-2.9187878229835915E-2</v>
      </c>
      <c r="BY241" s="34">
        <f t="shared" si="178"/>
        <v>-1.1815238996881843</v>
      </c>
      <c r="BZ241" s="34">
        <f t="shared" si="179"/>
        <v>-0.26824334730052729</v>
      </c>
      <c r="CA241" s="19">
        <f t="shared" si="160"/>
        <v>-0.20481496270999724</v>
      </c>
      <c r="CB241" s="16"/>
      <c r="CC241" s="5">
        <f t="shared" si="161"/>
        <v>15362</v>
      </c>
      <c r="CD241" s="6">
        <f t="shared" si="162"/>
        <v>5.8497201055172513E-6</v>
      </c>
      <c r="CE241" s="19">
        <f t="shared" si="163"/>
        <v>0.50232730508817736</v>
      </c>
      <c r="CF241" s="4">
        <f t="shared" si="164"/>
        <v>2.9384741361246092E-6</v>
      </c>
      <c r="CG241" s="3">
        <f>IF('Ponderación por derecho'!$D$20="Error ponderación","",CF241/$CF$1127)</f>
        <v>1.9741158613229052E-6</v>
      </c>
      <c r="CH241" s="39"/>
    </row>
    <row r="242" spans="1:86" ht="18.95" customHeight="1">
      <c r="A242" s="7">
        <v>15367</v>
      </c>
      <c r="B242" s="7" t="s">
        <v>783</v>
      </c>
      <c r="C242" s="7" t="s">
        <v>858</v>
      </c>
      <c r="D242" s="5">
        <v>0</v>
      </c>
      <c r="E242" s="5">
        <v>65</v>
      </c>
      <c r="F242" s="5">
        <v>73.213740000000001</v>
      </c>
      <c r="G242" s="5">
        <v>62.295459999999999</v>
      </c>
      <c r="H242" s="5">
        <v>81.471400000000003</v>
      </c>
      <c r="I242" s="5">
        <v>9.1594800000000003</v>
      </c>
      <c r="J242" s="5">
        <v>20.581289999999999</v>
      </c>
      <c r="K242" s="85"/>
      <c r="L242" s="85">
        <v>1.35649E-2</v>
      </c>
      <c r="M242" s="85">
        <v>3.4430799999999998E-2</v>
      </c>
      <c r="N242" s="85">
        <v>0</v>
      </c>
      <c r="O242" s="85">
        <v>1.7288E-3</v>
      </c>
      <c r="P242" s="85">
        <v>4.9174200000000001E-2</v>
      </c>
      <c r="Q242" s="85">
        <v>0</v>
      </c>
      <c r="R242" s="85">
        <v>1.9115E-3</v>
      </c>
      <c r="S242" s="85">
        <v>1.0703300000000001E-2</v>
      </c>
      <c r="T242" s="5">
        <v>0.91428569999999998</v>
      </c>
      <c r="U242" s="5">
        <v>0.14285709999999999</v>
      </c>
      <c r="V242" s="5">
        <v>0.76190480000000005</v>
      </c>
      <c r="W242" s="5">
        <v>0.46666659999999999</v>
      </c>
      <c r="X242" s="5">
        <v>0.84761909999999996</v>
      </c>
      <c r="Y242" s="5">
        <v>0.77142860000000002</v>
      </c>
      <c r="Z242" s="5">
        <v>0.375</v>
      </c>
      <c r="AA242" s="5">
        <v>0</v>
      </c>
      <c r="AB242" s="5">
        <v>3.0769230000000002E-2</v>
      </c>
      <c r="AC242" s="5">
        <v>0.51570000000000005</v>
      </c>
      <c r="AD242" s="40">
        <v>461499.23076923075</v>
      </c>
      <c r="AE242" s="19">
        <v>0.84811320000000001</v>
      </c>
      <c r="AF242" s="5">
        <v>0</v>
      </c>
      <c r="AG242" s="5">
        <v>0</v>
      </c>
      <c r="AH242" s="32">
        <v>0</v>
      </c>
      <c r="AI242" s="32">
        <v>0</v>
      </c>
      <c r="AJ242" s="32">
        <v>0</v>
      </c>
      <c r="AK242" s="16"/>
      <c r="AL242" s="34">
        <f t="shared" si="135"/>
        <v>0.22935906651611065</v>
      </c>
      <c r="AM242" s="34">
        <f t="shared" si="136"/>
        <v>0.61039727350259232</v>
      </c>
      <c r="AN242" s="34">
        <f t="shared" si="137"/>
        <v>0.8494773182385148</v>
      </c>
      <c r="AO242" s="34">
        <f t="shared" si="138"/>
        <v>-0.94084947689270382</v>
      </c>
      <c r="AP242" s="34">
        <f t="shared" si="139"/>
        <v>-0.32225393198628005</v>
      </c>
      <c r="AQ242" s="34" t="str">
        <f t="shared" si="140"/>
        <v/>
      </c>
      <c r="AR242" s="34">
        <f t="shared" si="141"/>
        <v>-0.13437834715389882</v>
      </c>
      <c r="AS242" s="34">
        <f t="shared" si="142"/>
        <v>-0.42419865877221746</v>
      </c>
      <c r="AT242" s="34">
        <f t="shared" si="143"/>
        <v>-0.15074875333706975</v>
      </c>
      <c r="AU242" s="34">
        <f t="shared" si="144"/>
        <v>-0.38600971411591201</v>
      </c>
      <c r="AV242" s="34">
        <f t="shared" si="145"/>
        <v>0.54179493531703227</v>
      </c>
      <c r="AW242" s="34">
        <f t="shared" si="146"/>
        <v>-0.41165100414070804</v>
      </c>
      <c r="AX242" s="34">
        <f t="shared" si="147"/>
        <v>-0.14096312622691895</v>
      </c>
      <c r="AY242" s="34">
        <f t="shared" si="148"/>
        <v>0.20545154754215342</v>
      </c>
      <c r="AZ242" s="34">
        <f t="shared" si="149"/>
        <v>-0.48130982993219734</v>
      </c>
      <c r="BA242" s="34">
        <f t="shared" si="150"/>
        <v>-0.59590338146971222</v>
      </c>
      <c r="BB242" s="34">
        <f t="shared" si="151"/>
        <v>-0.94407867787764765</v>
      </c>
      <c r="BC242" s="34">
        <f t="shared" si="152"/>
        <v>-1.8499627302501014</v>
      </c>
      <c r="BD242" s="34">
        <f t="shared" si="153"/>
        <v>0.48610551202727964</v>
      </c>
      <c r="BE242" s="34">
        <f t="shared" si="154"/>
        <v>-1.3815928147903311</v>
      </c>
      <c r="BF242" s="34">
        <f t="shared" si="155"/>
        <v>2.7355802324494434</v>
      </c>
      <c r="BG242" s="34">
        <f t="shared" si="156"/>
        <v>-0.258133953880894</v>
      </c>
      <c r="BH242" s="34">
        <f t="shared" si="157"/>
        <v>0.65192329615208944</v>
      </c>
      <c r="BI242" s="19">
        <f t="shared" si="165"/>
        <v>0.12678696838440129</v>
      </c>
      <c r="BJ242" s="19">
        <f t="shared" si="166"/>
        <v>-0.15601991717631805</v>
      </c>
      <c r="BK242" s="19">
        <f t="shared" si="167"/>
        <v>-0.6816007741687361</v>
      </c>
      <c r="BL242" s="19">
        <f t="shared" si="168"/>
        <v>3.9305156589520454E-2</v>
      </c>
      <c r="BM242" s="19">
        <f t="shared" si="169"/>
        <v>-7.4052711358304144E-2</v>
      </c>
      <c r="BN242" s="19">
        <f t="shared" si="170"/>
        <v>-0.20347960431906276</v>
      </c>
      <c r="BO242" s="19">
        <f t="shared" si="171"/>
        <v>-0.61127010365520307</v>
      </c>
      <c r="BP242" s="19">
        <f t="shared" si="172"/>
        <v>4.4197970144595852E-2</v>
      </c>
      <c r="BQ242" s="19">
        <f t="shared" si="173"/>
        <v>1.0567969488359024</v>
      </c>
      <c r="BR242" s="19">
        <f t="shared" si="174"/>
        <v>5.8892220059123361E-2</v>
      </c>
      <c r="BS242" s="19">
        <f t="shared" si="175"/>
        <v>0.36224463673678448</v>
      </c>
      <c r="BT242" s="19">
        <f>IF(AND('[1]Ponderación por derecho'!$B$13&lt;&gt;1,'[1]Ponderación por derecho'!$B$13&lt;&gt;0),"Error ponderación",IFERROR(IF(SUM($BI$1126:$BS$1126)=0,0,SUMPRODUCT($BI$1126:$BS$1126,BI242:BS242)),""))</f>
        <v>-0.39788291655858399</v>
      </c>
      <c r="BU242" s="34">
        <f t="shared" si="176"/>
        <v>-0.39682800737341561</v>
      </c>
      <c r="BV242" s="16">
        <f t="shared" si="177"/>
        <v>0</v>
      </c>
      <c r="BW242" s="34">
        <f t="shared" si="158"/>
        <v>4.8250941341143959E-2</v>
      </c>
      <c r="BX242" s="34">
        <f t="shared" si="159"/>
        <v>-2.3567275692352795E-2</v>
      </c>
      <c r="BY242" s="34">
        <f t="shared" si="178"/>
        <v>0.73585719375712888</v>
      </c>
      <c r="BZ242" s="34">
        <f t="shared" si="179"/>
        <v>-0.25351361980197334</v>
      </c>
      <c r="CA242" s="19">
        <f t="shared" si="160"/>
        <v>-0.193619145145661</v>
      </c>
      <c r="CB242" s="16"/>
      <c r="CC242" s="5">
        <f t="shared" si="161"/>
        <v>15367</v>
      </c>
      <c r="CD242" s="6">
        <f t="shared" si="162"/>
        <v>9.5057951714655328E-6</v>
      </c>
      <c r="CE242" s="19">
        <f t="shared" si="163"/>
        <v>0.53083269737440342</v>
      </c>
      <c r="CF242" s="4">
        <f t="shared" si="164"/>
        <v>5.0459868915576285E-6</v>
      </c>
      <c r="CG242" s="3">
        <f>IF('Ponderación por derecho'!$D$20="Error ponderación","",CF242/$CF$1127)</f>
        <v>3.3899780284569282E-6</v>
      </c>
      <c r="CH242" s="39"/>
    </row>
    <row r="243" spans="1:86" ht="18.95" customHeight="1">
      <c r="A243" s="7">
        <v>15368</v>
      </c>
      <c r="B243" s="7" t="s">
        <v>783</v>
      </c>
      <c r="C243" s="7" t="s">
        <v>857</v>
      </c>
      <c r="D243" s="5">
        <v>0</v>
      </c>
      <c r="E243" s="5">
        <v>74</v>
      </c>
      <c r="F243" s="5">
        <v>81.215220000000002</v>
      </c>
      <c r="G243" s="5">
        <v>64.583330000000004</v>
      </c>
      <c r="H243" s="5">
        <v>81.079930000000004</v>
      </c>
      <c r="I243" s="5">
        <v>9.0986399999999996</v>
      </c>
      <c r="J243" s="5">
        <v>35.153060000000004</v>
      </c>
      <c r="K243" s="85">
        <v>0</v>
      </c>
      <c r="L243" s="85">
        <v>4.7699999999999999E-3</v>
      </c>
      <c r="M243" s="85">
        <v>2.0017900000000002E-2</v>
      </c>
      <c r="N243" s="85">
        <v>0</v>
      </c>
      <c r="O243" s="85">
        <v>0</v>
      </c>
      <c r="P243" s="85">
        <v>1.9701199999999999E-2</v>
      </c>
      <c r="Q243" s="85">
        <v>3.2014000000000001E-3</v>
      </c>
      <c r="R243" s="85">
        <v>1.6789999999999999E-3</v>
      </c>
      <c r="S243" s="85">
        <v>0</v>
      </c>
      <c r="T243" s="5"/>
      <c r="U243" s="5">
        <v>2.32558E-2</v>
      </c>
      <c r="V243" s="5">
        <v>0.83720930000000005</v>
      </c>
      <c r="W243" s="5">
        <v>0.55813959999999996</v>
      </c>
      <c r="X243" s="5">
        <v>0.88372090000000003</v>
      </c>
      <c r="Y243" s="5">
        <v>0.76744190000000001</v>
      </c>
      <c r="Z243" s="5">
        <v>0</v>
      </c>
      <c r="AA243" s="5">
        <v>0</v>
      </c>
      <c r="AB243" s="5">
        <v>1.3513509999999999E-2</v>
      </c>
      <c r="AC243" s="5">
        <v>0.56010000000000004</v>
      </c>
      <c r="AD243" s="40">
        <v>172824.32432432432</v>
      </c>
      <c r="AE243" s="19">
        <v>0.4</v>
      </c>
      <c r="AF243" s="5">
        <v>0</v>
      </c>
      <c r="AG243" s="5">
        <v>0</v>
      </c>
      <c r="AH243" s="32">
        <v>0</v>
      </c>
      <c r="AI243" s="32">
        <v>0</v>
      </c>
      <c r="AJ243" s="32">
        <v>0</v>
      </c>
      <c r="AK243" s="16"/>
      <c r="AL243" s="34">
        <f t="shared" si="135"/>
        <v>0.71779259496326431</v>
      </c>
      <c r="AM243" s="34">
        <f t="shared" si="136"/>
        <v>0.84021591849305532</v>
      </c>
      <c r="AN243" s="34">
        <f t="shared" si="137"/>
        <v>0.80240550988411252</v>
      </c>
      <c r="AO243" s="34">
        <f t="shared" si="138"/>
        <v>-0.94627978032713189</v>
      </c>
      <c r="AP243" s="34">
        <f t="shared" si="139"/>
        <v>0.77834980697499057</v>
      </c>
      <c r="AQ243" s="34">
        <f t="shared" si="140"/>
        <v>-0.3929029539360685</v>
      </c>
      <c r="AR243" s="34">
        <f t="shared" si="141"/>
        <v>-0.44217858813360134</v>
      </c>
      <c r="AS243" s="34">
        <f t="shared" si="142"/>
        <v>-0.64845100317380333</v>
      </c>
      <c r="AT243" s="34">
        <f t="shared" si="143"/>
        <v>-0.15074875333706975</v>
      </c>
      <c r="AU243" s="34">
        <f t="shared" si="144"/>
        <v>-0.42992876172112682</v>
      </c>
      <c r="AV243" s="34">
        <f t="shared" si="145"/>
        <v>-0.1717974634518292</v>
      </c>
      <c r="AW243" s="34">
        <f t="shared" si="146"/>
        <v>-0.3219635798724973</v>
      </c>
      <c r="AX243" s="34">
        <f t="shared" si="147"/>
        <v>-0.14838813192619835</v>
      </c>
      <c r="AY243" s="34">
        <f t="shared" si="148"/>
        <v>-0.21011422768154267</v>
      </c>
      <c r="AZ243" s="34" t="str">
        <f t="shared" si="149"/>
        <v/>
      </c>
      <c r="BA243" s="34">
        <f t="shared" si="150"/>
        <v>-1.7327689228202612</v>
      </c>
      <c r="BB243" s="34">
        <f t="shared" si="151"/>
        <v>0.90306779790831015</v>
      </c>
      <c r="BC243" s="34">
        <f t="shared" si="152"/>
        <v>-0.82846026091537783</v>
      </c>
      <c r="BD243" s="34">
        <f t="shared" si="153"/>
        <v>0.91876238775001073</v>
      </c>
      <c r="BE243" s="34">
        <f t="shared" si="154"/>
        <v>-1.4425498584098149</v>
      </c>
      <c r="BF243" s="34">
        <f t="shared" si="155"/>
        <v>-1.0161597436814094</v>
      </c>
      <c r="BG243" s="34">
        <f t="shared" si="156"/>
        <v>-0.258133953880894</v>
      </c>
      <c r="BH243" s="34">
        <f t="shared" si="157"/>
        <v>0.22178826661293907</v>
      </c>
      <c r="BI243" s="19">
        <f t="shared" si="165"/>
        <v>-0.44108878895740572</v>
      </c>
      <c r="BJ243" s="19">
        <f t="shared" si="166"/>
        <v>0.43370170942258807</v>
      </c>
      <c r="BK243" s="19">
        <f t="shared" si="167"/>
        <v>-0.25303955637530562</v>
      </c>
      <c r="BL243" s="19">
        <f t="shared" si="168"/>
        <v>0.28352192081309729</v>
      </c>
      <c r="BM243" s="19">
        <f t="shared" si="169"/>
        <v>0.42239447766795807</v>
      </c>
      <c r="BN243" s="19">
        <f t="shared" si="170"/>
        <v>-0.29885157563279324</v>
      </c>
      <c r="BO243" s="19">
        <f t="shared" si="171"/>
        <v>-0.63412168009981462</v>
      </c>
      <c r="BP243" s="19">
        <f t="shared" si="172"/>
        <v>0.28470223151853297</v>
      </c>
      <c r="BQ243" s="19">
        <f t="shared" si="173"/>
        <v>-0.16949379213322924</v>
      </c>
      <c r="BR243" s="19">
        <f t="shared" si="174"/>
        <v>8.3181471133609214E-2</v>
      </c>
      <c r="BS243" s="19">
        <f t="shared" si="175"/>
        <v>0.24315554463155356</v>
      </c>
      <c r="BT243" s="19">
        <f>IF(AND('[1]Ponderación por derecho'!$B$13&lt;&gt;1,'[1]Ponderación por derecho'!$B$13&lt;&gt;0),"Error ponderación",IFERROR(IF(SUM($BI$1126:$BS$1126)=0,0,SUMPRODUCT($BI$1126:$BS$1126,BI243:BS243)),""))</f>
        <v>-0.31997597085522766</v>
      </c>
      <c r="BU243" s="34">
        <f t="shared" si="176"/>
        <v>-0.31811576000420055</v>
      </c>
      <c r="BV243" s="16">
        <f t="shared" si="177"/>
        <v>0</v>
      </c>
      <c r="BW243" s="34">
        <f t="shared" si="158"/>
        <v>0.69095348000518797</v>
      </c>
      <c r="BX243" s="34">
        <f t="shared" si="159"/>
        <v>-3.9820177868329497E-2</v>
      </c>
      <c r="BY243" s="34">
        <f t="shared" si="178"/>
        <v>-1.1152730688434138</v>
      </c>
      <c r="BZ243" s="34">
        <f t="shared" si="179"/>
        <v>0.15471325556885177</v>
      </c>
      <c r="CA243" s="19">
        <f t="shared" si="160"/>
        <v>0.11666722111328551</v>
      </c>
      <c r="CB243" s="16"/>
      <c r="CC243" s="5">
        <f t="shared" si="161"/>
        <v>15368</v>
      </c>
      <c r="CD243" s="6">
        <f t="shared" si="162"/>
        <v>1.0821982195206915E-5</v>
      </c>
      <c r="CE243" s="19">
        <f t="shared" si="163"/>
        <v>0.78863423281143141</v>
      </c>
      <c r="CF243" s="4">
        <f t="shared" si="164"/>
        <v>8.5345856260159748E-6</v>
      </c>
      <c r="CG243" s="3">
        <f>IF('Ponderación por derecho'!$D$20="Error ponderación","",CF243/$CF$1127)</f>
        <v>5.7336767565893408E-6</v>
      </c>
      <c r="CH243" s="39"/>
    </row>
    <row r="244" spans="1:86" ht="18.95" customHeight="1">
      <c r="A244" s="7">
        <v>15377</v>
      </c>
      <c r="B244" s="7" t="s">
        <v>783</v>
      </c>
      <c r="C244" s="7" t="s">
        <v>856</v>
      </c>
      <c r="D244" s="5">
        <v>0</v>
      </c>
      <c r="E244" s="5">
        <v>362</v>
      </c>
      <c r="F244" s="5">
        <v>78.435929999999999</v>
      </c>
      <c r="G244" s="5">
        <v>67.339740000000006</v>
      </c>
      <c r="H244" s="5">
        <v>75.833340000000007</v>
      </c>
      <c r="I244" s="5">
        <v>12.14744</v>
      </c>
      <c r="J244" s="5">
        <v>31.461539999999999</v>
      </c>
      <c r="K244" s="85">
        <v>1.0784E-3</v>
      </c>
      <c r="L244" s="85">
        <v>4.1783000000000002E-3</v>
      </c>
      <c r="M244" s="85">
        <v>3.9960900000000001E-2</v>
      </c>
      <c r="N244" s="85">
        <v>0</v>
      </c>
      <c r="O244" s="85">
        <v>3.5125999999999998E-3</v>
      </c>
      <c r="P244" s="85">
        <v>1.65966E-2</v>
      </c>
      <c r="Q244" s="85">
        <v>3.1949000000000001E-3</v>
      </c>
      <c r="R244" s="85">
        <v>1.7160999999999999E-3</v>
      </c>
      <c r="S244" s="85">
        <v>7.4489999999999995E-4</v>
      </c>
      <c r="T244" s="5">
        <v>0.99134199999999995</v>
      </c>
      <c r="U244" s="5">
        <v>0.22510820000000001</v>
      </c>
      <c r="V244" s="5">
        <v>0.82251079999999999</v>
      </c>
      <c r="W244" s="5">
        <v>0.61904760000000003</v>
      </c>
      <c r="X244" s="5">
        <v>0.73160170000000002</v>
      </c>
      <c r="Y244" s="5">
        <v>0.78354979999999996</v>
      </c>
      <c r="Z244" s="5">
        <v>3.2258099999999998E-2</v>
      </c>
      <c r="AA244" s="5">
        <v>3.4530390000000001E-2</v>
      </c>
      <c r="AB244" s="5">
        <v>1.933702E-2</v>
      </c>
      <c r="AC244" s="5">
        <v>0.53559999999999997</v>
      </c>
      <c r="AD244" s="40">
        <v>49185.082872928178</v>
      </c>
      <c r="AE244" s="19">
        <v>0.75377360000000004</v>
      </c>
      <c r="AF244" s="5">
        <v>0</v>
      </c>
      <c r="AG244" s="5">
        <v>0</v>
      </c>
      <c r="AH244" s="32">
        <v>0</v>
      </c>
      <c r="AI244" s="32">
        <v>0</v>
      </c>
      <c r="AJ244" s="32">
        <v>0</v>
      </c>
      <c r="AK244" s="16"/>
      <c r="AL244" s="34">
        <f t="shared" si="135"/>
        <v>0.54813667864804616</v>
      </c>
      <c r="AM244" s="34">
        <f t="shared" si="136"/>
        <v>1.1170998372638601</v>
      </c>
      <c r="AN244" s="34">
        <f t="shared" si="137"/>
        <v>0.17153602053850706</v>
      </c>
      <c r="AO244" s="34">
        <f t="shared" si="138"/>
        <v>-0.67415767133824045</v>
      </c>
      <c r="AP244" s="34">
        <f t="shared" si="139"/>
        <v>0.49952982049082889</v>
      </c>
      <c r="AQ244" s="34">
        <f t="shared" si="140"/>
        <v>-0.36239714308438326</v>
      </c>
      <c r="AR244" s="34">
        <f t="shared" si="141"/>
        <v>-0.46288665787716748</v>
      </c>
      <c r="AS244" s="34">
        <f t="shared" si="142"/>
        <v>-0.33815505271270052</v>
      </c>
      <c r="AT244" s="34">
        <f t="shared" si="143"/>
        <v>-0.15074875333706975</v>
      </c>
      <c r="AU244" s="34">
        <f t="shared" si="144"/>
        <v>-0.34069342702765293</v>
      </c>
      <c r="AV244" s="34">
        <f t="shared" si="145"/>
        <v>-0.24696520888723808</v>
      </c>
      <c r="AW244" s="34">
        <f t="shared" si="146"/>
        <v>-0.32214567778520525</v>
      </c>
      <c r="AX244" s="34">
        <f t="shared" si="147"/>
        <v>-0.14720332456515206</v>
      </c>
      <c r="AY244" s="34">
        <f t="shared" si="148"/>
        <v>-0.18119277859909791</v>
      </c>
      <c r="AZ244" s="34">
        <f t="shared" si="149"/>
        <v>0.85734002870045833</v>
      </c>
      <c r="BA244" s="34">
        <f t="shared" si="150"/>
        <v>0.18593127524537503</v>
      </c>
      <c r="BB244" s="34">
        <f t="shared" si="151"/>
        <v>0.54252782387833831</v>
      </c>
      <c r="BC244" s="34">
        <f t="shared" si="152"/>
        <v>-0.14828499168577522</v>
      </c>
      <c r="BD244" s="34">
        <f t="shared" si="153"/>
        <v>-0.90428847978127969</v>
      </c>
      <c r="BE244" s="34">
        <f t="shared" si="154"/>
        <v>-1.1962584487431036</v>
      </c>
      <c r="BF244" s="34">
        <f t="shared" si="155"/>
        <v>-0.69342906815067162</v>
      </c>
      <c r="BG244" s="34">
        <f t="shared" si="156"/>
        <v>2.4410395039439985</v>
      </c>
      <c r="BH244" s="34">
        <f t="shared" si="157"/>
        <v>0.36695147312483989</v>
      </c>
      <c r="BI244" s="19">
        <f t="shared" si="165"/>
        <v>-1.6432824335003888E-3</v>
      </c>
      <c r="BJ244" s="19">
        <f t="shared" si="166"/>
        <v>0.39891366775501025</v>
      </c>
      <c r="BK244" s="19">
        <f t="shared" si="167"/>
        <v>2.0565544749856807E-2</v>
      </c>
      <c r="BL244" s="19">
        <f t="shared" si="168"/>
        <v>0.19869396265548822</v>
      </c>
      <c r="BM244" s="19">
        <f t="shared" si="169"/>
        <v>-0.24848402877270126</v>
      </c>
      <c r="BN244" s="19">
        <f t="shared" si="170"/>
        <v>-0.29836232632743181</v>
      </c>
      <c r="BO244" s="19">
        <f t="shared" si="171"/>
        <v>-4.6321106807662438E-2</v>
      </c>
      <c r="BP244" s="19">
        <f t="shared" si="172"/>
        <v>0.20046667704144705</v>
      </c>
      <c r="BQ244" s="19">
        <f t="shared" si="173"/>
        <v>-0.10882838936724111</v>
      </c>
      <c r="BR244" s="19">
        <f t="shared" si="174"/>
        <v>0.93599446799764896</v>
      </c>
      <c r="BS244" s="19">
        <f t="shared" si="175"/>
        <v>0.2446317910579294</v>
      </c>
      <c r="BT244" s="19">
        <f>IF(AND('[1]Ponderación por derecho'!$B$13&lt;&gt;1,'[1]Ponderación por derecho'!$B$13&lt;&gt;0),"Error ponderación",IFERROR(IF(SUM($BI$1126:$BS$1126)=0,0,SUMPRODUCT($BI$1126:$BS$1126,BI244:BS244)),""))</f>
        <v>-3.2886517751058705E-2</v>
      </c>
      <c r="BU244" s="34">
        <f t="shared" si="176"/>
        <v>-2.8058745885438944E-2</v>
      </c>
      <c r="BV244" s="16">
        <f t="shared" si="177"/>
        <v>0</v>
      </c>
      <c r="BW244" s="34">
        <f t="shared" si="158"/>
        <v>0.33630906114777515</v>
      </c>
      <c r="BX244" s="34">
        <f t="shared" si="159"/>
        <v>-4.678128342879849E-2</v>
      </c>
      <c r="BY244" s="34">
        <f t="shared" si="178"/>
        <v>0.3461456464926651</v>
      </c>
      <c r="BZ244" s="34">
        <f t="shared" si="179"/>
        <v>-0.21189114140388057</v>
      </c>
      <c r="CA244" s="19">
        <f t="shared" si="160"/>
        <v>-0.16198260096883757</v>
      </c>
      <c r="CB244" s="16"/>
      <c r="CC244" s="5">
        <f t="shared" si="161"/>
        <v>15377</v>
      </c>
      <c r="CD244" s="6">
        <f t="shared" si="162"/>
        <v>5.2939966954931126E-5</v>
      </c>
      <c r="CE244" s="19">
        <f t="shared" si="163"/>
        <v>0.83264426102829325</v>
      </c>
      <c r="CF244" s="4">
        <f t="shared" si="164"/>
        <v>4.4080159664050893E-5</v>
      </c>
      <c r="CG244" s="3">
        <f>IF('Ponderación por derecho'!$D$20="Error ponderación","",CF244/$CF$1127)</f>
        <v>2.9613785363179684E-5</v>
      </c>
      <c r="CH244" s="39"/>
    </row>
    <row r="245" spans="1:86" ht="18.95" customHeight="1">
      <c r="A245" s="7">
        <v>15380</v>
      </c>
      <c r="B245" s="7" t="s">
        <v>783</v>
      </c>
      <c r="C245" s="7" t="s">
        <v>855</v>
      </c>
      <c r="D245" s="5">
        <v>0</v>
      </c>
      <c r="E245" s="5">
        <v>21</v>
      </c>
      <c r="F245" s="5">
        <v>47.562579999999997</v>
      </c>
      <c r="G245" s="5">
        <v>56.084400000000002</v>
      </c>
      <c r="H245" s="5">
        <v>66.535820000000001</v>
      </c>
      <c r="I245" s="5">
        <v>11.48184</v>
      </c>
      <c r="J245" s="5">
        <v>15.83906</v>
      </c>
      <c r="K245" s="85"/>
      <c r="L245" s="85">
        <v>7.4257000000000004E-3</v>
      </c>
      <c r="M245" s="85"/>
      <c r="N245" s="85"/>
      <c r="O245" s="85">
        <v>0</v>
      </c>
      <c r="P245" s="85">
        <v>4.86667E-2</v>
      </c>
      <c r="Q245" s="85">
        <v>0</v>
      </c>
      <c r="R245" s="85">
        <v>0</v>
      </c>
      <c r="S245" s="85">
        <v>0</v>
      </c>
      <c r="T245" s="5"/>
      <c r="U245" s="5">
        <v>0.27272730000000001</v>
      </c>
      <c r="V245" s="5">
        <v>0.75757580000000002</v>
      </c>
      <c r="W245" s="5">
        <v>0.57575759999999998</v>
      </c>
      <c r="X245" s="5">
        <v>0.84848489999999999</v>
      </c>
      <c r="Y245" s="5">
        <v>0.90909090000000004</v>
      </c>
      <c r="Z245" s="5">
        <v>0</v>
      </c>
      <c r="AA245" s="5">
        <v>0</v>
      </c>
      <c r="AB245" s="5">
        <v>0</v>
      </c>
      <c r="AC245" s="5">
        <v>0.4889</v>
      </c>
      <c r="AD245" s="40">
        <v>166666.66666666666</v>
      </c>
      <c r="AE245" s="19">
        <v>0.84811320000000001</v>
      </c>
      <c r="AF245" s="5">
        <v>0</v>
      </c>
      <c r="AG245" s="5">
        <v>0</v>
      </c>
      <c r="AH245" s="32">
        <v>0</v>
      </c>
      <c r="AI245" s="32">
        <v>0</v>
      </c>
      <c r="AJ245" s="32">
        <v>0</v>
      </c>
      <c r="AK245" s="16"/>
      <c r="AL245" s="34">
        <f t="shared" si="135"/>
        <v>-1.3364620800170919</v>
      </c>
      <c r="AM245" s="34">
        <f t="shared" si="136"/>
        <v>-1.3509414007826083E-2</v>
      </c>
      <c r="AN245" s="34">
        <f t="shared" si="137"/>
        <v>-0.94643235407825554</v>
      </c>
      <c r="AO245" s="34">
        <f t="shared" si="138"/>
        <v>-0.73356611916788039</v>
      </c>
      <c r="AP245" s="34">
        <f t="shared" si="139"/>
        <v>-0.68043389701553214</v>
      </c>
      <c r="AQ245" s="34" t="str">
        <f t="shared" si="140"/>
        <v/>
      </c>
      <c r="AR245" s="34">
        <f t="shared" si="141"/>
        <v>-0.34923550748802307</v>
      </c>
      <c r="AS245" s="34" t="str">
        <f t="shared" si="142"/>
        <v/>
      </c>
      <c r="AT245" s="34" t="str">
        <f t="shared" si="143"/>
        <v/>
      </c>
      <c r="AU245" s="34">
        <f t="shared" si="144"/>
        <v>-0.42992876172112682</v>
      </c>
      <c r="AV245" s="34">
        <f t="shared" si="145"/>
        <v>0.52950748095625466</v>
      </c>
      <c r="AW245" s="34">
        <f t="shared" si="146"/>
        <v>-0.41165100414070804</v>
      </c>
      <c r="AX245" s="34">
        <f t="shared" si="147"/>
        <v>-0.20200785050292994</v>
      </c>
      <c r="AY245" s="34">
        <f t="shared" si="148"/>
        <v>-0.21011422768154267</v>
      </c>
      <c r="AZ245" s="34" t="str">
        <f t="shared" si="149"/>
        <v/>
      </c>
      <c r="BA245" s="34">
        <f t="shared" si="150"/>
        <v>0.63857279252090571</v>
      </c>
      <c r="BB245" s="34">
        <f t="shared" si="151"/>
        <v>-1.0502648565745045</v>
      </c>
      <c r="BC245" s="34">
        <f t="shared" si="152"/>
        <v>-0.63171553291105753</v>
      </c>
      <c r="BD245" s="34">
        <f t="shared" si="153"/>
        <v>0.49648156870591487</v>
      </c>
      <c r="BE245" s="34">
        <f t="shared" si="154"/>
        <v>0.72327758575609558</v>
      </c>
      <c r="BF245" s="34">
        <f t="shared" si="155"/>
        <v>-1.0161597436814094</v>
      </c>
      <c r="BG245" s="34">
        <f t="shared" si="156"/>
        <v>-0.258133953880894</v>
      </c>
      <c r="BH245" s="34">
        <f t="shared" si="157"/>
        <v>-0.11506432621005545</v>
      </c>
      <c r="BI245" s="19">
        <f t="shared" si="165"/>
        <v>-0.15392978077867492</v>
      </c>
      <c r="BJ245" s="19">
        <f t="shared" si="166"/>
        <v>-0.47100325935678455</v>
      </c>
      <c r="BK245" s="19">
        <f t="shared" si="167"/>
        <v>-0.98408880646407471</v>
      </c>
      <c r="BL245" s="19">
        <f t="shared" si="168"/>
        <v>-1.3364620800170919</v>
      </c>
      <c r="BM245" s="19">
        <f t="shared" si="169"/>
        <v>-0.20462703001024804</v>
      </c>
      <c r="BN245" s="19">
        <f t="shared" si="170"/>
        <v>-2.7892337768247216E-2</v>
      </c>
      <c r="BO245" s="19">
        <f t="shared" si="171"/>
        <v>-0.57260856165429419</v>
      </c>
      <c r="BP245" s="19">
        <f t="shared" si="172"/>
        <v>-0.76923496526001089</v>
      </c>
      <c r="BQ245" s="19">
        <f t="shared" si="173"/>
        <v>-0.8542453504600146</v>
      </c>
      <c r="BR245" s="19">
        <f t="shared" si="174"/>
        <v>-0.60157008719317617</v>
      </c>
      <c r="BS245" s="19">
        <f t="shared" si="175"/>
        <v>-0.55388021130289666</v>
      </c>
      <c r="BT245" s="19">
        <f>IF(AND('[1]Ponderación por derecho'!$B$13&lt;&gt;1,'[1]Ponderación por derecho'!$B$13&lt;&gt;0),"Error ponderación",IFERROR(IF(SUM($BI$1126:$BS$1126)=0,0,SUMPRODUCT($BI$1126:$BS$1126,BI245:BS245)),""))</f>
        <v>-0.3888726340289782</v>
      </c>
      <c r="BU245" s="34">
        <f t="shared" si="176"/>
        <v>-0.38772458814764699</v>
      </c>
      <c r="BV245" s="16">
        <f t="shared" si="177"/>
        <v>0</v>
      </c>
      <c r="BW245" s="34">
        <f t="shared" si="158"/>
        <v>-0.33968662704165814</v>
      </c>
      <c r="BX245" s="34">
        <f t="shared" si="159"/>
        <v>-4.0166864765280703E-2</v>
      </c>
      <c r="BY245" s="34">
        <f t="shared" si="178"/>
        <v>0.73585719375712888</v>
      </c>
      <c r="BZ245" s="34">
        <f t="shared" si="179"/>
        <v>-0.11866790065006334</v>
      </c>
      <c r="CA245" s="19">
        <f t="shared" si="160"/>
        <v>-9.1125187188548923E-2</v>
      </c>
      <c r="CB245" s="16"/>
      <c r="CC245" s="5">
        <f t="shared" si="161"/>
        <v>15380</v>
      </c>
      <c r="CD245" s="6">
        <f t="shared" si="162"/>
        <v>3.071103055396557E-6</v>
      </c>
      <c r="CE245" s="19">
        <f t="shared" si="163"/>
        <v>0.5976536974921951</v>
      </c>
      <c r="CF245" s="4">
        <f t="shared" si="164"/>
        <v>1.8354560964373299E-6</v>
      </c>
      <c r="CG245" s="3">
        <f>IF('Ponderación por derecho'!$D$20="Error ponderación","",CF245/$CF$1127)</f>
        <v>1.2330899728515095E-6</v>
      </c>
      <c r="CH245" s="39"/>
    </row>
    <row r="246" spans="1:86" ht="18.95" customHeight="1">
      <c r="A246" s="7">
        <v>15401</v>
      </c>
      <c r="B246" s="7" t="s">
        <v>783</v>
      </c>
      <c r="C246" s="7" t="s">
        <v>101</v>
      </c>
      <c r="D246" s="5">
        <v>0</v>
      </c>
      <c r="E246" s="5">
        <v>25</v>
      </c>
      <c r="F246" s="5">
        <v>75.10651</v>
      </c>
      <c r="G246" s="5">
        <v>68.585130000000007</v>
      </c>
      <c r="H246" s="5">
        <v>79.136690000000002</v>
      </c>
      <c r="I246" s="5">
        <v>9.7122299999999999</v>
      </c>
      <c r="J246" s="5">
        <v>22.925660000000001</v>
      </c>
      <c r="K246" s="85"/>
      <c r="L246" s="85">
        <v>0</v>
      </c>
      <c r="M246" s="85">
        <v>7.3565500000000006E-2</v>
      </c>
      <c r="N246" s="85">
        <v>0</v>
      </c>
      <c r="O246" s="85">
        <v>0.1098519</v>
      </c>
      <c r="P246" s="85">
        <v>5.9886599999999998E-2</v>
      </c>
      <c r="Q246" s="85">
        <v>3.1215000000000001E-3</v>
      </c>
      <c r="R246" s="85">
        <v>3.0857200000000001E-2</v>
      </c>
      <c r="S246" s="85">
        <v>6.6385700000000006E-2</v>
      </c>
      <c r="T246" s="5"/>
      <c r="U246" s="5">
        <v>0.13333329999999999</v>
      </c>
      <c r="V246" s="5">
        <v>0.82222220000000001</v>
      </c>
      <c r="W246" s="5">
        <v>0.68888890000000003</v>
      </c>
      <c r="X246" s="5">
        <v>0.75555559999999999</v>
      </c>
      <c r="Y246" s="5">
        <v>0.93333330000000003</v>
      </c>
      <c r="Z246" s="5">
        <v>0</v>
      </c>
      <c r="AA246" s="5">
        <v>0</v>
      </c>
      <c r="AB246" s="5">
        <v>0</v>
      </c>
      <c r="AC246" s="5">
        <v>0.4738</v>
      </c>
      <c r="AD246" s="40">
        <v>319960</v>
      </c>
      <c r="AE246" s="19">
        <v>0.84811320000000001</v>
      </c>
      <c r="AF246" s="5">
        <v>0</v>
      </c>
      <c r="AG246" s="5">
        <v>0</v>
      </c>
      <c r="AH246" s="32">
        <v>0</v>
      </c>
      <c r="AI246" s="32">
        <v>0</v>
      </c>
      <c r="AJ246" s="32">
        <v>0</v>
      </c>
      <c r="AK246" s="16"/>
      <c r="AL246" s="34">
        <f t="shared" si="135"/>
        <v>0.34489923279021473</v>
      </c>
      <c r="AM246" s="34">
        <f t="shared" si="136"/>
        <v>1.2422004077878288</v>
      </c>
      <c r="AN246" s="34">
        <f t="shared" si="137"/>
        <v>0.56874310697556496</v>
      </c>
      <c r="AO246" s="34">
        <f t="shared" si="138"/>
        <v>-0.89151351003898771</v>
      </c>
      <c r="AP246" s="34">
        <f t="shared" si="139"/>
        <v>-0.14518399556066844</v>
      </c>
      <c r="AQ246" s="34" t="str">
        <f t="shared" si="140"/>
        <v/>
      </c>
      <c r="AR246" s="34">
        <f t="shared" si="141"/>
        <v>-0.60911705809610017</v>
      </c>
      <c r="AS246" s="34">
        <f t="shared" si="142"/>
        <v>0.18470365946025136</v>
      </c>
      <c r="AT246" s="34">
        <f t="shared" si="143"/>
        <v>-0.15074875333706975</v>
      </c>
      <c r="AU246" s="34">
        <f t="shared" si="144"/>
        <v>2.3607878195047527</v>
      </c>
      <c r="AV246" s="34">
        <f t="shared" si="145"/>
        <v>0.80116070102027082</v>
      </c>
      <c r="AW246" s="34">
        <f t="shared" si="146"/>
        <v>-0.32420198344563089</v>
      </c>
      <c r="AX246" s="34">
        <f t="shared" si="147"/>
        <v>0.78343251880375364</v>
      </c>
      <c r="AY246" s="34">
        <f t="shared" si="148"/>
        <v>2.3673735456470308</v>
      </c>
      <c r="AZ246" s="34" t="str">
        <f t="shared" si="149"/>
        <v/>
      </c>
      <c r="BA246" s="34">
        <f t="shared" si="150"/>
        <v>-0.68643149481559018</v>
      </c>
      <c r="BB246" s="34">
        <f t="shared" si="151"/>
        <v>0.53544874529854858</v>
      </c>
      <c r="BC246" s="34">
        <f t="shared" si="152"/>
        <v>0.63165073155001283</v>
      </c>
      <c r="BD246" s="34">
        <f t="shared" si="153"/>
        <v>-0.61721637990330425</v>
      </c>
      <c r="BE246" s="34">
        <f t="shared" si="154"/>
        <v>1.093946317850552</v>
      </c>
      <c r="BF246" s="34">
        <f t="shared" si="155"/>
        <v>-1.0161597436814094</v>
      </c>
      <c r="BG246" s="34">
        <f t="shared" si="156"/>
        <v>-0.258133953880894</v>
      </c>
      <c r="BH246" s="34">
        <f t="shared" si="157"/>
        <v>-0.11506432621005545</v>
      </c>
      <c r="BI246" s="19">
        <f t="shared" si="165"/>
        <v>-5.8844193920012611E-2</v>
      </c>
      <c r="BJ246" s="19">
        <f t="shared" si="166"/>
        <v>0.38951069833009244</v>
      </c>
      <c r="BK246" s="19">
        <f t="shared" si="167"/>
        <v>0.38708454126682629</v>
      </c>
      <c r="BL246" s="19">
        <f t="shared" si="168"/>
        <v>9.707523972657249E-2</v>
      </c>
      <c r="BM246" s="19">
        <f t="shared" si="169"/>
        <v>0.53279581468025994</v>
      </c>
      <c r="BN246" s="19">
        <f t="shared" si="170"/>
        <v>0.74666875055367921</v>
      </c>
      <c r="BO246" s="19">
        <f t="shared" si="171"/>
        <v>-0.6078577467423093</v>
      </c>
      <c r="BP246" s="19">
        <f t="shared" si="172"/>
        <v>0.56416587579698418</v>
      </c>
      <c r="BQ246" s="19">
        <f t="shared" si="173"/>
        <v>0.5653710115852788</v>
      </c>
      <c r="BR246" s="19">
        <f t="shared" si="174"/>
        <v>0.81804627485211723</v>
      </c>
      <c r="BS246" s="19">
        <f t="shared" si="175"/>
        <v>0.86573615074239685</v>
      </c>
      <c r="BT246" s="19">
        <f>IF(AND('[1]Ponderación por derecho'!$B$13&lt;&gt;1,'[1]Ponderación por derecho'!$B$13&lt;&gt;0),"Error ponderación",IFERROR(IF(SUM($BI$1126:$BS$1126)=0,0,SUMPRODUCT($BI$1126:$BS$1126,BI246:BS246)),""))</f>
        <v>-2.0261085390324007E-3</v>
      </c>
      <c r="BU246" s="34">
        <f t="shared" si="176"/>
        <v>3.1206584909229695E-3</v>
      </c>
      <c r="BV246" s="16">
        <f t="shared" si="177"/>
        <v>0</v>
      </c>
      <c r="BW246" s="34">
        <f t="shared" si="158"/>
        <v>-0.5582633913170425</v>
      </c>
      <c r="BX246" s="34">
        <f t="shared" si="159"/>
        <v>-3.1536181961642033E-2</v>
      </c>
      <c r="BY246" s="34">
        <f t="shared" si="178"/>
        <v>0.73585719375712888</v>
      </c>
      <c r="BZ246" s="34">
        <f t="shared" si="179"/>
        <v>-4.86858734928148E-2</v>
      </c>
      <c r="CA246" s="19">
        <f t="shared" si="160"/>
        <v>-3.7933028072781309E-2</v>
      </c>
      <c r="CB246" s="16"/>
      <c r="CC246" s="5">
        <f t="shared" si="161"/>
        <v>15401</v>
      </c>
      <c r="CD246" s="6">
        <f t="shared" si="162"/>
        <v>3.6560750659482819E-6</v>
      </c>
      <c r="CE246" s="19">
        <f t="shared" si="163"/>
        <v>0.96857298279515269</v>
      </c>
      <c r="CF246" s="4">
        <f t="shared" si="164"/>
        <v>3.5411755319485121E-6</v>
      </c>
      <c r="CG246" s="3">
        <f>IF('Ponderación por derecho'!$D$20="Error ponderación","",CF246/$CF$1127)</f>
        <v>2.379020696288234E-6</v>
      </c>
      <c r="CH246" s="39"/>
    </row>
    <row r="247" spans="1:86" ht="18.95" customHeight="1">
      <c r="A247" s="7">
        <v>15403</v>
      </c>
      <c r="B247" s="7" t="s">
        <v>783</v>
      </c>
      <c r="C247" s="7" t="s">
        <v>854</v>
      </c>
      <c r="D247" s="5">
        <v>0</v>
      </c>
      <c r="E247" s="5">
        <v>181</v>
      </c>
      <c r="F247" s="5">
        <v>66.174300000000002</v>
      </c>
      <c r="G247" s="5">
        <v>49.806010000000001</v>
      </c>
      <c r="H247" s="5">
        <v>80.455870000000004</v>
      </c>
      <c r="I247" s="5">
        <v>8.2929200000000005</v>
      </c>
      <c r="J247" s="5">
        <v>23.452960000000001</v>
      </c>
      <c r="K247" s="85"/>
      <c r="L247" s="85">
        <v>1.5941899999999998E-2</v>
      </c>
      <c r="M247" s="85">
        <v>2.2071E-2</v>
      </c>
      <c r="N247" s="85">
        <v>0</v>
      </c>
      <c r="O247" s="85">
        <v>2.80246E-2</v>
      </c>
      <c r="P247" s="85">
        <v>1.94433E-2</v>
      </c>
      <c r="Q247" s="85">
        <v>2.6818499999999999E-2</v>
      </c>
      <c r="R247" s="85">
        <v>4.2142999999999998E-3</v>
      </c>
      <c r="S247" s="85">
        <v>7.1725000000000001E-3</v>
      </c>
      <c r="T247" s="5"/>
      <c r="U247" s="5">
        <v>0.1612903</v>
      </c>
      <c r="V247" s="5">
        <v>0.77419349999999998</v>
      </c>
      <c r="W247" s="5">
        <v>0.61290319999999998</v>
      </c>
      <c r="X247" s="5">
        <v>0.8387097</v>
      </c>
      <c r="Y247" s="5">
        <v>0.80645160000000005</v>
      </c>
      <c r="Z247" s="5">
        <v>0.3333333</v>
      </c>
      <c r="AA247" s="5">
        <v>0</v>
      </c>
      <c r="AB247" s="5">
        <v>0</v>
      </c>
      <c r="AC247" s="5">
        <v>0.61080000000000001</v>
      </c>
      <c r="AD247" s="40">
        <v>0</v>
      </c>
      <c r="AE247" s="19">
        <v>0.49433959999999999</v>
      </c>
      <c r="AF247" s="5">
        <v>0</v>
      </c>
      <c r="AG247" s="5">
        <v>0</v>
      </c>
      <c r="AH247" s="32">
        <v>0</v>
      </c>
      <c r="AI247" s="32">
        <v>0</v>
      </c>
      <c r="AJ247" s="32">
        <v>0</v>
      </c>
      <c r="AK247" s="16"/>
      <c r="AL247" s="34">
        <f t="shared" si="135"/>
        <v>-0.20034875222392623</v>
      </c>
      <c r="AM247" s="34">
        <f t="shared" si="136"/>
        <v>-0.6441794619221175</v>
      </c>
      <c r="AN247" s="34">
        <f t="shared" si="137"/>
        <v>0.72736621511912825</v>
      </c>
      <c r="AO247" s="34">
        <f t="shared" si="138"/>
        <v>-1.0181947060862926</v>
      </c>
      <c r="AP247" s="34">
        <f t="shared" si="139"/>
        <v>-0.10535710071163648</v>
      </c>
      <c r="AQ247" s="34" t="str">
        <f t="shared" si="140"/>
        <v/>
      </c>
      <c r="AR247" s="34">
        <f t="shared" si="141"/>
        <v>-5.1189092835060332E-2</v>
      </c>
      <c r="AS247" s="34">
        <f t="shared" si="142"/>
        <v>-0.61650653063247607</v>
      </c>
      <c r="AT247" s="34">
        <f t="shared" si="143"/>
        <v>-0.15074875333706975</v>
      </c>
      <c r="AU247" s="34">
        <f t="shared" si="144"/>
        <v>0.28201810403379218</v>
      </c>
      <c r="AV247" s="34">
        <f t="shared" si="145"/>
        <v>-0.17804166932304991</v>
      </c>
      <c r="AW247" s="34">
        <f t="shared" si="146"/>
        <v>0.33967097616072567</v>
      </c>
      <c r="AX247" s="34">
        <f t="shared" si="147"/>
        <v>-6.7422037520249833E-2</v>
      </c>
      <c r="AY247" s="34">
        <f t="shared" si="148"/>
        <v>6.8364888366027707E-2</v>
      </c>
      <c r="AZ247" s="34" t="str">
        <f t="shared" si="149"/>
        <v/>
      </c>
      <c r="BA247" s="34">
        <f t="shared" si="150"/>
        <v>-0.42068731026628092</v>
      </c>
      <c r="BB247" s="34">
        <f t="shared" si="151"/>
        <v>-0.64264876469861087</v>
      </c>
      <c r="BC247" s="34">
        <f t="shared" si="152"/>
        <v>-0.21690108356622442</v>
      </c>
      <c r="BD247" s="34">
        <f t="shared" si="153"/>
        <v>0.37933207777845901</v>
      </c>
      <c r="BE247" s="34">
        <f t="shared" si="154"/>
        <v>-0.84608762536419513</v>
      </c>
      <c r="BF247" s="34">
        <f t="shared" si="155"/>
        <v>2.3187199016135729</v>
      </c>
      <c r="BG247" s="34">
        <f t="shared" si="156"/>
        <v>-0.258133953880894</v>
      </c>
      <c r="BH247" s="34">
        <f t="shared" si="157"/>
        <v>-0.11506432621005545</v>
      </c>
      <c r="BI247" s="19">
        <f t="shared" si="165"/>
        <v>0.15333945242642366</v>
      </c>
      <c r="BJ247" s="19">
        <f t="shared" si="166"/>
        <v>-0.44600577315192957</v>
      </c>
      <c r="BK247" s="19">
        <f t="shared" si="167"/>
        <v>-0.34458545547420893</v>
      </c>
      <c r="BL247" s="19">
        <f t="shared" si="168"/>
        <v>-0.17554875278049797</v>
      </c>
      <c r="BM247" s="19">
        <f t="shared" si="169"/>
        <v>0.18533102703353821</v>
      </c>
      <c r="BN247" s="19">
        <f t="shared" si="170"/>
        <v>-0.40815934897039047</v>
      </c>
      <c r="BO247" s="19">
        <f t="shared" si="171"/>
        <v>-0.33926186496278343</v>
      </c>
      <c r="BP247" s="19">
        <f t="shared" si="172"/>
        <v>-0.13388539487208803</v>
      </c>
      <c r="BQ247" s="19">
        <f t="shared" si="173"/>
        <v>0.72891201258522476</v>
      </c>
      <c r="BR247" s="19">
        <f t="shared" si="174"/>
        <v>-0.13003927257959749</v>
      </c>
      <c r="BS247" s="19">
        <f t="shared" si="175"/>
        <v>-8.2349396689317997E-2</v>
      </c>
      <c r="BT247" s="19">
        <f>IF(AND('[1]Ponderación por derecho'!$B$13&lt;&gt;1,'[1]Ponderación por derecho'!$B$13&lt;&gt;0),"Error ponderación",IFERROR(IF(SUM($BI$1126:$BS$1126)=0,0,SUMPRODUCT($BI$1126:$BS$1126,BI247:BS247)),""))</f>
        <v>-0.38127989180289479</v>
      </c>
      <c r="BU247" s="34">
        <f t="shared" si="176"/>
        <v>-0.38005336193136346</v>
      </c>
      <c r="BV247" s="16">
        <f t="shared" si="177"/>
        <v>0</v>
      </c>
      <c r="BW247" s="34">
        <f t="shared" si="158"/>
        <v>1.4248502978039947</v>
      </c>
      <c r="BX247" s="34">
        <f t="shared" si="159"/>
        <v>-4.9550489627895586E-2</v>
      </c>
      <c r="BY247" s="34">
        <f t="shared" si="178"/>
        <v>-0.72556152157895015</v>
      </c>
      <c r="BZ247" s="34">
        <f t="shared" si="179"/>
        <v>-0.21657942886571635</v>
      </c>
      <c r="CA247" s="19">
        <f t="shared" si="160"/>
        <v>-0.16554608923547601</v>
      </c>
      <c r="CB247" s="16"/>
      <c r="CC247" s="5">
        <f t="shared" si="161"/>
        <v>15403</v>
      </c>
      <c r="CD247" s="6">
        <f t="shared" si="162"/>
        <v>2.6469983477465563E-5</v>
      </c>
      <c r="CE247" s="19">
        <f t="shared" si="163"/>
        <v>0.55992273564235551</v>
      </c>
      <c r="CF247" s="4">
        <f t="shared" si="164"/>
        <v>1.4821145561110468E-5</v>
      </c>
      <c r="CG247" s="3">
        <f>IF('Ponderación por derecho'!$D$20="Error ponderación","",CF247/$CF$1127)</f>
        <v>9.9570924159133057E-6</v>
      </c>
      <c r="CH247" s="39"/>
    </row>
    <row r="248" spans="1:86" ht="18.95" customHeight="1">
      <c r="A248" s="7">
        <v>15407</v>
      </c>
      <c r="B248" s="7" t="s">
        <v>783</v>
      </c>
      <c r="C248" s="7" t="s">
        <v>853</v>
      </c>
      <c r="D248" s="5">
        <v>0</v>
      </c>
      <c r="E248" s="5">
        <v>271</v>
      </c>
      <c r="F248" s="5">
        <v>44.906669999999998</v>
      </c>
      <c r="G248" s="5">
        <v>42.457230000000003</v>
      </c>
      <c r="H248" s="5">
        <v>64.948030000000003</v>
      </c>
      <c r="I248" s="5">
        <v>9.8203200000000006</v>
      </c>
      <c r="J248" s="5">
        <v>9.5431779999999993</v>
      </c>
      <c r="K248" s="85">
        <v>0</v>
      </c>
      <c r="L248" s="85">
        <v>1.3395600000000001E-2</v>
      </c>
      <c r="M248" s="85">
        <v>7.5240000000000003E-3</v>
      </c>
      <c r="N248" s="85">
        <v>0</v>
      </c>
      <c r="O248" s="85">
        <v>8.5117999999999999E-3</v>
      </c>
      <c r="P248" s="85">
        <v>2.8228699999999999E-2</v>
      </c>
      <c r="Q248" s="85">
        <v>1.44E-4</v>
      </c>
      <c r="R248" s="85">
        <v>4.5848E-3</v>
      </c>
      <c r="S248" s="85">
        <v>0</v>
      </c>
      <c r="T248" s="5">
        <v>0.97142859999999998</v>
      </c>
      <c r="U248" s="5">
        <v>0.1857143</v>
      </c>
      <c r="V248" s="5">
        <v>0.77500000000000002</v>
      </c>
      <c r="W248" s="5">
        <v>0.68928579999999995</v>
      </c>
      <c r="X248" s="5">
        <v>0.78571429999999998</v>
      </c>
      <c r="Y248" s="5">
        <v>0.84285710000000003</v>
      </c>
      <c r="Z248" s="5">
        <v>9.4594600000000001E-2</v>
      </c>
      <c r="AA248" s="5">
        <v>0</v>
      </c>
      <c r="AB248" s="5">
        <v>0</v>
      </c>
      <c r="AC248" s="5">
        <v>0.56989999999999996</v>
      </c>
      <c r="AD248" s="40">
        <v>251498.15498154983</v>
      </c>
      <c r="AE248" s="19">
        <v>0.96603779999999995</v>
      </c>
      <c r="AF248" s="5">
        <v>0</v>
      </c>
      <c r="AG248" s="5">
        <v>0</v>
      </c>
      <c r="AH248" s="32">
        <v>0</v>
      </c>
      <c r="AI248" s="32">
        <v>0</v>
      </c>
      <c r="AJ248" s="32">
        <v>0</v>
      </c>
      <c r="AK248" s="16"/>
      <c r="AL248" s="34">
        <f t="shared" si="135"/>
        <v>-1.4985865235622959</v>
      </c>
      <c r="AM248" s="34">
        <f t="shared" si="136"/>
        <v>-1.3823711694636345</v>
      </c>
      <c r="AN248" s="34">
        <f t="shared" si="137"/>
        <v>-1.1373541273611036</v>
      </c>
      <c r="AO248" s="34">
        <f t="shared" si="138"/>
        <v>-0.88186588515030706</v>
      </c>
      <c r="AP248" s="34">
        <f t="shared" si="139"/>
        <v>-1.1559609791242231</v>
      </c>
      <c r="AQ248" s="34">
        <f t="shared" si="140"/>
        <v>-0.3929029539360685</v>
      </c>
      <c r="AR248" s="34">
        <f t="shared" si="141"/>
        <v>-0.14030343792216943</v>
      </c>
      <c r="AS248" s="34">
        <f t="shared" si="142"/>
        <v>-0.84284535585223552</v>
      </c>
      <c r="AT248" s="34">
        <f t="shared" si="143"/>
        <v>-0.15074875333706975</v>
      </c>
      <c r="AU248" s="34">
        <f t="shared" si="144"/>
        <v>-0.21369197932520612</v>
      </c>
      <c r="AV248" s="34">
        <f t="shared" si="145"/>
        <v>3.4668087408329794E-2</v>
      </c>
      <c r="AW248" s="34">
        <f t="shared" si="146"/>
        <v>-0.40761683499763862</v>
      </c>
      <c r="AX248" s="34">
        <f t="shared" si="147"/>
        <v>-5.5589931663978805E-2</v>
      </c>
      <c r="AY248" s="34">
        <f t="shared" si="148"/>
        <v>-0.21011422768154267</v>
      </c>
      <c r="AZ248" s="34">
        <f t="shared" si="149"/>
        <v>0.51139725575528061</v>
      </c>
      <c r="BA248" s="34">
        <f t="shared" si="150"/>
        <v>-0.18852592086712044</v>
      </c>
      <c r="BB248" s="34">
        <f t="shared" si="151"/>
        <v>-0.62286610054545333</v>
      </c>
      <c r="BC248" s="34">
        <f t="shared" si="152"/>
        <v>0.63608301572216064</v>
      </c>
      <c r="BD248" s="34">
        <f t="shared" si="153"/>
        <v>-0.25578373893085704</v>
      </c>
      <c r="BE248" s="34">
        <f t="shared" si="154"/>
        <v>-0.28944387201202187</v>
      </c>
      <c r="BF248" s="34">
        <f t="shared" si="155"/>
        <v>-6.9774830758455808E-2</v>
      </c>
      <c r="BG248" s="34">
        <f t="shared" si="156"/>
        <v>-0.258133953880894</v>
      </c>
      <c r="BH248" s="34">
        <f t="shared" si="157"/>
        <v>-0.11506432621005545</v>
      </c>
      <c r="BI248" s="19">
        <f t="shared" si="165"/>
        <v>-0.57292766738809753</v>
      </c>
      <c r="BJ248" s="19">
        <f t="shared" si="166"/>
        <v>-0.71518023597708569</v>
      </c>
      <c r="BK248" s="19">
        <f t="shared" si="167"/>
        <v>-0.56844962123079024</v>
      </c>
      <c r="BL248" s="19">
        <f t="shared" si="168"/>
        <v>-0.82466763844968283</v>
      </c>
      <c r="BM248" s="19">
        <f t="shared" si="169"/>
        <v>-0.54181223246009547</v>
      </c>
      <c r="BN248" s="19">
        <f t="shared" si="170"/>
        <v>-0.58445410272199594</v>
      </c>
      <c r="BO248" s="19">
        <f t="shared" si="171"/>
        <v>-0.25936182146422171</v>
      </c>
      <c r="BP248" s="19">
        <f t="shared" si="172"/>
        <v>-0.77708822761313734</v>
      </c>
      <c r="BQ248" s="19">
        <f t="shared" si="173"/>
        <v>-0.59282519400076483</v>
      </c>
      <c r="BR248" s="19">
        <f t="shared" si="174"/>
        <v>-0.65561156837491086</v>
      </c>
      <c r="BS248" s="19">
        <f t="shared" si="175"/>
        <v>-0.60792169248463135</v>
      </c>
      <c r="BT248" s="19">
        <f>IF(AND('[1]Ponderación por derecho'!$B$13&lt;&gt;1,'[1]Ponderación por derecho'!$B$13&lt;&gt;0),"Error ponderación",IFERROR(IF(SUM($BI$1126:$BS$1126)=0,0,SUMPRODUCT($BI$1126:$BS$1126,BI248:BS248)),""))</f>
        <v>-0.44805318874412681</v>
      </c>
      <c r="BU248" s="34">
        <f t="shared" si="176"/>
        <v>-0.44751687521693023</v>
      </c>
      <c r="BV248" s="16">
        <f t="shared" si="177"/>
        <v>0</v>
      </c>
      <c r="BW248" s="34">
        <f t="shared" si="158"/>
        <v>0.83281124754815161</v>
      </c>
      <c r="BX248" s="34">
        <f t="shared" si="159"/>
        <v>-3.5390703587975733E-2</v>
      </c>
      <c r="BY248" s="34">
        <f t="shared" si="178"/>
        <v>1.2229970409320479</v>
      </c>
      <c r="BZ248" s="34">
        <f t="shared" si="179"/>
        <v>-0.67347252829740789</v>
      </c>
      <c r="CA248" s="19">
        <f t="shared" si="160"/>
        <v>-0.51282283200913137</v>
      </c>
      <c r="CB248" s="16"/>
      <c r="CC248" s="5">
        <f t="shared" si="161"/>
        <v>15407</v>
      </c>
      <c r="CD248" s="6">
        <f t="shared" si="162"/>
        <v>3.9631853714879376E-5</v>
      </c>
      <c r="CE248" s="19">
        <f t="shared" si="163"/>
        <v>0.32158672926624937</v>
      </c>
      <c r="CF248" s="4">
        <f t="shared" si="164"/>
        <v>1.2745078210926514E-5</v>
      </c>
      <c r="CG248" s="3">
        <f>IF('Ponderación por derecho'!$D$20="Error ponderación","",CF248/$CF$1127)</f>
        <v>8.5623557957101721E-6</v>
      </c>
      <c r="CH248" s="39"/>
    </row>
    <row r="249" spans="1:86" ht="18.95" customHeight="1">
      <c r="A249" s="7">
        <v>15425</v>
      </c>
      <c r="B249" s="7" t="s">
        <v>783</v>
      </c>
      <c r="C249" s="7" t="s">
        <v>852</v>
      </c>
      <c r="D249" s="5">
        <v>0</v>
      </c>
      <c r="E249" s="5">
        <v>142</v>
      </c>
      <c r="F249" s="5">
        <v>66.593360000000004</v>
      </c>
      <c r="G249" s="5">
        <v>56.299210000000002</v>
      </c>
      <c r="H249" s="5">
        <v>75.87688</v>
      </c>
      <c r="I249" s="5">
        <v>11.38153</v>
      </c>
      <c r="J249" s="5">
        <v>23.822479999999999</v>
      </c>
      <c r="K249" s="85"/>
      <c r="L249" s="85">
        <v>2.5443000000000002E-3</v>
      </c>
      <c r="M249" s="85">
        <v>3.2278899999999999E-2</v>
      </c>
      <c r="N249" s="85">
        <v>0</v>
      </c>
      <c r="O249" s="85">
        <v>2.1307699999999999E-2</v>
      </c>
      <c r="P249" s="85">
        <v>3.7955500000000003E-2</v>
      </c>
      <c r="Q249" s="85">
        <v>3.6892000000000001E-3</v>
      </c>
      <c r="R249" s="85">
        <v>8.7500000000000002E-4</v>
      </c>
      <c r="S249" s="85">
        <v>0</v>
      </c>
      <c r="T249" s="5">
        <v>0.99275360000000001</v>
      </c>
      <c r="U249" s="5">
        <v>0.29710140000000002</v>
      </c>
      <c r="V249" s="5">
        <v>0.76086960000000003</v>
      </c>
      <c r="W249" s="5">
        <v>0.50724639999999999</v>
      </c>
      <c r="X249" s="5">
        <v>0.64492749999999999</v>
      </c>
      <c r="Y249" s="5">
        <v>0.94202900000000001</v>
      </c>
      <c r="Z249" s="5">
        <v>0.41818179999999999</v>
      </c>
      <c r="AA249" s="5">
        <v>0</v>
      </c>
      <c r="AB249" s="5">
        <v>1.408451E-2</v>
      </c>
      <c r="AC249" s="5">
        <v>0.51</v>
      </c>
      <c r="AD249" s="40">
        <v>374042.25352112675</v>
      </c>
      <c r="AE249" s="19">
        <v>0.84811320000000001</v>
      </c>
      <c r="AF249" s="5">
        <v>0</v>
      </c>
      <c r="AG249" s="5">
        <v>0</v>
      </c>
      <c r="AH249" s="32">
        <v>0</v>
      </c>
      <c r="AI249" s="32">
        <v>0</v>
      </c>
      <c r="AJ249" s="32">
        <v>0</v>
      </c>
      <c r="AK249" s="16"/>
      <c r="AL249" s="34">
        <f t="shared" si="135"/>
        <v>-0.17476811533786701</v>
      </c>
      <c r="AM249" s="34">
        <f t="shared" si="136"/>
        <v>8.0684479906271631E-3</v>
      </c>
      <c r="AN249" s="34">
        <f t="shared" si="137"/>
        <v>0.17677143202789414</v>
      </c>
      <c r="AO249" s="34">
        <f t="shared" si="138"/>
        <v>-0.74251933641816759</v>
      </c>
      <c r="AP249" s="34">
        <f t="shared" si="139"/>
        <v>-7.7447307074970093E-2</v>
      </c>
      <c r="AQ249" s="34" t="str">
        <f t="shared" si="140"/>
        <v/>
      </c>
      <c r="AR249" s="34">
        <f t="shared" si="141"/>
        <v>-0.52007270817459372</v>
      </c>
      <c r="AS249" s="34">
        <f t="shared" si="142"/>
        <v>-0.45768037445176651</v>
      </c>
      <c r="AT249" s="34">
        <f t="shared" si="143"/>
        <v>-0.15074875333706975</v>
      </c>
      <c r="AU249" s="34">
        <f t="shared" si="144"/>
        <v>0.11137959705816304</v>
      </c>
      <c r="AV249" s="34">
        <f t="shared" si="145"/>
        <v>0.27017076933229289</v>
      </c>
      <c r="AW249" s="34">
        <f t="shared" si="146"/>
        <v>-0.30829783190034971</v>
      </c>
      <c r="AX249" s="34">
        <f t="shared" si="147"/>
        <v>-0.17406428066693222</v>
      </c>
      <c r="AY249" s="34">
        <f t="shared" si="148"/>
        <v>-0.21011422768154267</v>
      </c>
      <c r="AZ249" s="34">
        <f t="shared" si="149"/>
        <v>0.88186285344607873</v>
      </c>
      <c r="BA249" s="34">
        <f t="shared" si="150"/>
        <v>0.87025985939586792</v>
      </c>
      <c r="BB249" s="34">
        <f t="shared" si="151"/>
        <v>-0.96947113160529541</v>
      </c>
      <c r="BC249" s="34">
        <f t="shared" si="152"/>
        <v>-1.396797688050663</v>
      </c>
      <c r="BD249" s="34">
        <f t="shared" si="153"/>
        <v>-1.9430230741163841</v>
      </c>
      <c r="BE249" s="34">
        <f t="shared" si="154"/>
        <v>1.2269044446727211</v>
      </c>
      <c r="BF249" s="34">
        <f t="shared" si="155"/>
        <v>3.1675985932528761</v>
      </c>
      <c r="BG249" s="34">
        <f t="shared" si="156"/>
        <v>-0.258133953880894</v>
      </c>
      <c r="BH249" s="34">
        <f t="shared" si="157"/>
        <v>0.23602163977075893</v>
      </c>
      <c r="BI249" s="19">
        <f t="shared" si="165"/>
        <v>0.52351564571188103</v>
      </c>
      <c r="BJ249" s="19">
        <f t="shared" si="166"/>
        <v>-0.49382513059642069</v>
      </c>
      <c r="BK249" s="19">
        <f t="shared" si="167"/>
        <v>-0.67641539261343209</v>
      </c>
      <c r="BL249" s="19">
        <f t="shared" si="168"/>
        <v>-0.16275843433746839</v>
      </c>
      <c r="BM249" s="19">
        <f t="shared" si="169"/>
        <v>-0.63636359471106363</v>
      </c>
      <c r="BN249" s="19">
        <f t="shared" si="170"/>
        <v>0.44076903288904901</v>
      </c>
      <c r="BO249" s="19">
        <f t="shared" si="171"/>
        <v>-5.6318104957479499E-2</v>
      </c>
      <c r="BP249" s="19">
        <f t="shared" si="172"/>
        <v>-0.1744161980023996</v>
      </c>
      <c r="BQ249" s="19">
        <f t="shared" si="173"/>
        <v>0.92757208341115549</v>
      </c>
      <c r="BR249" s="19">
        <f t="shared" si="174"/>
        <v>-0.21433876563343457</v>
      </c>
      <c r="BS249" s="19">
        <f t="shared" si="175"/>
        <v>-4.9620234416216928E-2</v>
      </c>
      <c r="BT249" s="19">
        <f>IF(AND('[1]Ponderación por derecho'!$B$13&lt;&gt;1,'[1]Ponderación por derecho'!$B$13&lt;&gt;0),"Error ponderación",IFERROR(IF(SUM($BI$1126:$BS$1126)=0,0,SUMPRODUCT($BI$1126:$BS$1126,BI249:BS249)),""))</f>
        <v>5.3066312686908083E-3</v>
      </c>
      <c r="BU249" s="34">
        <f t="shared" si="176"/>
        <v>1.0529194718710609E-2</v>
      </c>
      <c r="BV249" s="16">
        <f t="shared" si="177"/>
        <v>0</v>
      </c>
      <c r="BW249" s="34">
        <f t="shared" si="158"/>
        <v>-3.4258168352213611E-2</v>
      </c>
      <c r="BX249" s="34">
        <f t="shared" si="159"/>
        <v>-2.8491256489039517E-2</v>
      </c>
      <c r="BY249" s="34">
        <f t="shared" si="178"/>
        <v>0.73585719375712888</v>
      </c>
      <c r="BZ249" s="34">
        <f t="shared" si="179"/>
        <v>-0.22436925630529192</v>
      </c>
      <c r="CA249" s="19">
        <f t="shared" si="160"/>
        <v>-0.17146700575478777</v>
      </c>
      <c r="CB249" s="16"/>
      <c r="CC249" s="5">
        <f t="shared" si="161"/>
        <v>15425</v>
      </c>
      <c r="CD249" s="6">
        <f t="shared" si="162"/>
        <v>2.0766506374586241E-5</v>
      </c>
      <c r="CE249" s="19">
        <f t="shared" si="163"/>
        <v>0.85369358837947518</v>
      </c>
      <c r="CF249" s="4">
        <f t="shared" si="164"/>
        <v>1.7728233345025774E-5</v>
      </c>
      <c r="CG249" s="3">
        <f>IF('Ponderación por derecho'!$D$20="Error ponderación","",CF249/$CF$1127)</f>
        <v>1.1910122403120887E-5</v>
      </c>
      <c r="CH249" s="39"/>
    </row>
    <row r="250" spans="1:86" ht="18.95" customHeight="1">
      <c r="A250" s="7">
        <v>15442</v>
      </c>
      <c r="B250" s="7" t="s">
        <v>783</v>
      </c>
      <c r="C250" s="7" t="s">
        <v>851</v>
      </c>
      <c r="D250" s="5">
        <v>0</v>
      </c>
      <c r="E250" s="5">
        <v>207</v>
      </c>
      <c r="F250" s="5">
        <v>80.177239999999998</v>
      </c>
      <c r="G250" s="5">
        <v>66.775059999999996</v>
      </c>
      <c r="H250" s="5">
        <v>72.547420000000002</v>
      </c>
      <c r="I250" s="5">
        <v>12.682930000000001</v>
      </c>
      <c r="J250" s="5">
        <v>31.707319999999999</v>
      </c>
      <c r="K250" s="85">
        <v>0</v>
      </c>
      <c r="L250" s="85">
        <v>1.35315E-2</v>
      </c>
      <c r="M250" s="85">
        <v>1.49699E-2</v>
      </c>
      <c r="N250" s="85">
        <v>0</v>
      </c>
      <c r="O250" s="85">
        <v>7.9133999999999993E-3</v>
      </c>
      <c r="P250" s="85">
        <v>2.7353599999999999E-2</v>
      </c>
      <c r="Q250" s="85">
        <v>6.7315999999999999E-3</v>
      </c>
      <c r="R250" s="85">
        <v>3.6849000000000001E-3</v>
      </c>
      <c r="S250" s="85">
        <v>4.6636000000000004E-3</v>
      </c>
      <c r="T250" s="5">
        <v>0.97546010000000005</v>
      </c>
      <c r="U250" s="5">
        <v>8.5889599999999997E-2</v>
      </c>
      <c r="V250" s="5">
        <v>0.75460119999999997</v>
      </c>
      <c r="W250" s="5">
        <v>0.4846626</v>
      </c>
      <c r="X250" s="5">
        <v>0.82208590000000004</v>
      </c>
      <c r="Y250" s="5">
        <v>0.84049079999999998</v>
      </c>
      <c r="Z250" s="5">
        <v>0.15068500000000001</v>
      </c>
      <c r="AA250" s="5">
        <v>2.4154599999999999E-3</v>
      </c>
      <c r="AB250" s="5">
        <v>0</v>
      </c>
      <c r="AC250" s="5">
        <v>0.47899999999999998</v>
      </c>
      <c r="AD250" s="40">
        <v>72463.768115942032</v>
      </c>
      <c r="AE250" s="19">
        <v>0.84811320000000001</v>
      </c>
      <c r="AF250" s="5">
        <v>0</v>
      </c>
      <c r="AG250" s="5">
        <v>0</v>
      </c>
      <c r="AH250" s="32">
        <v>0</v>
      </c>
      <c r="AI250" s="32">
        <v>0</v>
      </c>
      <c r="AJ250" s="32">
        <v>1</v>
      </c>
      <c r="AK250" s="16"/>
      <c r="AL250" s="34">
        <f t="shared" si="135"/>
        <v>0.65443128757293412</v>
      </c>
      <c r="AM250" s="34">
        <f t="shared" si="136"/>
        <v>1.0603772120914436</v>
      </c>
      <c r="AN250" s="34">
        <f t="shared" si="137"/>
        <v>-0.22357521789074236</v>
      </c>
      <c r="AO250" s="34">
        <f t="shared" si="138"/>
        <v>-0.62636225407818347</v>
      </c>
      <c r="AP250" s="34">
        <f t="shared" si="139"/>
        <v>0.51809354932829343</v>
      </c>
      <c r="AQ250" s="34">
        <f t="shared" si="140"/>
        <v>-0.3929029539360685</v>
      </c>
      <c r="AR250" s="34">
        <f t="shared" si="141"/>
        <v>-0.1355472664194643</v>
      </c>
      <c r="AS250" s="34">
        <f t="shared" si="142"/>
        <v>-0.7269935473210053</v>
      </c>
      <c r="AT250" s="34">
        <f t="shared" si="143"/>
        <v>-0.15074875333706975</v>
      </c>
      <c r="AU250" s="34">
        <f t="shared" si="144"/>
        <v>-0.22889394490072704</v>
      </c>
      <c r="AV250" s="34">
        <f t="shared" si="145"/>
        <v>1.3480400095785067E-2</v>
      </c>
      <c r="AW250" s="34">
        <f t="shared" si="146"/>
        <v>-0.22306480272761145</v>
      </c>
      <c r="AX250" s="34">
        <f t="shared" si="147"/>
        <v>-8.4328695658738032E-2</v>
      </c>
      <c r="AY250" s="34">
        <f t="shared" si="148"/>
        <v>-2.9045533976495713E-2</v>
      </c>
      <c r="AZ250" s="34">
        <f t="shared" si="149"/>
        <v>0.58143392900688562</v>
      </c>
      <c r="BA250" s="34">
        <f t="shared" si="150"/>
        <v>-1.1374057541603719</v>
      </c>
      <c r="BB250" s="34">
        <f t="shared" si="151"/>
        <v>-1.1232289145905991</v>
      </c>
      <c r="BC250" s="34">
        <f t="shared" si="152"/>
        <v>-1.6489967792246873</v>
      </c>
      <c r="BD250" s="34">
        <f t="shared" si="153"/>
        <v>0.18010651643139303</v>
      </c>
      <c r="BE250" s="34">
        <f t="shared" si="154"/>
        <v>-0.32562483679913568</v>
      </c>
      <c r="BF250" s="34">
        <f t="shared" si="155"/>
        <v>0.49138942512733097</v>
      </c>
      <c r="BG250" s="34">
        <f t="shared" si="156"/>
        <v>-6.9322141432852868E-2</v>
      </c>
      <c r="BH250" s="34">
        <f t="shared" si="157"/>
        <v>-0.11506432621005545</v>
      </c>
      <c r="BI250" s="19">
        <f t="shared" si="165"/>
        <v>-0.58462797532906097</v>
      </c>
      <c r="BJ250" s="19">
        <f t="shared" si="166"/>
        <v>-6.6132989639539952E-2</v>
      </c>
      <c r="BK250" s="19">
        <f t="shared" si="167"/>
        <v>-0.57385301299091951</v>
      </c>
      <c r="BL250" s="19">
        <f t="shared" si="168"/>
        <v>0.2518412671179322</v>
      </c>
      <c r="BM250" s="19">
        <f t="shared" si="169"/>
        <v>0.15643537361965318</v>
      </c>
      <c r="BN250" s="19">
        <f t="shared" si="170"/>
        <v>0.11409561695652785</v>
      </c>
      <c r="BO250" s="19">
        <f t="shared" si="171"/>
        <v>-8.9331042599636423E-2</v>
      </c>
      <c r="BP250" s="19">
        <f t="shared" si="172"/>
        <v>0.28505129595709805</v>
      </c>
      <c r="BQ250" s="19">
        <f t="shared" si="173"/>
        <v>0.37225839290792312</v>
      </c>
      <c r="BR250" s="19">
        <f t="shared" si="174"/>
        <v>0.18535453738786187</v>
      </c>
      <c r="BS250" s="19">
        <f t="shared" si="175"/>
        <v>0.17010714246212766</v>
      </c>
      <c r="BT250" s="19">
        <f>IF(AND('[1]Ponderación por derecho'!$B$13&lt;&gt;1,'[1]Ponderación por derecho'!$B$13&lt;&gt;0),"Error ponderación",IFERROR(IF(SUM($BI$1126:$BS$1126)=0,0,SUMPRODUCT($BI$1126:$BS$1126,BI250:BS250)),""))</f>
        <v>-2.3663434140767853E-2</v>
      </c>
      <c r="BU250" s="34">
        <f t="shared" si="176"/>
        <v>-1.8740325915486366E-2</v>
      </c>
      <c r="BV250" s="16">
        <f t="shared" si="177"/>
        <v>0</v>
      </c>
      <c r="BW250" s="34">
        <f t="shared" si="158"/>
        <v>-0.48299192282485742</v>
      </c>
      <c r="BX250" s="34">
        <f t="shared" si="159"/>
        <v>-4.5470652731106509E-2</v>
      </c>
      <c r="BY250" s="34">
        <f t="shared" si="178"/>
        <v>0.73585719375712888</v>
      </c>
      <c r="BZ250" s="34">
        <f t="shared" si="179"/>
        <v>-6.9131539400388298E-2</v>
      </c>
      <c r="CA250" s="19">
        <f t="shared" si="160"/>
        <v>-5.3473434065019407E-2</v>
      </c>
      <c r="CB250" s="16"/>
      <c r="CC250" s="5">
        <f t="shared" si="161"/>
        <v>15442</v>
      </c>
      <c r="CD250" s="6">
        <f t="shared" si="162"/>
        <v>3.0272301546051774E-5</v>
      </c>
      <c r="CE250" s="19">
        <f t="shared" si="163"/>
        <v>1.2165651222128635</v>
      </c>
      <c r="CF250" s="4">
        <f t="shared" si="164"/>
        <v>3.6828226230037132E-5</v>
      </c>
      <c r="CG250" s="3">
        <f>IF('Ponderación por derecho'!$D$20="Error ponderación","",CF250/$CF$1127)</f>
        <v>2.4741815710172889E-5</v>
      </c>
      <c r="CH250" s="39"/>
    </row>
    <row r="251" spans="1:86" ht="18.95" customHeight="1">
      <c r="A251" s="7">
        <v>15455</v>
      </c>
      <c r="B251" s="7" t="s">
        <v>783</v>
      </c>
      <c r="C251" s="7" t="s">
        <v>12</v>
      </c>
      <c r="D251" s="5">
        <v>0</v>
      </c>
      <c r="E251" s="5">
        <v>718</v>
      </c>
      <c r="F251" s="5">
        <v>53.586950000000002</v>
      </c>
      <c r="G251" s="5">
        <v>51.813659999999999</v>
      </c>
      <c r="H251" s="5">
        <v>77.827160000000006</v>
      </c>
      <c r="I251" s="5">
        <v>7.8591749999999996</v>
      </c>
      <c r="J251" s="5">
        <v>12.22617</v>
      </c>
      <c r="K251" s="85">
        <v>0</v>
      </c>
      <c r="L251" s="85">
        <v>7.1301600000000007E-2</v>
      </c>
      <c r="M251" s="85">
        <v>6.8678400000000001E-2</v>
      </c>
      <c r="N251" s="85">
        <v>2.3828200000000001E-2</v>
      </c>
      <c r="O251" s="85">
        <v>0.1156848</v>
      </c>
      <c r="P251" s="85">
        <v>0.1026503</v>
      </c>
      <c r="Q251" s="85">
        <v>4.1052499999999999E-2</v>
      </c>
      <c r="R251" s="85">
        <v>0</v>
      </c>
      <c r="S251" s="85">
        <v>2.0098E-3</v>
      </c>
      <c r="T251" s="5">
        <v>0.88485599999999998</v>
      </c>
      <c r="U251" s="5">
        <v>0.1739675</v>
      </c>
      <c r="V251" s="5">
        <v>0.79474339999999999</v>
      </c>
      <c r="W251" s="5">
        <v>0.51314139999999997</v>
      </c>
      <c r="X251" s="5">
        <v>0.77346680000000001</v>
      </c>
      <c r="Y251" s="5">
        <v>0.82728409999999997</v>
      </c>
      <c r="Z251" s="5">
        <v>0.27989819999999999</v>
      </c>
      <c r="AA251" s="5">
        <v>0</v>
      </c>
      <c r="AB251" s="5">
        <v>1.392758E-2</v>
      </c>
      <c r="AC251" s="5">
        <v>0.53200000000000003</v>
      </c>
      <c r="AD251" s="40">
        <v>108280.91922005572</v>
      </c>
      <c r="AE251" s="19">
        <v>0.84811320000000001</v>
      </c>
      <c r="AF251" s="5">
        <v>1</v>
      </c>
      <c r="AG251" s="5">
        <v>0</v>
      </c>
      <c r="AH251" s="32">
        <v>0</v>
      </c>
      <c r="AI251" s="32">
        <v>0</v>
      </c>
      <c r="AJ251" s="32">
        <v>0</v>
      </c>
      <c r="AK251" s="16"/>
      <c r="AL251" s="34">
        <f t="shared" si="135"/>
        <v>-0.96871707587146128</v>
      </c>
      <c r="AM251" s="34">
        <f t="shared" si="136"/>
        <v>-0.44250917356871394</v>
      </c>
      <c r="AN251" s="34">
        <f t="shared" si="137"/>
        <v>0.41128035071240199</v>
      </c>
      <c r="AO251" s="34">
        <f t="shared" si="138"/>
        <v>-1.0569088244815257</v>
      </c>
      <c r="AP251" s="34">
        <f t="shared" si="139"/>
        <v>-0.9533149706569487</v>
      </c>
      <c r="AQ251" s="34">
        <f t="shared" si="140"/>
        <v>-0.3929029539360685</v>
      </c>
      <c r="AR251" s="34">
        <f t="shared" si="141"/>
        <v>1.886266591773524</v>
      </c>
      <c r="AS251" s="34">
        <f t="shared" si="142"/>
        <v>0.10866458111203607</v>
      </c>
      <c r="AT251" s="34">
        <f t="shared" si="143"/>
        <v>0.39601027343058326</v>
      </c>
      <c r="AU251" s="34">
        <f t="shared" si="144"/>
        <v>2.5089688773347261</v>
      </c>
      <c r="AV251" s="34">
        <f t="shared" si="145"/>
        <v>1.8365439759916669</v>
      </c>
      <c r="AW251" s="34">
        <f t="shared" si="146"/>
        <v>0.73843738992773766</v>
      </c>
      <c r="AX251" s="34">
        <f t="shared" si="147"/>
        <v>-0.20200785050292994</v>
      </c>
      <c r="AY251" s="34">
        <f t="shared" si="148"/>
        <v>-0.13208183626538275</v>
      </c>
      <c r="AZ251" s="34">
        <f t="shared" si="149"/>
        <v>-0.99257320157866213</v>
      </c>
      <c r="BA251" s="34">
        <f t="shared" si="150"/>
        <v>-0.30018467492026729</v>
      </c>
      <c r="BB251" s="34">
        <f t="shared" si="151"/>
        <v>-0.13857961394727633</v>
      </c>
      <c r="BC251" s="34">
        <f t="shared" si="152"/>
        <v>-1.3309667099836029</v>
      </c>
      <c r="BD251" s="34">
        <f t="shared" si="153"/>
        <v>-0.40256215677744983</v>
      </c>
      <c r="BE251" s="34">
        <f t="shared" si="154"/>
        <v>-0.52755660692717021</v>
      </c>
      <c r="BF251" s="34">
        <f t="shared" si="155"/>
        <v>1.7841209661507735</v>
      </c>
      <c r="BG251" s="34">
        <f t="shared" si="156"/>
        <v>-0.258133953880894</v>
      </c>
      <c r="BH251" s="34">
        <f t="shared" si="157"/>
        <v>0.23210983022670176</v>
      </c>
      <c r="BI251" s="19">
        <f t="shared" si="165"/>
        <v>-9.3935759381311268E-2</v>
      </c>
      <c r="BJ251" s="19">
        <f t="shared" si="166"/>
        <v>0.43505926808584455</v>
      </c>
      <c r="BK251" s="19">
        <f t="shared" si="167"/>
        <v>-0.73033973491434268</v>
      </c>
      <c r="BL251" s="19">
        <f t="shared" si="168"/>
        <v>-0.28635340122043901</v>
      </c>
      <c r="BM251" s="19">
        <f t="shared" si="169"/>
        <v>0.38436391663344249</v>
      </c>
      <c r="BN251" s="19">
        <f t="shared" si="170"/>
        <v>0.11342343106434512</v>
      </c>
      <c r="BO251" s="19">
        <f t="shared" si="171"/>
        <v>-0.43701487871081673</v>
      </c>
      <c r="BP251" s="19">
        <f t="shared" si="172"/>
        <v>-0.58536246318719565</v>
      </c>
      <c r="BQ251" s="19">
        <f t="shared" si="173"/>
        <v>0.22777401800464317</v>
      </c>
      <c r="BR251" s="19">
        <f t="shared" si="174"/>
        <v>-0.45297762200591268</v>
      </c>
      <c r="BS251" s="19">
        <f t="shared" si="175"/>
        <v>-0.28956302730338074</v>
      </c>
      <c r="BT251" s="19">
        <f>IF(AND('[1]Ponderación por derecho'!$B$13&lt;&gt;1,'[1]Ponderación por derecho'!$B$13&lt;&gt;0),"Error ponderación",IFERROR(IF(SUM($BI$1126:$BS$1126)=0,0,SUMPRODUCT($BI$1126:$BS$1126,BI251:BS251)),""))</f>
        <v>-9.7468556418935925E-2</v>
      </c>
      <c r="BU251" s="34">
        <f t="shared" si="176"/>
        <v>-9.3308350491811881E-2</v>
      </c>
      <c r="BV251" s="16">
        <f t="shared" si="177"/>
        <v>0</v>
      </c>
      <c r="BW251" s="34">
        <f t="shared" si="158"/>
        <v>0.28419804449934005</v>
      </c>
      <c r="BX251" s="34">
        <f t="shared" si="159"/>
        <v>-4.3454084473454939E-2</v>
      </c>
      <c r="BY251" s="34">
        <f t="shared" si="178"/>
        <v>0.73585719375712888</v>
      </c>
      <c r="BZ251" s="34">
        <f t="shared" si="179"/>
        <v>-0.32553371792767133</v>
      </c>
      <c r="CA251" s="19">
        <f t="shared" si="160"/>
        <v>-0.24836040764763656</v>
      </c>
      <c r="CB251" s="16"/>
      <c r="CC251" s="5">
        <f t="shared" si="161"/>
        <v>15455</v>
      </c>
      <c r="CD251" s="6">
        <f t="shared" si="162"/>
        <v>1.0500247589403466E-4</v>
      </c>
      <c r="CE251" s="19">
        <f t="shared" si="163"/>
        <v>0.92464988024006922</v>
      </c>
      <c r="CF251" s="4">
        <f t="shared" si="164"/>
        <v>9.7090526760329902E-5</v>
      </c>
      <c r="CG251" s="3">
        <f>IF('Ponderación por derecho'!$D$20="Error ponderación","",CF251/$CF$1127)</f>
        <v>6.522703280095686E-5</v>
      </c>
      <c r="CH251" s="39"/>
    </row>
    <row r="252" spans="1:86" ht="18.95" customHeight="1">
      <c r="A252" s="7">
        <v>15464</v>
      </c>
      <c r="B252" s="7" t="s">
        <v>783</v>
      </c>
      <c r="C252" s="7" t="s">
        <v>850</v>
      </c>
      <c r="D252" s="5">
        <v>0</v>
      </c>
      <c r="E252" s="5">
        <v>157</v>
      </c>
      <c r="F252" s="5">
        <v>67.009699999999995</v>
      </c>
      <c r="G252" s="5">
        <v>58.864469999999997</v>
      </c>
      <c r="H252" s="5">
        <v>75.531139999999994</v>
      </c>
      <c r="I252" s="5">
        <v>12.197800000000001</v>
      </c>
      <c r="J252" s="5">
        <v>25.919409999999999</v>
      </c>
      <c r="K252" s="85"/>
      <c r="L252" s="85">
        <v>2.38189E-2</v>
      </c>
      <c r="M252" s="85">
        <v>1.0126700000000001E-2</v>
      </c>
      <c r="N252" s="85">
        <v>0</v>
      </c>
      <c r="O252" s="85">
        <v>1.1165700000000001E-2</v>
      </c>
      <c r="P252" s="85">
        <v>1.0392000000000001E-3</v>
      </c>
      <c r="Q252" s="85">
        <v>3.6556000000000002E-3</v>
      </c>
      <c r="R252" s="85">
        <v>0</v>
      </c>
      <c r="S252" s="85">
        <v>2.1838000000000001E-3</v>
      </c>
      <c r="T252" s="5">
        <v>0.98989899999999997</v>
      </c>
      <c r="U252" s="5">
        <v>0.17171719999999999</v>
      </c>
      <c r="V252" s="5">
        <v>0.81818179999999996</v>
      </c>
      <c r="W252" s="5">
        <v>0.53535350000000004</v>
      </c>
      <c r="X252" s="5">
        <v>0.55555560000000004</v>
      </c>
      <c r="Y252" s="5">
        <v>0.74747479999999999</v>
      </c>
      <c r="Z252" s="5">
        <v>0.38709680000000002</v>
      </c>
      <c r="AA252" s="5">
        <v>3.1847099999999999E-3</v>
      </c>
      <c r="AB252" s="5">
        <v>6.3694299999999997E-3</v>
      </c>
      <c r="AC252" s="5">
        <v>0.59019999999999995</v>
      </c>
      <c r="AD252" s="40">
        <v>0</v>
      </c>
      <c r="AE252" s="19">
        <v>0.1188679</v>
      </c>
      <c r="AF252" s="5">
        <v>0</v>
      </c>
      <c r="AG252" s="5">
        <v>0</v>
      </c>
      <c r="AH252" s="32">
        <v>0</v>
      </c>
      <c r="AI252" s="32">
        <v>0</v>
      </c>
      <c r="AJ252" s="32">
        <v>0</v>
      </c>
      <c r="AK252" s="16"/>
      <c r="AL252" s="34">
        <f t="shared" si="135"/>
        <v>-0.14935351513469416</v>
      </c>
      <c r="AM252" s="34">
        <f t="shared" si="136"/>
        <v>0.26575117351621758</v>
      </c>
      <c r="AN252" s="34">
        <f t="shared" si="137"/>
        <v>0.13519836890568451</v>
      </c>
      <c r="AO252" s="34">
        <f t="shared" si="138"/>
        <v>-0.66966276533959157</v>
      </c>
      <c r="AP252" s="34">
        <f t="shared" si="139"/>
        <v>8.0933520946612533E-2</v>
      </c>
      <c r="AQ252" s="34" t="str">
        <f t="shared" si="140"/>
        <v/>
      </c>
      <c r="AR252" s="34">
        <f t="shared" si="141"/>
        <v>0.22448686689127167</v>
      </c>
      <c r="AS252" s="34">
        <f t="shared" si="142"/>
        <v>-0.80234957937602269</v>
      </c>
      <c r="AT252" s="34">
        <f t="shared" si="143"/>
        <v>-0.15074875333706975</v>
      </c>
      <c r="AU252" s="34">
        <f t="shared" si="144"/>
        <v>-0.14627136361518778</v>
      </c>
      <c r="AV252" s="34">
        <f t="shared" si="145"/>
        <v>-0.62363681967021511</v>
      </c>
      <c r="AW252" s="34">
        <f t="shared" si="146"/>
        <v>-0.3092391380337326</v>
      </c>
      <c r="AX252" s="34">
        <f t="shared" si="147"/>
        <v>-0.20200785050292994</v>
      </c>
      <c r="AY252" s="34">
        <f t="shared" si="148"/>
        <v>-0.12532612121591921</v>
      </c>
      <c r="AZ252" s="34">
        <f t="shared" si="149"/>
        <v>0.83227171182037341</v>
      </c>
      <c r="BA252" s="34">
        <f t="shared" si="150"/>
        <v>-0.32157481472394123</v>
      </c>
      <c r="BB252" s="34">
        <f t="shared" si="151"/>
        <v>0.43634164518148144</v>
      </c>
      <c r="BC252" s="34">
        <f t="shared" si="152"/>
        <v>-1.0829184881136535</v>
      </c>
      <c r="BD252" s="34">
        <f t="shared" si="153"/>
        <v>-3.0140878695394449</v>
      </c>
      <c r="BE252" s="34">
        <f t="shared" si="154"/>
        <v>-1.7478488238836634</v>
      </c>
      <c r="BF252" s="34">
        <f t="shared" si="155"/>
        <v>2.8566043608314695</v>
      </c>
      <c r="BG252" s="34">
        <f t="shared" si="156"/>
        <v>-9.1913643859733302E-3</v>
      </c>
      <c r="BH252" s="34">
        <f t="shared" si="157"/>
        <v>4.3707081833048528E-2</v>
      </c>
      <c r="BI252" s="19">
        <f t="shared" si="165"/>
        <v>-9.3188222909128357E-2</v>
      </c>
      <c r="BJ252" s="19">
        <f t="shared" si="166"/>
        <v>0.30885989519632356</v>
      </c>
      <c r="BK252" s="19">
        <f t="shared" si="167"/>
        <v>-0.67820719420812348</v>
      </c>
      <c r="BL252" s="19">
        <f t="shared" si="168"/>
        <v>-0.15005113423588196</v>
      </c>
      <c r="BM252" s="19">
        <f t="shared" si="169"/>
        <v>-1.0264752374026733</v>
      </c>
      <c r="BN252" s="19">
        <f t="shared" si="170"/>
        <v>-0.84027971956285752</v>
      </c>
      <c r="BO252" s="19">
        <f t="shared" si="171"/>
        <v>-4.8876730517650256E-2</v>
      </c>
      <c r="BP252" s="19">
        <f t="shared" si="172"/>
        <v>-0.17568068281881205</v>
      </c>
      <c r="BQ252" s="19">
        <f t="shared" si="173"/>
        <v>0.86064157482695203</v>
      </c>
      <c r="BR252" s="19">
        <f t="shared" si="174"/>
        <v>-9.462366691219555E-2</v>
      </c>
      <c r="BS252" s="19">
        <f t="shared" si="175"/>
        <v>-7.6990851505854954E-2</v>
      </c>
      <c r="BT252" s="19">
        <f>IF(AND('[1]Ponderación por derecho'!$B$13&lt;&gt;1,'[1]Ponderación por derecho'!$B$13&lt;&gt;0),"Error ponderación",IFERROR(IF(SUM($BI$1126:$BS$1126)=0,0,SUMPRODUCT($BI$1126:$BS$1126,BI252:BS252)),""))</f>
        <v>-0.21475030208841767</v>
      </c>
      <c r="BU252" s="34">
        <f t="shared" si="176"/>
        <v>-0.21180240379715037</v>
      </c>
      <c r="BV252" s="16">
        <f t="shared" si="177"/>
        <v>0</v>
      </c>
      <c r="BW252" s="34">
        <f t="shared" si="158"/>
        <v>1.1266594803157211</v>
      </c>
      <c r="BX252" s="34">
        <f t="shared" si="159"/>
        <v>-4.9550489627895586E-2</v>
      </c>
      <c r="BY252" s="34">
        <f t="shared" si="178"/>
        <v>-2.2766138597383083</v>
      </c>
      <c r="BZ252" s="34">
        <f t="shared" si="179"/>
        <v>0.39983495635016092</v>
      </c>
      <c r="CA252" s="19">
        <f t="shared" si="160"/>
        <v>0.30298009372255624</v>
      </c>
      <c r="CB252" s="16"/>
      <c r="CC252" s="5">
        <f t="shared" si="161"/>
        <v>15464</v>
      </c>
      <c r="CD252" s="6">
        <f t="shared" si="162"/>
        <v>2.2960151414155211E-5</v>
      </c>
      <c r="CE252" s="19">
        <f t="shared" si="163"/>
        <v>1.0300806720888354</v>
      </c>
      <c r="CF252" s="4">
        <f t="shared" si="164"/>
        <v>2.3650808199954425E-5</v>
      </c>
      <c r="CG252" s="3">
        <f>IF('Ponderación por derecho'!$D$20="Error ponderación","",CF252/$CF$1127)</f>
        <v>1.5889006823865386E-5</v>
      </c>
      <c r="CH252" s="39"/>
    </row>
    <row r="253" spans="1:86" ht="18.95" customHeight="1">
      <c r="A253" s="7">
        <v>15466</v>
      </c>
      <c r="B253" s="7" t="s">
        <v>783</v>
      </c>
      <c r="C253" s="7" t="s">
        <v>849</v>
      </c>
      <c r="D253" s="5">
        <v>0</v>
      </c>
      <c r="E253" s="5">
        <v>25</v>
      </c>
      <c r="F253" s="5">
        <v>58.007289999999998</v>
      </c>
      <c r="G253" s="5">
        <v>51.18685</v>
      </c>
      <c r="H253" s="5">
        <v>73.809899999999999</v>
      </c>
      <c r="I253" s="5">
        <v>16.7058</v>
      </c>
      <c r="J253" s="5">
        <v>12.269679999999999</v>
      </c>
      <c r="K253" s="85"/>
      <c r="L253" s="85">
        <v>2.0036100000000001E-2</v>
      </c>
      <c r="M253" s="85">
        <v>7.1730799999999997E-2</v>
      </c>
      <c r="N253" s="85">
        <v>7.8803600000000001E-2</v>
      </c>
      <c r="O253" s="85">
        <v>2.8087999999999998E-2</v>
      </c>
      <c r="P253" s="85">
        <v>2.98584E-2</v>
      </c>
      <c r="Q253" s="85">
        <v>1.1478500000000001E-2</v>
      </c>
      <c r="R253" s="85">
        <v>1.5255599999999999E-2</v>
      </c>
      <c r="S253" s="85">
        <v>0</v>
      </c>
      <c r="T253" s="5">
        <v>0.94117649999999997</v>
      </c>
      <c r="U253" s="5">
        <v>0.1176471</v>
      </c>
      <c r="V253" s="5">
        <v>0.76470590000000005</v>
      </c>
      <c r="W253" s="5">
        <v>0.52941179999999999</v>
      </c>
      <c r="X253" s="5">
        <v>0.70588229999999996</v>
      </c>
      <c r="Y253" s="5">
        <v>0.94117649999999997</v>
      </c>
      <c r="Z253" s="5">
        <v>0.3333333</v>
      </c>
      <c r="AA253" s="5">
        <v>0</v>
      </c>
      <c r="AB253" s="5">
        <v>0</v>
      </c>
      <c r="AC253" s="5">
        <v>0.4672</v>
      </c>
      <c r="AD253" s="40">
        <v>78320</v>
      </c>
      <c r="AE253" s="19">
        <v>0.69433959999999995</v>
      </c>
      <c r="AF253" s="5">
        <v>0</v>
      </c>
      <c r="AG253" s="5">
        <v>0</v>
      </c>
      <c r="AH253" s="32">
        <v>0</v>
      </c>
      <c r="AI253" s="32">
        <v>0</v>
      </c>
      <c r="AJ253" s="32">
        <v>0</v>
      </c>
      <c r="AK253" s="16"/>
      <c r="AL253" s="34">
        <f t="shared" si="135"/>
        <v>-0.69888671159684101</v>
      </c>
      <c r="AM253" s="34">
        <f t="shared" si="136"/>
        <v>-0.5054728143640701</v>
      </c>
      <c r="AN253" s="34">
        <f t="shared" si="137"/>
        <v>-7.1769928567765304E-2</v>
      </c>
      <c r="AO253" s="34">
        <f t="shared" si="138"/>
        <v>-0.26729905918572056</v>
      </c>
      <c r="AP253" s="34">
        <f t="shared" si="139"/>
        <v>-0.95002866647549344</v>
      </c>
      <c r="AQ253" s="34" t="str">
        <f t="shared" si="140"/>
        <v/>
      </c>
      <c r="AR253" s="34">
        <f t="shared" si="141"/>
        <v>9.2098010670277855E-2</v>
      </c>
      <c r="AS253" s="34">
        <f t="shared" si="142"/>
        <v>0.15615730332972996</v>
      </c>
      <c r="AT253" s="34">
        <f t="shared" si="143"/>
        <v>1.6574692254354526</v>
      </c>
      <c r="AU253" s="34">
        <f t="shared" si="144"/>
        <v>0.28362874009242856</v>
      </c>
      <c r="AV253" s="34">
        <f t="shared" si="145"/>
        <v>7.4125948239382428E-2</v>
      </c>
      <c r="AW253" s="34">
        <f t="shared" si="146"/>
        <v>-9.0080097830138539E-2</v>
      </c>
      <c r="AX253" s="34">
        <f t="shared" si="147"/>
        <v>0.28518749119998027</v>
      </c>
      <c r="AY253" s="34">
        <f t="shared" si="148"/>
        <v>-0.21011422768154267</v>
      </c>
      <c r="AZ253" s="34">
        <f t="shared" si="149"/>
        <v>-1.4153145553126183E-2</v>
      </c>
      <c r="BA253" s="34">
        <f t="shared" si="150"/>
        <v>-0.83553606353460053</v>
      </c>
      <c r="BB253" s="34">
        <f t="shared" si="151"/>
        <v>-0.87537040688024315</v>
      </c>
      <c r="BC253" s="34">
        <f t="shared" si="152"/>
        <v>-1.1492709770671827</v>
      </c>
      <c r="BD253" s="34">
        <f t="shared" si="153"/>
        <v>-1.2125189627340192</v>
      </c>
      <c r="BE253" s="34">
        <f t="shared" si="154"/>
        <v>1.2138696340058508</v>
      </c>
      <c r="BF253" s="34">
        <f t="shared" si="155"/>
        <v>2.3187199016135729</v>
      </c>
      <c r="BG253" s="34">
        <f t="shared" si="156"/>
        <v>-0.258133953880894</v>
      </c>
      <c r="BH253" s="34">
        <f t="shared" si="157"/>
        <v>-0.11506432621005545</v>
      </c>
      <c r="BI253" s="19">
        <f t="shared" si="165"/>
        <v>-0.45365299605118292</v>
      </c>
      <c r="BJ253" s="19">
        <f t="shared" si="166"/>
        <v>-0.42958173685801176</v>
      </c>
      <c r="BK253" s="19">
        <f t="shared" si="167"/>
        <v>-0.56400012844476455</v>
      </c>
      <c r="BL253" s="19">
        <f t="shared" si="168"/>
        <v>0.4792912569193058</v>
      </c>
      <c r="BM253" s="19">
        <f t="shared" si="169"/>
        <v>-0.62630629637236135</v>
      </c>
      <c r="BN253" s="19">
        <f t="shared" si="170"/>
        <v>0.19636962354946408</v>
      </c>
      <c r="BO253" s="19">
        <f t="shared" si="171"/>
        <v>-0.12384410085632842</v>
      </c>
      <c r="BP253" s="19">
        <f t="shared" si="172"/>
        <v>-0.20684961019843037</v>
      </c>
      <c r="BQ253" s="19">
        <f t="shared" si="173"/>
        <v>0.46990632077839639</v>
      </c>
      <c r="BR253" s="19">
        <f t="shared" si="174"/>
        <v>-0.38904496438642594</v>
      </c>
      <c r="BS253" s="19">
        <f t="shared" si="175"/>
        <v>-0.34135508849614632</v>
      </c>
      <c r="BT253" s="19">
        <f>IF(AND('[1]Ponderación por derecho'!$B$13&lt;&gt;1,'[1]Ponderación por derecho'!$B$13&lt;&gt;0),"Error ponderación",IFERROR(IF(SUM($BI$1126:$BS$1126)=0,0,SUMPRODUCT($BI$1126:$BS$1126,BI253:BS253)),""))</f>
        <v>-8.8927510734927356E-2</v>
      </c>
      <c r="BU253" s="34">
        <f t="shared" si="176"/>
        <v>-8.4679018477805235E-2</v>
      </c>
      <c r="BV253" s="16">
        <f t="shared" si="177"/>
        <v>0</v>
      </c>
      <c r="BW253" s="34">
        <f t="shared" si="158"/>
        <v>-0.6538002551725085</v>
      </c>
      <c r="BX253" s="34">
        <f t="shared" si="159"/>
        <v>-4.5140936632455601E-2</v>
      </c>
      <c r="BY253" s="34">
        <f t="shared" si="178"/>
        <v>0.10062715690699604</v>
      </c>
      <c r="BZ253" s="34">
        <f t="shared" si="179"/>
        <v>0.19943801163265598</v>
      </c>
      <c r="CA253" s="19">
        <f t="shared" si="160"/>
        <v>0.15066175424697389</v>
      </c>
      <c r="CB253" s="16"/>
      <c r="CC253" s="5">
        <f t="shared" si="161"/>
        <v>15466</v>
      </c>
      <c r="CD253" s="6">
        <f t="shared" si="162"/>
        <v>3.6560750659482819E-6</v>
      </c>
      <c r="CE253" s="19">
        <f t="shared" si="163"/>
        <v>1.0490505717201115</v>
      </c>
      <c r="CF253" s="4">
        <f t="shared" si="164"/>
        <v>3.8354076381846893E-6</v>
      </c>
      <c r="CG253" s="3">
        <f>IF('Ponderación por derecho'!$D$20="Error ponderación","",CF253/$CF$1127)</f>
        <v>2.5766907253317197E-6</v>
      </c>
      <c r="CH253" s="39"/>
    </row>
    <row r="254" spans="1:86" ht="18.95" customHeight="1">
      <c r="A254" s="7">
        <v>15469</v>
      </c>
      <c r="B254" s="7" t="s">
        <v>783</v>
      </c>
      <c r="C254" s="7" t="s">
        <v>848</v>
      </c>
      <c r="D254" s="5">
        <v>0</v>
      </c>
      <c r="E254" s="5">
        <v>502</v>
      </c>
      <c r="F254" s="5">
        <v>60.761040000000001</v>
      </c>
      <c r="G254" s="5">
        <v>54.390999999999998</v>
      </c>
      <c r="H254" s="5">
        <v>71.28622</v>
      </c>
      <c r="I254" s="5">
        <v>10.96027</v>
      </c>
      <c r="J254" s="5">
        <v>16.746569999999998</v>
      </c>
      <c r="K254" s="85">
        <v>8.5541999999999997E-3</v>
      </c>
      <c r="L254" s="85">
        <v>8.5182499999999994E-2</v>
      </c>
      <c r="M254" s="85">
        <v>1.9199299999999999E-2</v>
      </c>
      <c r="N254" s="85">
        <v>0.1131904</v>
      </c>
      <c r="O254" s="85">
        <v>2.6751500000000001E-2</v>
      </c>
      <c r="P254" s="85">
        <v>3.6573399999999999E-2</v>
      </c>
      <c r="Q254" s="85">
        <v>4.0586200000000003E-2</v>
      </c>
      <c r="R254" s="85">
        <v>3.1022600000000001E-2</v>
      </c>
      <c r="S254" s="85">
        <v>1.4886999999999999E-3</v>
      </c>
      <c r="T254" s="5">
        <v>0.94704679999999997</v>
      </c>
      <c r="U254" s="5">
        <v>0.1873727</v>
      </c>
      <c r="V254" s="5">
        <v>0.76985740000000003</v>
      </c>
      <c r="W254" s="5">
        <v>0.62729120000000005</v>
      </c>
      <c r="X254" s="5">
        <v>0.82281059999999995</v>
      </c>
      <c r="Y254" s="5">
        <v>0.84928720000000002</v>
      </c>
      <c r="Z254" s="5">
        <v>9.9290799999999999E-2</v>
      </c>
      <c r="AA254" s="5">
        <v>0</v>
      </c>
      <c r="AB254" s="5">
        <v>0</v>
      </c>
      <c r="AC254" s="5">
        <v>0.47810000000000002</v>
      </c>
      <c r="AD254" s="40">
        <v>236033.86454183268</v>
      </c>
      <c r="AE254" s="19">
        <v>0.84811320000000001</v>
      </c>
      <c r="AF254" s="5">
        <v>0</v>
      </c>
      <c r="AG254" s="5">
        <v>0</v>
      </c>
      <c r="AH254" s="32">
        <v>0</v>
      </c>
      <c r="AI254" s="32">
        <v>0</v>
      </c>
      <c r="AJ254" s="32">
        <v>0</v>
      </c>
      <c r="AK254" s="16"/>
      <c r="AL254" s="34">
        <f t="shared" si="135"/>
        <v>-0.53078983089960108</v>
      </c>
      <c r="AM254" s="34">
        <f t="shared" si="136"/>
        <v>-0.18361300093665073</v>
      </c>
      <c r="AN254" s="34">
        <f t="shared" si="137"/>
        <v>-0.37522659525445468</v>
      </c>
      <c r="AO254" s="34">
        <f t="shared" si="138"/>
        <v>-0.78011910013919239</v>
      </c>
      <c r="AP254" s="34">
        <f t="shared" si="139"/>
        <v>-0.61188979433310298</v>
      </c>
      <c r="AQ254" s="34">
        <f t="shared" si="140"/>
        <v>-0.15092149326518009</v>
      </c>
      <c r="AR254" s="34">
        <f t="shared" si="141"/>
        <v>2.3720645388809554</v>
      </c>
      <c r="AS254" s="34">
        <f t="shared" si="142"/>
        <v>-0.66118771605789595</v>
      </c>
      <c r="AT254" s="34">
        <f t="shared" si="143"/>
        <v>2.4465046247377051</v>
      </c>
      <c r="AU254" s="34">
        <f t="shared" si="144"/>
        <v>0.24967582065445451</v>
      </c>
      <c r="AV254" s="34">
        <f t="shared" si="145"/>
        <v>0.23670773352533578</v>
      </c>
      <c r="AW254" s="34">
        <f t="shared" si="146"/>
        <v>0.72537396582070124</v>
      </c>
      <c r="AX254" s="34">
        <f t="shared" si="147"/>
        <v>0.78871465189046674</v>
      </c>
      <c r="AY254" s="34">
        <f t="shared" si="148"/>
        <v>-0.15231403806006927</v>
      </c>
      <c r="AZ254" s="34">
        <f t="shared" si="149"/>
        <v>8.7827825050591821E-2</v>
      </c>
      <c r="BA254" s="34">
        <f t="shared" si="150"/>
        <v>-0.17276206367011876</v>
      </c>
      <c r="BB254" s="34">
        <f t="shared" si="151"/>
        <v>-0.7490090995213029</v>
      </c>
      <c r="BC254" s="34">
        <f t="shared" si="152"/>
        <v>-5.622659460458463E-2</v>
      </c>
      <c r="BD254" s="34">
        <f t="shared" si="153"/>
        <v>0.18879158027408852</v>
      </c>
      <c r="BE254" s="34">
        <f t="shared" si="154"/>
        <v>-0.19112699685772352</v>
      </c>
      <c r="BF254" s="34">
        <f t="shared" si="155"/>
        <v>-2.2791040689373935E-2</v>
      </c>
      <c r="BG254" s="34">
        <f t="shared" si="156"/>
        <v>-0.258133953880894</v>
      </c>
      <c r="BH254" s="34">
        <f t="shared" si="157"/>
        <v>-0.11506432621005545</v>
      </c>
      <c r="BI254" s="19">
        <f t="shared" si="165"/>
        <v>-0.23297005072991786</v>
      </c>
      <c r="BJ254" s="19">
        <f t="shared" si="166"/>
        <v>0.47981414614100065</v>
      </c>
      <c r="BK254" s="19">
        <f t="shared" si="167"/>
        <v>-0.41606804718736057</v>
      </c>
      <c r="BL254" s="19">
        <f t="shared" si="168"/>
        <v>0.95785739691905203</v>
      </c>
      <c r="BM254" s="19">
        <f t="shared" si="169"/>
        <v>-5.7807464468186659E-2</v>
      </c>
      <c r="BN254" s="19">
        <f t="shared" si="170"/>
        <v>-0.16173636474399625</v>
      </c>
      <c r="BO254" s="19">
        <f t="shared" si="171"/>
        <v>1.1027563577366889E-2</v>
      </c>
      <c r="BP254" s="19">
        <f t="shared" si="172"/>
        <v>0.12896241049543283</v>
      </c>
      <c r="BQ254" s="19">
        <f t="shared" si="173"/>
        <v>-0.23529830321634812</v>
      </c>
      <c r="BR254" s="19">
        <f t="shared" si="174"/>
        <v>-0.31374594094685476</v>
      </c>
      <c r="BS254" s="19">
        <f t="shared" si="175"/>
        <v>-0.26605606505657525</v>
      </c>
      <c r="BT254" s="19">
        <f>IF(AND('[1]Ponderación por derecho'!$B$13&lt;&gt;1,'[1]Ponderación por derecho'!$B$13&lt;&gt;0),"Error ponderación",IFERROR(IF(SUM($BI$1126:$BS$1126)=0,0,SUMPRODUCT($BI$1126:$BS$1126,BI254:BS254)),""))</f>
        <v>5.2955701593684713E-2</v>
      </c>
      <c r="BU254" s="34">
        <f t="shared" si="176"/>
        <v>5.8670799763977662E-2</v>
      </c>
      <c r="BV254" s="16">
        <f t="shared" si="177"/>
        <v>0</v>
      </c>
      <c r="BW254" s="34">
        <f t="shared" si="158"/>
        <v>-0.49601967698696581</v>
      </c>
      <c r="BX254" s="34">
        <f t="shared" si="159"/>
        <v>-3.6261370189492693E-2</v>
      </c>
      <c r="BY254" s="34">
        <f t="shared" si="178"/>
        <v>0.73585719375712888</v>
      </c>
      <c r="BZ254" s="34">
        <f t="shared" si="179"/>
        <v>-6.7858715526890115E-2</v>
      </c>
      <c r="CA254" s="19">
        <f t="shared" si="160"/>
        <v>-5.2505982095482538E-2</v>
      </c>
      <c r="CB254" s="16"/>
      <c r="CC254" s="5">
        <f t="shared" si="161"/>
        <v>15469</v>
      </c>
      <c r="CD254" s="6">
        <f t="shared" si="162"/>
        <v>7.3413987324241498E-5</v>
      </c>
      <c r="CE254" s="19">
        <f t="shared" si="163"/>
        <v>1.0030530758524783</v>
      </c>
      <c r="CF254" s="4">
        <f t="shared" si="164"/>
        <v>7.3638125796175291E-5</v>
      </c>
      <c r="CG254" s="3">
        <f>IF('Ponderación por derecho'!$D$20="Error ponderación","",CF254/$CF$1127)</f>
        <v>4.9471319262330394E-5</v>
      </c>
      <c r="CH254" s="39"/>
    </row>
    <row r="255" spans="1:86" ht="18.95" customHeight="1">
      <c r="A255" s="7">
        <v>15476</v>
      </c>
      <c r="B255" s="7" t="s">
        <v>783</v>
      </c>
      <c r="C255" s="7" t="s">
        <v>847</v>
      </c>
      <c r="D255" s="5">
        <v>0</v>
      </c>
      <c r="E255" s="5">
        <v>21</v>
      </c>
      <c r="F255" s="5">
        <v>83.677030000000002</v>
      </c>
      <c r="G255" s="5">
        <v>57.833019999999998</v>
      </c>
      <c r="H255" s="5">
        <v>84.144139999999993</v>
      </c>
      <c r="I255" s="5">
        <v>18.219519999999999</v>
      </c>
      <c r="J255" s="5">
        <v>35.590020000000003</v>
      </c>
      <c r="K255" s="85"/>
      <c r="L255" s="85">
        <v>1.9020200000000001E-2</v>
      </c>
      <c r="M255" s="85">
        <v>0.2151923</v>
      </c>
      <c r="N255" s="85">
        <v>0</v>
      </c>
      <c r="O255" s="85">
        <v>0</v>
      </c>
      <c r="P255" s="85">
        <v>2.1894500000000001E-2</v>
      </c>
      <c r="Q255" s="85">
        <v>0</v>
      </c>
      <c r="R255" s="85">
        <v>5.9166000000000002E-3</v>
      </c>
      <c r="S255" s="85">
        <v>0</v>
      </c>
      <c r="T255" s="5">
        <v>0.6666666</v>
      </c>
      <c r="U255" s="5">
        <v>0.2083333</v>
      </c>
      <c r="V255" s="5">
        <v>0.6666666</v>
      </c>
      <c r="W255" s="5">
        <v>0.6666666</v>
      </c>
      <c r="X255" s="5">
        <v>0.95833330000000005</v>
      </c>
      <c r="Y255" s="5">
        <v>0.875</v>
      </c>
      <c r="Z255" s="5">
        <v>0</v>
      </c>
      <c r="AA255" s="5">
        <v>0</v>
      </c>
      <c r="AB255" s="5">
        <v>0</v>
      </c>
      <c r="AC255" s="5">
        <v>0.43409999999999999</v>
      </c>
      <c r="AD255" s="40">
        <v>0</v>
      </c>
      <c r="AE255" s="19">
        <v>0.75377360000000004</v>
      </c>
      <c r="AF255" s="5">
        <v>0</v>
      </c>
      <c r="AG255" s="5">
        <v>0</v>
      </c>
      <c r="AH255" s="32">
        <v>0</v>
      </c>
      <c r="AI255" s="32">
        <v>0</v>
      </c>
      <c r="AJ255" s="32">
        <v>0</v>
      </c>
      <c r="AK255" s="16"/>
      <c r="AL255" s="34">
        <f t="shared" si="135"/>
        <v>0.86806861198342644</v>
      </c>
      <c r="AM255" s="34">
        <f t="shared" si="136"/>
        <v>0.16214107269081562</v>
      </c>
      <c r="AN255" s="34">
        <f t="shared" si="137"/>
        <v>1.1708575135565344</v>
      </c>
      <c r="AO255" s="34">
        <f t="shared" si="138"/>
        <v>-0.13219125322315678</v>
      </c>
      <c r="AP255" s="34">
        <f t="shared" si="139"/>
        <v>0.81135333432798318</v>
      </c>
      <c r="AQ255" s="34" t="str">
        <f t="shared" si="140"/>
        <v/>
      </c>
      <c r="AR255" s="34">
        <f t="shared" si="141"/>
        <v>5.6543966302373752E-2</v>
      </c>
      <c r="AS255" s="34">
        <f t="shared" si="142"/>
        <v>2.3882950206779481</v>
      </c>
      <c r="AT255" s="34">
        <f t="shared" si="143"/>
        <v>-0.15074875333706975</v>
      </c>
      <c r="AU255" s="34">
        <f t="shared" si="144"/>
        <v>-0.42992876172112682</v>
      </c>
      <c r="AV255" s="34">
        <f t="shared" si="145"/>
        <v>-0.11869387005381252</v>
      </c>
      <c r="AW255" s="34">
        <f t="shared" si="146"/>
        <v>-0.41165100414070804</v>
      </c>
      <c r="AX255" s="34">
        <f t="shared" si="147"/>
        <v>-1.3058221598171112E-2</v>
      </c>
      <c r="AY255" s="34">
        <f t="shared" si="148"/>
        <v>-0.21011422768154267</v>
      </c>
      <c r="AZ255" s="34">
        <f t="shared" si="149"/>
        <v>-4.7830382182631386</v>
      </c>
      <c r="BA255" s="34">
        <f t="shared" si="150"/>
        <v>2.647811069280465E-2</v>
      </c>
      <c r="BB255" s="34">
        <f t="shared" si="151"/>
        <v>-3.2801795150148481</v>
      </c>
      <c r="BC255" s="34">
        <f t="shared" si="152"/>
        <v>0.3834886036620343</v>
      </c>
      <c r="BD255" s="34">
        <f t="shared" si="153"/>
        <v>1.812944059416649</v>
      </c>
      <c r="BE255" s="34">
        <f t="shared" si="154"/>
        <v>0.2020242989957535</v>
      </c>
      <c r="BF255" s="34">
        <f t="shared" si="155"/>
        <v>-1.0161597436814094</v>
      </c>
      <c r="BG255" s="34">
        <f t="shared" si="156"/>
        <v>-0.258133953880894</v>
      </c>
      <c r="BH255" s="34">
        <f t="shared" si="157"/>
        <v>-0.11506432621005545</v>
      </c>
      <c r="BI255" s="19">
        <f t="shared" si="165"/>
        <v>0.59866781212466957</v>
      </c>
      <c r="BJ255" s="19">
        <f t="shared" si="166"/>
        <v>-1.0204981586738862</v>
      </c>
      <c r="BK255" s="19">
        <f t="shared" si="167"/>
        <v>1.2132840787744696</v>
      </c>
      <c r="BL255" s="19">
        <f t="shared" si="168"/>
        <v>0.35865992932317836</v>
      </c>
      <c r="BM255" s="19">
        <f t="shared" si="169"/>
        <v>0.73145621067450184</v>
      </c>
      <c r="BN255" s="19">
        <f t="shared" si="170"/>
        <v>0.31713301364178914</v>
      </c>
      <c r="BO255" s="19">
        <f t="shared" si="171"/>
        <v>-1.7756268252090013</v>
      </c>
      <c r="BP255" s="19">
        <f t="shared" si="172"/>
        <v>0.42750519519262764</v>
      </c>
      <c r="BQ255" s="19">
        <f t="shared" si="173"/>
        <v>-0.11940178645984185</v>
      </c>
      <c r="BR255" s="19">
        <f t="shared" si="174"/>
        <v>0.13327347680699661</v>
      </c>
      <c r="BS255" s="19">
        <f t="shared" si="175"/>
        <v>0.18096335269727612</v>
      </c>
      <c r="BT255" s="19">
        <f>IF(AND('[1]Ponderación por derecho'!$B$13&lt;&gt;1,'[1]Ponderación por derecho'!$B$13&lt;&gt;0),"Error ponderación",IFERROR(IF(SUM($BI$1126:$BS$1126)=0,0,SUMPRODUCT($BI$1126:$BS$1126,BI255:BS255)),""))</f>
        <v>-0.99677314024674113</v>
      </c>
      <c r="BU255" s="34">
        <f t="shared" si="176"/>
        <v>-1</v>
      </c>
      <c r="BV255" s="16">
        <f t="shared" si="177"/>
        <v>1</v>
      </c>
      <c r="BW255" s="34">
        <f t="shared" si="158"/>
        <v>-1.1329321026900732</v>
      </c>
      <c r="BX255" s="34">
        <f t="shared" si="159"/>
        <v>-4.9550489627895586E-2</v>
      </c>
      <c r="BY255" s="34">
        <f t="shared" si="178"/>
        <v>0.3461456464926651</v>
      </c>
      <c r="BZ255" s="34">
        <f t="shared" si="179"/>
        <v>0.27877898194176787</v>
      </c>
      <c r="CA255" s="19">
        <f t="shared" si="160"/>
        <v>0.21096748828349565</v>
      </c>
      <c r="CB255" s="16"/>
      <c r="CC255" s="5">
        <f t="shared" si="161"/>
        <v>15476</v>
      </c>
      <c r="CD255" s="6">
        <f t="shared" si="162"/>
        <v>3.071103055396557E-6</v>
      </c>
      <c r="CE255" s="19">
        <f t="shared" si="163"/>
        <v>0.11898707394551457</v>
      </c>
      <c r="CF255" s="4">
        <f t="shared" si="164"/>
        <v>3.6542156634676583E-7</v>
      </c>
      <c r="CG255" s="3">
        <f>IF('Ponderación por derecho'!$D$20="Error ponderación","",CF255/$CF$1127)</f>
        <v>2.4549629391872234E-7</v>
      </c>
      <c r="CH255" s="39"/>
    </row>
    <row r="256" spans="1:86" ht="18.95" customHeight="1">
      <c r="A256" s="7">
        <v>15480</v>
      </c>
      <c r="B256" s="7" t="s">
        <v>783</v>
      </c>
      <c r="C256" s="7" t="s">
        <v>846</v>
      </c>
      <c r="D256" s="5">
        <v>0</v>
      </c>
      <c r="E256" s="5">
        <v>400</v>
      </c>
      <c r="F256" s="5">
        <v>69.906930000000003</v>
      </c>
      <c r="G256" s="5">
        <v>56.35989</v>
      </c>
      <c r="H256" s="5">
        <v>72.820800000000006</v>
      </c>
      <c r="I256" s="5">
        <v>20.85671</v>
      </c>
      <c r="J256" s="5">
        <v>28.77665</v>
      </c>
      <c r="K256" s="85">
        <v>1.46394E-2</v>
      </c>
      <c r="L256" s="85">
        <v>1.4201099999999999E-2</v>
      </c>
      <c r="M256" s="85">
        <v>4.10038E-2</v>
      </c>
      <c r="N256" s="85">
        <v>0</v>
      </c>
      <c r="O256" s="85">
        <v>5.2157000000000002E-3</v>
      </c>
      <c r="P256" s="85">
        <v>6.9848000000000002E-3</v>
      </c>
      <c r="Q256" s="85">
        <v>5.7551E-3</v>
      </c>
      <c r="R256" s="85">
        <v>6.2120000000000003E-4</v>
      </c>
      <c r="S256" s="85">
        <v>2.0763000000000001E-3</v>
      </c>
      <c r="T256" s="5">
        <v>0.94540230000000003</v>
      </c>
      <c r="U256" s="5">
        <v>0.1408046</v>
      </c>
      <c r="V256" s="5">
        <v>0.76436780000000004</v>
      </c>
      <c r="W256" s="5">
        <v>0.5258621</v>
      </c>
      <c r="X256" s="5">
        <v>0.87931040000000005</v>
      </c>
      <c r="Y256" s="5">
        <v>0.83620689999999998</v>
      </c>
      <c r="Z256" s="5">
        <v>0.41988950000000003</v>
      </c>
      <c r="AA256" s="5">
        <v>0</v>
      </c>
      <c r="AB256" s="5">
        <v>0</v>
      </c>
      <c r="AC256" s="5">
        <v>0.51049999999999995</v>
      </c>
      <c r="AD256" s="40">
        <v>45060</v>
      </c>
      <c r="AE256" s="19">
        <v>0.69433959999999995</v>
      </c>
      <c r="AF256" s="5">
        <v>0</v>
      </c>
      <c r="AG256" s="5">
        <v>0</v>
      </c>
      <c r="AH256" s="32">
        <v>0</v>
      </c>
      <c r="AI256" s="32">
        <v>0</v>
      </c>
      <c r="AJ256" s="32">
        <v>0</v>
      </c>
      <c r="AK256" s="16"/>
      <c r="AL256" s="34">
        <f t="shared" si="135"/>
        <v>2.7501800584766541E-2</v>
      </c>
      <c r="AM256" s="34">
        <f t="shared" si="136"/>
        <v>1.4163809780423248E-2</v>
      </c>
      <c r="AN256" s="34">
        <f t="shared" si="137"/>
        <v>-0.19070299021575657</v>
      </c>
      <c r="AO256" s="34">
        <f t="shared" si="138"/>
        <v>0.103192407431663</v>
      </c>
      <c r="AP256" s="34">
        <f t="shared" si="139"/>
        <v>0.29674045635045854</v>
      </c>
      <c r="AQ256" s="34">
        <f t="shared" si="140"/>
        <v>2.1216822939081025E-2</v>
      </c>
      <c r="AR256" s="34">
        <f t="shared" si="141"/>
        <v>-0.11211288497567203</v>
      </c>
      <c r="AS256" s="34">
        <f t="shared" si="142"/>
        <v>-0.32192842448545866</v>
      </c>
      <c r="AT256" s="34">
        <f t="shared" si="143"/>
        <v>-0.15074875333706975</v>
      </c>
      <c r="AU256" s="34">
        <f t="shared" si="144"/>
        <v>-0.29742727132633329</v>
      </c>
      <c r="AV256" s="34">
        <f t="shared" si="145"/>
        <v>-0.47968354154718251</v>
      </c>
      <c r="AW256" s="34">
        <f t="shared" si="146"/>
        <v>-0.25042151222905074</v>
      </c>
      <c r="AX256" s="34">
        <f t="shared" si="147"/>
        <v>-0.18216951269479076</v>
      </c>
      <c r="AY256" s="34">
        <f t="shared" si="148"/>
        <v>-0.12949991068613376</v>
      </c>
      <c r="AZ256" s="34">
        <f t="shared" si="149"/>
        <v>5.9258977435000103E-2</v>
      </c>
      <c r="BA256" s="34">
        <f t="shared" si="150"/>
        <v>-0.61541334100712519</v>
      </c>
      <c r="BB256" s="34">
        <f t="shared" si="151"/>
        <v>-0.88366367253453004</v>
      </c>
      <c r="BC256" s="34">
        <f t="shared" si="152"/>
        <v>-1.188911388067122</v>
      </c>
      <c r="BD256" s="34">
        <f t="shared" si="153"/>
        <v>0.86590537922480992</v>
      </c>
      <c r="BE256" s="34">
        <f t="shared" si="154"/>
        <v>-0.39112609828394929</v>
      </c>
      <c r="BF256" s="34">
        <f t="shared" si="155"/>
        <v>3.1846835168721794</v>
      </c>
      <c r="BG256" s="34">
        <f t="shared" si="156"/>
        <v>-0.258133953880894</v>
      </c>
      <c r="BH256" s="34">
        <f t="shared" si="157"/>
        <v>-0.11506432621005545</v>
      </c>
      <c r="BI256" s="19">
        <f t="shared" si="165"/>
        <v>-0.26163316942793358</v>
      </c>
      <c r="BJ256" s="19">
        <f t="shared" si="166"/>
        <v>-0.32720424924325958</v>
      </c>
      <c r="BK256" s="19">
        <f t="shared" si="167"/>
        <v>-0.49444600398927135</v>
      </c>
      <c r="BL256" s="19">
        <f t="shared" si="168"/>
        <v>-6.1623476376151606E-2</v>
      </c>
      <c r="BM256" s="19">
        <f t="shared" si="169"/>
        <v>0.28840618808297841</v>
      </c>
      <c r="BN256" s="19">
        <f t="shared" si="170"/>
        <v>-0.28110261308212176</v>
      </c>
      <c r="BO256" s="19">
        <f t="shared" si="171"/>
        <v>-2.9323375787462542E-2</v>
      </c>
      <c r="BP256" s="19">
        <f t="shared" si="172"/>
        <v>-7.7333856055012112E-2</v>
      </c>
      <c r="BQ256" s="19">
        <f t="shared" si="173"/>
        <v>1.0275618022569375</v>
      </c>
      <c r="BR256" s="19">
        <f t="shared" si="174"/>
        <v>-0.12004402132742041</v>
      </c>
      <c r="BS256" s="19">
        <f t="shared" si="175"/>
        <v>-7.2354145437140902E-2</v>
      </c>
      <c r="BT256" s="19">
        <f>IF(AND('[1]Ponderación por derecho'!$B$13&lt;&gt;1,'[1]Ponderación por derecho'!$B$13&lt;&gt;0),"Error ponderación",IFERROR(IF(SUM($BI$1126:$BS$1126)=0,0,SUMPRODUCT($BI$1126:$BS$1126,BI256:BS256)),""))</f>
        <v>-0.16443332166701971</v>
      </c>
      <c r="BU256" s="34">
        <f t="shared" si="176"/>
        <v>-0.16096531123698854</v>
      </c>
      <c r="BV256" s="16">
        <f t="shared" si="177"/>
        <v>0</v>
      </c>
      <c r="BW256" s="34">
        <f t="shared" si="158"/>
        <v>-2.702052715104274E-2</v>
      </c>
      <c r="BX256" s="34">
        <f t="shared" si="159"/>
        <v>-4.7013532810039026E-2</v>
      </c>
      <c r="BY256" s="34">
        <f t="shared" si="178"/>
        <v>0.10062715690699604</v>
      </c>
      <c r="BZ256" s="34">
        <f t="shared" si="179"/>
        <v>-8.8643656486380919E-3</v>
      </c>
      <c r="CA256" s="19">
        <f t="shared" si="160"/>
        <v>-7.6653712540142522E-3</v>
      </c>
      <c r="CB256" s="16"/>
      <c r="CC256" s="5">
        <f t="shared" si="161"/>
        <v>15480</v>
      </c>
      <c r="CD256" s="6">
        <f t="shared" si="162"/>
        <v>5.849720105517251E-5</v>
      </c>
      <c r="CE256" s="19">
        <f t="shared" si="163"/>
        <v>0.84923181144251347</v>
      </c>
      <c r="CF256" s="4">
        <f t="shared" si="164"/>
        <v>4.9677684016401062E-5</v>
      </c>
      <c r="CG256" s="3">
        <f>IF('Ponderación por derecho'!$D$20="Error ponderación","",CF256/$CF$1127)</f>
        <v>3.3374295442975432E-5</v>
      </c>
      <c r="CH256" s="39"/>
    </row>
    <row r="257" spans="1:86" ht="18.95" customHeight="1">
      <c r="A257" s="7">
        <v>15491</v>
      </c>
      <c r="B257" s="7" t="s">
        <v>783</v>
      </c>
      <c r="C257" s="7" t="s">
        <v>845</v>
      </c>
      <c r="D257" s="5">
        <v>0</v>
      </c>
      <c r="E257" s="5">
        <v>232</v>
      </c>
      <c r="F257" s="5">
        <v>32.297849999999997</v>
      </c>
      <c r="G257" s="5">
        <v>35.033050000000003</v>
      </c>
      <c r="H257" s="5">
        <v>61.544370000000001</v>
      </c>
      <c r="I257" s="5">
        <v>9.0093350000000001</v>
      </c>
      <c r="J257" s="5">
        <v>5.467244</v>
      </c>
      <c r="K257" s="85">
        <v>2.8605800000000001E-2</v>
      </c>
      <c r="L257" s="85">
        <v>1.02262E-2</v>
      </c>
      <c r="M257" s="85">
        <v>0.1629951</v>
      </c>
      <c r="N257" s="85">
        <v>0</v>
      </c>
      <c r="O257" s="85">
        <v>3.4729000000000001E-3</v>
      </c>
      <c r="P257" s="85">
        <v>9.1599000000000003E-3</v>
      </c>
      <c r="Q257" s="85">
        <v>0</v>
      </c>
      <c r="R257" s="85">
        <v>0</v>
      </c>
      <c r="S257" s="85">
        <v>1.4778E-3</v>
      </c>
      <c r="T257" s="5">
        <v>0.95813950000000003</v>
      </c>
      <c r="U257" s="5">
        <v>0.27441860000000001</v>
      </c>
      <c r="V257" s="5">
        <v>0.8</v>
      </c>
      <c r="W257" s="5">
        <v>0.59534880000000001</v>
      </c>
      <c r="X257" s="5">
        <v>0.72093019999999997</v>
      </c>
      <c r="Y257" s="5">
        <v>0.84186050000000001</v>
      </c>
      <c r="Z257" s="5">
        <v>1.3888899999999999E-2</v>
      </c>
      <c r="AA257" s="5">
        <v>0</v>
      </c>
      <c r="AB257" s="5">
        <v>0</v>
      </c>
      <c r="AC257" s="5">
        <v>0.73709999999999998</v>
      </c>
      <c r="AD257" s="40">
        <v>135104.69827586206</v>
      </c>
      <c r="AE257" s="19">
        <v>0.75377360000000004</v>
      </c>
      <c r="AF257" s="5">
        <v>1</v>
      </c>
      <c r="AG257" s="5">
        <v>0</v>
      </c>
      <c r="AH257" s="32">
        <v>0</v>
      </c>
      <c r="AI257" s="32">
        <v>0</v>
      </c>
      <c r="AJ257" s="32">
        <v>1</v>
      </c>
      <c r="AK257" s="16"/>
      <c r="AL257" s="34">
        <f t="shared" si="135"/>
        <v>-2.2682654382324619</v>
      </c>
      <c r="AM257" s="34">
        <f t="shared" si="136"/>
        <v>-2.1281368763286626</v>
      </c>
      <c r="AN257" s="34">
        <f t="shared" si="137"/>
        <v>-1.5466228611684081</v>
      </c>
      <c r="AO257" s="34">
        <f t="shared" si="138"/>
        <v>-0.95425074101437035</v>
      </c>
      <c r="AP257" s="34">
        <f t="shared" si="139"/>
        <v>-1.4638157009705992</v>
      </c>
      <c r="AQ257" s="34">
        <f t="shared" si="140"/>
        <v>0.41629875606127786</v>
      </c>
      <c r="AR257" s="34">
        <f t="shared" si="141"/>
        <v>-0.25122477685280759</v>
      </c>
      <c r="AS257" s="34">
        <f t="shared" si="142"/>
        <v>1.5761514221517343</v>
      </c>
      <c r="AT257" s="34">
        <f t="shared" si="143"/>
        <v>-0.15074875333706975</v>
      </c>
      <c r="AU257" s="34">
        <f t="shared" si="144"/>
        <v>-0.34170197989086842</v>
      </c>
      <c r="AV257" s="34">
        <f t="shared" si="145"/>
        <v>-0.42702060168486267</v>
      </c>
      <c r="AW257" s="34">
        <f t="shared" si="146"/>
        <v>-0.41165100414070804</v>
      </c>
      <c r="AX257" s="34">
        <f t="shared" si="147"/>
        <v>-0.20200785050292994</v>
      </c>
      <c r="AY257" s="34">
        <f t="shared" si="148"/>
        <v>-0.15273724089937471</v>
      </c>
      <c r="AZ257" s="34">
        <f t="shared" si="149"/>
        <v>0.2805342135853976</v>
      </c>
      <c r="BA257" s="34">
        <f t="shared" si="150"/>
        <v>0.65464937939819035</v>
      </c>
      <c r="BB257" s="34">
        <f t="shared" si="151"/>
        <v>-9.6403053453127281E-3</v>
      </c>
      <c r="BC257" s="34">
        <f t="shared" si="152"/>
        <v>-0.41293557404636005</v>
      </c>
      <c r="BD257" s="34">
        <f t="shared" si="153"/>
        <v>-1.0321795502895408</v>
      </c>
      <c r="BE257" s="34">
        <f t="shared" si="154"/>
        <v>-0.30468198615935632</v>
      </c>
      <c r="BF257" s="34">
        <f t="shared" si="155"/>
        <v>-0.87720630006945266</v>
      </c>
      <c r="BG257" s="34">
        <f t="shared" si="156"/>
        <v>-0.258133953880894</v>
      </c>
      <c r="BH257" s="34">
        <f t="shared" si="157"/>
        <v>-0.11506432621005545</v>
      </c>
      <c r="BI257" s="19">
        <f t="shared" si="165"/>
        <v>-0.15855824190297996</v>
      </c>
      <c r="BJ257" s="19">
        <f t="shared" si="166"/>
        <v>-0.79633398617559426</v>
      </c>
      <c r="BK257" s="19">
        <f t="shared" si="167"/>
        <v>-0.36834986337569586</v>
      </c>
      <c r="BL257" s="19">
        <f t="shared" si="168"/>
        <v>-1.2095070957847658</v>
      </c>
      <c r="BM257" s="19">
        <f t="shared" si="169"/>
        <v>-0.94589907705033616</v>
      </c>
      <c r="BN257" s="19">
        <f t="shared" si="170"/>
        <v>-0.99998934202556022</v>
      </c>
      <c r="BO257" s="19">
        <f t="shared" si="171"/>
        <v>-0.36178917718989356</v>
      </c>
      <c r="BP257" s="19">
        <f t="shared" si="172"/>
        <v>-1.2351366443676959</v>
      </c>
      <c r="BQ257" s="19">
        <f t="shared" si="173"/>
        <v>-1.0994029930670963</v>
      </c>
      <c r="BR257" s="19">
        <f t="shared" si="174"/>
        <v>-0.89304554433757677</v>
      </c>
      <c r="BS257" s="19">
        <f t="shared" si="175"/>
        <v>-0.84535566844729726</v>
      </c>
      <c r="BT257" s="19">
        <f>IF(AND('[1]Ponderación por derecho'!$B$13&lt;&gt;1,'[1]Ponderación por derecho'!$B$13&lt;&gt;0),"Error ponderación",IFERROR(IF(SUM($BI$1126:$BS$1126)=0,0,SUMPRODUCT($BI$1126:$BS$1126,BI257:BS257)),""))</f>
        <v>-0.64015818843773364</v>
      </c>
      <c r="BU257" s="34">
        <f t="shared" si="176"/>
        <v>-0.64160760897925684</v>
      </c>
      <c r="BV257" s="16">
        <f t="shared" si="177"/>
        <v>0</v>
      </c>
      <c r="BW257" s="34">
        <f t="shared" si="158"/>
        <v>3.2530784652199576</v>
      </c>
      <c r="BX257" s="34">
        <f t="shared" si="159"/>
        <v>-4.1943858793110821E-2</v>
      </c>
      <c r="BY257" s="34">
        <f t="shared" si="178"/>
        <v>0.3461456464926651</v>
      </c>
      <c r="BZ257" s="34">
        <f t="shared" si="179"/>
        <v>-1.1857600843065039</v>
      </c>
      <c r="CA257" s="19">
        <f t="shared" si="160"/>
        <v>-0.9</v>
      </c>
      <c r="CB257" s="16"/>
      <c r="CC257" s="5">
        <f t="shared" si="161"/>
        <v>15491</v>
      </c>
      <c r="CD257" s="6">
        <f t="shared" si="162"/>
        <v>3.3928376612000061E-5</v>
      </c>
      <c r="CE257" s="19">
        <f t="shared" si="163"/>
        <v>0.13568181708108454</v>
      </c>
      <c r="CF257" s="4">
        <f t="shared" si="164"/>
        <v>4.6034637893275391E-6</v>
      </c>
      <c r="CG257" s="3">
        <f>IF('Ponderación por derecho'!$D$20="Error ponderación","",CF257/$CF$1127)</f>
        <v>3.0926836387004918E-6</v>
      </c>
      <c r="CH257" s="39"/>
    </row>
    <row r="258" spans="1:86" ht="18.95" customHeight="1">
      <c r="A258" s="7">
        <v>15494</v>
      </c>
      <c r="B258" s="7" t="s">
        <v>783</v>
      </c>
      <c r="C258" s="7" t="s">
        <v>844</v>
      </c>
      <c r="D258" s="5">
        <v>0</v>
      </c>
      <c r="E258" s="5">
        <v>42</v>
      </c>
      <c r="F258" s="5">
        <v>72.518100000000004</v>
      </c>
      <c r="G258" s="5">
        <v>55.740009999999998</v>
      </c>
      <c r="H258" s="5">
        <v>75.759559999999993</v>
      </c>
      <c r="I258" s="5">
        <v>22.9757</v>
      </c>
      <c r="J258" s="5">
        <v>21.656770000000002</v>
      </c>
      <c r="K258" s="85"/>
      <c r="L258" s="85">
        <v>5.0444799999999998E-2</v>
      </c>
      <c r="M258" s="85">
        <v>5.0633499999999998E-2</v>
      </c>
      <c r="N258" s="85">
        <v>0</v>
      </c>
      <c r="O258" s="85">
        <v>1.37863E-2</v>
      </c>
      <c r="P258" s="85">
        <v>9.3623700000000004E-2</v>
      </c>
      <c r="Q258" s="85">
        <v>5.1761000000000003E-3</v>
      </c>
      <c r="R258" s="85">
        <v>0</v>
      </c>
      <c r="S258" s="85">
        <v>0</v>
      </c>
      <c r="T258" s="5"/>
      <c r="U258" s="5">
        <v>0.22500000000000001</v>
      </c>
      <c r="V258" s="5">
        <v>0.75</v>
      </c>
      <c r="W258" s="5">
        <v>0.52500000000000002</v>
      </c>
      <c r="X258" s="5">
        <v>0.92500000000000004</v>
      </c>
      <c r="Y258" s="5">
        <v>0.9</v>
      </c>
      <c r="Z258" s="5">
        <v>0</v>
      </c>
      <c r="AA258" s="5">
        <v>0</v>
      </c>
      <c r="AB258" s="5">
        <v>0</v>
      </c>
      <c r="AC258" s="5">
        <v>0.4919</v>
      </c>
      <c r="AD258" s="40">
        <v>66273.809523809527</v>
      </c>
      <c r="AE258" s="19">
        <v>0.32452829999999999</v>
      </c>
      <c r="AF258" s="5">
        <v>0</v>
      </c>
      <c r="AG258" s="5">
        <v>0</v>
      </c>
      <c r="AH258" s="32">
        <v>0</v>
      </c>
      <c r="AI258" s="32">
        <v>0</v>
      </c>
      <c r="AJ258" s="32">
        <v>0</v>
      </c>
      <c r="AK258" s="16"/>
      <c r="AL258" s="34">
        <f t="shared" si="135"/>
        <v>0.18689518486809345</v>
      </c>
      <c r="AM258" s="34">
        <f t="shared" si="136"/>
        <v>-4.8103706143422215E-2</v>
      </c>
      <c r="AN258" s="34">
        <f t="shared" si="137"/>
        <v>0.16266443901147193</v>
      </c>
      <c r="AO258" s="34">
        <f t="shared" si="138"/>
        <v>0.2923238780845005</v>
      </c>
      <c r="AP258" s="34">
        <f t="shared" si="139"/>
        <v>-0.24102307882444252</v>
      </c>
      <c r="AQ258" s="34" t="str">
        <f t="shared" si="140"/>
        <v/>
      </c>
      <c r="AR258" s="34">
        <f t="shared" si="141"/>
        <v>1.1563290068020677</v>
      </c>
      <c r="AS258" s="34">
        <f t="shared" si="142"/>
        <v>-0.17209856367438303</v>
      </c>
      <c r="AT258" s="34">
        <f t="shared" si="143"/>
        <v>-0.15074875333706975</v>
      </c>
      <c r="AU258" s="34">
        <f t="shared" si="144"/>
        <v>-7.9696712901267147E-2</v>
      </c>
      <c r="AV258" s="34">
        <f t="shared" si="145"/>
        <v>1.6179943493256674</v>
      </c>
      <c r="AW258" s="34">
        <f t="shared" si="146"/>
        <v>-0.26664223399180886</v>
      </c>
      <c r="AX258" s="34">
        <f t="shared" si="147"/>
        <v>-0.20200785050292994</v>
      </c>
      <c r="AY258" s="34">
        <f t="shared" si="148"/>
        <v>-0.21011422768154267</v>
      </c>
      <c r="AZ258" s="34" t="str">
        <f t="shared" si="149"/>
        <v/>
      </c>
      <c r="BA258" s="34">
        <f t="shared" si="150"/>
        <v>0.18490278432116156</v>
      </c>
      <c r="BB258" s="34">
        <f t="shared" si="151"/>
        <v>-1.236091895745594</v>
      </c>
      <c r="BC258" s="34">
        <f t="shared" si="152"/>
        <v>-1.1985386800419502</v>
      </c>
      <c r="BD258" s="34">
        <f t="shared" si="153"/>
        <v>1.413465877289207</v>
      </c>
      <c r="BE258" s="34">
        <f t="shared" si="154"/>
        <v>0.58427681122067421</v>
      </c>
      <c r="BF258" s="34">
        <f t="shared" si="155"/>
        <v>-1.0161597436814094</v>
      </c>
      <c r="BG258" s="34">
        <f t="shared" si="156"/>
        <v>-0.258133953880894</v>
      </c>
      <c r="BH258" s="34">
        <f t="shared" si="157"/>
        <v>-0.11506432621005545</v>
      </c>
      <c r="BI258" s="19">
        <f t="shared" si="165"/>
        <v>0.17378361166631673</v>
      </c>
      <c r="BJ258" s="19">
        <f t="shared" si="166"/>
        <v>-4.2622198362316142E-2</v>
      </c>
      <c r="BK258" s="19">
        <f t="shared" si="167"/>
        <v>-0.39458068628274656</v>
      </c>
      <c r="BL258" s="19">
        <f t="shared" si="168"/>
        <v>1.8073215765511852E-2</v>
      </c>
      <c r="BM258" s="19">
        <f t="shared" si="169"/>
        <v>0.36424869518783248</v>
      </c>
      <c r="BN258" s="19">
        <f t="shared" si="170"/>
        <v>0.79638878180481176</v>
      </c>
      <c r="BO258" s="19">
        <f t="shared" si="171"/>
        <v>1.2840822046345818E-2</v>
      </c>
      <c r="BP258" s="19">
        <f t="shared" si="172"/>
        <v>-7.5563328174182431E-3</v>
      </c>
      <c r="BQ258" s="19">
        <f t="shared" si="173"/>
        <v>-0.34645959549828625</v>
      </c>
      <c r="BR258" s="19">
        <f t="shared" si="174"/>
        <v>-9.3784332231447734E-2</v>
      </c>
      <c r="BS258" s="19">
        <f t="shared" si="175"/>
        <v>-4.6094456341168231E-2</v>
      </c>
      <c r="BT258" s="19">
        <f>IF(AND('[1]Ponderación por derecho'!$B$13&lt;&gt;1,'[1]Ponderación por derecho'!$B$13&lt;&gt;0),"Error ponderación",IFERROR(IF(SUM($BI$1126:$BS$1126)=0,0,SUMPRODUCT($BI$1126:$BS$1126,BI258:BS258)),""))</f>
        <v>0.23681260589215319</v>
      </c>
      <c r="BU258" s="34">
        <f t="shared" si="176"/>
        <v>0.24442817994395424</v>
      </c>
      <c r="BV258" s="16">
        <f t="shared" si="177"/>
        <v>0</v>
      </c>
      <c r="BW258" s="34">
        <f t="shared" si="158"/>
        <v>-0.29626077983462806</v>
      </c>
      <c r="BX258" s="34">
        <f t="shared" si="159"/>
        <v>-4.5819158227168651E-2</v>
      </c>
      <c r="BY258" s="34">
        <f t="shared" si="178"/>
        <v>-1.4270423892738531</v>
      </c>
      <c r="BZ258" s="34">
        <f t="shared" si="179"/>
        <v>0.58970744244521656</v>
      </c>
      <c r="CA258" s="19">
        <f t="shared" si="160"/>
        <v>0.44729896961594295</v>
      </c>
      <c r="CB258" s="16"/>
      <c r="CC258" s="5">
        <f t="shared" si="161"/>
        <v>15494</v>
      </c>
      <c r="CD258" s="6">
        <f t="shared" si="162"/>
        <v>6.142206110793114E-6</v>
      </c>
      <c r="CE258" s="19">
        <f t="shared" si="163"/>
        <v>1.7111137377614727</v>
      </c>
      <c r="CF258" s="4">
        <f t="shared" si="164"/>
        <v>1.0510013256340564E-5</v>
      </c>
      <c r="CG258" s="3">
        <f>IF('Ponderación por derecho'!$D$20="Error ponderación","",CF258/$CF$1127)</f>
        <v>7.0608019369601369E-6</v>
      </c>
      <c r="CH258" s="39"/>
    </row>
    <row r="259" spans="1:86" ht="18.95" customHeight="1">
      <c r="A259" s="7">
        <v>15500</v>
      </c>
      <c r="B259" s="7" t="s">
        <v>783</v>
      </c>
      <c r="C259" s="7" t="s">
        <v>843</v>
      </c>
      <c r="D259" s="5">
        <v>0</v>
      </c>
      <c r="E259" s="5">
        <v>9</v>
      </c>
      <c r="F259" s="5">
        <v>67.546080000000003</v>
      </c>
      <c r="G259" s="5">
        <v>55.13644</v>
      </c>
      <c r="H259" s="5">
        <v>75.280900000000003</v>
      </c>
      <c r="I259" s="5">
        <v>9.1492749999999994</v>
      </c>
      <c r="J259" s="5">
        <v>24.590689999999999</v>
      </c>
      <c r="K259" s="85"/>
      <c r="L259" s="85">
        <v>0</v>
      </c>
      <c r="M259" s="85"/>
      <c r="N259" s="85"/>
      <c r="O259" s="85">
        <v>9.7222000000000003E-3</v>
      </c>
      <c r="P259" s="85">
        <v>0</v>
      </c>
      <c r="Q259" s="85">
        <v>0</v>
      </c>
      <c r="R259" s="85">
        <v>0</v>
      </c>
      <c r="S259" s="85">
        <v>0</v>
      </c>
      <c r="T259" s="5"/>
      <c r="U259" s="5">
        <v>0.2</v>
      </c>
      <c r="V259" s="5">
        <v>0.86666670000000001</v>
      </c>
      <c r="W259" s="5">
        <v>0.8</v>
      </c>
      <c r="X259" s="5">
        <v>0.8</v>
      </c>
      <c r="Y259" s="5"/>
      <c r="Z259" s="5">
        <v>0</v>
      </c>
      <c r="AA259" s="5">
        <v>0</v>
      </c>
      <c r="AB259" s="5">
        <v>0</v>
      </c>
      <c r="AC259" s="5">
        <v>0.49830000000000002</v>
      </c>
      <c r="AD259" s="40">
        <v>0</v>
      </c>
      <c r="AE259" s="19">
        <v>0.4</v>
      </c>
      <c r="AF259" s="5">
        <v>0</v>
      </c>
      <c r="AG259" s="5">
        <v>0</v>
      </c>
      <c r="AH259" s="32">
        <v>0</v>
      </c>
      <c r="AI259" s="32">
        <v>0</v>
      </c>
      <c r="AJ259" s="32">
        <v>0</v>
      </c>
      <c r="AK259" s="16"/>
      <c r="AL259" s="34">
        <f t="shared" ref="AL259:AL322" si="180">IF(OR(ISBLANK(F259),ISNA(F259)),"",(F259-AL$1126)/AL$1127)</f>
        <v>-0.11661132544122642</v>
      </c>
      <c r="AM259" s="34">
        <f t="shared" ref="AM259:AM322" si="181">IF(OR(ISBLANK(G259),ISNA(G259)),"",(G259-AM$1126)/AM$1127)</f>
        <v>-0.10873286757169083</v>
      </c>
      <c r="AN259" s="34">
        <f t="shared" ref="AN259:AN322" si="182">IF(OR(ISBLANK(H259),ISNA(H259)),"",(H259-AN$1126)/AN$1127)</f>
        <v>0.10510858086929542</v>
      </c>
      <c r="AO259" s="34">
        <f t="shared" ref="AO259:AO322" si="183">IF(OR(ISBLANK(I259),ISNA(I259)),"",(I259-AO$1126)/AO$1127)</f>
        <v>-0.94176032907134188</v>
      </c>
      <c r="AP259" s="34">
        <f t="shared" ref="AP259:AP322" si="184">IF(OR(ISBLANK(J259),ISNA(J259)),"",(J259-AP$1126)/AP$1127)</f>
        <v>-1.9424513803635361E-2</v>
      </c>
      <c r="AQ259" s="34" t="str">
        <f t="shared" ref="AQ259:AQ322" si="185">IF(OR(ISBLANK(K259),ISNA(K259)),"",(K259-AQ$1126)/AQ$1127)</f>
        <v/>
      </c>
      <c r="AR259" s="34">
        <f t="shared" ref="AR259:AR322" si="186">IF(OR(ISBLANK(L259),ISNA(L259)),"",(L259-AR$1126)/AR$1127)</f>
        <v>-0.60911705809610017</v>
      </c>
      <c r="AS259" s="34" t="str">
        <f t="shared" ref="AS259:AS322" si="187">IF(OR(ISBLANK(M259),ISNA(M259)),"",(M259-AS$1126)/AS$1127)</f>
        <v/>
      </c>
      <c r="AT259" s="34" t="str">
        <f t="shared" ref="AT259:AT322" si="188">IF(OR(ISBLANK(N259),ISNA(N259)),"",(N259-AT$1126)/AT$1127)</f>
        <v/>
      </c>
      <c r="AU259" s="34">
        <f t="shared" ref="AU259:AU322" si="189">IF(OR(ISBLANK(O259),ISNA(O259)),"",(O259-AU$1126)/AU$1127)</f>
        <v>-0.1829425489565388</v>
      </c>
      <c r="AV259" s="34">
        <f t="shared" ref="AV259:AV322" si="190">IF(OR(ISBLANK(P259),ISNA(P259)),"",(P259-AV$1126)/AV$1127)</f>
        <v>-0.64879765232385067</v>
      </c>
      <c r="AW259" s="34">
        <f t="shared" ref="AW259:AW322" si="191">IF(OR(ISBLANK(Q259),ISNA(Q259)),"",(Q259-AW$1126)/AW$1127)</f>
        <v>-0.41165100414070804</v>
      </c>
      <c r="AX259" s="34">
        <f t="shared" ref="AX259:AX322" si="192">IF(OR(ISBLANK(R259),ISNA(R259)),"",(R259-AX$1126)/AX$1127)</f>
        <v>-0.20200785050292994</v>
      </c>
      <c r="AY259" s="34">
        <f t="shared" ref="AY259:AY322" si="193">IF(OR(ISBLANK(S259),ISNA(S259)),"",(S259-AY$1126)/AY$1127)</f>
        <v>-0.21011422768154267</v>
      </c>
      <c r="AZ259" s="34" t="str">
        <f t="shared" ref="AZ259:AZ322" si="194">IF(OR(ISBLANK(T259),ISNA(T259)),"",(T259-AZ$1126)/AZ$1127)</f>
        <v/>
      </c>
      <c r="BA259" s="34">
        <f t="shared" ref="BA259:BA322" si="195">IF(OR(ISBLANK(U259),ISNA(U259)),"",(U259-BA$1126)/BA$1127)</f>
        <v>-5.2733750848303319E-2</v>
      </c>
      <c r="BB259" s="34">
        <f t="shared" ref="BB259:BB322" si="196">IF(OR(ISBLANK(V259),ISNA(V259)),"",(V259-BB$1126)/BB$1127)</f>
        <v>1.6256292994894537</v>
      </c>
      <c r="BC259" s="34">
        <f t="shared" ref="BC259:BC322" si="197">IF(OR(ISBLANK(W259),ISNA(W259)),"",(W259-BC$1126)/BC$1127)</f>
        <v>1.8724569040872365</v>
      </c>
      <c r="BD259" s="34">
        <f t="shared" ref="BD259:BD322" si="198">IF(OR(ISBLANK(X259),ISNA(X259)),"",(X259-BD$1126)/BD$1127)</f>
        <v>-8.4578803733381114E-2</v>
      </c>
      <c r="BE259" s="34" t="str">
        <f t="shared" ref="BE259:BE322" si="199">IF(OR(ISBLANK(Y259),ISNA(Y259)),"",(Y259-BE$1126)/BE$1127)</f>
        <v/>
      </c>
      <c r="BF259" s="34">
        <f t="shared" ref="BF259:BF322" si="200">IF(OR(ISBLANK(Z259),ISNA(Z259)),"",(Z259-BF$1126)/BF$1127)</f>
        <v>-1.0161597436814094</v>
      </c>
      <c r="BG259" s="34">
        <f t="shared" ref="BG259:BG322" si="201">IF(OR(ISBLANK(AA259),ISNA(AA259)),"",(AA259-BG$1126)/BG$1127)</f>
        <v>-0.258133953880894</v>
      </c>
      <c r="BH259" s="34">
        <f t="shared" ref="BH259:BH322" si="202">IF(OR(ISBLANK(AB259),ISNA(AB259)),"",(AB259-BH$1126)/BH$1127)</f>
        <v>-0.11506432621005545</v>
      </c>
      <c r="BI259" s="19">
        <f t="shared" si="165"/>
        <v>2.6187415010496051E-2</v>
      </c>
      <c r="BJ259" s="19">
        <f t="shared" si="166"/>
        <v>0.30259312460722088</v>
      </c>
      <c r="BK259" s="19">
        <f t="shared" si="167"/>
        <v>0.87792278932300505</v>
      </c>
      <c r="BL259" s="19">
        <f t="shared" si="168"/>
        <v>-0.11661132544122642</v>
      </c>
      <c r="BM259" s="19">
        <f t="shared" si="169"/>
        <v>-9.5648622164518415E-2</v>
      </c>
      <c r="BN259" s="19">
        <f t="shared" si="170"/>
        <v>-0.38270448888253855</v>
      </c>
      <c r="BO259" s="19">
        <f t="shared" si="171"/>
        <v>-0.67670566660602494</v>
      </c>
      <c r="BP259" s="19">
        <f t="shared" si="172"/>
        <v>-0.15930958797207817</v>
      </c>
      <c r="BQ259" s="19">
        <f t="shared" si="173"/>
        <v>-0.44762843226805948</v>
      </c>
      <c r="BR259" s="19">
        <f t="shared" si="174"/>
        <v>-0.19495316900122103</v>
      </c>
      <c r="BS259" s="19">
        <f t="shared" si="175"/>
        <v>-0.14726329311094152</v>
      </c>
      <c r="BT259" s="19">
        <f>IF(AND('[1]Ponderación por derecho'!$B$13&lt;&gt;1,'[1]Ponderación por derecho'!$B$13&lt;&gt;0),"Error ponderación",IFERROR(IF(SUM($BI$1126:$BS$1126)=0,0,SUMPRODUCT($BI$1126:$BS$1126,BI259:BS259)),""))</f>
        <v>-0.39264555504632986</v>
      </c>
      <c r="BU259" s="34">
        <f t="shared" si="176"/>
        <v>-0.39153650876321155</v>
      </c>
      <c r="BV259" s="16">
        <f t="shared" si="177"/>
        <v>0</v>
      </c>
      <c r="BW259" s="34">
        <f t="shared" ref="BW259:BW322" si="203">IF(OR(ISBLANK(AC259),ISNA(AC259)),"",(AC259-BW$1126)/BW$1127)</f>
        <v>-0.20361897245963048</v>
      </c>
      <c r="BX259" s="34">
        <f t="shared" ref="BX259:BX322" si="204">IF(OR(ISBLANK(AD259),ISNA(AD259)),"",(AD259-BX$1126)/BX$1127)</f>
        <v>-4.9550489627895586E-2</v>
      </c>
      <c r="BY259" s="34">
        <f t="shared" si="178"/>
        <v>-1.1152730688434138</v>
      </c>
      <c r="BZ259" s="34">
        <f t="shared" si="179"/>
        <v>0.45614751031031325</v>
      </c>
      <c r="CA259" s="19">
        <f t="shared" ref="CA259:CA322" si="205">MIN(MAX(IF(BZ259="",0,(BZ259-$BZ$1126)/(2*$BZ$1127)),-1),1)*CTerritorial</f>
        <v>0.34578231669522158</v>
      </c>
      <c r="CB259" s="16"/>
      <c r="CC259" s="5">
        <f t="shared" ref="CC259:CC322" si="206">A259</f>
        <v>15500</v>
      </c>
      <c r="CD259" s="6">
        <f t="shared" ref="CD259:CD322" si="207">E259/$CD$1127</f>
        <v>1.3161870237413815E-6</v>
      </c>
      <c r="CE259" s="19">
        <f t="shared" ref="CE259:CE322" si="208">(1+Necesidad*BU259)*(1+CTerritorial*CA259)*(1+PlanesRR*AF259)*(1+SRC*AG259)*(1+ZMRT*AH259)*(1+Priorizado*AI259)*(1+Afro*AJ259)</f>
        <v>0.84915824227137826</v>
      </c>
      <c r="CF259" s="4">
        <f t="shared" ref="CF259:CF322" si="209">CD259*CE259</f>
        <v>1.1176510595806283E-6</v>
      </c>
      <c r="CG259" s="3">
        <f>IF('Ponderación por derecho'!$D$20="Error ponderación","",CF259/$CF$1127)</f>
        <v>7.5085659493070526E-7</v>
      </c>
      <c r="CH259" s="39"/>
    </row>
    <row r="260" spans="1:86" ht="33.6" customHeight="1">
      <c r="A260" s="7">
        <v>15507</v>
      </c>
      <c r="B260" s="7" t="s">
        <v>783</v>
      </c>
      <c r="C260" s="7" t="s">
        <v>842</v>
      </c>
      <c r="D260" s="5">
        <v>0</v>
      </c>
      <c r="E260" s="5">
        <v>815</v>
      </c>
      <c r="F260" s="5">
        <v>79.198899999999995</v>
      </c>
      <c r="G260" s="5">
        <v>59.405749999999998</v>
      </c>
      <c r="H260" s="5">
        <v>72.687920000000005</v>
      </c>
      <c r="I260" s="5">
        <v>17.256979999999999</v>
      </c>
      <c r="J260" s="5">
        <v>31.097989999999999</v>
      </c>
      <c r="K260" s="85">
        <v>0</v>
      </c>
      <c r="L260" s="85">
        <v>5.5234999999999998E-3</v>
      </c>
      <c r="M260" s="85">
        <v>2.0458799999999999E-2</v>
      </c>
      <c r="N260" s="85">
        <v>0</v>
      </c>
      <c r="O260" s="85">
        <v>4.7505999999999998E-3</v>
      </c>
      <c r="P260" s="85">
        <v>2.2706199999999999E-2</v>
      </c>
      <c r="Q260" s="85">
        <v>4.7899999999999999E-5</v>
      </c>
      <c r="R260" s="85">
        <v>0</v>
      </c>
      <c r="S260" s="85">
        <v>0</v>
      </c>
      <c r="T260" s="5">
        <v>0.95652170000000003</v>
      </c>
      <c r="U260" s="5">
        <v>0.17753620000000001</v>
      </c>
      <c r="V260" s="5">
        <v>0.75905800000000001</v>
      </c>
      <c r="W260" s="5">
        <v>0.55797099999999999</v>
      </c>
      <c r="X260" s="5">
        <v>0.82971010000000001</v>
      </c>
      <c r="Y260" s="5">
        <v>0.76992749999999999</v>
      </c>
      <c r="Z260" s="5">
        <v>0.17441860000000001</v>
      </c>
      <c r="AA260" s="5">
        <v>6.135E-4</v>
      </c>
      <c r="AB260" s="5">
        <v>3.6809799999999999E-3</v>
      </c>
      <c r="AC260" s="5">
        <v>0.56789999999999996</v>
      </c>
      <c r="AD260" s="40">
        <v>83630.67484662577</v>
      </c>
      <c r="AE260" s="19">
        <v>0.49433959999999999</v>
      </c>
      <c r="AF260" s="5">
        <v>0</v>
      </c>
      <c r="AG260" s="5">
        <v>0</v>
      </c>
      <c r="AH260" s="32">
        <v>0</v>
      </c>
      <c r="AI260" s="32">
        <v>0</v>
      </c>
      <c r="AJ260" s="32">
        <v>0</v>
      </c>
      <c r="AK260" s="16"/>
      <c r="AL260" s="34">
        <f t="shared" si="180"/>
        <v>0.59471057862646548</v>
      </c>
      <c r="AM260" s="34">
        <f t="shared" si="181"/>
        <v>0.32012324717444013</v>
      </c>
      <c r="AN260" s="34">
        <f t="shared" si="182"/>
        <v>-0.20668097548699832</v>
      </c>
      <c r="AO260" s="34">
        <f t="shared" si="183"/>
        <v>-0.21810322343641039</v>
      </c>
      <c r="AP260" s="34">
        <f t="shared" si="184"/>
        <v>0.47207094011463779</v>
      </c>
      <c r="AQ260" s="34">
        <f t="shared" si="185"/>
        <v>-0.3929029539360685</v>
      </c>
      <c r="AR260" s="34">
        <f t="shared" si="186"/>
        <v>-0.41580790949277469</v>
      </c>
      <c r="AS260" s="34">
        <f t="shared" si="187"/>
        <v>-0.64159097787378339</v>
      </c>
      <c r="AT260" s="34">
        <f t="shared" si="188"/>
        <v>-0.15074875333706975</v>
      </c>
      <c r="AU260" s="34">
        <f t="shared" si="189"/>
        <v>-0.30924283648203976</v>
      </c>
      <c r="AV260" s="34">
        <f t="shared" si="190"/>
        <v>-9.9041206596387626E-2</v>
      </c>
      <c r="AW260" s="34">
        <f t="shared" si="191"/>
        <v>-0.4103090825993676</v>
      </c>
      <c r="AX260" s="34">
        <f t="shared" si="192"/>
        <v>-0.20200785050292994</v>
      </c>
      <c r="AY260" s="34">
        <f t="shared" si="193"/>
        <v>-0.21011422768154267</v>
      </c>
      <c r="AZ260" s="34">
        <f t="shared" si="194"/>
        <v>0.25242920800771068</v>
      </c>
      <c r="BA260" s="34">
        <f t="shared" si="195"/>
        <v>-0.26626253479789641</v>
      </c>
      <c r="BB260" s="34">
        <f t="shared" si="196"/>
        <v>-1.0139079256286789</v>
      </c>
      <c r="BC260" s="34">
        <f t="shared" si="197"/>
        <v>-0.83034306038986538</v>
      </c>
      <c r="BD260" s="34">
        <f t="shared" si="198"/>
        <v>0.27147765448781197</v>
      </c>
      <c r="BE260" s="34">
        <f t="shared" si="199"/>
        <v>-1.4045447846343646</v>
      </c>
      <c r="BF260" s="34">
        <f t="shared" si="200"/>
        <v>0.72883554752066215</v>
      </c>
      <c r="BG260" s="34">
        <f t="shared" si="201"/>
        <v>-0.2101778515497135</v>
      </c>
      <c r="BH260" s="34">
        <f t="shared" si="202"/>
        <v>-2.3308175725866926E-2</v>
      </c>
      <c r="BI260" s="19">
        <f t="shared" ref="BI260:BI323" si="210">IFERROR(AVERAGE(AN260,AQ260,BA260),"")</f>
        <v>-0.28861548807365439</v>
      </c>
      <c r="BJ260" s="19">
        <f t="shared" ref="BJ260:BJ323" si="211">IFERROR(AVERAGE(AM260,AR260,BB260),"")</f>
        <v>-0.36986419598233783</v>
      </c>
      <c r="BK260" s="19">
        <f t="shared" ref="BK260:BK323" si="212">IFERROR(AVERAGE(AL260,AS260,BC260),"")</f>
        <v>-0.29240781987906111</v>
      </c>
      <c r="BL260" s="19">
        <f t="shared" ref="BL260:BL323" si="213">IFERROR(AVERAGE(AL260,AT260),"")</f>
        <v>0.22198091264469788</v>
      </c>
      <c r="BM260" s="19">
        <f t="shared" ref="BM260:BM323" si="214">IFERROR(AVERAGE(AP260,BD260,AU260),"")</f>
        <v>0.14476858604013668</v>
      </c>
      <c r="BN260" s="19">
        <f t="shared" ref="BN260:BN323" si="215">IFERROR(AVERAGE(AL260,AV260,BE260),"")</f>
        <v>-0.30295847086809558</v>
      </c>
      <c r="BO260" s="19">
        <f t="shared" ref="BO260:BO323" si="216">IFERROR(AVERAGE(AO260,AW260,AZ260),"")</f>
        <v>-0.12532769934268911</v>
      </c>
      <c r="BP260" s="19">
        <f t="shared" ref="BP260:BP323" si="217">IFERROR(AVERAGE(AL260,AX260),"")</f>
        <v>0.19635136406176779</v>
      </c>
      <c r="BQ260" s="19">
        <f t="shared" ref="BQ260:BQ323" si="218">IFERROR(AVERAGE(AL260,AY260,BF260),"")</f>
        <v>0.37114396615519496</v>
      </c>
      <c r="BR260" s="19">
        <f t="shared" ref="BR260:BR323" si="219">IFERROR(AVERAGE(AL260,BG260,AY260),"")</f>
        <v>5.8139499798403112E-2</v>
      </c>
      <c r="BS260" s="19">
        <f t="shared" ref="BS260:BS323" si="220">IFERROR(AVERAGE(AL260,AY260,BH260),"")</f>
        <v>0.12042939173968531</v>
      </c>
      <c r="BT260" s="19">
        <f>IF(AND('[1]Ponderación por derecho'!$B$13&lt;&gt;1,'[1]Ponderación por derecho'!$B$13&lt;&gt;0),"Error ponderación",IFERROR(IF(SUM($BI$1126:$BS$1126)=0,0,SUMPRODUCT($BI$1126:$BS$1126,BI260:BS260)),""))</f>
        <v>-0.22752423012824077</v>
      </c>
      <c r="BU260" s="34">
        <f t="shared" ref="BU260:BU323" si="221">MAX(IF(OR(BT260="",BT260=0),0,(BT260-$BT$1126)/(2*$BT$1127)),-1)</f>
        <v>-0.22470837225310272</v>
      </c>
      <c r="BV260" s="16">
        <f t="shared" ref="BV260:BV323" si="222">IF(OR(BT260&lt;BT$1126-2*BT$1127,BT260&gt;BT$1126+2*BT$1127),1,0)</f>
        <v>0</v>
      </c>
      <c r="BW260" s="34">
        <f t="shared" si="203"/>
        <v>0.80386068274346489</v>
      </c>
      <c r="BX260" s="34">
        <f t="shared" si="204"/>
        <v>-4.4841936349287237E-2</v>
      </c>
      <c r="BY260" s="34">
        <f t="shared" ref="BY260:BY323" si="223">IFERROR(IF(OR(ISBLANK(AE260),ISNA(AE260)),"",(AE260-BY$1126)/BY$1127),"")</f>
        <v>-0.72556152157895015</v>
      </c>
      <c r="BZ260" s="34">
        <f t="shared" ref="BZ260:BZ323" si="224">IFERROR(-AVERAGE(BW260:BY260),"")</f>
        <v>-1.1152408271742501E-2</v>
      </c>
      <c r="CA260" s="19">
        <f t="shared" si="205"/>
        <v>-9.4044738810124193E-3</v>
      </c>
      <c r="CB260" s="16"/>
      <c r="CC260" s="5">
        <f t="shared" si="206"/>
        <v>15507</v>
      </c>
      <c r="CD260" s="6">
        <f t="shared" si="207"/>
        <v>1.1918804714991399E-4</v>
      </c>
      <c r="CE260" s="19">
        <f t="shared" si="208"/>
        <v>0.79101018233363252</v>
      </c>
      <c r="CF260" s="4">
        <f t="shared" si="209"/>
        <v>9.4278958908043052E-5</v>
      </c>
      <c r="CG260" s="3">
        <f>IF('Ponderación por derecho'!$D$20="Error ponderación","",CF260/$CF$1127)</f>
        <v>6.3338174694584301E-5</v>
      </c>
      <c r="CH260" s="39"/>
    </row>
    <row r="261" spans="1:86" ht="12" customHeight="1">
      <c r="A261" s="7">
        <v>15511</v>
      </c>
      <c r="B261" s="7" t="s">
        <v>783</v>
      </c>
      <c r="C261" s="7" t="s">
        <v>841</v>
      </c>
      <c r="D261" s="5">
        <v>0</v>
      </c>
      <c r="E261" s="5">
        <v>45</v>
      </c>
      <c r="F261" s="5">
        <v>62.012880000000003</v>
      </c>
      <c r="G261" s="5">
        <v>59.388179999999998</v>
      </c>
      <c r="H261" s="5">
        <v>70.675110000000004</v>
      </c>
      <c r="I261" s="5">
        <v>10.917719999999999</v>
      </c>
      <c r="J261" s="5">
        <v>22.088609999999999</v>
      </c>
      <c r="K261" s="85">
        <v>0</v>
      </c>
      <c r="L261" s="85">
        <v>6.2653E-2</v>
      </c>
      <c r="M261" s="85">
        <v>0</v>
      </c>
      <c r="N261" s="85">
        <v>4.1475600000000001E-2</v>
      </c>
      <c r="O261" s="85">
        <v>2.0889700000000001E-2</v>
      </c>
      <c r="P261" s="85">
        <v>1.3618E-2</v>
      </c>
      <c r="Q261" s="85">
        <v>2.3282899999999999E-2</v>
      </c>
      <c r="R261" s="85">
        <v>0</v>
      </c>
      <c r="S261" s="85">
        <v>1.5238099999999999E-2</v>
      </c>
      <c r="T261" s="5">
        <v>0.93333330000000003</v>
      </c>
      <c r="U261" s="5">
        <v>0.13333329999999999</v>
      </c>
      <c r="V261" s="5">
        <v>0.8</v>
      </c>
      <c r="W261" s="5">
        <v>0.46666659999999999</v>
      </c>
      <c r="X261" s="5"/>
      <c r="Y261" s="5">
        <v>0.6666666</v>
      </c>
      <c r="Z261" s="5">
        <v>0.5</v>
      </c>
      <c r="AA261" s="5">
        <v>0</v>
      </c>
      <c r="AB261" s="5">
        <v>0</v>
      </c>
      <c r="AC261" s="5">
        <v>0.53620000000000001</v>
      </c>
      <c r="AD261" s="40">
        <v>133333.33333333334</v>
      </c>
      <c r="AE261" s="19">
        <v>0.75377360000000004</v>
      </c>
      <c r="AF261" s="5">
        <v>0</v>
      </c>
      <c r="AG261" s="5">
        <v>0</v>
      </c>
      <c r="AH261" s="32">
        <v>0</v>
      </c>
      <c r="AI261" s="32">
        <v>0</v>
      </c>
      <c r="AJ261" s="32">
        <v>1</v>
      </c>
      <c r="AK261" s="16"/>
      <c r="AL261" s="34">
        <f t="shared" si="180"/>
        <v>-0.45437388931738315</v>
      </c>
      <c r="AM261" s="34">
        <f t="shared" si="181"/>
        <v>0.31835832452040724</v>
      </c>
      <c r="AN261" s="34">
        <f t="shared" si="182"/>
        <v>-0.44870873386905785</v>
      </c>
      <c r="AO261" s="34">
        <f t="shared" si="183"/>
        <v>-0.7839169208350325</v>
      </c>
      <c r="AP261" s="34">
        <f t="shared" si="184"/>
        <v>-0.2084062643514559</v>
      </c>
      <c r="AQ261" s="34">
        <f t="shared" si="185"/>
        <v>-0.3929029539360685</v>
      </c>
      <c r="AR261" s="34">
        <f t="shared" si="186"/>
        <v>1.5835864971576608</v>
      </c>
      <c r="AS261" s="34">
        <f t="shared" si="187"/>
        <v>-0.95991233330143277</v>
      </c>
      <c r="AT261" s="34">
        <f t="shared" si="188"/>
        <v>0.80094540277226567</v>
      </c>
      <c r="AU261" s="34">
        <f t="shared" si="189"/>
        <v>0.10076057698702716</v>
      </c>
      <c r="AV261" s="34">
        <f t="shared" si="190"/>
        <v>-0.31908227599859185</v>
      </c>
      <c r="AW261" s="34">
        <f t="shared" si="191"/>
        <v>0.24062091767297472</v>
      </c>
      <c r="AX261" s="34">
        <f t="shared" si="192"/>
        <v>-0.20200785050292994</v>
      </c>
      <c r="AY261" s="34">
        <f t="shared" si="193"/>
        <v>0.38151945907265483</v>
      </c>
      <c r="AZ261" s="34">
        <f t="shared" si="194"/>
        <v>-0.15040804711506944</v>
      </c>
      <c r="BA261" s="34">
        <f t="shared" si="195"/>
        <v>-0.68643149481559018</v>
      </c>
      <c r="BB261" s="34">
        <f t="shared" si="196"/>
        <v>-9.6403053453127281E-3</v>
      </c>
      <c r="BC261" s="34">
        <f t="shared" si="197"/>
        <v>-1.8499627302501014</v>
      </c>
      <c r="BD261" s="34" t="str">
        <f t="shared" si="198"/>
        <v/>
      </c>
      <c r="BE261" s="34">
        <f t="shared" si="199"/>
        <v>-2.983414322218616</v>
      </c>
      <c r="BF261" s="34">
        <f t="shared" si="200"/>
        <v>3.9861602244930614</v>
      </c>
      <c r="BG261" s="34">
        <f t="shared" si="201"/>
        <v>-0.258133953880894</v>
      </c>
      <c r="BH261" s="34">
        <f t="shared" si="202"/>
        <v>-0.11506432621005545</v>
      </c>
      <c r="BI261" s="19">
        <f t="shared" si="210"/>
        <v>-0.50934772754023883</v>
      </c>
      <c r="BJ261" s="19">
        <f t="shared" si="211"/>
        <v>0.63076817211091851</v>
      </c>
      <c r="BK261" s="19">
        <f t="shared" si="212"/>
        <v>-1.0880829842896391</v>
      </c>
      <c r="BL261" s="19">
        <f t="shared" si="213"/>
        <v>0.17328575672744126</v>
      </c>
      <c r="BM261" s="19">
        <f t="shared" si="214"/>
        <v>-5.382284368221437E-2</v>
      </c>
      <c r="BN261" s="19">
        <f t="shared" si="215"/>
        <v>-1.2522901625115304</v>
      </c>
      <c r="BO261" s="19">
        <f t="shared" si="216"/>
        <v>-0.23123468342570908</v>
      </c>
      <c r="BP261" s="19">
        <f t="shared" si="217"/>
        <v>-0.32819086991015656</v>
      </c>
      <c r="BQ261" s="19">
        <f t="shared" si="218"/>
        <v>1.3044352647494444</v>
      </c>
      <c r="BR261" s="19">
        <f t="shared" si="219"/>
        <v>-0.11032946137520745</v>
      </c>
      <c r="BS261" s="19">
        <f t="shared" si="220"/>
        <v>-6.2639585484927929E-2</v>
      </c>
      <c r="BT261" s="19">
        <f>IF(AND('[1]Ponderación por derecho'!$B$13&lt;&gt;1,'[1]Ponderación por derecho'!$B$13&lt;&gt;0),"Error ponderación",IFERROR(IF(SUM($BI$1126:$BS$1126)=0,0,SUMPRODUCT($BI$1126:$BS$1126,BI261:BS261)),""))</f>
        <v>-0.36515075604412994</v>
      </c>
      <c r="BU261" s="34">
        <f t="shared" si="221"/>
        <v>-0.36375750394034922</v>
      </c>
      <c r="BV261" s="16">
        <f t="shared" si="222"/>
        <v>0</v>
      </c>
      <c r="BW261" s="34">
        <f t="shared" si="203"/>
        <v>0.34499423058918183</v>
      </c>
      <c r="BX261" s="34">
        <f t="shared" si="204"/>
        <v>-4.2043589737803679E-2</v>
      </c>
      <c r="BY261" s="34">
        <f t="shared" si="223"/>
        <v>0.3461456464926651</v>
      </c>
      <c r="BZ261" s="34">
        <f t="shared" si="224"/>
        <v>-0.21636542911468107</v>
      </c>
      <c r="CA261" s="19">
        <f t="shared" si="205"/>
        <v>-0.16538343163222846</v>
      </c>
      <c r="CB261" s="16"/>
      <c r="CC261" s="5">
        <f t="shared" si="206"/>
        <v>15511</v>
      </c>
      <c r="CD261" s="6">
        <f t="shared" si="207"/>
        <v>6.5809351187069079E-6</v>
      </c>
      <c r="CE261" s="19">
        <f t="shared" si="208"/>
        <v>0.74425302127074522</v>
      </c>
      <c r="CF261" s="4">
        <f t="shared" si="209"/>
        <v>4.8978808448843665E-6</v>
      </c>
      <c r="CG261" s="3">
        <f>IF('Ponderación por derecho'!$D$20="Error ponderación","",CF261/$CF$1127)</f>
        <v>3.2904779197776941E-6</v>
      </c>
      <c r="CH261" s="39"/>
    </row>
    <row r="262" spans="1:86" ht="18.95" customHeight="1">
      <c r="A262" s="7">
        <v>15514</v>
      </c>
      <c r="B262" s="7" t="s">
        <v>783</v>
      </c>
      <c r="C262" s="7" t="s">
        <v>840</v>
      </c>
      <c r="D262" s="5">
        <v>0</v>
      </c>
      <c r="E262" s="5">
        <v>921</v>
      </c>
      <c r="F262" s="5">
        <v>69.2928</v>
      </c>
      <c r="G262" s="5">
        <v>58.537880000000001</v>
      </c>
      <c r="H262" s="5">
        <v>73.212379999999996</v>
      </c>
      <c r="I262" s="5">
        <v>12.96692</v>
      </c>
      <c r="J262" s="5">
        <v>23.393809999999998</v>
      </c>
      <c r="K262" s="85"/>
      <c r="L262" s="85">
        <v>1.09357E-2</v>
      </c>
      <c r="M262" s="85">
        <v>4.3638200000000002E-2</v>
      </c>
      <c r="N262" s="85">
        <v>0</v>
      </c>
      <c r="O262" s="85">
        <v>8.6365999999999995E-3</v>
      </c>
      <c r="P262" s="85">
        <v>1.7146700000000001E-2</v>
      </c>
      <c r="Q262" s="85">
        <v>9.0103000000000006E-3</v>
      </c>
      <c r="R262" s="85">
        <v>0</v>
      </c>
      <c r="S262" s="85">
        <v>6.6500000000000001E-4</v>
      </c>
      <c r="T262" s="5">
        <v>0.98842110000000005</v>
      </c>
      <c r="U262" s="5">
        <v>0.12842110000000001</v>
      </c>
      <c r="V262" s="5">
        <v>0.83368419999999999</v>
      </c>
      <c r="W262" s="5">
        <v>0.49052630000000003</v>
      </c>
      <c r="X262" s="5">
        <v>0.61894740000000004</v>
      </c>
      <c r="Y262" s="5">
        <v>0.87684209999999996</v>
      </c>
      <c r="Z262" s="5">
        <v>7.8853099999999995E-2</v>
      </c>
      <c r="AA262" s="5">
        <v>1.0857799999999999E-3</v>
      </c>
      <c r="AB262" s="5">
        <v>6.5146600000000002E-3</v>
      </c>
      <c r="AC262" s="5">
        <v>0.39360000000000001</v>
      </c>
      <c r="AD262" s="40">
        <v>690546.57980456029</v>
      </c>
      <c r="AE262" s="19">
        <v>0.75377360000000004</v>
      </c>
      <c r="AF262" s="5">
        <v>0</v>
      </c>
      <c r="AG262" s="5">
        <v>0</v>
      </c>
      <c r="AH262" s="32">
        <v>0</v>
      </c>
      <c r="AI262" s="32">
        <v>0</v>
      </c>
      <c r="AJ262" s="32">
        <v>0</v>
      </c>
      <c r="AK262" s="16"/>
      <c r="AL262" s="34">
        <f t="shared" si="180"/>
        <v>-9.9864744375108214E-3</v>
      </c>
      <c r="AM262" s="34">
        <f t="shared" si="181"/>
        <v>0.23294490774611956</v>
      </c>
      <c r="AN262" s="34">
        <f t="shared" si="182"/>
        <v>-0.14361795505235592</v>
      </c>
      <c r="AO262" s="34">
        <f t="shared" si="183"/>
        <v>-0.60101459016721692</v>
      </c>
      <c r="AP262" s="34">
        <f t="shared" si="184"/>
        <v>-0.1098246918937346</v>
      </c>
      <c r="AQ262" s="34" t="str">
        <f t="shared" si="185"/>
        <v/>
      </c>
      <c r="AR262" s="34">
        <f t="shared" si="186"/>
        <v>-0.22639399185524092</v>
      </c>
      <c r="AS262" s="34">
        <f t="shared" si="187"/>
        <v>-0.28093942323716453</v>
      </c>
      <c r="AT262" s="34">
        <f t="shared" si="188"/>
        <v>-0.15074875333706975</v>
      </c>
      <c r="AU262" s="34">
        <f t="shared" si="189"/>
        <v>-0.21052151591640764</v>
      </c>
      <c r="AV262" s="34">
        <f t="shared" si="190"/>
        <v>-0.23364633471213708</v>
      </c>
      <c r="AW262" s="34">
        <f t="shared" si="191"/>
        <v>-0.15922687754488765</v>
      </c>
      <c r="AX262" s="34">
        <f t="shared" si="192"/>
        <v>-0.20200785050292994</v>
      </c>
      <c r="AY262" s="34">
        <f t="shared" si="193"/>
        <v>-0.18429497188905272</v>
      </c>
      <c r="AZ262" s="34">
        <f t="shared" si="194"/>
        <v>0.80659709954242731</v>
      </c>
      <c r="BA262" s="34">
        <f t="shared" si="195"/>
        <v>-0.73312422233796781</v>
      </c>
      <c r="BB262" s="34">
        <f t="shared" si="196"/>
        <v>0.81660050788190819</v>
      </c>
      <c r="BC262" s="34">
        <f t="shared" si="197"/>
        <v>-1.5835153362913841</v>
      </c>
      <c r="BD262" s="34">
        <f t="shared" si="198"/>
        <v>-2.2543778790558631</v>
      </c>
      <c r="BE262" s="34">
        <f t="shared" si="199"/>
        <v>0.23019019310653391</v>
      </c>
      <c r="BF262" s="34">
        <f t="shared" si="200"/>
        <v>-0.22726287031649273</v>
      </c>
      <c r="BG262" s="34">
        <f t="shared" si="201"/>
        <v>-0.17326064208113989</v>
      </c>
      <c r="BH262" s="34">
        <f t="shared" si="202"/>
        <v>4.7327244326411368E-2</v>
      </c>
      <c r="BI262" s="19">
        <f t="shared" si="210"/>
        <v>-0.43837108869516184</v>
      </c>
      <c r="BJ262" s="19">
        <f t="shared" si="211"/>
        <v>0.27438380792426226</v>
      </c>
      <c r="BK262" s="19">
        <f t="shared" si="212"/>
        <v>-0.62481374465535311</v>
      </c>
      <c r="BL262" s="19">
        <f t="shared" si="213"/>
        <v>-8.0367613887290287E-2</v>
      </c>
      <c r="BM262" s="19">
        <f t="shared" si="214"/>
        <v>-0.85824136228866843</v>
      </c>
      <c r="BN262" s="19">
        <f t="shared" si="215"/>
        <v>-4.4808720143713343E-3</v>
      </c>
      <c r="BO262" s="19">
        <f t="shared" si="216"/>
        <v>1.5451877276774254E-2</v>
      </c>
      <c r="BP262" s="19">
        <f t="shared" si="217"/>
        <v>-0.10599716247022038</v>
      </c>
      <c r="BQ262" s="19">
        <f t="shared" si="218"/>
        <v>-0.14051477221435207</v>
      </c>
      <c r="BR262" s="19">
        <f t="shared" si="219"/>
        <v>-0.12251402946923447</v>
      </c>
      <c r="BS262" s="19">
        <f t="shared" si="220"/>
        <v>-4.8984734000050732E-2</v>
      </c>
      <c r="BT262" s="19">
        <f>IF(AND('[1]Ponderación por derecho'!$B$13&lt;&gt;1,'[1]Ponderación por derecho'!$B$13&lt;&gt;0),"Error ponderación",IFERROR(IF(SUM($BI$1126:$BS$1126)=0,0,SUMPRODUCT($BI$1126:$BS$1126,BI262:BS262)),""))</f>
        <v>6.1258438618928185E-2</v>
      </c>
      <c r="BU262" s="34">
        <f t="shared" si="221"/>
        <v>6.7059359791230164E-2</v>
      </c>
      <c r="BV262" s="16">
        <f t="shared" si="222"/>
        <v>0</v>
      </c>
      <c r="BW262" s="34">
        <f t="shared" si="203"/>
        <v>-1.7191810399849781</v>
      </c>
      <c r="BX262" s="34">
        <f t="shared" si="204"/>
        <v>-1.0671509297609108E-2</v>
      </c>
      <c r="BY262" s="34">
        <f t="shared" si="223"/>
        <v>0.3461456464926651</v>
      </c>
      <c r="BZ262" s="34">
        <f t="shared" si="224"/>
        <v>0.46123563426330733</v>
      </c>
      <c r="CA262" s="19">
        <f t="shared" si="205"/>
        <v>0.34964971393852046</v>
      </c>
      <c r="CB262" s="16"/>
      <c r="CC262" s="5">
        <f t="shared" si="206"/>
        <v>15514</v>
      </c>
      <c r="CD262" s="6">
        <f t="shared" si="207"/>
        <v>1.3468980542953471E-4</v>
      </c>
      <c r="CE262" s="19">
        <f t="shared" si="208"/>
        <v>1.3940304679907776</v>
      </c>
      <c r="CF262" s="4">
        <f t="shared" si="209"/>
        <v>1.8776169249652106E-4</v>
      </c>
      <c r="CG262" s="3">
        <f>IF('Ponderación por derecho'!$D$20="Error ponderación","",CF262/$CF$1127)</f>
        <v>1.2614143195933093E-4</v>
      </c>
      <c r="CH262" s="39"/>
    </row>
    <row r="263" spans="1:86" ht="18.95" customHeight="1">
      <c r="A263" s="7">
        <v>15516</v>
      </c>
      <c r="B263" s="7" t="s">
        <v>783</v>
      </c>
      <c r="C263" s="7" t="s">
        <v>839</v>
      </c>
      <c r="D263" s="5">
        <v>0</v>
      </c>
      <c r="E263" s="5">
        <v>520</v>
      </c>
      <c r="F263" s="5">
        <v>41.806780000000003</v>
      </c>
      <c r="G263" s="5">
        <v>39.708530000000003</v>
      </c>
      <c r="H263" s="5">
        <v>67.943079999999995</v>
      </c>
      <c r="I263" s="5">
        <v>11.334669999999999</v>
      </c>
      <c r="J263" s="5">
        <v>7.6267120000000004</v>
      </c>
      <c r="K263" s="85"/>
      <c r="L263" s="85">
        <v>0</v>
      </c>
      <c r="M263" s="85"/>
      <c r="N263" s="85"/>
      <c r="O263" s="85">
        <v>0</v>
      </c>
      <c r="P263" s="85">
        <v>0</v>
      </c>
      <c r="Q263" s="85">
        <v>0</v>
      </c>
      <c r="R263" s="85">
        <v>0</v>
      </c>
      <c r="S263" s="85">
        <v>0</v>
      </c>
      <c r="T263" s="5">
        <v>0.9731744</v>
      </c>
      <c r="U263" s="5">
        <v>0.2682563</v>
      </c>
      <c r="V263" s="5">
        <v>0.7645305</v>
      </c>
      <c r="W263" s="5">
        <v>0.62891209999999997</v>
      </c>
      <c r="X263" s="5">
        <v>0.83159459999999996</v>
      </c>
      <c r="Y263" s="5">
        <v>0.83457530000000002</v>
      </c>
      <c r="Z263" s="5">
        <v>6.7114000000000002E-3</v>
      </c>
      <c r="AA263" s="5">
        <v>0</v>
      </c>
      <c r="AB263" s="5">
        <v>1.92308E-3</v>
      </c>
      <c r="AC263" s="5">
        <v>0.60240000000000005</v>
      </c>
      <c r="AD263" s="40">
        <v>96730769.230769232</v>
      </c>
      <c r="AE263" s="19">
        <v>0.75377360000000004</v>
      </c>
      <c r="AF263" s="5">
        <v>0</v>
      </c>
      <c r="AG263" s="5">
        <v>0</v>
      </c>
      <c r="AH263" s="32">
        <v>0</v>
      </c>
      <c r="AI263" s="32">
        <v>0</v>
      </c>
      <c r="AJ263" s="32">
        <v>0</v>
      </c>
      <c r="AK263" s="16"/>
      <c r="AL263" s="34">
        <f t="shared" si="180"/>
        <v>-1.6878127930147029</v>
      </c>
      <c r="AM263" s="34">
        <f t="shared" si="181"/>
        <v>-1.6584806116457882</v>
      </c>
      <c r="AN263" s="34">
        <f t="shared" si="182"/>
        <v>-0.77721817923774128</v>
      </c>
      <c r="AO263" s="34">
        <f t="shared" si="183"/>
        <v>-0.74670184823501995</v>
      </c>
      <c r="AP263" s="34">
        <f t="shared" si="184"/>
        <v>-1.3007113866033522</v>
      </c>
      <c r="AQ263" s="34" t="str">
        <f t="shared" si="185"/>
        <v/>
      </c>
      <c r="AR263" s="34">
        <f t="shared" si="186"/>
        <v>-0.60911705809610017</v>
      </c>
      <c r="AS263" s="34" t="str">
        <f t="shared" si="187"/>
        <v/>
      </c>
      <c r="AT263" s="34" t="str">
        <f t="shared" si="188"/>
        <v/>
      </c>
      <c r="AU263" s="34">
        <f t="shared" si="189"/>
        <v>-0.42992876172112682</v>
      </c>
      <c r="AV263" s="34">
        <f t="shared" si="190"/>
        <v>-0.64879765232385067</v>
      </c>
      <c r="AW263" s="34">
        <f t="shared" si="191"/>
        <v>-0.41165100414070804</v>
      </c>
      <c r="AX263" s="34">
        <f t="shared" si="192"/>
        <v>-0.20200785050292994</v>
      </c>
      <c r="AY263" s="34">
        <f t="shared" si="193"/>
        <v>-0.21011422768154267</v>
      </c>
      <c r="AZ263" s="34">
        <f t="shared" si="194"/>
        <v>0.54172592353716109</v>
      </c>
      <c r="BA263" s="34">
        <f t="shared" si="195"/>
        <v>0.59607387457119854</v>
      </c>
      <c r="BB263" s="34">
        <f t="shared" si="196"/>
        <v>-0.87967279905936846</v>
      </c>
      <c r="BC263" s="34">
        <f t="shared" si="197"/>
        <v>-3.8125588268894561E-2</v>
      </c>
      <c r="BD263" s="34">
        <f t="shared" si="198"/>
        <v>0.294062176098908</v>
      </c>
      <c r="BE263" s="34">
        <f t="shared" si="199"/>
        <v>-0.41607342624179577</v>
      </c>
      <c r="BF263" s="34">
        <f t="shared" si="200"/>
        <v>-0.94901460321259701</v>
      </c>
      <c r="BG263" s="34">
        <f t="shared" si="201"/>
        <v>-0.258133953880894</v>
      </c>
      <c r="BH263" s="34">
        <f t="shared" si="202"/>
        <v>-6.7127521915239061E-2</v>
      </c>
      <c r="BI263" s="19">
        <f t="shared" si="210"/>
        <v>-9.0572152333271372E-2</v>
      </c>
      <c r="BJ263" s="19">
        <f t="shared" si="211"/>
        <v>-1.0490901562670858</v>
      </c>
      <c r="BK263" s="19">
        <f t="shared" si="212"/>
        <v>-0.86296919064179867</v>
      </c>
      <c r="BL263" s="19">
        <f t="shared" si="213"/>
        <v>-1.6878127930147029</v>
      </c>
      <c r="BM263" s="19">
        <f t="shared" si="214"/>
        <v>-0.47885932407519033</v>
      </c>
      <c r="BN263" s="19">
        <f t="shared" si="215"/>
        <v>-0.91756129052678315</v>
      </c>
      <c r="BO263" s="19">
        <f t="shared" si="216"/>
        <v>-0.20554230961285566</v>
      </c>
      <c r="BP263" s="19">
        <f t="shared" si="217"/>
        <v>-0.9449103217588164</v>
      </c>
      <c r="BQ263" s="19">
        <f t="shared" si="218"/>
        <v>-0.94898054130294751</v>
      </c>
      <c r="BR263" s="19">
        <f t="shared" si="219"/>
        <v>-0.71868699152571314</v>
      </c>
      <c r="BS263" s="19">
        <f t="shared" si="220"/>
        <v>-0.65501818087049479</v>
      </c>
      <c r="BT263" s="19">
        <f>IF(AND('[1]Ponderación por derecho'!$B$13&lt;&gt;1,'[1]Ponderación por derecho'!$B$13&lt;&gt;0),"Error ponderación",IFERROR(IF(SUM($BI$1126:$BS$1126)=0,0,SUMPRODUCT($BI$1126:$BS$1126,BI263:BS263)),""))</f>
        <v>-0.5878575732178799</v>
      </c>
      <c r="BU263" s="34">
        <f t="shared" si="221"/>
        <v>-0.58876637735887882</v>
      </c>
      <c r="BV263" s="16">
        <f t="shared" si="222"/>
        <v>0</v>
      </c>
      <c r="BW263" s="34">
        <f t="shared" si="203"/>
        <v>1.3032579256243113</v>
      </c>
      <c r="BX263" s="34">
        <f t="shared" si="204"/>
        <v>5.3965610171743599</v>
      </c>
      <c r="BY263" s="34">
        <f t="shared" si="223"/>
        <v>0.3461456464926651</v>
      </c>
      <c r="BZ263" s="34">
        <f t="shared" si="224"/>
        <v>-2.3486548630971122</v>
      </c>
      <c r="CA263" s="19">
        <f t="shared" si="205"/>
        <v>-0.9</v>
      </c>
      <c r="CB263" s="16"/>
      <c r="CC263" s="5">
        <f t="shared" si="206"/>
        <v>15516</v>
      </c>
      <c r="CD263" s="6">
        <f t="shared" si="207"/>
        <v>7.6046361371724262E-5</v>
      </c>
      <c r="CE263" s="19">
        <f t="shared" si="208"/>
        <v>8.9320949471631703E-2</v>
      </c>
      <c r="CF263" s="4">
        <f t="shared" si="209"/>
        <v>6.792533201585228E-6</v>
      </c>
      <c r="CG263" s="3">
        <f>IF('Ponderación por derecho'!$D$20="Error ponderación","",CF263/$CF$1127)</f>
        <v>4.5633369261151875E-6</v>
      </c>
      <c r="CH263" s="39"/>
    </row>
    <row r="264" spans="1:86" ht="18.95" customHeight="1">
      <c r="A264" s="7">
        <v>15518</v>
      </c>
      <c r="B264" s="7" t="s">
        <v>783</v>
      </c>
      <c r="C264" s="7" t="s">
        <v>838</v>
      </c>
      <c r="D264" s="5">
        <v>0</v>
      </c>
      <c r="E264" s="5">
        <v>523</v>
      </c>
      <c r="F264" s="5">
        <v>65.712919999999997</v>
      </c>
      <c r="G264" s="5">
        <v>58.447099999999999</v>
      </c>
      <c r="H264" s="5">
        <v>70.477819999999994</v>
      </c>
      <c r="I264" s="5">
        <v>8.9590449999999997</v>
      </c>
      <c r="J264" s="5">
        <v>21.877130000000001</v>
      </c>
      <c r="K264" s="85">
        <v>8.9572000000000002E-3</v>
      </c>
      <c r="L264" s="85">
        <v>1.22825E-2</v>
      </c>
      <c r="M264" s="85">
        <v>3.3234300000000001E-2</v>
      </c>
      <c r="N264" s="85">
        <v>0</v>
      </c>
      <c r="O264" s="85">
        <v>9.0188999999999998E-3</v>
      </c>
      <c r="P264" s="85">
        <v>1.23702E-2</v>
      </c>
      <c r="Q264" s="85">
        <v>8.8409999999999999E-3</v>
      </c>
      <c r="R264" s="85">
        <v>0</v>
      </c>
      <c r="S264" s="85">
        <v>6.556E-4</v>
      </c>
      <c r="T264" s="5">
        <v>0.97876859999999999</v>
      </c>
      <c r="U264" s="5">
        <v>0.57537159999999998</v>
      </c>
      <c r="V264" s="5">
        <v>0.91295119999999996</v>
      </c>
      <c r="W264" s="5">
        <v>0.75796180000000002</v>
      </c>
      <c r="X264" s="5">
        <v>0.82165600000000005</v>
      </c>
      <c r="Y264" s="5">
        <v>0.89808920000000003</v>
      </c>
      <c r="Z264" s="5">
        <v>8.4337400000000007E-2</v>
      </c>
      <c r="AA264" s="5">
        <v>4.0152960000000001E-2</v>
      </c>
      <c r="AB264" s="5">
        <v>7.6481800000000001E-3</v>
      </c>
      <c r="AC264" s="5">
        <v>0.46820000000000001</v>
      </c>
      <c r="AD264" s="40">
        <v>130210.32504780115</v>
      </c>
      <c r="AE264" s="19">
        <v>7.64151E-2</v>
      </c>
      <c r="AF264" s="5">
        <v>0</v>
      </c>
      <c r="AG264" s="5">
        <v>0</v>
      </c>
      <c r="AH264" s="32">
        <v>0</v>
      </c>
      <c r="AI264" s="32">
        <v>0</v>
      </c>
      <c r="AJ264" s="32">
        <v>0</v>
      </c>
      <c r="AK264" s="16"/>
      <c r="AL264" s="34">
        <f t="shared" si="180"/>
        <v>-0.22851272455841315</v>
      </c>
      <c r="AM264" s="34">
        <f t="shared" si="181"/>
        <v>0.22382597328208326</v>
      </c>
      <c r="AN264" s="34">
        <f t="shared" si="182"/>
        <v>-0.47243161702802411</v>
      </c>
      <c r="AO264" s="34">
        <f t="shared" si="183"/>
        <v>-0.95873939912938333</v>
      </c>
      <c r="AP264" s="34">
        <f t="shared" si="184"/>
        <v>-0.22437931901231914</v>
      </c>
      <c r="AQ264" s="34">
        <f t="shared" si="185"/>
        <v>-0.13952141743688895</v>
      </c>
      <c r="AR264" s="34">
        <f t="shared" si="186"/>
        <v>-0.17925924733836598</v>
      </c>
      <c r="AS264" s="34">
        <f t="shared" si="187"/>
        <v>-0.44281517106859758</v>
      </c>
      <c r="AT264" s="34">
        <f t="shared" si="188"/>
        <v>-0.15074875333706975</v>
      </c>
      <c r="AU264" s="34">
        <f t="shared" si="189"/>
        <v>-0.20080943129153858</v>
      </c>
      <c r="AV264" s="34">
        <f t="shared" si="190"/>
        <v>-0.34929367609982981</v>
      </c>
      <c r="AW264" s="34">
        <f t="shared" si="191"/>
        <v>-0.16396982779434355</v>
      </c>
      <c r="AX264" s="34">
        <f t="shared" si="192"/>
        <v>-0.20200785050292994</v>
      </c>
      <c r="AY264" s="34">
        <f t="shared" si="193"/>
        <v>-0.18465993580551796</v>
      </c>
      <c r="AZ264" s="34">
        <f t="shared" si="194"/>
        <v>0.63891038527699018</v>
      </c>
      <c r="BA264" s="34">
        <f t="shared" si="195"/>
        <v>3.5153465061524294</v>
      </c>
      <c r="BB264" s="34">
        <f t="shared" si="196"/>
        <v>2.7609432722070877</v>
      </c>
      <c r="BC264" s="34">
        <f t="shared" si="197"/>
        <v>1.4030055347609105</v>
      </c>
      <c r="BD264" s="34">
        <f t="shared" si="198"/>
        <v>0.17495444116442033</v>
      </c>
      <c r="BE264" s="34">
        <f t="shared" si="199"/>
        <v>0.5550604872062993</v>
      </c>
      <c r="BF264" s="34">
        <f t="shared" si="200"/>
        <v>-0.17239442351357412</v>
      </c>
      <c r="BG264" s="34">
        <f t="shared" si="201"/>
        <v>2.8805448703404544</v>
      </c>
      <c r="BH264" s="34">
        <f t="shared" si="202"/>
        <v>7.5582608848043478E-2</v>
      </c>
      <c r="BI264" s="19">
        <f t="shared" si="210"/>
        <v>0.96779782389583868</v>
      </c>
      <c r="BJ264" s="19">
        <f t="shared" si="211"/>
        <v>0.93516999938360168</v>
      </c>
      <c r="BK264" s="19">
        <f t="shared" si="212"/>
        <v>0.24389254637796656</v>
      </c>
      <c r="BL264" s="19">
        <f t="shared" si="213"/>
        <v>-0.18963073894774146</v>
      </c>
      <c r="BM264" s="19">
        <f t="shared" si="214"/>
        <v>-8.3411436379812465E-2</v>
      </c>
      <c r="BN264" s="19">
        <f t="shared" si="215"/>
        <v>-7.5819711506478855E-3</v>
      </c>
      <c r="BO264" s="19">
        <f t="shared" si="216"/>
        <v>-0.16126628054891223</v>
      </c>
      <c r="BP264" s="19">
        <f t="shared" si="217"/>
        <v>-0.21526028753067156</v>
      </c>
      <c r="BQ264" s="19">
        <f t="shared" si="218"/>
        <v>-0.1951890279591684</v>
      </c>
      <c r="BR264" s="19">
        <f t="shared" si="219"/>
        <v>0.82245740332550776</v>
      </c>
      <c r="BS264" s="19">
        <f t="shared" si="220"/>
        <v>-0.11253001717196254</v>
      </c>
      <c r="BT264" s="19">
        <f>IF(AND('[1]Ponderación por derecho'!$B$13&lt;&gt;1,'[1]Ponderación por derecho'!$B$13&lt;&gt;0),"Error ponderación",IFERROR(IF(SUM($BI$1126:$BS$1126)=0,0,SUMPRODUCT($BI$1126:$BS$1126,BI264:BS264)),""))</f>
        <v>0.10412626825706986</v>
      </c>
      <c r="BU264" s="34">
        <f t="shared" si="221"/>
        <v>0.1103703018413356</v>
      </c>
      <c r="BV264" s="16">
        <f t="shared" si="222"/>
        <v>0</v>
      </c>
      <c r="BW264" s="34">
        <f t="shared" si="203"/>
        <v>-0.63932497277016509</v>
      </c>
      <c r="BX264" s="34">
        <f t="shared" si="204"/>
        <v>-4.2219420566969312E-2</v>
      </c>
      <c r="BY264" s="34">
        <f t="shared" si="223"/>
        <v>-2.4519839733884496</v>
      </c>
      <c r="BZ264" s="34">
        <f t="shared" si="224"/>
        <v>1.0445094555751948</v>
      </c>
      <c r="CA264" s="19">
        <f t="shared" si="205"/>
        <v>0.79298631294228594</v>
      </c>
      <c r="CB264" s="16"/>
      <c r="CC264" s="5">
        <f t="shared" si="206"/>
        <v>15518</v>
      </c>
      <c r="CD264" s="6">
        <f t="shared" si="207"/>
        <v>7.6485090379638056E-5</v>
      </c>
      <c r="CE264" s="19">
        <f t="shared" si="208"/>
        <v>1.8839138856648043</v>
      </c>
      <c r="CF264" s="4">
        <f t="shared" si="209"/>
        <v>1.4409132381252768E-4</v>
      </c>
      <c r="CG264" s="3">
        <f>IF('Ponderación por derecho'!$D$20="Error ponderación","",CF264/$CF$1127)</f>
        <v>9.6802951001118904E-5</v>
      </c>
      <c r="CH264" s="39"/>
    </row>
    <row r="265" spans="1:86" ht="18.95" customHeight="1">
      <c r="A265" s="7">
        <v>15522</v>
      </c>
      <c r="B265" s="7" t="s">
        <v>783</v>
      </c>
      <c r="C265" s="7" t="s">
        <v>837</v>
      </c>
      <c r="D265" s="5">
        <v>0</v>
      </c>
      <c r="E265" s="5">
        <v>20</v>
      </c>
      <c r="F265" s="5">
        <v>61.111109999999996</v>
      </c>
      <c r="G265" s="5">
        <v>55.62632</v>
      </c>
      <c r="H265" s="5">
        <v>76.645430000000005</v>
      </c>
      <c r="I265" s="5">
        <v>4.9893850000000004</v>
      </c>
      <c r="J265" s="5">
        <v>21.443739999999998</v>
      </c>
      <c r="K265" s="85"/>
      <c r="L265" s="85">
        <v>1.22273E-2</v>
      </c>
      <c r="M265" s="85">
        <v>0</v>
      </c>
      <c r="N265" s="85">
        <v>0</v>
      </c>
      <c r="O265" s="85">
        <v>1.1383000000000001E-2</v>
      </c>
      <c r="P265" s="85">
        <v>3.0336100000000001E-2</v>
      </c>
      <c r="Q265" s="85">
        <v>0</v>
      </c>
      <c r="R265" s="85">
        <v>0</v>
      </c>
      <c r="S265" s="85">
        <v>0</v>
      </c>
      <c r="T265" s="5"/>
      <c r="U265" s="5">
        <v>9.0909100000000007E-2</v>
      </c>
      <c r="V265" s="5">
        <v>0.63636360000000003</v>
      </c>
      <c r="W265" s="5">
        <v>0.45454539999999999</v>
      </c>
      <c r="X265" s="5">
        <v>0.54545449999999995</v>
      </c>
      <c r="Y265" s="5">
        <v>0.90909090000000004</v>
      </c>
      <c r="Z265" s="5">
        <v>0</v>
      </c>
      <c r="AA265" s="5">
        <v>0</v>
      </c>
      <c r="AB265" s="5">
        <v>0</v>
      </c>
      <c r="AC265" s="5">
        <v>0.4773</v>
      </c>
      <c r="AD265" s="40">
        <v>0</v>
      </c>
      <c r="AE265" s="19">
        <v>0.3056604</v>
      </c>
      <c r="AF265" s="5">
        <v>0</v>
      </c>
      <c r="AG265" s="5">
        <v>0</v>
      </c>
      <c r="AH265" s="32">
        <v>0</v>
      </c>
      <c r="AI265" s="32">
        <v>0</v>
      </c>
      <c r="AJ265" s="32">
        <v>0</v>
      </c>
      <c r="AK265" s="16"/>
      <c r="AL265" s="34">
        <f t="shared" si="180"/>
        <v>-0.50942054355482325</v>
      </c>
      <c r="AM265" s="34">
        <f t="shared" si="181"/>
        <v>-5.9523971171140264E-2</v>
      </c>
      <c r="AN265" s="34">
        <f t="shared" si="182"/>
        <v>0.26918474163214534</v>
      </c>
      <c r="AO265" s="34">
        <f t="shared" si="183"/>
        <v>-1.3130533099037347</v>
      </c>
      <c r="AP265" s="34">
        <f t="shared" si="184"/>
        <v>-0.25711320476733918</v>
      </c>
      <c r="AQ265" s="34" t="str">
        <f t="shared" si="185"/>
        <v/>
      </c>
      <c r="AR265" s="34">
        <f t="shared" si="186"/>
        <v>-0.18119111390900119</v>
      </c>
      <c r="AS265" s="34">
        <f t="shared" si="187"/>
        <v>-0.95991233330143277</v>
      </c>
      <c r="AT265" s="34">
        <f t="shared" si="188"/>
        <v>-0.15074875333706975</v>
      </c>
      <c r="AU265" s="34">
        <f t="shared" si="189"/>
        <v>-0.1407509974394513</v>
      </c>
      <c r="AV265" s="34">
        <f t="shared" si="190"/>
        <v>8.5691892964788255E-2</v>
      </c>
      <c r="AW265" s="34">
        <f t="shared" si="191"/>
        <v>-0.41165100414070804</v>
      </c>
      <c r="AX265" s="34">
        <f t="shared" si="192"/>
        <v>-0.20200785050292994</v>
      </c>
      <c r="AY265" s="34">
        <f t="shared" si="193"/>
        <v>-0.21011422768154267</v>
      </c>
      <c r="AZ265" s="34" t="str">
        <f t="shared" si="194"/>
        <v/>
      </c>
      <c r="BA265" s="34">
        <f t="shared" si="195"/>
        <v>-1.0896930906290465</v>
      </c>
      <c r="BB265" s="34">
        <f t="shared" si="196"/>
        <v>-4.0234827658928412</v>
      </c>
      <c r="BC265" s="34">
        <f t="shared" si="197"/>
        <v>-1.9853232817931803</v>
      </c>
      <c r="BD265" s="34">
        <f t="shared" si="198"/>
        <v>-3.1351430625592638</v>
      </c>
      <c r="BE265" s="34">
        <f t="shared" si="199"/>
        <v>0.72327758575609558</v>
      </c>
      <c r="BF265" s="34">
        <f t="shared" si="200"/>
        <v>-1.0161597436814094</v>
      </c>
      <c r="BG265" s="34">
        <f t="shared" si="201"/>
        <v>-0.258133953880894</v>
      </c>
      <c r="BH265" s="34">
        <f t="shared" si="202"/>
        <v>-0.11506432621005545</v>
      </c>
      <c r="BI265" s="19">
        <f t="shared" si="210"/>
        <v>-0.41025417449845059</v>
      </c>
      <c r="BJ265" s="19">
        <f t="shared" si="211"/>
        <v>-1.421399283657661</v>
      </c>
      <c r="BK265" s="19">
        <f t="shared" si="212"/>
        <v>-1.1515520528831455</v>
      </c>
      <c r="BL265" s="19">
        <f t="shared" si="213"/>
        <v>-0.33008464844594648</v>
      </c>
      <c r="BM265" s="19">
        <f t="shared" si="214"/>
        <v>-1.1776690882553513</v>
      </c>
      <c r="BN265" s="19">
        <f t="shared" si="215"/>
        <v>9.9849645055353528E-2</v>
      </c>
      <c r="BO265" s="19">
        <f t="shared" si="216"/>
        <v>-0.86235215702222134</v>
      </c>
      <c r="BP265" s="19">
        <f t="shared" si="217"/>
        <v>-0.35571419702887658</v>
      </c>
      <c r="BQ265" s="19">
        <f t="shared" si="218"/>
        <v>-0.57856483830592509</v>
      </c>
      <c r="BR265" s="19">
        <f t="shared" si="219"/>
        <v>-0.32588957503908661</v>
      </c>
      <c r="BS265" s="19">
        <f t="shared" si="220"/>
        <v>-0.2781996991488071</v>
      </c>
      <c r="BT265" s="19">
        <f>IF(AND('[1]Ponderación por derecho'!$B$13&lt;&gt;1,'[1]Ponderación por derecho'!$B$13&lt;&gt;0),"Error ponderación",IFERROR(IF(SUM($BI$1126:$BS$1126)=0,0,SUMPRODUCT($BI$1126:$BS$1126,BI265:BS265)),""))</f>
        <v>-0.68550104172603676</v>
      </c>
      <c r="BU265" s="34">
        <f t="shared" si="221"/>
        <v>-0.6874191582863578</v>
      </c>
      <c r="BV265" s="16">
        <f t="shared" si="222"/>
        <v>0</v>
      </c>
      <c r="BW265" s="34">
        <f t="shared" si="203"/>
        <v>-0.50759990290884083</v>
      </c>
      <c r="BX265" s="34">
        <f t="shared" si="204"/>
        <v>-4.9550489627895586E-2</v>
      </c>
      <c r="BY265" s="34">
        <f t="shared" si="223"/>
        <v>-1.5049846161078779</v>
      </c>
      <c r="BZ265" s="34">
        <f t="shared" si="224"/>
        <v>0.68737833621487143</v>
      </c>
      <c r="CA265" s="19">
        <f t="shared" si="205"/>
        <v>0.52153696947697736</v>
      </c>
      <c r="CB265" s="16"/>
      <c r="CC265" s="5">
        <f t="shared" si="206"/>
        <v>15522</v>
      </c>
      <c r="CD265" s="6">
        <f t="shared" si="207"/>
        <v>2.9248600527586257E-6</v>
      </c>
      <c r="CE265" s="19">
        <f t="shared" si="208"/>
        <v>0.56030928136736147</v>
      </c>
      <c r="CF265" s="4">
        <f t="shared" si="209"/>
        <v>1.6388262342612885E-6</v>
      </c>
      <c r="CG265" s="3">
        <f>IF('Ponderación por derecho'!$D$20="Error ponderación","",CF265/$CF$1127)</f>
        <v>1.1009907568130126E-6</v>
      </c>
      <c r="CH265" s="39"/>
    </row>
    <row r="266" spans="1:86" ht="18.95" customHeight="1">
      <c r="A266" s="7">
        <v>15531</v>
      </c>
      <c r="B266" s="7" t="s">
        <v>783</v>
      </c>
      <c r="C266" s="7" t="s">
        <v>836</v>
      </c>
      <c r="D266" s="5">
        <v>0</v>
      </c>
      <c r="E266" s="5">
        <v>577</v>
      </c>
      <c r="F266" s="5">
        <v>85.023679999999999</v>
      </c>
      <c r="G266" s="5">
        <v>66.497770000000003</v>
      </c>
      <c r="H266" s="5">
        <v>80.299959999999999</v>
      </c>
      <c r="I266" s="5">
        <v>23.996759999999998</v>
      </c>
      <c r="J266" s="5">
        <v>31.341709999999999</v>
      </c>
      <c r="K266" s="85">
        <v>3.3828999999999999E-3</v>
      </c>
      <c r="L266" s="85">
        <v>6.6389199999999995E-2</v>
      </c>
      <c r="M266" s="85">
        <v>2.5737300000000001E-2</v>
      </c>
      <c r="N266" s="85">
        <v>2.5159000000000002E-3</v>
      </c>
      <c r="O266" s="85">
        <v>4.9519100000000003E-2</v>
      </c>
      <c r="P266" s="85">
        <v>8.2586900000000005E-2</v>
      </c>
      <c r="Q266" s="85">
        <v>1.55779E-2</v>
      </c>
      <c r="R266" s="85">
        <v>1.5073E-3</v>
      </c>
      <c r="S266" s="85">
        <v>1.1884E-3</v>
      </c>
      <c r="T266" s="5">
        <v>0.97283949999999997</v>
      </c>
      <c r="U266" s="5">
        <v>0.1037037</v>
      </c>
      <c r="V266" s="5">
        <v>0.76790119999999995</v>
      </c>
      <c r="W266" s="5">
        <v>0.52592589999999995</v>
      </c>
      <c r="X266" s="5">
        <v>0.8592592</v>
      </c>
      <c r="Y266" s="5">
        <v>0.78765430000000003</v>
      </c>
      <c r="Z266" s="5">
        <v>0.22905030000000001</v>
      </c>
      <c r="AA266" s="5">
        <v>1.7331E-3</v>
      </c>
      <c r="AB266" s="5">
        <v>0</v>
      </c>
      <c r="AC266" s="5">
        <v>0.4577</v>
      </c>
      <c r="AD266" s="40">
        <v>111631.02253032928</v>
      </c>
      <c r="AE266" s="19">
        <v>0.84811320000000001</v>
      </c>
      <c r="AF266" s="5">
        <v>1</v>
      </c>
      <c r="AG266" s="5">
        <v>0</v>
      </c>
      <c r="AH266" s="32">
        <v>0</v>
      </c>
      <c r="AI266" s="32">
        <v>0</v>
      </c>
      <c r="AJ266" s="32">
        <v>0</v>
      </c>
      <c r="AK266" s="16"/>
      <c r="AL266" s="34">
        <f t="shared" si="180"/>
        <v>0.95027203073637689</v>
      </c>
      <c r="AM266" s="34">
        <f t="shared" si="181"/>
        <v>1.0325231766482568</v>
      </c>
      <c r="AN266" s="34">
        <f t="shared" si="182"/>
        <v>0.70861901701829</v>
      </c>
      <c r="AO266" s="34">
        <f t="shared" si="183"/>
        <v>0.38345907901739112</v>
      </c>
      <c r="AP266" s="34">
        <f t="shared" si="184"/>
        <v>0.49047907744178754</v>
      </c>
      <c r="AQ266" s="34">
        <f t="shared" si="185"/>
        <v>-0.29720737944592934</v>
      </c>
      <c r="AR266" s="34">
        <f t="shared" si="186"/>
        <v>1.7143444660201108</v>
      </c>
      <c r="AS266" s="34">
        <f t="shared" si="187"/>
        <v>-0.55946205170876639</v>
      </c>
      <c r="AT266" s="34">
        <f t="shared" si="188"/>
        <v>-9.3019212899909665E-2</v>
      </c>
      <c r="AU266" s="34">
        <f t="shared" si="189"/>
        <v>0.82807199618458516</v>
      </c>
      <c r="AV266" s="34">
        <f t="shared" si="190"/>
        <v>1.3507742975246235</v>
      </c>
      <c r="AW266" s="34">
        <f t="shared" si="191"/>
        <v>2.4764853455268816E-2</v>
      </c>
      <c r="AX266" s="34">
        <f t="shared" si="192"/>
        <v>-0.15387145871573071</v>
      </c>
      <c r="AY266" s="34">
        <f t="shared" si="193"/>
        <v>-0.1639734704126779</v>
      </c>
      <c r="AZ266" s="34">
        <f t="shared" si="194"/>
        <v>0.5359079198482205</v>
      </c>
      <c r="BA266" s="34">
        <f t="shared" si="195"/>
        <v>-0.96807451411387724</v>
      </c>
      <c r="BB266" s="34">
        <f t="shared" si="196"/>
        <v>-0.79699279154412528</v>
      </c>
      <c r="BC266" s="34">
        <f t="shared" si="197"/>
        <v>-1.1881989170916047</v>
      </c>
      <c r="BD266" s="34">
        <f t="shared" si="198"/>
        <v>0.62560463115984843</v>
      </c>
      <c r="BE266" s="34">
        <f t="shared" si="199"/>
        <v>-1.1335002312860152</v>
      </c>
      <c r="BF266" s="34">
        <f t="shared" si="200"/>
        <v>1.2754060351312968</v>
      </c>
      <c r="BG266" s="34">
        <f t="shared" si="201"/>
        <v>-0.12266089609740757</v>
      </c>
      <c r="BH266" s="34">
        <f t="shared" si="202"/>
        <v>-0.11506432621005545</v>
      </c>
      <c r="BI266" s="19">
        <f t="shared" si="210"/>
        <v>-0.18555429218050554</v>
      </c>
      <c r="BJ266" s="19">
        <f t="shared" si="211"/>
        <v>0.64995828370808073</v>
      </c>
      <c r="BK266" s="19">
        <f t="shared" si="212"/>
        <v>-0.26579631268799808</v>
      </c>
      <c r="BL266" s="19">
        <f t="shared" si="213"/>
        <v>0.42862640891823361</v>
      </c>
      <c r="BM266" s="19">
        <f t="shared" si="214"/>
        <v>0.64805190159540704</v>
      </c>
      <c r="BN266" s="19">
        <f t="shared" si="215"/>
        <v>0.3891820323249951</v>
      </c>
      <c r="BO266" s="19">
        <f t="shared" si="216"/>
        <v>0.31471061744029344</v>
      </c>
      <c r="BP266" s="19">
        <f t="shared" si="217"/>
        <v>0.39820028601032309</v>
      </c>
      <c r="BQ266" s="19">
        <f t="shared" si="218"/>
        <v>0.68723486515166521</v>
      </c>
      <c r="BR266" s="19">
        <f t="shared" si="219"/>
        <v>0.22121255474209711</v>
      </c>
      <c r="BS266" s="19">
        <f t="shared" si="220"/>
        <v>0.22374474470454783</v>
      </c>
      <c r="BT266" s="19">
        <f>IF(AND('[1]Ponderación por derecho'!$B$13&lt;&gt;1,'[1]Ponderación por derecho'!$B$13&lt;&gt;0),"Error ponderación",IFERROR(IF(SUM($BI$1126:$BS$1126)=0,0,SUMPRODUCT($BI$1126:$BS$1126,BI266:BS266)),""))</f>
        <v>0.40410157515926137</v>
      </c>
      <c r="BU266" s="34">
        <f t="shared" si="221"/>
        <v>0.41344636711858451</v>
      </c>
      <c r="BV266" s="16">
        <f t="shared" si="222"/>
        <v>0</v>
      </c>
      <c r="BW266" s="34">
        <f t="shared" si="203"/>
        <v>-0.79131543799477033</v>
      </c>
      <c r="BX266" s="34">
        <f t="shared" si="204"/>
        <v>-4.3265467797167265E-2</v>
      </c>
      <c r="BY266" s="34">
        <f t="shared" si="223"/>
        <v>0.73585719375712888</v>
      </c>
      <c r="BZ266" s="34">
        <f t="shared" si="224"/>
        <v>3.2907904011602894E-2</v>
      </c>
      <c r="CA266" s="19">
        <f t="shared" si="205"/>
        <v>2.408502673605235E-2</v>
      </c>
      <c r="CB266" s="16"/>
      <c r="CC266" s="5">
        <f t="shared" si="206"/>
        <v>15531</v>
      </c>
      <c r="CD266" s="6">
        <f t="shared" si="207"/>
        <v>8.4382212522086348E-5</v>
      </c>
      <c r="CE266" s="19">
        <f t="shared" si="208"/>
        <v>1.8223973645566163</v>
      </c>
      <c r="CF266" s="4">
        <f t="shared" si="209"/>
        <v>1.5377792171570646E-4</v>
      </c>
      <c r="CG266" s="3">
        <f>IF('Ponderación por derecho'!$D$20="Error ponderación","",CF266/$CF$1127)</f>
        <v>1.0331056879085449E-4</v>
      </c>
      <c r="CH266" s="39"/>
    </row>
    <row r="267" spans="1:86" ht="18.95" customHeight="1">
      <c r="A267" s="7">
        <v>15533</v>
      </c>
      <c r="B267" s="7" t="s">
        <v>783</v>
      </c>
      <c r="C267" s="7" t="s">
        <v>835</v>
      </c>
      <c r="D267" s="5">
        <v>0</v>
      </c>
      <c r="E267" s="5">
        <v>133</v>
      </c>
      <c r="F267" s="5">
        <v>88.626350000000002</v>
      </c>
      <c r="G267" s="5">
        <v>71.274829999999994</v>
      </c>
      <c r="H267" s="5">
        <v>81.208609999999993</v>
      </c>
      <c r="I267" s="5">
        <v>14.32119</v>
      </c>
      <c r="J267" s="5">
        <v>44.470199999999998</v>
      </c>
      <c r="K267" s="85"/>
      <c r="L267" s="85">
        <v>1.043E-2</v>
      </c>
      <c r="M267" s="85">
        <v>7.2376499999999996E-2</v>
      </c>
      <c r="N267" s="85">
        <v>0</v>
      </c>
      <c r="O267" s="85">
        <v>0</v>
      </c>
      <c r="P267" s="85">
        <v>4.2733699999999999E-2</v>
      </c>
      <c r="Q267" s="85">
        <v>4.0863700000000003E-2</v>
      </c>
      <c r="R267" s="85">
        <v>3.8668000000000001E-3</v>
      </c>
      <c r="S267" s="85">
        <v>9.8361999999999998E-3</v>
      </c>
      <c r="T267" s="5"/>
      <c r="U267" s="5">
        <v>0.2888889</v>
      </c>
      <c r="V267" s="5">
        <v>0.93333330000000003</v>
      </c>
      <c r="W267" s="5">
        <v>0.65555549999999996</v>
      </c>
      <c r="X267" s="5">
        <v>0.86666670000000001</v>
      </c>
      <c r="Y267" s="5">
        <v>0.8</v>
      </c>
      <c r="Z267" s="5">
        <v>0.1</v>
      </c>
      <c r="AA267" s="5">
        <v>2.6315789999999999E-2</v>
      </c>
      <c r="AB267" s="5">
        <v>2.2556389999999999E-2</v>
      </c>
      <c r="AC267" s="5">
        <v>0.61739999999999995</v>
      </c>
      <c r="AD267" s="40">
        <v>193699.24812030076</v>
      </c>
      <c r="AE267" s="19">
        <v>0.49433959999999999</v>
      </c>
      <c r="AF267" s="5">
        <v>0</v>
      </c>
      <c r="AG267" s="5">
        <v>0</v>
      </c>
      <c r="AH267" s="32">
        <v>0</v>
      </c>
      <c r="AI267" s="32">
        <v>0</v>
      </c>
      <c r="AJ267" s="32">
        <v>1</v>
      </c>
      <c r="AK267" s="16"/>
      <c r="AL267" s="34">
        <f t="shared" si="180"/>
        <v>1.1701894485054281</v>
      </c>
      <c r="AM267" s="34">
        <f t="shared" si="181"/>
        <v>1.5123832457247937</v>
      </c>
      <c r="AN267" s="34">
        <f t="shared" si="182"/>
        <v>0.81787847153901327</v>
      </c>
      <c r="AO267" s="34">
        <f t="shared" si="183"/>
        <v>-0.48013857057249576</v>
      </c>
      <c r="AP267" s="34">
        <f t="shared" si="184"/>
        <v>1.4820720809626808</v>
      </c>
      <c r="AQ267" s="34" t="str">
        <f t="shared" si="185"/>
        <v/>
      </c>
      <c r="AR267" s="34">
        <f t="shared" si="186"/>
        <v>-0.24409226947788989</v>
      </c>
      <c r="AS267" s="34">
        <f t="shared" si="187"/>
        <v>0.16620384072193445</v>
      </c>
      <c r="AT267" s="34">
        <f t="shared" si="188"/>
        <v>-0.15074875333706975</v>
      </c>
      <c r="AU267" s="34">
        <f t="shared" si="189"/>
        <v>-0.42992876172112682</v>
      </c>
      <c r="AV267" s="34">
        <f t="shared" si="190"/>
        <v>0.38585927066562747</v>
      </c>
      <c r="AW267" s="34">
        <f t="shared" si="191"/>
        <v>0.73314814594015787</v>
      </c>
      <c r="AX267" s="34">
        <f t="shared" si="192"/>
        <v>-7.8519626683688906E-2</v>
      </c>
      <c r="AY267" s="34">
        <f t="shared" si="193"/>
        <v>0.17178556754566007</v>
      </c>
      <c r="AZ267" s="34" t="str">
        <f t="shared" si="194"/>
        <v/>
      </c>
      <c r="BA267" s="34">
        <f t="shared" si="195"/>
        <v>0.79219625759269863</v>
      </c>
      <c r="BB267" s="34">
        <f t="shared" si="196"/>
        <v>3.2608964514210403</v>
      </c>
      <c r="BC267" s="34">
        <f t="shared" si="197"/>
        <v>0.25940809808087822</v>
      </c>
      <c r="BD267" s="34">
        <f t="shared" si="198"/>
        <v>0.71437875895724712</v>
      </c>
      <c r="BE267" s="34">
        <f t="shared" si="199"/>
        <v>-0.94473323767900708</v>
      </c>
      <c r="BF267" s="34">
        <f t="shared" si="200"/>
        <v>-1.5695750046515196E-2</v>
      </c>
      <c r="BG267" s="34">
        <f t="shared" si="201"/>
        <v>1.7989201914587249</v>
      </c>
      <c r="BH267" s="34">
        <f t="shared" si="202"/>
        <v>0.44720102573970927</v>
      </c>
      <c r="BI267" s="19">
        <f t="shared" si="210"/>
        <v>0.80503736456585595</v>
      </c>
      <c r="BJ267" s="19">
        <f t="shared" si="211"/>
        <v>1.5097291425559813</v>
      </c>
      <c r="BK267" s="19">
        <f t="shared" si="212"/>
        <v>0.53193379576941358</v>
      </c>
      <c r="BL267" s="19">
        <f t="shared" si="213"/>
        <v>0.50972034758417917</v>
      </c>
      <c r="BM267" s="19">
        <f t="shared" si="214"/>
        <v>0.5888406927329336</v>
      </c>
      <c r="BN267" s="19">
        <f t="shared" si="215"/>
        <v>0.20377182716401612</v>
      </c>
      <c r="BO267" s="19">
        <f t="shared" si="216"/>
        <v>0.12650478768383105</v>
      </c>
      <c r="BP267" s="19">
        <f t="shared" si="217"/>
        <v>0.54583491091086955</v>
      </c>
      <c r="BQ267" s="19">
        <f t="shared" si="218"/>
        <v>0.44209308866819103</v>
      </c>
      <c r="BR267" s="19">
        <f t="shared" si="219"/>
        <v>1.0469650691699377</v>
      </c>
      <c r="BS267" s="19">
        <f t="shared" si="220"/>
        <v>0.59639201393026575</v>
      </c>
      <c r="BT267" s="19">
        <f>IF(AND('[1]Ponderación por derecho'!$B$13&lt;&gt;1,'[1]Ponderación por derecho'!$B$13&lt;&gt;0),"Error ponderación",IFERROR(IF(SUM($BI$1126:$BS$1126)=0,0,SUMPRODUCT($BI$1126:$BS$1126,BI267:BS267)),""))</f>
        <v>0.42632977050231669</v>
      </c>
      <c r="BU267" s="34">
        <f t="shared" si="221"/>
        <v>0.43590432891669961</v>
      </c>
      <c r="BV267" s="16">
        <f t="shared" si="222"/>
        <v>0</v>
      </c>
      <c r="BW267" s="34">
        <f t="shared" si="203"/>
        <v>1.5203871616594598</v>
      </c>
      <c r="BX267" s="34">
        <f t="shared" si="204"/>
        <v>-3.86448831447068E-2</v>
      </c>
      <c r="BY267" s="34">
        <f t="shared" si="223"/>
        <v>-0.72556152157895015</v>
      </c>
      <c r="BZ267" s="34">
        <f t="shared" si="224"/>
        <v>-0.25206025231193424</v>
      </c>
      <c r="CA267" s="19">
        <f t="shared" si="205"/>
        <v>-0.19251446501671682</v>
      </c>
      <c r="CB267" s="16"/>
      <c r="CC267" s="5">
        <f t="shared" si="206"/>
        <v>15533</v>
      </c>
      <c r="CD267" s="6">
        <f t="shared" si="207"/>
        <v>1.9450319350844859E-5</v>
      </c>
      <c r="CE267" s="19">
        <f t="shared" si="208"/>
        <v>1.4964006039830775</v>
      </c>
      <c r="CF267" s="4">
        <f t="shared" si="209"/>
        <v>2.9105469624267988E-5</v>
      </c>
      <c r="CG267" s="3">
        <f>IF('Ponderación por derecho'!$D$20="Error ponderación","",CF267/$CF$1127)</f>
        <v>1.9553539209399699E-5</v>
      </c>
      <c r="CH267" s="39"/>
    </row>
    <row r="268" spans="1:86" ht="18.95" customHeight="1">
      <c r="A268" s="7">
        <v>15537</v>
      </c>
      <c r="B268" s="7" t="s">
        <v>783</v>
      </c>
      <c r="C268" s="7" t="s">
        <v>834</v>
      </c>
      <c r="D268" s="5">
        <v>0</v>
      </c>
      <c r="E268" s="5">
        <v>36</v>
      </c>
      <c r="F268" s="5">
        <v>43.408110000000001</v>
      </c>
      <c r="G268" s="5">
        <v>46.128169999999997</v>
      </c>
      <c r="H268" s="5">
        <v>60.380499999999998</v>
      </c>
      <c r="I268" s="5">
        <v>11.548730000000001</v>
      </c>
      <c r="J268" s="5">
        <v>13.230969999999999</v>
      </c>
      <c r="K268" s="85"/>
      <c r="L268" s="85">
        <v>2.61119E-2</v>
      </c>
      <c r="M268" s="85">
        <v>2.7454800000000001E-2</v>
      </c>
      <c r="N268" s="85">
        <v>0.23906069999999999</v>
      </c>
      <c r="O268" s="85">
        <v>3.7116499999999997E-2</v>
      </c>
      <c r="P268" s="85">
        <v>2.5283199999999999E-2</v>
      </c>
      <c r="Q268" s="85">
        <v>6.0388000000000004E-3</v>
      </c>
      <c r="R268" s="85">
        <v>1.0354E-2</v>
      </c>
      <c r="S268" s="85">
        <v>3.0560500000000001E-2</v>
      </c>
      <c r="T268" s="5"/>
      <c r="U268" s="5">
        <v>0.3333333</v>
      </c>
      <c r="V268" s="5">
        <v>0.81818179999999996</v>
      </c>
      <c r="W268" s="5">
        <v>0.72727269999999999</v>
      </c>
      <c r="X268" s="5">
        <v>0.72727269999999999</v>
      </c>
      <c r="Y268" s="5">
        <v>0.78787879999999999</v>
      </c>
      <c r="Z268" s="5">
        <v>0</v>
      </c>
      <c r="AA268" s="5">
        <v>0</v>
      </c>
      <c r="AB268" s="5">
        <v>0</v>
      </c>
      <c r="AC268" s="5">
        <v>0.38440000000000002</v>
      </c>
      <c r="AD268" s="40">
        <v>72180.555555555562</v>
      </c>
      <c r="AE268" s="19">
        <v>7.64151E-2</v>
      </c>
      <c r="AF268" s="5">
        <v>0</v>
      </c>
      <c r="AG268" s="5">
        <v>0</v>
      </c>
      <c r="AH268" s="32">
        <v>0</v>
      </c>
      <c r="AI268" s="32">
        <v>0</v>
      </c>
      <c r="AJ268" s="32">
        <v>0</v>
      </c>
      <c r="AK268" s="16"/>
      <c r="AL268" s="34">
        <f t="shared" si="180"/>
        <v>-1.5900629689686165</v>
      </c>
      <c r="AM268" s="34">
        <f t="shared" si="181"/>
        <v>-1.0136218713648408</v>
      </c>
      <c r="AN268" s="34">
        <f t="shared" si="182"/>
        <v>-1.6865709174420396</v>
      </c>
      <c r="AO268" s="34">
        <f t="shared" si="183"/>
        <v>-0.72759582007634693</v>
      </c>
      <c r="AP268" s="34">
        <f t="shared" si="184"/>
        <v>-0.87742256795581597</v>
      </c>
      <c r="AQ268" s="34" t="str">
        <f t="shared" si="185"/>
        <v/>
      </c>
      <c r="AR268" s="34">
        <f t="shared" si="186"/>
        <v>0.30473632425479574</v>
      </c>
      <c r="AS268" s="34">
        <f t="shared" si="187"/>
        <v>-0.53273922691224918</v>
      </c>
      <c r="AT268" s="34">
        <f t="shared" si="188"/>
        <v>5.3347094713879981</v>
      </c>
      <c r="AU268" s="34">
        <f t="shared" si="189"/>
        <v>0.51299195232269357</v>
      </c>
      <c r="AV268" s="34">
        <f t="shared" si="190"/>
        <v>-3.6647571349641278E-2</v>
      </c>
      <c r="AW268" s="34">
        <f t="shared" si="191"/>
        <v>-0.24247363871593416</v>
      </c>
      <c r="AX268" s="34">
        <f t="shared" si="192"/>
        <v>0.12865240330497879</v>
      </c>
      <c r="AY268" s="34">
        <f t="shared" si="193"/>
        <v>0.97642617329047199</v>
      </c>
      <c r="AZ268" s="34" t="str">
        <f t="shared" si="194"/>
        <v/>
      </c>
      <c r="BA268" s="34">
        <f t="shared" si="195"/>
        <v>1.2146607865401293</v>
      </c>
      <c r="BB268" s="34">
        <f t="shared" si="196"/>
        <v>0.43634164518148144</v>
      </c>
      <c r="BC268" s="34">
        <f t="shared" si="197"/>
        <v>1.0602924781030956</v>
      </c>
      <c r="BD268" s="34">
        <f t="shared" si="198"/>
        <v>-0.95616876317445432</v>
      </c>
      <c r="BE268" s="34">
        <f t="shared" si="199"/>
        <v>-1.130067603726236</v>
      </c>
      <c r="BF268" s="34">
        <f t="shared" si="200"/>
        <v>-1.0161597436814094</v>
      </c>
      <c r="BG268" s="34">
        <f t="shared" si="201"/>
        <v>-0.258133953880894</v>
      </c>
      <c r="BH268" s="34">
        <f t="shared" si="202"/>
        <v>-0.11506432621005545</v>
      </c>
      <c r="BI268" s="19">
        <f t="shared" si="210"/>
        <v>-0.23595506545095513</v>
      </c>
      <c r="BJ268" s="19">
        <f t="shared" si="211"/>
        <v>-9.0847967309521202E-2</v>
      </c>
      <c r="BK268" s="19">
        <f t="shared" si="212"/>
        <v>-0.3541699059259234</v>
      </c>
      <c r="BL268" s="19">
        <f t="shared" si="213"/>
        <v>1.8723232512096908</v>
      </c>
      <c r="BM268" s="19">
        <f t="shared" si="214"/>
        <v>-0.44019979293585892</v>
      </c>
      <c r="BN268" s="19">
        <f t="shared" si="215"/>
        <v>-0.91892604801483124</v>
      </c>
      <c r="BO268" s="19">
        <f t="shared" si="216"/>
        <v>-0.48503472939614056</v>
      </c>
      <c r="BP268" s="19">
        <f t="shared" si="217"/>
        <v>-0.7307052828318189</v>
      </c>
      <c r="BQ268" s="19">
        <f t="shared" si="218"/>
        <v>-0.54326551311985127</v>
      </c>
      <c r="BR268" s="19">
        <f t="shared" si="219"/>
        <v>-0.29059024985301285</v>
      </c>
      <c r="BS268" s="19">
        <f t="shared" si="220"/>
        <v>-0.24290037396273334</v>
      </c>
      <c r="BT268" s="19">
        <f>IF(AND('[1]Ponderación por derecho'!$B$13&lt;&gt;1,'[1]Ponderación por derecho'!$B$13&lt;&gt;0),"Error ponderación",IFERROR(IF(SUM($BI$1126:$BS$1126)=0,0,SUMPRODUCT($BI$1126:$BS$1126,BI268:BS268)),""))</f>
        <v>-0.53636477256442383</v>
      </c>
      <c r="BU268" s="34">
        <f t="shared" si="221"/>
        <v>-0.53674131045147599</v>
      </c>
      <c r="BV268" s="16">
        <f t="shared" si="222"/>
        <v>0</v>
      </c>
      <c r="BW268" s="34">
        <f t="shared" si="203"/>
        <v>-1.8523536380865364</v>
      </c>
      <c r="BX268" s="34">
        <f t="shared" si="204"/>
        <v>-4.5486598093644789E-2</v>
      </c>
      <c r="BY268" s="34">
        <f t="shared" si="223"/>
        <v>-2.4519839733884496</v>
      </c>
      <c r="BZ268" s="34">
        <f t="shared" si="224"/>
        <v>1.4499414031895437</v>
      </c>
      <c r="CA268" s="19">
        <f t="shared" si="205"/>
        <v>0.9</v>
      </c>
      <c r="CB268" s="16"/>
      <c r="CC268" s="5">
        <f t="shared" si="206"/>
        <v>15537</v>
      </c>
      <c r="CD268" s="6">
        <f t="shared" si="207"/>
        <v>5.264748094965526E-6</v>
      </c>
      <c r="CE268" s="19">
        <f t="shared" si="208"/>
        <v>0.93564840527454562</v>
      </c>
      <c r="CF268" s="4">
        <f t="shared" si="209"/>
        <v>4.9259531592266965E-6</v>
      </c>
      <c r="CG268" s="3">
        <f>IF('Ponderación por derecho'!$D$20="Error ponderación","",CF268/$CF$1127)</f>
        <v>3.3093373680627565E-6</v>
      </c>
      <c r="CH268" s="39"/>
    </row>
    <row r="269" spans="1:86" ht="18.95" customHeight="1">
      <c r="A269" s="7">
        <v>15542</v>
      </c>
      <c r="B269" s="7" t="s">
        <v>783</v>
      </c>
      <c r="C269" s="7" t="s">
        <v>833</v>
      </c>
      <c r="D269" s="5">
        <v>0</v>
      </c>
      <c r="E269" s="5">
        <v>88</v>
      </c>
      <c r="F269" s="5">
        <v>71.615530000000007</v>
      </c>
      <c r="G269" s="5">
        <v>59.322389999999999</v>
      </c>
      <c r="H269" s="5">
        <v>77.840900000000005</v>
      </c>
      <c r="I269" s="5">
        <v>11.1532</v>
      </c>
      <c r="J269" s="5">
        <v>29.132999999999999</v>
      </c>
      <c r="K269" s="85"/>
      <c r="L269" s="85">
        <v>0</v>
      </c>
      <c r="M269" s="85"/>
      <c r="N269" s="85"/>
      <c r="O269" s="85">
        <v>0</v>
      </c>
      <c r="P269" s="85">
        <v>0</v>
      </c>
      <c r="Q269" s="85">
        <v>0</v>
      </c>
      <c r="R269" s="85">
        <v>0</v>
      </c>
      <c r="S269" s="85">
        <v>0</v>
      </c>
      <c r="T269" s="5"/>
      <c r="U269" s="5">
        <v>0.2</v>
      </c>
      <c r="V269" s="5">
        <v>0.72</v>
      </c>
      <c r="W269" s="5">
        <v>0.53333330000000001</v>
      </c>
      <c r="X269" s="5">
        <v>0.90666659999999999</v>
      </c>
      <c r="Y269" s="5">
        <v>0.64</v>
      </c>
      <c r="Z269" s="5">
        <v>0.1052632</v>
      </c>
      <c r="AA269" s="5">
        <v>1.136364E-2</v>
      </c>
      <c r="AB269" s="5">
        <v>0</v>
      </c>
      <c r="AC269" s="5">
        <v>0.57289999999999996</v>
      </c>
      <c r="AD269" s="40">
        <v>90909.090909090912</v>
      </c>
      <c r="AE269" s="19" t="s">
        <v>1121</v>
      </c>
      <c r="AF269" s="5">
        <v>0</v>
      </c>
      <c r="AG269" s="5">
        <v>0</v>
      </c>
      <c r="AH269" s="32">
        <v>0</v>
      </c>
      <c r="AI269" s="32">
        <v>0</v>
      </c>
      <c r="AJ269" s="32">
        <v>0</v>
      </c>
      <c r="AK269" s="16"/>
      <c r="AL269" s="34">
        <f t="shared" si="180"/>
        <v>0.13179969631215804</v>
      </c>
      <c r="AM269" s="34">
        <f t="shared" si="181"/>
        <v>0.31174965853242609</v>
      </c>
      <c r="AN269" s="34">
        <f t="shared" si="182"/>
        <v>0.41293249940014159</v>
      </c>
      <c r="AO269" s="34">
        <f t="shared" si="183"/>
        <v>-0.7628990402837651</v>
      </c>
      <c r="AP269" s="34">
        <f t="shared" si="184"/>
        <v>0.32365552173914142</v>
      </c>
      <c r="AQ269" s="34" t="str">
        <f t="shared" si="185"/>
        <v/>
      </c>
      <c r="AR269" s="34">
        <f t="shared" si="186"/>
        <v>-0.60911705809610017</v>
      </c>
      <c r="AS269" s="34" t="str">
        <f t="shared" si="187"/>
        <v/>
      </c>
      <c r="AT269" s="34" t="str">
        <f t="shared" si="188"/>
        <v/>
      </c>
      <c r="AU269" s="34">
        <f t="shared" si="189"/>
        <v>-0.42992876172112682</v>
      </c>
      <c r="AV269" s="34">
        <f t="shared" si="190"/>
        <v>-0.64879765232385067</v>
      </c>
      <c r="AW269" s="34">
        <f t="shared" si="191"/>
        <v>-0.41165100414070804</v>
      </c>
      <c r="AX269" s="34">
        <f t="shared" si="192"/>
        <v>-0.20200785050292994</v>
      </c>
      <c r="AY269" s="34">
        <f t="shared" si="193"/>
        <v>-0.21011422768154267</v>
      </c>
      <c r="AZ269" s="34" t="str">
        <f t="shared" si="194"/>
        <v/>
      </c>
      <c r="BA269" s="34">
        <f t="shared" si="195"/>
        <v>-5.2733750848303319E-2</v>
      </c>
      <c r="BB269" s="34">
        <f t="shared" si="196"/>
        <v>-1.9719628499857627</v>
      </c>
      <c r="BC269" s="34">
        <f t="shared" si="197"/>
        <v>-1.1054785800375002</v>
      </c>
      <c r="BD269" s="34">
        <f t="shared" si="198"/>
        <v>1.1937518584487301</v>
      </c>
      <c r="BE269" s="34">
        <f t="shared" si="199"/>
        <v>-3.391149315918498</v>
      </c>
      <c r="BF269" s="34">
        <f t="shared" si="200"/>
        <v>3.696067086647651E-2</v>
      </c>
      <c r="BG269" s="34">
        <f t="shared" si="201"/>
        <v>0.6301396935432233</v>
      </c>
      <c r="BH269" s="34">
        <f t="shared" si="202"/>
        <v>-0.11506432621005545</v>
      </c>
      <c r="BI269" s="19">
        <f t="shared" si="210"/>
        <v>0.18009937427591913</v>
      </c>
      <c r="BJ269" s="19">
        <f t="shared" si="211"/>
        <v>-0.75644341651647895</v>
      </c>
      <c r="BK269" s="19">
        <f t="shared" si="212"/>
        <v>-0.48683944186267109</v>
      </c>
      <c r="BL269" s="19">
        <f t="shared" si="213"/>
        <v>0.13179969631215804</v>
      </c>
      <c r="BM269" s="19">
        <f t="shared" si="214"/>
        <v>0.36249287282224829</v>
      </c>
      <c r="BN269" s="19">
        <f t="shared" si="215"/>
        <v>-1.3027157573100636</v>
      </c>
      <c r="BO269" s="19">
        <f t="shared" si="216"/>
        <v>-0.5872750222122366</v>
      </c>
      <c r="BP269" s="19">
        <f t="shared" si="217"/>
        <v>-3.5104077095385947E-2</v>
      </c>
      <c r="BQ269" s="19">
        <f t="shared" si="218"/>
        <v>-1.378462016763604E-2</v>
      </c>
      <c r="BR269" s="19">
        <f t="shared" si="219"/>
        <v>0.1839417207246129</v>
      </c>
      <c r="BS269" s="19">
        <f t="shared" si="220"/>
        <v>-6.4459619193146689E-2</v>
      </c>
      <c r="BT269" s="19">
        <f>IF(AND('[1]Ponderación por derecho'!$B$13&lt;&gt;1,'[1]Ponderación por derecho'!$B$13&lt;&gt;0),"Error ponderación",IFERROR(IF(SUM($BI$1126:$BS$1126)=0,0,SUMPRODUCT($BI$1126:$BS$1126,BI269:BS269)),""))</f>
        <v>-0.83574092160243318</v>
      </c>
      <c r="BU269" s="34">
        <f t="shared" si="221"/>
        <v>-0.83921202454221722</v>
      </c>
      <c r="BV269" s="16">
        <f t="shared" si="222"/>
        <v>0</v>
      </c>
      <c r="BW269" s="34">
        <f t="shared" si="203"/>
        <v>0.87623709475518163</v>
      </c>
      <c r="BX269" s="34">
        <f t="shared" si="204"/>
        <v>-4.4432148793742014E-2</v>
      </c>
      <c r="BY269" s="34" t="str">
        <f t="shared" si="223"/>
        <v/>
      </c>
      <c r="BZ269" s="34">
        <f t="shared" si="224"/>
        <v>-0.41590247298071981</v>
      </c>
      <c r="CA269" s="19">
        <f t="shared" si="205"/>
        <v>-0.31704817496644444</v>
      </c>
      <c r="CB269" s="16"/>
      <c r="CC269" s="5">
        <f t="shared" si="206"/>
        <v>15542</v>
      </c>
      <c r="CD269" s="6">
        <f t="shared" si="207"/>
        <v>1.2869384232137953E-5</v>
      </c>
      <c r="CE269" s="19">
        <f t="shared" si="208"/>
        <v>0.17488303948291853</v>
      </c>
      <c r="CF269" s="4">
        <f t="shared" si="209"/>
        <v>2.2506370307898307E-6</v>
      </c>
      <c r="CG269" s="3">
        <f>IF('Ponderación por derecho'!$D$20="Error ponderación","",CF269/$CF$1127)</f>
        <v>1.5120154388775882E-6</v>
      </c>
      <c r="CH269" s="39"/>
    </row>
    <row r="270" spans="1:86" ht="18.95" customHeight="1">
      <c r="A270" s="7">
        <v>15550</v>
      </c>
      <c r="B270" s="7" t="s">
        <v>783</v>
      </c>
      <c r="C270" s="7" t="s">
        <v>832</v>
      </c>
      <c r="D270" s="5">
        <v>0</v>
      </c>
      <c r="E270" s="5">
        <v>145</v>
      </c>
      <c r="F270" s="5">
        <v>80.986419999999995</v>
      </c>
      <c r="G270" s="5">
        <v>61.484589999999997</v>
      </c>
      <c r="H270" s="5">
        <v>66.246499999999997</v>
      </c>
      <c r="I270" s="5">
        <v>11.624650000000001</v>
      </c>
      <c r="J270" s="5">
        <v>35.518210000000003</v>
      </c>
      <c r="K270" s="85"/>
      <c r="L270" s="85">
        <v>6.8918E-3</v>
      </c>
      <c r="M270" s="85">
        <v>2.6990900000000002E-2</v>
      </c>
      <c r="N270" s="85">
        <v>2.28831E-2</v>
      </c>
      <c r="O270" s="85">
        <v>6.41351E-2</v>
      </c>
      <c r="P270" s="85">
        <v>2.15991E-2</v>
      </c>
      <c r="Q270" s="85">
        <v>0</v>
      </c>
      <c r="R270" s="85">
        <v>9.6643000000000007E-3</v>
      </c>
      <c r="S270" s="85">
        <v>9.2980000000000005E-4</v>
      </c>
      <c r="T270" s="5">
        <v>0.96153840000000002</v>
      </c>
      <c r="U270" s="5">
        <v>0.1153846</v>
      </c>
      <c r="V270" s="5">
        <v>0.82051280000000004</v>
      </c>
      <c r="W270" s="5">
        <v>0.58974360000000003</v>
      </c>
      <c r="X270" s="5">
        <v>0.85897429999999997</v>
      </c>
      <c r="Y270" s="5">
        <v>0.83333330000000005</v>
      </c>
      <c r="Z270" s="5">
        <v>0.28571429999999998</v>
      </c>
      <c r="AA270" s="5">
        <v>6.2068970000000001E-2</v>
      </c>
      <c r="AB270" s="5">
        <v>4.1379310000000002E-2</v>
      </c>
      <c r="AC270" s="5">
        <v>0.5756</v>
      </c>
      <c r="AD270" s="40">
        <v>0</v>
      </c>
      <c r="AE270" s="19">
        <v>0</v>
      </c>
      <c r="AF270" s="5">
        <v>0</v>
      </c>
      <c r="AG270" s="5">
        <v>0</v>
      </c>
      <c r="AH270" s="32">
        <v>0</v>
      </c>
      <c r="AI270" s="32">
        <v>0</v>
      </c>
      <c r="AJ270" s="32">
        <v>0</v>
      </c>
      <c r="AK270" s="16"/>
      <c r="AL270" s="34">
        <f t="shared" si="180"/>
        <v>0.70382597987346684</v>
      </c>
      <c r="AM270" s="34">
        <f t="shared" si="181"/>
        <v>0.52894463648063883</v>
      </c>
      <c r="AN270" s="34">
        <f t="shared" si="182"/>
        <v>-0.98122126662096854</v>
      </c>
      <c r="AO270" s="34">
        <f t="shared" si="183"/>
        <v>-0.72081954399577863</v>
      </c>
      <c r="AP270" s="34">
        <f t="shared" si="184"/>
        <v>0.80592953512618348</v>
      </c>
      <c r="AQ270" s="34" t="str">
        <f t="shared" si="185"/>
        <v/>
      </c>
      <c r="AR270" s="34">
        <f t="shared" si="186"/>
        <v>-0.36792071694567047</v>
      </c>
      <c r="AS270" s="34">
        <f t="shared" si="187"/>
        <v>-0.53995711245699707</v>
      </c>
      <c r="AT270" s="34">
        <f t="shared" si="188"/>
        <v>0.37432412188753306</v>
      </c>
      <c r="AU270" s="34">
        <f t="shared" si="189"/>
        <v>1.1993820377150222</v>
      </c>
      <c r="AV270" s="34">
        <f t="shared" si="190"/>
        <v>-0.12584601590243066</v>
      </c>
      <c r="AW270" s="34">
        <f t="shared" si="191"/>
        <v>-0.41165100414070804</v>
      </c>
      <c r="AX270" s="34">
        <f t="shared" si="192"/>
        <v>0.10662648317253583</v>
      </c>
      <c r="AY270" s="34">
        <f t="shared" si="193"/>
        <v>-0.1740138607103289</v>
      </c>
      <c r="AZ270" s="34">
        <f t="shared" si="194"/>
        <v>0.33958113128721445</v>
      </c>
      <c r="BA270" s="34">
        <f t="shared" si="195"/>
        <v>-0.8570421699674371</v>
      </c>
      <c r="BB270" s="34">
        <f t="shared" si="196"/>
        <v>0.49351881832594452</v>
      </c>
      <c r="BC270" s="34">
        <f t="shared" si="197"/>
        <v>-0.47553028113058132</v>
      </c>
      <c r="BD270" s="34">
        <f t="shared" si="198"/>
        <v>0.62219028772286133</v>
      </c>
      <c r="BE270" s="34">
        <f t="shared" si="199"/>
        <v>-0.43506373104912932</v>
      </c>
      <c r="BF270" s="34">
        <f t="shared" si="200"/>
        <v>1.8423089524845726</v>
      </c>
      <c r="BG270" s="34">
        <f t="shared" si="201"/>
        <v>4.5936767664303888</v>
      </c>
      <c r="BH270" s="34">
        <f t="shared" si="202"/>
        <v>0.91640180381289693</v>
      </c>
      <c r="BI270" s="19">
        <f t="shared" si="210"/>
        <v>-0.91913171829420282</v>
      </c>
      <c r="BJ270" s="19">
        <f t="shared" si="211"/>
        <v>0.21818091262030428</v>
      </c>
      <c r="BK270" s="19">
        <f t="shared" si="212"/>
        <v>-0.10388713790470384</v>
      </c>
      <c r="BL270" s="19">
        <f t="shared" si="213"/>
        <v>0.53907505088050001</v>
      </c>
      <c r="BM270" s="19">
        <f t="shared" si="214"/>
        <v>0.87583395352135562</v>
      </c>
      <c r="BN270" s="19">
        <f t="shared" si="215"/>
        <v>4.7638744307302271E-2</v>
      </c>
      <c r="BO270" s="19">
        <f t="shared" si="216"/>
        <v>-0.26429647228309078</v>
      </c>
      <c r="BP270" s="19">
        <f t="shared" si="217"/>
        <v>0.40522623152300136</v>
      </c>
      <c r="BQ270" s="19">
        <f t="shared" si="218"/>
        <v>0.7907070238825703</v>
      </c>
      <c r="BR270" s="19">
        <f t="shared" si="219"/>
        <v>1.7078296285311756</v>
      </c>
      <c r="BS270" s="19">
        <f t="shared" si="220"/>
        <v>0.48207130765867828</v>
      </c>
      <c r="BT270" s="19">
        <f>IF(AND('[1]Ponderación por derecho'!$B$13&lt;&gt;1,'[1]Ponderación por derecho'!$B$13&lt;&gt;0),"Error ponderación",IFERROR(IF(SUM($BI$1126:$BS$1126)=0,0,SUMPRODUCT($BI$1126:$BS$1126,BI270:BS270)),""))</f>
        <v>-7.4220430325293851E-2</v>
      </c>
      <c r="BU270" s="34">
        <f t="shared" si="221"/>
        <v>-6.981991521261155E-2</v>
      </c>
      <c r="BV270" s="16">
        <f t="shared" si="222"/>
        <v>0</v>
      </c>
      <c r="BW270" s="34">
        <f t="shared" si="203"/>
        <v>0.91532035724150917</v>
      </c>
      <c r="BX270" s="34">
        <f t="shared" si="204"/>
        <v>-4.9550489627895586E-2</v>
      </c>
      <c r="BY270" s="34">
        <f t="shared" si="223"/>
        <v>-2.7676504258153067</v>
      </c>
      <c r="BZ270" s="34">
        <f t="shared" si="224"/>
        <v>0.63396018606723104</v>
      </c>
      <c r="CA270" s="19">
        <f t="shared" si="205"/>
        <v>0.48093473404960663</v>
      </c>
      <c r="CB270" s="16"/>
      <c r="CC270" s="5">
        <f t="shared" si="206"/>
        <v>15550</v>
      </c>
      <c r="CD270" s="6">
        <f t="shared" si="207"/>
        <v>2.1205235382500035E-5</v>
      </c>
      <c r="CE270" s="19">
        <f t="shared" si="208"/>
        <v>1.3428044908464394</v>
      </c>
      <c r="CF270" s="4">
        <f t="shared" si="209"/>
        <v>2.847448530107686E-5</v>
      </c>
      <c r="CG270" s="3">
        <f>IF('Ponderación por derecho'!$D$20="Error ponderación","",CF270/$CF$1127)</f>
        <v>1.9129633432811682E-5</v>
      </c>
      <c r="CH270" s="39"/>
    </row>
    <row r="271" spans="1:86" ht="18.95" customHeight="1">
      <c r="A271" s="7">
        <v>15572</v>
      </c>
      <c r="B271" s="7" t="s">
        <v>783</v>
      </c>
      <c r="C271" s="7" t="s">
        <v>831</v>
      </c>
      <c r="D271" s="5">
        <v>0</v>
      </c>
      <c r="E271" s="5">
        <v>4579</v>
      </c>
      <c r="F271" s="5">
        <v>63.945349999999998</v>
      </c>
      <c r="G271" s="5">
        <v>55.987560000000002</v>
      </c>
      <c r="H271" s="5">
        <v>72.573980000000006</v>
      </c>
      <c r="I271" s="5">
        <v>12.207509999999999</v>
      </c>
      <c r="J271" s="5">
        <v>15.78919</v>
      </c>
      <c r="K271" s="85">
        <v>1.8462300000000001E-2</v>
      </c>
      <c r="L271" s="85">
        <v>4.8019999999999998E-3</v>
      </c>
      <c r="M271" s="85">
        <v>3.8150999999999997E-2</v>
      </c>
      <c r="N271" s="85">
        <v>2.4909999999999998E-4</v>
      </c>
      <c r="O271" s="85">
        <v>3.0785999999999999E-3</v>
      </c>
      <c r="P271" s="85">
        <v>9.1597999999999992E-3</v>
      </c>
      <c r="Q271" s="85">
        <v>8.9380000000000004E-4</v>
      </c>
      <c r="R271" s="85">
        <v>8.3300000000000005E-5</v>
      </c>
      <c r="S271" s="85">
        <v>7.8379999999999997E-4</v>
      </c>
      <c r="T271" s="5">
        <v>0.92373609999999995</v>
      </c>
      <c r="U271" s="5">
        <v>0.24478720000000001</v>
      </c>
      <c r="V271" s="5">
        <v>0.82747789999999999</v>
      </c>
      <c r="W271" s="5">
        <v>0.71293910000000005</v>
      </c>
      <c r="X271" s="5">
        <v>0.82262210000000002</v>
      </c>
      <c r="Y271" s="5">
        <v>0.90488429999999997</v>
      </c>
      <c r="Z271" s="5">
        <v>9.71302E-2</v>
      </c>
      <c r="AA271" s="5">
        <v>0</v>
      </c>
      <c r="AB271" s="5">
        <v>1.5287199999999999E-3</v>
      </c>
      <c r="AC271" s="5">
        <v>0.4798</v>
      </c>
      <c r="AD271" s="40">
        <v>21124.918104389606</v>
      </c>
      <c r="AE271" s="19">
        <v>0.84811320000000001</v>
      </c>
      <c r="AF271" s="5">
        <v>1</v>
      </c>
      <c r="AG271" s="5">
        <v>1</v>
      </c>
      <c r="AH271" s="32">
        <v>0</v>
      </c>
      <c r="AI271" s="32">
        <v>0</v>
      </c>
      <c r="AJ271" s="32">
        <v>0</v>
      </c>
      <c r="AK271" s="16"/>
      <c r="AL271" s="34">
        <f t="shared" si="180"/>
        <v>-0.33641031998792553</v>
      </c>
      <c r="AM271" s="34">
        <f t="shared" si="181"/>
        <v>-2.323708104348652E-2</v>
      </c>
      <c r="AN271" s="34">
        <f t="shared" si="182"/>
        <v>-0.2203815447359844</v>
      </c>
      <c r="AO271" s="34">
        <f t="shared" si="183"/>
        <v>-0.66879609462380774</v>
      </c>
      <c r="AP271" s="34">
        <f t="shared" si="184"/>
        <v>-0.68420057110261967</v>
      </c>
      <c r="AQ271" s="34">
        <f t="shared" si="185"/>
        <v>0.12935913034348348</v>
      </c>
      <c r="AR271" s="34">
        <f t="shared" si="186"/>
        <v>-0.44105866548395767</v>
      </c>
      <c r="AS271" s="34">
        <f t="shared" si="187"/>
        <v>-0.36631554214455886</v>
      </c>
      <c r="AT271" s="34">
        <f t="shared" si="188"/>
        <v>-0.14503293453548916</v>
      </c>
      <c r="AU271" s="34">
        <f t="shared" si="189"/>
        <v>-0.35171891676658351</v>
      </c>
      <c r="AV271" s="34">
        <f t="shared" si="190"/>
        <v>-0.42702302285813581</v>
      </c>
      <c r="AW271" s="34">
        <f t="shared" si="191"/>
        <v>-0.38661114039018429</v>
      </c>
      <c r="AX271" s="34">
        <f t="shared" si="192"/>
        <v>-0.19934762265454295</v>
      </c>
      <c r="AY271" s="34">
        <f t="shared" si="193"/>
        <v>-0.17968244920010862</v>
      </c>
      <c r="AZ271" s="34">
        <f t="shared" si="194"/>
        <v>-0.31713406981885145</v>
      </c>
      <c r="BA271" s="34">
        <f t="shared" si="195"/>
        <v>0.37298925026937108</v>
      </c>
      <c r="BB271" s="34">
        <f t="shared" si="196"/>
        <v>0.664365977771883</v>
      </c>
      <c r="BC271" s="34">
        <f t="shared" si="197"/>
        <v>0.90022548790428136</v>
      </c>
      <c r="BD271" s="34">
        <f t="shared" si="198"/>
        <v>0.18653252889510735</v>
      </c>
      <c r="BE271" s="34">
        <f t="shared" si="199"/>
        <v>0.65895824903908062</v>
      </c>
      <c r="BF271" s="34">
        <f t="shared" si="200"/>
        <v>-4.4407065735849446E-2</v>
      </c>
      <c r="BG271" s="34">
        <f t="shared" si="201"/>
        <v>-0.258133953880894</v>
      </c>
      <c r="BH271" s="34">
        <f t="shared" si="202"/>
        <v>-7.695777242052422E-2</v>
      </c>
      <c r="BI271" s="19">
        <f t="shared" si="210"/>
        <v>9.3988945292290058E-2</v>
      </c>
      <c r="BJ271" s="19">
        <f t="shared" si="211"/>
        <v>6.6690077081479601E-2</v>
      </c>
      <c r="BK271" s="19">
        <f t="shared" si="212"/>
        <v>6.5833208590599004E-2</v>
      </c>
      <c r="BL271" s="19">
        <f t="shared" si="213"/>
        <v>-0.24072162726170734</v>
      </c>
      <c r="BM271" s="19">
        <f t="shared" si="214"/>
        <v>-0.28312898632469863</v>
      </c>
      <c r="BN271" s="19">
        <f t="shared" si="215"/>
        <v>-3.4825031268993577E-2</v>
      </c>
      <c r="BO271" s="19">
        <f t="shared" si="216"/>
        <v>-0.45751376827761447</v>
      </c>
      <c r="BP271" s="19">
        <f t="shared" si="217"/>
        <v>-0.26787897132123423</v>
      </c>
      <c r="BQ271" s="19">
        <f t="shared" si="218"/>
        <v>-0.18683327830796118</v>
      </c>
      <c r="BR271" s="19">
        <f t="shared" si="219"/>
        <v>-0.2580755743563094</v>
      </c>
      <c r="BS271" s="19">
        <f t="shared" si="220"/>
        <v>-0.19768351386951946</v>
      </c>
      <c r="BT271" s="19">
        <f>IF(AND('[1]Ponderación por derecho'!$B$13&lt;&gt;1,'[1]Ponderación por derecho'!$B$13&lt;&gt;0),"Error ponderación",IFERROR(IF(SUM($BI$1126:$BS$1126)=0,0,SUMPRODUCT($BI$1126:$BS$1126,BI271:BS271)),""))</f>
        <v>-0.22586637810320939</v>
      </c>
      <c r="BU271" s="34">
        <f t="shared" si="221"/>
        <v>-0.2230333834890367</v>
      </c>
      <c r="BV271" s="16">
        <f t="shared" si="222"/>
        <v>0</v>
      </c>
      <c r="BW271" s="34">
        <f t="shared" si="203"/>
        <v>-0.47141169690298246</v>
      </c>
      <c r="BX271" s="34">
        <f t="shared" si="204"/>
        <v>-4.8361119787425272E-2</v>
      </c>
      <c r="BY271" s="34">
        <f t="shared" si="223"/>
        <v>0.73585719375712888</v>
      </c>
      <c r="BZ271" s="34">
        <f t="shared" si="224"/>
        <v>-7.2028125688907041E-2</v>
      </c>
      <c r="CA271" s="19">
        <f t="shared" si="205"/>
        <v>-5.5675080473535615E-2</v>
      </c>
      <c r="CB271" s="16"/>
      <c r="CC271" s="5">
        <f t="shared" si="206"/>
        <v>15572</v>
      </c>
      <c r="CD271" s="6">
        <f t="shared" si="207"/>
        <v>6.6964670907908731E-4</v>
      </c>
      <c r="CE271" s="19">
        <f t="shared" si="208"/>
        <v>1.2830826073276269</v>
      </c>
      <c r="CF271" s="4">
        <f t="shared" si="209"/>
        <v>8.5921204547356018E-4</v>
      </c>
      <c r="CG271" s="3">
        <f>IF('Ponderación por derecho'!$D$20="Error ponderación","",CF271/$CF$1127)</f>
        <v>5.7723296126950291E-4</v>
      </c>
      <c r="CH271" s="39"/>
    </row>
    <row r="272" spans="1:86" ht="18.95" customHeight="1">
      <c r="A272" s="7">
        <v>15580</v>
      </c>
      <c r="B272" s="7" t="s">
        <v>783</v>
      </c>
      <c r="C272" s="7" t="s">
        <v>830</v>
      </c>
      <c r="D272" s="5">
        <v>0</v>
      </c>
      <c r="E272" s="5">
        <v>212</v>
      </c>
      <c r="F272" s="5">
        <v>74.104089999999999</v>
      </c>
      <c r="G272" s="5">
        <v>60.654980000000002</v>
      </c>
      <c r="H272" s="5">
        <v>69.949259999999995</v>
      </c>
      <c r="I272" s="5">
        <v>10.83948</v>
      </c>
      <c r="J272" s="5">
        <v>38.745379999999997</v>
      </c>
      <c r="K272" s="85"/>
      <c r="L272" s="85">
        <v>1.91554E-2</v>
      </c>
      <c r="M272" s="85">
        <v>1.51012E-2</v>
      </c>
      <c r="N272" s="85">
        <v>0</v>
      </c>
      <c r="O272" s="85">
        <v>1.7161900000000001E-2</v>
      </c>
      <c r="P272" s="85">
        <v>4.7702000000000001E-2</v>
      </c>
      <c r="Q272" s="85">
        <v>2.1429000000000001E-3</v>
      </c>
      <c r="R272" s="85">
        <v>5.8609999999999999E-4</v>
      </c>
      <c r="S272" s="85">
        <v>4.5535999999999997E-3</v>
      </c>
      <c r="T272" s="5">
        <v>0.93457939999999995</v>
      </c>
      <c r="U272" s="5">
        <v>0.21962619999999999</v>
      </c>
      <c r="V272" s="5">
        <v>0.83644859999999999</v>
      </c>
      <c r="W272" s="5">
        <v>0.54672900000000002</v>
      </c>
      <c r="X272" s="5">
        <v>0.78971959999999997</v>
      </c>
      <c r="Y272" s="5">
        <v>0.8598131</v>
      </c>
      <c r="Z272" s="5">
        <v>0.29729729999999999</v>
      </c>
      <c r="AA272" s="5">
        <v>2.35849E-3</v>
      </c>
      <c r="AB272" s="5">
        <v>0</v>
      </c>
      <c r="AC272" s="5">
        <v>0.51719999999999999</v>
      </c>
      <c r="AD272" s="40">
        <v>92080.660377358494</v>
      </c>
      <c r="AE272" s="19">
        <v>0.69433959999999995</v>
      </c>
      <c r="AF272" s="5">
        <v>0</v>
      </c>
      <c r="AG272" s="5">
        <v>0</v>
      </c>
      <c r="AH272" s="32">
        <v>0</v>
      </c>
      <c r="AI272" s="32">
        <v>0</v>
      </c>
      <c r="AJ272" s="32">
        <v>0</v>
      </c>
      <c r="AK272" s="16"/>
      <c r="AL272" s="34">
        <f t="shared" si="180"/>
        <v>0.28370861085702287</v>
      </c>
      <c r="AM272" s="34">
        <f t="shared" si="181"/>
        <v>0.44560954922894341</v>
      </c>
      <c r="AN272" s="34">
        <f t="shared" si="182"/>
        <v>-0.53598763670718952</v>
      </c>
      <c r="AO272" s="34">
        <f t="shared" si="183"/>
        <v>-0.79090026963039162</v>
      </c>
      <c r="AP272" s="34">
        <f t="shared" si="184"/>
        <v>1.0496772314090397</v>
      </c>
      <c r="AQ272" s="34" t="str">
        <f t="shared" si="185"/>
        <v/>
      </c>
      <c r="AR272" s="34">
        <f t="shared" si="186"/>
        <v>6.1275639497117902E-2</v>
      </c>
      <c r="AS272" s="34">
        <f t="shared" si="187"/>
        <v>-0.72495063209784216</v>
      </c>
      <c r="AT272" s="34">
        <f t="shared" si="188"/>
        <v>-0.15074875333706975</v>
      </c>
      <c r="AU272" s="34">
        <f t="shared" si="189"/>
        <v>6.0582252617148585E-3</v>
      </c>
      <c r="AV272" s="34">
        <f t="shared" si="190"/>
        <v>0.50615042239104857</v>
      </c>
      <c r="AW272" s="34">
        <f t="shared" si="191"/>
        <v>-0.35161752458040668</v>
      </c>
      <c r="AX272" s="34">
        <f t="shared" si="192"/>
        <v>-0.18329044903906908</v>
      </c>
      <c r="AY272" s="34">
        <f t="shared" si="193"/>
        <v>-3.3316388318110624E-2</v>
      </c>
      <c r="AZ272" s="34">
        <f t="shared" si="194"/>
        <v>-0.12876034811002973</v>
      </c>
      <c r="BA272" s="34">
        <f t="shared" si="195"/>
        <v>0.13382233581341463</v>
      </c>
      <c r="BB272" s="34">
        <f t="shared" si="196"/>
        <v>0.88440856341195884</v>
      </c>
      <c r="BC272" s="34">
        <f t="shared" si="197"/>
        <v>-0.9558853598690662</v>
      </c>
      <c r="BD272" s="34">
        <f t="shared" si="198"/>
        <v>-0.20778279204365896</v>
      </c>
      <c r="BE272" s="34">
        <f t="shared" si="199"/>
        <v>-3.0184928120592289E-2</v>
      </c>
      <c r="BF272" s="34">
        <f t="shared" si="200"/>
        <v>1.9581926968673025</v>
      </c>
      <c r="BG272" s="34">
        <f t="shared" si="201"/>
        <v>-7.3775375580868108E-2</v>
      </c>
      <c r="BH272" s="34">
        <f t="shared" si="202"/>
        <v>-0.11506432621005545</v>
      </c>
      <c r="BI272" s="19">
        <f t="shared" si="210"/>
        <v>-0.20108265044688745</v>
      </c>
      <c r="BJ272" s="19">
        <f t="shared" si="211"/>
        <v>0.46376458404600673</v>
      </c>
      <c r="BK272" s="19">
        <f t="shared" si="212"/>
        <v>-0.46570912703662848</v>
      </c>
      <c r="BL272" s="19">
        <f t="shared" si="213"/>
        <v>6.6479928759976561E-2</v>
      </c>
      <c r="BM272" s="19">
        <f t="shared" si="214"/>
        <v>0.28265088820903184</v>
      </c>
      <c r="BN272" s="19">
        <f t="shared" si="215"/>
        <v>0.25322470170915973</v>
      </c>
      <c r="BO272" s="19">
        <f t="shared" si="216"/>
        <v>-0.42375938077360931</v>
      </c>
      <c r="BP272" s="19">
        <f t="shared" si="217"/>
        <v>5.0209080908976897E-2</v>
      </c>
      <c r="BQ272" s="19">
        <f t="shared" si="218"/>
        <v>0.73619497313540494</v>
      </c>
      <c r="BR272" s="19">
        <f t="shared" si="219"/>
        <v>5.8872282319348046E-2</v>
      </c>
      <c r="BS272" s="19">
        <f t="shared" si="220"/>
        <v>4.510929877628559E-2</v>
      </c>
      <c r="BT272" s="19">
        <f>IF(AND('[1]Ponderación por derecho'!$B$13&lt;&gt;1,'[1]Ponderación por derecho'!$B$13&lt;&gt;0),"Error ponderación",IFERROR(IF(SUM($BI$1126:$BS$1126)=0,0,SUMPRODUCT($BI$1126:$BS$1126,BI272:BS272)),""))</f>
        <v>-4.3159363064855405E-2</v>
      </c>
      <c r="BU272" s="34">
        <f t="shared" si="221"/>
        <v>-3.8437778643366872E-2</v>
      </c>
      <c r="BV272" s="16">
        <f t="shared" si="222"/>
        <v>0</v>
      </c>
      <c r="BW272" s="34">
        <f t="shared" si="203"/>
        <v>6.9963864944658186E-2</v>
      </c>
      <c r="BX272" s="34">
        <f t="shared" si="204"/>
        <v>-4.4366187383397718E-2</v>
      </c>
      <c r="BY272" s="34">
        <f t="shared" si="223"/>
        <v>0.10062715690699604</v>
      </c>
      <c r="BZ272" s="34">
        <f t="shared" si="224"/>
        <v>-4.2074944822752168E-2</v>
      </c>
      <c r="CA272" s="19">
        <f t="shared" si="205"/>
        <v>-3.2908172634815644E-2</v>
      </c>
      <c r="CB272" s="16"/>
      <c r="CC272" s="5">
        <f t="shared" si="206"/>
        <v>15580</v>
      </c>
      <c r="CD272" s="6">
        <f t="shared" si="207"/>
        <v>3.1003516559241434E-5</v>
      </c>
      <c r="CE272" s="19">
        <f t="shared" si="208"/>
        <v>0.93681322666442457</v>
      </c>
      <c r="CF272" s="4">
        <f t="shared" si="209"/>
        <v>2.9044504385806886E-5</v>
      </c>
      <c r="CG272" s="3">
        <f>IF('Ponderación por derecho'!$D$20="Error ponderación","",CF272/$CF$1127)</f>
        <v>1.9512581746900431E-5</v>
      </c>
      <c r="CH272" s="39"/>
    </row>
    <row r="273" spans="1:86" ht="18.95" customHeight="1">
      <c r="A273" s="7">
        <v>15599</v>
      </c>
      <c r="B273" s="7" t="s">
        <v>783</v>
      </c>
      <c r="C273" s="7" t="s">
        <v>829</v>
      </c>
      <c r="D273" s="5">
        <v>0</v>
      </c>
      <c r="E273" s="5">
        <v>143</v>
      </c>
      <c r="F273" s="5">
        <v>63.002200000000002</v>
      </c>
      <c r="G273" s="5">
        <v>53.919620000000002</v>
      </c>
      <c r="H273" s="5">
        <v>75.288499999999999</v>
      </c>
      <c r="I273" s="5">
        <v>10.36609</v>
      </c>
      <c r="J273" s="5">
        <v>22.005569999999999</v>
      </c>
      <c r="K273" s="85"/>
      <c r="L273" s="85">
        <v>6.7929999999999998E-4</v>
      </c>
      <c r="M273" s="85">
        <v>0</v>
      </c>
      <c r="N273" s="85">
        <v>0</v>
      </c>
      <c r="O273" s="85">
        <v>2.8950999999999998E-3</v>
      </c>
      <c r="P273" s="85">
        <v>3.9171499999999998E-2</v>
      </c>
      <c r="Q273" s="85">
        <v>2.1607700000000001E-2</v>
      </c>
      <c r="R273" s="85">
        <v>1.8587E-3</v>
      </c>
      <c r="S273" s="85">
        <v>1.92195E-2</v>
      </c>
      <c r="T273" s="5"/>
      <c r="U273" s="5">
        <v>0.1578947</v>
      </c>
      <c r="V273" s="5">
        <v>0.74342109999999995</v>
      </c>
      <c r="W273" s="5">
        <v>0.59210529999999995</v>
      </c>
      <c r="X273" s="5">
        <v>0.86842109999999995</v>
      </c>
      <c r="Y273" s="5">
        <v>0.8486842</v>
      </c>
      <c r="Z273" s="5">
        <v>1.85185E-2</v>
      </c>
      <c r="AA273" s="5">
        <v>0</v>
      </c>
      <c r="AB273" s="5">
        <v>0</v>
      </c>
      <c r="AC273" s="5">
        <v>0.58050000000000002</v>
      </c>
      <c r="AD273" s="40">
        <v>2517.4825174825173</v>
      </c>
      <c r="AE273" s="19">
        <v>0.84811320000000001</v>
      </c>
      <c r="AF273" s="5">
        <v>0</v>
      </c>
      <c r="AG273" s="5">
        <v>0</v>
      </c>
      <c r="AH273" s="32">
        <v>0</v>
      </c>
      <c r="AI273" s="32">
        <v>0</v>
      </c>
      <c r="AJ273" s="32">
        <v>0</v>
      </c>
      <c r="AK273" s="16"/>
      <c r="AL273" s="34">
        <f t="shared" si="180"/>
        <v>-0.39398292934955997</v>
      </c>
      <c r="AM273" s="34">
        <f t="shared" si="181"/>
        <v>-0.23096355532811674</v>
      </c>
      <c r="AN273" s="34">
        <f t="shared" si="182"/>
        <v>0.10602243312743344</v>
      </c>
      <c r="AO273" s="34">
        <f t="shared" si="183"/>
        <v>-0.83315292155057374</v>
      </c>
      <c r="AP273" s="34">
        <f t="shared" si="184"/>
        <v>-0.21467826387404954</v>
      </c>
      <c r="AQ273" s="34" t="str">
        <f t="shared" si="185"/>
        <v/>
      </c>
      <c r="AR273" s="34">
        <f t="shared" si="186"/>
        <v>-0.58534320009913465</v>
      </c>
      <c r="AS273" s="34">
        <f t="shared" si="187"/>
        <v>-0.95991233330143277</v>
      </c>
      <c r="AT273" s="34">
        <f t="shared" si="188"/>
        <v>-0.15074875333706975</v>
      </c>
      <c r="AU273" s="34">
        <f t="shared" si="189"/>
        <v>-0.35638061576910374</v>
      </c>
      <c r="AV273" s="34">
        <f t="shared" si="190"/>
        <v>0.29961223633269768</v>
      </c>
      <c r="AW273" s="34">
        <f t="shared" si="191"/>
        <v>0.19369008330860085</v>
      </c>
      <c r="AX273" s="34">
        <f t="shared" si="192"/>
        <v>-0.14264932106959405</v>
      </c>
      <c r="AY273" s="34">
        <f t="shared" si="193"/>
        <v>0.53610109066997758</v>
      </c>
      <c r="AZ273" s="34" t="str">
        <f t="shared" si="194"/>
        <v/>
      </c>
      <c r="BA273" s="34">
        <f t="shared" si="195"/>
        <v>-0.45296405501913828</v>
      </c>
      <c r="BB273" s="34">
        <f t="shared" si="196"/>
        <v>-1.3974659431072833</v>
      </c>
      <c r="BC273" s="34">
        <f t="shared" si="197"/>
        <v>-0.44915657105408086</v>
      </c>
      <c r="BD273" s="34">
        <f t="shared" si="198"/>
        <v>0.7354041156643345</v>
      </c>
      <c r="BE273" s="34">
        <f t="shared" si="199"/>
        <v>-0.20034692745258892</v>
      </c>
      <c r="BF273" s="34">
        <f t="shared" si="200"/>
        <v>-0.83088881902013145</v>
      </c>
      <c r="BG273" s="34">
        <f t="shared" si="201"/>
        <v>-0.258133953880894</v>
      </c>
      <c r="BH273" s="34">
        <f t="shared" si="202"/>
        <v>-0.11506432621005545</v>
      </c>
      <c r="BI273" s="19">
        <f t="shared" si="210"/>
        <v>-0.17347081094585243</v>
      </c>
      <c r="BJ273" s="19">
        <f t="shared" si="211"/>
        <v>-0.73792423284484487</v>
      </c>
      <c r="BK273" s="19">
        <f t="shared" si="212"/>
        <v>-0.60101727790169124</v>
      </c>
      <c r="BL273" s="19">
        <f t="shared" si="213"/>
        <v>-0.27236584134331487</v>
      </c>
      <c r="BM273" s="19">
        <f t="shared" si="214"/>
        <v>5.4781745340393741E-2</v>
      </c>
      <c r="BN273" s="19">
        <f t="shared" si="215"/>
        <v>-9.8239206823150405E-2</v>
      </c>
      <c r="BO273" s="19">
        <f t="shared" si="216"/>
        <v>-0.31973141912098646</v>
      </c>
      <c r="BP273" s="19">
        <f t="shared" si="217"/>
        <v>-0.26831612520957704</v>
      </c>
      <c r="BQ273" s="19">
        <f t="shared" si="218"/>
        <v>-0.22959021923323797</v>
      </c>
      <c r="BR273" s="19">
        <f t="shared" si="219"/>
        <v>-3.8671930853492152E-2</v>
      </c>
      <c r="BS273" s="19">
        <f t="shared" si="220"/>
        <v>9.0179450367873833E-3</v>
      </c>
      <c r="BT273" s="19">
        <f>IF(AND('[1]Ponderación por derecho'!$B$13&lt;&gt;1,'[1]Ponderación por derecho'!$B$13&lt;&gt;0),"Error ponderación",IFERROR(IF(SUM($BI$1126:$BS$1126)=0,0,SUMPRODUCT($BI$1126:$BS$1126,BI273:BS273)),""))</f>
        <v>-0.33692231817640733</v>
      </c>
      <c r="BU273" s="34">
        <f t="shared" si="221"/>
        <v>-0.33523727683824917</v>
      </c>
      <c r="BV273" s="16">
        <f t="shared" si="222"/>
        <v>0</v>
      </c>
      <c r="BW273" s="34">
        <f t="shared" si="203"/>
        <v>0.98624924101299172</v>
      </c>
      <c r="BX273" s="34">
        <f t="shared" si="204"/>
        <v>-4.9408750958642104E-2</v>
      </c>
      <c r="BY273" s="34">
        <f t="shared" si="223"/>
        <v>0.73585719375712888</v>
      </c>
      <c r="BZ273" s="34">
        <f t="shared" si="224"/>
        <v>-0.55756589460382611</v>
      </c>
      <c r="CA273" s="19">
        <f t="shared" si="205"/>
        <v>-0.4247241536420614</v>
      </c>
      <c r="CB273" s="16"/>
      <c r="CC273" s="5">
        <f t="shared" si="206"/>
        <v>15599</v>
      </c>
      <c r="CD273" s="6">
        <f t="shared" si="207"/>
        <v>2.0912749377224173E-5</v>
      </c>
      <c r="CE273" s="19">
        <f t="shared" si="208"/>
        <v>0.43136524119398034</v>
      </c>
      <c r="CF273" s="4">
        <f t="shared" si="209"/>
        <v>9.0210331791355666E-6</v>
      </c>
      <c r="CG273" s="3">
        <f>IF('Ponderación por derecho'!$D$20="Error ponderación","",CF273/$CF$1127)</f>
        <v>6.0604803239610763E-6</v>
      </c>
      <c r="CH273" s="39"/>
    </row>
    <row r="274" spans="1:86" ht="18.95" customHeight="1">
      <c r="A274" s="7">
        <v>15600</v>
      </c>
      <c r="B274" s="7" t="s">
        <v>783</v>
      </c>
      <c r="C274" s="7" t="s">
        <v>828</v>
      </c>
      <c r="D274" s="5">
        <v>0</v>
      </c>
      <c r="E274" s="5">
        <v>73</v>
      </c>
      <c r="F274" s="5">
        <v>80.823030000000003</v>
      </c>
      <c r="G274" s="5">
        <v>61.794159999999998</v>
      </c>
      <c r="H274" s="5">
        <v>78.854619999999997</v>
      </c>
      <c r="I274" s="5">
        <v>19.983979999999999</v>
      </c>
      <c r="J274" s="5">
        <v>33.480179999999997</v>
      </c>
      <c r="K274" s="85"/>
      <c r="L274" s="85">
        <v>0</v>
      </c>
      <c r="M274" s="85"/>
      <c r="N274" s="85"/>
      <c r="O274" s="85">
        <v>0</v>
      </c>
      <c r="P274" s="85">
        <v>0</v>
      </c>
      <c r="Q274" s="85">
        <v>0</v>
      </c>
      <c r="R274" s="85">
        <v>0</v>
      </c>
      <c r="S274" s="85">
        <v>0</v>
      </c>
      <c r="T274" s="5">
        <v>0.953125</v>
      </c>
      <c r="U274" s="5">
        <v>0.25</v>
      </c>
      <c r="V274" s="5">
        <v>0.78125</v>
      </c>
      <c r="W274" s="5">
        <v>0.71875</v>
      </c>
      <c r="X274" s="5">
        <v>0.828125</v>
      </c>
      <c r="Y274" s="5">
        <v>0.8125</v>
      </c>
      <c r="Z274" s="5">
        <v>0.1</v>
      </c>
      <c r="AA274" s="5">
        <v>0</v>
      </c>
      <c r="AB274" s="5">
        <v>0</v>
      </c>
      <c r="AC274" s="5">
        <v>0.44500000000000001</v>
      </c>
      <c r="AD274" s="40">
        <v>138493.15068493152</v>
      </c>
      <c r="AE274" s="19">
        <v>0.84811320000000001</v>
      </c>
      <c r="AF274" s="5">
        <v>0</v>
      </c>
      <c r="AG274" s="5">
        <v>0</v>
      </c>
      <c r="AH274" s="32">
        <v>0</v>
      </c>
      <c r="AI274" s="32">
        <v>0</v>
      </c>
      <c r="AJ274" s="32">
        <v>0</v>
      </c>
      <c r="AK274" s="16"/>
      <c r="AL274" s="34">
        <f t="shared" si="180"/>
        <v>0.69385218074968269</v>
      </c>
      <c r="AM274" s="34">
        <f t="shared" si="181"/>
        <v>0.56004122760237984</v>
      </c>
      <c r="AN274" s="34">
        <f t="shared" si="182"/>
        <v>0.53482596138962857</v>
      </c>
      <c r="AO274" s="34">
        <f t="shared" si="183"/>
        <v>2.5296471923307137E-2</v>
      </c>
      <c r="AP274" s="34">
        <f t="shared" si="184"/>
        <v>0.65199741582185433</v>
      </c>
      <c r="AQ274" s="34" t="str">
        <f t="shared" si="185"/>
        <v/>
      </c>
      <c r="AR274" s="34">
        <f t="shared" si="186"/>
        <v>-0.60911705809610017</v>
      </c>
      <c r="AS274" s="34" t="str">
        <f t="shared" si="187"/>
        <v/>
      </c>
      <c r="AT274" s="34" t="str">
        <f t="shared" si="188"/>
        <v/>
      </c>
      <c r="AU274" s="34">
        <f t="shared" si="189"/>
        <v>-0.42992876172112682</v>
      </c>
      <c r="AV274" s="34">
        <f t="shared" si="190"/>
        <v>-0.64879765232385067</v>
      </c>
      <c r="AW274" s="34">
        <f t="shared" si="191"/>
        <v>-0.41165100414070804</v>
      </c>
      <c r="AX274" s="34">
        <f t="shared" si="192"/>
        <v>-0.20200785050292994</v>
      </c>
      <c r="AY274" s="34">
        <f t="shared" si="193"/>
        <v>-0.21011422768154267</v>
      </c>
      <c r="AZ274" s="34">
        <f t="shared" si="194"/>
        <v>0.19342050950002757</v>
      </c>
      <c r="BA274" s="34">
        <f t="shared" si="195"/>
        <v>0.4225393194906264</v>
      </c>
      <c r="BB274" s="34">
        <f t="shared" si="196"/>
        <v>-0.46955965174541886</v>
      </c>
      <c r="BC274" s="34">
        <f t="shared" si="197"/>
        <v>0.96511729968543092</v>
      </c>
      <c r="BD274" s="34">
        <f t="shared" si="198"/>
        <v>0.2524812494967007</v>
      </c>
      <c r="BE274" s="34">
        <f t="shared" si="199"/>
        <v>-0.75360698156654748</v>
      </c>
      <c r="BF274" s="34">
        <f t="shared" si="200"/>
        <v>-1.5695750046515196E-2</v>
      </c>
      <c r="BG274" s="34">
        <f t="shared" si="201"/>
        <v>-0.258133953880894</v>
      </c>
      <c r="BH274" s="34">
        <f t="shared" si="202"/>
        <v>-0.11506432621005545</v>
      </c>
      <c r="BI274" s="19">
        <f t="shared" si="210"/>
        <v>0.47868264044012748</v>
      </c>
      <c r="BJ274" s="19">
        <f t="shared" si="211"/>
        <v>-0.17287849407971309</v>
      </c>
      <c r="BK274" s="19">
        <f t="shared" si="212"/>
        <v>0.8294847402175568</v>
      </c>
      <c r="BL274" s="19">
        <f t="shared" si="213"/>
        <v>0.69385218074968269</v>
      </c>
      <c r="BM274" s="19">
        <f t="shared" si="214"/>
        <v>0.15818330119914273</v>
      </c>
      <c r="BN274" s="19">
        <f t="shared" si="215"/>
        <v>-0.23618415104690516</v>
      </c>
      <c r="BO274" s="19">
        <f t="shared" si="216"/>
        <v>-6.4311340905791117E-2</v>
      </c>
      <c r="BP274" s="19">
        <f t="shared" si="217"/>
        <v>0.24592216512337639</v>
      </c>
      <c r="BQ274" s="19">
        <f t="shared" si="218"/>
        <v>0.15601406767387496</v>
      </c>
      <c r="BR274" s="19">
        <f t="shared" si="219"/>
        <v>7.5201333062415346E-2</v>
      </c>
      <c r="BS274" s="19">
        <f t="shared" si="220"/>
        <v>0.12289120895269486</v>
      </c>
      <c r="BT274" s="19">
        <f>IF(AND('[1]Ponderación por derecho'!$B$13&lt;&gt;1,'[1]Ponderación por derecho'!$B$13&lt;&gt;0),"Error ponderación",IFERROR(IF(SUM($BI$1126:$BS$1126)=0,0,SUMPRODUCT($BI$1126:$BS$1126,BI274:BS274)),""))</f>
        <v>-0.13758661458290972</v>
      </c>
      <c r="BU274" s="34">
        <f t="shared" si="221"/>
        <v>-0.13384109747176726</v>
      </c>
      <c r="BV274" s="16">
        <f t="shared" si="222"/>
        <v>0</v>
      </c>
      <c r="BW274" s="34">
        <f t="shared" si="203"/>
        <v>-0.97515152450453046</v>
      </c>
      <c r="BX274" s="34">
        <f t="shared" si="204"/>
        <v>-4.1753082995481625E-2</v>
      </c>
      <c r="BY274" s="34">
        <f t="shared" si="223"/>
        <v>0.73585719375712888</v>
      </c>
      <c r="BZ274" s="34">
        <f t="shared" si="224"/>
        <v>9.3682471247627741E-2</v>
      </c>
      <c r="CA274" s="19">
        <f t="shared" si="205"/>
        <v>7.0278750781036847E-2</v>
      </c>
      <c r="CB274" s="16"/>
      <c r="CC274" s="5">
        <f t="shared" si="206"/>
        <v>15600</v>
      </c>
      <c r="CD274" s="6">
        <f t="shared" si="207"/>
        <v>1.0675739192568983E-5</v>
      </c>
      <c r="CE274" s="19">
        <f t="shared" si="208"/>
        <v>0.9351748780202247</v>
      </c>
      <c r="CF274" s="4">
        <f t="shared" si="209"/>
        <v>9.9836830971864317E-6</v>
      </c>
      <c r="CG274" s="3">
        <f>IF('Ponderación por derecho'!$D$20="Error ponderación","",CF274/$CF$1127)</f>
        <v>6.7072045706586217E-6</v>
      </c>
      <c r="CH274" s="39"/>
    </row>
    <row r="275" spans="1:86" ht="18.95" customHeight="1">
      <c r="A275" s="7">
        <v>15621</v>
      </c>
      <c r="B275" s="7" t="s">
        <v>783</v>
      </c>
      <c r="C275" s="7" t="s">
        <v>827</v>
      </c>
      <c r="D275" s="5">
        <v>0</v>
      </c>
      <c r="E275" s="5">
        <v>57</v>
      </c>
      <c r="F275" s="5">
        <v>79.720770000000002</v>
      </c>
      <c r="G275" s="5">
        <v>64.585759999999993</v>
      </c>
      <c r="H275" s="5">
        <v>89.614940000000004</v>
      </c>
      <c r="I275" s="5">
        <v>11.31855</v>
      </c>
      <c r="J275" s="5">
        <v>30.665109999999999</v>
      </c>
      <c r="K275" s="85">
        <v>3.4244299999999998E-2</v>
      </c>
      <c r="L275" s="85">
        <v>7.8397099999999997E-2</v>
      </c>
      <c r="M275" s="85">
        <v>0.1253293</v>
      </c>
      <c r="N275" s="85">
        <v>0</v>
      </c>
      <c r="O275" s="85">
        <v>0.1465081</v>
      </c>
      <c r="P275" s="85">
        <v>0.1059243</v>
      </c>
      <c r="Q275" s="85">
        <v>2.2191300000000001E-2</v>
      </c>
      <c r="R275" s="85">
        <v>6.6911000000000002E-3</v>
      </c>
      <c r="S275" s="85">
        <v>6.0150000000000004E-3</v>
      </c>
      <c r="T275" s="5">
        <v>0.96226420000000001</v>
      </c>
      <c r="U275" s="5">
        <v>0.245283</v>
      </c>
      <c r="V275" s="5">
        <v>0.88679240000000004</v>
      </c>
      <c r="W275" s="5">
        <v>0.54716980000000004</v>
      </c>
      <c r="X275" s="5">
        <v>0.52830189999999999</v>
      </c>
      <c r="Y275" s="5">
        <v>0.77358490000000002</v>
      </c>
      <c r="Z275" s="5">
        <v>3.7037E-2</v>
      </c>
      <c r="AA275" s="5">
        <v>0</v>
      </c>
      <c r="AB275" s="5">
        <v>0</v>
      </c>
      <c r="AC275" s="5">
        <v>0.45319999999999999</v>
      </c>
      <c r="AD275" s="40">
        <v>52631.57894736842</v>
      </c>
      <c r="AE275" s="19">
        <v>0.75377360000000004</v>
      </c>
      <c r="AF275" s="5">
        <v>0</v>
      </c>
      <c r="AG275" s="5">
        <v>0</v>
      </c>
      <c r="AH275" s="32">
        <v>0</v>
      </c>
      <c r="AI275" s="32">
        <v>0</v>
      </c>
      <c r="AJ275" s="32">
        <v>1</v>
      </c>
      <c r="AK275" s="16"/>
      <c r="AL275" s="34">
        <f t="shared" si="180"/>
        <v>0.62656703586821572</v>
      </c>
      <c r="AM275" s="34">
        <f t="shared" si="181"/>
        <v>0.8404600142272205</v>
      </c>
      <c r="AN275" s="34">
        <f t="shared" si="182"/>
        <v>1.8286868469544075</v>
      </c>
      <c r="AO275" s="34">
        <f t="shared" si="183"/>
        <v>-0.74814064658089396</v>
      </c>
      <c r="AP275" s="34">
        <f t="shared" si="184"/>
        <v>0.43937557458789978</v>
      </c>
      <c r="AQ275" s="34">
        <f t="shared" si="185"/>
        <v>0.57580080955462665</v>
      </c>
      <c r="AR275" s="34">
        <f t="shared" si="186"/>
        <v>2.1345919405405911</v>
      </c>
      <c r="AS275" s="34">
        <f t="shared" si="187"/>
        <v>0.99010392624450838</v>
      </c>
      <c r="AT275" s="34">
        <f t="shared" si="188"/>
        <v>-0.15074875333706975</v>
      </c>
      <c r="AU275" s="34">
        <f t="shared" si="189"/>
        <v>3.2920149092932056</v>
      </c>
      <c r="AV275" s="34">
        <f t="shared" si="190"/>
        <v>1.9158131889516388</v>
      </c>
      <c r="AW275" s="34">
        <f t="shared" si="191"/>
        <v>0.2100396743634293</v>
      </c>
      <c r="AX275" s="34">
        <f t="shared" si="192"/>
        <v>1.1675829645234847E-2</v>
      </c>
      <c r="AY275" s="34">
        <f t="shared" si="193"/>
        <v>2.3423852907671121E-2</v>
      </c>
      <c r="AZ275" s="34">
        <f t="shared" si="194"/>
        <v>0.35218999087942926</v>
      </c>
      <c r="BA275" s="34">
        <f t="shared" si="195"/>
        <v>0.3777020580348518</v>
      </c>
      <c r="BB275" s="34">
        <f t="shared" si="196"/>
        <v>2.1192932349478326</v>
      </c>
      <c r="BC275" s="34">
        <f t="shared" si="197"/>
        <v>-0.95096283312912366</v>
      </c>
      <c r="BD275" s="34">
        <f t="shared" si="198"/>
        <v>-3.3407059521249276</v>
      </c>
      <c r="BE275" s="34">
        <f t="shared" si="199"/>
        <v>-1.3486227711059071</v>
      </c>
      <c r="BF275" s="34">
        <f t="shared" si="200"/>
        <v>-0.64561789435885364</v>
      </c>
      <c r="BG275" s="34">
        <f t="shared" si="201"/>
        <v>-0.258133953880894</v>
      </c>
      <c r="BH275" s="34">
        <f t="shared" si="202"/>
        <v>-0.11506432621005545</v>
      </c>
      <c r="BI275" s="19">
        <f t="shared" si="210"/>
        <v>0.92739657151462873</v>
      </c>
      <c r="BJ275" s="19">
        <f t="shared" si="211"/>
        <v>1.6981150632385482</v>
      </c>
      <c r="BK275" s="19">
        <f t="shared" si="212"/>
        <v>0.22190270966120018</v>
      </c>
      <c r="BL275" s="19">
        <f t="shared" si="213"/>
        <v>0.237909141265573</v>
      </c>
      <c r="BM275" s="19">
        <f t="shared" si="214"/>
        <v>0.13022817725205918</v>
      </c>
      <c r="BN275" s="19">
        <f t="shared" si="215"/>
        <v>0.39791915123798244</v>
      </c>
      <c r="BO275" s="19">
        <f t="shared" si="216"/>
        <v>-6.1970327112678469E-2</v>
      </c>
      <c r="BP275" s="19">
        <f t="shared" si="217"/>
        <v>0.31912143275672528</v>
      </c>
      <c r="BQ275" s="19">
        <f t="shared" si="218"/>
        <v>1.4576648056777348E-3</v>
      </c>
      <c r="BR275" s="19">
        <f t="shared" si="219"/>
        <v>0.13061897829833094</v>
      </c>
      <c r="BS275" s="19">
        <f t="shared" si="220"/>
        <v>0.17830885418861045</v>
      </c>
      <c r="BT275" s="19">
        <f>IF(AND('[1]Ponderación por derecho'!$B$13&lt;&gt;1,'[1]Ponderación por derecho'!$B$13&lt;&gt;0),"Error ponderación",IFERROR(IF(SUM($BI$1126:$BS$1126)=0,0,SUMPRODUCT($BI$1126:$BS$1126,BI275:BS275)),""))</f>
        <v>0.42801359446276516</v>
      </c>
      <c r="BU275" s="34">
        <f t="shared" si="221"/>
        <v>0.43760555808060098</v>
      </c>
      <c r="BV275" s="16">
        <f t="shared" si="222"/>
        <v>0</v>
      </c>
      <c r="BW275" s="34">
        <f t="shared" si="203"/>
        <v>-0.85645420880531531</v>
      </c>
      <c r="BX275" s="34">
        <f t="shared" si="204"/>
        <v>-4.658723967128036E-2</v>
      </c>
      <c r="BY275" s="34">
        <f t="shared" si="223"/>
        <v>0.3461456464926651</v>
      </c>
      <c r="BZ275" s="34">
        <f t="shared" si="224"/>
        <v>0.18563193399464351</v>
      </c>
      <c r="CA275" s="19">
        <f t="shared" si="205"/>
        <v>0.14016798737114916</v>
      </c>
      <c r="CB275" s="16"/>
      <c r="CC275" s="5">
        <f t="shared" si="206"/>
        <v>15621</v>
      </c>
      <c r="CD275" s="6">
        <f t="shared" si="207"/>
        <v>8.3358511503620839E-6</v>
      </c>
      <c r="CE275" s="19">
        <f t="shared" si="208"/>
        <v>2.0405842679050794</v>
      </c>
      <c r="CF275" s="4">
        <f t="shared" si="209"/>
        <v>1.7010006717027326E-5</v>
      </c>
      <c r="CG275" s="3">
        <f>IF('Ponderación por derecho'!$D$20="Error ponderación","",CF275/$CF$1127)</f>
        <v>1.1427605793249978E-5</v>
      </c>
      <c r="CH275" s="39"/>
    </row>
    <row r="276" spans="1:86" ht="18.95" customHeight="1">
      <c r="A276" s="7">
        <v>15632</v>
      </c>
      <c r="B276" s="7" t="s">
        <v>783</v>
      </c>
      <c r="C276" s="7" t="s">
        <v>826</v>
      </c>
      <c r="D276" s="5">
        <v>0</v>
      </c>
      <c r="E276" s="5">
        <v>55</v>
      </c>
      <c r="F276" s="5">
        <v>85.678030000000007</v>
      </c>
      <c r="G276" s="5">
        <v>62.371940000000002</v>
      </c>
      <c r="H276" s="5">
        <v>87.674639999999997</v>
      </c>
      <c r="I276" s="5">
        <v>26.466930000000001</v>
      </c>
      <c r="J276" s="5">
        <v>30.41292</v>
      </c>
      <c r="K276" s="85"/>
      <c r="L276" s="85">
        <v>9.9273E-3</v>
      </c>
      <c r="M276" s="85">
        <v>2.86923E-2</v>
      </c>
      <c r="N276" s="85">
        <v>0</v>
      </c>
      <c r="O276" s="85">
        <v>3.8284899999999997E-2</v>
      </c>
      <c r="P276" s="85">
        <v>2.9665999999999998E-3</v>
      </c>
      <c r="Q276" s="85">
        <v>2.94846E-2</v>
      </c>
      <c r="R276" s="85">
        <v>0</v>
      </c>
      <c r="S276" s="85">
        <v>6.2338000000000003E-3</v>
      </c>
      <c r="T276" s="5">
        <v>0.95454539999999999</v>
      </c>
      <c r="U276" s="5">
        <v>0.1363636</v>
      </c>
      <c r="V276" s="5">
        <v>0.75757580000000002</v>
      </c>
      <c r="W276" s="5">
        <v>0.65151510000000001</v>
      </c>
      <c r="X276" s="5">
        <v>0.87878789999999996</v>
      </c>
      <c r="Y276" s="5">
        <v>0.86363639999999997</v>
      </c>
      <c r="Z276" s="5">
        <v>0.22222220000000001</v>
      </c>
      <c r="AA276" s="5">
        <v>0</v>
      </c>
      <c r="AB276" s="5">
        <v>0</v>
      </c>
      <c r="AC276" s="5">
        <v>0.56210000000000004</v>
      </c>
      <c r="AD276" s="40">
        <v>0</v>
      </c>
      <c r="AE276" s="19">
        <v>0.49433959999999999</v>
      </c>
      <c r="AF276" s="5">
        <v>0</v>
      </c>
      <c r="AG276" s="5">
        <v>0</v>
      </c>
      <c r="AH276" s="32">
        <v>0</v>
      </c>
      <c r="AI276" s="32">
        <v>0</v>
      </c>
      <c r="AJ276" s="32">
        <v>1</v>
      </c>
      <c r="AK276" s="16"/>
      <c r="AL276" s="34">
        <f t="shared" si="180"/>
        <v>0.99021545112103049</v>
      </c>
      <c r="AM276" s="34">
        <f t="shared" si="181"/>
        <v>0.61807975981906627</v>
      </c>
      <c r="AN276" s="34">
        <f t="shared" si="182"/>
        <v>1.5953779605772971</v>
      </c>
      <c r="AO276" s="34">
        <f t="shared" si="183"/>
        <v>0.6039352893168829</v>
      </c>
      <c r="AP276" s="34">
        <f t="shared" si="184"/>
        <v>0.42032769935183434</v>
      </c>
      <c r="AQ276" s="34" t="str">
        <f t="shared" si="185"/>
        <v/>
      </c>
      <c r="AR276" s="34">
        <f t="shared" si="186"/>
        <v>-0.26168555435213481</v>
      </c>
      <c r="AS276" s="34">
        <f t="shared" si="187"/>
        <v>-0.51348478983178902</v>
      </c>
      <c r="AT276" s="34">
        <f t="shared" si="188"/>
        <v>-0.15074875333706975</v>
      </c>
      <c r="AU276" s="34">
        <f t="shared" si="189"/>
        <v>0.54267439981339982</v>
      </c>
      <c r="AV276" s="34">
        <f t="shared" si="190"/>
        <v>-0.57697112600526412</v>
      </c>
      <c r="AW276" s="34">
        <f t="shared" si="191"/>
        <v>0.41436193694084589</v>
      </c>
      <c r="AX276" s="34">
        <f t="shared" si="192"/>
        <v>-0.20200785050292994</v>
      </c>
      <c r="AY276" s="34">
        <f t="shared" si="193"/>
        <v>3.1918970452628717E-2</v>
      </c>
      <c r="AZ276" s="34">
        <f t="shared" si="194"/>
        <v>0.21809621102218485</v>
      </c>
      <c r="BA276" s="34">
        <f t="shared" si="195"/>
        <v>-0.65762709511462891</v>
      </c>
      <c r="BB276" s="34">
        <f t="shared" si="196"/>
        <v>-1.0502648565745045</v>
      </c>
      <c r="BC276" s="34">
        <f t="shared" si="197"/>
        <v>0.21428791423318588</v>
      </c>
      <c r="BD276" s="34">
        <f t="shared" si="198"/>
        <v>0.8596435524581344</v>
      </c>
      <c r="BE276" s="34">
        <f t="shared" si="199"/>
        <v>2.8273713078988842E-2</v>
      </c>
      <c r="BF276" s="34">
        <f t="shared" si="200"/>
        <v>1.2070933531819124</v>
      </c>
      <c r="BG276" s="34">
        <f t="shared" si="201"/>
        <v>-0.258133953880894</v>
      </c>
      <c r="BH276" s="34">
        <f t="shared" si="202"/>
        <v>-0.11506432621005545</v>
      </c>
      <c r="BI276" s="19">
        <f t="shared" si="210"/>
        <v>0.46887543273133409</v>
      </c>
      <c r="BJ276" s="19">
        <f t="shared" si="211"/>
        <v>-0.2312902170358577</v>
      </c>
      <c r="BK276" s="19">
        <f t="shared" si="212"/>
        <v>0.23033952517414247</v>
      </c>
      <c r="BL276" s="19">
        <f t="shared" si="213"/>
        <v>0.41973334889198038</v>
      </c>
      <c r="BM276" s="19">
        <f t="shared" si="214"/>
        <v>0.60754855054112278</v>
      </c>
      <c r="BN276" s="19">
        <f t="shared" si="215"/>
        <v>0.14717267939825174</v>
      </c>
      <c r="BO276" s="19">
        <f t="shared" si="216"/>
        <v>0.41213114575997123</v>
      </c>
      <c r="BP276" s="19">
        <f t="shared" si="217"/>
        <v>0.39410380030905029</v>
      </c>
      <c r="BQ276" s="19">
        <f t="shared" si="218"/>
        <v>0.74307592491852381</v>
      </c>
      <c r="BR276" s="19">
        <f t="shared" si="219"/>
        <v>0.25466682256425505</v>
      </c>
      <c r="BS276" s="19">
        <f t="shared" si="220"/>
        <v>0.30235669845453456</v>
      </c>
      <c r="BT276" s="19">
        <f>IF(AND('[1]Ponderación por derecho'!$B$13&lt;&gt;1,'[1]Ponderación por derecho'!$B$13&lt;&gt;0),"Error ponderación",IFERROR(IF(SUM($BI$1126:$BS$1126)=0,0,SUMPRODUCT($BI$1126:$BS$1126,BI276:BS276)),""))</f>
        <v>0.2039593332922896</v>
      </c>
      <c r="BU276" s="34">
        <f t="shared" si="221"/>
        <v>0.21123531252472344</v>
      </c>
      <c r="BV276" s="16">
        <f t="shared" si="222"/>
        <v>0</v>
      </c>
      <c r="BW276" s="34">
        <f t="shared" si="203"/>
        <v>0.71990404480987469</v>
      </c>
      <c r="BX276" s="34">
        <f t="shared" si="204"/>
        <v>-4.9550489627895586E-2</v>
      </c>
      <c r="BY276" s="34">
        <f t="shared" si="223"/>
        <v>-0.72556152157895015</v>
      </c>
      <c r="BZ276" s="34">
        <f t="shared" si="224"/>
        <v>1.8402655465657003E-2</v>
      </c>
      <c r="CA276" s="19">
        <f t="shared" si="205"/>
        <v>1.3059831839425324E-2</v>
      </c>
      <c r="CB276" s="16"/>
      <c r="CC276" s="5">
        <f t="shared" si="206"/>
        <v>15632</v>
      </c>
      <c r="CD276" s="6">
        <f t="shared" si="207"/>
        <v>8.0433651450862212E-6</v>
      </c>
      <c r="CE276" s="19">
        <f t="shared" si="208"/>
        <v>1.5653302275421621</v>
      </c>
      <c r="CF276" s="4">
        <f t="shared" si="209"/>
        <v>1.2590522592762511E-5</v>
      </c>
      <c r="CG276" s="3">
        <f>IF('Ponderación por derecho'!$D$20="Error ponderación","",CF276/$CF$1127)</f>
        <v>8.4585227574937726E-6</v>
      </c>
      <c r="CH276" s="39"/>
    </row>
    <row r="277" spans="1:86" ht="18.95" customHeight="1">
      <c r="A277" s="7">
        <v>15638</v>
      </c>
      <c r="B277" s="7" t="s">
        <v>783</v>
      </c>
      <c r="C277" s="7" t="s">
        <v>825</v>
      </c>
      <c r="D277" s="5">
        <v>0</v>
      </c>
      <c r="E277" s="5">
        <v>26</v>
      </c>
      <c r="F277" s="5">
        <v>67.266509999999997</v>
      </c>
      <c r="G277" s="5">
        <v>53.062150000000003</v>
      </c>
      <c r="H277" s="5">
        <v>69.477000000000004</v>
      </c>
      <c r="I277" s="5">
        <v>15.65119</v>
      </c>
      <c r="J277" s="5">
        <v>24.111899999999999</v>
      </c>
      <c r="K277" s="85">
        <v>0</v>
      </c>
      <c r="L277" s="85">
        <v>7.9364500000000004E-2</v>
      </c>
      <c r="M277" s="85">
        <v>0</v>
      </c>
      <c r="N277" s="85">
        <v>0</v>
      </c>
      <c r="O277" s="85">
        <v>0.17734939999999999</v>
      </c>
      <c r="P277" s="85">
        <v>8.0077300000000004E-2</v>
      </c>
      <c r="Q277" s="85">
        <v>3.11857E-2</v>
      </c>
      <c r="R277" s="85">
        <v>2.38938E-2</v>
      </c>
      <c r="S277" s="85">
        <v>2.3557700000000001E-2</v>
      </c>
      <c r="T277" s="5">
        <v>0.9</v>
      </c>
      <c r="U277" s="5">
        <v>6.6666699999999995E-2</v>
      </c>
      <c r="V277" s="5">
        <v>0.83333330000000005</v>
      </c>
      <c r="W277" s="5">
        <v>0.6666666</v>
      </c>
      <c r="X277" s="5"/>
      <c r="Y277" s="5">
        <v>0.93333330000000003</v>
      </c>
      <c r="Z277" s="5">
        <v>0</v>
      </c>
      <c r="AA277" s="5">
        <v>0</v>
      </c>
      <c r="AB277" s="5">
        <v>0</v>
      </c>
      <c r="AC277" s="5">
        <v>0.53749999999999998</v>
      </c>
      <c r="AD277" s="40">
        <v>346153.84615384613</v>
      </c>
      <c r="AE277" s="19" t="s">
        <v>1121</v>
      </c>
      <c r="AF277" s="5">
        <v>0</v>
      </c>
      <c r="AG277" s="5">
        <v>0</v>
      </c>
      <c r="AH277" s="32">
        <v>0</v>
      </c>
      <c r="AI277" s="32">
        <v>0</v>
      </c>
      <c r="AJ277" s="32">
        <v>1</v>
      </c>
      <c r="AK277" s="16"/>
      <c r="AL277" s="34">
        <f t="shared" si="180"/>
        <v>-0.1336770884685631</v>
      </c>
      <c r="AM277" s="34">
        <f t="shared" si="181"/>
        <v>-0.31709720519457407</v>
      </c>
      <c r="AN277" s="34">
        <f t="shared" si="182"/>
        <v>-0.59277393505303899</v>
      </c>
      <c r="AO277" s="34">
        <f t="shared" si="183"/>
        <v>-0.36142878148983193</v>
      </c>
      <c r="AP277" s="34">
        <f t="shared" si="184"/>
        <v>-5.5587455174331349E-2</v>
      </c>
      <c r="AQ277" s="34">
        <f t="shared" si="185"/>
        <v>-0.3929029539360685</v>
      </c>
      <c r="AR277" s="34">
        <f t="shared" si="186"/>
        <v>2.1684486021426292</v>
      </c>
      <c r="AS277" s="34">
        <f t="shared" si="187"/>
        <v>-0.95991233330143277</v>
      </c>
      <c r="AT277" s="34">
        <f t="shared" si="188"/>
        <v>-0.15074875333706975</v>
      </c>
      <c r="AU277" s="34">
        <f t="shared" si="189"/>
        <v>4.0755182196279538</v>
      </c>
      <c r="AV277" s="34">
        <f t="shared" si="190"/>
        <v>1.2900125330639194</v>
      </c>
      <c r="AW277" s="34">
        <f t="shared" si="191"/>
        <v>0.46201836144970237</v>
      </c>
      <c r="AX277" s="34">
        <f t="shared" si="192"/>
        <v>0.56105279972262634</v>
      </c>
      <c r="AY277" s="34">
        <f t="shared" si="193"/>
        <v>0.70453582071355658</v>
      </c>
      <c r="AZ277" s="34">
        <f t="shared" si="194"/>
        <v>-0.72948616704504188</v>
      </c>
      <c r="BA277" s="34">
        <f t="shared" si="195"/>
        <v>-1.3201282882367362</v>
      </c>
      <c r="BB277" s="34">
        <f t="shared" si="196"/>
        <v>0.80799327062048065</v>
      </c>
      <c r="BC277" s="34">
        <f t="shared" si="197"/>
        <v>0.3834886036620343</v>
      </c>
      <c r="BD277" s="34" t="str">
        <f t="shared" si="198"/>
        <v/>
      </c>
      <c r="BE277" s="34">
        <f t="shared" si="199"/>
        <v>1.093946317850552</v>
      </c>
      <c r="BF277" s="34">
        <f t="shared" si="200"/>
        <v>-1.0161597436814094</v>
      </c>
      <c r="BG277" s="34">
        <f t="shared" si="201"/>
        <v>-0.258133953880894</v>
      </c>
      <c r="BH277" s="34">
        <f t="shared" si="202"/>
        <v>-0.11506432621005545</v>
      </c>
      <c r="BI277" s="19">
        <f t="shared" si="210"/>
        <v>-0.76860172574194785</v>
      </c>
      <c r="BJ277" s="19">
        <f t="shared" si="211"/>
        <v>0.88644822252284516</v>
      </c>
      <c r="BK277" s="19">
        <f t="shared" si="212"/>
        <v>-0.2367002727026539</v>
      </c>
      <c r="BL277" s="19">
        <f t="shared" si="213"/>
        <v>-0.14221292090281643</v>
      </c>
      <c r="BM277" s="19">
        <f t="shared" si="214"/>
        <v>2.0099653822268113</v>
      </c>
      <c r="BN277" s="19">
        <f t="shared" si="215"/>
        <v>0.75009392081530279</v>
      </c>
      <c r="BO277" s="19">
        <f t="shared" si="216"/>
        <v>-0.20963219569505717</v>
      </c>
      <c r="BP277" s="19">
        <f t="shared" si="217"/>
        <v>0.21368785562703163</v>
      </c>
      <c r="BQ277" s="19">
        <f t="shared" si="218"/>
        <v>-0.14843367047880529</v>
      </c>
      <c r="BR277" s="19">
        <f t="shared" si="219"/>
        <v>0.10424159278803317</v>
      </c>
      <c r="BS277" s="19">
        <f t="shared" si="220"/>
        <v>0.15193146867831267</v>
      </c>
      <c r="BT277" s="19">
        <f>IF(AND('[1]Ponderación por derecho'!$B$13&lt;&gt;1,'[1]Ponderación por derecho'!$B$13&lt;&gt;0),"Error ponderación",IFERROR(IF(SUM($BI$1126:$BS$1126)=0,0,SUMPRODUCT($BI$1126:$BS$1126,BI277:BS277)),""))</f>
        <v>0.29750172290163129</v>
      </c>
      <c r="BU277" s="34">
        <f t="shared" si="221"/>
        <v>0.30574462288164062</v>
      </c>
      <c r="BV277" s="16">
        <f t="shared" si="222"/>
        <v>0</v>
      </c>
      <c r="BW277" s="34">
        <f t="shared" si="203"/>
        <v>0.36381209771222767</v>
      </c>
      <c r="BX277" s="34">
        <f t="shared" si="204"/>
        <v>-3.0061422605541593E-2</v>
      </c>
      <c r="BY277" s="34" t="str">
        <f t="shared" si="223"/>
        <v/>
      </c>
      <c r="BZ277" s="34">
        <f t="shared" si="224"/>
        <v>-0.16687533755334305</v>
      </c>
      <c r="CA277" s="19">
        <f t="shared" si="205"/>
        <v>-0.12776684731880972</v>
      </c>
      <c r="CB277" s="16"/>
      <c r="CC277" s="5">
        <f t="shared" si="206"/>
        <v>15638</v>
      </c>
      <c r="CD277" s="6">
        <f t="shared" si="207"/>
        <v>3.8023180685862132E-6</v>
      </c>
      <c r="CE277" s="19">
        <f t="shared" si="208"/>
        <v>1.4670995774510822</v>
      </c>
      <c r="CF277" s="4">
        <f t="shared" si="209"/>
        <v>5.5783792317574486E-6</v>
      </c>
      <c r="CG277" s="3">
        <f>IF('Ponderación por derecho'!$D$20="Error ponderación","",CF277/$CF$1127)</f>
        <v>3.7476480689431091E-6</v>
      </c>
      <c r="CH277" s="39"/>
    </row>
    <row r="278" spans="1:86" ht="18.95" customHeight="1">
      <c r="A278" s="7">
        <v>15646</v>
      </c>
      <c r="B278" s="7" t="s">
        <v>783</v>
      </c>
      <c r="C278" s="7" t="s">
        <v>824</v>
      </c>
      <c r="D278" s="5">
        <v>0</v>
      </c>
      <c r="E278" s="5">
        <v>606</v>
      </c>
      <c r="F278" s="5">
        <v>66.839510000000004</v>
      </c>
      <c r="G278" s="5">
        <v>51.42089</v>
      </c>
      <c r="H278" s="5">
        <v>73.17492</v>
      </c>
      <c r="I278" s="5">
        <v>15.91276</v>
      </c>
      <c r="J278" s="5">
        <v>17.118130000000001</v>
      </c>
      <c r="K278" s="85">
        <v>1.8037600000000001E-2</v>
      </c>
      <c r="L278" s="85">
        <v>1.10429E-2</v>
      </c>
      <c r="M278" s="85">
        <v>8.0610500000000002E-2</v>
      </c>
      <c r="N278" s="85">
        <v>1.50571E-2</v>
      </c>
      <c r="O278" s="85">
        <v>1.79081E-2</v>
      </c>
      <c r="P278" s="85">
        <v>3.2917700000000001E-2</v>
      </c>
      <c r="Q278" s="85">
        <v>1.7569E-3</v>
      </c>
      <c r="R278" s="85">
        <v>6.1510000000000004E-4</v>
      </c>
      <c r="S278" s="85">
        <v>0</v>
      </c>
      <c r="T278" s="5">
        <v>0.97985350000000004</v>
      </c>
      <c r="U278" s="5">
        <v>0.1703297</v>
      </c>
      <c r="V278" s="5">
        <v>0.73443219999999998</v>
      </c>
      <c r="W278" s="5">
        <v>0.55494509999999997</v>
      </c>
      <c r="X278" s="5">
        <v>0.85714290000000004</v>
      </c>
      <c r="Y278" s="5">
        <v>0.88095239999999997</v>
      </c>
      <c r="Z278" s="5">
        <v>0.15</v>
      </c>
      <c r="AA278" s="5">
        <v>0</v>
      </c>
      <c r="AB278" s="5">
        <v>0</v>
      </c>
      <c r="AC278" s="5">
        <v>0.57699999999999996</v>
      </c>
      <c r="AD278" s="40">
        <v>103787.50825082508</v>
      </c>
      <c r="AE278" s="19">
        <v>0.84811320000000001</v>
      </c>
      <c r="AF278" s="5">
        <v>1</v>
      </c>
      <c r="AG278" s="5">
        <v>0</v>
      </c>
      <c r="AH278" s="32">
        <v>0</v>
      </c>
      <c r="AI278" s="32">
        <v>0</v>
      </c>
      <c r="AJ278" s="32">
        <v>1</v>
      </c>
      <c r="AK278" s="16"/>
      <c r="AL278" s="34">
        <f t="shared" si="180"/>
        <v>-0.1597424059656925</v>
      </c>
      <c r="AM278" s="34">
        <f t="shared" si="181"/>
        <v>-0.4819632811853633</v>
      </c>
      <c r="AN278" s="34">
        <f t="shared" si="182"/>
        <v>-0.14812228473523256</v>
      </c>
      <c r="AO278" s="34">
        <f t="shared" si="183"/>
        <v>-0.33808222545197292</v>
      </c>
      <c r="AP278" s="34">
        <f t="shared" si="184"/>
        <v>-0.58382591978330889</v>
      </c>
      <c r="AQ278" s="34">
        <f t="shared" si="185"/>
        <v>0.11734520427828436</v>
      </c>
      <c r="AR278" s="34">
        <f t="shared" si="186"/>
        <v>-0.22264225097893489</v>
      </c>
      <c r="AS278" s="34">
        <f t="shared" si="187"/>
        <v>0.2943178083344663</v>
      </c>
      <c r="AT278" s="34">
        <f t="shared" si="188"/>
        <v>0.19474966206750249</v>
      </c>
      <c r="AU278" s="34">
        <f t="shared" si="189"/>
        <v>2.5014954393489081E-2</v>
      </c>
      <c r="AV278" s="34">
        <f t="shared" si="190"/>
        <v>0.14819690218209536</v>
      </c>
      <c r="AW278" s="34">
        <f t="shared" si="191"/>
        <v>-0.36243133908891212</v>
      </c>
      <c r="AX278" s="34">
        <f t="shared" si="192"/>
        <v>-0.18236431929593314</v>
      </c>
      <c r="AY278" s="34">
        <f t="shared" si="193"/>
        <v>-0.21011422768154267</v>
      </c>
      <c r="AZ278" s="34">
        <f t="shared" si="194"/>
        <v>0.65775765969362643</v>
      </c>
      <c r="BA278" s="34">
        <f t="shared" si="195"/>
        <v>-0.33476364242584644</v>
      </c>
      <c r="BB278" s="34">
        <f t="shared" si="196"/>
        <v>-1.6179549571262641</v>
      </c>
      <c r="BC278" s="34">
        <f t="shared" si="197"/>
        <v>-0.86413406234628931</v>
      </c>
      <c r="BD278" s="34">
        <f t="shared" si="198"/>
        <v>0.60024213549226402</v>
      </c>
      <c r="BE278" s="34">
        <f t="shared" si="199"/>
        <v>0.29303709314645771</v>
      </c>
      <c r="BF278" s="34">
        <f t="shared" si="200"/>
        <v>0.48453624677093177</v>
      </c>
      <c r="BG278" s="34">
        <f t="shared" si="201"/>
        <v>-0.258133953880894</v>
      </c>
      <c r="BH278" s="34">
        <f t="shared" si="202"/>
        <v>-0.11506432621005545</v>
      </c>
      <c r="BI278" s="19">
        <f t="shared" si="210"/>
        <v>-0.12184690762759821</v>
      </c>
      <c r="BJ278" s="19">
        <f t="shared" si="211"/>
        <v>-0.77418682976352082</v>
      </c>
      <c r="BK278" s="19">
        <f t="shared" si="212"/>
        <v>-0.24318621999250514</v>
      </c>
      <c r="BL278" s="19">
        <f t="shared" si="213"/>
        <v>1.7503628050904996E-2</v>
      </c>
      <c r="BM278" s="19">
        <f t="shared" si="214"/>
        <v>1.381039003414807E-2</v>
      </c>
      <c r="BN278" s="19">
        <f t="shared" si="215"/>
        <v>9.3830529787620187E-2</v>
      </c>
      <c r="BO278" s="19">
        <f t="shared" si="216"/>
        <v>-1.4251968282419555E-2</v>
      </c>
      <c r="BP278" s="19">
        <f t="shared" si="217"/>
        <v>-0.17105336263081283</v>
      </c>
      <c r="BQ278" s="19">
        <f t="shared" si="218"/>
        <v>3.8226537707898856E-2</v>
      </c>
      <c r="BR278" s="19">
        <f t="shared" si="219"/>
        <v>-0.20933019584270973</v>
      </c>
      <c r="BS278" s="19">
        <f t="shared" si="220"/>
        <v>-0.16164031995243022</v>
      </c>
      <c r="BT278" s="19">
        <f>IF(AND('[1]Ponderación por derecho'!$B$13&lt;&gt;1,'[1]Ponderación por derecho'!$B$13&lt;&gt;0),"Error ponderación",IFERROR(IF(SUM($BI$1126:$BS$1126)=0,0,SUMPRODUCT($BI$1126:$BS$1126,BI278:BS278)),""))</f>
        <v>-0.13381419115762788</v>
      </c>
      <c r="BU278" s="34">
        <f t="shared" si="221"/>
        <v>-0.13002967959173847</v>
      </c>
      <c r="BV278" s="16">
        <f t="shared" si="222"/>
        <v>0</v>
      </c>
      <c r="BW278" s="34">
        <f t="shared" si="203"/>
        <v>0.93558575260478916</v>
      </c>
      <c r="BX278" s="34">
        <f t="shared" si="204"/>
        <v>-4.3707071370787845E-2</v>
      </c>
      <c r="BY278" s="34">
        <f t="shared" si="223"/>
        <v>0.73585719375712888</v>
      </c>
      <c r="BZ278" s="34">
        <f t="shared" si="224"/>
        <v>-0.54257862499704335</v>
      </c>
      <c r="CA278" s="19">
        <f t="shared" si="205"/>
        <v>-0.41333258266279288</v>
      </c>
      <c r="CB278" s="16"/>
      <c r="CC278" s="5">
        <f t="shared" si="206"/>
        <v>15646</v>
      </c>
      <c r="CD278" s="6">
        <f t="shared" si="207"/>
        <v>8.8623259598586356E-5</v>
      </c>
      <c r="CE278" s="19">
        <f t="shared" si="208"/>
        <v>0.93711821856244271</v>
      </c>
      <c r="CF278" s="4">
        <f t="shared" si="209"/>
        <v>8.3050471158224143E-5</v>
      </c>
      <c r="CG278" s="3">
        <f>IF('Ponderación por derecho'!$D$20="Error ponderación","",CF278/$CF$1127)</f>
        <v>5.579468962759597E-5</v>
      </c>
      <c r="CH278" s="39"/>
    </row>
    <row r="279" spans="1:86" ht="18.95" customHeight="1">
      <c r="A279" s="7">
        <v>15660</v>
      </c>
      <c r="B279" s="7" t="s">
        <v>783</v>
      </c>
      <c r="C279" s="7" t="s">
        <v>823</v>
      </c>
      <c r="D279" s="5">
        <v>0</v>
      </c>
      <c r="E279" s="5">
        <v>132</v>
      </c>
      <c r="F279" s="5">
        <v>62.376779999999997</v>
      </c>
      <c r="G279" s="5">
        <v>57.423209999999997</v>
      </c>
      <c r="H279" s="5">
        <v>70.904430000000005</v>
      </c>
      <c r="I279" s="5">
        <v>13.31058</v>
      </c>
      <c r="J279" s="5">
        <v>17.098980000000001</v>
      </c>
      <c r="K279" s="85"/>
      <c r="L279" s="85">
        <v>1.8453899999999999E-2</v>
      </c>
      <c r="M279" s="85">
        <v>0.28314780000000001</v>
      </c>
      <c r="N279" s="85">
        <v>0</v>
      </c>
      <c r="O279" s="85">
        <v>0.2767946</v>
      </c>
      <c r="P279" s="85">
        <v>6.9033200000000003E-2</v>
      </c>
      <c r="Q279" s="85">
        <v>2.2459099999999999E-2</v>
      </c>
      <c r="R279" s="85">
        <v>2.8893E-3</v>
      </c>
      <c r="S279" s="85">
        <v>1.15517E-2</v>
      </c>
      <c r="T279" s="5">
        <v>0.99056599999999995</v>
      </c>
      <c r="U279" s="5">
        <v>0.1698113</v>
      </c>
      <c r="V279" s="5">
        <v>0.78301889999999996</v>
      </c>
      <c r="W279" s="5">
        <v>0.61320759999999996</v>
      </c>
      <c r="X279" s="5">
        <v>0.89622639999999998</v>
      </c>
      <c r="Y279" s="5">
        <v>0.85849059999999999</v>
      </c>
      <c r="Z279" s="5">
        <v>7.1428599999999995E-2</v>
      </c>
      <c r="AA279" s="5">
        <v>0</v>
      </c>
      <c r="AB279" s="5">
        <v>7.57576E-3</v>
      </c>
      <c r="AC279" s="5">
        <v>0.41670000000000001</v>
      </c>
      <c r="AD279" s="40">
        <v>87121.212121212127</v>
      </c>
      <c r="AE279" s="19">
        <v>0.84811320000000001</v>
      </c>
      <c r="AF279" s="5">
        <v>0</v>
      </c>
      <c r="AG279" s="5">
        <v>0</v>
      </c>
      <c r="AH279" s="32">
        <v>0</v>
      </c>
      <c r="AI279" s="32">
        <v>0</v>
      </c>
      <c r="AJ279" s="32">
        <v>0</v>
      </c>
      <c r="AK279" s="16"/>
      <c r="AL279" s="34">
        <f t="shared" si="180"/>
        <v>-0.43216037869160939</v>
      </c>
      <c r="AM279" s="34">
        <f t="shared" si="181"/>
        <v>0.12097528140742038</v>
      </c>
      <c r="AN279" s="34">
        <f t="shared" si="182"/>
        <v>-0.42113444441691178</v>
      </c>
      <c r="AO279" s="34">
        <f t="shared" si="183"/>
        <v>-0.57034105173402272</v>
      </c>
      <c r="AP279" s="34">
        <f t="shared" si="184"/>
        <v>-0.58527231659036172</v>
      </c>
      <c r="AQ279" s="34" t="str">
        <f t="shared" si="185"/>
        <v/>
      </c>
      <c r="AR279" s="34">
        <f t="shared" si="186"/>
        <v>3.6724835161962129E-2</v>
      </c>
      <c r="AS279" s="34">
        <f t="shared" si="187"/>
        <v>3.4456242320082131</v>
      </c>
      <c r="AT279" s="34">
        <f t="shared" si="188"/>
        <v>-0.15074875333706975</v>
      </c>
      <c r="AU279" s="34">
        <f t="shared" si="189"/>
        <v>6.6018593076139034</v>
      </c>
      <c r="AV279" s="34">
        <f t="shared" si="190"/>
        <v>1.022615735613942</v>
      </c>
      <c r="AW279" s="34">
        <f t="shared" si="191"/>
        <v>0.21754210836699858</v>
      </c>
      <c r="AX279" s="34">
        <f t="shared" si="192"/>
        <v>-0.10973658612904634</v>
      </c>
      <c r="AY279" s="34">
        <f t="shared" si="193"/>
        <v>0.23839148230057217</v>
      </c>
      <c r="AZ279" s="34">
        <f t="shared" si="194"/>
        <v>0.84385907658753645</v>
      </c>
      <c r="BA279" s="34">
        <f t="shared" si="195"/>
        <v>-0.33969127361912049</v>
      </c>
      <c r="BB279" s="34">
        <f t="shared" si="196"/>
        <v>-0.42617024738023868</v>
      </c>
      <c r="BC279" s="34">
        <f t="shared" si="197"/>
        <v>-0.21350177063601034</v>
      </c>
      <c r="BD279" s="34">
        <f t="shared" si="198"/>
        <v>1.0686327698182339</v>
      </c>
      <c r="BE279" s="34">
        <f t="shared" si="199"/>
        <v>-5.0406086017290644E-2</v>
      </c>
      <c r="BF279" s="34">
        <f t="shared" si="200"/>
        <v>-0.30154231952391547</v>
      </c>
      <c r="BG279" s="34">
        <f t="shared" si="201"/>
        <v>-0.258133953880894</v>
      </c>
      <c r="BH279" s="34">
        <f t="shared" si="202"/>
        <v>7.3777388385540307E-2</v>
      </c>
      <c r="BI279" s="19">
        <f t="shared" si="210"/>
        <v>-0.38041285901801614</v>
      </c>
      <c r="BJ279" s="19">
        <f t="shared" si="211"/>
        <v>-8.9490043603618716E-2</v>
      </c>
      <c r="BK279" s="19">
        <f t="shared" si="212"/>
        <v>0.93332069422686448</v>
      </c>
      <c r="BL279" s="19">
        <f t="shared" si="213"/>
        <v>-0.29145456601433956</v>
      </c>
      <c r="BM279" s="19">
        <f t="shared" si="214"/>
        <v>2.3617399202805918</v>
      </c>
      <c r="BN279" s="19">
        <f t="shared" si="215"/>
        <v>0.18001642363501399</v>
      </c>
      <c r="BO279" s="19">
        <f t="shared" si="216"/>
        <v>0.1636867110735041</v>
      </c>
      <c r="BP279" s="19">
        <f t="shared" si="217"/>
        <v>-0.27094848241032787</v>
      </c>
      <c r="BQ279" s="19">
        <f t="shared" si="218"/>
        <v>-0.16510373863831757</v>
      </c>
      <c r="BR279" s="19">
        <f t="shared" si="219"/>
        <v>-0.15063428342397708</v>
      </c>
      <c r="BS279" s="19">
        <f t="shared" si="220"/>
        <v>-3.9997169335165637E-2</v>
      </c>
      <c r="BT279" s="19">
        <f>IF(AND('[1]Ponderación por derecho'!$B$13&lt;&gt;1,'[1]Ponderación por derecho'!$B$13&lt;&gt;0),"Error ponderación",IFERROR(IF(SUM($BI$1126:$BS$1126)=0,0,SUMPRODUCT($BI$1126:$BS$1126,BI279:BS279)),""))</f>
        <v>0.11795027390653251</v>
      </c>
      <c r="BU279" s="34">
        <f t="shared" si="221"/>
        <v>0.12433720225682775</v>
      </c>
      <c r="BV279" s="16">
        <f t="shared" si="222"/>
        <v>0</v>
      </c>
      <c r="BW279" s="34">
        <f t="shared" si="203"/>
        <v>-1.3848020164908468</v>
      </c>
      <c r="BX279" s="34">
        <f t="shared" si="204"/>
        <v>-4.4645412995165078E-2</v>
      </c>
      <c r="BY279" s="34">
        <f t="shared" si="223"/>
        <v>0.73585719375712888</v>
      </c>
      <c r="BZ279" s="34">
        <f t="shared" si="224"/>
        <v>0.23119674524296097</v>
      </c>
      <c r="CA279" s="19">
        <f t="shared" si="205"/>
        <v>0.17480103228930255</v>
      </c>
      <c r="CB279" s="16"/>
      <c r="CC279" s="5">
        <f t="shared" si="206"/>
        <v>15660</v>
      </c>
      <c r="CD279" s="6">
        <f t="shared" si="207"/>
        <v>1.9304076348206928E-5</v>
      </c>
      <c r="CE279" s="19">
        <f t="shared" si="208"/>
        <v>1.2868291708497479</v>
      </c>
      <c r="CF279" s="4">
        <f t="shared" si="209"/>
        <v>2.4841048561183352E-5</v>
      </c>
      <c r="CG279" s="3">
        <f>IF('Ponderación por derecho'!$D$20="Error ponderación","",CF279/$CF$1127)</f>
        <v>1.6688630120529001E-5</v>
      </c>
      <c r="CH279" s="39"/>
    </row>
    <row r="280" spans="1:86" ht="18.95" customHeight="1">
      <c r="A280" s="7">
        <v>15664</v>
      </c>
      <c r="B280" s="7" t="s">
        <v>783</v>
      </c>
      <c r="C280" s="7" t="s">
        <v>822</v>
      </c>
      <c r="D280" s="5">
        <v>0</v>
      </c>
      <c r="E280" s="5">
        <v>206</v>
      </c>
      <c r="F280" s="5">
        <v>85.869870000000006</v>
      </c>
      <c r="G280" s="5">
        <v>64.917429999999996</v>
      </c>
      <c r="H280" s="5">
        <v>75.097130000000007</v>
      </c>
      <c r="I280" s="5">
        <v>38.075499999999998</v>
      </c>
      <c r="J280" s="5">
        <v>29.729399999999998</v>
      </c>
      <c r="K280" s="85"/>
      <c r="L280" s="85">
        <v>1.8790000000000001E-2</v>
      </c>
      <c r="M280" s="85">
        <v>0.1240749</v>
      </c>
      <c r="N280" s="85">
        <v>0</v>
      </c>
      <c r="O280" s="85">
        <v>6.2005999999999997E-3</v>
      </c>
      <c r="P280" s="85">
        <v>2.1811000000000001E-2</v>
      </c>
      <c r="Q280" s="85">
        <v>6.1414E-3</v>
      </c>
      <c r="R280" s="85">
        <v>3.0577E-3</v>
      </c>
      <c r="S280" s="85">
        <v>3.3287E-3</v>
      </c>
      <c r="T280" s="5">
        <v>0.993865</v>
      </c>
      <c r="U280" s="5">
        <v>0.2269939</v>
      </c>
      <c r="V280" s="5">
        <v>0.81595090000000003</v>
      </c>
      <c r="W280" s="5">
        <v>0.69325150000000002</v>
      </c>
      <c r="X280" s="5">
        <v>0.84049079999999998</v>
      </c>
      <c r="Y280" s="5">
        <v>0.88957050000000004</v>
      </c>
      <c r="Z280" s="5">
        <v>2.38096E-2</v>
      </c>
      <c r="AA280" s="5">
        <v>0</v>
      </c>
      <c r="AB280" s="5">
        <v>0</v>
      </c>
      <c r="AC280" s="5">
        <v>0.45929999999999999</v>
      </c>
      <c r="AD280" s="40">
        <v>501084.95145631069</v>
      </c>
      <c r="AE280" s="19">
        <v>0.4</v>
      </c>
      <c r="AF280" s="5">
        <v>0</v>
      </c>
      <c r="AG280" s="5">
        <v>0</v>
      </c>
      <c r="AH280" s="32">
        <v>0</v>
      </c>
      <c r="AI280" s="32">
        <v>0</v>
      </c>
      <c r="AJ280" s="32">
        <v>0</v>
      </c>
      <c r="AK280" s="16"/>
      <c r="AL280" s="34">
        <f t="shared" si="180"/>
        <v>1.0019259206963218</v>
      </c>
      <c r="AM280" s="34">
        <f t="shared" si="181"/>
        <v>0.87377657066792169</v>
      </c>
      <c r="AN280" s="34">
        <f t="shared" si="182"/>
        <v>8.3011392780071913E-2</v>
      </c>
      <c r="AO280" s="34">
        <f t="shared" si="183"/>
        <v>1.6400637827389419</v>
      </c>
      <c r="AP280" s="34">
        <f t="shared" si="184"/>
        <v>0.36870152987106369</v>
      </c>
      <c r="AQ280" s="34" t="str">
        <f t="shared" si="185"/>
        <v/>
      </c>
      <c r="AR280" s="34">
        <f t="shared" si="186"/>
        <v>4.8487522741500123E-2</v>
      </c>
      <c r="AS280" s="34">
        <f t="shared" si="187"/>
        <v>0.97058653967987873</v>
      </c>
      <c r="AT280" s="34">
        <f t="shared" si="188"/>
        <v>-0.15074875333706975</v>
      </c>
      <c r="AU280" s="34">
        <f t="shared" si="189"/>
        <v>-0.2724065228381472</v>
      </c>
      <c r="AV280" s="34">
        <f t="shared" si="190"/>
        <v>-0.12071554973681731</v>
      </c>
      <c r="AW280" s="34">
        <f t="shared" si="191"/>
        <v>-0.23959929320149723</v>
      </c>
      <c r="AX280" s="34">
        <f t="shared" si="192"/>
        <v>-0.10435864651718119</v>
      </c>
      <c r="AY280" s="34">
        <f t="shared" si="193"/>
        <v>-8.0874292709420328E-2</v>
      </c>
      <c r="AZ280" s="34">
        <f t="shared" si="194"/>
        <v>0.90117049542842553</v>
      </c>
      <c r="BA280" s="34">
        <f t="shared" si="195"/>
        <v>0.20385572382013734</v>
      </c>
      <c r="BB280" s="34">
        <f t="shared" si="196"/>
        <v>0.38161982812100359</v>
      </c>
      <c r="BC280" s="34">
        <f t="shared" si="197"/>
        <v>0.68036900549663826</v>
      </c>
      <c r="BD280" s="34">
        <f t="shared" si="198"/>
        <v>0.40067741682941344</v>
      </c>
      <c r="BE280" s="34">
        <f t="shared" si="199"/>
        <v>0.42480870817068228</v>
      </c>
      <c r="BF280" s="34">
        <f t="shared" si="200"/>
        <v>-0.7779532686529157</v>
      </c>
      <c r="BG280" s="34">
        <f t="shared" si="201"/>
        <v>-0.258133953880894</v>
      </c>
      <c r="BH280" s="34">
        <f t="shared" si="202"/>
        <v>-0.11506432621005545</v>
      </c>
      <c r="BI280" s="19">
        <f t="shared" si="210"/>
        <v>0.14343355830010462</v>
      </c>
      <c r="BJ280" s="19">
        <f t="shared" si="211"/>
        <v>0.43462797384347512</v>
      </c>
      <c r="BK280" s="19">
        <f t="shared" si="212"/>
        <v>0.88429382195761297</v>
      </c>
      <c r="BL280" s="19">
        <f t="shared" si="213"/>
        <v>0.42558858367962604</v>
      </c>
      <c r="BM280" s="19">
        <f t="shared" si="214"/>
        <v>0.16565747462077665</v>
      </c>
      <c r="BN280" s="19">
        <f t="shared" si="215"/>
        <v>0.43533969304339565</v>
      </c>
      <c r="BO280" s="19">
        <f t="shared" si="216"/>
        <v>0.76721166165529009</v>
      </c>
      <c r="BP280" s="19">
        <f t="shared" si="217"/>
        <v>0.44878363708957031</v>
      </c>
      <c r="BQ280" s="19">
        <f t="shared" si="218"/>
        <v>4.7699453111328581E-2</v>
      </c>
      <c r="BR280" s="19">
        <f t="shared" si="219"/>
        <v>0.2209725580353358</v>
      </c>
      <c r="BS280" s="19">
        <f t="shared" si="220"/>
        <v>0.26866243392561534</v>
      </c>
      <c r="BT280" s="19">
        <f>IF(AND('[1]Ponderación por derecho'!$B$13&lt;&gt;1,'[1]Ponderación por derecho'!$B$13&lt;&gt;0),"Error ponderación",IFERROR(IF(SUM($BI$1126:$BS$1126)=0,0,SUMPRODUCT($BI$1126:$BS$1126,BI280:BS280)),""))</f>
        <v>0.60113333350935871</v>
      </c>
      <c r="BU280" s="34">
        <f t="shared" si="221"/>
        <v>0.61251478602306397</v>
      </c>
      <c r="BV280" s="16">
        <f t="shared" si="222"/>
        <v>0</v>
      </c>
      <c r="BW280" s="34">
        <f t="shared" si="203"/>
        <v>-0.76815498615102107</v>
      </c>
      <c r="BX280" s="34">
        <f t="shared" si="204"/>
        <v>-2.1338530375289926E-2</v>
      </c>
      <c r="BY280" s="34">
        <f t="shared" si="223"/>
        <v>-1.1152730688434138</v>
      </c>
      <c r="BZ280" s="34">
        <f t="shared" si="224"/>
        <v>0.63492219512324155</v>
      </c>
      <c r="CA280" s="19">
        <f t="shared" si="205"/>
        <v>0.48166594091595166</v>
      </c>
      <c r="CB280" s="16"/>
      <c r="CC280" s="5">
        <f t="shared" si="206"/>
        <v>15664</v>
      </c>
      <c r="CD280" s="6">
        <f t="shared" si="207"/>
        <v>3.0126058543413843E-5</v>
      </c>
      <c r="CE280" s="19">
        <f t="shared" si="208"/>
        <v>2.2237349379402467</v>
      </c>
      <c r="CF280" s="4">
        <f t="shared" si="209"/>
        <v>6.6992368925422626E-5</v>
      </c>
      <c r="CG280" s="3">
        <f>IF('Ponderación por derecho'!$D$20="Error ponderación","",CF280/$CF$1127)</f>
        <v>4.5006589119647876E-5</v>
      </c>
      <c r="CH280" s="39"/>
    </row>
    <row r="281" spans="1:86" ht="18.95" customHeight="1">
      <c r="A281" s="7">
        <v>15667</v>
      </c>
      <c r="B281" s="7" t="s">
        <v>783</v>
      </c>
      <c r="C281" s="7" t="s">
        <v>821</v>
      </c>
      <c r="D281" s="5">
        <v>0</v>
      </c>
      <c r="E281" s="5">
        <v>513</v>
      </c>
      <c r="F281" s="5">
        <v>70.426730000000006</v>
      </c>
      <c r="G281" s="5">
        <v>57.617069999999998</v>
      </c>
      <c r="H281" s="5">
        <v>75.429760000000002</v>
      </c>
      <c r="I281" s="5">
        <v>14.90812</v>
      </c>
      <c r="J281" s="5">
        <v>24.682870000000001</v>
      </c>
      <c r="K281" s="85">
        <v>1.75026E-2</v>
      </c>
      <c r="L281" s="85">
        <v>1.9686999999999999E-3</v>
      </c>
      <c r="M281" s="85">
        <v>4.1211100000000001E-2</v>
      </c>
      <c r="N281" s="85">
        <v>0</v>
      </c>
      <c r="O281" s="85">
        <v>3.6684999999999999E-3</v>
      </c>
      <c r="P281" s="85">
        <v>5.4843000000000001E-3</v>
      </c>
      <c r="Q281" s="85">
        <v>2.7969000000000002E-3</v>
      </c>
      <c r="R281" s="85">
        <v>2.4220000000000001E-4</v>
      </c>
      <c r="S281" s="85">
        <v>6.8780000000000002E-4</v>
      </c>
      <c r="T281" s="5">
        <v>0.9710145</v>
      </c>
      <c r="U281" s="5">
        <v>0.22705320000000001</v>
      </c>
      <c r="V281" s="5">
        <v>0.794686</v>
      </c>
      <c r="W281" s="5">
        <v>0.57246379999999997</v>
      </c>
      <c r="X281" s="5">
        <v>0.67391299999999998</v>
      </c>
      <c r="Y281" s="5">
        <v>0.852657</v>
      </c>
      <c r="Z281" s="5">
        <v>6.2857200000000002E-2</v>
      </c>
      <c r="AA281" s="5">
        <v>0</v>
      </c>
      <c r="AB281" s="5">
        <v>7.7972700000000002E-3</v>
      </c>
      <c r="AC281" s="5">
        <v>0.48459999999999998</v>
      </c>
      <c r="AD281" s="40">
        <v>23253.411306042886</v>
      </c>
      <c r="AE281" s="19">
        <v>0.52358490000000002</v>
      </c>
      <c r="AF281" s="5">
        <v>0</v>
      </c>
      <c r="AG281" s="5">
        <v>0</v>
      </c>
      <c r="AH281" s="32">
        <v>0</v>
      </c>
      <c r="AI281" s="32">
        <v>0</v>
      </c>
      <c r="AJ281" s="32">
        <v>0</v>
      </c>
      <c r="AK281" s="16"/>
      <c r="AL281" s="34">
        <f t="shared" si="180"/>
        <v>5.923189902740867E-2</v>
      </c>
      <c r="AM281" s="34">
        <f t="shared" si="181"/>
        <v>0.14044869664423509</v>
      </c>
      <c r="AN281" s="34">
        <f t="shared" si="182"/>
        <v>0.12300806075699129</v>
      </c>
      <c r="AO281" s="34">
        <f t="shared" si="183"/>
        <v>-0.42775185139483562</v>
      </c>
      <c r="AP281" s="34">
        <f t="shared" si="184"/>
        <v>-1.246217136634375E-2</v>
      </c>
      <c r="AQ281" s="34">
        <f t="shared" si="185"/>
        <v>0.10221110857571422</v>
      </c>
      <c r="AR281" s="34">
        <f t="shared" si="186"/>
        <v>-0.54021731683505791</v>
      </c>
      <c r="AS281" s="34">
        <f t="shared" si="187"/>
        <v>-0.31870301454058647</v>
      </c>
      <c r="AT281" s="34">
        <f t="shared" si="188"/>
        <v>-0.15074875333706975</v>
      </c>
      <c r="AU281" s="34">
        <f t="shared" si="189"/>
        <v>-0.33673288820207853</v>
      </c>
      <c r="AV281" s="34">
        <f t="shared" si="190"/>
        <v>-0.51601324650944203</v>
      </c>
      <c r="AW281" s="34">
        <f t="shared" si="191"/>
        <v>-0.33329567305563318</v>
      </c>
      <c r="AX281" s="34">
        <f t="shared" si="192"/>
        <v>-0.19427307037232577</v>
      </c>
      <c r="AY281" s="34">
        <f t="shared" si="193"/>
        <v>-0.18340974026188162</v>
      </c>
      <c r="AZ281" s="34">
        <f t="shared" si="194"/>
        <v>0.5042033610774963</v>
      </c>
      <c r="BA281" s="34">
        <f t="shared" si="195"/>
        <v>0.20441939768155942</v>
      </c>
      <c r="BB281" s="34">
        <f t="shared" si="196"/>
        <v>-0.1399875803730555</v>
      </c>
      <c r="BC281" s="34">
        <f t="shared" si="197"/>
        <v>-0.66849824292925664</v>
      </c>
      <c r="BD281" s="34">
        <f t="shared" si="198"/>
        <v>-1.5956504813021424</v>
      </c>
      <c r="BE281" s="34">
        <f t="shared" si="199"/>
        <v>-0.13960241622990238</v>
      </c>
      <c r="BF281" s="34">
        <f t="shared" si="200"/>
        <v>-0.3872960902743367</v>
      </c>
      <c r="BG281" s="34">
        <f t="shared" si="201"/>
        <v>-0.258133953880894</v>
      </c>
      <c r="BH281" s="34">
        <f t="shared" si="202"/>
        <v>7.929898994103711E-2</v>
      </c>
      <c r="BI281" s="19">
        <f t="shared" si="210"/>
        <v>0.14321285567142164</v>
      </c>
      <c r="BJ281" s="19">
        <f t="shared" si="211"/>
        <v>-0.17991873352129276</v>
      </c>
      <c r="BK281" s="19">
        <f t="shared" si="212"/>
        <v>-0.30932311948081148</v>
      </c>
      <c r="BL281" s="19">
        <f t="shared" si="213"/>
        <v>-4.5758427154830542E-2</v>
      </c>
      <c r="BM281" s="19">
        <f t="shared" si="214"/>
        <v>-0.64828184695685487</v>
      </c>
      <c r="BN281" s="19">
        <f t="shared" si="215"/>
        <v>-0.19879458790397861</v>
      </c>
      <c r="BO281" s="19">
        <f t="shared" si="216"/>
        <v>-8.5614721124324181E-2</v>
      </c>
      <c r="BP281" s="19">
        <f t="shared" si="217"/>
        <v>-6.7520585672458555E-2</v>
      </c>
      <c r="BQ281" s="19">
        <f t="shared" si="218"/>
        <v>-0.17049131050293656</v>
      </c>
      <c r="BR281" s="19">
        <f t="shared" si="219"/>
        <v>-0.12743726503845565</v>
      </c>
      <c r="BS281" s="19">
        <f t="shared" si="220"/>
        <v>-1.4959617097811947E-2</v>
      </c>
      <c r="BT281" s="19">
        <f>IF(AND('[1]Ponderación por derecho'!$B$13&lt;&gt;1,'[1]Ponderación por derecho'!$B$13&lt;&gt;0),"Error ponderación",IFERROR(IF(SUM($BI$1126:$BS$1126)=0,0,SUMPRODUCT($BI$1126:$BS$1126,BI281:BS281)),""))</f>
        <v>-0.13842948363761423</v>
      </c>
      <c r="BU281" s="34">
        <f t="shared" si="221"/>
        <v>-0.13469267902120158</v>
      </c>
      <c r="BV281" s="16">
        <f t="shared" si="222"/>
        <v>0</v>
      </c>
      <c r="BW281" s="34">
        <f t="shared" si="203"/>
        <v>-0.40193034137173483</v>
      </c>
      <c r="BX281" s="34">
        <f t="shared" si="204"/>
        <v>-4.8241281897063622E-2</v>
      </c>
      <c r="BY281" s="34">
        <f t="shared" si="223"/>
        <v>-0.60475084278432478</v>
      </c>
      <c r="BZ281" s="34">
        <f t="shared" si="224"/>
        <v>0.35164082201770769</v>
      </c>
      <c r="CA281" s="19">
        <f t="shared" si="205"/>
        <v>0.26634854465213176</v>
      </c>
      <c r="CB281" s="16"/>
      <c r="CC281" s="5">
        <f t="shared" si="206"/>
        <v>15667</v>
      </c>
      <c r="CD281" s="6">
        <f t="shared" si="207"/>
        <v>7.5022660353258743E-5</v>
      </c>
      <c r="CE281" s="19">
        <f t="shared" si="208"/>
        <v>1.0894313678514362</v>
      </c>
      <c r="CF281" s="4">
        <f t="shared" si="209"/>
        <v>8.1732039488504381E-5</v>
      </c>
      <c r="CG281" s="3">
        <f>IF('Ponderación por derecho'!$D$20="Error ponderación","",CF281/$CF$1127)</f>
        <v>5.4908945275019558E-5</v>
      </c>
      <c r="CH281" s="39"/>
    </row>
    <row r="282" spans="1:86" ht="18.95" customHeight="1">
      <c r="A282" s="7">
        <v>15673</v>
      </c>
      <c r="B282" s="7" t="s">
        <v>783</v>
      </c>
      <c r="C282" s="7" t="s">
        <v>820</v>
      </c>
      <c r="D282" s="5">
        <v>0</v>
      </c>
      <c r="E282" s="5">
        <v>119</v>
      </c>
      <c r="F282" s="5">
        <v>67.075069999999997</v>
      </c>
      <c r="G282" s="5">
        <v>59.73742</v>
      </c>
      <c r="H282" s="5">
        <v>78.738150000000005</v>
      </c>
      <c r="I282" s="5">
        <v>5.5433950000000003</v>
      </c>
      <c r="J282" s="5">
        <v>26.053979999999999</v>
      </c>
      <c r="K282" s="85">
        <v>9.8416000000000007E-3</v>
      </c>
      <c r="L282" s="85">
        <v>2.2941199999999998E-2</v>
      </c>
      <c r="M282" s="85">
        <v>1.53709E-2</v>
      </c>
      <c r="N282" s="85">
        <v>0</v>
      </c>
      <c r="O282" s="85">
        <v>8.2506000000000003E-3</v>
      </c>
      <c r="P282" s="85">
        <v>2.7422000000000002E-3</v>
      </c>
      <c r="Q282" s="85">
        <v>1.9252200000000001E-2</v>
      </c>
      <c r="R282" s="85">
        <v>6.4098999999999996E-3</v>
      </c>
      <c r="S282" s="85">
        <v>1.6224499999999999E-2</v>
      </c>
      <c r="T282" s="5">
        <v>0.81355929999999999</v>
      </c>
      <c r="U282" s="5">
        <v>0.1186441</v>
      </c>
      <c r="V282" s="5">
        <v>0.77966100000000005</v>
      </c>
      <c r="W282" s="5">
        <v>0.67796610000000002</v>
      </c>
      <c r="X282" s="5">
        <v>0.67796610000000002</v>
      </c>
      <c r="Y282" s="5">
        <v>0.81355929999999999</v>
      </c>
      <c r="Z282" s="5">
        <v>0.3333333</v>
      </c>
      <c r="AA282" s="5">
        <v>0</v>
      </c>
      <c r="AB282" s="5">
        <v>0</v>
      </c>
      <c r="AC282" s="5">
        <v>0.45989999999999998</v>
      </c>
      <c r="AD282" s="40">
        <v>30546.218487394959</v>
      </c>
      <c r="AE282" s="19">
        <v>0.6</v>
      </c>
      <c r="AF282" s="5">
        <v>0</v>
      </c>
      <c r="AG282" s="5">
        <v>0</v>
      </c>
      <c r="AH282" s="32">
        <v>0</v>
      </c>
      <c r="AI282" s="32">
        <v>0</v>
      </c>
      <c r="AJ282" s="32">
        <v>1</v>
      </c>
      <c r="AK282" s="16"/>
      <c r="AL282" s="34">
        <f t="shared" si="180"/>
        <v>-0.14536314088460653</v>
      </c>
      <c r="AM282" s="34">
        <f t="shared" si="181"/>
        <v>0.35343980361514143</v>
      </c>
      <c r="AN282" s="34">
        <f t="shared" si="182"/>
        <v>0.5208211755336577</v>
      </c>
      <c r="AO282" s="34">
        <f t="shared" si="183"/>
        <v>-1.2636048811445717</v>
      </c>
      <c r="AP282" s="34">
        <f t="shared" si="184"/>
        <v>9.1097574122857988E-2</v>
      </c>
      <c r="AQ282" s="34">
        <f t="shared" si="185"/>
        <v>-0.11450348427921975</v>
      </c>
      <c r="AR282" s="34">
        <f t="shared" si="186"/>
        <v>0.19376948846651579</v>
      </c>
      <c r="AS282" s="34">
        <f t="shared" si="187"/>
        <v>-0.72075433174988246</v>
      </c>
      <c r="AT282" s="34">
        <f t="shared" si="188"/>
        <v>-0.15074875333706975</v>
      </c>
      <c r="AU282" s="34">
        <f t="shared" si="189"/>
        <v>-0.2203275966519542</v>
      </c>
      <c r="AV282" s="34">
        <f t="shared" si="190"/>
        <v>-0.5824042388300098</v>
      </c>
      <c r="AW282" s="34">
        <f t="shared" si="191"/>
        <v>0.12770060124957341</v>
      </c>
      <c r="AX282" s="34">
        <f t="shared" si="192"/>
        <v>2.6955646876547709E-3</v>
      </c>
      <c r="AY282" s="34">
        <f t="shared" si="193"/>
        <v>0.41981737473237235</v>
      </c>
      <c r="AZ282" s="34">
        <f t="shared" si="194"/>
        <v>-2.2311652099670081</v>
      </c>
      <c r="BA282" s="34">
        <f t="shared" si="195"/>
        <v>-0.82605911851204228</v>
      </c>
      <c r="BB282" s="34">
        <f t="shared" si="196"/>
        <v>-0.50853628328833855</v>
      </c>
      <c r="BC282" s="34">
        <f t="shared" si="197"/>
        <v>0.50967302039973539</v>
      </c>
      <c r="BD282" s="34">
        <f t="shared" si="198"/>
        <v>-1.5470766821289208</v>
      </c>
      <c r="BE282" s="34">
        <f t="shared" si="199"/>
        <v>-0.73741017811855336</v>
      </c>
      <c r="BF282" s="34">
        <f t="shared" si="200"/>
        <v>2.3187199016135729</v>
      </c>
      <c r="BG282" s="34">
        <f t="shared" si="201"/>
        <v>-0.258133953880894</v>
      </c>
      <c r="BH282" s="34">
        <f t="shared" si="202"/>
        <v>-0.11506432621005545</v>
      </c>
      <c r="BI282" s="19">
        <f t="shared" si="210"/>
        <v>-0.13991380908586812</v>
      </c>
      <c r="BJ282" s="19">
        <f t="shared" si="211"/>
        <v>1.2891002931106232E-2</v>
      </c>
      <c r="BK282" s="19">
        <f t="shared" si="212"/>
        <v>-0.11881481741158455</v>
      </c>
      <c r="BL282" s="19">
        <f t="shared" si="213"/>
        <v>-0.14805594711083814</v>
      </c>
      <c r="BM282" s="19">
        <f t="shared" si="214"/>
        <v>-0.55876890155267234</v>
      </c>
      <c r="BN282" s="19">
        <f t="shared" si="215"/>
        <v>-0.4883925192777232</v>
      </c>
      <c r="BO282" s="19">
        <f t="shared" si="216"/>
        <v>-1.1223564966206687</v>
      </c>
      <c r="BP282" s="19">
        <f t="shared" si="217"/>
        <v>-7.1333788098475875E-2</v>
      </c>
      <c r="BQ282" s="19">
        <f t="shared" si="218"/>
        <v>0.86439137848711278</v>
      </c>
      <c r="BR282" s="19">
        <f t="shared" si="219"/>
        <v>5.4400933222905996E-3</v>
      </c>
      <c r="BS282" s="19">
        <f t="shared" si="220"/>
        <v>5.3129969212570106E-2</v>
      </c>
      <c r="BT282" s="19">
        <f>IF(AND('[1]Ponderación por derecho'!$B$13&lt;&gt;1,'[1]Ponderación por derecho'!$B$13&lt;&gt;0),"Error ponderación",IFERROR(IF(SUM($BI$1126:$BS$1126)=0,0,SUMPRODUCT($BI$1126:$BS$1126,BI282:BS282)),""))</f>
        <v>-0.70511780350743014</v>
      </c>
      <c r="BU282" s="34">
        <f t="shared" si="221"/>
        <v>-0.7072386928859985</v>
      </c>
      <c r="BV282" s="16">
        <f t="shared" si="222"/>
        <v>0</v>
      </c>
      <c r="BW282" s="34">
        <f t="shared" si="203"/>
        <v>-0.75946981670961522</v>
      </c>
      <c r="BX282" s="34">
        <f t="shared" si="204"/>
        <v>-4.7830684096352473E-2</v>
      </c>
      <c r="BY282" s="34">
        <f t="shared" si="223"/>
        <v>-0.28908439035746775</v>
      </c>
      <c r="BZ282" s="34">
        <f t="shared" si="224"/>
        <v>0.36546163038781182</v>
      </c>
      <c r="CA282" s="19">
        <f t="shared" si="205"/>
        <v>0.27685350810909509</v>
      </c>
      <c r="CB282" s="16"/>
      <c r="CC282" s="5">
        <f t="shared" si="206"/>
        <v>15673</v>
      </c>
      <c r="CD282" s="6">
        <f t="shared" si="207"/>
        <v>1.7402917313913821E-5</v>
      </c>
      <c r="CE282" s="19">
        <f t="shared" si="208"/>
        <v>0.59027034041565651</v>
      </c>
      <c r="CF282" s="4">
        <f t="shared" si="209"/>
        <v>1.0272425927109433E-5</v>
      </c>
      <c r="CG282" s="3">
        <f>IF('Ponderación por derecho'!$D$20="Error ponderación","",CF282/$CF$1127)</f>
        <v>6.9011868124577672E-6</v>
      </c>
      <c r="CH282" s="39"/>
    </row>
    <row r="283" spans="1:86" ht="18.95" customHeight="1">
      <c r="A283" s="7">
        <v>15676</v>
      </c>
      <c r="B283" s="7" t="s">
        <v>783</v>
      </c>
      <c r="C283" s="7" t="s">
        <v>819</v>
      </c>
      <c r="D283" s="5">
        <v>0</v>
      </c>
      <c r="E283" s="5">
        <v>20</v>
      </c>
      <c r="F283" s="5">
        <v>70.945099999999996</v>
      </c>
      <c r="G283" s="5">
        <v>55.560749999999999</v>
      </c>
      <c r="H283" s="5">
        <v>79.392520000000005</v>
      </c>
      <c r="I283" s="5">
        <v>11.495329999999999</v>
      </c>
      <c r="J283" s="5">
        <v>23.47664</v>
      </c>
      <c r="K283" s="85"/>
      <c r="L283" s="85">
        <v>0</v>
      </c>
      <c r="M283" s="85">
        <v>0</v>
      </c>
      <c r="N283" s="85">
        <v>0</v>
      </c>
      <c r="O283" s="85">
        <v>0</v>
      </c>
      <c r="P283" s="85">
        <v>0</v>
      </c>
      <c r="Q283" s="85">
        <v>0</v>
      </c>
      <c r="R283" s="85">
        <v>0</v>
      </c>
      <c r="S283" s="85">
        <v>0</v>
      </c>
      <c r="T283" s="5">
        <v>0.90476190000000001</v>
      </c>
      <c r="U283" s="5">
        <v>0.57142850000000001</v>
      </c>
      <c r="V283" s="5"/>
      <c r="W283" s="5">
        <v>0.76190480000000005</v>
      </c>
      <c r="X283" s="5">
        <v>0.85714290000000004</v>
      </c>
      <c r="Y283" s="5">
        <v>0.71428570000000002</v>
      </c>
      <c r="Z283" s="5">
        <v>0.5</v>
      </c>
      <c r="AA283" s="5">
        <v>0</v>
      </c>
      <c r="AB283" s="5">
        <v>0</v>
      </c>
      <c r="AC283" s="5">
        <v>0.52759999999999996</v>
      </c>
      <c r="AD283" s="40">
        <v>102800</v>
      </c>
      <c r="AE283" s="19">
        <v>0.84811320000000001</v>
      </c>
      <c r="AF283" s="5">
        <v>0</v>
      </c>
      <c r="AG283" s="5">
        <v>0</v>
      </c>
      <c r="AH283" s="32">
        <v>0</v>
      </c>
      <c r="AI283" s="32">
        <v>0</v>
      </c>
      <c r="AJ283" s="32">
        <v>0</v>
      </c>
      <c r="AK283" s="16"/>
      <c r="AL283" s="34">
        <f t="shared" si="180"/>
        <v>9.0874706125738766E-2</v>
      </c>
      <c r="AM283" s="34">
        <f t="shared" si="181"/>
        <v>-6.6110537956851359E-2</v>
      </c>
      <c r="AN283" s="34">
        <f t="shared" si="182"/>
        <v>0.59950505739656001</v>
      </c>
      <c r="AO283" s="34">
        <f t="shared" si="183"/>
        <v>-0.73236206273575621</v>
      </c>
      <c r="AP283" s="34">
        <f t="shared" si="184"/>
        <v>-0.10356855364160988</v>
      </c>
      <c r="AQ283" s="34" t="str">
        <f t="shared" si="185"/>
        <v/>
      </c>
      <c r="AR283" s="34">
        <f t="shared" si="186"/>
        <v>-0.60911705809610017</v>
      </c>
      <c r="AS283" s="34">
        <f t="shared" si="187"/>
        <v>-0.95991233330143277</v>
      </c>
      <c r="AT283" s="34">
        <f t="shared" si="188"/>
        <v>-0.15074875333706975</v>
      </c>
      <c r="AU283" s="34">
        <f t="shared" si="189"/>
        <v>-0.42992876172112682</v>
      </c>
      <c r="AV283" s="34">
        <f t="shared" si="190"/>
        <v>-0.64879765232385067</v>
      </c>
      <c r="AW283" s="34">
        <f t="shared" si="191"/>
        <v>-0.41165100414070804</v>
      </c>
      <c r="AX283" s="34">
        <f t="shared" si="192"/>
        <v>-0.20200785050292994</v>
      </c>
      <c r="AY283" s="34">
        <f t="shared" si="193"/>
        <v>-0.21011422768154267</v>
      </c>
      <c r="AZ283" s="34">
        <f t="shared" si="194"/>
        <v>-0.64676072134076035</v>
      </c>
      <c r="BA283" s="34">
        <f t="shared" si="195"/>
        <v>3.477865521279361</v>
      </c>
      <c r="BB283" s="34" t="str">
        <f t="shared" si="196"/>
        <v/>
      </c>
      <c r="BC283" s="34">
        <f t="shared" si="197"/>
        <v>1.4470380278089887</v>
      </c>
      <c r="BD283" s="34">
        <f t="shared" si="198"/>
        <v>0.60024213549226402</v>
      </c>
      <c r="BE283" s="34">
        <f t="shared" si="199"/>
        <v>-2.2553134980230269</v>
      </c>
      <c r="BF283" s="34">
        <f t="shared" si="200"/>
        <v>3.9861602244930614</v>
      </c>
      <c r="BG283" s="34">
        <f t="shared" si="201"/>
        <v>-0.258133953880894</v>
      </c>
      <c r="BH283" s="34">
        <f t="shared" si="202"/>
        <v>-0.11506432621005545</v>
      </c>
      <c r="BI283" s="19">
        <f t="shared" si="210"/>
        <v>2.0386852893379603</v>
      </c>
      <c r="BJ283" s="19">
        <f t="shared" si="211"/>
        <v>-0.33761379802647579</v>
      </c>
      <c r="BK283" s="19">
        <f t="shared" si="212"/>
        <v>0.19266680021109825</v>
      </c>
      <c r="BL283" s="19">
        <f t="shared" si="213"/>
        <v>-2.993702360566549E-2</v>
      </c>
      <c r="BM283" s="19">
        <f t="shared" si="214"/>
        <v>2.2248273376509104E-2</v>
      </c>
      <c r="BN283" s="19">
        <f t="shared" si="215"/>
        <v>-0.93774548140704628</v>
      </c>
      <c r="BO283" s="19">
        <f t="shared" si="216"/>
        <v>-0.59692459607240822</v>
      </c>
      <c r="BP283" s="19">
        <f t="shared" si="217"/>
        <v>-5.5566572188595585E-2</v>
      </c>
      <c r="BQ283" s="19">
        <f t="shared" si="218"/>
        <v>1.2889735676457525</v>
      </c>
      <c r="BR283" s="19">
        <f t="shared" si="219"/>
        <v>-0.1257911584788993</v>
      </c>
      <c r="BS283" s="19">
        <f t="shared" si="220"/>
        <v>-7.8101282588619786E-2</v>
      </c>
      <c r="BT283" s="19">
        <f>IF(AND('[1]Ponderación por derecho'!$B$13&lt;&gt;1,'[1]Ponderación por derecho'!$B$13&lt;&gt;0),"Error ponderación",IFERROR(IF(SUM($BI$1126:$BS$1126)=0,0,SUMPRODUCT($BI$1126:$BS$1126,BI283:BS283)),""))</f>
        <v>-0.64730870206361324</v>
      </c>
      <c r="BU283" s="34">
        <f t="shared" si="221"/>
        <v>-0.64883203540562784</v>
      </c>
      <c r="BV283" s="16">
        <f t="shared" si="222"/>
        <v>0</v>
      </c>
      <c r="BW283" s="34">
        <f t="shared" si="203"/>
        <v>0.22050680192902836</v>
      </c>
      <c r="BX283" s="34">
        <f t="shared" si="204"/>
        <v>-4.3762669812634727E-2</v>
      </c>
      <c r="BY283" s="34">
        <f t="shared" si="223"/>
        <v>0.73585719375712888</v>
      </c>
      <c r="BZ283" s="34">
        <f t="shared" si="224"/>
        <v>-0.30420044195784085</v>
      </c>
      <c r="CA283" s="19">
        <f t="shared" si="205"/>
        <v>-0.23214534421001978</v>
      </c>
      <c r="CB283" s="16"/>
      <c r="CC283" s="5">
        <f t="shared" si="206"/>
        <v>15676</v>
      </c>
      <c r="CD283" s="6">
        <f t="shared" si="207"/>
        <v>2.9248600527586257E-6</v>
      </c>
      <c r="CE283" s="19">
        <f t="shared" si="208"/>
        <v>0.32912526066283615</v>
      </c>
      <c r="CF283" s="4">
        <f t="shared" si="209"/>
        <v>9.6264532726649933E-7</v>
      </c>
      <c r="CG283" s="3">
        <f>IF('Ponderación por derecho'!$D$20="Error ponderación","",CF283/$CF$1127)</f>
        <v>6.4672116253215437E-7</v>
      </c>
      <c r="CH283" s="39"/>
    </row>
    <row r="284" spans="1:86" ht="18.95" customHeight="1">
      <c r="A284" s="7">
        <v>15681</v>
      </c>
      <c r="B284" s="7" t="s">
        <v>783</v>
      </c>
      <c r="C284" s="7" t="s">
        <v>818</v>
      </c>
      <c r="D284" s="5">
        <v>0</v>
      </c>
      <c r="E284" s="5">
        <v>213</v>
      </c>
      <c r="F284" s="5">
        <v>83.515010000000004</v>
      </c>
      <c r="G284" s="5">
        <v>61.826889999999999</v>
      </c>
      <c r="H284" s="5">
        <v>71.659360000000007</v>
      </c>
      <c r="I284" s="5">
        <v>27.483049999999999</v>
      </c>
      <c r="J284" s="5">
        <v>28.368569999999998</v>
      </c>
      <c r="K284" s="85"/>
      <c r="L284" s="85">
        <v>1.91816E-2</v>
      </c>
      <c r="M284" s="85">
        <v>7.0426600000000006E-2</v>
      </c>
      <c r="N284" s="85">
        <v>0</v>
      </c>
      <c r="O284" s="85">
        <v>2.9693600000000001E-2</v>
      </c>
      <c r="P284" s="85">
        <v>1.77421E-2</v>
      </c>
      <c r="Q284" s="85">
        <v>5.2021499999999998E-2</v>
      </c>
      <c r="R284" s="85">
        <v>1.2478000000000001E-3</v>
      </c>
      <c r="S284" s="85">
        <v>1.6096999999999999E-3</v>
      </c>
      <c r="T284" s="5">
        <v>0.88944719999999999</v>
      </c>
      <c r="U284" s="5">
        <v>0.20100499999999999</v>
      </c>
      <c r="V284" s="5">
        <v>0.76884419999999998</v>
      </c>
      <c r="W284" s="5">
        <v>0.52763819999999995</v>
      </c>
      <c r="X284" s="5">
        <v>0.81407030000000002</v>
      </c>
      <c r="Y284" s="5">
        <v>0.81407030000000002</v>
      </c>
      <c r="Z284" s="5">
        <v>0.45</v>
      </c>
      <c r="AA284" s="5">
        <v>0</v>
      </c>
      <c r="AB284" s="5">
        <v>0</v>
      </c>
      <c r="AC284" s="5">
        <v>0.55689999999999995</v>
      </c>
      <c r="AD284" s="40">
        <v>12938.967136150235</v>
      </c>
      <c r="AE284" s="19" t="s">
        <v>1121</v>
      </c>
      <c r="AF284" s="5">
        <v>0</v>
      </c>
      <c r="AG284" s="5">
        <v>0</v>
      </c>
      <c r="AH284" s="32">
        <v>0</v>
      </c>
      <c r="AI284" s="32">
        <v>0</v>
      </c>
      <c r="AJ284" s="32">
        <v>1</v>
      </c>
      <c r="AK284" s="16"/>
      <c r="AL284" s="34">
        <f t="shared" si="180"/>
        <v>0.85817844163006596</v>
      </c>
      <c r="AM284" s="34">
        <f t="shared" si="181"/>
        <v>0.56332898619466798</v>
      </c>
      <c r="AN284" s="34">
        <f t="shared" si="182"/>
        <v>-0.33035885425421957</v>
      </c>
      <c r="AO284" s="34">
        <f t="shared" si="183"/>
        <v>0.69462956817603783</v>
      </c>
      <c r="AP284" s="34">
        <f t="shared" si="184"/>
        <v>0.26591823133624837</v>
      </c>
      <c r="AQ284" s="34" t="str">
        <f t="shared" si="185"/>
        <v/>
      </c>
      <c r="AR284" s="34">
        <f t="shared" si="186"/>
        <v>6.2192576166513615E-2</v>
      </c>
      <c r="AS284" s="34">
        <f t="shared" si="187"/>
        <v>0.1358650715395596</v>
      </c>
      <c r="AT284" s="34">
        <f t="shared" si="188"/>
        <v>-0.15074875333706975</v>
      </c>
      <c r="AU284" s="34">
        <f t="shared" si="189"/>
        <v>0.32441797125562444</v>
      </c>
      <c r="AV284" s="34">
        <f t="shared" si="190"/>
        <v>-0.21923066904434013</v>
      </c>
      <c r="AW284" s="34">
        <f t="shared" si="191"/>
        <v>1.0457346213883498</v>
      </c>
      <c r="AX284" s="34">
        <f t="shared" si="192"/>
        <v>-0.162158723141378</v>
      </c>
      <c r="AY284" s="34">
        <f t="shared" si="193"/>
        <v>-0.1476160982842929</v>
      </c>
      <c r="AZ284" s="34">
        <f t="shared" si="194"/>
        <v>-0.91281321789200354</v>
      </c>
      <c r="BA284" s="34">
        <f t="shared" si="195"/>
        <v>-4.3180762134491034E-2</v>
      </c>
      <c r="BB284" s="34">
        <f t="shared" si="196"/>
        <v>-0.7738619145491753</v>
      </c>
      <c r="BC284" s="34">
        <f t="shared" si="197"/>
        <v>-1.169077223496316</v>
      </c>
      <c r="BD284" s="34">
        <f t="shared" si="198"/>
        <v>8.4044700869755615E-2</v>
      </c>
      <c r="BE284" s="34">
        <f t="shared" si="199"/>
        <v>-0.72959693676867543</v>
      </c>
      <c r="BF284" s="34">
        <f t="shared" si="200"/>
        <v>3.4859282276756143</v>
      </c>
      <c r="BG284" s="34">
        <f t="shared" si="201"/>
        <v>-0.258133953880894</v>
      </c>
      <c r="BH284" s="34">
        <f t="shared" si="202"/>
        <v>-0.11506432621005545</v>
      </c>
      <c r="BI284" s="19">
        <f t="shared" si="210"/>
        <v>-0.18676980819435529</v>
      </c>
      <c r="BJ284" s="19">
        <f t="shared" si="211"/>
        <v>-4.9446784062664562E-2</v>
      </c>
      <c r="BK284" s="19">
        <f t="shared" si="212"/>
        <v>-5.834457010889682E-2</v>
      </c>
      <c r="BL284" s="19">
        <f t="shared" si="213"/>
        <v>0.35371484414649812</v>
      </c>
      <c r="BM284" s="19">
        <f t="shared" si="214"/>
        <v>0.22479363448720946</v>
      </c>
      <c r="BN284" s="19">
        <f t="shared" si="215"/>
        <v>-3.0216388060983219E-2</v>
      </c>
      <c r="BO284" s="19">
        <f t="shared" si="216"/>
        <v>0.27585032389079472</v>
      </c>
      <c r="BP284" s="19">
        <f t="shared" si="217"/>
        <v>0.34800985924434397</v>
      </c>
      <c r="BQ284" s="19">
        <f t="shared" si="218"/>
        <v>1.3988301903404625</v>
      </c>
      <c r="BR284" s="19">
        <f t="shared" si="219"/>
        <v>0.15080946315495969</v>
      </c>
      <c r="BS284" s="19">
        <f t="shared" si="220"/>
        <v>0.1984993390452392</v>
      </c>
      <c r="BT284" s="19">
        <f>IF(AND('[1]Ponderación por derecho'!$B$13&lt;&gt;1,'[1]Ponderación por derecho'!$B$13&lt;&gt;0),"Error ponderación",IFERROR(IF(SUM($BI$1126:$BS$1126)=0,0,SUMPRODUCT($BI$1126:$BS$1126,BI284:BS284)),""))</f>
        <v>0.11897088871456948</v>
      </c>
      <c r="BU284" s="34">
        <f t="shared" si="221"/>
        <v>0.12536836686626807</v>
      </c>
      <c r="BV284" s="16">
        <f t="shared" si="222"/>
        <v>0</v>
      </c>
      <c r="BW284" s="34">
        <f t="shared" si="203"/>
        <v>0.644632576317688</v>
      </c>
      <c r="BX284" s="34">
        <f t="shared" si="204"/>
        <v>-4.8822003145603574E-2</v>
      </c>
      <c r="BY284" s="34" t="str">
        <f t="shared" si="223"/>
        <v/>
      </c>
      <c r="BZ284" s="34">
        <f t="shared" si="224"/>
        <v>-0.29790528658604221</v>
      </c>
      <c r="CA284" s="19">
        <f t="shared" si="205"/>
        <v>-0.22736050273289618</v>
      </c>
      <c r="CB284" s="16"/>
      <c r="CC284" s="5">
        <f t="shared" si="206"/>
        <v>15681</v>
      </c>
      <c r="CD284" s="6">
        <f t="shared" si="207"/>
        <v>3.1149759561879366E-5</v>
      </c>
      <c r="CE284" s="19">
        <f t="shared" si="208"/>
        <v>1.1506546839278997</v>
      </c>
      <c r="CF284" s="4">
        <f t="shared" si="209"/>
        <v>3.5842616743104375E-5</v>
      </c>
      <c r="CG284" s="3">
        <f>IF('Ponderación por derecho'!$D$20="Error ponderación","",CF284/$CF$1127)</f>
        <v>2.4079666842737094E-5</v>
      </c>
      <c r="CH284" s="39"/>
    </row>
    <row r="285" spans="1:86" ht="18.95" customHeight="1">
      <c r="A285" s="7">
        <v>15686</v>
      </c>
      <c r="B285" s="7" t="s">
        <v>783</v>
      </c>
      <c r="C285" s="7" t="s">
        <v>817</v>
      </c>
      <c r="D285" s="5">
        <v>0</v>
      </c>
      <c r="E285" s="5">
        <v>170</v>
      </c>
      <c r="F285" s="5">
        <v>76.419269999999997</v>
      </c>
      <c r="G285" s="5">
        <v>64.819869999999995</v>
      </c>
      <c r="H285" s="5">
        <v>79.776200000000003</v>
      </c>
      <c r="I285" s="5">
        <v>19.923580000000001</v>
      </c>
      <c r="J285" s="5">
        <v>24.235810000000001</v>
      </c>
      <c r="K285" s="85"/>
      <c r="L285" s="85">
        <v>9.8451000000000007E-3</v>
      </c>
      <c r="M285" s="85">
        <v>8.0923300000000004E-2</v>
      </c>
      <c r="N285" s="85">
        <v>0</v>
      </c>
      <c r="O285" s="85">
        <v>4.0466E-3</v>
      </c>
      <c r="P285" s="85">
        <v>2.5980799999999998E-2</v>
      </c>
      <c r="Q285" s="85">
        <v>0</v>
      </c>
      <c r="R285" s="85">
        <v>7.3090000000000004E-4</v>
      </c>
      <c r="S285" s="85">
        <v>0</v>
      </c>
      <c r="T285" s="5">
        <v>0.94021739999999998</v>
      </c>
      <c r="U285" s="5">
        <v>0.20108690000000001</v>
      </c>
      <c r="V285" s="5">
        <v>0.81521739999999998</v>
      </c>
      <c r="W285" s="5">
        <v>0.61956520000000004</v>
      </c>
      <c r="X285" s="5">
        <v>0.81521739999999998</v>
      </c>
      <c r="Y285" s="5">
        <v>0.81521739999999998</v>
      </c>
      <c r="Z285" s="5">
        <v>3.6363699999999999E-2</v>
      </c>
      <c r="AA285" s="5">
        <v>0</v>
      </c>
      <c r="AB285" s="5">
        <v>0</v>
      </c>
      <c r="AC285" s="5">
        <v>0.52470000000000006</v>
      </c>
      <c r="AD285" s="40">
        <v>114294.11764705883</v>
      </c>
      <c r="AE285" s="19" t="s">
        <v>1121</v>
      </c>
      <c r="AF285" s="5">
        <v>1</v>
      </c>
      <c r="AG285" s="5">
        <v>0</v>
      </c>
      <c r="AH285" s="32">
        <v>0</v>
      </c>
      <c r="AI285" s="32">
        <v>0</v>
      </c>
      <c r="AJ285" s="32">
        <v>0</v>
      </c>
      <c r="AK285" s="16"/>
      <c r="AL285" s="34">
        <f t="shared" si="180"/>
        <v>0.42503390772588712</v>
      </c>
      <c r="AM285" s="34">
        <f t="shared" si="181"/>
        <v>0.86397657897028601</v>
      </c>
      <c r="AN285" s="34">
        <f t="shared" si="182"/>
        <v>0.6456401671863703</v>
      </c>
      <c r="AO285" s="34">
        <f t="shared" si="183"/>
        <v>1.9905440900305157E-2</v>
      </c>
      <c r="AP285" s="34">
        <f t="shared" si="184"/>
        <v>-4.6228550299035248E-2</v>
      </c>
      <c r="AQ285" s="34" t="str">
        <f t="shared" si="185"/>
        <v/>
      </c>
      <c r="AR285" s="34">
        <f t="shared" si="186"/>
        <v>-0.26456235565840674</v>
      </c>
      <c r="AS285" s="34">
        <f t="shared" si="187"/>
        <v>0.29918470766276362</v>
      </c>
      <c r="AT285" s="34">
        <f t="shared" si="188"/>
        <v>-0.15074875333706975</v>
      </c>
      <c r="AU285" s="34">
        <f t="shared" si="189"/>
        <v>-0.32712750186500555</v>
      </c>
      <c r="AV285" s="34">
        <f t="shared" si="190"/>
        <v>-1.9757466596777386E-2</v>
      </c>
      <c r="AW285" s="34">
        <f t="shared" si="191"/>
        <v>-0.41165100414070804</v>
      </c>
      <c r="AX285" s="34">
        <f t="shared" si="192"/>
        <v>-0.17866618742506626</v>
      </c>
      <c r="AY285" s="34">
        <f t="shared" si="193"/>
        <v>-0.21011422768154267</v>
      </c>
      <c r="AZ285" s="34">
        <f t="shared" si="194"/>
        <v>-3.0814976959702516E-2</v>
      </c>
      <c r="BA285" s="34">
        <f t="shared" si="195"/>
        <v>-4.2402264845275643E-2</v>
      </c>
      <c r="BB285" s="34">
        <f t="shared" si="196"/>
        <v>0.36362778328983014</v>
      </c>
      <c r="BC285" s="34">
        <f t="shared" si="197"/>
        <v>-0.14250481963361056</v>
      </c>
      <c r="BD285" s="34">
        <f t="shared" si="198"/>
        <v>9.7791957298563187E-2</v>
      </c>
      <c r="BE285" s="34">
        <f t="shared" si="199"/>
        <v>-0.71205766249774782</v>
      </c>
      <c r="BF285" s="34">
        <f t="shared" si="200"/>
        <v>-0.65235401842799745</v>
      </c>
      <c r="BG285" s="34">
        <f t="shared" si="201"/>
        <v>-0.258133953880894</v>
      </c>
      <c r="BH285" s="34">
        <f t="shared" si="202"/>
        <v>-0.11506432621005545</v>
      </c>
      <c r="BI285" s="19">
        <f t="shared" si="210"/>
        <v>0.30161895117054732</v>
      </c>
      <c r="BJ285" s="19">
        <f t="shared" si="211"/>
        <v>0.3210140022005698</v>
      </c>
      <c r="BK285" s="19">
        <f t="shared" si="212"/>
        <v>0.19390459858501341</v>
      </c>
      <c r="BL285" s="19">
        <f t="shared" si="213"/>
        <v>0.1371425771944087</v>
      </c>
      <c r="BM285" s="19">
        <f t="shared" si="214"/>
        <v>-9.1854698288492534E-2</v>
      </c>
      <c r="BN285" s="19">
        <f t="shared" si="215"/>
        <v>-0.10226040712287937</v>
      </c>
      <c r="BO285" s="19">
        <f t="shared" si="216"/>
        <v>-0.14085351340003513</v>
      </c>
      <c r="BP285" s="19">
        <f t="shared" si="217"/>
        <v>0.12318386015041043</v>
      </c>
      <c r="BQ285" s="19">
        <f t="shared" si="218"/>
        <v>-0.14581144612788433</v>
      </c>
      <c r="BR285" s="19">
        <f t="shared" si="219"/>
        <v>-1.4404757945516516E-2</v>
      </c>
      <c r="BS285" s="19">
        <f t="shared" si="220"/>
        <v>3.3285117944763E-2</v>
      </c>
      <c r="BT285" s="19">
        <f>IF(AND('[1]Ponderación por derecho'!$B$13&lt;&gt;1,'[1]Ponderación por derecho'!$B$13&lt;&gt;0),"Error ponderación",IFERROR(IF(SUM($BI$1126:$BS$1126)=0,0,SUMPRODUCT($BI$1126:$BS$1126,BI285:BS285)),""))</f>
        <v>-3.6902078396767415E-2</v>
      </c>
      <c r="BU285" s="34">
        <f t="shared" si="221"/>
        <v>-3.2115814225335271E-2</v>
      </c>
      <c r="BV285" s="16">
        <f t="shared" si="222"/>
        <v>0</v>
      </c>
      <c r="BW285" s="34">
        <f t="shared" si="203"/>
        <v>0.17852848296223411</v>
      </c>
      <c r="BX285" s="34">
        <f t="shared" si="204"/>
        <v>-4.311553088387416E-2</v>
      </c>
      <c r="BY285" s="34" t="str">
        <f t="shared" si="223"/>
        <v/>
      </c>
      <c r="BZ285" s="34">
        <f t="shared" si="224"/>
        <v>-6.770647603917998E-2</v>
      </c>
      <c r="CA285" s="19">
        <f t="shared" si="205"/>
        <v>-5.239026742726087E-2</v>
      </c>
      <c r="CB285" s="16"/>
      <c r="CC285" s="5">
        <f t="shared" si="206"/>
        <v>15686</v>
      </c>
      <c r="CD285" s="6">
        <f t="shared" si="207"/>
        <v>2.4861310448448319E-5</v>
      </c>
      <c r="CE285" s="19">
        <f t="shared" si="208"/>
        <v>1.2028996160354553</v>
      </c>
      <c r="CF285" s="4">
        <f t="shared" si="209"/>
        <v>2.9905660792576733E-5</v>
      </c>
      <c r="CG285" s="3">
        <f>IF('Ponderación por derecho'!$D$20="Error ponderación","",CF285/$CF$1127)</f>
        <v>2.0091120962469727E-5</v>
      </c>
      <c r="CH285" s="39"/>
    </row>
    <row r="286" spans="1:86" ht="18.95" customHeight="1">
      <c r="A286" s="7">
        <v>15690</v>
      </c>
      <c r="B286" s="7" t="s">
        <v>783</v>
      </c>
      <c r="C286" s="7" t="s">
        <v>489</v>
      </c>
      <c r="D286" s="5">
        <v>0</v>
      </c>
      <c r="E286" s="5">
        <v>237</v>
      </c>
      <c r="F286" s="5">
        <v>60.835209999999996</v>
      </c>
      <c r="G286" s="5">
        <v>50.695010000000003</v>
      </c>
      <c r="H286" s="5">
        <v>69.950940000000003</v>
      </c>
      <c r="I286" s="5">
        <v>11.97874</v>
      </c>
      <c r="J286" s="5">
        <v>20.75225</v>
      </c>
      <c r="K286" s="85"/>
      <c r="L286" s="85">
        <v>4.0157100000000001E-2</v>
      </c>
      <c r="M286" s="85">
        <v>3.9161000000000001E-2</v>
      </c>
      <c r="N286" s="85">
        <v>0</v>
      </c>
      <c r="O286" s="85">
        <v>3.84385E-2</v>
      </c>
      <c r="P286" s="85">
        <v>0.1161227</v>
      </c>
      <c r="Q286" s="85">
        <v>1.8378700000000001E-2</v>
      </c>
      <c r="R286" s="85">
        <v>8.7528999999999992E-3</v>
      </c>
      <c r="S286" s="85">
        <v>4.3602299999999997E-2</v>
      </c>
      <c r="T286" s="5"/>
      <c r="U286" s="5">
        <v>0.18461540000000001</v>
      </c>
      <c r="V286" s="5">
        <v>0.82051280000000004</v>
      </c>
      <c r="W286" s="5">
        <v>0.53846159999999998</v>
      </c>
      <c r="X286" s="5">
        <v>0.76923079999999999</v>
      </c>
      <c r="Y286" s="5">
        <v>0.90256409999999998</v>
      </c>
      <c r="Z286" s="5">
        <v>0.37383169999999999</v>
      </c>
      <c r="AA286" s="5">
        <v>0</v>
      </c>
      <c r="AB286" s="5">
        <v>4.2194099999999998E-3</v>
      </c>
      <c r="AC286" s="5">
        <v>0.53680000000000005</v>
      </c>
      <c r="AD286" s="40">
        <v>87232.067510548528</v>
      </c>
      <c r="AE286" s="19">
        <v>0.83113210000000004</v>
      </c>
      <c r="AF286" s="5">
        <v>0</v>
      </c>
      <c r="AG286" s="5">
        <v>0</v>
      </c>
      <c r="AH286" s="32">
        <v>0</v>
      </c>
      <c r="AI286" s="32">
        <v>0</v>
      </c>
      <c r="AJ286" s="32">
        <v>0</v>
      </c>
      <c r="AK286" s="16"/>
      <c r="AL286" s="34">
        <f t="shared" si="180"/>
        <v>-0.52626227914606016</v>
      </c>
      <c r="AM286" s="34">
        <f t="shared" si="181"/>
        <v>-0.55487859456666389</v>
      </c>
      <c r="AN286" s="34">
        <f t="shared" si="182"/>
        <v>-0.53578562726065282</v>
      </c>
      <c r="AO286" s="34">
        <f t="shared" si="183"/>
        <v>-0.68921507090083101</v>
      </c>
      <c r="AP286" s="34">
        <f t="shared" si="184"/>
        <v>-0.3093413472273373</v>
      </c>
      <c r="AQ286" s="34" t="str">
        <f t="shared" si="185"/>
        <v/>
      </c>
      <c r="AR286" s="34">
        <f t="shared" si="186"/>
        <v>0.79628437421649145</v>
      </c>
      <c r="AS286" s="34">
        <f t="shared" si="187"/>
        <v>-0.35060080965868839</v>
      </c>
      <c r="AT286" s="34">
        <f t="shared" si="188"/>
        <v>-0.15074875333706975</v>
      </c>
      <c r="AU286" s="34">
        <f t="shared" si="189"/>
        <v>0.5465765086242288</v>
      </c>
      <c r="AV286" s="34">
        <f t="shared" si="190"/>
        <v>2.1627341240313509</v>
      </c>
      <c r="AW286" s="34">
        <f t="shared" si="191"/>
        <v>0.10322944328796849</v>
      </c>
      <c r="AX286" s="34">
        <f t="shared" si="192"/>
        <v>7.7520460831360577E-2</v>
      </c>
      <c r="AY286" s="34">
        <f t="shared" si="193"/>
        <v>1.4827864292220441</v>
      </c>
      <c r="AZ286" s="34" t="str">
        <f t="shared" si="194"/>
        <v/>
      </c>
      <c r="BA286" s="34">
        <f t="shared" si="195"/>
        <v>-0.19897147240702931</v>
      </c>
      <c r="BB286" s="34">
        <f t="shared" si="196"/>
        <v>0.49351881832594452</v>
      </c>
      <c r="BC286" s="34">
        <f t="shared" si="197"/>
        <v>-1.0482095376589926</v>
      </c>
      <c r="BD286" s="34">
        <f t="shared" si="198"/>
        <v>-0.45332789492794351</v>
      </c>
      <c r="BE286" s="34">
        <f t="shared" si="199"/>
        <v>0.62348215788451034</v>
      </c>
      <c r="BF286" s="34">
        <f t="shared" si="200"/>
        <v>2.7238918116118072</v>
      </c>
      <c r="BG286" s="34">
        <f t="shared" si="201"/>
        <v>-0.258133953880894</v>
      </c>
      <c r="BH286" s="34">
        <f t="shared" si="202"/>
        <v>-9.8866781613048769E-3</v>
      </c>
      <c r="BI286" s="19">
        <f t="shared" si="210"/>
        <v>-0.36737854983384105</v>
      </c>
      <c r="BJ286" s="19">
        <f t="shared" si="211"/>
        <v>0.24497486599192406</v>
      </c>
      <c r="BK286" s="19">
        <f t="shared" si="212"/>
        <v>-0.6416908754879137</v>
      </c>
      <c r="BL286" s="19">
        <f t="shared" si="213"/>
        <v>-0.33850551624156494</v>
      </c>
      <c r="BM286" s="19">
        <f t="shared" si="214"/>
        <v>-7.203091117701732E-2</v>
      </c>
      <c r="BN286" s="19">
        <f t="shared" si="215"/>
        <v>0.75331800092326706</v>
      </c>
      <c r="BO286" s="19">
        <f t="shared" si="216"/>
        <v>-0.29299281380643127</v>
      </c>
      <c r="BP286" s="19">
        <f t="shared" si="217"/>
        <v>-0.22437090915734981</v>
      </c>
      <c r="BQ286" s="19">
        <f t="shared" si="218"/>
        <v>1.2268053205625971</v>
      </c>
      <c r="BR286" s="19">
        <f t="shared" si="219"/>
        <v>0.23279673206502996</v>
      </c>
      <c r="BS286" s="19">
        <f t="shared" si="220"/>
        <v>0.31554582397155967</v>
      </c>
      <c r="BT286" s="19">
        <f>IF(AND('[1]Ponderación por derecho'!$B$13&lt;&gt;1,'[1]Ponderación por derecho'!$B$13&lt;&gt;0),"Error ponderación",IFERROR(IF(SUM($BI$1126:$BS$1126)=0,0,SUMPRODUCT($BI$1126:$BS$1126,BI286:BS286)),""))</f>
        <v>0.12849396657214929</v>
      </c>
      <c r="BU286" s="34">
        <f t="shared" si="221"/>
        <v>0.13498988203766596</v>
      </c>
      <c r="BV286" s="16">
        <f t="shared" si="222"/>
        <v>0</v>
      </c>
      <c r="BW286" s="34">
        <f t="shared" si="203"/>
        <v>0.35367940003058845</v>
      </c>
      <c r="BX286" s="34">
        <f t="shared" si="204"/>
        <v>-4.4639171642839891E-2</v>
      </c>
      <c r="BY286" s="34">
        <f t="shared" si="223"/>
        <v>0.66570923091594048</v>
      </c>
      <c r="BZ286" s="34">
        <f t="shared" si="224"/>
        <v>-0.324916486434563</v>
      </c>
      <c r="CA286" s="19">
        <f t="shared" si="205"/>
        <v>-0.24789126039474391</v>
      </c>
      <c r="CB286" s="16"/>
      <c r="CC286" s="5">
        <f t="shared" si="206"/>
        <v>15690</v>
      </c>
      <c r="CD286" s="6">
        <f t="shared" si="207"/>
        <v>3.4659591625189711E-5</v>
      </c>
      <c r="CE286" s="19">
        <f t="shared" si="208"/>
        <v>0.87128388175955751</v>
      </c>
      <c r="CF286" s="4">
        <f t="shared" si="209"/>
        <v>3.0198343531396341E-5</v>
      </c>
      <c r="CG286" s="3">
        <f>IF('Ponderación por derecho'!$D$20="Error ponderación","",CF286/$CF$1127)</f>
        <v>2.0287750100679951E-5</v>
      </c>
      <c r="CH286" s="39"/>
    </row>
    <row r="287" spans="1:86" ht="18.95" customHeight="1">
      <c r="A287" s="7">
        <v>15693</v>
      </c>
      <c r="B287" s="7" t="s">
        <v>783</v>
      </c>
      <c r="C287" s="7" t="s">
        <v>816</v>
      </c>
      <c r="D287" s="5">
        <v>0</v>
      </c>
      <c r="E287" s="5">
        <v>168</v>
      </c>
      <c r="F287" s="5">
        <v>46.81626</v>
      </c>
      <c r="G287" s="5">
        <v>48.137459999999997</v>
      </c>
      <c r="H287" s="5">
        <v>73.674229999999994</v>
      </c>
      <c r="I287" s="5">
        <v>9.7341350000000002</v>
      </c>
      <c r="J287" s="5">
        <v>8.3474319999999995</v>
      </c>
      <c r="K287" s="85">
        <v>0</v>
      </c>
      <c r="L287" s="85">
        <v>0</v>
      </c>
      <c r="M287" s="85">
        <v>9.2555999999999992E-3</v>
      </c>
      <c r="N287" s="85">
        <v>0</v>
      </c>
      <c r="O287" s="85">
        <v>5.6795999999999999E-3</v>
      </c>
      <c r="P287" s="85">
        <v>6.2287000000000002E-3</v>
      </c>
      <c r="Q287" s="85">
        <v>3.1183000000000001E-3</v>
      </c>
      <c r="R287" s="85">
        <v>2.2702E-3</v>
      </c>
      <c r="S287" s="85">
        <v>1.0621800000000001E-2</v>
      </c>
      <c r="T287" s="5"/>
      <c r="U287" s="5">
        <v>0.40935670000000002</v>
      </c>
      <c r="V287" s="5">
        <v>0.81286550000000002</v>
      </c>
      <c r="W287" s="5">
        <v>0.7192982</v>
      </c>
      <c r="X287" s="5">
        <v>0.77777779999999996</v>
      </c>
      <c r="Y287" s="5">
        <v>0.93567250000000002</v>
      </c>
      <c r="Z287" s="5">
        <v>0.1071429</v>
      </c>
      <c r="AA287" s="5">
        <v>0</v>
      </c>
      <c r="AB287" s="5">
        <v>0</v>
      </c>
      <c r="AC287" s="5">
        <v>0.59340000000000004</v>
      </c>
      <c r="AD287" s="40">
        <v>0</v>
      </c>
      <c r="AE287" s="19">
        <v>0.75377360000000004</v>
      </c>
      <c r="AF287" s="5">
        <v>0</v>
      </c>
      <c r="AG287" s="5">
        <v>0</v>
      </c>
      <c r="AH287" s="32">
        <v>0</v>
      </c>
      <c r="AI287" s="32">
        <v>0</v>
      </c>
      <c r="AJ287" s="32">
        <v>1</v>
      </c>
      <c r="AK287" s="16"/>
      <c r="AL287" s="34">
        <f t="shared" si="180"/>
        <v>-1.3820196157418176</v>
      </c>
      <c r="AM287" s="34">
        <f t="shared" si="181"/>
        <v>-0.81178684350360464</v>
      </c>
      <c r="AN287" s="34">
        <f t="shared" si="182"/>
        <v>-8.808339381271893E-2</v>
      </c>
      <c r="AO287" s="34">
        <f t="shared" si="183"/>
        <v>-0.88955836873834426</v>
      </c>
      <c r="AP287" s="34">
        <f t="shared" si="184"/>
        <v>-1.24627550635379</v>
      </c>
      <c r="AQ287" s="34">
        <f t="shared" si="185"/>
        <v>-0.3929029539360685</v>
      </c>
      <c r="AR287" s="34">
        <f t="shared" si="186"/>
        <v>-0.60911705809610017</v>
      </c>
      <c r="AS287" s="34">
        <f t="shared" si="187"/>
        <v>-0.8159031471665591</v>
      </c>
      <c r="AT287" s="34">
        <f t="shared" si="188"/>
        <v>-0.15074875333706975</v>
      </c>
      <c r="AU287" s="34">
        <f t="shared" si="189"/>
        <v>-0.28564219139571134</v>
      </c>
      <c r="AV287" s="34">
        <f t="shared" si="190"/>
        <v>-0.49799003266478625</v>
      </c>
      <c r="AW287" s="34">
        <f t="shared" si="191"/>
        <v>-0.32429163164881025</v>
      </c>
      <c r="AX287" s="34">
        <f t="shared" si="192"/>
        <v>-0.12950785936957912</v>
      </c>
      <c r="AY287" s="34">
        <f t="shared" si="193"/>
        <v>0.20228723273450239</v>
      </c>
      <c r="AZ287" s="34" t="str">
        <f t="shared" si="194"/>
        <v/>
      </c>
      <c r="BA287" s="34">
        <f t="shared" si="195"/>
        <v>1.9372982812522215</v>
      </c>
      <c r="BB287" s="34">
        <f t="shared" si="196"/>
        <v>0.30593795338058272</v>
      </c>
      <c r="BC287" s="34">
        <f t="shared" si="197"/>
        <v>0.97123918979168411</v>
      </c>
      <c r="BD287" s="34">
        <f t="shared" si="198"/>
        <v>-0.35089759181834335</v>
      </c>
      <c r="BE287" s="34">
        <f t="shared" si="199"/>
        <v>1.129712920914413</v>
      </c>
      <c r="BF287" s="34">
        <f t="shared" si="200"/>
        <v>5.5766392554831595E-2</v>
      </c>
      <c r="BG287" s="34">
        <f t="shared" si="201"/>
        <v>-0.258133953880894</v>
      </c>
      <c r="BH287" s="34">
        <f t="shared" si="202"/>
        <v>-0.11506432621005545</v>
      </c>
      <c r="BI287" s="19">
        <f t="shared" si="210"/>
        <v>0.48543731116781136</v>
      </c>
      <c r="BJ287" s="19">
        <f t="shared" si="211"/>
        <v>-0.3716553160730407</v>
      </c>
      <c r="BK287" s="19">
        <f t="shared" si="212"/>
        <v>-0.40889452437223084</v>
      </c>
      <c r="BL287" s="19">
        <f t="shared" si="213"/>
        <v>-0.76638418453944368</v>
      </c>
      <c r="BM287" s="19">
        <f t="shared" si="214"/>
        <v>-0.62760509652261487</v>
      </c>
      <c r="BN287" s="19">
        <f t="shared" si="215"/>
        <v>-0.25009890916406358</v>
      </c>
      <c r="BO287" s="19">
        <f t="shared" si="216"/>
        <v>-0.60692500019357731</v>
      </c>
      <c r="BP287" s="19">
        <f t="shared" si="217"/>
        <v>-0.75576373755569837</v>
      </c>
      <c r="BQ287" s="19">
        <f t="shared" si="218"/>
        <v>-0.37465533015082791</v>
      </c>
      <c r="BR287" s="19">
        <f t="shared" si="219"/>
        <v>-0.47928877896273642</v>
      </c>
      <c r="BS287" s="19">
        <f t="shared" si="220"/>
        <v>-0.43159890307245691</v>
      </c>
      <c r="BT287" s="19">
        <f>IF(AND('[1]Ponderación por derecho'!$B$13&lt;&gt;1,'[1]Ponderación por derecho'!$B$13&lt;&gt;0),"Error ponderación",IFERROR(IF(SUM($BI$1126:$BS$1126)=0,0,SUMPRODUCT($BI$1126:$BS$1126,BI287:BS287)),""))</f>
        <v>-0.45282323606061586</v>
      </c>
      <c r="BU287" s="34">
        <f t="shared" si="221"/>
        <v>-0.45233622913908217</v>
      </c>
      <c r="BV287" s="16">
        <f t="shared" si="222"/>
        <v>0</v>
      </c>
      <c r="BW287" s="34">
        <f t="shared" si="203"/>
        <v>1.1729803840032211</v>
      </c>
      <c r="BX287" s="34">
        <f t="shared" si="204"/>
        <v>-4.9550489627895586E-2</v>
      </c>
      <c r="BY287" s="34">
        <f t="shared" si="223"/>
        <v>0.3461456464926651</v>
      </c>
      <c r="BZ287" s="34">
        <f t="shared" si="224"/>
        <v>-0.48985851362266358</v>
      </c>
      <c r="CA287" s="19">
        <f t="shared" si="205"/>
        <v>-0.37326091473974476</v>
      </c>
      <c r="CB287" s="16"/>
      <c r="CC287" s="5">
        <f t="shared" si="206"/>
        <v>15693</v>
      </c>
      <c r="CD287" s="6">
        <f t="shared" si="207"/>
        <v>2.4568824443172456E-5</v>
      </c>
      <c r="CE287" s="19">
        <f t="shared" si="208"/>
        <v>0.51183926635704735</v>
      </c>
      <c r="CF287" s="4">
        <f t="shared" si="209"/>
        <v>1.2575289078248481E-5</v>
      </c>
      <c r="CG287" s="3">
        <f>IF('Ponderación por derecho'!$D$20="Error ponderación","",CF287/$CF$1127)</f>
        <v>8.4482886287477919E-6</v>
      </c>
      <c r="CH287" s="39"/>
    </row>
    <row r="288" spans="1:86" ht="18.95" customHeight="1">
      <c r="A288" s="7">
        <v>15696</v>
      </c>
      <c r="B288" s="7" t="s">
        <v>783</v>
      </c>
      <c r="C288" s="7" t="s">
        <v>815</v>
      </c>
      <c r="D288" s="5">
        <v>0</v>
      </c>
      <c r="E288" s="5">
        <v>51</v>
      </c>
      <c r="F288" s="5">
        <v>64.459230000000005</v>
      </c>
      <c r="G288" s="5">
        <v>61.964869999999998</v>
      </c>
      <c r="H288" s="5">
        <v>72.832049999999995</v>
      </c>
      <c r="I288" s="5">
        <v>16.959379999999999</v>
      </c>
      <c r="J288" s="5">
        <v>20.548850000000002</v>
      </c>
      <c r="K288" s="85"/>
      <c r="L288" s="85">
        <v>5.1310000000000001E-2</v>
      </c>
      <c r="M288" s="85">
        <v>0.16909160000000001</v>
      </c>
      <c r="N288" s="85">
        <v>0</v>
      </c>
      <c r="O288" s="85">
        <v>1.6463599999999998E-2</v>
      </c>
      <c r="P288" s="85">
        <v>0.18268400000000001</v>
      </c>
      <c r="Q288" s="85">
        <v>7.651E-4</v>
      </c>
      <c r="R288" s="85">
        <v>0</v>
      </c>
      <c r="S288" s="85">
        <v>0</v>
      </c>
      <c r="T288" s="5">
        <v>0.97222220000000004</v>
      </c>
      <c r="U288" s="5">
        <v>0.27777780000000002</v>
      </c>
      <c r="V288" s="5">
        <v>0.75</v>
      </c>
      <c r="W288" s="5">
        <v>0.69444439999999996</v>
      </c>
      <c r="X288" s="5">
        <v>0.97222220000000004</v>
      </c>
      <c r="Y288" s="5">
        <v>0.94444439999999996</v>
      </c>
      <c r="Z288" s="5">
        <v>0</v>
      </c>
      <c r="AA288" s="5">
        <v>0</v>
      </c>
      <c r="AB288" s="5">
        <v>0</v>
      </c>
      <c r="AC288" s="5">
        <v>0.55249999999999999</v>
      </c>
      <c r="AD288" s="40">
        <v>95980.392156862741</v>
      </c>
      <c r="AE288" s="19">
        <v>0.84811320000000001</v>
      </c>
      <c r="AF288" s="5">
        <v>0</v>
      </c>
      <c r="AG288" s="5">
        <v>0</v>
      </c>
      <c r="AH288" s="32">
        <v>0</v>
      </c>
      <c r="AI288" s="32">
        <v>0</v>
      </c>
      <c r="AJ288" s="32">
        <v>1</v>
      </c>
      <c r="AK288" s="16"/>
      <c r="AL288" s="34">
        <f t="shared" si="180"/>
        <v>-0.30504159550215204</v>
      </c>
      <c r="AM288" s="34">
        <f t="shared" si="181"/>
        <v>0.57718920405485397</v>
      </c>
      <c r="AN288" s="34">
        <f t="shared" si="182"/>
        <v>-0.18935024838627654</v>
      </c>
      <c r="AO288" s="34">
        <f t="shared" si="183"/>
        <v>-0.24466565443716276</v>
      </c>
      <c r="AP288" s="34">
        <f t="shared" si="184"/>
        <v>-0.32470412062444148</v>
      </c>
      <c r="AQ288" s="34" t="str">
        <f t="shared" si="185"/>
        <v/>
      </c>
      <c r="AR288" s="34">
        <f t="shared" si="186"/>
        <v>1.1866089154418067</v>
      </c>
      <c r="AS288" s="34">
        <f t="shared" si="187"/>
        <v>1.6710077257161988</v>
      </c>
      <c r="AT288" s="34">
        <f t="shared" si="188"/>
        <v>-0.15074875333706975</v>
      </c>
      <c r="AU288" s="34">
        <f t="shared" si="189"/>
        <v>-1.1681635302099135E-2</v>
      </c>
      <c r="AV288" s="34">
        <f t="shared" si="190"/>
        <v>3.7742985298323828</v>
      </c>
      <c r="AW288" s="34">
        <f t="shared" si="191"/>
        <v>-0.39021667906180257</v>
      </c>
      <c r="AX288" s="34">
        <f t="shared" si="192"/>
        <v>-0.20200785050292994</v>
      </c>
      <c r="AY288" s="34">
        <f t="shared" si="193"/>
        <v>-0.21011422768154267</v>
      </c>
      <c r="AZ288" s="34">
        <f t="shared" si="194"/>
        <v>0.5251839614212801</v>
      </c>
      <c r="BA288" s="34">
        <f t="shared" si="195"/>
        <v>0.68658012535584112</v>
      </c>
      <c r="BB288" s="34">
        <f t="shared" si="196"/>
        <v>-1.236091895745594</v>
      </c>
      <c r="BC288" s="34">
        <f t="shared" si="197"/>
        <v>0.69369042597775654</v>
      </c>
      <c r="BD288" s="34">
        <f t="shared" si="198"/>
        <v>1.9793936015786857</v>
      </c>
      <c r="BE288" s="34">
        <f t="shared" si="199"/>
        <v>1.2638361533938434</v>
      </c>
      <c r="BF288" s="34">
        <f t="shared" si="200"/>
        <v>-1.0161597436814094</v>
      </c>
      <c r="BG288" s="34">
        <f t="shared" si="201"/>
        <v>-0.258133953880894</v>
      </c>
      <c r="BH288" s="34">
        <f t="shared" si="202"/>
        <v>-0.11506432621005545</v>
      </c>
      <c r="BI288" s="19">
        <f t="shared" si="210"/>
        <v>0.24861493848478228</v>
      </c>
      <c r="BJ288" s="19">
        <f t="shared" si="211"/>
        <v>0.17590207458368887</v>
      </c>
      <c r="BK288" s="19">
        <f t="shared" si="212"/>
        <v>0.6865521853972677</v>
      </c>
      <c r="BL288" s="19">
        <f t="shared" si="213"/>
        <v>-0.22789517441961088</v>
      </c>
      <c r="BM288" s="19">
        <f t="shared" si="214"/>
        <v>0.5476692818840484</v>
      </c>
      <c r="BN288" s="19">
        <f t="shared" si="215"/>
        <v>1.5776976959080244</v>
      </c>
      <c r="BO288" s="19">
        <f t="shared" si="216"/>
        <v>-3.6566124025895062E-2</v>
      </c>
      <c r="BP288" s="19">
        <f t="shared" si="217"/>
        <v>-0.25352472300254097</v>
      </c>
      <c r="BQ288" s="19">
        <f t="shared" si="218"/>
        <v>-0.51043852228836795</v>
      </c>
      <c r="BR288" s="19">
        <f t="shared" si="219"/>
        <v>-0.25776325902152958</v>
      </c>
      <c r="BS288" s="19">
        <f t="shared" si="220"/>
        <v>-0.21007338313125004</v>
      </c>
      <c r="BT288" s="19">
        <f>IF(AND('[1]Ponderación por derecho'!$B$13&lt;&gt;1,'[1]Ponderación por derecho'!$B$13&lt;&gt;0),"Error ponderación",IFERROR(IF(SUM($BI$1126:$BS$1126)=0,0,SUMPRODUCT($BI$1126:$BS$1126,BI288:BS288)),""))</f>
        <v>0.49020666167619747</v>
      </c>
      <c r="BU288" s="34">
        <f t="shared" si="221"/>
        <v>0.500441497122465</v>
      </c>
      <c r="BV288" s="16">
        <f t="shared" si="222"/>
        <v>0</v>
      </c>
      <c r="BW288" s="34">
        <f t="shared" si="203"/>
        <v>0.58094133374737789</v>
      </c>
      <c r="BX288" s="34">
        <f t="shared" si="204"/>
        <v>-4.4146625662895601E-2</v>
      </c>
      <c r="BY288" s="34">
        <f t="shared" si="223"/>
        <v>0.73585719375712888</v>
      </c>
      <c r="BZ288" s="34">
        <f t="shared" si="224"/>
        <v>-0.42421730061387036</v>
      </c>
      <c r="CA288" s="19">
        <f t="shared" si="205"/>
        <v>-0.3233681352826685</v>
      </c>
      <c r="CB288" s="16"/>
      <c r="CC288" s="5">
        <f t="shared" si="206"/>
        <v>15696</v>
      </c>
      <c r="CD288" s="6">
        <f t="shared" si="207"/>
        <v>7.4583931345344951E-6</v>
      </c>
      <c r="CE288" s="19">
        <f t="shared" si="208"/>
        <v>1.3367721774216481</v>
      </c>
      <c r="CF288" s="4">
        <f t="shared" si="209"/>
        <v>9.9701724305183477E-6</v>
      </c>
      <c r="CG288" s="3">
        <f>IF('Ponderación por derecho'!$D$20="Error ponderación","",CF288/$CF$1127)</f>
        <v>6.6981278797874589E-6</v>
      </c>
      <c r="CH288" s="39"/>
    </row>
    <row r="289" spans="1:86" ht="18.95" customHeight="1">
      <c r="A289" s="7">
        <v>15720</v>
      </c>
      <c r="B289" s="7" t="s">
        <v>783</v>
      </c>
      <c r="C289" s="7" t="s">
        <v>814</v>
      </c>
      <c r="D289" s="5">
        <v>0</v>
      </c>
      <c r="E289" s="5">
        <v>64</v>
      </c>
      <c r="F289" s="5">
        <v>70.685760000000002</v>
      </c>
      <c r="G289" s="5">
        <v>59.753230000000002</v>
      </c>
      <c r="H289" s="5">
        <v>81.198589999999996</v>
      </c>
      <c r="I289" s="5">
        <v>7.8730900000000004</v>
      </c>
      <c r="J289" s="5">
        <v>28.954170000000001</v>
      </c>
      <c r="K289" s="85"/>
      <c r="L289" s="85">
        <v>3.6376499999999999E-2</v>
      </c>
      <c r="M289" s="85">
        <v>3.5865399999999999E-2</v>
      </c>
      <c r="N289" s="85">
        <v>0</v>
      </c>
      <c r="O289" s="85">
        <v>7.51222E-2</v>
      </c>
      <c r="P289" s="85">
        <v>6.8433900000000006E-2</v>
      </c>
      <c r="Q289" s="85">
        <v>1.1887E-2</v>
      </c>
      <c r="R289" s="85">
        <v>2.0764999999999998E-3</v>
      </c>
      <c r="S289" s="85">
        <v>3.7765100000000003E-2</v>
      </c>
      <c r="T289" s="5">
        <v>0.83606559999999996</v>
      </c>
      <c r="U289" s="5">
        <v>8.1967200000000004E-2</v>
      </c>
      <c r="V289" s="5">
        <v>0.72131149999999999</v>
      </c>
      <c r="W289" s="5">
        <v>0.65573769999999998</v>
      </c>
      <c r="X289" s="5">
        <v>0.88524590000000003</v>
      </c>
      <c r="Y289" s="5">
        <v>0.88524590000000003</v>
      </c>
      <c r="Z289" s="5">
        <v>0</v>
      </c>
      <c r="AA289" s="5">
        <v>0</v>
      </c>
      <c r="AB289" s="5">
        <v>0</v>
      </c>
      <c r="AC289" s="5">
        <v>0.53910000000000002</v>
      </c>
      <c r="AD289" s="40">
        <v>281250</v>
      </c>
      <c r="AE289" s="19">
        <v>9.4339599999999996E-2</v>
      </c>
      <c r="AF289" s="5">
        <v>0</v>
      </c>
      <c r="AG289" s="5">
        <v>0</v>
      </c>
      <c r="AH289" s="32">
        <v>0</v>
      </c>
      <c r="AI289" s="32">
        <v>0</v>
      </c>
      <c r="AJ289" s="32">
        <v>0</v>
      </c>
      <c r="AK289" s="16"/>
      <c r="AL289" s="34">
        <f t="shared" si="180"/>
        <v>7.5043840927365185E-2</v>
      </c>
      <c r="AM289" s="34">
        <f t="shared" si="181"/>
        <v>0.35502793265101307</v>
      </c>
      <c r="AN289" s="34">
        <f t="shared" si="182"/>
        <v>0.81667362948288891</v>
      </c>
      <c r="AO289" s="34">
        <f t="shared" si="183"/>
        <v>-1.0556668344701834</v>
      </c>
      <c r="AP289" s="34">
        <f t="shared" si="184"/>
        <v>0.31014851698690876</v>
      </c>
      <c r="AQ289" s="34" t="str">
        <f t="shared" si="185"/>
        <v/>
      </c>
      <c r="AR289" s="34">
        <f t="shared" si="186"/>
        <v>0.66397251267766055</v>
      </c>
      <c r="AS289" s="34">
        <f t="shared" si="187"/>
        <v>-0.40187751498585139</v>
      </c>
      <c r="AT289" s="34">
        <f t="shared" si="188"/>
        <v>-0.15074875333706975</v>
      </c>
      <c r="AU289" s="34">
        <f t="shared" si="189"/>
        <v>1.4785022181542031</v>
      </c>
      <c r="AV289" s="34">
        <f t="shared" si="190"/>
        <v>1.0081056441884957</v>
      </c>
      <c r="AW289" s="34">
        <f t="shared" si="191"/>
        <v>-7.8635944393028526E-2</v>
      </c>
      <c r="AX289" s="34">
        <f t="shared" si="192"/>
        <v>-0.1356937673435594</v>
      </c>
      <c r="AY289" s="34">
        <f t="shared" si="193"/>
        <v>1.2561516022868227</v>
      </c>
      <c r="AZ289" s="34">
        <f t="shared" si="194"/>
        <v>-1.8401776422620426</v>
      </c>
      <c r="BA289" s="34">
        <f t="shared" si="195"/>
        <v>-1.1746899759823202</v>
      </c>
      <c r="BB289" s="34">
        <f t="shared" si="196"/>
        <v>-1.9397930247695627</v>
      </c>
      <c r="BC289" s="34">
        <f t="shared" si="197"/>
        <v>0.26144277224607243</v>
      </c>
      <c r="BD289" s="34">
        <f t="shared" si="198"/>
        <v>0.93703853285848626</v>
      </c>
      <c r="BE289" s="34">
        <f t="shared" si="199"/>
        <v>0.35868513959596643</v>
      </c>
      <c r="BF289" s="34">
        <f t="shared" si="200"/>
        <v>-1.0161597436814094</v>
      </c>
      <c r="BG289" s="34">
        <f t="shared" si="201"/>
        <v>-0.258133953880894</v>
      </c>
      <c r="BH289" s="34">
        <f t="shared" si="202"/>
        <v>-0.11506432621005545</v>
      </c>
      <c r="BI289" s="19">
        <f t="shared" si="210"/>
        <v>-0.17900817324971563</v>
      </c>
      <c r="BJ289" s="19">
        <f t="shared" si="211"/>
        <v>-0.30693085981362972</v>
      </c>
      <c r="BK289" s="19">
        <f t="shared" si="212"/>
        <v>-2.1796967270804584E-2</v>
      </c>
      <c r="BL289" s="19">
        <f t="shared" si="213"/>
        <v>-3.7852456204852281E-2</v>
      </c>
      <c r="BM289" s="19">
        <f t="shared" si="214"/>
        <v>0.9085630893331994</v>
      </c>
      <c r="BN289" s="19">
        <f t="shared" si="215"/>
        <v>0.48061154157060915</v>
      </c>
      <c r="BO289" s="19">
        <f t="shared" si="216"/>
        <v>-0.99149347370841812</v>
      </c>
      <c r="BP289" s="19">
        <f t="shared" si="217"/>
        <v>-3.0324963208097105E-2</v>
      </c>
      <c r="BQ289" s="19">
        <f t="shared" si="218"/>
        <v>0.10501189984425952</v>
      </c>
      <c r="BR289" s="19">
        <f t="shared" si="219"/>
        <v>0.35768716311109799</v>
      </c>
      <c r="BS289" s="19">
        <f t="shared" si="220"/>
        <v>0.4053770390013775</v>
      </c>
      <c r="BT289" s="19">
        <f>IF(AND('[1]Ponderación por derecho'!$B$13&lt;&gt;1,'[1]Ponderación por derecho'!$B$13&lt;&gt;0),"Error ponderación",IFERROR(IF(SUM($BI$1126:$BS$1126)=0,0,SUMPRODUCT($BI$1126:$BS$1126,BI289:BS289)),""))</f>
        <v>-0.41294944634575226</v>
      </c>
      <c r="BU289" s="34">
        <f t="shared" si="221"/>
        <v>-0.41205027554086276</v>
      </c>
      <c r="BV289" s="16">
        <f t="shared" si="222"/>
        <v>0</v>
      </c>
      <c r="BW289" s="34">
        <f t="shared" si="203"/>
        <v>0.38697254955597771</v>
      </c>
      <c r="BX289" s="34">
        <f t="shared" si="204"/>
        <v>-3.3715622672232964E-2</v>
      </c>
      <c r="BY289" s="34">
        <f t="shared" si="223"/>
        <v>-2.3779388785508426</v>
      </c>
      <c r="BZ289" s="34">
        <f t="shared" si="224"/>
        <v>0.67489398388903254</v>
      </c>
      <c r="CA289" s="19">
        <f t="shared" si="205"/>
        <v>0.51204782372986757</v>
      </c>
      <c r="CB289" s="16"/>
      <c r="CC289" s="5">
        <f t="shared" si="206"/>
        <v>15720</v>
      </c>
      <c r="CD289" s="6">
        <f t="shared" si="207"/>
        <v>9.3595521688276014E-6</v>
      </c>
      <c r="CE289" s="19">
        <f t="shared" si="208"/>
        <v>0.91909634141513141</v>
      </c>
      <c r="CF289" s="4">
        <f t="shared" si="209"/>
        <v>8.6023301556535063E-6</v>
      </c>
      <c r="CG289" s="3">
        <f>IF('Ponderación por derecho'!$D$20="Error ponderación","",CF289/$CF$1127)</f>
        <v>5.7791886598016948E-6</v>
      </c>
      <c r="CH289" s="39"/>
    </row>
    <row r="290" spans="1:86" ht="18.95" customHeight="1">
      <c r="A290" s="7">
        <v>15723</v>
      </c>
      <c r="B290" s="7" t="s">
        <v>783</v>
      </c>
      <c r="C290" s="7" t="s">
        <v>813</v>
      </c>
      <c r="D290" s="5">
        <v>0</v>
      </c>
      <c r="E290" s="5">
        <v>5</v>
      </c>
      <c r="F290" s="5">
        <v>54.900399999999998</v>
      </c>
      <c r="G290" s="5">
        <v>49.436619999999998</v>
      </c>
      <c r="H290" s="5">
        <v>72.676060000000007</v>
      </c>
      <c r="I290" s="5">
        <v>6.1971800000000004</v>
      </c>
      <c r="J290" s="5">
        <v>23.267610000000001</v>
      </c>
      <c r="K290" s="85"/>
      <c r="L290" s="85">
        <v>0</v>
      </c>
      <c r="M290" s="85">
        <v>0</v>
      </c>
      <c r="N290" s="85">
        <v>0</v>
      </c>
      <c r="O290" s="85">
        <v>0</v>
      </c>
      <c r="P290" s="85">
        <v>0</v>
      </c>
      <c r="Q290" s="85">
        <v>0</v>
      </c>
      <c r="R290" s="85">
        <v>0</v>
      </c>
      <c r="S290" s="85">
        <v>0</v>
      </c>
      <c r="T290" s="5"/>
      <c r="U290" s="5">
        <v>0.23076920000000001</v>
      </c>
      <c r="V290" s="5">
        <v>0.84615390000000001</v>
      </c>
      <c r="W290" s="5"/>
      <c r="X290" s="5">
        <v>0.92307689999999998</v>
      </c>
      <c r="Y290" s="5"/>
      <c r="Z290" s="5"/>
      <c r="AA290" s="5">
        <v>0</v>
      </c>
      <c r="AB290" s="5">
        <v>0</v>
      </c>
      <c r="AC290" s="5">
        <v>0.50360000000000005</v>
      </c>
      <c r="AD290" s="40">
        <v>0</v>
      </c>
      <c r="AE290" s="19">
        <v>0.24622640000000001</v>
      </c>
      <c r="AF290" s="5">
        <v>0</v>
      </c>
      <c r="AG290" s="5">
        <v>0</v>
      </c>
      <c r="AH290" s="32">
        <v>0</v>
      </c>
      <c r="AI290" s="32">
        <v>0</v>
      </c>
      <c r="AJ290" s="32">
        <v>0</v>
      </c>
      <c r="AK290" s="16"/>
      <c r="AL290" s="34">
        <f t="shared" si="180"/>
        <v>-0.88854028133608631</v>
      </c>
      <c r="AM290" s="34">
        <f t="shared" si="181"/>
        <v>-0.68128502704296245</v>
      </c>
      <c r="AN290" s="34">
        <f t="shared" si="182"/>
        <v>-0.20810706598456682</v>
      </c>
      <c r="AO290" s="34">
        <f t="shared" si="183"/>
        <v>-1.2052509868171963</v>
      </c>
      <c r="AP290" s="34">
        <f t="shared" si="184"/>
        <v>-0.11935656014700166</v>
      </c>
      <c r="AQ290" s="34" t="str">
        <f t="shared" si="185"/>
        <v/>
      </c>
      <c r="AR290" s="34">
        <f t="shared" si="186"/>
        <v>-0.60911705809610017</v>
      </c>
      <c r="AS290" s="34">
        <f t="shared" si="187"/>
        <v>-0.95991233330143277</v>
      </c>
      <c r="AT290" s="34">
        <f t="shared" si="188"/>
        <v>-0.15074875333706975</v>
      </c>
      <c r="AU290" s="34">
        <f t="shared" si="189"/>
        <v>-0.42992876172112682</v>
      </c>
      <c r="AV290" s="34">
        <f t="shared" si="190"/>
        <v>-0.64879765232385067</v>
      </c>
      <c r="AW290" s="34">
        <f t="shared" si="191"/>
        <v>-0.41165100414070804</v>
      </c>
      <c r="AX290" s="34">
        <f t="shared" si="192"/>
        <v>-0.20200785050292994</v>
      </c>
      <c r="AY290" s="34">
        <f t="shared" si="193"/>
        <v>-0.21011422768154267</v>
      </c>
      <c r="AZ290" s="34" t="str">
        <f t="shared" si="194"/>
        <v/>
      </c>
      <c r="BA290" s="34">
        <f t="shared" si="195"/>
        <v>0.23974169226914865</v>
      </c>
      <c r="BB290" s="34">
        <f t="shared" si="196"/>
        <v>1.1224701758181963</v>
      </c>
      <c r="BC290" s="34" t="str">
        <f t="shared" si="197"/>
        <v/>
      </c>
      <c r="BD290" s="34">
        <f t="shared" si="198"/>
        <v>1.3904187594806099</v>
      </c>
      <c r="BE290" s="34" t="str">
        <f t="shared" si="199"/>
        <v/>
      </c>
      <c r="BF290" s="34" t="str">
        <f t="shared" si="200"/>
        <v/>
      </c>
      <c r="BG290" s="34">
        <f t="shared" si="201"/>
        <v>-0.258133953880894</v>
      </c>
      <c r="BH290" s="34">
        <f t="shared" si="202"/>
        <v>-0.11506432621005545</v>
      </c>
      <c r="BI290" s="19">
        <f t="shared" si="210"/>
        <v>1.5817313142290915E-2</v>
      </c>
      <c r="BJ290" s="19">
        <f t="shared" si="211"/>
        <v>-5.5977303106955478E-2</v>
      </c>
      <c r="BK290" s="19">
        <f t="shared" si="212"/>
        <v>-0.92422630731875954</v>
      </c>
      <c r="BL290" s="19">
        <f t="shared" si="213"/>
        <v>-0.51964451733657802</v>
      </c>
      <c r="BM290" s="19">
        <f t="shared" si="214"/>
        <v>0.28037781253749378</v>
      </c>
      <c r="BN290" s="19">
        <f t="shared" si="215"/>
        <v>-0.76866896682996844</v>
      </c>
      <c r="BO290" s="19">
        <f t="shared" si="216"/>
        <v>-0.80845099547895216</v>
      </c>
      <c r="BP290" s="19">
        <f t="shared" si="217"/>
        <v>-0.54527406591950811</v>
      </c>
      <c r="BQ290" s="19">
        <f t="shared" si="218"/>
        <v>-0.54932725450881448</v>
      </c>
      <c r="BR290" s="19">
        <f t="shared" si="219"/>
        <v>-0.45226282096617432</v>
      </c>
      <c r="BS290" s="19">
        <f t="shared" si="220"/>
        <v>-0.40457294507589481</v>
      </c>
      <c r="BT290" s="19">
        <f>IF(AND('[1]Ponderación por derecho'!$B$13&lt;&gt;1,'[1]Ponderación por derecho'!$B$13&lt;&gt;0),"Error ponderación",IFERROR(IF(SUM($BI$1126:$BS$1126)=0,0,SUMPRODUCT($BI$1126:$BS$1126,BI290:BS290)),""))</f>
        <v>-0.64602164840985776</v>
      </c>
      <c r="BU290" s="34">
        <f t="shared" si="221"/>
        <v>-0.64753167784883703</v>
      </c>
      <c r="BV290" s="16">
        <f t="shared" si="222"/>
        <v>0</v>
      </c>
      <c r="BW290" s="34">
        <f t="shared" si="203"/>
        <v>-0.1268999757272104</v>
      </c>
      <c r="BX290" s="34">
        <f t="shared" si="204"/>
        <v>-4.9550489627895586E-2</v>
      </c>
      <c r="BY290" s="34">
        <f t="shared" si="223"/>
        <v>-1.7505031056935465</v>
      </c>
      <c r="BZ290" s="34">
        <f t="shared" si="224"/>
        <v>0.64231785701621746</v>
      </c>
      <c r="CA290" s="19">
        <f t="shared" si="205"/>
        <v>0.48728725884796364</v>
      </c>
      <c r="CB290" s="16"/>
      <c r="CC290" s="5">
        <f t="shared" si="206"/>
        <v>15723</v>
      </c>
      <c r="CD290" s="6">
        <f t="shared" si="207"/>
        <v>7.3121501318965642E-7</v>
      </c>
      <c r="CE290" s="19">
        <f t="shared" si="208"/>
        <v>0.6001975344831062</v>
      </c>
      <c r="CF290" s="4">
        <f t="shared" si="209"/>
        <v>4.3887344809346376E-7</v>
      </c>
      <c r="CG290" s="3">
        <f>IF('Ponderación por derecho'!$D$20="Error ponderación","",CF290/$CF$1127)</f>
        <v>2.9484249132694815E-7</v>
      </c>
      <c r="CH290" s="39"/>
    </row>
    <row r="291" spans="1:86" ht="18.95" customHeight="1">
      <c r="A291" s="7">
        <v>15740</v>
      </c>
      <c r="B291" s="7" t="s">
        <v>783</v>
      </c>
      <c r="C291" s="7" t="s">
        <v>812</v>
      </c>
      <c r="D291" s="5">
        <v>0</v>
      </c>
      <c r="E291" s="5">
        <v>34</v>
      </c>
      <c r="F291" s="5">
        <v>79.239840000000001</v>
      </c>
      <c r="G291" s="5">
        <v>60.86956</v>
      </c>
      <c r="H291" s="5">
        <v>78.747140000000002</v>
      </c>
      <c r="I291" s="5">
        <v>17.50572</v>
      </c>
      <c r="J291" s="5">
        <v>28.192219999999999</v>
      </c>
      <c r="K291" s="85"/>
      <c r="L291" s="85">
        <v>2.4355000000000002E-2</v>
      </c>
      <c r="M291" s="85">
        <v>0</v>
      </c>
      <c r="N291" s="85">
        <v>0</v>
      </c>
      <c r="O291" s="85">
        <v>4.8169799999999999E-2</v>
      </c>
      <c r="P291" s="85">
        <v>7.4433700000000005E-2</v>
      </c>
      <c r="Q291" s="85">
        <v>4.22002E-2</v>
      </c>
      <c r="R291" s="85">
        <v>3.6543000000000001E-3</v>
      </c>
      <c r="S291" s="85">
        <v>1.0083999999999999E-2</v>
      </c>
      <c r="T291" s="5"/>
      <c r="U291" s="5">
        <v>3.2258099999999998E-2</v>
      </c>
      <c r="V291" s="5">
        <v>0.77419349999999998</v>
      </c>
      <c r="W291" s="5">
        <v>0.77419349999999998</v>
      </c>
      <c r="X291" s="5">
        <v>0.77419349999999998</v>
      </c>
      <c r="Y291" s="5">
        <v>0.87096770000000001</v>
      </c>
      <c r="Z291" s="5">
        <v>0</v>
      </c>
      <c r="AA291" s="5">
        <v>0</v>
      </c>
      <c r="AB291" s="5">
        <v>0</v>
      </c>
      <c r="AC291" s="5">
        <v>0.47860000000000003</v>
      </c>
      <c r="AD291" s="40">
        <v>1242441.1764705882</v>
      </c>
      <c r="AE291" s="19">
        <v>0.84811320000000001</v>
      </c>
      <c r="AF291" s="5">
        <v>0</v>
      </c>
      <c r="AG291" s="5">
        <v>0</v>
      </c>
      <c r="AH291" s="32">
        <v>0</v>
      </c>
      <c r="AI291" s="32">
        <v>0</v>
      </c>
      <c r="AJ291" s="32">
        <v>0</v>
      </c>
      <c r="AK291" s="16"/>
      <c r="AL291" s="34">
        <f t="shared" si="180"/>
        <v>0.59720967487548815</v>
      </c>
      <c r="AM291" s="34">
        <f t="shared" si="181"/>
        <v>0.46716430751593219</v>
      </c>
      <c r="AN291" s="34">
        <f t="shared" si="182"/>
        <v>0.52190216656006061</v>
      </c>
      <c r="AO291" s="34">
        <f t="shared" si="183"/>
        <v>-0.19590181521353672</v>
      </c>
      <c r="AP291" s="34">
        <f t="shared" si="184"/>
        <v>0.25259854063526838</v>
      </c>
      <c r="AQ291" s="34" t="str">
        <f t="shared" si="185"/>
        <v/>
      </c>
      <c r="AR291" s="34">
        <f t="shared" si="186"/>
        <v>0.24324907103108212</v>
      </c>
      <c r="AS291" s="34">
        <f t="shared" si="187"/>
        <v>-0.95991233330143277</v>
      </c>
      <c r="AT291" s="34">
        <f t="shared" si="188"/>
        <v>-0.15074875333706975</v>
      </c>
      <c r="AU291" s="34">
        <f t="shared" si="189"/>
        <v>0.79379390101237501</v>
      </c>
      <c r="AV291" s="34">
        <f t="shared" si="190"/>
        <v>1.1533711982255268</v>
      </c>
      <c r="AW291" s="34">
        <f t="shared" si="191"/>
        <v>0.77059027829927063</v>
      </c>
      <c r="AX291" s="34">
        <f t="shared" si="192"/>
        <v>-8.5305922215288349E-2</v>
      </c>
      <c r="AY291" s="34">
        <f t="shared" si="193"/>
        <v>0.18140663759886158</v>
      </c>
      <c r="AZ291" s="34" t="str">
        <f t="shared" si="194"/>
        <v/>
      </c>
      <c r="BA291" s="34">
        <f t="shared" si="195"/>
        <v>-1.6471979075980183</v>
      </c>
      <c r="BB291" s="34">
        <f t="shared" si="196"/>
        <v>-0.64264876469861087</v>
      </c>
      <c r="BC291" s="34">
        <f t="shared" si="197"/>
        <v>1.5842690948442182</v>
      </c>
      <c r="BD291" s="34">
        <f t="shared" si="198"/>
        <v>-0.39385312421985724</v>
      </c>
      <c r="BE291" s="34">
        <f t="shared" si="199"/>
        <v>0.14037002679397181</v>
      </c>
      <c r="BF291" s="34">
        <f t="shared" si="200"/>
        <v>-1.0161597436814094</v>
      </c>
      <c r="BG291" s="34">
        <f t="shared" si="201"/>
        <v>-0.258133953880894</v>
      </c>
      <c r="BH291" s="34">
        <f t="shared" si="202"/>
        <v>-0.11506432621005545</v>
      </c>
      <c r="BI291" s="19">
        <f t="shared" si="210"/>
        <v>-0.5626478705189788</v>
      </c>
      <c r="BJ291" s="19">
        <f t="shared" si="211"/>
        <v>2.2588204616134495E-2</v>
      </c>
      <c r="BK291" s="19">
        <f t="shared" si="212"/>
        <v>0.40718881213942454</v>
      </c>
      <c r="BL291" s="19">
        <f t="shared" si="213"/>
        <v>0.22323046076920922</v>
      </c>
      <c r="BM291" s="19">
        <f t="shared" si="214"/>
        <v>0.21751310580926206</v>
      </c>
      <c r="BN291" s="19">
        <f t="shared" si="215"/>
        <v>0.63031696663166226</v>
      </c>
      <c r="BO291" s="19">
        <f t="shared" si="216"/>
        <v>0.28734423154286692</v>
      </c>
      <c r="BP291" s="19">
        <f t="shared" si="217"/>
        <v>0.25595187633009991</v>
      </c>
      <c r="BQ291" s="19">
        <f t="shared" si="218"/>
        <v>-7.9181143735686563E-2</v>
      </c>
      <c r="BR291" s="19">
        <f t="shared" si="219"/>
        <v>0.1734941195311519</v>
      </c>
      <c r="BS291" s="19">
        <f t="shared" si="220"/>
        <v>0.22118399542143141</v>
      </c>
      <c r="BT291" s="19">
        <f>IF(AND('[1]Ponderación por derecho'!$B$13&lt;&gt;1,'[1]Ponderación por derecho'!$B$13&lt;&gt;0),"Error ponderación",IFERROR(IF(SUM($BI$1126:$BS$1126)=0,0,SUMPRODUCT($BI$1126:$BS$1126,BI291:BS291)),""))</f>
        <v>0.33728484668415903</v>
      </c>
      <c r="BU291" s="34">
        <f t="shared" si="221"/>
        <v>0.34593897335988716</v>
      </c>
      <c r="BV291" s="16">
        <f t="shared" si="222"/>
        <v>0</v>
      </c>
      <c r="BW291" s="34">
        <f t="shared" si="203"/>
        <v>-0.48878203578579416</v>
      </c>
      <c r="BX291" s="34">
        <f t="shared" si="204"/>
        <v>2.0401121855299818E-2</v>
      </c>
      <c r="BY291" s="34">
        <f t="shared" si="223"/>
        <v>0.73585719375712888</v>
      </c>
      <c r="BZ291" s="34">
        <f t="shared" si="224"/>
        <v>-8.9158759942211507E-2</v>
      </c>
      <c r="CA291" s="19">
        <f t="shared" si="205"/>
        <v>-6.8695786788719987E-2</v>
      </c>
      <c r="CB291" s="16"/>
      <c r="CC291" s="5">
        <f t="shared" si="206"/>
        <v>15740</v>
      </c>
      <c r="CD291" s="6">
        <f t="shared" si="207"/>
        <v>4.9722620896896634E-6</v>
      </c>
      <c r="CE291" s="19">
        <f t="shared" si="208"/>
        <v>1.2302695824498207</v>
      </c>
      <c r="CF291" s="4">
        <f t="shared" si="209"/>
        <v>6.1172228049135748E-6</v>
      </c>
      <c r="CG291" s="3">
        <f>IF('Ponderación por derecho'!$D$20="Error ponderación","",CF291/$CF$1127)</f>
        <v>4.109652155166691E-6</v>
      </c>
      <c r="CH291" s="39"/>
    </row>
    <row r="292" spans="1:86" ht="18.95" customHeight="1">
      <c r="A292" s="7">
        <v>15753</v>
      </c>
      <c r="B292" s="7" t="s">
        <v>783</v>
      </c>
      <c r="C292" s="7" t="s">
        <v>811</v>
      </c>
      <c r="D292" s="5">
        <v>0</v>
      </c>
      <c r="E292" s="5">
        <v>160</v>
      </c>
      <c r="F292" s="5">
        <v>48.233789999999999</v>
      </c>
      <c r="G292" s="5">
        <v>49.46481</v>
      </c>
      <c r="H292" s="5">
        <v>74.612380000000002</v>
      </c>
      <c r="I292" s="5">
        <v>3.6060099999999999</v>
      </c>
      <c r="J292" s="5">
        <v>16.509180000000001</v>
      </c>
      <c r="K292" s="85">
        <v>0</v>
      </c>
      <c r="L292" s="85">
        <v>2.5631299999999999E-2</v>
      </c>
      <c r="M292" s="85">
        <v>5.18536E-2</v>
      </c>
      <c r="N292" s="85">
        <v>0</v>
      </c>
      <c r="O292" s="85">
        <v>3.9542099999999997E-2</v>
      </c>
      <c r="P292" s="85">
        <v>0</v>
      </c>
      <c r="Q292" s="85">
        <v>1.8912000000000002E-2</v>
      </c>
      <c r="R292" s="85">
        <v>0</v>
      </c>
      <c r="S292" s="85">
        <v>0</v>
      </c>
      <c r="T292" s="5">
        <v>0.84552850000000002</v>
      </c>
      <c r="U292" s="5">
        <v>0.1056911</v>
      </c>
      <c r="V292" s="5">
        <v>0.77235770000000004</v>
      </c>
      <c r="W292" s="5">
        <v>0.45528449999999998</v>
      </c>
      <c r="X292" s="5">
        <v>0.75609760000000004</v>
      </c>
      <c r="Y292" s="5">
        <v>0.82113820000000004</v>
      </c>
      <c r="Z292" s="5">
        <v>0.17391309999999999</v>
      </c>
      <c r="AA292" s="5">
        <v>0</v>
      </c>
      <c r="AB292" s="5">
        <v>0</v>
      </c>
      <c r="AC292" s="5">
        <v>0.47520000000000001</v>
      </c>
      <c r="AD292" s="40">
        <v>0</v>
      </c>
      <c r="AE292" s="19">
        <v>0</v>
      </c>
      <c r="AF292" s="5">
        <v>0</v>
      </c>
      <c r="AG292" s="5">
        <v>0</v>
      </c>
      <c r="AH292" s="32">
        <v>0</v>
      </c>
      <c r="AI292" s="32">
        <v>0</v>
      </c>
      <c r="AJ292" s="32">
        <v>0</v>
      </c>
      <c r="AK292" s="16"/>
      <c r="AL292" s="34">
        <f t="shared" si="180"/>
        <v>-1.2954894763701397</v>
      </c>
      <c r="AM292" s="34">
        <f t="shared" si="181"/>
        <v>-0.67845331562479549</v>
      </c>
      <c r="AN292" s="34">
        <f t="shared" si="182"/>
        <v>2.4723250394201129E-2</v>
      </c>
      <c r="AO292" s="34">
        <f t="shared" si="183"/>
        <v>-1.4365271102587946</v>
      </c>
      <c r="AP292" s="34">
        <f t="shared" si="184"/>
        <v>-0.62981982765040168</v>
      </c>
      <c r="AQ292" s="34">
        <f t="shared" si="185"/>
        <v>-0.3929029539360685</v>
      </c>
      <c r="AR292" s="34">
        <f t="shared" si="186"/>
        <v>0.28791648596046093</v>
      </c>
      <c r="AS292" s="34">
        <f t="shared" si="187"/>
        <v>-0.15311485564863003</v>
      </c>
      <c r="AT292" s="34">
        <f t="shared" si="188"/>
        <v>-0.15074875333706975</v>
      </c>
      <c r="AU292" s="34">
        <f t="shared" si="189"/>
        <v>0.5746127539603666</v>
      </c>
      <c r="AV292" s="34">
        <f t="shared" si="190"/>
        <v>-0.64879765232385067</v>
      </c>
      <c r="AW292" s="34">
        <f t="shared" si="191"/>
        <v>0.11816987664907203</v>
      </c>
      <c r="AX292" s="34">
        <f t="shared" si="192"/>
        <v>-0.20200785050292994</v>
      </c>
      <c r="AY292" s="34">
        <f t="shared" si="193"/>
        <v>-0.21011422768154267</v>
      </c>
      <c r="AZ292" s="34">
        <f t="shared" si="194"/>
        <v>-1.6757847276365669</v>
      </c>
      <c r="BA292" s="34">
        <f t="shared" si="195"/>
        <v>-0.94918336011404547</v>
      </c>
      <c r="BB292" s="34">
        <f t="shared" si="196"/>
        <v>-0.68767916129174622</v>
      </c>
      <c r="BC292" s="34">
        <f t="shared" si="197"/>
        <v>-1.977069562388708</v>
      </c>
      <c r="BD292" s="34">
        <f t="shared" si="198"/>
        <v>-0.61072085816638977</v>
      </c>
      <c r="BE292" s="34">
        <f t="shared" si="199"/>
        <v>-0.62152803552249458</v>
      </c>
      <c r="BF292" s="34">
        <f t="shared" si="200"/>
        <v>0.7237782020328376</v>
      </c>
      <c r="BG292" s="34">
        <f t="shared" si="201"/>
        <v>-0.258133953880894</v>
      </c>
      <c r="BH292" s="34">
        <f t="shared" si="202"/>
        <v>-0.11506432621005545</v>
      </c>
      <c r="BI292" s="19">
        <f t="shared" si="210"/>
        <v>-0.43912102121863761</v>
      </c>
      <c r="BJ292" s="19">
        <f t="shared" si="211"/>
        <v>-0.35940533031869365</v>
      </c>
      <c r="BK292" s="19">
        <f t="shared" si="212"/>
        <v>-1.1418912981358258</v>
      </c>
      <c r="BL292" s="19">
        <f t="shared" si="213"/>
        <v>-0.72311911485360469</v>
      </c>
      <c r="BM292" s="19">
        <f t="shared" si="214"/>
        <v>-0.221975977285475</v>
      </c>
      <c r="BN292" s="19">
        <f t="shared" si="215"/>
        <v>-0.8552717214054949</v>
      </c>
      <c r="BO292" s="19">
        <f t="shared" si="216"/>
        <v>-0.99804732041542987</v>
      </c>
      <c r="BP292" s="19">
        <f t="shared" si="217"/>
        <v>-0.74874866343653479</v>
      </c>
      <c r="BQ292" s="19">
        <f t="shared" si="218"/>
        <v>-0.26060850067294822</v>
      </c>
      <c r="BR292" s="19">
        <f t="shared" si="219"/>
        <v>-0.58791255264419207</v>
      </c>
      <c r="BS292" s="19">
        <f t="shared" si="220"/>
        <v>-0.54022267675391256</v>
      </c>
      <c r="BT292" s="19">
        <f>IF(AND('[1]Ponderación por derecho'!$B$13&lt;&gt;1,'[1]Ponderación por derecho'!$B$13&lt;&gt;0),"Error ponderación",IFERROR(IF(SUM($BI$1126:$BS$1126)=0,0,SUMPRODUCT($BI$1126:$BS$1126,BI292:BS292)),""))</f>
        <v>-0.82748624269310211</v>
      </c>
      <c r="BU292" s="34">
        <f t="shared" si="221"/>
        <v>-0.83087201939378386</v>
      </c>
      <c r="BV292" s="16">
        <f t="shared" si="222"/>
        <v>0</v>
      </c>
      <c r="BW292" s="34">
        <f t="shared" si="203"/>
        <v>-0.53799799595376163</v>
      </c>
      <c r="BX292" s="34">
        <f t="shared" si="204"/>
        <v>-4.9550489627895586E-2</v>
      </c>
      <c r="BY292" s="34">
        <f t="shared" si="223"/>
        <v>-2.7676504258153067</v>
      </c>
      <c r="BZ292" s="34">
        <f t="shared" si="224"/>
        <v>1.1183996371323213</v>
      </c>
      <c r="CA292" s="19">
        <f t="shared" si="205"/>
        <v>0.84914899433544033</v>
      </c>
      <c r="CB292" s="16"/>
      <c r="CC292" s="5">
        <f t="shared" si="206"/>
        <v>15753</v>
      </c>
      <c r="CD292" s="6">
        <f t="shared" si="207"/>
        <v>2.3398880422069005E-5</v>
      </c>
      <c r="CE292" s="19">
        <f t="shared" si="208"/>
        <v>0.44496662429884343</v>
      </c>
      <c r="CF292" s="4">
        <f t="shared" si="209"/>
        <v>1.0411720833780341E-5</v>
      </c>
      <c r="CG292" s="3">
        <f>IF('Ponderación por derecho'!$D$20="Error ponderación","",CF292/$CF$1127)</f>
        <v>6.9947674505447148E-6</v>
      </c>
      <c r="CH292" s="39"/>
    </row>
    <row r="293" spans="1:86" ht="18.95" customHeight="1">
      <c r="A293" s="7">
        <v>15755</v>
      </c>
      <c r="B293" s="7" t="s">
        <v>783</v>
      </c>
      <c r="C293" s="7" t="s">
        <v>810</v>
      </c>
      <c r="D293" s="5">
        <v>0</v>
      </c>
      <c r="E293" s="5">
        <v>197</v>
      </c>
      <c r="F293" s="5">
        <v>82.054950000000005</v>
      </c>
      <c r="G293" s="5">
        <v>62.307389999999998</v>
      </c>
      <c r="H293" s="5">
        <v>80.086920000000006</v>
      </c>
      <c r="I293" s="5">
        <v>13.27538</v>
      </c>
      <c r="J293" s="5">
        <v>37.052549999999997</v>
      </c>
      <c r="K293" s="85">
        <v>1.6874299999999998E-2</v>
      </c>
      <c r="L293" s="85">
        <v>2.3352399999999999E-2</v>
      </c>
      <c r="M293" s="85">
        <v>4.6594700000000003E-2</v>
      </c>
      <c r="N293" s="85">
        <v>5.7897000000000001E-3</v>
      </c>
      <c r="O293" s="85">
        <v>3.2568399999999997E-2</v>
      </c>
      <c r="P293" s="85">
        <v>2.0638699999999999E-2</v>
      </c>
      <c r="Q293" s="85">
        <v>7.9374000000000007E-3</v>
      </c>
      <c r="R293" s="85">
        <v>1.936E-3</v>
      </c>
      <c r="S293" s="85">
        <v>9.1090000000000008E-3</v>
      </c>
      <c r="T293" s="5">
        <v>0.96621619999999997</v>
      </c>
      <c r="U293" s="5">
        <v>0.1283784</v>
      </c>
      <c r="V293" s="5">
        <v>0.79729729999999999</v>
      </c>
      <c r="W293" s="5">
        <v>0.45270270000000001</v>
      </c>
      <c r="X293" s="5">
        <v>0.78378380000000003</v>
      </c>
      <c r="Y293" s="5">
        <v>0.76351349999999996</v>
      </c>
      <c r="Z293" s="5">
        <v>0.14285709999999999</v>
      </c>
      <c r="AA293" s="5">
        <v>0</v>
      </c>
      <c r="AB293" s="5">
        <v>2.0304570000000001E-2</v>
      </c>
      <c r="AC293" s="5">
        <v>0.58350000000000002</v>
      </c>
      <c r="AD293" s="40">
        <v>0</v>
      </c>
      <c r="AE293" s="19">
        <v>0.84811320000000001</v>
      </c>
      <c r="AF293" s="5">
        <v>0</v>
      </c>
      <c r="AG293" s="5">
        <v>0</v>
      </c>
      <c r="AH293" s="32">
        <v>0</v>
      </c>
      <c r="AI293" s="32">
        <v>0</v>
      </c>
      <c r="AJ293" s="32">
        <v>1</v>
      </c>
      <c r="AK293" s="16"/>
      <c r="AL293" s="34">
        <f t="shared" si="180"/>
        <v>0.76905214780135545</v>
      </c>
      <c r="AM293" s="34">
        <f t="shared" si="181"/>
        <v>0.61159565297115304</v>
      </c>
      <c r="AN293" s="34">
        <f t="shared" si="182"/>
        <v>0.68300229529805212</v>
      </c>
      <c r="AO293" s="34">
        <f t="shared" si="183"/>
        <v>-0.57348284464809018</v>
      </c>
      <c r="AP293" s="34">
        <f t="shared" si="184"/>
        <v>0.92181801956135012</v>
      </c>
      <c r="AQ293" s="34">
        <f t="shared" si="185"/>
        <v>8.443773973473323E-2</v>
      </c>
      <c r="AR293" s="34">
        <f t="shared" si="186"/>
        <v>0.20816049451443602</v>
      </c>
      <c r="AS293" s="34">
        <f t="shared" si="187"/>
        <v>-0.23493882264857452</v>
      </c>
      <c r="AT293" s="34">
        <f t="shared" si="188"/>
        <v>-1.7898989726025667E-2</v>
      </c>
      <c r="AU293" s="34">
        <f t="shared" si="189"/>
        <v>0.39745040881663296</v>
      </c>
      <c r="AV293" s="34">
        <f t="shared" si="190"/>
        <v>-0.14909896401689524</v>
      </c>
      <c r="AW293" s="34">
        <f t="shared" si="191"/>
        <v>-0.18928423916710396</v>
      </c>
      <c r="AX293" s="34">
        <f t="shared" si="192"/>
        <v>-0.14018070627151102</v>
      </c>
      <c r="AY293" s="34">
        <f t="shared" si="193"/>
        <v>0.14355133775272971</v>
      </c>
      <c r="AZ293" s="34">
        <f t="shared" si="194"/>
        <v>0.42084556143389656</v>
      </c>
      <c r="BA293" s="34">
        <f t="shared" si="195"/>
        <v>-0.73353010554003739</v>
      </c>
      <c r="BB293" s="34">
        <f t="shared" si="196"/>
        <v>-7.5934919612810889E-2</v>
      </c>
      <c r="BC293" s="34">
        <f t="shared" si="197"/>
        <v>-2.0059011856581797</v>
      </c>
      <c r="BD293" s="34">
        <f t="shared" si="198"/>
        <v>-0.27891954098456923</v>
      </c>
      <c r="BE293" s="34">
        <f t="shared" si="199"/>
        <v>-1.5026154891707908</v>
      </c>
      <c r="BF293" s="34">
        <f t="shared" si="200"/>
        <v>0.41307410416958484</v>
      </c>
      <c r="BG293" s="34">
        <f t="shared" si="201"/>
        <v>-0.258133953880894</v>
      </c>
      <c r="BH293" s="34">
        <f t="shared" si="202"/>
        <v>0.39106968713333129</v>
      </c>
      <c r="BI293" s="19">
        <f t="shared" si="210"/>
        <v>1.1303309830915986E-2</v>
      </c>
      <c r="BJ293" s="19">
        <f t="shared" si="211"/>
        <v>0.24794040929092606</v>
      </c>
      <c r="BK293" s="19">
        <f t="shared" si="212"/>
        <v>-0.49059595350179958</v>
      </c>
      <c r="BL293" s="19">
        <f t="shared" si="213"/>
        <v>0.37557657903766489</v>
      </c>
      <c r="BM293" s="19">
        <f t="shared" si="214"/>
        <v>0.34678296246447121</v>
      </c>
      <c r="BN293" s="19">
        <f t="shared" si="215"/>
        <v>-0.2942207684621102</v>
      </c>
      <c r="BO293" s="19">
        <f t="shared" si="216"/>
        <v>-0.11397384079376584</v>
      </c>
      <c r="BP293" s="19">
        <f t="shared" si="217"/>
        <v>0.31443572076492221</v>
      </c>
      <c r="BQ293" s="19">
        <f t="shared" si="218"/>
        <v>0.44189252990789002</v>
      </c>
      <c r="BR293" s="19">
        <f t="shared" si="219"/>
        <v>0.21815651055773042</v>
      </c>
      <c r="BS293" s="19">
        <f t="shared" si="220"/>
        <v>0.4345577242291388</v>
      </c>
      <c r="BT293" s="19">
        <f>IF(AND('[1]Ponderación por derecho'!$B$13&lt;&gt;1,'[1]Ponderación por derecho'!$B$13&lt;&gt;0),"Error ponderación",IFERROR(IF(SUM($BI$1126:$BS$1126)=0,0,SUMPRODUCT($BI$1126:$BS$1126,BI293:BS293)),""))</f>
        <v>-9.5665069077330758E-2</v>
      </c>
      <c r="BU293" s="34">
        <f t="shared" si="221"/>
        <v>-9.1486221020837658E-2</v>
      </c>
      <c r="BV293" s="16">
        <f t="shared" si="222"/>
        <v>0</v>
      </c>
      <c r="BW293" s="34">
        <f t="shared" si="203"/>
        <v>1.0296750882200219</v>
      </c>
      <c r="BX293" s="34">
        <f t="shared" si="204"/>
        <v>-4.9550489627895586E-2</v>
      </c>
      <c r="BY293" s="34">
        <f t="shared" si="223"/>
        <v>0.73585719375712888</v>
      </c>
      <c r="BZ293" s="34">
        <f t="shared" si="224"/>
        <v>-0.57199393078308514</v>
      </c>
      <c r="CA293" s="19">
        <f t="shared" si="205"/>
        <v>-0.43569066072038215</v>
      </c>
      <c r="CB293" s="16"/>
      <c r="CC293" s="5">
        <f t="shared" si="206"/>
        <v>15755</v>
      </c>
      <c r="CD293" s="6">
        <f t="shared" si="207"/>
        <v>2.8809871519672461E-5</v>
      </c>
      <c r="CE293" s="19">
        <f t="shared" si="208"/>
        <v>0.72517530412657172</v>
      </c>
      <c r="CF293" s="4">
        <f t="shared" si="209"/>
        <v>2.0892207341125933E-5</v>
      </c>
      <c r="CG293" s="3">
        <f>IF('Ponderación por derecho'!$D$20="Error ponderación","",CF293/$CF$1127)</f>
        <v>1.4035732825798324E-5</v>
      </c>
      <c r="CH293" s="39"/>
    </row>
    <row r="294" spans="1:86" ht="18.95" customHeight="1">
      <c r="A294" s="7">
        <v>15757</v>
      </c>
      <c r="B294" s="7" t="s">
        <v>783</v>
      </c>
      <c r="C294" s="7" t="s">
        <v>809</v>
      </c>
      <c r="D294" s="5">
        <v>0</v>
      </c>
      <c r="E294" s="5">
        <v>299</v>
      </c>
      <c r="F294" s="5">
        <v>51.383400000000002</v>
      </c>
      <c r="G294" s="5">
        <v>48.167000000000002</v>
      </c>
      <c r="H294" s="5">
        <v>70.239310000000003</v>
      </c>
      <c r="I294" s="5">
        <v>11.252549999999999</v>
      </c>
      <c r="J294" s="5">
        <v>13.35031</v>
      </c>
      <c r="K294" s="85"/>
      <c r="L294" s="85">
        <v>8.3046000000000005E-3</v>
      </c>
      <c r="M294" s="85">
        <v>4.5465199999999997E-2</v>
      </c>
      <c r="N294" s="85">
        <v>3.8146E-3</v>
      </c>
      <c r="O294" s="85">
        <v>9.5321999999999994E-3</v>
      </c>
      <c r="P294" s="85">
        <v>2.3957900000000001E-2</v>
      </c>
      <c r="Q294" s="85">
        <v>6.5199999999999999E-5</v>
      </c>
      <c r="R294" s="85">
        <v>0</v>
      </c>
      <c r="S294" s="85">
        <v>3.4686999999999999E-3</v>
      </c>
      <c r="T294" s="5">
        <v>0.98726119999999995</v>
      </c>
      <c r="U294" s="5">
        <v>0.22929939999999999</v>
      </c>
      <c r="V294" s="5">
        <v>0.80254780000000003</v>
      </c>
      <c r="W294" s="5">
        <v>0.61783440000000001</v>
      </c>
      <c r="X294" s="5">
        <v>0.82165600000000005</v>
      </c>
      <c r="Y294" s="5">
        <v>0.85350320000000002</v>
      </c>
      <c r="Z294" s="5">
        <v>0.21311469999999999</v>
      </c>
      <c r="AA294" s="5">
        <v>0</v>
      </c>
      <c r="AB294" s="5">
        <v>0</v>
      </c>
      <c r="AC294" s="5">
        <v>0.47089999999999999</v>
      </c>
      <c r="AD294" s="40">
        <v>0</v>
      </c>
      <c r="AE294" s="19">
        <v>0.65943399999999996</v>
      </c>
      <c r="AF294" s="5">
        <v>0</v>
      </c>
      <c r="AG294" s="5">
        <v>0</v>
      </c>
      <c r="AH294" s="32">
        <v>0</v>
      </c>
      <c r="AI294" s="32">
        <v>0</v>
      </c>
      <c r="AJ294" s="32">
        <v>0</v>
      </c>
      <c r="AK294" s="16"/>
      <c r="AL294" s="34">
        <f t="shared" si="180"/>
        <v>-1.1032281540232189</v>
      </c>
      <c r="AM294" s="34">
        <f t="shared" si="181"/>
        <v>-0.80881952334423401</v>
      </c>
      <c r="AN294" s="34">
        <f t="shared" si="182"/>
        <v>-0.50111094625020736</v>
      </c>
      <c r="AO294" s="34">
        <f t="shared" si="183"/>
        <v>-0.75403150829477061</v>
      </c>
      <c r="AP294" s="34">
        <f t="shared" si="184"/>
        <v>-0.86840883453786888</v>
      </c>
      <c r="AQ294" s="34" t="str">
        <f t="shared" si="185"/>
        <v/>
      </c>
      <c r="AR294" s="34">
        <f t="shared" si="186"/>
        <v>-0.31847613196390562</v>
      </c>
      <c r="AS294" s="34">
        <f t="shared" si="187"/>
        <v>-0.25251287249292176</v>
      </c>
      <c r="AT294" s="34">
        <f t="shared" si="188"/>
        <v>-6.3219398056020865E-2</v>
      </c>
      <c r="AU294" s="34">
        <f t="shared" si="189"/>
        <v>-0.18776937626160059</v>
      </c>
      <c r="AV294" s="34">
        <f t="shared" si="190"/>
        <v>-6.8735380737500351E-2</v>
      </c>
      <c r="AW294" s="34">
        <f t="shared" si="191"/>
        <v>-0.40982442200092939</v>
      </c>
      <c r="AX294" s="34">
        <f t="shared" si="192"/>
        <v>-0.20200785050292994</v>
      </c>
      <c r="AY294" s="34">
        <f t="shared" si="193"/>
        <v>-7.5438659911001391E-2</v>
      </c>
      <c r="AZ294" s="34">
        <f t="shared" si="194"/>
        <v>0.78644689805302082</v>
      </c>
      <c r="BA294" s="34">
        <f t="shared" si="195"/>
        <v>0.22577056509346527</v>
      </c>
      <c r="BB294" s="34">
        <f t="shared" si="196"/>
        <v>5.2854761895123677E-2</v>
      </c>
      <c r="BC294" s="34">
        <f t="shared" si="197"/>
        <v>-0.16183310747728652</v>
      </c>
      <c r="BD294" s="34">
        <f t="shared" si="198"/>
        <v>0.17495444116442033</v>
      </c>
      <c r="BE294" s="34">
        <f t="shared" si="199"/>
        <v>-0.12666393319611299</v>
      </c>
      <c r="BF294" s="34">
        <f t="shared" si="200"/>
        <v>1.1159760949616142</v>
      </c>
      <c r="BG294" s="34">
        <f t="shared" si="201"/>
        <v>-0.258133953880894</v>
      </c>
      <c r="BH294" s="34">
        <f t="shared" si="202"/>
        <v>-0.11506432621005545</v>
      </c>
      <c r="BI294" s="19">
        <f t="shared" si="210"/>
        <v>-0.13767019057837104</v>
      </c>
      <c r="BJ294" s="19">
        <f t="shared" si="211"/>
        <v>-0.35814696447100536</v>
      </c>
      <c r="BK294" s="19">
        <f t="shared" si="212"/>
        <v>-0.5058580446644757</v>
      </c>
      <c r="BL294" s="19">
        <f t="shared" si="213"/>
        <v>-0.58322377603961995</v>
      </c>
      <c r="BM294" s="19">
        <f t="shared" si="214"/>
        <v>-0.29374125654501637</v>
      </c>
      <c r="BN294" s="19">
        <f t="shared" si="215"/>
        <v>-0.43287582265227748</v>
      </c>
      <c r="BO294" s="19">
        <f t="shared" si="216"/>
        <v>-0.1258030107475597</v>
      </c>
      <c r="BP294" s="19">
        <f t="shared" si="217"/>
        <v>-0.65261800226307443</v>
      </c>
      <c r="BQ294" s="19">
        <f t="shared" si="218"/>
        <v>-2.0896906324202009E-2</v>
      </c>
      <c r="BR294" s="19">
        <f t="shared" si="219"/>
        <v>-0.47893358927170476</v>
      </c>
      <c r="BS294" s="19">
        <f t="shared" si="220"/>
        <v>-0.43124371338142525</v>
      </c>
      <c r="BT294" s="19">
        <f>IF(AND('[1]Ponderación por derecho'!$B$13&lt;&gt;1,'[1]Ponderación por derecho'!$B$13&lt;&gt;0),"Error ponderación",IFERROR(IF(SUM($BI$1126:$BS$1126)=0,0,SUMPRODUCT($BI$1126:$BS$1126,BI294:BS294)),""))</f>
        <v>-0.2643936450636642</v>
      </c>
      <c r="BU294" s="34">
        <f t="shared" si="221"/>
        <v>-0.26195889571484149</v>
      </c>
      <c r="BV294" s="16">
        <f t="shared" si="222"/>
        <v>0</v>
      </c>
      <c r="BW294" s="34">
        <f t="shared" si="203"/>
        <v>-0.60024171028383844</v>
      </c>
      <c r="BX294" s="34">
        <f t="shared" si="204"/>
        <v>-4.9550489627895586E-2</v>
      </c>
      <c r="BY294" s="34">
        <f t="shared" si="223"/>
        <v>-4.3565900771799115E-2</v>
      </c>
      <c r="BZ294" s="34">
        <f t="shared" si="224"/>
        <v>0.23111936689451104</v>
      </c>
      <c r="CA294" s="19">
        <f t="shared" si="205"/>
        <v>0.17474221831105619</v>
      </c>
      <c r="CB294" s="16"/>
      <c r="CC294" s="5">
        <f t="shared" si="206"/>
        <v>15757</v>
      </c>
      <c r="CD294" s="6">
        <f t="shared" si="207"/>
        <v>4.3726657788741453E-5</v>
      </c>
      <c r="CE294" s="19">
        <f t="shared" si="208"/>
        <v>0.88442701471633722</v>
      </c>
      <c r="CF294" s="4">
        <f t="shared" si="209"/>
        <v>3.8673037411619478E-5</v>
      </c>
      <c r="CG294" s="3">
        <f>IF('Ponderación por derecho'!$D$20="Error ponderación","",CF294/$CF$1127)</f>
        <v>2.5981190585022262E-5</v>
      </c>
      <c r="CH294" s="39"/>
    </row>
    <row r="295" spans="1:86" ht="18.95" customHeight="1">
      <c r="A295" s="7">
        <v>15759</v>
      </c>
      <c r="B295" s="7" t="s">
        <v>783</v>
      </c>
      <c r="C295" s="7" t="s">
        <v>808</v>
      </c>
      <c r="D295" s="5">
        <v>0</v>
      </c>
      <c r="E295" s="5">
        <v>2718</v>
      </c>
      <c r="F295" s="5">
        <v>30.492470000000001</v>
      </c>
      <c r="G295" s="5">
        <v>32.202480000000001</v>
      </c>
      <c r="H295" s="5">
        <v>60.338650000000001</v>
      </c>
      <c r="I295" s="5">
        <v>10.721719999999999</v>
      </c>
      <c r="J295" s="5">
        <v>5.7130979999999996</v>
      </c>
      <c r="K295" s="85">
        <v>1.6948299999999999E-2</v>
      </c>
      <c r="L295" s="85">
        <v>3.6362999999999999E-3</v>
      </c>
      <c r="M295" s="85">
        <v>3.3510699999999997E-2</v>
      </c>
      <c r="N295" s="85">
        <v>4.1960000000000001E-4</v>
      </c>
      <c r="O295" s="85">
        <v>1.4457999999999999E-3</v>
      </c>
      <c r="P295" s="85">
        <v>1.39623E-2</v>
      </c>
      <c r="Q295" s="85">
        <v>4.327E-4</v>
      </c>
      <c r="R295" s="85">
        <v>7.9299999999999998E-4</v>
      </c>
      <c r="S295" s="85">
        <v>3.056E-4</v>
      </c>
      <c r="T295" s="5">
        <v>0.95368779999999997</v>
      </c>
      <c r="U295" s="5">
        <v>0.30120069999999999</v>
      </c>
      <c r="V295" s="5">
        <v>0.81166380000000005</v>
      </c>
      <c r="W295" s="5">
        <v>0.60137220000000002</v>
      </c>
      <c r="X295" s="5">
        <v>0.78730699999999998</v>
      </c>
      <c r="Y295" s="5">
        <v>0.86689539999999998</v>
      </c>
      <c r="Z295" s="5">
        <v>0.24875120000000001</v>
      </c>
      <c r="AA295" s="5">
        <v>1.8395999999999999E-4</v>
      </c>
      <c r="AB295" s="5">
        <v>3.6791800000000002E-3</v>
      </c>
      <c r="AC295" s="5">
        <v>0.64270000000000005</v>
      </c>
      <c r="AD295" s="40">
        <v>275099.48491537897</v>
      </c>
      <c r="AE295" s="19">
        <v>0.84811320000000001</v>
      </c>
      <c r="AF295" s="5">
        <v>1</v>
      </c>
      <c r="AG295" s="5">
        <v>0</v>
      </c>
      <c r="AH295" s="32">
        <v>0</v>
      </c>
      <c r="AI295" s="32">
        <v>0</v>
      </c>
      <c r="AJ295" s="32">
        <v>0</v>
      </c>
      <c r="AK295" s="16"/>
      <c r="AL295" s="34">
        <f t="shared" si="180"/>
        <v>-2.3784710656398818</v>
      </c>
      <c r="AM295" s="34">
        <f t="shared" si="181"/>
        <v>-2.4124702352829095</v>
      </c>
      <c r="AN295" s="34">
        <f t="shared" si="182"/>
        <v>-1.6916031170477095</v>
      </c>
      <c r="AO295" s="34">
        <f t="shared" si="183"/>
        <v>-0.80141099501563562</v>
      </c>
      <c r="AP295" s="34">
        <f t="shared" si="184"/>
        <v>-1.4452463829235409</v>
      </c>
      <c r="AQ295" s="34">
        <f t="shared" si="185"/>
        <v>8.6531053906677535E-2</v>
      </c>
      <c r="AR295" s="34">
        <f t="shared" si="186"/>
        <v>-0.48185534775550593</v>
      </c>
      <c r="AS295" s="34">
        <f t="shared" si="187"/>
        <v>-0.43851462447543466</v>
      </c>
      <c r="AT295" s="34">
        <f t="shared" si="188"/>
        <v>-0.14112066193143663</v>
      </c>
      <c r="AU295" s="34">
        <f t="shared" si="189"/>
        <v>-0.39319914636503028</v>
      </c>
      <c r="AV295" s="34">
        <f t="shared" si="190"/>
        <v>-0.31074617641944757</v>
      </c>
      <c r="AW295" s="34">
        <f t="shared" si="191"/>
        <v>-0.3995288861670544</v>
      </c>
      <c r="AX295" s="34">
        <f t="shared" si="192"/>
        <v>-0.17668299235442</v>
      </c>
      <c r="AY295" s="34">
        <f t="shared" si="193"/>
        <v>-0.19824901780156534</v>
      </c>
      <c r="AZ295" s="34">
        <f t="shared" si="194"/>
        <v>0.20319767425408952</v>
      </c>
      <c r="BA295" s="34">
        <f t="shared" si="195"/>
        <v>0.90922559734067521</v>
      </c>
      <c r="BB295" s="34">
        <f t="shared" si="196"/>
        <v>0.27646141585690304</v>
      </c>
      <c r="BC295" s="34">
        <f t="shared" si="197"/>
        <v>-0.34567072022292811</v>
      </c>
      <c r="BD295" s="34">
        <f t="shared" si="198"/>
        <v>-0.23669625282313958</v>
      </c>
      <c r="BE295" s="34">
        <f t="shared" si="199"/>
        <v>7.8104150572629649E-2</v>
      </c>
      <c r="BF295" s="34">
        <f t="shared" si="200"/>
        <v>1.4725064460533133</v>
      </c>
      <c r="BG295" s="34">
        <f t="shared" si="201"/>
        <v>-0.24375415830657621</v>
      </c>
      <c r="BH295" s="34">
        <f t="shared" si="202"/>
        <v>-2.3353044502896825E-2</v>
      </c>
      <c r="BI295" s="19">
        <f t="shared" si="210"/>
        <v>-0.23194882193345226</v>
      </c>
      <c r="BJ295" s="19">
        <f t="shared" si="211"/>
        <v>-0.87262138906050424</v>
      </c>
      <c r="BK295" s="19">
        <f t="shared" si="212"/>
        <v>-1.0542188034460815</v>
      </c>
      <c r="BL295" s="19">
        <f t="shared" si="213"/>
        <v>-1.2597958637856592</v>
      </c>
      <c r="BM295" s="19">
        <f t="shared" si="214"/>
        <v>-0.69171392737057025</v>
      </c>
      <c r="BN295" s="19">
        <f t="shared" si="215"/>
        <v>-0.87037103049556652</v>
      </c>
      <c r="BO295" s="19">
        <f t="shared" si="216"/>
        <v>-0.33258073564286678</v>
      </c>
      <c r="BP295" s="19">
        <f t="shared" si="217"/>
        <v>-1.2775770289971509</v>
      </c>
      <c r="BQ295" s="19">
        <f t="shared" si="218"/>
        <v>-0.36807121246271124</v>
      </c>
      <c r="BR295" s="19">
        <f t="shared" si="219"/>
        <v>-0.94015808058267447</v>
      </c>
      <c r="BS295" s="19">
        <f t="shared" si="220"/>
        <v>-0.86669104264811458</v>
      </c>
      <c r="BT295" s="19">
        <f>IF(AND('[1]Ponderación por derecho'!$B$13&lt;&gt;1,'[1]Ponderación por derecho'!$B$13&lt;&gt;0),"Error ponderación",IFERROR(IF(SUM($BI$1126:$BS$1126)=0,0,SUMPRODUCT($BI$1126:$BS$1126,BI295:BS295)),""))</f>
        <v>-0.60192595478220412</v>
      </c>
      <c r="BU295" s="34">
        <f t="shared" si="221"/>
        <v>-0.6029801797327009</v>
      </c>
      <c r="BV295" s="16">
        <f t="shared" si="222"/>
        <v>0</v>
      </c>
      <c r="BW295" s="34">
        <f t="shared" si="203"/>
        <v>1.8866118064387476</v>
      </c>
      <c r="BX295" s="34">
        <f t="shared" si="204"/>
        <v>-3.4061907429828592E-2</v>
      </c>
      <c r="BY295" s="34">
        <f t="shared" si="223"/>
        <v>0.73585719375712888</v>
      </c>
      <c r="BZ295" s="34">
        <f t="shared" si="224"/>
        <v>-0.86280236425534929</v>
      </c>
      <c r="CA295" s="19">
        <f t="shared" si="205"/>
        <v>-0.65672924868105664</v>
      </c>
      <c r="CB295" s="16"/>
      <c r="CC295" s="5">
        <f t="shared" si="206"/>
        <v>15759</v>
      </c>
      <c r="CD295" s="6">
        <f t="shared" si="207"/>
        <v>3.9748848116989721E-4</v>
      </c>
      <c r="CE295" s="19">
        <f t="shared" si="208"/>
        <v>0.24312240934281631</v>
      </c>
      <c r="CF295" s="4">
        <f t="shared" si="209"/>
        <v>9.6638357228042088E-5</v>
      </c>
      <c r="CG295" s="3">
        <f>IF('Ponderación por derecho'!$D$20="Error ponderación","",CF295/$CF$1127)</f>
        <v>6.4923257778838207E-5</v>
      </c>
      <c r="CH295" s="39"/>
    </row>
    <row r="296" spans="1:86" ht="18.95" customHeight="1">
      <c r="A296" s="7">
        <v>15761</v>
      </c>
      <c r="B296" s="7" t="s">
        <v>783</v>
      </c>
      <c r="C296" s="7" t="s">
        <v>807</v>
      </c>
      <c r="D296" s="5">
        <v>0</v>
      </c>
      <c r="E296" s="5">
        <v>69</v>
      </c>
      <c r="F296" s="5">
        <v>60.16084</v>
      </c>
      <c r="G296" s="5">
        <v>55.175690000000003</v>
      </c>
      <c r="H296" s="5">
        <v>79.677109999999999</v>
      </c>
      <c r="I296" s="5">
        <v>9.8290600000000001</v>
      </c>
      <c r="J296" s="5">
        <v>21.082619999999999</v>
      </c>
      <c r="K296" s="85"/>
      <c r="L296" s="85">
        <v>1.3915E-2</v>
      </c>
      <c r="M296" s="85"/>
      <c r="N296" s="85"/>
      <c r="O296" s="85">
        <v>3.5477099999999998E-2</v>
      </c>
      <c r="P296" s="85">
        <v>8.3263E-3</v>
      </c>
      <c r="Q296" s="85">
        <v>3.7161E-3</v>
      </c>
      <c r="R296" s="85">
        <v>3.7266999999999999E-3</v>
      </c>
      <c r="S296" s="85">
        <v>4.9689000000000001E-3</v>
      </c>
      <c r="T296" s="5">
        <v>0.88709680000000002</v>
      </c>
      <c r="U296" s="5">
        <v>0.1612903</v>
      </c>
      <c r="V296" s="5">
        <v>0.79032259999999999</v>
      </c>
      <c r="W296" s="5">
        <v>0.59677420000000003</v>
      </c>
      <c r="X296" s="5">
        <v>0.74193549999999997</v>
      </c>
      <c r="Y296" s="5">
        <v>0.96774199999999999</v>
      </c>
      <c r="Z296" s="5">
        <v>6.25E-2</v>
      </c>
      <c r="AA296" s="5">
        <v>0</v>
      </c>
      <c r="AB296" s="5">
        <v>0</v>
      </c>
      <c r="AC296" s="5">
        <v>0.54969999999999997</v>
      </c>
      <c r="AD296" s="40">
        <v>60869.565217391304</v>
      </c>
      <c r="AE296" s="19">
        <v>0.3056604</v>
      </c>
      <c r="AF296" s="5">
        <v>0</v>
      </c>
      <c r="AG296" s="5">
        <v>0</v>
      </c>
      <c r="AH296" s="32">
        <v>0</v>
      </c>
      <c r="AI296" s="32">
        <v>0</v>
      </c>
      <c r="AJ296" s="32">
        <v>0</v>
      </c>
      <c r="AK296" s="16"/>
      <c r="AL296" s="34">
        <f t="shared" si="180"/>
        <v>-0.56742777835107039</v>
      </c>
      <c r="AM296" s="34">
        <f t="shared" si="181"/>
        <v>-0.10479016898484968</v>
      </c>
      <c r="AN296" s="34">
        <f t="shared" si="182"/>
        <v>0.6337252171522989</v>
      </c>
      <c r="AO296" s="34">
        <f t="shared" si="183"/>
        <v>-0.881085792250621</v>
      </c>
      <c r="AP296" s="34">
        <f t="shared" si="184"/>
        <v>-0.28438854758524623</v>
      </c>
      <c r="AQ296" s="34" t="str">
        <f t="shared" si="185"/>
        <v/>
      </c>
      <c r="AR296" s="34">
        <f t="shared" si="186"/>
        <v>-0.1221256934151418</v>
      </c>
      <c r="AS296" s="34" t="str">
        <f t="shared" si="187"/>
        <v/>
      </c>
      <c r="AT296" s="34" t="str">
        <f t="shared" si="188"/>
        <v/>
      </c>
      <c r="AU296" s="34">
        <f t="shared" si="189"/>
        <v>0.47134405398628149</v>
      </c>
      <c r="AV296" s="34">
        <f t="shared" si="190"/>
        <v>-0.44720350208908771</v>
      </c>
      <c r="AW296" s="34">
        <f t="shared" si="191"/>
        <v>-0.30754422669237358</v>
      </c>
      <c r="AX296" s="34">
        <f t="shared" si="192"/>
        <v>-8.2993791408286943E-2</v>
      </c>
      <c r="AY296" s="34">
        <f t="shared" si="193"/>
        <v>-1.7191971881086423E-2</v>
      </c>
      <c r="AZ296" s="34">
        <f t="shared" si="194"/>
        <v>-0.95364521511650246</v>
      </c>
      <c r="BA296" s="34">
        <f t="shared" si="195"/>
        <v>-0.42068731026628092</v>
      </c>
      <c r="BB296" s="34">
        <f t="shared" si="196"/>
        <v>-0.24701755776410758</v>
      </c>
      <c r="BC296" s="34">
        <f t="shared" si="197"/>
        <v>-0.39701776638956804</v>
      </c>
      <c r="BD296" s="34">
        <f t="shared" si="198"/>
        <v>-0.78044452678327059</v>
      </c>
      <c r="BE296" s="34">
        <f t="shared" si="199"/>
        <v>1.6200587985462962</v>
      </c>
      <c r="BF296" s="34">
        <f t="shared" si="200"/>
        <v>-0.39086974765960059</v>
      </c>
      <c r="BG296" s="34">
        <f t="shared" si="201"/>
        <v>-0.258133953880894</v>
      </c>
      <c r="BH296" s="34">
        <f t="shared" si="202"/>
        <v>-0.11506432621005545</v>
      </c>
      <c r="BI296" s="19">
        <f t="shared" si="210"/>
        <v>0.10651895344300899</v>
      </c>
      <c r="BJ296" s="19">
        <f t="shared" si="211"/>
        <v>-0.15797780672136635</v>
      </c>
      <c r="BK296" s="19">
        <f t="shared" si="212"/>
        <v>-0.48222277237031919</v>
      </c>
      <c r="BL296" s="19">
        <f t="shared" si="213"/>
        <v>-0.56742777835107039</v>
      </c>
      <c r="BM296" s="19">
        <f t="shared" si="214"/>
        <v>-0.19782967346074512</v>
      </c>
      <c r="BN296" s="19">
        <f t="shared" si="215"/>
        <v>0.20180917270204604</v>
      </c>
      <c r="BO296" s="19">
        <f t="shared" si="216"/>
        <v>-0.71409174468649894</v>
      </c>
      <c r="BP296" s="19">
        <f t="shared" si="217"/>
        <v>-0.32521078487967869</v>
      </c>
      <c r="BQ296" s="19">
        <f t="shared" si="218"/>
        <v>-0.32516316596391914</v>
      </c>
      <c r="BR296" s="19">
        <f t="shared" si="219"/>
        <v>-0.28091790137101696</v>
      </c>
      <c r="BS296" s="19">
        <f t="shared" si="220"/>
        <v>-0.23322802548073743</v>
      </c>
      <c r="BT296" s="19">
        <f>IF(AND('[1]Ponderación por derecho'!$B$13&lt;&gt;1,'[1]Ponderación por derecho'!$B$13&lt;&gt;0),"Error ponderación",IFERROR(IF(SUM($BI$1126:$BS$1126)=0,0,SUMPRODUCT($BI$1126:$BS$1126,BI296:BS296)),""))</f>
        <v>-0.32809868187690894</v>
      </c>
      <c r="BU296" s="34">
        <f t="shared" si="221"/>
        <v>-0.32632243315092718</v>
      </c>
      <c r="BV296" s="16">
        <f t="shared" si="222"/>
        <v>0</v>
      </c>
      <c r="BW296" s="34">
        <f t="shared" si="203"/>
        <v>0.54041054302081626</v>
      </c>
      <c r="BX296" s="34">
        <f t="shared" si="204"/>
        <v>-4.6123426634592755E-2</v>
      </c>
      <c r="BY296" s="34">
        <f t="shared" si="223"/>
        <v>-1.5049846161078779</v>
      </c>
      <c r="BZ296" s="34">
        <f t="shared" si="224"/>
        <v>0.3368991665738848</v>
      </c>
      <c r="CA296" s="19">
        <f t="shared" si="205"/>
        <v>0.25514366085767265</v>
      </c>
      <c r="CB296" s="16"/>
      <c r="CC296" s="5">
        <f t="shared" si="206"/>
        <v>15761</v>
      </c>
      <c r="CD296" s="6">
        <f t="shared" si="207"/>
        <v>1.0090767182017258E-5</v>
      </c>
      <c r="CE296" s="19">
        <f t="shared" si="208"/>
        <v>0.86849923376264138</v>
      </c>
      <c r="CF296" s="4">
        <f t="shared" si="209"/>
        <v>8.7638235656591971E-6</v>
      </c>
      <c r="CG296" s="3">
        <f>IF('Ponderación por derecho'!$D$20="Error ponderación","",CF296/$CF$1127)</f>
        <v>5.8876826221177336E-6</v>
      </c>
      <c r="CH296" s="39"/>
    </row>
    <row r="297" spans="1:86" ht="18.95" customHeight="1">
      <c r="A297" s="7">
        <v>15762</v>
      </c>
      <c r="B297" s="7" t="s">
        <v>783</v>
      </c>
      <c r="C297" s="7" t="s">
        <v>806</v>
      </c>
      <c r="D297" s="5">
        <v>0</v>
      </c>
      <c r="E297" s="5">
        <v>12</v>
      </c>
      <c r="F297" s="5">
        <v>81.711929999999995</v>
      </c>
      <c r="G297" s="5">
        <v>57.065219999999997</v>
      </c>
      <c r="H297" s="5">
        <v>79.192549999999997</v>
      </c>
      <c r="I297" s="5">
        <v>15.838509999999999</v>
      </c>
      <c r="J297" s="5">
        <v>35.155279999999998</v>
      </c>
      <c r="K297" s="85"/>
      <c r="L297" s="85">
        <v>3.9874999999999997E-3</v>
      </c>
      <c r="M297" s="85">
        <v>0</v>
      </c>
      <c r="N297" s="85">
        <v>0</v>
      </c>
      <c r="O297" s="85">
        <v>6.0269400000000001E-2</v>
      </c>
      <c r="P297" s="85">
        <v>1.35967E-2</v>
      </c>
      <c r="Q297" s="85">
        <v>0</v>
      </c>
      <c r="R297" s="85">
        <v>0</v>
      </c>
      <c r="S297" s="85">
        <v>0</v>
      </c>
      <c r="T297" s="5"/>
      <c r="U297" s="5">
        <v>0.14285709999999999</v>
      </c>
      <c r="V297" s="5">
        <v>0.57142850000000001</v>
      </c>
      <c r="W297" s="5">
        <v>0.42857139999999999</v>
      </c>
      <c r="X297" s="5"/>
      <c r="Y297" s="5">
        <v>0.42857139999999999</v>
      </c>
      <c r="Z297" s="5">
        <v>0</v>
      </c>
      <c r="AA297" s="5">
        <v>0</v>
      </c>
      <c r="AB297" s="5">
        <v>0</v>
      </c>
      <c r="AC297" s="5">
        <v>0.52270000000000005</v>
      </c>
      <c r="AD297" s="40">
        <v>411762.33333333331</v>
      </c>
      <c r="AE297" s="19">
        <v>0.65943399999999996</v>
      </c>
      <c r="AF297" s="5">
        <v>0</v>
      </c>
      <c r="AG297" s="5">
        <v>0</v>
      </c>
      <c r="AH297" s="32">
        <v>0</v>
      </c>
      <c r="AI297" s="32">
        <v>0</v>
      </c>
      <c r="AJ297" s="32">
        <v>0</v>
      </c>
      <c r="AK297" s="16"/>
      <c r="AL297" s="34">
        <f t="shared" si="180"/>
        <v>0.74811321288832089</v>
      </c>
      <c r="AM297" s="34">
        <f t="shared" si="181"/>
        <v>8.5014856767849145E-2</v>
      </c>
      <c r="AN297" s="34">
        <f t="shared" si="182"/>
        <v>0.57545992107288202</v>
      </c>
      <c r="AO297" s="34">
        <f t="shared" si="183"/>
        <v>-0.34470944488008415</v>
      </c>
      <c r="AP297" s="34">
        <f t="shared" si="184"/>
        <v>0.77851748326280523</v>
      </c>
      <c r="AQ297" s="34" t="str">
        <f t="shared" si="185"/>
        <v/>
      </c>
      <c r="AR297" s="34">
        <f t="shared" si="186"/>
        <v>-0.46956419667566746</v>
      </c>
      <c r="AS297" s="34">
        <f t="shared" si="187"/>
        <v>-0.95991233330143277</v>
      </c>
      <c r="AT297" s="34">
        <f t="shared" si="188"/>
        <v>-0.15074875333706975</v>
      </c>
      <c r="AU297" s="34">
        <f t="shared" si="189"/>
        <v>1.1011764255404046</v>
      </c>
      <c r="AV297" s="34">
        <f t="shared" si="190"/>
        <v>-0.31959798590575356</v>
      </c>
      <c r="AW297" s="34">
        <f t="shared" si="191"/>
        <v>-0.41165100414070804</v>
      </c>
      <c r="AX297" s="34">
        <f t="shared" si="192"/>
        <v>-0.20200785050292994</v>
      </c>
      <c r="AY297" s="34">
        <f t="shared" si="193"/>
        <v>-0.21011422768154267</v>
      </c>
      <c r="AZ297" s="34" t="str">
        <f t="shared" si="194"/>
        <v/>
      </c>
      <c r="BA297" s="34">
        <f t="shared" si="195"/>
        <v>-0.59590338146971222</v>
      </c>
      <c r="BB297" s="34">
        <f t="shared" si="196"/>
        <v>-5.6162778992488658</v>
      </c>
      <c r="BC297" s="34">
        <f t="shared" si="197"/>
        <v>-2.2753816065283492</v>
      </c>
      <c r="BD297" s="34" t="str">
        <f t="shared" si="198"/>
        <v/>
      </c>
      <c r="BE297" s="34">
        <f t="shared" si="199"/>
        <v>-6.6239138561664106</v>
      </c>
      <c r="BF297" s="34">
        <f t="shared" si="200"/>
        <v>-1.0161597436814094</v>
      </c>
      <c r="BG297" s="34">
        <f t="shared" si="201"/>
        <v>-0.258133953880894</v>
      </c>
      <c r="BH297" s="34">
        <f t="shared" si="202"/>
        <v>-0.11506432621005545</v>
      </c>
      <c r="BI297" s="19">
        <f t="shared" si="210"/>
        <v>-1.0221730198415102E-2</v>
      </c>
      <c r="BJ297" s="19">
        <f t="shared" si="211"/>
        <v>-2.0002757463855612</v>
      </c>
      <c r="BK297" s="19">
        <f t="shared" si="212"/>
        <v>-0.82906024231382036</v>
      </c>
      <c r="BL297" s="19">
        <f t="shared" si="213"/>
        <v>0.29868222977562559</v>
      </c>
      <c r="BM297" s="19">
        <f t="shared" si="214"/>
        <v>0.93984695440160493</v>
      </c>
      <c r="BN297" s="19">
        <f t="shared" si="215"/>
        <v>-2.0651328763946144</v>
      </c>
      <c r="BO297" s="19">
        <f t="shared" si="216"/>
        <v>-0.37818022451039612</v>
      </c>
      <c r="BP297" s="19">
        <f t="shared" si="217"/>
        <v>0.27305268119269549</v>
      </c>
      <c r="BQ297" s="19">
        <f t="shared" si="218"/>
        <v>-0.15938691949154371</v>
      </c>
      <c r="BR297" s="19">
        <f t="shared" si="219"/>
        <v>9.3288343775294755E-2</v>
      </c>
      <c r="BS297" s="19">
        <f t="shared" si="220"/>
        <v>0.14097821966557425</v>
      </c>
      <c r="BT297" s="19">
        <f>IF(AND('[1]Ponderación por derecho'!$B$13&lt;&gt;1,'[1]Ponderación por derecho'!$B$13&lt;&gt;0),"Error ponderación",IFERROR(IF(SUM($BI$1126:$BS$1126)=0,0,SUMPRODUCT($BI$1126:$BS$1126,BI297:BS297)),""))</f>
        <v>-1.2086851244506944</v>
      </c>
      <c r="BU297" s="34">
        <f t="shared" si="221"/>
        <v>-1</v>
      </c>
      <c r="BV297" s="16">
        <f t="shared" si="222"/>
        <v>1</v>
      </c>
      <c r="BW297" s="34">
        <f t="shared" si="203"/>
        <v>0.1495779181575474</v>
      </c>
      <c r="BX297" s="34">
        <f t="shared" si="204"/>
        <v>-2.6367550016565679E-2</v>
      </c>
      <c r="BY297" s="34">
        <f t="shared" si="223"/>
        <v>-4.3565900771799115E-2</v>
      </c>
      <c r="BZ297" s="34">
        <f t="shared" si="224"/>
        <v>-2.6548155789727534E-2</v>
      </c>
      <c r="CA297" s="19">
        <f t="shared" si="205"/>
        <v>-2.1106522034643551E-2</v>
      </c>
      <c r="CB297" s="16"/>
      <c r="CC297" s="5">
        <f t="shared" si="206"/>
        <v>15762</v>
      </c>
      <c r="CD297" s="6">
        <f t="shared" si="207"/>
        <v>1.7549160316551755E-6</v>
      </c>
      <c r="CE297" s="19">
        <f t="shared" si="208"/>
        <v>9.8100413016882063E-2</v>
      </c>
      <c r="CF297" s="4">
        <f t="shared" si="209"/>
        <v>1.721579875153204E-7</v>
      </c>
      <c r="CG297" s="3">
        <f>IF('Ponderación por derecho'!$D$20="Error ponderación","",CF297/$CF$1127)</f>
        <v>1.1565860309243593E-7</v>
      </c>
      <c r="CH297" s="39"/>
    </row>
    <row r="298" spans="1:86" ht="18.95" customHeight="1">
      <c r="A298" s="7">
        <v>15763</v>
      </c>
      <c r="B298" s="7" t="s">
        <v>783</v>
      </c>
      <c r="C298" s="7" t="s">
        <v>805</v>
      </c>
      <c r="D298" s="5">
        <v>0</v>
      </c>
      <c r="E298" s="5">
        <v>72</v>
      </c>
      <c r="F298" s="5">
        <v>74.694710000000001</v>
      </c>
      <c r="G298" s="5">
        <v>54.527799999999999</v>
      </c>
      <c r="H298" s="5">
        <v>79.194999999999993</v>
      </c>
      <c r="I298" s="5">
        <v>19.360900000000001</v>
      </c>
      <c r="J298" s="5">
        <v>21.557040000000001</v>
      </c>
      <c r="K298" s="85"/>
      <c r="L298" s="85">
        <v>6.9298799999999994E-2</v>
      </c>
      <c r="M298" s="85">
        <v>0</v>
      </c>
      <c r="N298" s="85">
        <v>0</v>
      </c>
      <c r="O298" s="85">
        <v>0.1070653</v>
      </c>
      <c r="P298" s="85">
        <v>9.0816499999999994E-2</v>
      </c>
      <c r="Q298" s="85">
        <v>3.6141100000000002E-2</v>
      </c>
      <c r="R298" s="85">
        <v>5.2970999999999999E-3</v>
      </c>
      <c r="S298" s="85">
        <v>4.7619000000000003E-3</v>
      </c>
      <c r="T298" s="5">
        <v>0.88524590000000003</v>
      </c>
      <c r="U298" s="5">
        <v>0.34426230000000002</v>
      </c>
      <c r="V298" s="5">
        <v>0.7377049</v>
      </c>
      <c r="W298" s="5">
        <v>0.60655740000000002</v>
      </c>
      <c r="X298" s="5">
        <v>0.93442619999999998</v>
      </c>
      <c r="Y298" s="5">
        <v>0.78688530000000001</v>
      </c>
      <c r="Z298" s="5">
        <v>0</v>
      </c>
      <c r="AA298" s="5">
        <v>0</v>
      </c>
      <c r="AB298" s="5">
        <v>0</v>
      </c>
      <c r="AC298" s="5">
        <v>0.5998</v>
      </c>
      <c r="AD298" s="40">
        <v>100791.66666666667</v>
      </c>
      <c r="AE298" s="19">
        <v>0</v>
      </c>
      <c r="AF298" s="5">
        <v>0</v>
      </c>
      <c r="AG298" s="5">
        <v>0</v>
      </c>
      <c r="AH298" s="32">
        <v>0</v>
      </c>
      <c r="AI298" s="32">
        <v>0</v>
      </c>
      <c r="AJ298" s="32">
        <v>1</v>
      </c>
      <c r="AK298" s="16"/>
      <c r="AL298" s="34">
        <f t="shared" si="180"/>
        <v>0.31976176734450495</v>
      </c>
      <c r="AM298" s="34">
        <f t="shared" si="181"/>
        <v>-0.16987131516136827</v>
      </c>
      <c r="AN298" s="34">
        <f t="shared" si="182"/>
        <v>0.57575451818241297</v>
      </c>
      <c r="AO298" s="34">
        <f t="shared" si="183"/>
        <v>-3.0316832874907867E-2</v>
      </c>
      <c r="AP298" s="34">
        <f t="shared" si="184"/>
        <v>-0.24855567170002377</v>
      </c>
      <c r="AQ298" s="34" t="str">
        <f t="shared" si="185"/>
        <v/>
      </c>
      <c r="AR298" s="34">
        <f t="shared" si="186"/>
        <v>1.8161734329389549</v>
      </c>
      <c r="AS298" s="34">
        <f t="shared" si="187"/>
        <v>-0.95991233330143277</v>
      </c>
      <c r="AT298" s="34">
        <f t="shared" si="188"/>
        <v>-0.15074875333706975</v>
      </c>
      <c r="AU298" s="34">
        <f t="shared" si="189"/>
        <v>2.2899960459874622</v>
      </c>
      <c r="AV298" s="34">
        <f t="shared" si="190"/>
        <v>1.5500271732043376</v>
      </c>
      <c r="AW298" s="34">
        <f t="shared" si="191"/>
        <v>0.60084420708557795</v>
      </c>
      <c r="AX298" s="34">
        <f t="shared" si="192"/>
        <v>-3.284226904205749E-2</v>
      </c>
      <c r="AY298" s="34">
        <f t="shared" si="193"/>
        <v>-2.5228943233034415E-2</v>
      </c>
      <c r="AZ298" s="34">
        <f t="shared" si="194"/>
        <v>-0.9857997180363568</v>
      </c>
      <c r="BA298" s="34">
        <f t="shared" si="195"/>
        <v>1.3185459742548127</v>
      </c>
      <c r="BB298" s="34">
        <f t="shared" si="196"/>
        <v>-1.5376787947282038</v>
      </c>
      <c r="BC298" s="34">
        <f t="shared" si="197"/>
        <v>-0.28776626093992208</v>
      </c>
      <c r="BD298" s="34">
        <f t="shared" si="198"/>
        <v>1.5264328274672472</v>
      </c>
      <c r="BE298" s="34">
        <f t="shared" si="199"/>
        <v>-1.1452583185620542</v>
      </c>
      <c r="BF298" s="34">
        <f t="shared" si="200"/>
        <v>-1.0161597436814094</v>
      </c>
      <c r="BG298" s="34">
        <f t="shared" si="201"/>
        <v>-0.258133953880894</v>
      </c>
      <c r="BH298" s="34">
        <f t="shared" si="202"/>
        <v>-0.11506432621005545</v>
      </c>
      <c r="BI298" s="19">
        <f t="shared" si="210"/>
        <v>0.94715024621861277</v>
      </c>
      <c r="BJ298" s="19">
        <f t="shared" si="211"/>
        <v>3.620777434979431E-2</v>
      </c>
      <c r="BK298" s="19">
        <f t="shared" si="212"/>
        <v>-0.3093056089656166</v>
      </c>
      <c r="BL298" s="19">
        <f t="shared" si="213"/>
        <v>8.4506507003717604E-2</v>
      </c>
      <c r="BM298" s="19">
        <f t="shared" si="214"/>
        <v>1.1892910672515618</v>
      </c>
      <c r="BN298" s="19">
        <f t="shared" si="215"/>
        <v>0.24151020732892947</v>
      </c>
      <c r="BO298" s="19">
        <f t="shared" si="216"/>
        <v>-0.13842411460856222</v>
      </c>
      <c r="BP298" s="19">
        <f t="shared" si="217"/>
        <v>0.14345974915122373</v>
      </c>
      <c r="BQ298" s="19">
        <f t="shared" si="218"/>
        <v>-0.24054230652331296</v>
      </c>
      <c r="BR298" s="19">
        <f t="shared" si="219"/>
        <v>1.2132956743525514E-2</v>
      </c>
      <c r="BS298" s="19">
        <f t="shared" si="220"/>
        <v>5.9822832633805022E-2</v>
      </c>
      <c r="BT298" s="19">
        <f>IF(AND('[1]Ponderación por derecho'!$B$13&lt;&gt;1,'[1]Ponderación por derecho'!$B$13&lt;&gt;0),"Error ponderación",IFERROR(IF(SUM($BI$1126:$BS$1126)=0,0,SUMPRODUCT($BI$1126:$BS$1126,BI298:BS298)),""))</f>
        <v>1.0482559764356594E-2</v>
      </c>
      <c r="BU298" s="34">
        <f t="shared" si="221"/>
        <v>1.5758625296922363E-2</v>
      </c>
      <c r="BV298" s="16">
        <f t="shared" si="222"/>
        <v>0</v>
      </c>
      <c r="BW298" s="34">
        <f t="shared" si="203"/>
        <v>1.265622191378218</v>
      </c>
      <c r="BX298" s="34">
        <f t="shared" si="204"/>
        <v>-4.3875742492229239E-2</v>
      </c>
      <c r="BY298" s="34">
        <f t="shared" si="223"/>
        <v>-2.7676504258153067</v>
      </c>
      <c r="BZ298" s="34">
        <f t="shared" si="224"/>
        <v>0.51530132564310593</v>
      </c>
      <c r="CA298" s="19">
        <f t="shared" si="205"/>
        <v>0.39074413454048723</v>
      </c>
      <c r="CB298" s="16"/>
      <c r="CC298" s="5">
        <f t="shared" si="206"/>
        <v>15763</v>
      </c>
      <c r="CD298" s="6">
        <f t="shared" si="207"/>
        <v>1.0529496189931052E-5</v>
      </c>
      <c r="CE298" s="19">
        <f t="shared" si="208"/>
        <v>1.7820921717043325</v>
      </c>
      <c r="CF298" s="4">
        <f t="shared" si="209"/>
        <v>1.8764532732066724E-5</v>
      </c>
      <c r="CG298" s="3">
        <f>IF('Ponderación por derecho'!$D$20="Error ponderación","",CF298/$CF$1127)</f>
        <v>1.2606325589627339E-5</v>
      </c>
      <c r="CH298" s="39"/>
    </row>
    <row r="299" spans="1:86" ht="18.95" customHeight="1">
      <c r="A299" s="7">
        <v>15764</v>
      </c>
      <c r="B299" s="7" t="s">
        <v>783</v>
      </c>
      <c r="C299" s="7" t="s">
        <v>804</v>
      </c>
      <c r="D299" s="5">
        <v>0</v>
      </c>
      <c r="E299" s="5">
        <v>48</v>
      </c>
      <c r="F299" s="5">
        <v>87.956789999999998</v>
      </c>
      <c r="G299" s="5">
        <v>63.639560000000003</v>
      </c>
      <c r="H299" s="5">
        <v>82.586780000000005</v>
      </c>
      <c r="I299" s="5">
        <v>35.320950000000003</v>
      </c>
      <c r="J299" s="5">
        <v>27.460909999999998</v>
      </c>
      <c r="K299" s="85"/>
      <c r="L299" s="85">
        <v>3.7993100000000002E-2</v>
      </c>
      <c r="M299" s="85">
        <v>1.0295500000000001E-2</v>
      </c>
      <c r="N299" s="85">
        <v>2.3762100000000001E-2</v>
      </c>
      <c r="O299" s="85">
        <v>2.2461800000000001E-2</v>
      </c>
      <c r="P299" s="85">
        <v>9.2714900000000003E-2</v>
      </c>
      <c r="Q299" s="85">
        <v>1.7540099999999999E-2</v>
      </c>
      <c r="R299" s="85">
        <v>7.9457E-3</v>
      </c>
      <c r="S299" s="85">
        <v>5.8813200000000003E-2</v>
      </c>
      <c r="T299" s="5">
        <v>0.97916669999999995</v>
      </c>
      <c r="U299" s="5">
        <v>0.25</v>
      </c>
      <c r="V299" s="5">
        <v>0.7083334</v>
      </c>
      <c r="W299" s="5">
        <v>0.5416666</v>
      </c>
      <c r="X299" s="5">
        <v>0.79166669999999995</v>
      </c>
      <c r="Y299" s="5">
        <v>0.7083334</v>
      </c>
      <c r="Z299" s="5">
        <v>0.81818179999999996</v>
      </c>
      <c r="AA299" s="5">
        <v>0</v>
      </c>
      <c r="AB299" s="5">
        <v>0</v>
      </c>
      <c r="AC299" s="5">
        <v>0.5716</v>
      </c>
      <c r="AD299" s="40">
        <v>17243625</v>
      </c>
      <c r="AE299" s="19">
        <v>9.4339599999999996E-2</v>
      </c>
      <c r="AF299" s="5">
        <v>0</v>
      </c>
      <c r="AG299" s="5">
        <v>0</v>
      </c>
      <c r="AH299" s="32">
        <v>0</v>
      </c>
      <c r="AI299" s="32">
        <v>0</v>
      </c>
      <c r="AJ299" s="32">
        <v>0</v>
      </c>
      <c r="AK299" s="16"/>
      <c r="AL299" s="34">
        <f t="shared" si="180"/>
        <v>1.1293175656403733</v>
      </c>
      <c r="AM299" s="34">
        <f t="shared" si="181"/>
        <v>0.74541335428151834</v>
      </c>
      <c r="AN299" s="34">
        <f t="shared" si="182"/>
        <v>0.98359475661778639</v>
      </c>
      <c r="AO299" s="34">
        <f t="shared" si="183"/>
        <v>1.3942050988910841</v>
      </c>
      <c r="AP299" s="34">
        <f t="shared" si="184"/>
        <v>0.1973627991749127</v>
      </c>
      <c r="AQ299" s="34" t="str">
        <f t="shared" si="185"/>
        <v/>
      </c>
      <c r="AR299" s="34">
        <f t="shared" si="186"/>
        <v>0.72054960503434318</v>
      </c>
      <c r="AS299" s="34">
        <f t="shared" si="187"/>
        <v>-0.79972319636254263</v>
      </c>
      <c r="AT299" s="34">
        <f t="shared" si="188"/>
        <v>0.39449355073775116</v>
      </c>
      <c r="AU299" s="34">
        <f t="shared" si="189"/>
        <v>0.14069876228327788</v>
      </c>
      <c r="AV299" s="34">
        <f t="shared" si="190"/>
        <v>1.5959907266201017</v>
      </c>
      <c r="AW299" s="34">
        <f t="shared" si="191"/>
        <v>7.9736011042287946E-2</v>
      </c>
      <c r="AX299" s="34">
        <f t="shared" si="192"/>
        <v>5.1742118463797934E-2</v>
      </c>
      <c r="AY299" s="34">
        <f t="shared" si="193"/>
        <v>2.0733640501754063</v>
      </c>
      <c r="AZ299" s="34">
        <f t="shared" si="194"/>
        <v>0.64582632217925007</v>
      </c>
      <c r="BA299" s="34">
        <f t="shared" si="195"/>
        <v>0.4225393194906264</v>
      </c>
      <c r="BB299" s="34">
        <f t="shared" si="196"/>
        <v>-2.2581332524770401</v>
      </c>
      <c r="BC299" s="34">
        <f t="shared" si="197"/>
        <v>-1.0124184800330505</v>
      </c>
      <c r="BD299" s="34">
        <f t="shared" si="198"/>
        <v>-0.18444804965630657</v>
      </c>
      <c r="BE299" s="34">
        <f t="shared" si="199"/>
        <v>-2.3463247631636834</v>
      </c>
      <c r="BF299" s="34">
        <f t="shared" si="200"/>
        <v>7.1694545677924522</v>
      </c>
      <c r="BG299" s="34">
        <f t="shared" si="201"/>
        <v>-0.258133953880894</v>
      </c>
      <c r="BH299" s="34">
        <f t="shared" si="202"/>
        <v>-0.11506432621005545</v>
      </c>
      <c r="BI299" s="19">
        <f t="shared" si="210"/>
        <v>0.70306703805420634</v>
      </c>
      <c r="BJ299" s="19">
        <f t="shared" si="211"/>
        <v>-0.26405676438705949</v>
      </c>
      <c r="BK299" s="19">
        <f t="shared" si="212"/>
        <v>-0.22760803691840659</v>
      </c>
      <c r="BL299" s="19">
        <f t="shared" si="213"/>
        <v>0.76190555818906225</v>
      </c>
      <c r="BM299" s="19">
        <f t="shared" si="214"/>
        <v>5.1204503933961337E-2</v>
      </c>
      <c r="BN299" s="19">
        <f t="shared" si="215"/>
        <v>0.12632784303226385</v>
      </c>
      <c r="BO299" s="19">
        <f t="shared" si="216"/>
        <v>0.7065891440375407</v>
      </c>
      <c r="BP299" s="19">
        <f t="shared" si="217"/>
        <v>0.59052984205208559</v>
      </c>
      <c r="BQ299" s="19">
        <f t="shared" si="218"/>
        <v>3.4573787278694108</v>
      </c>
      <c r="BR299" s="19">
        <f t="shared" si="219"/>
        <v>0.98151588731162853</v>
      </c>
      <c r="BS299" s="19">
        <f t="shared" si="220"/>
        <v>1.0292057632019083</v>
      </c>
      <c r="BT299" s="19">
        <f>IF(AND('[1]Ponderación por derecho'!$B$13&lt;&gt;1,'[1]Ponderación por derecho'!$B$13&lt;&gt;0),"Error ponderación",IFERROR(IF(SUM($BI$1126:$BS$1126)=0,0,SUMPRODUCT($BI$1126:$BS$1126,BI299:BS299)),""))</f>
        <v>0.33838157205103758</v>
      </c>
      <c r="BU299" s="34">
        <f t="shared" si="221"/>
        <v>0.34704703526110114</v>
      </c>
      <c r="BV299" s="16">
        <f t="shared" si="222"/>
        <v>0</v>
      </c>
      <c r="BW299" s="34">
        <f t="shared" si="203"/>
        <v>0.85741922763213574</v>
      </c>
      <c r="BX299" s="34">
        <f t="shared" si="204"/>
        <v>0.92129576000175017</v>
      </c>
      <c r="BY299" s="34">
        <f t="shared" si="223"/>
        <v>-2.3779388785508426</v>
      </c>
      <c r="BZ299" s="34">
        <f t="shared" si="224"/>
        <v>0.1997412969723189</v>
      </c>
      <c r="CA299" s="19">
        <f t="shared" si="205"/>
        <v>0.15089227632099986</v>
      </c>
      <c r="CB299" s="16"/>
      <c r="CC299" s="5">
        <f t="shared" si="206"/>
        <v>15764</v>
      </c>
      <c r="CD299" s="6">
        <f t="shared" si="207"/>
        <v>7.0196641266207019E-6</v>
      </c>
      <c r="CE299" s="19">
        <f t="shared" si="208"/>
        <v>1.4905624213081026</v>
      </c>
      <c r="CF299" s="4">
        <f t="shared" si="209"/>
        <v>1.0463247557345381E-5</v>
      </c>
      <c r="CG299" s="3">
        <f>IF('Ponderación por derecho'!$D$20="Error ponderación","",CF299/$CF$1127)</f>
        <v>7.029383961549946E-6</v>
      </c>
      <c r="CH299" s="39"/>
    </row>
    <row r="300" spans="1:86" ht="18.95" customHeight="1">
      <c r="A300" s="7">
        <v>15774</v>
      </c>
      <c r="B300" s="7" t="s">
        <v>783</v>
      </c>
      <c r="C300" s="7" t="s">
        <v>803</v>
      </c>
      <c r="D300" s="5">
        <v>0</v>
      </c>
      <c r="E300" s="5">
        <v>34</v>
      </c>
      <c r="F300" s="5">
        <v>68.10857</v>
      </c>
      <c r="G300" s="5">
        <v>57.457630000000002</v>
      </c>
      <c r="H300" s="5">
        <v>78.305080000000004</v>
      </c>
      <c r="I300" s="5">
        <v>5.5367249999999997</v>
      </c>
      <c r="J300" s="5">
        <v>32.045200000000001</v>
      </c>
      <c r="K300" s="85"/>
      <c r="L300" s="85">
        <v>0</v>
      </c>
      <c r="M300" s="85">
        <v>0</v>
      </c>
      <c r="N300" s="85">
        <v>0</v>
      </c>
      <c r="O300" s="85">
        <v>1.0694999999999999E-3</v>
      </c>
      <c r="P300" s="85">
        <v>4.6664000000000002E-3</v>
      </c>
      <c r="Q300" s="85">
        <v>0</v>
      </c>
      <c r="R300" s="85">
        <v>0</v>
      </c>
      <c r="S300" s="85">
        <v>4.4847699999999997E-2</v>
      </c>
      <c r="T300" s="5">
        <v>0.90909090000000004</v>
      </c>
      <c r="U300" s="5">
        <v>0.27272730000000001</v>
      </c>
      <c r="V300" s="5">
        <v>0.90909090000000004</v>
      </c>
      <c r="W300" s="5">
        <v>0.63636360000000003</v>
      </c>
      <c r="X300" s="5">
        <v>0.95454539999999999</v>
      </c>
      <c r="Y300" s="5">
        <v>0.72727269999999999</v>
      </c>
      <c r="Z300" s="5"/>
      <c r="AA300" s="5">
        <v>0</v>
      </c>
      <c r="AB300" s="5">
        <v>0</v>
      </c>
      <c r="AC300" s="5">
        <v>0.54630000000000001</v>
      </c>
      <c r="AD300" s="40">
        <v>0</v>
      </c>
      <c r="AE300" s="19">
        <v>0.47264149999999999</v>
      </c>
      <c r="AF300" s="5">
        <v>0</v>
      </c>
      <c r="AG300" s="5">
        <v>0</v>
      </c>
      <c r="AH300" s="32">
        <v>0</v>
      </c>
      <c r="AI300" s="32">
        <v>0</v>
      </c>
      <c r="AJ300" s="32">
        <v>1</v>
      </c>
      <c r="AK300" s="16"/>
      <c r="AL300" s="34">
        <f t="shared" si="180"/>
        <v>-8.2275305677852906E-2</v>
      </c>
      <c r="AM300" s="34">
        <f t="shared" si="181"/>
        <v>0.12443280205351161</v>
      </c>
      <c r="AN300" s="34">
        <f t="shared" si="182"/>
        <v>0.468747228503129</v>
      </c>
      <c r="AO300" s="34">
        <f t="shared" si="183"/>
        <v>-1.2642002151995952</v>
      </c>
      <c r="AP300" s="34">
        <f t="shared" si="184"/>
        <v>0.54361357821429945</v>
      </c>
      <c r="AQ300" s="34" t="str">
        <f t="shared" si="185"/>
        <v/>
      </c>
      <c r="AR300" s="34">
        <f t="shared" si="186"/>
        <v>-0.60911705809610017</v>
      </c>
      <c r="AS300" s="34">
        <f t="shared" si="187"/>
        <v>-0.95991233330143277</v>
      </c>
      <c r="AT300" s="34">
        <f t="shared" si="188"/>
        <v>-0.15074875333706975</v>
      </c>
      <c r="AU300" s="34">
        <f t="shared" si="189"/>
        <v>-0.40275880486447635</v>
      </c>
      <c r="AV300" s="34">
        <f t="shared" si="190"/>
        <v>-0.53581602270979667</v>
      </c>
      <c r="AW300" s="34">
        <f t="shared" si="191"/>
        <v>-0.41165100414070804</v>
      </c>
      <c r="AX300" s="34">
        <f t="shared" si="192"/>
        <v>-0.20200785050292994</v>
      </c>
      <c r="AY300" s="34">
        <f t="shared" si="193"/>
        <v>1.5311402655588366</v>
      </c>
      <c r="AZ300" s="34">
        <f t="shared" si="194"/>
        <v>-0.57155577070050378</v>
      </c>
      <c r="BA300" s="34">
        <f t="shared" si="195"/>
        <v>0.63857279252090571</v>
      </c>
      <c r="BB300" s="34">
        <f t="shared" si="196"/>
        <v>2.6662538507186455</v>
      </c>
      <c r="BC300" s="34">
        <f t="shared" si="197"/>
        <v>4.5087224804337446E-2</v>
      </c>
      <c r="BD300" s="34">
        <f t="shared" si="198"/>
        <v>1.7675485118386844</v>
      </c>
      <c r="BE300" s="34">
        <f t="shared" si="199"/>
        <v>-2.0567409629724258</v>
      </c>
      <c r="BF300" s="34" t="str">
        <f t="shared" si="200"/>
        <v/>
      </c>
      <c r="BG300" s="34">
        <f t="shared" si="201"/>
        <v>-0.258133953880894</v>
      </c>
      <c r="BH300" s="34">
        <f t="shared" si="202"/>
        <v>-0.11506432621005545</v>
      </c>
      <c r="BI300" s="19">
        <f t="shared" si="210"/>
        <v>0.5536600105120173</v>
      </c>
      <c r="BJ300" s="19">
        <f t="shared" si="211"/>
        <v>0.72718986489201898</v>
      </c>
      <c r="BK300" s="19">
        <f t="shared" si="212"/>
        <v>-0.33236680472498276</v>
      </c>
      <c r="BL300" s="19">
        <f t="shared" si="213"/>
        <v>-0.11651202950746133</v>
      </c>
      <c r="BM300" s="19">
        <f t="shared" si="214"/>
        <v>0.63613442839616929</v>
      </c>
      <c r="BN300" s="19">
        <f t="shared" si="215"/>
        <v>-0.8916107637866918</v>
      </c>
      <c r="BO300" s="19">
        <f t="shared" si="216"/>
        <v>-0.7491356633469356</v>
      </c>
      <c r="BP300" s="19">
        <f t="shared" si="217"/>
        <v>-0.14214157809039141</v>
      </c>
      <c r="BQ300" s="19">
        <f t="shared" si="218"/>
        <v>0.72443247994049187</v>
      </c>
      <c r="BR300" s="19">
        <f t="shared" si="219"/>
        <v>0.39691033533336323</v>
      </c>
      <c r="BS300" s="19">
        <f t="shared" si="220"/>
        <v>0.44460021122364274</v>
      </c>
      <c r="BT300" s="19">
        <f>IF(AND('[1]Ponderación por derecho'!$B$13&lt;&gt;1,'[1]Ponderación por derecho'!$B$13&lt;&gt;0),"Error ponderación",IFERROR(IF(SUM($BI$1126:$BS$1126)=0,0,SUMPRODUCT($BI$1126:$BS$1126,BI300:BS300)),""))</f>
        <v>-0.4966130878310715</v>
      </c>
      <c r="BU300" s="34">
        <f t="shared" si="221"/>
        <v>-0.49657872399880393</v>
      </c>
      <c r="BV300" s="16">
        <f t="shared" si="222"/>
        <v>0</v>
      </c>
      <c r="BW300" s="34">
        <f t="shared" si="203"/>
        <v>0.4911945828528495</v>
      </c>
      <c r="BX300" s="34">
        <f t="shared" si="204"/>
        <v>-4.9550489627895586E-2</v>
      </c>
      <c r="BY300" s="34">
        <f t="shared" si="223"/>
        <v>-0.81519514440222962</v>
      </c>
      <c r="BZ300" s="34">
        <f t="shared" si="224"/>
        <v>0.12451701705909191</v>
      </c>
      <c r="CA300" s="19">
        <f t="shared" si="205"/>
        <v>9.3715569257021014E-2</v>
      </c>
      <c r="CB300" s="16"/>
      <c r="CC300" s="5">
        <f t="shared" si="206"/>
        <v>15774</v>
      </c>
      <c r="CD300" s="6">
        <f t="shared" si="207"/>
        <v>4.9722620896896634E-6</v>
      </c>
      <c r="CE300" s="19">
        <f t="shared" si="208"/>
        <v>0.77964648178821583</v>
      </c>
      <c r="CF300" s="4">
        <f t="shared" si="209"/>
        <v>3.8766066447554681E-6</v>
      </c>
      <c r="CG300" s="3">
        <f>IF('Ponderación por derecho'!$D$20="Error ponderación","",CF300/$CF$1127)</f>
        <v>2.6043689040647763E-6</v>
      </c>
      <c r="CH300" s="39"/>
    </row>
    <row r="301" spans="1:86" ht="18.95" customHeight="1">
      <c r="A301" s="7">
        <v>15776</v>
      </c>
      <c r="B301" s="7" t="s">
        <v>783</v>
      </c>
      <c r="C301" s="7" t="s">
        <v>802</v>
      </c>
      <c r="D301" s="5">
        <v>0</v>
      </c>
      <c r="E301" s="5">
        <v>86</v>
      </c>
      <c r="F301" s="5">
        <v>62.73115</v>
      </c>
      <c r="G301" s="5">
        <v>55.238689999999998</v>
      </c>
      <c r="H301" s="5">
        <v>67.575940000000003</v>
      </c>
      <c r="I301" s="5">
        <v>12.461259999999999</v>
      </c>
      <c r="J301" s="5">
        <v>27.34036</v>
      </c>
      <c r="K301" s="85"/>
      <c r="L301" s="85">
        <v>0</v>
      </c>
      <c r="M301" s="85"/>
      <c r="N301" s="85"/>
      <c r="O301" s="85">
        <v>0</v>
      </c>
      <c r="P301" s="85">
        <v>0</v>
      </c>
      <c r="Q301" s="85">
        <v>0</v>
      </c>
      <c r="R301" s="85">
        <v>0</v>
      </c>
      <c r="S301" s="85">
        <v>0</v>
      </c>
      <c r="T301" s="5">
        <v>0.83544300000000005</v>
      </c>
      <c r="U301" s="5">
        <v>0.21518989999999999</v>
      </c>
      <c r="V301" s="5">
        <v>0.7721519</v>
      </c>
      <c r="W301" s="5">
        <v>0.69620249999999995</v>
      </c>
      <c r="X301" s="5">
        <v>0.91139239999999999</v>
      </c>
      <c r="Y301" s="5">
        <v>0.87341769999999996</v>
      </c>
      <c r="Z301" s="5">
        <v>0</v>
      </c>
      <c r="AA301" s="5">
        <v>0</v>
      </c>
      <c r="AB301" s="5">
        <v>0</v>
      </c>
      <c r="AC301" s="5">
        <v>0.60540000000000005</v>
      </c>
      <c r="AD301" s="40">
        <v>578709.30232558143</v>
      </c>
      <c r="AE301" s="19">
        <v>0</v>
      </c>
      <c r="AF301" s="5">
        <v>0</v>
      </c>
      <c r="AG301" s="5">
        <v>0</v>
      </c>
      <c r="AH301" s="32">
        <v>0</v>
      </c>
      <c r="AI301" s="32">
        <v>0</v>
      </c>
      <c r="AJ301" s="32">
        <v>0</v>
      </c>
      <c r="AK301" s="16"/>
      <c r="AL301" s="34">
        <f t="shared" si="180"/>
        <v>-0.41052860688491621</v>
      </c>
      <c r="AM301" s="34">
        <f t="shared" si="181"/>
        <v>-9.8461761062022743E-2</v>
      </c>
      <c r="AN301" s="34">
        <f t="shared" si="182"/>
        <v>-0.82136445792891799</v>
      </c>
      <c r="AO301" s="34">
        <f t="shared" si="183"/>
        <v>-0.64614751644356261</v>
      </c>
      <c r="AP301" s="34">
        <f t="shared" si="184"/>
        <v>0.1882576746271207</v>
      </c>
      <c r="AQ301" s="34" t="str">
        <f t="shared" si="185"/>
        <v/>
      </c>
      <c r="AR301" s="34">
        <f t="shared" si="186"/>
        <v>-0.60911705809610017</v>
      </c>
      <c r="AS301" s="34" t="str">
        <f t="shared" si="187"/>
        <v/>
      </c>
      <c r="AT301" s="34" t="str">
        <f t="shared" si="188"/>
        <v/>
      </c>
      <c r="AU301" s="34">
        <f t="shared" si="189"/>
        <v>-0.42992876172112682</v>
      </c>
      <c r="AV301" s="34">
        <f t="shared" si="190"/>
        <v>-0.64879765232385067</v>
      </c>
      <c r="AW301" s="34">
        <f t="shared" si="191"/>
        <v>-0.41165100414070804</v>
      </c>
      <c r="AX301" s="34">
        <f t="shared" si="192"/>
        <v>-0.20200785050292994</v>
      </c>
      <c r="AY301" s="34">
        <f t="shared" si="193"/>
        <v>-0.21011422768154267</v>
      </c>
      <c r="AZ301" s="34">
        <f t="shared" si="194"/>
        <v>-1.8509936742021251</v>
      </c>
      <c r="BA301" s="34">
        <f t="shared" si="195"/>
        <v>9.1653257374522693E-2</v>
      </c>
      <c r="BB301" s="34">
        <f t="shared" si="196"/>
        <v>-0.69272723603783459</v>
      </c>
      <c r="BC301" s="34">
        <f t="shared" si="197"/>
        <v>0.71332357992851092</v>
      </c>
      <c r="BD301" s="34">
        <f t="shared" si="198"/>
        <v>1.2503875348773426</v>
      </c>
      <c r="BE301" s="34">
        <f t="shared" si="199"/>
        <v>0.17783077299201328</v>
      </c>
      <c r="BF301" s="34">
        <f t="shared" si="200"/>
        <v>-1.0161597436814094</v>
      </c>
      <c r="BG301" s="34">
        <f t="shared" si="201"/>
        <v>-0.258133953880894</v>
      </c>
      <c r="BH301" s="34">
        <f t="shared" si="202"/>
        <v>-0.11506432621005545</v>
      </c>
      <c r="BI301" s="19">
        <f t="shared" si="210"/>
        <v>-0.36485560027719766</v>
      </c>
      <c r="BJ301" s="19">
        <f t="shared" si="211"/>
        <v>-0.46676868506531921</v>
      </c>
      <c r="BK301" s="19">
        <f t="shared" si="212"/>
        <v>0.15139748652179735</v>
      </c>
      <c r="BL301" s="19">
        <f t="shared" si="213"/>
        <v>-0.41052860688491621</v>
      </c>
      <c r="BM301" s="19">
        <f t="shared" si="214"/>
        <v>0.33623881592777877</v>
      </c>
      <c r="BN301" s="19">
        <f t="shared" si="215"/>
        <v>-0.29383182873891789</v>
      </c>
      <c r="BO301" s="19">
        <f t="shared" si="216"/>
        <v>-0.96959739826213198</v>
      </c>
      <c r="BP301" s="19">
        <f t="shared" si="217"/>
        <v>-0.30626822869392306</v>
      </c>
      <c r="BQ301" s="19">
        <f t="shared" si="218"/>
        <v>-0.54560085941595604</v>
      </c>
      <c r="BR301" s="19">
        <f t="shared" si="219"/>
        <v>-0.29292559614911762</v>
      </c>
      <c r="BS301" s="19">
        <f t="shared" si="220"/>
        <v>-0.24523572025883811</v>
      </c>
      <c r="BT301" s="19">
        <f>IF(AND('[1]Ponderación por derecho'!$B$13&lt;&gt;1,'[1]Ponderación por derecho'!$B$13&lt;&gt;0),"Error ponderación",IFERROR(IF(SUM($BI$1126:$BS$1126)=0,0,SUMPRODUCT($BI$1126:$BS$1126,BI301:BS301)),""))</f>
        <v>-0.66630198476580516</v>
      </c>
      <c r="BU301" s="34">
        <f t="shared" si="221"/>
        <v>-0.66802164620234472</v>
      </c>
      <c r="BV301" s="16">
        <f t="shared" si="222"/>
        <v>0</v>
      </c>
      <c r="BW301" s="34">
        <f t="shared" si="203"/>
        <v>1.3466837728313412</v>
      </c>
      <c r="BX301" s="34">
        <f t="shared" si="204"/>
        <v>-1.6968143642722543E-2</v>
      </c>
      <c r="BY301" s="34">
        <f t="shared" si="223"/>
        <v>-2.7676504258153067</v>
      </c>
      <c r="BZ301" s="34">
        <f t="shared" si="224"/>
        <v>0.47931159887556268</v>
      </c>
      <c r="CA301" s="19">
        <f t="shared" si="205"/>
        <v>0.36338894992357701</v>
      </c>
      <c r="CB301" s="16"/>
      <c r="CC301" s="5">
        <f t="shared" si="206"/>
        <v>15776</v>
      </c>
      <c r="CD301" s="6">
        <f t="shared" si="207"/>
        <v>1.2576898226862091E-5</v>
      </c>
      <c r="CE301" s="19">
        <f t="shared" si="208"/>
        <v>0.52920170887196072</v>
      </c>
      <c r="CF301" s="4">
        <f t="shared" si="209"/>
        <v>6.655716033964151E-6</v>
      </c>
      <c r="CG301" s="3">
        <f>IF('Ponderación por derecho'!$D$20="Error ponderación","",CF301/$CF$1127)</f>
        <v>4.4714208743856136E-6</v>
      </c>
      <c r="CH301" s="39"/>
    </row>
    <row r="302" spans="1:86" ht="18.95" customHeight="1">
      <c r="A302" s="7">
        <v>15778</v>
      </c>
      <c r="B302" s="7" t="s">
        <v>783</v>
      </c>
      <c r="C302" s="7" t="s">
        <v>801</v>
      </c>
      <c r="D302" s="5">
        <v>0</v>
      </c>
      <c r="E302" s="5">
        <v>78</v>
      </c>
      <c r="F302" s="5">
        <v>69.672880000000006</v>
      </c>
      <c r="G302" s="5">
        <v>61.854550000000003</v>
      </c>
      <c r="H302" s="5">
        <v>75.636369999999999</v>
      </c>
      <c r="I302" s="5">
        <v>8.6909100000000006</v>
      </c>
      <c r="J302" s="5">
        <v>33.818179999999998</v>
      </c>
      <c r="K302" s="85"/>
      <c r="L302" s="85">
        <v>1.4996900000000001E-2</v>
      </c>
      <c r="M302" s="85">
        <v>0</v>
      </c>
      <c r="N302" s="85">
        <v>0</v>
      </c>
      <c r="O302" s="85">
        <v>3.3991100000000003E-2</v>
      </c>
      <c r="P302" s="85">
        <v>3.6846700000000003E-2</v>
      </c>
      <c r="Q302" s="85">
        <v>2.1300599999999999E-2</v>
      </c>
      <c r="R302" s="85">
        <v>7.3344500000000007E-2</v>
      </c>
      <c r="S302" s="85">
        <v>9.5809999999999992E-3</v>
      </c>
      <c r="T302" s="5"/>
      <c r="U302" s="5">
        <v>0.35483870000000001</v>
      </c>
      <c r="V302" s="5">
        <v>0.80645160000000005</v>
      </c>
      <c r="W302" s="5">
        <v>0.61290319999999998</v>
      </c>
      <c r="X302" s="5">
        <v>0.8387097</v>
      </c>
      <c r="Y302" s="5">
        <v>0.85483869999999995</v>
      </c>
      <c r="Z302" s="5">
        <v>0.1</v>
      </c>
      <c r="AA302" s="5">
        <v>0</v>
      </c>
      <c r="AB302" s="5">
        <v>0</v>
      </c>
      <c r="AC302" s="5">
        <v>0.49640000000000001</v>
      </c>
      <c r="AD302" s="40">
        <v>246153.84615384616</v>
      </c>
      <c r="AE302" s="19">
        <v>0.49433959999999999</v>
      </c>
      <c r="AF302" s="5">
        <v>0</v>
      </c>
      <c r="AG302" s="5">
        <v>0</v>
      </c>
      <c r="AH302" s="32">
        <v>0</v>
      </c>
      <c r="AI302" s="32">
        <v>0</v>
      </c>
      <c r="AJ302" s="32">
        <v>1</v>
      </c>
      <c r="AK302" s="16"/>
      <c r="AL302" s="34">
        <f t="shared" si="180"/>
        <v>1.3214710279841139E-2</v>
      </c>
      <c r="AM302" s="34">
        <f t="shared" si="181"/>
        <v>0.56610745862554779</v>
      </c>
      <c r="AN302" s="34">
        <f t="shared" si="182"/>
        <v>0.14785161536935745</v>
      </c>
      <c r="AO302" s="34">
        <f t="shared" si="183"/>
        <v>-0.98267191739681181</v>
      </c>
      <c r="AP302" s="34">
        <f t="shared" si="184"/>
        <v>0.67752650829098537</v>
      </c>
      <c r="AQ302" s="34" t="str">
        <f t="shared" si="185"/>
        <v/>
      </c>
      <c r="AR302" s="34">
        <f t="shared" si="186"/>
        <v>-8.4261808582347761E-2</v>
      </c>
      <c r="AS302" s="34">
        <f t="shared" si="187"/>
        <v>-0.95991233330143277</v>
      </c>
      <c r="AT302" s="34">
        <f t="shared" si="188"/>
        <v>-0.15074875333706975</v>
      </c>
      <c r="AU302" s="34">
        <f t="shared" si="189"/>
        <v>0.43359318358985099</v>
      </c>
      <c r="AV302" s="34">
        <f t="shared" si="190"/>
        <v>0.24332480008060781</v>
      </c>
      <c r="AW302" s="34">
        <f t="shared" si="191"/>
        <v>0.18508665730973548</v>
      </c>
      <c r="AX302" s="34">
        <f t="shared" si="192"/>
        <v>2.1402860441671652</v>
      </c>
      <c r="AY302" s="34">
        <f t="shared" si="193"/>
        <v>0.16187718547311353</v>
      </c>
      <c r="AZ302" s="34" t="str">
        <f t="shared" si="194"/>
        <v/>
      </c>
      <c r="BA302" s="34">
        <f t="shared" si="195"/>
        <v>1.4190795362774657</v>
      </c>
      <c r="BB302" s="34">
        <f t="shared" si="196"/>
        <v>0.14861119626721625</v>
      </c>
      <c r="BC302" s="34">
        <f t="shared" si="197"/>
        <v>-0.21690108356622442</v>
      </c>
      <c r="BD302" s="34">
        <f t="shared" si="198"/>
        <v>0.37933207777845901</v>
      </c>
      <c r="BE302" s="34">
        <f t="shared" si="199"/>
        <v>-0.10624400399305875</v>
      </c>
      <c r="BF302" s="34">
        <f t="shared" si="200"/>
        <v>-1.5695750046515196E-2</v>
      </c>
      <c r="BG302" s="34">
        <f t="shared" si="201"/>
        <v>-0.258133953880894</v>
      </c>
      <c r="BH302" s="34">
        <f t="shared" si="202"/>
        <v>-0.11506432621005545</v>
      </c>
      <c r="BI302" s="19">
        <f t="shared" si="210"/>
        <v>0.78346557582341159</v>
      </c>
      <c r="BJ302" s="19">
        <f t="shared" si="211"/>
        <v>0.21015228210347212</v>
      </c>
      <c r="BK302" s="19">
        <f t="shared" si="212"/>
        <v>-0.38786623552927207</v>
      </c>
      <c r="BL302" s="19">
        <f t="shared" si="213"/>
        <v>-6.8767021528614303E-2</v>
      </c>
      <c r="BM302" s="19">
        <f t="shared" si="214"/>
        <v>0.49681725655309844</v>
      </c>
      <c r="BN302" s="19">
        <f t="shared" si="215"/>
        <v>5.009850212246339E-2</v>
      </c>
      <c r="BO302" s="19">
        <f t="shared" si="216"/>
        <v>-0.39879263004353815</v>
      </c>
      <c r="BP302" s="19">
        <f t="shared" si="217"/>
        <v>1.0767503772235032</v>
      </c>
      <c r="BQ302" s="19">
        <f t="shared" si="218"/>
        <v>5.3132048568813157E-2</v>
      </c>
      <c r="BR302" s="19">
        <f t="shared" si="219"/>
        <v>-2.7680686042646441E-2</v>
      </c>
      <c r="BS302" s="19">
        <f t="shared" si="220"/>
        <v>2.0009189847633072E-2</v>
      </c>
      <c r="BT302" s="19">
        <f>IF(AND('[1]Ponderación por derecho'!$B$13&lt;&gt;1,'[1]Ponderación por derecho'!$B$13&lt;&gt;0),"Error ponderación",IFERROR(IF(SUM($BI$1126:$BS$1126)=0,0,SUMPRODUCT($BI$1126:$BS$1126,BI302:BS302)),""))</f>
        <v>-0.14233630796433563</v>
      </c>
      <c r="BU302" s="34">
        <f t="shared" si="221"/>
        <v>-0.13863988706608985</v>
      </c>
      <c r="BV302" s="16">
        <f t="shared" si="222"/>
        <v>0</v>
      </c>
      <c r="BW302" s="34">
        <f t="shared" si="203"/>
        <v>-0.231122009024083</v>
      </c>
      <c r="BX302" s="34">
        <f t="shared" si="204"/>
        <v>-3.5691597523110526E-2</v>
      </c>
      <c r="BY302" s="34">
        <f t="shared" si="223"/>
        <v>-0.72556152157895015</v>
      </c>
      <c r="BZ302" s="34">
        <f t="shared" si="224"/>
        <v>0.33079170937538122</v>
      </c>
      <c r="CA302" s="19">
        <f t="shared" si="205"/>
        <v>0.25050148559793683</v>
      </c>
      <c r="CB302" s="16"/>
      <c r="CC302" s="5">
        <f t="shared" si="206"/>
        <v>15778</v>
      </c>
      <c r="CD302" s="6">
        <f t="shared" si="207"/>
        <v>1.140695420575864E-5</v>
      </c>
      <c r="CE302" s="19">
        <f t="shared" si="208"/>
        <v>1.3943079092323967</v>
      </c>
      <c r="CF302" s="4">
        <f t="shared" si="209"/>
        <v>1.5904806469341024E-5</v>
      </c>
      <c r="CG302" s="3">
        <f>IF('Ponderación por derecho'!$D$20="Error ponderación","",CF302/$CF$1127)</f>
        <v>1.0685113861102847E-5</v>
      </c>
      <c r="CH302" s="39"/>
    </row>
    <row r="303" spans="1:86" ht="18.95" customHeight="1">
      <c r="A303" s="7">
        <v>15790</v>
      </c>
      <c r="B303" s="7" t="s">
        <v>783</v>
      </c>
      <c r="C303" s="7" t="s">
        <v>800</v>
      </c>
      <c r="D303" s="5">
        <v>0</v>
      </c>
      <c r="E303" s="5">
        <v>84</v>
      </c>
      <c r="F303" s="5">
        <v>62.280569999999997</v>
      </c>
      <c r="G303" s="5">
        <v>53.557310000000001</v>
      </c>
      <c r="H303" s="5">
        <v>78.825519999999997</v>
      </c>
      <c r="I303" s="5">
        <v>12.309430000000001</v>
      </c>
      <c r="J303" s="5">
        <v>17.673629999999999</v>
      </c>
      <c r="K303" s="85">
        <v>2.32372E-2</v>
      </c>
      <c r="L303" s="85">
        <v>3.1124E-3</v>
      </c>
      <c r="M303" s="85">
        <v>4.4872799999999997E-2</v>
      </c>
      <c r="N303" s="85">
        <v>0</v>
      </c>
      <c r="O303" s="85">
        <v>0</v>
      </c>
      <c r="P303" s="85">
        <v>7.6562900000000003E-2</v>
      </c>
      <c r="Q303" s="85">
        <v>6.9680000000000002E-4</v>
      </c>
      <c r="R303" s="85">
        <v>0</v>
      </c>
      <c r="S303" s="85">
        <v>0</v>
      </c>
      <c r="T303" s="5">
        <v>0.93181820000000004</v>
      </c>
      <c r="U303" s="5">
        <v>0.43181819999999999</v>
      </c>
      <c r="V303" s="5">
        <v>0.73863639999999997</v>
      </c>
      <c r="W303" s="5">
        <v>0.69318179999999996</v>
      </c>
      <c r="X303" s="5">
        <v>0.84090909999999996</v>
      </c>
      <c r="Y303" s="5">
        <v>0.79545460000000001</v>
      </c>
      <c r="Z303" s="5">
        <v>0</v>
      </c>
      <c r="AA303" s="5">
        <v>1.190476E-2</v>
      </c>
      <c r="AB303" s="5">
        <v>0</v>
      </c>
      <c r="AC303" s="5">
        <v>0.4486</v>
      </c>
      <c r="AD303" s="40">
        <v>0</v>
      </c>
      <c r="AE303" s="19">
        <v>0.21320749999999999</v>
      </c>
      <c r="AF303" s="5">
        <v>0</v>
      </c>
      <c r="AG303" s="5">
        <v>0</v>
      </c>
      <c r="AH303" s="32">
        <v>0</v>
      </c>
      <c r="AI303" s="32">
        <v>0</v>
      </c>
      <c r="AJ303" s="32">
        <v>1</v>
      </c>
      <c r="AK303" s="16"/>
      <c r="AL303" s="34">
        <f t="shared" si="180"/>
        <v>-0.43803331591970973</v>
      </c>
      <c r="AM303" s="34">
        <f t="shared" si="181"/>
        <v>-0.267357927939539</v>
      </c>
      <c r="AN303" s="34">
        <f t="shared" si="182"/>
        <v>0.53132686919070382</v>
      </c>
      <c r="AO303" s="34">
        <f t="shared" si="183"/>
        <v>-0.65969917604989403</v>
      </c>
      <c r="AP303" s="34">
        <f t="shared" si="184"/>
        <v>-0.54186908289987035</v>
      </c>
      <c r="AQ303" s="34">
        <f t="shared" si="185"/>
        <v>0.26443164168965549</v>
      </c>
      <c r="AR303" s="34">
        <f t="shared" si="186"/>
        <v>-0.50019058138513972</v>
      </c>
      <c r="AS303" s="34">
        <f t="shared" si="187"/>
        <v>-0.26173010766582239</v>
      </c>
      <c r="AT303" s="34">
        <f t="shared" si="188"/>
        <v>-0.15074875333706975</v>
      </c>
      <c r="AU303" s="34">
        <f t="shared" si="189"/>
        <v>-0.42992876172112682</v>
      </c>
      <c r="AV303" s="34">
        <f t="shared" si="190"/>
        <v>1.2049228195555122</v>
      </c>
      <c r="AW303" s="34">
        <f t="shared" si="191"/>
        <v>-0.39213010789841118</v>
      </c>
      <c r="AX303" s="34">
        <f t="shared" si="192"/>
        <v>-0.20200785050292994</v>
      </c>
      <c r="AY303" s="34">
        <f t="shared" si="193"/>
        <v>-0.21011422768154267</v>
      </c>
      <c r="AZ303" s="34">
        <f t="shared" si="194"/>
        <v>-0.17672891122111042</v>
      </c>
      <c r="BA303" s="34">
        <f t="shared" si="195"/>
        <v>2.1508052026405786</v>
      </c>
      <c r="BB303" s="34">
        <f t="shared" si="196"/>
        <v>-1.514830001599047</v>
      </c>
      <c r="BC303" s="34">
        <f t="shared" si="197"/>
        <v>0.67959064770676914</v>
      </c>
      <c r="BD303" s="34">
        <f t="shared" si="198"/>
        <v>0.40569047354998722</v>
      </c>
      <c r="BE303" s="34">
        <f t="shared" si="199"/>
        <v>-1.0142328604416937</v>
      </c>
      <c r="BF303" s="34">
        <f t="shared" si="200"/>
        <v>-1.0161597436814094</v>
      </c>
      <c r="BG303" s="34">
        <f t="shared" si="201"/>
        <v>0.67243799198405185</v>
      </c>
      <c r="BH303" s="34">
        <f t="shared" si="202"/>
        <v>-0.11506432621005545</v>
      </c>
      <c r="BI303" s="19">
        <f t="shared" si="210"/>
        <v>0.98218790450697924</v>
      </c>
      <c r="BJ303" s="19">
        <f t="shared" si="211"/>
        <v>-0.76079283697457534</v>
      </c>
      <c r="BK303" s="19">
        <f t="shared" si="212"/>
        <v>-6.7242586262543274E-3</v>
      </c>
      <c r="BL303" s="19">
        <f t="shared" si="213"/>
        <v>-0.29439103462838973</v>
      </c>
      <c r="BM303" s="19">
        <f t="shared" si="214"/>
        <v>-0.18870245702366997</v>
      </c>
      <c r="BN303" s="19">
        <f t="shared" si="215"/>
        <v>-8.2447785601963752E-2</v>
      </c>
      <c r="BO303" s="19">
        <f t="shared" si="216"/>
        <v>-0.40951939838980517</v>
      </c>
      <c r="BP303" s="19">
        <f t="shared" si="217"/>
        <v>-0.32002058321131982</v>
      </c>
      <c r="BQ303" s="19">
        <f t="shared" si="218"/>
        <v>-0.55476909576088718</v>
      </c>
      <c r="BR303" s="19">
        <f t="shared" si="219"/>
        <v>8.0968161275998176E-3</v>
      </c>
      <c r="BS303" s="19">
        <f t="shared" si="220"/>
        <v>-0.2544039566037693</v>
      </c>
      <c r="BT303" s="19">
        <f>IF(AND('[1]Ponderación por derecho'!$B$13&lt;&gt;1,'[1]Ponderación por derecho'!$B$13&lt;&gt;0),"Error ponderación",IFERROR(IF(SUM($BI$1126:$BS$1126)=0,0,SUMPRODUCT($BI$1126:$BS$1126,BI303:BS303)),""))</f>
        <v>-0.38165260227040676</v>
      </c>
      <c r="BU303" s="34">
        <f t="shared" si="221"/>
        <v>-0.38042992499966299</v>
      </c>
      <c r="BV303" s="16">
        <f t="shared" si="222"/>
        <v>0</v>
      </c>
      <c r="BW303" s="34">
        <f t="shared" si="203"/>
        <v>-0.92304050785609459</v>
      </c>
      <c r="BX303" s="34">
        <f t="shared" si="204"/>
        <v>-4.9550489627895586E-2</v>
      </c>
      <c r="BY303" s="34">
        <f t="shared" si="223"/>
        <v>-1.8869023124738447</v>
      </c>
      <c r="BZ303" s="34">
        <f t="shared" si="224"/>
        <v>0.95316443665261164</v>
      </c>
      <c r="CA303" s="19">
        <f t="shared" si="205"/>
        <v>0.72355650391367476</v>
      </c>
      <c r="CB303" s="16"/>
      <c r="CC303" s="5">
        <f t="shared" si="206"/>
        <v>15790</v>
      </c>
      <c r="CD303" s="6">
        <f t="shared" si="207"/>
        <v>1.2284412221586228E-5</v>
      </c>
      <c r="CE303" s="19">
        <f t="shared" si="208"/>
        <v>1.4116066358471007</v>
      </c>
      <c r="CF303" s="4">
        <f t="shared" si="209"/>
        <v>1.7340757809472343E-5</v>
      </c>
      <c r="CG303" s="3">
        <f>IF('Ponderación por derecho'!$D$20="Error ponderación","",CF303/$CF$1127)</f>
        <v>1.1649809885407383E-5</v>
      </c>
      <c r="CH303" s="39"/>
    </row>
    <row r="304" spans="1:86" ht="18.95" customHeight="1">
      <c r="A304" s="7">
        <v>15798</v>
      </c>
      <c r="B304" s="7" t="s">
        <v>783</v>
      </c>
      <c r="C304" s="7" t="s">
        <v>799</v>
      </c>
      <c r="D304" s="5">
        <v>0</v>
      </c>
      <c r="E304" s="5">
        <v>29</v>
      </c>
      <c r="F304" s="5">
        <v>62.027569999999997</v>
      </c>
      <c r="G304" s="5">
        <v>56.790129999999998</v>
      </c>
      <c r="H304" s="5">
        <v>66.769549999999995</v>
      </c>
      <c r="I304" s="5">
        <v>20.23319</v>
      </c>
      <c r="J304" s="5">
        <v>23.923179999999999</v>
      </c>
      <c r="K304" s="85"/>
      <c r="L304" s="85">
        <v>3.76552E-2</v>
      </c>
      <c r="M304" s="85">
        <v>0</v>
      </c>
      <c r="N304" s="85">
        <v>0</v>
      </c>
      <c r="O304" s="85">
        <v>9.1424400000000003E-2</v>
      </c>
      <c r="P304" s="85">
        <v>9.6159099999999997E-2</v>
      </c>
      <c r="Q304" s="85">
        <v>5.7291300000000003E-2</v>
      </c>
      <c r="R304" s="85">
        <v>0.19727130000000001</v>
      </c>
      <c r="S304" s="85">
        <v>2.57697E-2</v>
      </c>
      <c r="T304" s="5"/>
      <c r="U304" s="5">
        <v>0.42857139999999999</v>
      </c>
      <c r="V304" s="5">
        <v>0.90476190000000001</v>
      </c>
      <c r="W304" s="5">
        <v>0.76190480000000005</v>
      </c>
      <c r="X304" s="5">
        <v>0.80952380000000002</v>
      </c>
      <c r="Y304" s="5">
        <v>0.95238100000000003</v>
      </c>
      <c r="Z304" s="5">
        <v>0</v>
      </c>
      <c r="AA304" s="5">
        <v>0</v>
      </c>
      <c r="AB304" s="5">
        <v>3.4482760000000001E-2</v>
      </c>
      <c r="AC304" s="5">
        <v>0.42870000000000003</v>
      </c>
      <c r="AD304" s="40">
        <v>37586.206896551725</v>
      </c>
      <c r="AE304" s="19">
        <v>0.58301890000000001</v>
      </c>
      <c r="AF304" s="5">
        <v>0</v>
      </c>
      <c r="AG304" s="5">
        <v>0</v>
      </c>
      <c r="AH304" s="32">
        <v>0</v>
      </c>
      <c r="AI304" s="32">
        <v>0</v>
      </c>
      <c r="AJ304" s="32">
        <v>0</v>
      </c>
      <c r="AK304" s="16"/>
      <c r="AL304" s="34">
        <f t="shared" si="180"/>
        <v>-0.45347716914400449</v>
      </c>
      <c r="AM304" s="34">
        <f t="shared" si="181"/>
        <v>5.7381813347363697E-2</v>
      </c>
      <c r="AN304" s="34">
        <f t="shared" si="182"/>
        <v>-0.91832778982895358</v>
      </c>
      <c r="AO304" s="34">
        <f t="shared" si="183"/>
        <v>4.7539830222022045E-2</v>
      </c>
      <c r="AP304" s="34">
        <f t="shared" si="184"/>
        <v>-6.9841450235794092E-2</v>
      </c>
      <c r="AQ304" s="34" t="str">
        <f t="shared" si="185"/>
        <v/>
      </c>
      <c r="AR304" s="34">
        <f t="shared" si="186"/>
        <v>0.70872392180576271</v>
      </c>
      <c r="AS304" s="34">
        <f t="shared" si="187"/>
        <v>-0.95991233330143277</v>
      </c>
      <c r="AT304" s="34">
        <f t="shared" si="188"/>
        <v>-0.15074875333706975</v>
      </c>
      <c r="AU304" s="34">
        <f t="shared" si="189"/>
        <v>1.8926490817993522</v>
      </c>
      <c r="AV304" s="34">
        <f t="shared" si="190"/>
        <v>1.6793807764908208</v>
      </c>
      <c r="AW304" s="34">
        <f t="shared" si="191"/>
        <v>1.1933684029865934</v>
      </c>
      <c r="AX304" s="34">
        <f t="shared" si="192"/>
        <v>6.0979514045691294</v>
      </c>
      <c r="AY304" s="34">
        <f t="shared" si="193"/>
        <v>0.79041881892857579</v>
      </c>
      <c r="AZ304" s="34" t="str">
        <f t="shared" si="194"/>
        <v/>
      </c>
      <c r="BA304" s="34">
        <f t="shared" si="195"/>
        <v>2.1199428705450498</v>
      </c>
      <c r="BB304" s="34">
        <f t="shared" si="196"/>
        <v>2.5600676720217885</v>
      </c>
      <c r="BC304" s="34">
        <f t="shared" si="197"/>
        <v>1.4470380278089887</v>
      </c>
      <c r="BD304" s="34">
        <f t="shared" si="198"/>
        <v>2.9557819731601938E-2</v>
      </c>
      <c r="BE304" s="34">
        <f t="shared" si="199"/>
        <v>1.3851875649348167</v>
      </c>
      <c r="BF304" s="34">
        <f t="shared" si="200"/>
        <v>-1.0161597436814094</v>
      </c>
      <c r="BG304" s="34">
        <f t="shared" si="201"/>
        <v>-0.258133953880894</v>
      </c>
      <c r="BH304" s="34">
        <f t="shared" si="202"/>
        <v>0.74449082368756869</v>
      </c>
      <c r="BI304" s="19">
        <f t="shared" si="210"/>
        <v>0.60080754035804818</v>
      </c>
      <c r="BJ304" s="19">
        <f t="shared" si="211"/>
        <v>1.1087244690583049</v>
      </c>
      <c r="BK304" s="19">
        <f t="shared" si="212"/>
        <v>1.1216175121183817E-2</v>
      </c>
      <c r="BL304" s="19">
        <f t="shared" si="213"/>
        <v>-0.3021129612405371</v>
      </c>
      <c r="BM304" s="19">
        <f t="shared" si="214"/>
        <v>0.61745515043171995</v>
      </c>
      <c r="BN304" s="19">
        <f t="shared" si="215"/>
        <v>0.87036372409387763</v>
      </c>
      <c r="BO304" s="19">
        <f t="shared" si="216"/>
        <v>0.62045411660430771</v>
      </c>
      <c r="BP304" s="19">
        <f t="shared" si="217"/>
        <v>2.8222371177125627</v>
      </c>
      <c r="BQ304" s="19">
        <f t="shared" si="218"/>
        <v>-0.22640603129894601</v>
      </c>
      <c r="BR304" s="19">
        <f t="shared" si="219"/>
        <v>2.6269231967892437E-2</v>
      </c>
      <c r="BS304" s="19">
        <f t="shared" si="220"/>
        <v>0.36047749115738004</v>
      </c>
      <c r="BT304" s="19">
        <f>IF(AND('[1]Ponderación por derecho'!$B$13&lt;&gt;1,'[1]Ponderación por derecho'!$B$13&lt;&gt;0),"Error ponderación",IFERROR(IF(SUM($BI$1126:$BS$1126)=0,0,SUMPRODUCT($BI$1126:$BS$1126,BI304:BS304)),""))</f>
        <v>0.79308106934197808</v>
      </c>
      <c r="BU304" s="34">
        <f t="shared" si="221"/>
        <v>0.80644663033315334</v>
      </c>
      <c r="BV304" s="16">
        <f t="shared" si="222"/>
        <v>0</v>
      </c>
      <c r="BW304" s="34">
        <f t="shared" si="203"/>
        <v>-1.2110986276627267</v>
      </c>
      <c r="BX304" s="34">
        <f t="shared" si="204"/>
        <v>-4.7434320434740364E-2</v>
      </c>
      <c r="BY304" s="34">
        <f t="shared" si="223"/>
        <v>-0.35923235319865615</v>
      </c>
      <c r="BZ304" s="34">
        <f t="shared" si="224"/>
        <v>0.53925510043204106</v>
      </c>
      <c r="CA304" s="19">
        <f t="shared" si="205"/>
        <v>0.40895099495528053</v>
      </c>
      <c r="CB304" s="16"/>
      <c r="CC304" s="5">
        <f t="shared" si="206"/>
        <v>15798</v>
      </c>
      <c r="CD304" s="6">
        <f t="shared" si="207"/>
        <v>4.2410470765000076E-6</v>
      </c>
      <c r="CE304" s="19">
        <f t="shared" si="208"/>
        <v>2.3609935557605826</v>
      </c>
      <c r="CF304" s="4">
        <f t="shared" si="209"/>
        <v>1.0013084817293777E-5</v>
      </c>
      <c r="CG304" s="3">
        <f>IF('Ponderación por derecho'!$D$20="Error ponderación","",CF304/$CF$1127)</f>
        <v>6.7269571358762405E-6</v>
      </c>
      <c r="CH304" s="39"/>
    </row>
    <row r="305" spans="1:86" ht="18.95" customHeight="1">
      <c r="A305" s="7">
        <v>15804</v>
      </c>
      <c r="B305" s="7" t="s">
        <v>783</v>
      </c>
      <c r="C305" s="7" t="s">
        <v>798</v>
      </c>
      <c r="D305" s="5">
        <v>0</v>
      </c>
      <c r="E305" s="5">
        <v>74</v>
      </c>
      <c r="F305" s="5">
        <v>76.591459999999998</v>
      </c>
      <c r="G305" s="5">
        <v>62.486289999999997</v>
      </c>
      <c r="H305" s="5">
        <v>80.639849999999996</v>
      </c>
      <c r="I305" s="5">
        <v>12.2852</v>
      </c>
      <c r="J305" s="5">
        <v>25.257770000000001</v>
      </c>
      <c r="K305" s="85"/>
      <c r="L305" s="85">
        <v>1.1005900000000001E-2</v>
      </c>
      <c r="M305" s="85">
        <v>1.8712400000000001E-2</v>
      </c>
      <c r="N305" s="85">
        <v>9.8084000000000001E-3</v>
      </c>
      <c r="O305" s="85">
        <v>1.06351E-2</v>
      </c>
      <c r="P305" s="85">
        <v>3.8603400000000003E-2</v>
      </c>
      <c r="Q305" s="85">
        <v>0</v>
      </c>
      <c r="R305" s="85">
        <v>1.6789999999999999E-3</v>
      </c>
      <c r="S305" s="85">
        <v>4.6331999999999996E-3</v>
      </c>
      <c r="T305" s="5">
        <v>0.9428571</v>
      </c>
      <c r="U305" s="5">
        <v>0.2</v>
      </c>
      <c r="V305" s="5">
        <v>0.77142860000000002</v>
      </c>
      <c r="W305" s="5">
        <v>0.77142860000000002</v>
      </c>
      <c r="X305" s="5">
        <v>0.97142859999999998</v>
      </c>
      <c r="Y305" s="5"/>
      <c r="Z305" s="5">
        <v>0</v>
      </c>
      <c r="AA305" s="5">
        <v>0</v>
      </c>
      <c r="AB305" s="5">
        <v>1.3513509999999999E-2</v>
      </c>
      <c r="AC305" s="5">
        <v>0.53210000000000002</v>
      </c>
      <c r="AD305" s="40">
        <v>108000</v>
      </c>
      <c r="AE305" s="19">
        <v>0.84811320000000001</v>
      </c>
      <c r="AF305" s="5">
        <v>0</v>
      </c>
      <c r="AG305" s="5">
        <v>0</v>
      </c>
      <c r="AH305" s="32">
        <v>0</v>
      </c>
      <c r="AI305" s="32">
        <v>0</v>
      </c>
      <c r="AJ305" s="32">
        <v>0</v>
      </c>
      <c r="AK305" s="16"/>
      <c r="AL305" s="34">
        <f t="shared" si="180"/>
        <v>0.43554488435312555</v>
      </c>
      <c r="AM305" s="34">
        <f t="shared" si="181"/>
        <v>0.62956632245359456</v>
      </c>
      <c r="AN305" s="34">
        <f t="shared" si="182"/>
        <v>0.74948865438916823</v>
      </c>
      <c r="AO305" s="34">
        <f t="shared" si="183"/>
        <v>-0.66186183634273088</v>
      </c>
      <c r="AP305" s="34">
        <f t="shared" si="184"/>
        <v>3.0959944788991792E-2</v>
      </c>
      <c r="AQ305" s="34" t="str">
        <f t="shared" si="185"/>
        <v/>
      </c>
      <c r="AR305" s="34">
        <f t="shared" si="186"/>
        <v>-0.22393716154258525</v>
      </c>
      <c r="AS305" s="34">
        <f t="shared" si="187"/>
        <v>-0.66876346184737157</v>
      </c>
      <c r="AT305" s="34">
        <f t="shared" si="188"/>
        <v>7.4313619739698439E-2</v>
      </c>
      <c r="AU305" s="34">
        <f t="shared" si="189"/>
        <v>-0.15975091397342878</v>
      </c>
      <c r="AV305" s="34">
        <f t="shared" si="190"/>
        <v>0.28585755096844612</v>
      </c>
      <c r="AW305" s="34">
        <f t="shared" si="191"/>
        <v>-0.41165100414070804</v>
      </c>
      <c r="AX305" s="34">
        <f t="shared" si="192"/>
        <v>-0.14838813192619835</v>
      </c>
      <c r="AY305" s="34">
        <f t="shared" si="193"/>
        <v>-3.0225842812723853E-2</v>
      </c>
      <c r="AZ305" s="34">
        <f t="shared" si="194"/>
        <v>1.5042844293493562E-2</v>
      </c>
      <c r="BA305" s="34">
        <f t="shared" si="195"/>
        <v>-5.2733750848303319E-2</v>
      </c>
      <c r="BB305" s="34">
        <f t="shared" si="196"/>
        <v>-0.71046908474456461</v>
      </c>
      <c r="BC305" s="34">
        <f t="shared" si="197"/>
        <v>1.5533927468785502</v>
      </c>
      <c r="BD305" s="34">
        <f t="shared" si="198"/>
        <v>1.9698828155078087</v>
      </c>
      <c r="BE305" s="34" t="str">
        <f t="shared" si="199"/>
        <v/>
      </c>
      <c r="BF305" s="34">
        <f t="shared" si="200"/>
        <v>-1.0161597436814094</v>
      </c>
      <c r="BG305" s="34">
        <f t="shared" si="201"/>
        <v>-0.258133953880894</v>
      </c>
      <c r="BH305" s="34">
        <f t="shared" si="202"/>
        <v>0.22178826661293907</v>
      </c>
      <c r="BI305" s="19">
        <f t="shared" si="210"/>
        <v>0.34837745177043244</v>
      </c>
      <c r="BJ305" s="19">
        <f t="shared" si="211"/>
        <v>-0.10161330794451844</v>
      </c>
      <c r="BK305" s="19">
        <f t="shared" si="212"/>
        <v>0.4400580564614347</v>
      </c>
      <c r="BL305" s="19">
        <f t="shared" si="213"/>
        <v>0.25492925204641198</v>
      </c>
      <c r="BM305" s="19">
        <f t="shared" si="214"/>
        <v>0.61369728210779062</v>
      </c>
      <c r="BN305" s="19">
        <f t="shared" si="215"/>
        <v>0.36070121766078583</v>
      </c>
      <c r="BO305" s="19">
        <f t="shared" si="216"/>
        <v>-0.35282333206331512</v>
      </c>
      <c r="BP305" s="19">
        <f t="shared" si="217"/>
        <v>0.14357837621346359</v>
      </c>
      <c r="BQ305" s="19">
        <f t="shared" si="218"/>
        <v>-0.20361356738033587</v>
      </c>
      <c r="BR305" s="19">
        <f t="shared" si="219"/>
        <v>4.9061695886502561E-2</v>
      </c>
      <c r="BS305" s="19">
        <f t="shared" si="220"/>
        <v>0.20903576938444693</v>
      </c>
      <c r="BT305" s="19">
        <f>IF(AND('[1]Ponderación por derecho'!$B$13&lt;&gt;1,'[1]Ponderación por derecho'!$B$13&lt;&gt;0),"Error ponderación",IFERROR(IF(SUM($BI$1126:$BS$1126)=0,0,SUMPRODUCT($BI$1126:$BS$1126,BI305:BS305)),""))</f>
        <v>-8.8523962322325511E-2</v>
      </c>
      <c r="BU305" s="34">
        <f t="shared" si="221"/>
        <v>-8.4271298701456693E-2</v>
      </c>
      <c r="BV305" s="16">
        <f t="shared" si="222"/>
        <v>0</v>
      </c>
      <c r="BW305" s="34">
        <f t="shared" si="203"/>
        <v>0.28564557273957425</v>
      </c>
      <c r="BX305" s="34">
        <f t="shared" si="204"/>
        <v>-4.3469900716921139E-2</v>
      </c>
      <c r="BY305" s="34">
        <f t="shared" si="223"/>
        <v>0.73585719375712888</v>
      </c>
      <c r="BZ305" s="34">
        <f t="shared" si="224"/>
        <v>-0.32601095525992735</v>
      </c>
      <c r="CA305" s="19">
        <f t="shared" si="205"/>
        <v>-0.24872314769882575</v>
      </c>
      <c r="CB305" s="16"/>
      <c r="CC305" s="5">
        <f t="shared" si="206"/>
        <v>15804</v>
      </c>
      <c r="CD305" s="6">
        <f t="shared" si="207"/>
        <v>1.0821982195206915E-5</v>
      </c>
      <c r="CE305" s="19">
        <f t="shared" si="208"/>
        <v>0.71728277860543821</v>
      </c>
      <c r="CF305" s="4">
        <f t="shared" si="209"/>
        <v>7.7624214589965962E-6</v>
      </c>
      <c r="CG305" s="3">
        <f>IF('Ponderación por derecho'!$D$20="Error ponderación","",CF305/$CF$1127)</f>
        <v>5.2149240097407625E-6</v>
      </c>
      <c r="CH305" s="39"/>
    </row>
    <row r="306" spans="1:86" ht="18.95" customHeight="1">
      <c r="A306" s="7">
        <v>15806</v>
      </c>
      <c r="B306" s="7" t="s">
        <v>783</v>
      </c>
      <c r="C306" s="7" t="s">
        <v>797</v>
      </c>
      <c r="D306" s="5">
        <v>0</v>
      </c>
      <c r="E306" s="5">
        <v>225</v>
      </c>
      <c r="F306" s="5">
        <v>48.518770000000004</v>
      </c>
      <c r="G306" s="5">
        <v>48.607909999999997</v>
      </c>
      <c r="H306" s="5">
        <v>67.402659999999997</v>
      </c>
      <c r="I306" s="5">
        <v>15.085330000000001</v>
      </c>
      <c r="J306" s="5">
        <v>6.4189160000000003</v>
      </c>
      <c r="K306" s="85">
        <v>5.2050999999999998E-3</v>
      </c>
      <c r="L306" s="85">
        <v>2.7108500000000001E-2</v>
      </c>
      <c r="M306" s="85">
        <v>1.5234899999999999E-2</v>
      </c>
      <c r="N306" s="85">
        <v>0</v>
      </c>
      <c r="O306" s="85">
        <v>7.9126999999999999E-3</v>
      </c>
      <c r="P306" s="85">
        <v>0</v>
      </c>
      <c r="Q306" s="85">
        <v>1.1395999999999999E-3</v>
      </c>
      <c r="R306" s="85">
        <v>2.2856999999999999E-3</v>
      </c>
      <c r="S306" s="85">
        <v>0</v>
      </c>
      <c r="T306" s="5">
        <v>0.97474749999999999</v>
      </c>
      <c r="U306" s="5">
        <v>0.3535354</v>
      </c>
      <c r="V306" s="5">
        <v>0.76262629999999998</v>
      </c>
      <c r="W306" s="5">
        <v>0.50505049999999996</v>
      </c>
      <c r="X306" s="5">
        <v>0.8131313</v>
      </c>
      <c r="Y306" s="5">
        <v>0.72222220000000004</v>
      </c>
      <c r="Z306" s="5">
        <v>0.112069</v>
      </c>
      <c r="AA306" s="5">
        <v>0</v>
      </c>
      <c r="AB306" s="5">
        <v>8.88889E-3</v>
      </c>
      <c r="AC306" s="5">
        <v>0.58679999999999999</v>
      </c>
      <c r="AD306" s="40">
        <v>70437.555555555562</v>
      </c>
      <c r="AE306" s="19">
        <v>0.64339619999999997</v>
      </c>
      <c r="AF306" s="5">
        <v>1</v>
      </c>
      <c r="AG306" s="5">
        <v>0</v>
      </c>
      <c r="AH306" s="32">
        <v>0</v>
      </c>
      <c r="AI306" s="32">
        <v>0</v>
      </c>
      <c r="AJ306" s="32">
        <v>1</v>
      </c>
      <c r="AK306" s="16"/>
      <c r="AL306" s="34">
        <f t="shared" si="180"/>
        <v>-1.2780934712639753</v>
      </c>
      <c r="AM306" s="34">
        <f t="shared" si="181"/>
        <v>-0.76452970846718959</v>
      </c>
      <c r="AN306" s="34">
        <f t="shared" si="182"/>
        <v>-0.84220028941447533</v>
      </c>
      <c r="AO306" s="34">
        <f t="shared" si="183"/>
        <v>-0.41193488769307707</v>
      </c>
      <c r="AP306" s="34">
        <f t="shared" si="184"/>
        <v>-1.3919360486384014</v>
      </c>
      <c r="AQ306" s="34">
        <f t="shared" si="185"/>
        <v>-0.245660932363269</v>
      </c>
      <c r="AR306" s="34">
        <f t="shared" si="186"/>
        <v>0.33961491527463356</v>
      </c>
      <c r="AS306" s="34">
        <f t="shared" si="187"/>
        <v>-0.72287037493609874</v>
      </c>
      <c r="AT306" s="34">
        <f t="shared" si="188"/>
        <v>-0.15074875333706975</v>
      </c>
      <c r="AU306" s="34">
        <f t="shared" si="189"/>
        <v>-0.22891172794869305</v>
      </c>
      <c r="AV306" s="34">
        <f t="shared" si="190"/>
        <v>-0.64879765232385067</v>
      </c>
      <c r="AW306" s="34">
        <f t="shared" si="191"/>
        <v>-0.37972503778347277</v>
      </c>
      <c r="AX306" s="34">
        <f t="shared" si="192"/>
        <v>-0.12901285898962714</v>
      </c>
      <c r="AY306" s="34">
        <f t="shared" si="193"/>
        <v>-0.21011422768154267</v>
      </c>
      <c r="AZ306" s="34">
        <f t="shared" si="194"/>
        <v>0.56905438457947721</v>
      </c>
      <c r="BA306" s="34">
        <f t="shared" si="195"/>
        <v>1.4066910684260112</v>
      </c>
      <c r="BB306" s="34">
        <f t="shared" si="196"/>
        <v>-0.92638098142817327</v>
      </c>
      <c r="BC306" s="34">
        <f t="shared" si="197"/>
        <v>-1.4213198669713516</v>
      </c>
      <c r="BD306" s="34">
        <f t="shared" si="198"/>
        <v>7.2791389225913661E-2</v>
      </c>
      <c r="BE306" s="34">
        <f t="shared" si="199"/>
        <v>-2.1339636154921036</v>
      </c>
      <c r="BF306" s="34">
        <f t="shared" si="200"/>
        <v>0.10505024934528015</v>
      </c>
      <c r="BG306" s="34">
        <f t="shared" si="201"/>
        <v>-0.258133953880894</v>
      </c>
      <c r="BH306" s="34">
        <f t="shared" si="202"/>
        <v>0.10650990904180643</v>
      </c>
      <c r="BI306" s="19">
        <f t="shared" si="210"/>
        <v>0.10627661554942229</v>
      </c>
      <c r="BJ306" s="19">
        <f t="shared" si="211"/>
        <v>-0.45043192487357642</v>
      </c>
      <c r="BK306" s="19">
        <f t="shared" si="212"/>
        <v>-1.1407612377238086</v>
      </c>
      <c r="BL306" s="19">
        <f t="shared" si="213"/>
        <v>-0.71442111230052252</v>
      </c>
      <c r="BM306" s="19">
        <f t="shared" si="214"/>
        <v>-0.51601879578706022</v>
      </c>
      <c r="BN306" s="19">
        <f t="shared" si="215"/>
        <v>-1.3536182463599766</v>
      </c>
      <c r="BO306" s="19">
        <f t="shared" si="216"/>
        <v>-7.4201846965690876E-2</v>
      </c>
      <c r="BP306" s="19">
        <f t="shared" si="217"/>
        <v>-0.70355316512680122</v>
      </c>
      <c r="BQ306" s="19">
        <f t="shared" si="218"/>
        <v>-0.4610524832000793</v>
      </c>
      <c r="BR306" s="19">
        <f t="shared" si="219"/>
        <v>-0.58211388427547062</v>
      </c>
      <c r="BS306" s="19">
        <f t="shared" si="220"/>
        <v>-0.46056592996790385</v>
      </c>
      <c r="BT306" s="19">
        <f>IF(AND('[1]Ponderación por derecho'!$B$13&lt;&gt;1,'[1]Ponderación por derecho'!$B$13&lt;&gt;0),"Error ponderación",IFERROR(IF(SUM($BI$1126:$BS$1126)=0,0,SUMPRODUCT($BI$1126:$BS$1126,BI306:BS306)),""))</f>
        <v>-0.53327278236555364</v>
      </c>
      <c r="BU306" s="34">
        <f t="shared" si="221"/>
        <v>-0.53361735924020204</v>
      </c>
      <c r="BV306" s="16">
        <f t="shared" si="222"/>
        <v>0</v>
      </c>
      <c r="BW306" s="34">
        <f t="shared" si="203"/>
        <v>1.0774435201477544</v>
      </c>
      <c r="BX306" s="34">
        <f t="shared" si="204"/>
        <v>-4.5584732042458012E-2</v>
      </c>
      <c r="BY306" s="34">
        <f t="shared" si="223"/>
        <v>-0.10981714471090863</v>
      </c>
      <c r="BZ306" s="34">
        <f t="shared" si="224"/>
        <v>-0.3073472144647959</v>
      </c>
      <c r="CA306" s="19">
        <f t="shared" si="205"/>
        <v>-0.2345371529456394</v>
      </c>
      <c r="CB306" s="16"/>
      <c r="CC306" s="5">
        <f t="shared" si="206"/>
        <v>15806</v>
      </c>
      <c r="CD306" s="6">
        <f t="shared" si="207"/>
        <v>3.2904675593534541E-5</v>
      </c>
      <c r="CE306" s="19">
        <f t="shared" si="208"/>
        <v>0.69295906035155408</v>
      </c>
      <c r="CF306" s="4">
        <f t="shared" si="209"/>
        <v>2.2801593080468411E-5</v>
      </c>
      <c r="CG306" s="3">
        <f>IF('Ponderación por derecho'!$D$20="Error ponderación","",CF306/$CF$1127)</f>
        <v>1.531848996396083E-5</v>
      </c>
      <c r="CH306" s="39"/>
    </row>
    <row r="307" spans="1:86" ht="18.95" customHeight="1">
      <c r="A307" s="7">
        <v>15808</v>
      </c>
      <c r="B307" s="7" t="s">
        <v>783</v>
      </c>
      <c r="C307" s="7" t="s">
        <v>796</v>
      </c>
      <c r="D307" s="5">
        <v>0</v>
      </c>
      <c r="E307" s="5">
        <v>15</v>
      </c>
      <c r="F307" s="5">
        <v>69.689570000000003</v>
      </c>
      <c r="G307" s="5">
        <v>55.719340000000003</v>
      </c>
      <c r="H307" s="5">
        <v>74.82311</v>
      </c>
      <c r="I307" s="5">
        <v>12.79482</v>
      </c>
      <c r="J307" s="5">
        <v>31.367930000000001</v>
      </c>
      <c r="K307" s="85"/>
      <c r="L307" s="85">
        <v>5.6127499999999997E-2</v>
      </c>
      <c r="M307" s="85">
        <v>0.15591279999999999</v>
      </c>
      <c r="N307" s="85">
        <v>7.6038599999999998E-2</v>
      </c>
      <c r="O307" s="85">
        <v>6.5666299999999997E-2</v>
      </c>
      <c r="P307" s="85">
        <v>8.3823900000000007E-2</v>
      </c>
      <c r="Q307" s="85">
        <v>5.48277E-2</v>
      </c>
      <c r="R307" s="85">
        <v>2.54261E-2</v>
      </c>
      <c r="S307" s="85">
        <v>0.119631</v>
      </c>
      <c r="T307" s="5">
        <v>0.76</v>
      </c>
      <c r="U307" s="5">
        <v>0.16</v>
      </c>
      <c r="V307" s="5">
        <v>0.76</v>
      </c>
      <c r="W307" s="5">
        <v>0.64</v>
      </c>
      <c r="X307" s="5">
        <v>0.8</v>
      </c>
      <c r="Y307" s="5">
        <v>0.8</v>
      </c>
      <c r="Z307" s="5">
        <v>0.4</v>
      </c>
      <c r="AA307" s="5">
        <v>0</v>
      </c>
      <c r="AB307" s="5">
        <v>0</v>
      </c>
      <c r="AC307" s="5">
        <v>0.52090000000000003</v>
      </c>
      <c r="AD307" s="40">
        <v>58906</v>
      </c>
      <c r="AE307" s="19">
        <v>0.3056604</v>
      </c>
      <c r="AF307" s="5">
        <v>0</v>
      </c>
      <c r="AG307" s="5">
        <v>0</v>
      </c>
      <c r="AH307" s="32">
        <v>0</v>
      </c>
      <c r="AI307" s="32">
        <v>0</v>
      </c>
      <c r="AJ307" s="32">
        <v>1</v>
      </c>
      <c r="AK307" s="16"/>
      <c r="AL307" s="34">
        <f t="shared" si="180"/>
        <v>1.423351624945945E-2</v>
      </c>
      <c r="AM307" s="34">
        <f t="shared" si="181"/>
        <v>-5.0180026647625615E-2</v>
      </c>
      <c r="AN307" s="34">
        <f t="shared" si="182"/>
        <v>5.0062209125452908E-2</v>
      </c>
      <c r="AO307" s="34">
        <f t="shared" si="183"/>
        <v>-0.61637545836355256</v>
      </c>
      <c r="AP307" s="34">
        <f t="shared" si="184"/>
        <v>0.49245947035462978</v>
      </c>
      <c r="AQ307" s="34" t="str">
        <f t="shared" si="185"/>
        <v/>
      </c>
      <c r="AR307" s="34">
        <f t="shared" si="186"/>
        <v>1.35520977058737</v>
      </c>
      <c r="AS307" s="34">
        <f t="shared" si="187"/>
        <v>1.4659569173154172</v>
      </c>
      <c r="AT307" s="34">
        <f t="shared" si="188"/>
        <v>1.5940238661967119</v>
      </c>
      <c r="AU307" s="34">
        <f t="shared" si="189"/>
        <v>1.2382811849229727</v>
      </c>
      <c r="AV307" s="34">
        <f t="shared" si="190"/>
        <v>1.3807242109123712</v>
      </c>
      <c r="AW307" s="34">
        <f t="shared" si="191"/>
        <v>1.1243504925639145</v>
      </c>
      <c r="AX307" s="34">
        <f t="shared" si="192"/>
        <v>0.60998757921942548</v>
      </c>
      <c r="AY307" s="34">
        <f t="shared" si="193"/>
        <v>4.4346728245160021</v>
      </c>
      <c r="AZ307" s="34">
        <f t="shared" si="194"/>
        <v>-3.1616167028814615</v>
      </c>
      <c r="BA307" s="34">
        <f t="shared" si="195"/>
        <v>-0.43295220711944726</v>
      </c>
      <c r="BB307" s="34">
        <f t="shared" si="196"/>
        <v>-0.99080157766553767</v>
      </c>
      <c r="BC307" s="34">
        <f t="shared" si="197"/>
        <v>8.5695836957527721E-2</v>
      </c>
      <c r="BD307" s="34">
        <f t="shared" si="198"/>
        <v>-8.4578803733381114E-2</v>
      </c>
      <c r="BE307" s="34">
        <f t="shared" si="199"/>
        <v>-0.94473323767900708</v>
      </c>
      <c r="BF307" s="34">
        <f t="shared" si="200"/>
        <v>2.9856962308581672</v>
      </c>
      <c r="BG307" s="34">
        <f t="shared" si="201"/>
        <v>-0.258133953880894</v>
      </c>
      <c r="BH307" s="34">
        <f t="shared" si="202"/>
        <v>-0.11506432621005545</v>
      </c>
      <c r="BI307" s="19">
        <f t="shared" si="210"/>
        <v>-0.19144499899699718</v>
      </c>
      <c r="BJ307" s="19">
        <f t="shared" si="211"/>
        <v>0.10474272209140227</v>
      </c>
      <c r="BK307" s="19">
        <f t="shared" si="212"/>
        <v>0.52196209017413475</v>
      </c>
      <c r="BL307" s="19">
        <f t="shared" si="213"/>
        <v>0.80412869122308561</v>
      </c>
      <c r="BM307" s="19">
        <f t="shared" si="214"/>
        <v>0.54872061718140708</v>
      </c>
      <c r="BN307" s="19">
        <f t="shared" si="215"/>
        <v>0.15007482982760781</v>
      </c>
      <c r="BO307" s="19">
        <f t="shared" si="216"/>
        <v>-0.8845472228936998</v>
      </c>
      <c r="BP307" s="19">
        <f t="shared" si="217"/>
        <v>0.31211054773444247</v>
      </c>
      <c r="BQ307" s="19">
        <f t="shared" si="218"/>
        <v>2.478200857207876</v>
      </c>
      <c r="BR307" s="19">
        <f t="shared" si="219"/>
        <v>1.3969241289615226</v>
      </c>
      <c r="BS307" s="19">
        <f t="shared" si="220"/>
        <v>1.4446140048518019</v>
      </c>
      <c r="BT307" s="19">
        <f>IF(AND('[1]Ponderación por derecho'!$B$13&lt;&gt;1,'[1]Ponderación por derecho'!$B$13&lt;&gt;0),"Error ponderación",IFERROR(IF(SUM($BI$1126:$BS$1126)=0,0,SUMPRODUCT($BI$1126:$BS$1126,BI307:BS307)),""))</f>
        <v>-0.37630261808028709</v>
      </c>
      <c r="BU307" s="34">
        <f t="shared" si="221"/>
        <v>-0.37502463956339988</v>
      </c>
      <c r="BV307" s="16">
        <f t="shared" si="222"/>
        <v>0</v>
      </c>
      <c r="BW307" s="34">
        <f t="shared" si="203"/>
        <v>0.12352240983332906</v>
      </c>
      <c r="BX307" s="34">
        <f t="shared" si="204"/>
        <v>-4.6233978790952431E-2</v>
      </c>
      <c r="BY307" s="34">
        <f t="shared" si="223"/>
        <v>-1.5049846161078779</v>
      </c>
      <c r="BZ307" s="34">
        <f t="shared" si="224"/>
        <v>0.47589872835516706</v>
      </c>
      <c r="CA307" s="19">
        <f t="shared" si="205"/>
        <v>0.36079488457370534</v>
      </c>
      <c r="CB307" s="16"/>
      <c r="CC307" s="5">
        <f t="shared" si="206"/>
        <v>15808</v>
      </c>
      <c r="CD307" s="6">
        <f t="shared" si="207"/>
        <v>2.193645039568969E-6</v>
      </c>
      <c r="CE307" s="19">
        <f t="shared" si="208"/>
        <v>1.1408729456266757</v>
      </c>
      <c r="CF307" s="4">
        <f t="shared" si="209"/>
        <v>2.5026702779523952E-6</v>
      </c>
      <c r="CG307" s="3">
        <f>IF('Ponderación por derecho'!$D$20="Error ponderación","",CF307/$CF$1127)</f>
        <v>1.6813355716252993E-6</v>
      </c>
      <c r="CH307" s="39"/>
    </row>
    <row r="308" spans="1:86" ht="18.95" customHeight="1">
      <c r="A308" s="7">
        <v>15810</v>
      </c>
      <c r="B308" s="7" t="s">
        <v>783</v>
      </c>
      <c r="C308" s="7" t="s">
        <v>795</v>
      </c>
      <c r="D308" s="5">
        <v>0</v>
      </c>
      <c r="E308" s="5">
        <v>24</v>
      </c>
      <c r="F308" s="5">
        <v>75.871309999999994</v>
      </c>
      <c r="G308" s="5">
        <v>62.537460000000003</v>
      </c>
      <c r="H308" s="5">
        <v>83.266729999999995</v>
      </c>
      <c r="I308" s="5">
        <v>8.9910049999999995</v>
      </c>
      <c r="J308" s="5">
        <v>33.686309999999999</v>
      </c>
      <c r="K308" s="85">
        <v>0</v>
      </c>
      <c r="L308" s="85">
        <v>1.09452E-2</v>
      </c>
      <c r="M308" s="85">
        <v>6.6212999999999994E-2</v>
      </c>
      <c r="N308" s="85">
        <v>0</v>
      </c>
      <c r="O308" s="85">
        <v>7.33346E-2</v>
      </c>
      <c r="P308" s="85">
        <v>6.7983999999999996E-3</v>
      </c>
      <c r="Q308" s="85">
        <v>7.4541399999999994E-2</v>
      </c>
      <c r="R308" s="85">
        <v>0</v>
      </c>
      <c r="S308" s="85">
        <v>7.47694E-2</v>
      </c>
      <c r="T308" s="5"/>
      <c r="U308" s="5">
        <v>5.8823500000000001E-2</v>
      </c>
      <c r="V308" s="5">
        <v>0.82352939999999997</v>
      </c>
      <c r="W308" s="5">
        <v>0.47058820000000001</v>
      </c>
      <c r="X308" s="5">
        <v>0.70588229999999996</v>
      </c>
      <c r="Y308" s="5">
        <v>0.64705880000000005</v>
      </c>
      <c r="Z308" s="5">
        <v>0.22222220000000001</v>
      </c>
      <c r="AA308" s="5">
        <v>0</v>
      </c>
      <c r="AB308" s="5">
        <v>0</v>
      </c>
      <c r="AC308" s="5">
        <v>0.50560000000000005</v>
      </c>
      <c r="AD308" s="40">
        <v>0</v>
      </c>
      <c r="AE308" s="19">
        <v>0.19528300000000001</v>
      </c>
      <c r="AF308" s="5">
        <v>0</v>
      </c>
      <c r="AG308" s="5">
        <v>0</v>
      </c>
      <c r="AH308" s="32">
        <v>0</v>
      </c>
      <c r="AI308" s="32">
        <v>0</v>
      </c>
      <c r="AJ308" s="32">
        <v>1</v>
      </c>
      <c r="AK308" s="16"/>
      <c r="AL308" s="34">
        <f t="shared" si="180"/>
        <v>0.39158484127219306</v>
      </c>
      <c r="AM308" s="34">
        <f t="shared" si="181"/>
        <v>0.63470639599980283</v>
      </c>
      <c r="AN308" s="34">
        <f t="shared" si="182"/>
        <v>1.0653544727916324</v>
      </c>
      <c r="AO308" s="34">
        <f t="shared" si="183"/>
        <v>-0.95588679397217891</v>
      </c>
      <c r="AP308" s="34">
        <f t="shared" si="184"/>
        <v>0.66756638573505556</v>
      </c>
      <c r="AQ308" s="34">
        <f t="shared" si="185"/>
        <v>-0.3929029539360685</v>
      </c>
      <c r="AR308" s="34">
        <f t="shared" si="186"/>
        <v>-0.22606151481862796</v>
      </c>
      <c r="AS308" s="34">
        <f t="shared" si="187"/>
        <v>7.030507470543701E-2</v>
      </c>
      <c r="AT308" s="34">
        <f t="shared" si="188"/>
        <v>-0.15074875333706975</v>
      </c>
      <c r="AU308" s="34">
        <f t="shared" si="189"/>
        <v>1.4330893945198429</v>
      </c>
      <c r="AV308" s="34">
        <f t="shared" si="190"/>
        <v>-0.4841966085281656</v>
      </c>
      <c r="AW308" s="34">
        <f t="shared" si="191"/>
        <v>1.6766310497564634</v>
      </c>
      <c r="AX308" s="34">
        <f t="shared" si="192"/>
        <v>-0.20200785050292994</v>
      </c>
      <c r="AY308" s="34">
        <f t="shared" si="193"/>
        <v>2.6928786505906368</v>
      </c>
      <c r="AZ308" s="34" t="str">
        <f t="shared" si="194"/>
        <v/>
      </c>
      <c r="BA308" s="34">
        <f t="shared" si="195"/>
        <v>-1.3946815231423819</v>
      </c>
      <c r="BB308" s="34">
        <f t="shared" si="196"/>
        <v>0.56751309567797237</v>
      </c>
      <c r="BC308" s="34">
        <f t="shared" si="197"/>
        <v>-1.806169216494752</v>
      </c>
      <c r="BD308" s="34">
        <f t="shared" si="198"/>
        <v>-1.2125189627340192</v>
      </c>
      <c r="BE308" s="34">
        <f t="shared" si="199"/>
        <v>-3.2832195545867671</v>
      </c>
      <c r="BF308" s="34">
        <f t="shared" si="200"/>
        <v>1.2070933531819124</v>
      </c>
      <c r="BG308" s="34">
        <f t="shared" si="201"/>
        <v>-0.258133953880894</v>
      </c>
      <c r="BH308" s="34">
        <f t="shared" si="202"/>
        <v>-0.11506432621005545</v>
      </c>
      <c r="BI308" s="19">
        <f t="shared" si="210"/>
        <v>-0.24074333476227264</v>
      </c>
      <c r="BJ308" s="19">
        <f t="shared" si="211"/>
        <v>0.32538599228638243</v>
      </c>
      <c r="BK308" s="19">
        <f t="shared" si="212"/>
        <v>-0.44809310017237403</v>
      </c>
      <c r="BL308" s="19">
        <f t="shared" si="213"/>
        <v>0.12041804396756166</v>
      </c>
      <c r="BM308" s="19">
        <f t="shared" si="214"/>
        <v>0.2960456058402931</v>
      </c>
      <c r="BN308" s="19">
        <f t="shared" si="215"/>
        <v>-1.1252771072809133</v>
      </c>
      <c r="BO308" s="19">
        <f t="shared" si="216"/>
        <v>0.36037212789214224</v>
      </c>
      <c r="BP308" s="19">
        <f t="shared" si="217"/>
        <v>9.4788495384631563E-2</v>
      </c>
      <c r="BQ308" s="19">
        <f t="shared" si="218"/>
        <v>1.4305189483482474</v>
      </c>
      <c r="BR308" s="19">
        <f t="shared" si="219"/>
        <v>0.94210984599397862</v>
      </c>
      <c r="BS308" s="19">
        <f t="shared" si="220"/>
        <v>0.98979972188425824</v>
      </c>
      <c r="BT308" s="19">
        <f>IF(AND('[1]Ponderación por derecho'!$B$13&lt;&gt;1,'[1]Ponderación por derecho'!$B$13&lt;&gt;0),"Error ponderación",IFERROR(IF(SUM($BI$1126:$BS$1126)=0,0,SUMPRODUCT($BI$1126:$BS$1126,BI308:BS308)),""))</f>
        <v>-9.2319869780926378E-2</v>
      </c>
      <c r="BU308" s="34">
        <f t="shared" si="221"/>
        <v>-8.8106443362495152E-2</v>
      </c>
      <c r="BV308" s="16">
        <f t="shared" si="222"/>
        <v>0</v>
      </c>
      <c r="BW308" s="34">
        <f t="shared" si="203"/>
        <v>-9.7949410922523711E-2</v>
      </c>
      <c r="BX308" s="34">
        <f t="shared" si="204"/>
        <v>-4.9550489627895586E-2</v>
      </c>
      <c r="BY308" s="34">
        <f t="shared" si="223"/>
        <v>-1.9609474073114515</v>
      </c>
      <c r="BZ308" s="34">
        <f t="shared" si="224"/>
        <v>0.70281576928729017</v>
      </c>
      <c r="CA308" s="19">
        <f t="shared" si="205"/>
        <v>0.53327070211781669</v>
      </c>
      <c r="CB308" s="16"/>
      <c r="CC308" s="5">
        <f t="shared" si="206"/>
        <v>15810</v>
      </c>
      <c r="CD308" s="6">
        <f t="shared" si="207"/>
        <v>3.509832063310351E-6</v>
      </c>
      <c r="CE308" s="19">
        <f t="shared" si="208"/>
        <v>1.7713674148303147</v>
      </c>
      <c r="CF308" s="4">
        <f t="shared" si="209"/>
        <v>6.2172021484746054E-6</v>
      </c>
      <c r="CG308" s="3">
        <f>IF('Ponderación por derecho'!$D$20="Error ponderación","",CF308/$CF$1127)</f>
        <v>4.1768199432040507E-6</v>
      </c>
      <c r="CH308" s="39"/>
    </row>
    <row r="309" spans="1:86" ht="18.95" customHeight="1">
      <c r="A309" s="7">
        <v>15814</v>
      </c>
      <c r="B309" s="7" t="s">
        <v>783</v>
      </c>
      <c r="C309" s="7" t="s">
        <v>794</v>
      </c>
      <c r="D309" s="5">
        <v>0</v>
      </c>
      <c r="E309" s="5">
        <v>103</v>
      </c>
      <c r="F309" s="5">
        <v>61.391240000000003</v>
      </c>
      <c r="G309" s="5">
        <v>51.620669999999997</v>
      </c>
      <c r="H309" s="5">
        <v>73.609279999999998</v>
      </c>
      <c r="I309" s="5">
        <v>11.169510000000001</v>
      </c>
      <c r="J309" s="5">
        <v>24.897069999999999</v>
      </c>
      <c r="K309" s="85">
        <v>7.5802999999999999E-3</v>
      </c>
      <c r="L309" s="85">
        <v>6.7383899999999997E-2</v>
      </c>
      <c r="M309" s="85">
        <v>5.8420399999999997E-2</v>
      </c>
      <c r="N309" s="85">
        <v>0</v>
      </c>
      <c r="O309" s="85">
        <v>1.1914900000000001E-2</v>
      </c>
      <c r="P309" s="85">
        <v>5.7625599999999999E-2</v>
      </c>
      <c r="Q309" s="85">
        <v>0</v>
      </c>
      <c r="R309" s="85">
        <v>5.0769999999999999E-3</v>
      </c>
      <c r="S309" s="85">
        <v>6.6573999999999999E-3</v>
      </c>
      <c r="T309" s="5">
        <v>0.96774199999999999</v>
      </c>
      <c r="U309" s="5">
        <v>0.19354840000000001</v>
      </c>
      <c r="V309" s="5">
        <v>0.74193549999999997</v>
      </c>
      <c r="W309" s="5">
        <v>0.59139790000000003</v>
      </c>
      <c r="X309" s="5">
        <v>0.84946239999999995</v>
      </c>
      <c r="Y309" s="5">
        <v>0.94623659999999998</v>
      </c>
      <c r="Z309" s="5">
        <v>0.20454539999999999</v>
      </c>
      <c r="AA309" s="5">
        <v>0</v>
      </c>
      <c r="AB309" s="5">
        <v>0</v>
      </c>
      <c r="AC309" s="5">
        <v>0.62790000000000001</v>
      </c>
      <c r="AD309" s="40">
        <v>360141.359223301</v>
      </c>
      <c r="AE309" s="19">
        <v>0.3056604</v>
      </c>
      <c r="AF309" s="5">
        <v>0</v>
      </c>
      <c r="AG309" s="5">
        <v>0</v>
      </c>
      <c r="AH309" s="32">
        <v>0</v>
      </c>
      <c r="AI309" s="32">
        <v>0</v>
      </c>
      <c r="AJ309" s="32">
        <v>1</v>
      </c>
      <c r="AK309" s="16"/>
      <c r="AL309" s="34">
        <f t="shared" si="180"/>
        <v>-0.49232059650453952</v>
      </c>
      <c r="AM309" s="34">
        <f t="shared" si="181"/>
        <v>-0.46189519650564204</v>
      </c>
      <c r="AN309" s="34">
        <f t="shared" si="182"/>
        <v>-9.5893223308256906E-2</v>
      </c>
      <c r="AO309" s="34">
        <f t="shared" si="183"/>
        <v>-0.7614432833965934</v>
      </c>
      <c r="AP309" s="34">
        <f t="shared" si="184"/>
        <v>3.7163245120225767E-3</v>
      </c>
      <c r="AQ309" s="34">
        <f t="shared" si="185"/>
        <v>-0.17847120504972783</v>
      </c>
      <c r="AR309" s="34">
        <f t="shared" si="186"/>
        <v>1.7491565616326261</v>
      </c>
      <c r="AS309" s="34">
        <f t="shared" si="187"/>
        <v>-5.0941088036537081E-2</v>
      </c>
      <c r="AT309" s="34">
        <f t="shared" si="188"/>
        <v>-0.15074875333706975</v>
      </c>
      <c r="AU309" s="34">
        <f t="shared" si="189"/>
        <v>-0.12723842142070202</v>
      </c>
      <c r="AV309" s="34">
        <f t="shared" si="190"/>
        <v>0.74641797331639281</v>
      </c>
      <c r="AW309" s="34">
        <f t="shared" si="191"/>
        <v>-0.41165100414070804</v>
      </c>
      <c r="AX309" s="34">
        <f t="shared" si="192"/>
        <v>-3.9871274437375308E-2</v>
      </c>
      <c r="AY309" s="34">
        <f t="shared" si="193"/>
        <v>4.8365642262702013E-2</v>
      </c>
      <c r="AZ309" s="34">
        <f t="shared" si="194"/>
        <v>0.44735230980231983</v>
      </c>
      <c r="BA309" s="34">
        <f t="shared" si="195"/>
        <v>-0.11405918566027613</v>
      </c>
      <c r="BB309" s="34">
        <f t="shared" si="196"/>
        <v>-1.4339062727612559</v>
      </c>
      <c r="BC309" s="34">
        <f t="shared" si="197"/>
        <v>-0.45705628842212709</v>
      </c>
      <c r="BD309" s="34">
        <f t="shared" si="198"/>
        <v>0.50819627811151102</v>
      </c>
      <c r="BE309" s="34">
        <f t="shared" si="199"/>
        <v>1.2912390714902238</v>
      </c>
      <c r="BF309" s="34">
        <f t="shared" si="200"/>
        <v>1.0302433339550592</v>
      </c>
      <c r="BG309" s="34">
        <f t="shared" si="201"/>
        <v>-0.258133953880894</v>
      </c>
      <c r="BH309" s="34">
        <f t="shared" si="202"/>
        <v>-0.11506432621005545</v>
      </c>
      <c r="BI309" s="19">
        <f t="shared" si="210"/>
        <v>-0.12947453800608696</v>
      </c>
      <c r="BJ309" s="19">
        <f t="shared" si="211"/>
        <v>-4.8881635878090579E-2</v>
      </c>
      <c r="BK309" s="19">
        <f t="shared" si="212"/>
        <v>-0.33343932432106788</v>
      </c>
      <c r="BL309" s="19">
        <f t="shared" si="213"/>
        <v>-0.32153467492080462</v>
      </c>
      <c r="BM309" s="19">
        <f t="shared" si="214"/>
        <v>0.12822472706761051</v>
      </c>
      <c r="BN309" s="19">
        <f t="shared" si="215"/>
        <v>0.51511214943402572</v>
      </c>
      <c r="BO309" s="19">
        <f t="shared" si="216"/>
        <v>-0.24191399257832721</v>
      </c>
      <c r="BP309" s="19">
        <f t="shared" si="217"/>
        <v>-0.26609593547095739</v>
      </c>
      <c r="BQ309" s="19">
        <f t="shared" si="218"/>
        <v>0.19542945990440722</v>
      </c>
      <c r="BR309" s="19">
        <f t="shared" si="219"/>
        <v>-0.23402963604091051</v>
      </c>
      <c r="BS309" s="19">
        <f t="shared" si="220"/>
        <v>-0.186339760150631</v>
      </c>
      <c r="BT309" s="19">
        <f>IF(AND('[1]Ponderación por derecho'!$B$13&lt;&gt;1,'[1]Ponderación por derecho'!$B$13&lt;&gt;0),"Error ponderación",IFERROR(IF(SUM($BI$1126:$BS$1126)=0,0,SUMPRODUCT($BI$1126:$BS$1126,BI309:BS309)),""))</f>
        <v>2.3800321365425994E-2</v>
      </c>
      <c r="BU309" s="34">
        <f t="shared" si="221"/>
        <v>2.9214048765056705E-2</v>
      </c>
      <c r="BV309" s="16">
        <f t="shared" si="222"/>
        <v>0</v>
      </c>
      <c r="BW309" s="34">
        <f t="shared" si="203"/>
        <v>1.6723776268840658</v>
      </c>
      <c r="BX309" s="34">
        <f t="shared" si="204"/>
        <v>-2.9273901153113471E-2</v>
      </c>
      <c r="BY309" s="34">
        <f t="shared" si="223"/>
        <v>-1.5049846161078779</v>
      </c>
      <c r="BZ309" s="34">
        <f t="shared" si="224"/>
        <v>-4.6039703207691428E-2</v>
      </c>
      <c r="CA309" s="19">
        <f t="shared" si="205"/>
        <v>-3.5921718647042286E-2</v>
      </c>
      <c r="CB309" s="16"/>
      <c r="CC309" s="5">
        <f t="shared" si="206"/>
        <v>15814</v>
      </c>
      <c r="CD309" s="6">
        <f t="shared" si="207"/>
        <v>1.5063029271706921E-5</v>
      </c>
      <c r="CE309" s="19">
        <f t="shared" si="208"/>
        <v>1.291046988199263</v>
      </c>
      <c r="CF309" s="4">
        <f t="shared" si="209"/>
        <v>1.9447078574394558E-5</v>
      </c>
      <c r="CG309" s="3">
        <f>IF('Ponderación por derecho'!$D$20="Error ponderación","",CF309/$CF$1127)</f>
        <v>1.3064871253465111E-5</v>
      </c>
      <c r="CH309" s="39"/>
    </row>
    <row r="310" spans="1:86" ht="18.95" customHeight="1">
      <c r="A310" s="7">
        <v>15816</v>
      </c>
      <c r="B310" s="7" t="s">
        <v>783</v>
      </c>
      <c r="C310" s="7" t="s">
        <v>793</v>
      </c>
      <c r="D310" s="5">
        <v>0</v>
      </c>
      <c r="E310" s="5">
        <v>81</v>
      </c>
      <c r="F310" s="5">
        <v>82.039689999999993</v>
      </c>
      <c r="G310" s="5">
        <v>62.529089999999997</v>
      </c>
      <c r="H310" s="5">
        <v>80.643910000000005</v>
      </c>
      <c r="I310" s="5">
        <v>24.670290000000001</v>
      </c>
      <c r="J310" s="5">
        <v>26.609780000000001</v>
      </c>
      <c r="K310" s="85"/>
      <c r="L310" s="85">
        <v>1.32211E-2</v>
      </c>
      <c r="M310" s="85">
        <v>1.8712400000000001E-2</v>
      </c>
      <c r="N310" s="85">
        <v>0</v>
      </c>
      <c r="O310" s="85">
        <v>3.2640999999999998E-3</v>
      </c>
      <c r="P310" s="85">
        <v>4.3883400000000003E-2</v>
      </c>
      <c r="Q310" s="85">
        <v>2.409E-4</v>
      </c>
      <c r="R310" s="85">
        <v>1.5338999999999999E-3</v>
      </c>
      <c r="S310" s="85">
        <v>2.1163999999999999E-2</v>
      </c>
      <c r="T310" s="5"/>
      <c r="U310" s="5">
        <v>0.19101129999999999</v>
      </c>
      <c r="V310" s="5">
        <v>0.77528090000000005</v>
      </c>
      <c r="W310" s="5">
        <v>0.51685389999999998</v>
      </c>
      <c r="X310" s="5">
        <v>0.85393260000000004</v>
      </c>
      <c r="Y310" s="5">
        <v>0.76404490000000003</v>
      </c>
      <c r="Z310" s="5">
        <v>0.17021269999999999</v>
      </c>
      <c r="AA310" s="5">
        <v>0</v>
      </c>
      <c r="AB310" s="5">
        <v>0</v>
      </c>
      <c r="AC310" s="5">
        <v>0.51029999999999998</v>
      </c>
      <c r="AD310" s="40">
        <v>147543.2098765432</v>
      </c>
      <c r="AE310" s="19">
        <v>0.75377360000000004</v>
      </c>
      <c r="AF310" s="5">
        <v>0</v>
      </c>
      <c r="AG310" s="5">
        <v>0</v>
      </c>
      <c r="AH310" s="32">
        <v>0</v>
      </c>
      <c r="AI310" s="32">
        <v>0</v>
      </c>
      <c r="AJ310" s="32">
        <v>1</v>
      </c>
      <c r="AK310" s="16"/>
      <c r="AL310" s="34">
        <f t="shared" si="180"/>
        <v>0.7681206331760474</v>
      </c>
      <c r="AM310" s="34">
        <f t="shared" si="181"/>
        <v>0.63386562180434081</v>
      </c>
      <c r="AN310" s="34">
        <f t="shared" si="182"/>
        <v>0.74997684388496444</v>
      </c>
      <c r="AO310" s="34">
        <f t="shared" si="183"/>
        <v>0.44357532280750162</v>
      </c>
      <c r="AP310" s="34">
        <f t="shared" si="184"/>
        <v>0.13307706996410965</v>
      </c>
      <c r="AQ310" s="34" t="str">
        <f t="shared" si="185"/>
        <v/>
      </c>
      <c r="AR310" s="34">
        <f t="shared" si="186"/>
        <v>-0.14641051612100722</v>
      </c>
      <c r="AS310" s="34">
        <f t="shared" si="187"/>
        <v>-0.66876346184737157</v>
      </c>
      <c r="AT310" s="34">
        <f t="shared" si="188"/>
        <v>-0.15074875333706975</v>
      </c>
      <c r="AU310" s="34">
        <f t="shared" si="189"/>
        <v>-0.34700640905558905</v>
      </c>
      <c r="AV310" s="34">
        <f t="shared" si="190"/>
        <v>0.41369549978599401</v>
      </c>
      <c r="AW310" s="34">
        <f t="shared" si="191"/>
        <v>-0.40490217534511486</v>
      </c>
      <c r="AX310" s="34">
        <f t="shared" si="192"/>
        <v>-0.15302197419271638</v>
      </c>
      <c r="AY310" s="34">
        <f t="shared" si="193"/>
        <v>0.61159814764516063</v>
      </c>
      <c r="AZ310" s="34" t="str">
        <f t="shared" si="194"/>
        <v/>
      </c>
      <c r="BA310" s="34">
        <f t="shared" si="195"/>
        <v>-0.13817549179541425</v>
      </c>
      <c r="BB310" s="34">
        <f t="shared" si="196"/>
        <v>-0.61597589551058385</v>
      </c>
      <c r="BC310" s="34">
        <f t="shared" si="197"/>
        <v>-1.2895082695978588</v>
      </c>
      <c r="BD310" s="34">
        <f t="shared" si="198"/>
        <v>0.56176875277636951</v>
      </c>
      <c r="BE310" s="34">
        <f t="shared" si="199"/>
        <v>-1.4944903297709367</v>
      </c>
      <c r="BF310" s="34">
        <f t="shared" si="200"/>
        <v>0.68675703241237207</v>
      </c>
      <c r="BG310" s="34">
        <f t="shared" si="201"/>
        <v>-0.258133953880894</v>
      </c>
      <c r="BH310" s="34">
        <f t="shared" si="202"/>
        <v>-0.11506432621005545</v>
      </c>
      <c r="BI310" s="19">
        <f t="shared" si="210"/>
        <v>0.30590067604477511</v>
      </c>
      <c r="BJ310" s="19">
        <f t="shared" si="211"/>
        <v>-4.2840263275750079E-2</v>
      </c>
      <c r="BK310" s="19">
        <f t="shared" si="212"/>
        <v>-0.39671703275639431</v>
      </c>
      <c r="BL310" s="19">
        <f t="shared" si="213"/>
        <v>0.30868593991948884</v>
      </c>
      <c r="BM310" s="19">
        <f t="shared" si="214"/>
        <v>0.1159464712282967</v>
      </c>
      <c r="BN310" s="19">
        <f t="shared" si="215"/>
        <v>-0.10422473226963176</v>
      </c>
      <c r="BO310" s="19">
        <f t="shared" si="216"/>
        <v>1.9336573731193379E-2</v>
      </c>
      <c r="BP310" s="19">
        <f t="shared" si="217"/>
        <v>0.30754932949166552</v>
      </c>
      <c r="BQ310" s="19">
        <f t="shared" si="218"/>
        <v>0.68882527107786007</v>
      </c>
      <c r="BR310" s="19">
        <f t="shared" si="219"/>
        <v>0.37386160898010462</v>
      </c>
      <c r="BS310" s="19">
        <f t="shared" si="220"/>
        <v>0.42155148487038424</v>
      </c>
      <c r="BT310" s="19">
        <f>IF(AND('[1]Ponderación por derecho'!$B$13&lt;&gt;1,'[1]Ponderación por derecho'!$B$13&lt;&gt;0),"Error ponderación",IFERROR(IF(SUM($BI$1126:$BS$1126)=0,0,SUMPRODUCT($BI$1126:$BS$1126,BI310:BS310)),""))</f>
        <v>-3.0167185470442857E-2</v>
      </c>
      <c r="BU310" s="34">
        <f t="shared" si="221"/>
        <v>-2.5311304650020249E-2</v>
      </c>
      <c r="BV310" s="16">
        <f t="shared" si="222"/>
        <v>0</v>
      </c>
      <c r="BW310" s="34">
        <f t="shared" si="203"/>
        <v>-2.9915583631511089E-2</v>
      </c>
      <c r="BX310" s="34">
        <f t="shared" si="204"/>
        <v>-4.1243548832850363E-2</v>
      </c>
      <c r="BY310" s="34">
        <f t="shared" si="223"/>
        <v>0.3461456464926651</v>
      </c>
      <c r="BZ310" s="34">
        <f t="shared" si="224"/>
        <v>-9.1662171342767884E-2</v>
      </c>
      <c r="CA310" s="19">
        <f t="shared" si="205"/>
        <v>-7.059858759286658E-2</v>
      </c>
      <c r="CB310" s="16"/>
      <c r="CC310" s="5">
        <f t="shared" si="206"/>
        <v>15816</v>
      </c>
      <c r="CD310" s="6">
        <f t="shared" si="207"/>
        <v>1.1845683213672434E-5</v>
      </c>
      <c r="CE310" s="19">
        <f t="shared" si="208"/>
        <v>1.1896670763792432</v>
      </c>
      <c r="CF310" s="4">
        <f t="shared" si="209"/>
        <v>1.4092419316524362E-5</v>
      </c>
      <c r="CG310" s="3">
        <f>IF('Ponderación por derecho'!$D$20="Error ponderación","",CF310/$CF$1127)</f>
        <v>9.4675219887605984E-6</v>
      </c>
      <c r="CH310" s="39"/>
    </row>
    <row r="311" spans="1:86" ht="18.95" customHeight="1">
      <c r="A311" s="7">
        <v>15820</v>
      </c>
      <c r="B311" s="7" t="s">
        <v>783</v>
      </c>
      <c r="C311" s="7" t="s">
        <v>792</v>
      </c>
      <c r="D311" s="5">
        <v>0</v>
      </c>
      <c r="E311" s="5">
        <v>82</v>
      </c>
      <c r="F311" s="5">
        <v>56.150820000000003</v>
      </c>
      <c r="G311" s="5">
        <v>50.051110000000001</v>
      </c>
      <c r="H311" s="5">
        <v>68.14819</v>
      </c>
      <c r="I311" s="5">
        <v>11.155480000000001</v>
      </c>
      <c r="J311" s="5">
        <v>19.320319999999999</v>
      </c>
      <c r="K311" s="85">
        <v>4.7607999999999999E-3</v>
      </c>
      <c r="L311" s="85">
        <v>2.6404E-2</v>
      </c>
      <c r="M311" s="85">
        <v>4.30385E-2</v>
      </c>
      <c r="N311" s="85">
        <v>0</v>
      </c>
      <c r="O311" s="85">
        <v>7.7540899999999996E-2</v>
      </c>
      <c r="P311" s="85">
        <v>6.6418099999999994E-2</v>
      </c>
      <c r="Q311" s="85">
        <v>1.9917600000000001E-2</v>
      </c>
      <c r="R311" s="85">
        <v>1.67729E-2</v>
      </c>
      <c r="S311" s="85">
        <v>1.32949E-2</v>
      </c>
      <c r="T311" s="5">
        <v>0.9830508</v>
      </c>
      <c r="U311" s="5">
        <v>0.1016949</v>
      </c>
      <c r="V311" s="5">
        <v>0.66101690000000002</v>
      </c>
      <c r="W311" s="5">
        <v>0.47457630000000001</v>
      </c>
      <c r="X311" s="5">
        <v>0.7288135</v>
      </c>
      <c r="Y311" s="5">
        <v>0.89830509999999997</v>
      </c>
      <c r="Z311" s="5">
        <v>0.23809520000000001</v>
      </c>
      <c r="AA311" s="5">
        <v>0</v>
      </c>
      <c r="AB311" s="5">
        <v>0</v>
      </c>
      <c r="AC311" s="5">
        <v>0.4471</v>
      </c>
      <c r="AD311" s="40">
        <v>0</v>
      </c>
      <c r="AE311" s="19">
        <v>0.84811320000000001</v>
      </c>
      <c r="AF311" s="5">
        <v>0</v>
      </c>
      <c r="AG311" s="5">
        <v>0</v>
      </c>
      <c r="AH311" s="32">
        <v>0</v>
      </c>
      <c r="AI311" s="32">
        <v>0</v>
      </c>
      <c r="AJ311" s="32">
        <v>1</v>
      </c>
      <c r="AK311" s="16"/>
      <c r="AL311" s="34">
        <f t="shared" si="180"/>
        <v>-0.81221102066919815</v>
      </c>
      <c r="AM311" s="34">
        <f t="shared" si="181"/>
        <v>-0.61955894157473657</v>
      </c>
      <c r="AN311" s="34">
        <f t="shared" si="182"/>
        <v>-0.7525549902026385</v>
      </c>
      <c r="AO311" s="34">
        <f t="shared" si="183"/>
        <v>-0.76269553778819466</v>
      </c>
      <c r="AP311" s="34">
        <f t="shared" si="184"/>
        <v>-0.41749481876379535</v>
      </c>
      <c r="AQ311" s="34">
        <f t="shared" si="185"/>
        <v>-0.25822930380373993</v>
      </c>
      <c r="AR311" s="34">
        <f t="shared" si="186"/>
        <v>0.31495911819107369</v>
      </c>
      <c r="AS311" s="34">
        <f t="shared" si="187"/>
        <v>-0.29027024013991359</v>
      </c>
      <c r="AT311" s="34">
        <f t="shared" si="188"/>
        <v>-0.15074875333706975</v>
      </c>
      <c r="AU311" s="34">
        <f t="shared" si="189"/>
        <v>1.5399477297476396</v>
      </c>
      <c r="AV311" s="34">
        <f t="shared" si="190"/>
        <v>0.95929963335015966</v>
      </c>
      <c r="AW311" s="34">
        <f t="shared" si="191"/>
        <v>0.14634182449817323</v>
      </c>
      <c r="AX311" s="34">
        <f t="shared" si="192"/>
        <v>0.33364323807101948</v>
      </c>
      <c r="AY311" s="34">
        <f t="shared" si="193"/>
        <v>0.3060728758306</v>
      </c>
      <c r="AZ311" s="34">
        <f t="shared" si="194"/>
        <v>0.71330230942383843</v>
      </c>
      <c r="BA311" s="34">
        <f t="shared" si="195"/>
        <v>-0.98716908498781397</v>
      </c>
      <c r="BB311" s="34">
        <f t="shared" si="196"/>
        <v>-3.4187611860205367</v>
      </c>
      <c r="BC311" s="34">
        <f t="shared" si="197"/>
        <v>-1.7616330801708771</v>
      </c>
      <c r="BD311" s="34">
        <f t="shared" si="198"/>
        <v>-0.93770326521829739</v>
      </c>
      <c r="BE311" s="34">
        <f t="shared" si="199"/>
        <v>0.55836161990187272</v>
      </c>
      <c r="BF311" s="34">
        <f t="shared" si="200"/>
        <v>1.3658970028915791</v>
      </c>
      <c r="BG311" s="34">
        <f t="shared" si="201"/>
        <v>-0.258133953880894</v>
      </c>
      <c r="BH311" s="34">
        <f t="shared" si="202"/>
        <v>-0.11506432621005545</v>
      </c>
      <c r="BI311" s="19">
        <f t="shared" si="210"/>
        <v>-0.66598445966473074</v>
      </c>
      <c r="BJ311" s="19">
        <f t="shared" si="211"/>
        <v>-1.2411203364680665</v>
      </c>
      <c r="BK311" s="19">
        <f t="shared" si="212"/>
        <v>-0.95470478032666295</v>
      </c>
      <c r="BL311" s="19">
        <f t="shared" si="213"/>
        <v>-0.48147988700313393</v>
      </c>
      <c r="BM311" s="19">
        <f t="shared" si="214"/>
        <v>6.1583215255182289E-2</v>
      </c>
      <c r="BN311" s="19">
        <f t="shared" si="215"/>
        <v>0.23515007752761141</v>
      </c>
      <c r="BO311" s="19">
        <f t="shared" si="216"/>
        <v>3.2316198711272337E-2</v>
      </c>
      <c r="BP311" s="19">
        <f t="shared" si="217"/>
        <v>-0.23928389129908934</v>
      </c>
      <c r="BQ311" s="19">
        <f t="shared" si="218"/>
        <v>0.28658628601766029</v>
      </c>
      <c r="BR311" s="19">
        <f t="shared" si="219"/>
        <v>-0.25475736623983075</v>
      </c>
      <c r="BS311" s="19">
        <f t="shared" si="220"/>
        <v>-0.20706749034955121</v>
      </c>
      <c r="BT311" s="19">
        <f>IF(AND('[1]Ponderación por derecho'!$B$13&lt;&gt;1,'[1]Ponderación por derecho'!$B$13&lt;&gt;0),"Error ponderación",IFERROR(IF(SUM($BI$1126:$BS$1126)=0,0,SUMPRODUCT($BI$1126:$BS$1126,BI311:BS311)),""))</f>
        <v>-0.16152094467969375</v>
      </c>
      <c r="BU311" s="34">
        <f t="shared" si="221"/>
        <v>-0.15802282984731014</v>
      </c>
      <c r="BV311" s="16">
        <f t="shared" si="222"/>
        <v>0</v>
      </c>
      <c r="BW311" s="34">
        <f t="shared" si="203"/>
        <v>-0.94475343145960966</v>
      </c>
      <c r="BX311" s="34">
        <f t="shared" si="204"/>
        <v>-4.9550489627895586E-2</v>
      </c>
      <c r="BY311" s="34">
        <f t="shared" si="223"/>
        <v>0.73585719375712888</v>
      </c>
      <c r="BZ311" s="34">
        <f t="shared" si="224"/>
        <v>8.6148909110125446E-2</v>
      </c>
      <c r="CA311" s="19">
        <f t="shared" si="205"/>
        <v>6.4552617197822432E-2</v>
      </c>
      <c r="CB311" s="16"/>
      <c r="CC311" s="5">
        <f t="shared" si="206"/>
        <v>15820</v>
      </c>
      <c r="CD311" s="6">
        <f t="shared" si="207"/>
        <v>1.1991926216310365E-5</v>
      </c>
      <c r="CE311" s="19">
        <f t="shared" si="208"/>
        <v>1.1798984222325359</v>
      </c>
      <c r="CF311" s="4">
        <f t="shared" si="209"/>
        <v>1.4149254822153585E-5</v>
      </c>
      <c r="CG311" s="3">
        <f>IF('Ponderación por derecho'!$D$20="Error ponderación","",CF311/$CF$1127)</f>
        <v>9.505705027967786E-6</v>
      </c>
      <c r="CH311" s="39"/>
    </row>
    <row r="312" spans="1:86" ht="18.95" customHeight="1">
      <c r="A312" s="7">
        <v>15822</v>
      </c>
      <c r="B312" s="7" t="s">
        <v>783</v>
      </c>
      <c r="C312" s="7" t="s">
        <v>791</v>
      </c>
      <c r="D312" s="5">
        <v>0</v>
      </c>
      <c r="E312" s="5">
        <v>33</v>
      </c>
      <c r="F312" s="5">
        <v>84.264970000000005</v>
      </c>
      <c r="G312" s="5">
        <v>63.646050000000002</v>
      </c>
      <c r="H312" s="5">
        <v>87.988619999999997</v>
      </c>
      <c r="I312" s="5">
        <v>9.1684450000000002</v>
      </c>
      <c r="J312" s="5">
        <v>35.394460000000002</v>
      </c>
      <c r="K312" s="85"/>
      <c r="L312" s="85">
        <v>6.9953000000000003E-3</v>
      </c>
      <c r="M312" s="85">
        <v>0</v>
      </c>
      <c r="N312" s="85">
        <v>0</v>
      </c>
      <c r="O312" s="85">
        <v>7.1042400000000006E-2</v>
      </c>
      <c r="P312" s="85">
        <v>0</v>
      </c>
      <c r="Q312" s="85">
        <v>3.47832E-2</v>
      </c>
      <c r="R312" s="85">
        <v>1.53224E-2</v>
      </c>
      <c r="S312" s="85">
        <v>1.85606E-2</v>
      </c>
      <c r="T312" s="5"/>
      <c r="U312" s="5">
        <v>0</v>
      </c>
      <c r="V312" s="5">
        <v>0.73684210000000006</v>
      </c>
      <c r="W312" s="5">
        <v>0.68421050000000005</v>
      </c>
      <c r="X312" s="5">
        <v>0.84210529999999995</v>
      </c>
      <c r="Y312" s="5">
        <v>0.84210529999999995</v>
      </c>
      <c r="Z312" s="5">
        <v>0</v>
      </c>
      <c r="AA312" s="5">
        <v>0</v>
      </c>
      <c r="AB312" s="5">
        <v>0</v>
      </c>
      <c r="AC312" s="5">
        <v>0.51390000000000002</v>
      </c>
      <c r="AD312" s="40">
        <v>90909.090909090912</v>
      </c>
      <c r="AE312" s="19">
        <v>0.69433959999999995</v>
      </c>
      <c r="AF312" s="5">
        <v>0</v>
      </c>
      <c r="AG312" s="5">
        <v>0</v>
      </c>
      <c r="AH312" s="32">
        <v>0</v>
      </c>
      <c r="AI312" s="32">
        <v>0</v>
      </c>
      <c r="AJ312" s="32">
        <v>1</v>
      </c>
      <c r="AK312" s="16"/>
      <c r="AL312" s="34">
        <f t="shared" si="180"/>
        <v>0.90395817350394769</v>
      </c>
      <c r="AM312" s="34">
        <f t="shared" si="181"/>
        <v>0.74606528074848899</v>
      </c>
      <c r="AN312" s="34">
        <f t="shared" si="182"/>
        <v>1.6331320832102327</v>
      </c>
      <c r="AO312" s="34">
        <f t="shared" si="183"/>
        <v>-0.94004930150990218</v>
      </c>
      <c r="AP312" s="34">
        <f t="shared" si="184"/>
        <v>0.79658271502838762</v>
      </c>
      <c r="AQ312" s="34" t="str">
        <f t="shared" si="185"/>
        <v/>
      </c>
      <c r="AR312" s="34">
        <f t="shared" si="186"/>
        <v>-0.3642984671257295</v>
      </c>
      <c r="AS312" s="34">
        <f t="shared" si="187"/>
        <v>-0.95991233330143277</v>
      </c>
      <c r="AT312" s="34">
        <f t="shared" si="188"/>
        <v>-0.15074875333706975</v>
      </c>
      <c r="AU312" s="34">
        <f t="shared" si="189"/>
        <v>1.374857533737408</v>
      </c>
      <c r="AV312" s="34">
        <f t="shared" si="190"/>
        <v>-0.64879765232385067</v>
      </c>
      <c r="AW312" s="34">
        <f t="shared" si="191"/>
        <v>0.56280255236770338</v>
      </c>
      <c r="AX312" s="34">
        <f t="shared" si="192"/>
        <v>0.28732078316003129</v>
      </c>
      <c r="AY312" s="34">
        <f t="shared" si="193"/>
        <v>0.51051867316370447</v>
      </c>
      <c r="AZ312" s="34" t="str">
        <f t="shared" si="194"/>
        <v/>
      </c>
      <c r="BA312" s="34">
        <f t="shared" si="195"/>
        <v>-1.9538260322040228</v>
      </c>
      <c r="BB312" s="34">
        <f t="shared" si="196"/>
        <v>-1.5588424433721495</v>
      </c>
      <c r="BC312" s="34">
        <f t="shared" si="197"/>
        <v>0.57940583794714051</v>
      </c>
      <c r="BD312" s="34">
        <f t="shared" si="198"/>
        <v>0.42002616192950076</v>
      </c>
      <c r="BE312" s="34">
        <f t="shared" si="199"/>
        <v>-0.30093896955965088</v>
      </c>
      <c r="BF312" s="34">
        <f t="shared" si="200"/>
        <v>-1.0161597436814094</v>
      </c>
      <c r="BG312" s="34">
        <f t="shared" si="201"/>
        <v>-0.258133953880894</v>
      </c>
      <c r="BH312" s="34">
        <f t="shared" si="202"/>
        <v>-0.11506432621005545</v>
      </c>
      <c r="BI312" s="19">
        <f t="shared" si="210"/>
        <v>-0.16034697449689506</v>
      </c>
      <c r="BJ312" s="19">
        <f t="shared" si="211"/>
        <v>-0.39235854324979669</v>
      </c>
      <c r="BK312" s="19">
        <f t="shared" si="212"/>
        <v>0.17448389271655182</v>
      </c>
      <c r="BL312" s="19">
        <f t="shared" si="213"/>
        <v>0.37660471008343899</v>
      </c>
      <c r="BM312" s="19">
        <f t="shared" si="214"/>
        <v>0.86382213689843212</v>
      </c>
      <c r="BN312" s="19">
        <f t="shared" si="215"/>
        <v>-1.525948279318462E-2</v>
      </c>
      <c r="BO312" s="19">
        <f t="shared" si="216"/>
        <v>-0.1886233745710994</v>
      </c>
      <c r="BP312" s="19">
        <f t="shared" si="217"/>
        <v>0.59563947833198949</v>
      </c>
      <c r="BQ312" s="19">
        <f t="shared" si="218"/>
        <v>0.13277236766208089</v>
      </c>
      <c r="BR312" s="19">
        <f t="shared" si="219"/>
        <v>0.38544763092891943</v>
      </c>
      <c r="BS312" s="19">
        <f t="shared" si="220"/>
        <v>0.43313750681919888</v>
      </c>
      <c r="BT312" s="19">
        <f>IF(AND('[1]Ponderación por derecho'!$B$13&lt;&gt;1,'[1]Ponderación por derecho'!$B$13&lt;&gt;0),"Error ponderación",IFERROR(IF(SUM($BI$1126:$BS$1126)=0,0,SUMPRODUCT($BI$1126:$BS$1126,BI312:BS312)),""))</f>
        <v>-0.17736124077346443</v>
      </c>
      <c r="BU312" s="34">
        <f t="shared" si="221"/>
        <v>-0.17402686252087926</v>
      </c>
      <c r="BV312" s="16">
        <f t="shared" si="222"/>
        <v>0</v>
      </c>
      <c r="BW312" s="34">
        <f t="shared" si="203"/>
        <v>2.2195433016925611E-2</v>
      </c>
      <c r="BX312" s="34">
        <f t="shared" si="204"/>
        <v>-4.4432148793742014E-2</v>
      </c>
      <c r="BY312" s="34">
        <f t="shared" si="223"/>
        <v>0.10062715690699604</v>
      </c>
      <c r="BZ312" s="34">
        <f t="shared" si="224"/>
        <v>-2.6130147043393212E-2</v>
      </c>
      <c r="CA312" s="19">
        <f t="shared" si="205"/>
        <v>-2.0788800633163761E-2</v>
      </c>
      <c r="CB312" s="16"/>
      <c r="CC312" s="5">
        <f t="shared" si="206"/>
        <v>15822</v>
      </c>
      <c r="CD312" s="6">
        <f t="shared" si="207"/>
        <v>4.826019087051732E-6</v>
      </c>
      <c r="CE312" s="19">
        <f t="shared" si="208"/>
        <v>1.0758752277762687</v>
      </c>
      <c r="CF312" s="4">
        <f t="shared" si="209"/>
        <v>5.1921943845344024E-6</v>
      </c>
      <c r="CG312" s="3">
        <f>IF('Ponderación por derecho'!$D$20="Error ponderación","",CF312/$CF$1127)</f>
        <v>3.4882026571447835E-6</v>
      </c>
      <c r="CH312" s="39"/>
    </row>
    <row r="313" spans="1:86" ht="18.95" customHeight="1">
      <c r="A313" s="7">
        <v>15832</v>
      </c>
      <c r="B313" s="7" t="s">
        <v>783</v>
      </c>
      <c r="C313" s="7" t="s">
        <v>790</v>
      </c>
      <c r="D313" s="5">
        <v>0</v>
      </c>
      <c r="E313" s="5">
        <v>29</v>
      </c>
      <c r="F313" s="5">
        <v>67.827740000000006</v>
      </c>
      <c r="G313" s="5">
        <v>61.073059999999998</v>
      </c>
      <c r="H313" s="5">
        <v>70.547939999999997</v>
      </c>
      <c r="I313" s="5">
        <v>9.9315099999999994</v>
      </c>
      <c r="J313" s="5">
        <v>15.251139999999999</v>
      </c>
      <c r="K313" s="85"/>
      <c r="L313" s="85">
        <v>0</v>
      </c>
      <c r="M313" s="85">
        <v>4.7820500000000002E-2</v>
      </c>
      <c r="N313" s="85">
        <v>0</v>
      </c>
      <c r="O313" s="85">
        <v>0.13234499999999999</v>
      </c>
      <c r="P313" s="85">
        <v>4.3327900000000003E-2</v>
      </c>
      <c r="Q313" s="85">
        <v>7.1957499999999994E-2</v>
      </c>
      <c r="R313" s="85">
        <v>0.14604700000000001</v>
      </c>
      <c r="S313" s="85">
        <v>1.18227E-2</v>
      </c>
      <c r="T313" s="5"/>
      <c r="U313" s="5">
        <v>4.1666700000000001E-2</v>
      </c>
      <c r="V313" s="5">
        <v>0.875</v>
      </c>
      <c r="W313" s="5">
        <v>0.79166669999999995</v>
      </c>
      <c r="X313" s="5">
        <v>0.7083334</v>
      </c>
      <c r="Y313" s="5">
        <v>0.83333330000000005</v>
      </c>
      <c r="Z313" s="5"/>
      <c r="AA313" s="5">
        <v>0</v>
      </c>
      <c r="AB313" s="5">
        <v>0</v>
      </c>
      <c r="AC313" s="5">
        <v>0.4289</v>
      </c>
      <c r="AD313" s="40">
        <v>0</v>
      </c>
      <c r="AE313" s="19">
        <v>0.69433959999999995</v>
      </c>
      <c r="AF313" s="5">
        <v>0</v>
      </c>
      <c r="AG313" s="5">
        <v>0</v>
      </c>
      <c r="AH313" s="32">
        <v>0</v>
      </c>
      <c r="AI313" s="32">
        <v>0</v>
      </c>
      <c r="AJ313" s="32">
        <v>0</v>
      </c>
      <c r="AK313" s="16"/>
      <c r="AL313" s="34">
        <f t="shared" si="180"/>
        <v>-9.9417982756819734E-2</v>
      </c>
      <c r="AM313" s="34">
        <f t="shared" si="181"/>
        <v>0.48760606961585862</v>
      </c>
      <c r="AN313" s="34">
        <f t="shared" si="182"/>
        <v>-0.4640001275095148</v>
      </c>
      <c r="AO313" s="34">
        <f t="shared" si="183"/>
        <v>-0.87194156827203551</v>
      </c>
      <c r="AP313" s="34">
        <f t="shared" si="184"/>
        <v>-0.72483941193994494</v>
      </c>
      <c r="AQ313" s="34" t="str">
        <f t="shared" si="185"/>
        <v/>
      </c>
      <c r="AR313" s="34">
        <f t="shared" si="186"/>
        <v>-0.60911705809610017</v>
      </c>
      <c r="AS313" s="34">
        <f t="shared" si="187"/>
        <v>-0.21586642751869337</v>
      </c>
      <c r="AT313" s="34">
        <f t="shared" si="188"/>
        <v>-0.15074875333706975</v>
      </c>
      <c r="AU313" s="34">
        <f t="shared" si="189"/>
        <v>2.9322104997967804</v>
      </c>
      <c r="AV313" s="34">
        <f t="shared" si="190"/>
        <v>0.40024588225414781</v>
      </c>
      <c r="AW313" s="34">
        <f t="shared" si="191"/>
        <v>1.6042429271955119</v>
      </c>
      <c r="AX313" s="34">
        <f t="shared" si="192"/>
        <v>4.4620773424547329</v>
      </c>
      <c r="AY313" s="34">
        <f t="shared" si="193"/>
        <v>0.24891331436036884</v>
      </c>
      <c r="AZ313" s="34" t="str">
        <f t="shared" si="194"/>
        <v/>
      </c>
      <c r="BA313" s="34">
        <f t="shared" si="195"/>
        <v>-1.5577648234062009</v>
      </c>
      <c r="BB313" s="34">
        <f t="shared" si="196"/>
        <v>1.8300370802551063</v>
      </c>
      <c r="BC313" s="34">
        <f t="shared" si="197"/>
        <v>1.7793968040827854</v>
      </c>
      <c r="BD313" s="34">
        <f t="shared" si="198"/>
        <v>-1.183144104192783</v>
      </c>
      <c r="BE313" s="34">
        <f t="shared" si="199"/>
        <v>-0.43506373104912932</v>
      </c>
      <c r="BF313" s="34" t="str">
        <f t="shared" si="200"/>
        <v/>
      </c>
      <c r="BG313" s="34">
        <f t="shared" si="201"/>
        <v>-0.258133953880894</v>
      </c>
      <c r="BH313" s="34">
        <f t="shared" si="202"/>
        <v>-0.11506432621005545</v>
      </c>
      <c r="BI313" s="19">
        <f t="shared" si="210"/>
        <v>-1.0108824754578578</v>
      </c>
      <c r="BJ313" s="19">
        <f t="shared" si="211"/>
        <v>0.56950869725828823</v>
      </c>
      <c r="BK313" s="19">
        <f t="shared" si="212"/>
        <v>0.48803746460242409</v>
      </c>
      <c r="BL313" s="19">
        <f t="shared" si="213"/>
        <v>-0.12508336804694475</v>
      </c>
      <c r="BM313" s="19">
        <f t="shared" si="214"/>
        <v>0.34140899455468415</v>
      </c>
      <c r="BN313" s="19">
        <f t="shared" si="215"/>
        <v>-4.474527718393375E-2</v>
      </c>
      <c r="BO313" s="19">
        <f t="shared" si="216"/>
        <v>0.36615067946173818</v>
      </c>
      <c r="BP313" s="19">
        <f t="shared" si="217"/>
        <v>2.1813296798489565</v>
      </c>
      <c r="BQ313" s="19">
        <f t="shared" si="218"/>
        <v>7.4747665801774554E-2</v>
      </c>
      <c r="BR313" s="19">
        <f t="shared" si="219"/>
        <v>-3.6212874092448298E-2</v>
      </c>
      <c r="BS313" s="19">
        <f t="shared" si="220"/>
        <v>1.1477001797831218E-2</v>
      </c>
      <c r="BT313" s="19">
        <f>IF(AND('[1]Ponderación por derecho'!$B$13&lt;&gt;1,'[1]Ponderación por derecho'!$B$13&lt;&gt;0),"Error ponderación",IFERROR(IF(SUM($BI$1126:$BS$1126)=0,0,SUMPRODUCT($BI$1126:$BS$1126,BI313:BS313)),""))</f>
        <v>0.28355349602734664</v>
      </c>
      <c r="BU313" s="34">
        <f t="shared" si="221"/>
        <v>0.29165221720229273</v>
      </c>
      <c r="BV313" s="16">
        <f t="shared" si="222"/>
        <v>0</v>
      </c>
      <c r="BW313" s="34">
        <f t="shared" si="203"/>
        <v>-1.2082035711822583</v>
      </c>
      <c r="BX313" s="34">
        <f t="shared" si="204"/>
        <v>-4.9550489627895586E-2</v>
      </c>
      <c r="BY313" s="34">
        <f t="shared" si="223"/>
        <v>0.10062715690699604</v>
      </c>
      <c r="BZ313" s="34">
        <f t="shared" si="224"/>
        <v>0.38570896796771925</v>
      </c>
      <c r="CA313" s="19">
        <f t="shared" si="205"/>
        <v>0.29224316808280654</v>
      </c>
      <c r="CB313" s="16"/>
      <c r="CC313" s="5">
        <f t="shared" si="206"/>
        <v>15832</v>
      </c>
      <c r="CD313" s="6">
        <f t="shared" si="207"/>
        <v>4.2410470765000076E-6</v>
      </c>
      <c r="CE313" s="19">
        <f t="shared" si="208"/>
        <v>1.5945448747827835</v>
      </c>
      <c r="CF313" s="4">
        <f t="shared" si="209"/>
        <v>6.7625398795455946E-6</v>
      </c>
      <c r="CG313" s="3">
        <f>IF('Ponderación por derecho'!$D$20="Error ponderación","",CF313/$CF$1127)</f>
        <v>4.5431869128670542E-6</v>
      </c>
      <c r="CH313" s="39"/>
    </row>
    <row r="314" spans="1:86" ht="18.95" customHeight="1">
      <c r="A314" s="7">
        <v>15835</v>
      </c>
      <c r="B314" s="7" t="s">
        <v>783</v>
      </c>
      <c r="C314" s="7" t="s">
        <v>789</v>
      </c>
      <c r="D314" s="5">
        <v>0</v>
      </c>
      <c r="E314" s="5">
        <v>53</v>
      </c>
      <c r="F314" s="5">
        <v>63.725099999999998</v>
      </c>
      <c r="G314" s="5">
        <v>57.18139</v>
      </c>
      <c r="H314" s="5">
        <v>75.337370000000007</v>
      </c>
      <c r="I314" s="5">
        <v>11.87341</v>
      </c>
      <c r="J314" s="5">
        <v>19.081910000000001</v>
      </c>
      <c r="K314" s="85">
        <v>0</v>
      </c>
      <c r="L314" s="85">
        <v>5.1508999999999999E-3</v>
      </c>
      <c r="M314" s="85">
        <v>0</v>
      </c>
      <c r="N314" s="85">
        <v>0</v>
      </c>
      <c r="O314" s="85">
        <v>2.0582999999999999E-3</v>
      </c>
      <c r="P314" s="85">
        <v>7.3878899999999997E-2</v>
      </c>
      <c r="Q314" s="85">
        <v>0</v>
      </c>
      <c r="R314" s="85">
        <v>0</v>
      </c>
      <c r="S314" s="85">
        <v>0</v>
      </c>
      <c r="T314" s="5"/>
      <c r="U314" s="5">
        <v>0.25</v>
      </c>
      <c r="V314" s="5">
        <v>0.5833334</v>
      </c>
      <c r="W314" s="5">
        <v>0.75</v>
      </c>
      <c r="X314" s="5">
        <v>0.91666669999999995</v>
      </c>
      <c r="Y314" s="5"/>
      <c r="Z314" s="5"/>
      <c r="AA314" s="5">
        <v>0</v>
      </c>
      <c r="AB314" s="5">
        <v>0</v>
      </c>
      <c r="AC314" s="5">
        <v>0.48620000000000002</v>
      </c>
      <c r="AD314" s="40">
        <v>1119301.8867924528</v>
      </c>
      <c r="AE314" s="19">
        <v>0.84811320000000001</v>
      </c>
      <c r="AF314" s="5">
        <v>0</v>
      </c>
      <c r="AG314" s="5">
        <v>0</v>
      </c>
      <c r="AH314" s="32">
        <v>0</v>
      </c>
      <c r="AI314" s="32">
        <v>0</v>
      </c>
      <c r="AJ314" s="32">
        <v>1</v>
      </c>
      <c r="AK314" s="16"/>
      <c r="AL314" s="34">
        <f t="shared" si="180"/>
        <v>-0.34985501829879873</v>
      </c>
      <c r="AM314" s="34">
        <f t="shared" si="181"/>
        <v>9.6684240075704447E-2</v>
      </c>
      <c r="AN314" s="34">
        <f t="shared" si="182"/>
        <v>0.11189874363470098</v>
      </c>
      <c r="AO314" s="34">
        <f t="shared" si="183"/>
        <v>-0.69861635066329486</v>
      </c>
      <c r="AP314" s="34">
        <f t="shared" si="184"/>
        <v>-0.4355018925376577</v>
      </c>
      <c r="AQ314" s="34">
        <f t="shared" si="185"/>
        <v>-0.3929029539360685</v>
      </c>
      <c r="AR314" s="34">
        <f t="shared" si="186"/>
        <v>-0.42884800884456237</v>
      </c>
      <c r="AS314" s="34">
        <f t="shared" si="187"/>
        <v>-0.95991233330143277</v>
      </c>
      <c r="AT314" s="34">
        <f t="shared" si="188"/>
        <v>-0.15074875333706975</v>
      </c>
      <c r="AU314" s="34">
        <f t="shared" si="189"/>
        <v>-0.37763897939476537</v>
      </c>
      <c r="AV314" s="34">
        <f t="shared" si="190"/>
        <v>1.1399385289065918</v>
      </c>
      <c r="AW314" s="34">
        <f t="shared" si="191"/>
        <v>-0.41165100414070804</v>
      </c>
      <c r="AX314" s="34">
        <f t="shared" si="192"/>
        <v>-0.20200785050292994</v>
      </c>
      <c r="AY314" s="34">
        <f t="shared" si="193"/>
        <v>-0.21011422768154267</v>
      </c>
      <c r="AZ314" s="34" t="str">
        <f t="shared" si="194"/>
        <v/>
      </c>
      <c r="BA314" s="34">
        <f t="shared" si="195"/>
        <v>0.4225393194906264</v>
      </c>
      <c r="BB314" s="34">
        <f t="shared" si="196"/>
        <v>-5.3242622284777408</v>
      </c>
      <c r="BC314" s="34">
        <f t="shared" si="197"/>
        <v>1.3140940706092021</v>
      </c>
      <c r="BD314" s="34">
        <f t="shared" si="198"/>
        <v>1.3135966313662815</v>
      </c>
      <c r="BE314" s="34" t="str">
        <f t="shared" si="199"/>
        <v/>
      </c>
      <c r="BF314" s="34" t="str">
        <f t="shared" si="200"/>
        <v/>
      </c>
      <c r="BG314" s="34">
        <f t="shared" si="201"/>
        <v>-0.258133953880894</v>
      </c>
      <c r="BH314" s="34">
        <f t="shared" si="202"/>
        <v>-0.11506432621005545</v>
      </c>
      <c r="BI314" s="19">
        <f t="shared" si="210"/>
        <v>4.7178369729752957E-2</v>
      </c>
      <c r="BJ314" s="19">
        <f t="shared" si="211"/>
        <v>-1.8854753324155329</v>
      </c>
      <c r="BK314" s="19">
        <f t="shared" si="212"/>
        <v>1.4422396696568789E-3</v>
      </c>
      <c r="BL314" s="19">
        <f t="shared" si="213"/>
        <v>-0.25030188581793422</v>
      </c>
      <c r="BM314" s="19">
        <f t="shared" si="214"/>
        <v>0.16681858647795278</v>
      </c>
      <c r="BN314" s="19">
        <f t="shared" si="215"/>
        <v>0.39504175530389651</v>
      </c>
      <c r="BO314" s="19">
        <f t="shared" si="216"/>
        <v>-0.55513367740200148</v>
      </c>
      <c r="BP314" s="19">
        <f t="shared" si="217"/>
        <v>-0.27593143440086432</v>
      </c>
      <c r="BQ314" s="19">
        <f t="shared" si="218"/>
        <v>-0.27998462299017068</v>
      </c>
      <c r="BR314" s="19">
        <f t="shared" si="219"/>
        <v>-0.27270106662041177</v>
      </c>
      <c r="BS314" s="19">
        <f t="shared" si="220"/>
        <v>-0.22501119073013229</v>
      </c>
      <c r="BT314" s="19">
        <f>IF(AND('[1]Ponderación por derecho'!$B$13&lt;&gt;1,'[1]Ponderación por derecho'!$B$13&lt;&gt;0),"Error ponderación",IFERROR(IF(SUM($BI$1126:$BS$1126)=0,0,SUMPRODUCT($BI$1126:$BS$1126,BI314:BS314)),""))</f>
        <v>-0.53614937859293832</v>
      </c>
      <c r="BU314" s="34">
        <f t="shared" si="221"/>
        <v>-0.53652369001452604</v>
      </c>
      <c r="BV314" s="16">
        <f t="shared" si="222"/>
        <v>0</v>
      </c>
      <c r="BW314" s="34">
        <f t="shared" si="203"/>
        <v>-0.37876988952798485</v>
      </c>
      <c r="BX314" s="34">
        <f t="shared" si="204"/>
        <v>1.3468164454168889E-2</v>
      </c>
      <c r="BY314" s="34">
        <f t="shared" si="223"/>
        <v>0.73585719375712888</v>
      </c>
      <c r="BZ314" s="34">
        <f t="shared" si="224"/>
        <v>-0.1235184895611043</v>
      </c>
      <c r="CA314" s="19">
        <f t="shared" si="205"/>
        <v>-9.4812038050721248E-2</v>
      </c>
      <c r="CB314" s="16"/>
      <c r="CC314" s="5">
        <f t="shared" si="206"/>
        <v>15835</v>
      </c>
      <c r="CD314" s="6">
        <f t="shared" si="207"/>
        <v>7.7508791398103586E-6</v>
      </c>
      <c r="CE314" s="19">
        <f t="shared" si="208"/>
        <v>0.61490215461560804</v>
      </c>
      <c r="CF314" s="4">
        <f t="shared" si="209"/>
        <v>4.7660322832345605E-6</v>
      </c>
      <c r="CG314" s="3">
        <f>IF('Ponderación por derecho'!$D$20="Error ponderación","",CF314/$CF$1127)</f>
        <v>3.201899860285645E-6</v>
      </c>
      <c r="CH314" s="39"/>
    </row>
    <row r="315" spans="1:86" ht="18.95" customHeight="1">
      <c r="A315" s="7">
        <v>15837</v>
      </c>
      <c r="B315" s="7" t="s">
        <v>783</v>
      </c>
      <c r="C315" s="7" t="s">
        <v>788</v>
      </c>
      <c r="D315" s="5">
        <v>0</v>
      </c>
      <c r="E315" s="5">
        <v>84</v>
      </c>
      <c r="F315" s="5">
        <v>69.714749999999995</v>
      </c>
      <c r="G315" s="5">
        <v>53.048560000000002</v>
      </c>
      <c r="H315" s="5">
        <v>79.053790000000006</v>
      </c>
      <c r="I315" s="5">
        <v>18.180070000000001</v>
      </c>
      <c r="J315" s="5">
        <v>19.962260000000001</v>
      </c>
      <c r="K315" s="85"/>
      <c r="L315" s="85">
        <v>5.64495E-2</v>
      </c>
      <c r="M315" s="85">
        <v>5.0892199999999999E-2</v>
      </c>
      <c r="N315" s="85">
        <v>0</v>
      </c>
      <c r="O315" s="85">
        <v>0.1233774</v>
      </c>
      <c r="P315" s="85">
        <v>0.1120912</v>
      </c>
      <c r="Q315" s="85">
        <v>4.1459000000000003E-2</v>
      </c>
      <c r="R315" s="85">
        <v>9.0807000000000006E-3</v>
      </c>
      <c r="S315" s="85">
        <v>4.0816000000000003E-3</v>
      </c>
      <c r="T315" s="5">
        <v>0.96078430000000004</v>
      </c>
      <c r="U315" s="5">
        <v>0.1176471</v>
      </c>
      <c r="V315" s="5">
        <v>0.76470590000000005</v>
      </c>
      <c r="W315" s="5">
        <v>0.56862749999999995</v>
      </c>
      <c r="X315" s="5">
        <v>0.72549019999999997</v>
      </c>
      <c r="Y315" s="5">
        <v>0.92156859999999996</v>
      </c>
      <c r="Z315" s="5">
        <v>0.24</v>
      </c>
      <c r="AA315" s="5">
        <v>0</v>
      </c>
      <c r="AB315" s="5">
        <v>0</v>
      </c>
      <c r="AC315" s="5">
        <v>0.5494</v>
      </c>
      <c r="AD315" s="40">
        <v>140119.04761904763</v>
      </c>
      <c r="AE315" s="19">
        <v>0.75377360000000004</v>
      </c>
      <c r="AF315" s="5">
        <v>0</v>
      </c>
      <c r="AG315" s="5">
        <v>0</v>
      </c>
      <c r="AH315" s="32">
        <v>0</v>
      </c>
      <c r="AI315" s="32">
        <v>0</v>
      </c>
      <c r="AJ315" s="32">
        <v>0</v>
      </c>
      <c r="AK315" s="16"/>
      <c r="AL315" s="34">
        <f t="shared" si="180"/>
        <v>1.5770576424114051E-2</v>
      </c>
      <c r="AM315" s="34">
        <f t="shared" si="181"/>
        <v>-0.31846233318935546</v>
      </c>
      <c r="AN315" s="34">
        <f t="shared" si="182"/>
        <v>0.55877490273876584</v>
      </c>
      <c r="AO315" s="34">
        <f t="shared" si="183"/>
        <v>-0.13571238192940557</v>
      </c>
      <c r="AP315" s="34">
        <f t="shared" si="184"/>
        <v>-0.36900918083588402</v>
      </c>
      <c r="AQ315" s="34" t="str">
        <f t="shared" si="185"/>
        <v/>
      </c>
      <c r="AR315" s="34">
        <f t="shared" si="186"/>
        <v>1.3664789922494087</v>
      </c>
      <c r="AS315" s="34">
        <f t="shared" si="187"/>
        <v>-0.16807341387824967</v>
      </c>
      <c r="AT315" s="34">
        <f t="shared" si="188"/>
        <v>-0.15074875333706975</v>
      </c>
      <c r="AU315" s="34">
        <f t="shared" si="189"/>
        <v>2.7043944127395592</v>
      </c>
      <c r="AV315" s="34">
        <f t="shared" si="190"/>
        <v>2.0651245235279525</v>
      </c>
      <c r="AW315" s="34">
        <f t="shared" si="191"/>
        <v>0.74982551323786073</v>
      </c>
      <c r="AX315" s="34">
        <f t="shared" si="192"/>
        <v>8.7988920479634969E-2</v>
      </c>
      <c r="AY315" s="34">
        <f t="shared" si="193"/>
        <v>-5.1642236038494452E-2</v>
      </c>
      <c r="AZ315" s="34">
        <f t="shared" si="194"/>
        <v>0.32648063387954163</v>
      </c>
      <c r="BA315" s="34">
        <f t="shared" si="195"/>
        <v>-0.83553606353460053</v>
      </c>
      <c r="BB315" s="34">
        <f t="shared" si="196"/>
        <v>-0.87537040688024315</v>
      </c>
      <c r="BC315" s="34">
        <f t="shared" si="197"/>
        <v>-0.71133918969069243</v>
      </c>
      <c r="BD315" s="34">
        <f t="shared" si="198"/>
        <v>-0.97753088032583668</v>
      </c>
      <c r="BE315" s="34">
        <f t="shared" si="199"/>
        <v>0.91406287262765007</v>
      </c>
      <c r="BF315" s="34">
        <f t="shared" si="200"/>
        <v>1.3849538410423363</v>
      </c>
      <c r="BG315" s="34">
        <f t="shared" si="201"/>
        <v>-0.258133953880894</v>
      </c>
      <c r="BH315" s="34">
        <f t="shared" si="202"/>
        <v>-0.11506432621005545</v>
      </c>
      <c r="BI315" s="19">
        <f t="shared" si="210"/>
        <v>-0.13838058039791734</v>
      </c>
      <c r="BJ315" s="19">
        <f t="shared" si="211"/>
        <v>5.754875072660337E-2</v>
      </c>
      <c r="BK315" s="19">
        <f t="shared" si="212"/>
        <v>-0.28788067571494269</v>
      </c>
      <c r="BL315" s="19">
        <f t="shared" si="213"/>
        <v>-6.7489088456477844E-2</v>
      </c>
      <c r="BM315" s="19">
        <f t="shared" si="214"/>
        <v>0.45261811719261286</v>
      </c>
      <c r="BN315" s="19">
        <f t="shared" si="215"/>
        <v>0.99831932419323888</v>
      </c>
      <c r="BO315" s="19">
        <f t="shared" si="216"/>
        <v>0.3135312550626656</v>
      </c>
      <c r="BP315" s="19">
        <f t="shared" si="217"/>
        <v>5.1879748451874513E-2</v>
      </c>
      <c r="BQ315" s="19">
        <f t="shared" si="218"/>
        <v>0.44969406047598531</v>
      </c>
      <c r="BR315" s="19">
        <f t="shared" si="219"/>
        <v>-9.8001871165091459E-2</v>
      </c>
      <c r="BS315" s="19">
        <f t="shared" si="220"/>
        <v>-5.0311995274811949E-2</v>
      </c>
      <c r="BT315" s="19">
        <f>IF(AND('[1]Ponderación por derecho'!$B$13&lt;&gt;1,'[1]Ponderación por derecho'!$B$13&lt;&gt;0),"Error ponderación",IFERROR(IF(SUM($BI$1126:$BS$1126)=0,0,SUMPRODUCT($BI$1126:$BS$1126,BI315:BS315)),""))</f>
        <v>0.46777117493462517</v>
      </c>
      <c r="BU315" s="34">
        <f t="shared" si="221"/>
        <v>0.47777410121433217</v>
      </c>
      <c r="BV315" s="16">
        <f t="shared" si="222"/>
        <v>0</v>
      </c>
      <c r="BW315" s="34">
        <f t="shared" si="203"/>
        <v>0.53606795830011367</v>
      </c>
      <c r="BX315" s="34">
        <f t="shared" si="204"/>
        <v>-4.1661542154111497E-2</v>
      </c>
      <c r="BY315" s="34">
        <f t="shared" si="223"/>
        <v>0.3461456464926651</v>
      </c>
      <c r="BZ315" s="34">
        <f t="shared" si="224"/>
        <v>-0.2801840208795558</v>
      </c>
      <c r="CA315" s="19">
        <f t="shared" si="205"/>
        <v>-0.21389086740675536</v>
      </c>
      <c r="CB315" s="16"/>
      <c r="CC315" s="5">
        <f t="shared" si="206"/>
        <v>15837</v>
      </c>
      <c r="CD315" s="6">
        <f t="shared" si="207"/>
        <v>1.2284412221586228E-5</v>
      </c>
      <c r="CE315" s="19">
        <f t="shared" si="208"/>
        <v>1.1547197817109138</v>
      </c>
      <c r="CF315" s="4">
        <f t="shared" si="209"/>
        <v>1.4185053798956931E-5</v>
      </c>
      <c r="CG315" s="3">
        <f>IF('Ponderación por derecho'!$D$20="Error ponderación","",CF315/$CF$1127)</f>
        <v>9.5297553767722252E-6</v>
      </c>
      <c r="CH315" s="39"/>
    </row>
    <row r="316" spans="1:86" ht="18.95" customHeight="1">
      <c r="A316" s="7">
        <v>15839</v>
      </c>
      <c r="B316" s="7" t="s">
        <v>783</v>
      </c>
      <c r="C316" s="7" t="s">
        <v>787</v>
      </c>
      <c r="D316" s="5">
        <v>0</v>
      </c>
      <c r="E316" s="5">
        <v>22</v>
      </c>
      <c r="F316" s="5">
        <v>80</v>
      </c>
      <c r="G316" s="5">
        <v>61.51079</v>
      </c>
      <c r="H316" s="5">
        <v>88.129499999999993</v>
      </c>
      <c r="I316" s="5">
        <v>11.06115</v>
      </c>
      <c r="J316" s="5">
        <v>20.93525</v>
      </c>
      <c r="K316" s="85">
        <v>0</v>
      </c>
      <c r="L316" s="85">
        <v>5.666E-3</v>
      </c>
      <c r="M316" s="85">
        <v>0</v>
      </c>
      <c r="N316" s="85">
        <v>0</v>
      </c>
      <c r="O316" s="85">
        <v>3.6198300000000003E-2</v>
      </c>
      <c r="P316" s="85">
        <v>5.8329999999999996E-3</v>
      </c>
      <c r="Q316" s="85">
        <v>9.8816000000000008E-3</v>
      </c>
      <c r="R316" s="85">
        <v>0</v>
      </c>
      <c r="S316" s="85">
        <v>6.1282000000000003E-3</v>
      </c>
      <c r="T316" s="5"/>
      <c r="U316" s="5">
        <v>0.1578947</v>
      </c>
      <c r="V316" s="5">
        <v>0.8947368</v>
      </c>
      <c r="W316" s="5">
        <v>0.68421050000000005</v>
      </c>
      <c r="X316" s="5"/>
      <c r="Y316" s="5">
        <v>0.73684210000000006</v>
      </c>
      <c r="Z316" s="5"/>
      <c r="AA316" s="5">
        <v>0</v>
      </c>
      <c r="AB316" s="5">
        <v>0</v>
      </c>
      <c r="AC316" s="5">
        <v>0.51200000000000001</v>
      </c>
      <c r="AD316" s="40">
        <v>272727.27272727271</v>
      </c>
      <c r="AE316" s="19">
        <v>0.75377360000000004</v>
      </c>
      <c r="AF316" s="5">
        <v>0</v>
      </c>
      <c r="AG316" s="5">
        <v>0</v>
      </c>
      <c r="AH316" s="32">
        <v>0</v>
      </c>
      <c r="AI316" s="32">
        <v>0</v>
      </c>
      <c r="AJ316" s="32">
        <v>1</v>
      </c>
      <c r="AK316" s="16"/>
      <c r="AL316" s="34">
        <f t="shared" si="180"/>
        <v>0.64361204431019126</v>
      </c>
      <c r="AM316" s="34">
        <f t="shared" si="181"/>
        <v>0.53157645056918013</v>
      </c>
      <c r="AN316" s="34">
        <f t="shared" si="182"/>
        <v>1.6500720182268829</v>
      </c>
      <c r="AO316" s="34">
        <f t="shared" si="183"/>
        <v>-0.77111500726501259</v>
      </c>
      <c r="AP316" s="34">
        <f t="shared" si="184"/>
        <v>-0.29551938296150598</v>
      </c>
      <c r="AQ316" s="34">
        <f t="shared" si="185"/>
        <v>-0.3929029539360685</v>
      </c>
      <c r="AR316" s="34">
        <f t="shared" si="186"/>
        <v>-0.41082075394358053</v>
      </c>
      <c r="AS316" s="34">
        <f t="shared" si="187"/>
        <v>-0.95991233330143277</v>
      </c>
      <c r="AT316" s="34">
        <f t="shared" si="188"/>
        <v>-0.15074875333706975</v>
      </c>
      <c r="AU316" s="34">
        <f t="shared" si="189"/>
        <v>0.4896656742621267</v>
      </c>
      <c r="AV316" s="34">
        <f t="shared" si="190"/>
        <v>-0.50757061530628311</v>
      </c>
      <c r="AW316" s="34">
        <f t="shared" si="191"/>
        <v>-0.13481735272296849</v>
      </c>
      <c r="AX316" s="34">
        <f t="shared" si="192"/>
        <v>-0.20200785050292994</v>
      </c>
      <c r="AY316" s="34">
        <f t="shared" si="193"/>
        <v>2.7818950284678432E-2</v>
      </c>
      <c r="AZ316" s="34" t="str">
        <f t="shared" si="194"/>
        <v/>
      </c>
      <c r="BA316" s="34">
        <f t="shared" si="195"/>
        <v>-0.45296405501913828</v>
      </c>
      <c r="BB316" s="34">
        <f t="shared" si="196"/>
        <v>2.3141616752433514</v>
      </c>
      <c r="BC316" s="34">
        <f t="shared" si="197"/>
        <v>0.57940583794714051</v>
      </c>
      <c r="BD316" s="34" t="str">
        <f t="shared" si="198"/>
        <v/>
      </c>
      <c r="BE316" s="34">
        <f t="shared" si="199"/>
        <v>-1.9104238753530189</v>
      </c>
      <c r="BF316" s="34" t="str">
        <f t="shared" si="200"/>
        <v/>
      </c>
      <c r="BG316" s="34">
        <f t="shared" si="201"/>
        <v>-0.258133953880894</v>
      </c>
      <c r="BH316" s="34">
        <f t="shared" si="202"/>
        <v>-0.11506432621005545</v>
      </c>
      <c r="BI316" s="19">
        <f t="shared" si="210"/>
        <v>0.26806833642389205</v>
      </c>
      <c r="BJ316" s="19">
        <f t="shared" si="211"/>
        <v>0.8116391239563171</v>
      </c>
      <c r="BK316" s="19">
        <f t="shared" si="212"/>
        <v>8.7701849651966327E-2</v>
      </c>
      <c r="BL316" s="19">
        <f t="shared" si="213"/>
        <v>0.24643164548656077</v>
      </c>
      <c r="BM316" s="19">
        <f t="shared" si="214"/>
        <v>9.7073145650310361E-2</v>
      </c>
      <c r="BN316" s="19">
        <f t="shared" si="215"/>
        <v>-0.59146081544970353</v>
      </c>
      <c r="BO316" s="19">
        <f t="shared" si="216"/>
        <v>-0.45296617999399053</v>
      </c>
      <c r="BP316" s="19">
        <f t="shared" si="217"/>
        <v>0.22080209690363067</v>
      </c>
      <c r="BQ316" s="19">
        <f t="shared" si="218"/>
        <v>0.33571549729743483</v>
      </c>
      <c r="BR316" s="19">
        <f t="shared" si="219"/>
        <v>0.13776568023799191</v>
      </c>
      <c r="BS316" s="19">
        <f t="shared" si="220"/>
        <v>0.18545555612827139</v>
      </c>
      <c r="BT316" s="19">
        <f>IF(AND('[1]Ponderación por derecho'!$B$13&lt;&gt;1,'[1]Ponderación por derecho'!$B$13&lt;&gt;0),"Error ponderación",IFERROR(IF(SUM($BI$1126:$BS$1126)=0,0,SUMPRODUCT($BI$1126:$BS$1126,BI316:BS316)),""))</f>
        <v>-0.2415935098406429</v>
      </c>
      <c r="BU316" s="34">
        <f t="shared" si="221"/>
        <v>-0.23892308205890078</v>
      </c>
      <c r="BV316" s="16">
        <f t="shared" si="222"/>
        <v>0</v>
      </c>
      <c r="BW316" s="34">
        <f t="shared" si="203"/>
        <v>-5.3076035475269128E-3</v>
      </c>
      <c r="BX316" s="34">
        <f t="shared" si="204"/>
        <v>-3.4195467125434864E-2</v>
      </c>
      <c r="BY316" s="34">
        <f t="shared" si="223"/>
        <v>0.3461456464926651</v>
      </c>
      <c r="BZ316" s="34">
        <f t="shared" si="224"/>
        <v>-0.10221419193990111</v>
      </c>
      <c r="CA316" s="19">
        <f t="shared" si="205"/>
        <v>-7.8619000567391739E-2</v>
      </c>
      <c r="CB316" s="16"/>
      <c r="CC316" s="5">
        <f t="shared" si="206"/>
        <v>15839</v>
      </c>
      <c r="CD316" s="6">
        <f t="shared" si="207"/>
        <v>3.2173460580344883E-6</v>
      </c>
      <c r="CE316" s="19">
        <f t="shared" si="208"/>
        <v>0.94825520362915894</v>
      </c>
      <c r="CF316" s="4">
        <f t="shared" si="209"/>
        <v>3.0508651414069654E-6</v>
      </c>
      <c r="CG316" s="3">
        <f>IF('Ponderación por derecho'!$D$20="Error ponderación","",CF316/$CF$1127)</f>
        <v>2.0496220104056198E-6</v>
      </c>
      <c r="CH316" s="39"/>
    </row>
    <row r="317" spans="1:86" ht="18.95" customHeight="1">
      <c r="A317" s="7">
        <v>15842</v>
      </c>
      <c r="B317" s="7" t="s">
        <v>783</v>
      </c>
      <c r="C317" s="7" t="s">
        <v>786</v>
      </c>
      <c r="D317" s="5">
        <v>0</v>
      </c>
      <c r="E317" s="5">
        <v>49</v>
      </c>
      <c r="F317" s="5">
        <v>80.150270000000006</v>
      </c>
      <c r="G317" s="5">
        <v>59.920990000000003</v>
      </c>
      <c r="H317" s="5">
        <v>79.016689999999997</v>
      </c>
      <c r="I317" s="5">
        <v>22.98068</v>
      </c>
      <c r="J317" s="5">
        <v>30.518000000000001</v>
      </c>
      <c r="K317" s="85"/>
      <c r="L317" s="85">
        <v>1.6714300000000001E-2</v>
      </c>
      <c r="M317" s="85">
        <v>6.6212999999999994E-2</v>
      </c>
      <c r="N317" s="85">
        <v>0</v>
      </c>
      <c r="O317" s="85">
        <v>5.2627399999999998E-2</v>
      </c>
      <c r="P317" s="85">
        <v>3.8974200000000001E-2</v>
      </c>
      <c r="Q317" s="85">
        <v>1.81447E-2</v>
      </c>
      <c r="R317" s="85">
        <v>0</v>
      </c>
      <c r="S317" s="85">
        <v>6.9971E-3</v>
      </c>
      <c r="T317" s="5">
        <v>0.96923079999999995</v>
      </c>
      <c r="U317" s="5">
        <v>0.1076923</v>
      </c>
      <c r="V317" s="5">
        <v>0.84615390000000001</v>
      </c>
      <c r="W317" s="5">
        <v>0.67692300000000005</v>
      </c>
      <c r="X317" s="5">
        <v>0.73846149999999999</v>
      </c>
      <c r="Y317" s="5">
        <v>0.93846149999999995</v>
      </c>
      <c r="Z317" s="5">
        <v>0.14285709999999999</v>
      </c>
      <c r="AA317" s="5">
        <v>0</v>
      </c>
      <c r="AB317" s="5">
        <v>0</v>
      </c>
      <c r="AC317" s="5">
        <v>0.56130000000000002</v>
      </c>
      <c r="AD317" s="40">
        <v>102040.81632653061</v>
      </c>
      <c r="AE317" s="19">
        <v>0.75377360000000004</v>
      </c>
      <c r="AF317" s="5">
        <v>0</v>
      </c>
      <c r="AG317" s="5">
        <v>0</v>
      </c>
      <c r="AH317" s="32">
        <v>0</v>
      </c>
      <c r="AI317" s="32">
        <v>0</v>
      </c>
      <c r="AJ317" s="32">
        <v>0</v>
      </c>
      <c r="AK317" s="16"/>
      <c r="AL317" s="34">
        <f t="shared" si="180"/>
        <v>0.65278496061064517</v>
      </c>
      <c r="AM317" s="34">
        <f t="shared" si="181"/>
        <v>0.37187957889122791</v>
      </c>
      <c r="AN317" s="34">
        <f t="shared" si="182"/>
        <v>0.55431386079443101</v>
      </c>
      <c r="AO317" s="34">
        <f t="shared" si="183"/>
        <v>0.29276837037745662</v>
      </c>
      <c r="AP317" s="34">
        <f t="shared" si="184"/>
        <v>0.42826437697507785</v>
      </c>
      <c r="AQ317" s="34" t="str">
        <f t="shared" si="185"/>
        <v/>
      </c>
      <c r="AR317" s="34">
        <f t="shared" si="186"/>
        <v>-2.4156959879287881E-2</v>
      </c>
      <c r="AS317" s="34">
        <f t="shared" si="187"/>
        <v>7.030507470543701E-2</v>
      </c>
      <c r="AT317" s="34">
        <f t="shared" si="188"/>
        <v>-0.15074875333706975</v>
      </c>
      <c r="AU317" s="34">
        <f t="shared" si="189"/>
        <v>0.90703635045997211</v>
      </c>
      <c r="AV317" s="34">
        <f t="shared" si="190"/>
        <v>0.29483526146495115</v>
      </c>
      <c r="AW317" s="34">
        <f t="shared" si="191"/>
        <v>9.667391843048069E-2</v>
      </c>
      <c r="AX317" s="34">
        <f t="shared" si="192"/>
        <v>-0.20200785050292994</v>
      </c>
      <c r="AY317" s="34">
        <f t="shared" si="193"/>
        <v>6.1554816988579973E-2</v>
      </c>
      <c r="AZ317" s="34">
        <f t="shared" si="194"/>
        <v>0.4732162808148424</v>
      </c>
      <c r="BA317" s="34">
        <f t="shared" si="195"/>
        <v>-0.93016103074680012</v>
      </c>
      <c r="BB317" s="34">
        <f t="shared" si="196"/>
        <v>1.1224701758181963</v>
      </c>
      <c r="BC317" s="34">
        <f t="shared" si="197"/>
        <v>0.49802445496771708</v>
      </c>
      <c r="BD317" s="34">
        <f t="shared" si="198"/>
        <v>-0.82207818455824999</v>
      </c>
      <c r="BE317" s="34">
        <f t="shared" si="199"/>
        <v>1.1723570111782242</v>
      </c>
      <c r="BF317" s="34">
        <f t="shared" si="200"/>
        <v>0.41307410416958484</v>
      </c>
      <c r="BG317" s="34">
        <f t="shared" si="201"/>
        <v>-0.258133953880894</v>
      </c>
      <c r="BH317" s="34">
        <f t="shared" si="202"/>
        <v>-0.11506432621005545</v>
      </c>
      <c r="BI317" s="19">
        <f t="shared" si="210"/>
        <v>-0.18792358497618455</v>
      </c>
      <c r="BJ317" s="19">
        <f t="shared" si="211"/>
        <v>0.49006426494337879</v>
      </c>
      <c r="BK317" s="19">
        <f t="shared" si="212"/>
        <v>0.40703816342793314</v>
      </c>
      <c r="BL317" s="19">
        <f t="shared" si="213"/>
        <v>0.25101810363678773</v>
      </c>
      <c r="BM317" s="19">
        <f t="shared" si="214"/>
        <v>0.17107418095893334</v>
      </c>
      <c r="BN317" s="19">
        <f t="shared" si="215"/>
        <v>0.70665907775127346</v>
      </c>
      <c r="BO317" s="19">
        <f t="shared" si="216"/>
        <v>0.2875528565409266</v>
      </c>
      <c r="BP317" s="19">
        <f t="shared" si="217"/>
        <v>0.22538855505385763</v>
      </c>
      <c r="BQ317" s="19">
        <f t="shared" si="218"/>
        <v>0.37580462725627001</v>
      </c>
      <c r="BR317" s="19">
        <f t="shared" si="219"/>
        <v>0.15206860790611038</v>
      </c>
      <c r="BS317" s="19">
        <f t="shared" si="220"/>
        <v>0.19975848379638991</v>
      </c>
      <c r="BT317" s="19">
        <f>IF(AND('[1]Ponderación por derecho'!$B$13&lt;&gt;1,'[1]Ponderación por derecho'!$B$13&lt;&gt;0),"Error ponderación",IFERROR(IF(SUM($BI$1126:$BS$1126)=0,0,SUMPRODUCT($BI$1126:$BS$1126,BI317:BS317)),""))</f>
        <v>0.45378700458452115</v>
      </c>
      <c r="BU317" s="34">
        <f t="shared" si="221"/>
        <v>0.4636453805218046</v>
      </c>
      <c r="BV317" s="16">
        <f t="shared" si="222"/>
        <v>0</v>
      </c>
      <c r="BW317" s="34">
        <f t="shared" si="203"/>
        <v>0.70832381888799967</v>
      </c>
      <c r="BX317" s="34">
        <f t="shared" si="204"/>
        <v>-4.3805413181396677E-2</v>
      </c>
      <c r="BY317" s="34">
        <f t="shared" si="223"/>
        <v>0.3461456464926651</v>
      </c>
      <c r="BZ317" s="34">
        <f t="shared" si="224"/>
        <v>-0.3368880173997561</v>
      </c>
      <c r="CA317" s="19">
        <f t="shared" si="205"/>
        <v>-0.2569906192705454</v>
      </c>
      <c r="CB317" s="16"/>
      <c r="CC317" s="5">
        <f t="shared" si="206"/>
        <v>15842</v>
      </c>
      <c r="CD317" s="6">
        <f t="shared" si="207"/>
        <v>7.1659071292586324E-6</v>
      </c>
      <c r="CE317" s="19">
        <f t="shared" si="208"/>
        <v>1.0894757492217302</v>
      </c>
      <c r="CF317" s="4">
        <f t="shared" si="209"/>
        <v>7.8070820385023867E-6</v>
      </c>
      <c r="CG317" s="3">
        <f>IF('Ponderación por derecho'!$D$20="Error ponderación","",CF317/$CF$1127)</f>
        <v>5.2449277308198017E-6</v>
      </c>
      <c r="CH317" s="39"/>
    </row>
    <row r="318" spans="1:86" ht="18.95" customHeight="1">
      <c r="A318" s="7">
        <v>15861</v>
      </c>
      <c r="B318" s="7" t="s">
        <v>783</v>
      </c>
      <c r="C318" s="7" t="s">
        <v>785</v>
      </c>
      <c r="D318" s="5">
        <v>0</v>
      </c>
      <c r="E318" s="5">
        <v>54</v>
      </c>
      <c r="F318" s="5">
        <v>77.375839999999997</v>
      </c>
      <c r="G318" s="5">
        <v>57.281379999999999</v>
      </c>
      <c r="H318" s="5">
        <v>78.851699999999994</v>
      </c>
      <c r="I318" s="5">
        <v>34.830939999999998</v>
      </c>
      <c r="J318" s="5">
        <v>14.87697</v>
      </c>
      <c r="K318" s="85"/>
      <c r="L318" s="85">
        <v>5.7353999999999999E-3</v>
      </c>
      <c r="M318" s="85">
        <v>0</v>
      </c>
      <c r="N318" s="85">
        <v>0</v>
      </c>
      <c r="O318" s="85">
        <v>3.9687699999999999E-2</v>
      </c>
      <c r="P318" s="85">
        <v>5.9379999999999997E-3</v>
      </c>
      <c r="Q318" s="85">
        <v>4.0258299999999997E-2</v>
      </c>
      <c r="R318" s="85">
        <v>6.9027000000000003E-3</v>
      </c>
      <c r="S318" s="85">
        <v>6.3492000000000002E-3</v>
      </c>
      <c r="T318" s="5">
        <v>0.94029850000000004</v>
      </c>
      <c r="U318" s="5">
        <v>0.119403</v>
      </c>
      <c r="V318" s="5">
        <v>0.77611940000000001</v>
      </c>
      <c r="W318" s="5">
        <v>0.71641790000000005</v>
      </c>
      <c r="X318" s="5">
        <v>0.79104479999999999</v>
      </c>
      <c r="Y318" s="5">
        <v>0.85074629999999996</v>
      </c>
      <c r="Z318" s="5">
        <v>0.30769229999999997</v>
      </c>
      <c r="AA318" s="5">
        <v>0</v>
      </c>
      <c r="AB318" s="5">
        <v>0</v>
      </c>
      <c r="AC318" s="5">
        <v>0.49249999999999999</v>
      </c>
      <c r="AD318" s="40">
        <v>197259.25925925927</v>
      </c>
      <c r="AE318" s="19">
        <v>0.84811320000000001</v>
      </c>
      <c r="AF318" s="5">
        <v>0</v>
      </c>
      <c r="AG318" s="5">
        <v>0</v>
      </c>
      <c r="AH318" s="32">
        <v>0</v>
      </c>
      <c r="AI318" s="32">
        <v>0</v>
      </c>
      <c r="AJ318" s="32">
        <v>0</v>
      </c>
      <c r="AK318" s="16"/>
      <c r="AL318" s="34">
        <f t="shared" si="180"/>
        <v>0.48342571278028873</v>
      </c>
      <c r="AM318" s="34">
        <f t="shared" si="181"/>
        <v>0.10672832750750605</v>
      </c>
      <c r="AN318" s="34">
        <f t="shared" si="182"/>
        <v>0.53447484973255399</v>
      </c>
      <c r="AO318" s="34">
        <f t="shared" si="183"/>
        <v>1.3504690208847707</v>
      </c>
      <c r="AP318" s="34">
        <f t="shared" si="184"/>
        <v>-0.75310041942271044</v>
      </c>
      <c r="AQ318" s="34" t="str">
        <f t="shared" si="185"/>
        <v/>
      </c>
      <c r="AR318" s="34">
        <f t="shared" si="186"/>
        <v>-0.40839192169716604</v>
      </c>
      <c r="AS318" s="34">
        <f t="shared" si="187"/>
        <v>-0.95991233330143277</v>
      </c>
      <c r="AT318" s="34">
        <f t="shared" si="188"/>
        <v>-0.15074875333706975</v>
      </c>
      <c r="AU318" s="34">
        <f t="shared" si="189"/>
        <v>0.57831162793729818</v>
      </c>
      <c r="AV318" s="34">
        <f t="shared" si="190"/>
        <v>-0.50502838336957057</v>
      </c>
      <c r="AW318" s="34">
        <f t="shared" si="191"/>
        <v>0.71618782650117008</v>
      </c>
      <c r="AX318" s="34">
        <f t="shared" si="192"/>
        <v>1.8433383219288696E-2</v>
      </c>
      <c r="AY318" s="34">
        <f t="shared" si="193"/>
        <v>3.6399484916468328E-2</v>
      </c>
      <c r="AZ318" s="34">
        <f t="shared" si="194"/>
        <v>-2.9406078485013445E-2</v>
      </c>
      <c r="BA318" s="34">
        <f t="shared" si="195"/>
        <v>-0.81884542385043801</v>
      </c>
      <c r="BB318" s="34">
        <f t="shared" si="196"/>
        <v>-0.59540830233957209</v>
      </c>
      <c r="BC318" s="34">
        <f t="shared" si="197"/>
        <v>0.93907414040634907</v>
      </c>
      <c r="BD318" s="34">
        <f t="shared" si="198"/>
        <v>-0.19190112155332958</v>
      </c>
      <c r="BE318" s="34">
        <f t="shared" si="199"/>
        <v>-0.16881721123422924</v>
      </c>
      <c r="BF318" s="34">
        <f t="shared" si="200"/>
        <v>2.0621909290056495</v>
      </c>
      <c r="BG318" s="34">
        <f t="shared" si="201"/>
        <v>-0.258133953880894</v>
      </c>
      <c r="BH318" s="34">
        <f t="shared" si="202"/>
        <v>-0.11506432621005545</v>
      </c>
      <c r="BI318" s="19">
        <f t="shared" si="210"/>
        <v>-0.14218528705894201</v>
      </c>
      <c r="BJ318" s="19">
        <f t="shared" si="211"/>
        <v>-0.29902396550974403</v>
      </c>
      <c r="BK318" s="19">
        <f t="shared" si="212"/>
        <v>0.154195839961735</v>
      </c>
      <c r="BL318" s="19">
        <f t="shared" si="213"/>
        <v>0.16633847972160948</v>
      </c>
      <c r="BM318" s="19">
        <f t="shared" si="214"/>
        <v>-0.12222997101291395</v>
      </c>
      <c r="BN318" s="19">
        <f t="shared" si="215"/>
        <v>-6.3473293941170364E-2</v>
      </c>
      <c r="BO318" s="19">
        <f t="shared" si="216"/>
        <v>0.67908358963364257</v>
      </c>
      <c r="BP318" s="19">
        <f t="shared" si="217"/>
        <v>0.25092954799978873</v>
      </c>
      <c r="BQ318" s="19">
        <f t="shared" si="218"/>
        <v>0.86067204223413551</v>
      </c>
      <c r="BR318" s="19">
        <f t="shared" si="219"/>
        <v>8.7230414605287687E-2</v>
      </c>
      <c r="BS318" s="19">
        <f t="shared" si="220"/>
        <v>0.1349202904955672</v>
      </c>
      <c r="BT318" s="19">
        <f>IF(AND('[1]Ponderación por derecho'!$B$13&lt;&gt;1,'[1]Ponderación por derecho'!$B$13&lt;&gt;0),"Error ponderación",IFERROR(IF(SUM($BI$1126:$BS$1126)=0,0,SUMPRODUCT($BI$1126:$BS$1126,BI318:BS318)),""))</f>
        <v>0.26069501353252134</v>
      </c>
      <c r="BU318" s="34">
        <f t="shared" si="221"/>
        <v>0.26855745315559937</v>
      </c>
      <c r="BV318" s="16">
        <f t="shared" si="222"/>
        <v>0</v>
      </c>
      <c r="BW318" s="34">
        <f t="shared" si="203"/>
        <v>-0.28757561039322221</v>
      </c>
      <c r="BX318" s="34">
        <f t="shared" si="204"/>
        <v>-3.8444448290498506E-2</v>
      </c>
      <c r="BY318" s="34">
        <f t="shared" si="223"/>
        <v>0.73585719375712888</v>
      </c>
      <c r="BZ318" s="34">
        <f t="shared" si="224"/>
        <v>-0.13661237835780271</v>
      </c>
      <c r="CA318" s="19">
        <f t="shared" si="205"/>
        <v>-0.10476448219403167</v>
      </c>
      <c r="CB318" s="16"/>
      <c r="CC318" s="5">
        <f t="shared" si="206"/>
        <v>15861</v>
      </c>
      <c r="CD318" s="6">
        <f t="shared" si="207"/>
        <v>7.8971221424482899E-6</v>
      </c>
      <c r="CE318" s="19">
        <f t="shared" si="208"/>
        <v>1.1246240950248636</v>
      </c>
      <c r="CF318" s="4">
        <f t="shared" si="209"/>
        <v>8.8812938427517192E-6</v>
      </c>
      <c r="CG318" s="3">
        <f>IF('Ponderación por derecho'!$D$20="Error ponderación","",CF318/$CF$1127)</f>
        <v>5.9666011105915456E-6</v>
      </c>
      <c r="CH318" s="39"/>
    </row>
    <row r="319" spans="1:86" ht="18.95" customHeight="1">
      <c r="A319" s="7">
        <v>15879</v>
      </c>
      <c r="B319" s="7" t="s">
        <v>783</v>
      </c>
      <c r="C319" s="7" t="s">
        <v>784</v>
      </c>
      <c r="D319" s="5">
        <v>0</v>
      </c>
      <c r="E319" s="5">
        <v>11</v>
      </c>
      <c r="F319" s="5">
        <v>69.852069999999998</v>
      </c>
      <c r="G319" s="5">
        <v>58.624339999999997</v>
      </c>
      <c r="H319" s="5">
        <v>79.312169999999995</v>
      </c>
      <c r="I319" s="5">
        <v>7.0370400000000002</v>
      </c>
      <c r="J319" s="5">
        <v>22.814820000000001</v>
      </c>
      <c r="K319" s="85"/>
      <c r="L319" s="85">
        <v>0</v>
      </c>
      <c r="M319" s="85">
        <v>0</v>
      </c>
      <c r="N319" s="85">
        <v>0</v>
      </c>
      <c r="O319" s="85">
        <v>0</v>
      </c>
      <c r="P319" s="85">
        <v>0</v>
      </c>
      <c r="Q319" s="85">
        <v>0</v>
      </c>
      <c r="R319" s="85">
        <v>0</v>
      </c>
      <c r="S319" s="85">
        <v>0</v>
      </c>
      <c r="T319" s="5">
        <v>0.93333330000000003</v>
      </c>
      <c r="U319" s="5">
        <v>0.8</v>
      </c>
      <c r="V319" s="5"/>
      <c r="W319" s="5">
        <v>0.93333330000000003</v>
      </c>
      <c r="X319" s="5"/>
      <c r="Y319" s="5"/>
      <c r="Z319" s="5"/>
      <c r="AA319" s="5">
        <v>0</v>
      </c>
      <c r="AB319" s="5">
        <v>0</v>
      </c>
      <c r="AC319" s="5">
        <v>0.49719999999999998</v>
      </c>
      <c r="AD319" s="40">
        <v>0</v>
      </c>
      <c r="AE319" s="19">
        <v>0.75377360000000004</v>
      </c>
      <c r="AF319" s="5">
        <v>0</v>
      </c>
      <c r="AG319" s="5">
        <v>0</v>
      </c>
      <c r="AH319" s="32">
        <v>0</v>
      </c>
      <c r="AI319" s="32">
        <v>0</v>
      </c>
      <c r="AJ319" s="32">
        <v>0</v>
      </c>
      <c r="AK319" s="16"/>
      <c r="AL319" s="34">
        <f t="shared" si="180"/>
        <v>2.4152987193917185E-2</v>
      </c>
      <c r="AM319" s="34">
        <f t="shared" si="181"/>
        <v>0.24162989423830411</v>
      </c>
      <c r="AN319" s="34">
        <f t="shared" si="182"/>
        <v>0.5898434746411082</v>
      </c>
      <c r="AO319" s="34">
        <f t="shared" si="183"/>
        <v>-1.1302888789533121</v>
      </c>
      <c r="AP319" s="34">
        <f t="shared" si="184"/>
        <v>-0.15355572517391836</v>
      </c>
      <c r="AQ319" s="34" t="str">
        <f t="shared" si="185"/>
        <v/>
      </c>
      <c r="AR319" s="34">
        <f t="shared" si="186"/>
        <v>-0.60911705809610017</v>
      </c>
      <c r="AS319" s="34">
        <f t="shared" si="187"/>
        <v>-0.95991233330143277</v>
      </c>
      <c r="AT319" s="34">
        <f t="shared" si="188"/>
        <v>-0.15074875333706975</v>
      </c>
      <c r="AU319" s="34">
        <f t="shared" si="189"/>
        <v>-0.42992876172112682</v>
      </c>
      <c r="AV319" s="34">
        <f t="shared" si="190"/>
        <v>-0.64879765232385067</v>
      </c>
      <c r="AW319" s="34">
        <f t="shared" si="191"/>
        <v>-0.41165100414070804</v>
      </c>
      <c r="AX319" s="34">
        <f t="shared" si="192"/>
        <v>-0.20200785050292994</v>
      </c>
      <c r="AY319" s="34">
        <f t="shared" si="193"/>
        <v>-0.21011422768154267</v>
      </c>
      <c r="AZ319" s="34">
        <f t="shared" si="194"/>
        <v>-0.15040804711506944</v>
      </c>
      <c r="BA319" s="34">
        <f t="shared" si="195"/>
        <v>5.6505430932188556</v>
      </c>
      <c r="BB319" s="34" t="str">
        <f t="shared" si="196"/>
        <v/>
      </c>
      <c r="BC319" s="34">
        <f t="shared" si="197"/>
        <v>3.3614240877867712</v>
      </c>
      <c r="BD319" s="34" t="str">
        <f t="shared" si="198"/>
        <v/>
      </c>
      <c r="BE319" s="34" t="str">
        <f t="shared" si="199"/>
        <v/>
      </c>
      <c r="BF319" s="34" t="str">
        <f t="shared" si="200"/>
        <v/>
      </c>
      <c r="BG319" s="34">
        <f t="shared" si="201"/>
        <v>-0.258133953880894</v>
      </c>
      <c r="BH319" s="34">
        <f t="shared" si="202"/>
        <v>-0.11506432621005545</v>
      </c>
      <c r="BI319" s="19">
        <f t="shared" si="210"/>
        <v>3.1201932839299817</v>
      </c>
      <c r="BJ319" s="19">
        <f t="shared" si="211"/>
        <v>-0.18374358192889803</v>
      </c>
      <c r="BK319" s="19">
        <f t="shared" si="212"/>
        <v>0.8085549138930852</v>
      </c>
      <c r="BL319" s="19">
        <f t="shared" si="213"/>
        <v>-6.3297883071576286E-2</v>
      </c>
      <c r="BM319" s="19">
        <f t="shared" si="214"/>
        <v>-0.29174224344752259</v>
      </c>
      <c r="BN319" s="19">
        <f t="shared" si="215"/>
        <v>-0.31232233256496672</v>
      </c>
      <c r="BO319" s="19">
        <f t="shared" si="216"/>
        <v>-0.56411597673636316</v>
      </c>
      <c r="BP319" s="19">
        <f t="shared" si="217"/>
        <v>-8.8927431654506381E-2</v>
      </c>
      <c r="BQ319" s="19">
        <f t="shared" si="218"/>
        <v>-9.2980620243812748E-2</v>
      </c>
      <c r="BR319" s="19">
        <f t="shared" si="219"/>
        <v>-0.14803173145617318</v>
      </c>
      <c r="BS319" s="19">
        <f t="shared" si="220"/>
        <v>-0.10034185556589365</v>
      </c>
      <c r="BT319" s="19">
        <f>IF(AND('[1]Ponderación por derecho'!$B$13&lt;&gt;1,'[1]Ponderación por derecho'!$B$13&lt;&gt;0),"Error ponderación",IFERROR(IF(SUM($BI$1126:$BS$1126)=0,0,SUMPRODUCT($BI$1126:$BS$1126,BI319:BS319)),""))</f>
        <v>-0.41250340452345119</v>
      </c>
      <c r="BU319" s="34">
        <f t="shared" si="221"/>
        <v>-0.41159962311267417</v>
      </c>
      <c r="BV319" s="16">
        <f t="shared" si="222"/>
        <v>0</v>
      </c>
      <c r="BW319" s="34">
        <f t="shared" si="203"/>
        <v>-0.21954178310220882</v>
      </c>
      <c r="BX319" s="34">
        <f t="shared" si="204"/>
        <v>-4.9550489627895586E-2</v>
      </c>
      <c r="BY319" s="34">
        <f t="shared" si="223"/>
        <v>0.3461456464926651</v>
      </c>
      <c r="BZ319" s="34">
        <f t="shared" si="224"/>
        <v>-2.5684457920853571E-2</v>
      </c>
      <c r="CA319" s="19">
        <f t="shared" si="205"/>
        <v>-2.0450039844354003E-2</v>
      </c>
      <c r="CB319" s="16"/>
      <c r="CC319" s="5">
        <f t="shared" si="206"/>
        <v>15879</v>
      </c>
      <c r="CD319" s="6">
        <f t="shared" si="207"/>
        <v>1.6086730290172442E-6</v>
      </c>
      <c r="CE319" s="19">
        <f t="shared" si="208"/>
        <v>0.61797325857966057</v>
      </c>
      <c r="CF319" s="4">
        <f t="shared" si="209"/>
        <v>9.9411691373099916E-7</v>
      </c>
      <c r="CG319" s="3">
        <f>IF('Ponderación por derecho'!$D$20="Error ponderación","",CF319/$CF$1127)</f>
        <v>6.6786429843958911E-7</v>
      </c>
      <c r="CH319" s="39"/>
    </row>
    <row r="320" spans="1:86" ht="18.95" customHeight="1">
      <c r="A320" s="7">
        <v>15897</v>
      </c>
      <c r="B320" s="7" t="s">
        <v>783</v>
      </c>
      <c r="C320" s="7" t="s">
        <v>782</v>
      </c>
      <c r="D320" s="5">
        <v>0</v>
      </c>
      <c r="E320" s="5">
        <v>159</v>
      </c>
      <c r="F320" s="5">
        <v>67.847849999999994</v>
      </c>
      <c r="G320" s="5">
        <v>60.06447</v>
      </c>
      <c r="H320" s="5">
        <v>75.358170000000001</v>
      </c>
      <c r="I320" s="5">
        <v>13.108879999999999</v>
      </c>
      <c r="J320" s="5">
        <v>18.954160000000002</v>
      </c>
      <c r="K320" s="85"/>
      <c r="L320" s="85">
        <v>8.8748000000000004E-3</v>
      </c>
      <c r="M320" s="85">
        <v>1.6110099999999999E-2</v>
      </c>
      <c r="N320" s="85">
        <v>7.1735000000000002E-3</v>
      </c>
      <c r="O320" s="85">
        <v>6.9017000000000002E-3</v>
      </c>
      <c r="P320" s="85">
        <v>1.41951E-2</v>
      </c>
      <c r="Q320" s="85">
        <v>1.28872E-2</v>
      </c>
      <c r="R320" s="85">
        <v>3.9616E-3</v>
      </c>
      <c r="S320" s="85">
        <v>2.5576100000000001E-2</v>
      </c>
      <c r="T320" s="5">
        <v>0.9174312</v>
      </c>
      <c r="U320" s="5">
        <v>0.2201835</v>
      </c>
      <c r="V320" s="5">
        <v>0.76605500000000004</v>
      </c>
      <c r="W320" s="5">
        <v>0.50458720000000001</v>
      </c>
      <c r="X320" s="5">
        <v>0.66055050000000004</v>
      </c>
      <c r="Y320" s="5">
        <v>0.84403669999999997</v>
      </c>
      <c r="Z320" s="5">
        <v>0.29770990000000003</v>
      </c>
      <c r="AA320" s="5">
        <v>6.2893100000000002E-3</v>
      </c>
      <c r="AB320" s="5">
        <v>0</v>
      </c>
      <c r="AC320" s="5">
        <v>0.56669999999999998</v>
      </c>
      <c r="AD320" s="40">
        <v>93396.226415094337</v>
      </c>
      <c r="AE320" s="19">
        <v>0</v>
      </c>
      <c r="AF320" s="5">
        <v>0</v>
      </c>
      <c r="AG320" s="5">
        <v>0</v>
      </c>
      <c r="AH320" s="32">
        <v>0</v>
      </c>
      <c r="AI320" s="32">
        <v>0</v>
      </c>
      <c r="AJ320" s="32">
        <v>0</v>
      </c>
      <c r="AK320" s="16"/>
      <c r="AL320" s="34">
        <f t="shared" si="180"/>
        <v>-9.8190410075632437E-2</v>
      </c>
      <c r="AM320" s="34">
        <f t="shared" si="181"/>
        <v>0.38629227680816847</v>
      </c>
      <c r="AN320" s="34">
        <f t="shared" si="182"/>
        <v>0.1143998129727634</v>
      </c>
      <c r="AO320" s="34">
        <f t="shared" si="183"/>
        <v>-0.5883438821535516</v>
      </c>
      <c r="AP320" s="34">
        <f t="shared" si="184"/>
        <v>-0.44515083207295786</v>
      </c>
      <c r="AQ320" s="34" t="str">
        <f t="shared" si="185"/>
        <v/>
      </c>
      <c r="AR320" s="34">
        <f t="shared" si="186"/>
        <v>-0.29852051025056875</v>
      </c>
      <c r="AS320" s="34">
        <f t="shared" si="187"/>
        <v>-0.70925301466715429</v>
      </c>
      <c r="AT320" s="34">
        <f t="shared" si="188"/>
        <v>1.3853519537833052E-2</v>
      </c>
      <c r="AU320" s="34">
        <f t="shared" si="189"/>
        <v>-0.25459553008246921</v>
      </c>
      <c r="AV320" s="34">
        <f t="shared" si="190"/>
        <v>-0.30510968503976477</v>
      </c>
      <c r="AW320" s="34">
        <f t="shared" si="191"/>
        <v>-5.061527788679239E-2</v>
      </c>
      <c r="AX320" s="34">
        <f t="shared" si="192"/>
        <v>-7.5492140488885959E-2</v>
      </c>
      <c r="AY320" s="34">
        <f t="shared" si="193"/>
        <v>0.78290211528733356</v>
      </c>
      <c r="AZ320" s="34">
        <f t="shared" si="194"/>
        <v>-0.42666506850024372</v>
      </c>
      <c r="BA320" s="34">
        <f t="shared" si="195"/>
        <v>0.13911972945541243</v>
      </c>
      <c r="BB320" s="34">
        <f t="shared" si="196"/>
        <v>-0.84227829006806298</v>
      </c>
      <c r="BC320" s="34">
        <f t="shared" si="197"/>
        <v>-1.4264936569863584</v>
      </c>
      <c r="BD320" s="34">
        <f t="shared" si="198"/>
        <v>-1.7557914577034563</v>
      </c>
      <c r="BE320" s="34">
        <f t="shared" si="199"/>
        <v>-0.27140766947520201</v>
      </c>
      <c r="BF320" s="34">
        <f t="shared" si="200"/>
        <v>1.9623206113050404</v>
      </c>
      <c r="BG320" s="34">
        <f t="shared" si="201"/>
        <v>0.23348918214602826</v>
      </c>
      <c r="BH320" s="34">
        <f t="shared" si="202"/>
        <v>-0.11506432621005545</v>
      </c>
      <c r="BI320" s="19">
        <f t="shared" si="210"/>
        <v>0.12675977121408791</v>
      </c>
      <c r="BJ320" s="19">
        <f t="shared" si="211"/>
        <v>-0.25150217450348777</v>
      </c>
      <c r="BK320" s="19">
        <f t="shared" si="212"/>
        <v>-0.74464569390971513</v>
      </c>
      <c r="BL320" s="19">
        <f t="shared" si="213"/>
        <v>-4.2168445268899693E-2</v>
      </c>
      <c r="BM320" s="19">
        <f t="shared" si="214"/>
        <v>-0.81851260661962788</v>
      </c>
      <c r="BN320" s="19">
        <f t="shared" si="215"/>
        <v>-0.2249025881968664</v>
      </c>
      <c r="BO320" s="19">
        <f t="shared" si="216"/>
        <v>-0.3552080761801959</v>
      </c>
      <c r="BP320" s="19">
        <f t="shared" si="217"/>
        <v>-8.6841275282259198E-2</v>
      </c>
      <c r="BQ320" s="19">
        <f t="shared" si="218"/>
        <v>0.88234410550558051</v>
      </c>
      <c r="BR320" s="19">
        <f t="shared" si="219"/>
        <v>0.30606696245257647</v>
      </c>
      <c r="BS320" s="19">
        <f t="shared" si="220"/>
        <v>0.1898824596672152</v>
      </c>
      <c r="BT320" s="19">
        <f>IF(AND('[1]Ponderación por derecho'!$B$13&lt;&gt;1,'[1]Ponderación por derecho'!$B$13&lt;&gt;0),"Error ponderación",IFERROR(IF(SUM($BI$1126:$BS$1126)=0,0,SUMPRODUCT($BI$1126:$BS$1126,BI320:BS320)),""))</f>
        <v>-0.29537524944985538</v>
      </c>
      <c r="BU320" s="34">
        <f t="shared" si="221"/>
        <v>-0.29326074802498769</v>
      </c>
      <c r="BV320" s="16">
        <f t="shared" si="222"/>
        <v>0</v>
      </c>
      <c r="BW320" s="34">
        <f t="shared" si="203"/>
        <v>0.7864903438606532</v>
      </c>
      <c r="BX320" s="34">
        <f t="shared" si="204"/>
        <v>-4.4292118714317055E-2</v>
      </c>
      <c r="BY320" s="34">
        <f t="shared" si="223"/>
        <v>-2.7676504258153067</v>
      </c>
      <c r="BZ320" s="34">
        <f t="shared" si="224"/>
        <v>0.6751507335563236</v>
      </c>
      <c r="CA320" s="19">
        <f t="shared" si="205"/>
        <v>0.51224297482380166</v>
      </c>
      <c r="CB320" s="16"/>
      <c r="CC320" s="5">
        <f t="shared" si="206"/>
        <v>15897</v>
      </c>
      <c r="CD320" s="6">
        <f t="shared" si="207"/>
        <v>2.3252637419431074E-5</v>
      </c>
      <c r="CE320" s="19">
        <f t="shared" si="208"/>
        <v>1.0754051901653603</v>
      </c>
      <c r="CF320" s="4">
        <f t="shared" si="209"/>
        <v>2.5006006965889448E-5</v>
      </c>
      <c r="CG320" s="3">
        <f>IF('Ponderación por derecho'!$D$20="Error ponderación","",CF320/$CF$1127)</f>
        <v>1.679945192399E-5</v>
      </c>
      <c r="CH320" s="39"/>
    </row>
    <row r="321" spans="1:86" ht="18.95" customHeight="1">
      <c r="A321" s="7">
        <v>17001</v>
      </c>
      <c r="B321" s="7" t="s">
        <v>758</v>
      </c>
      <c r="C321" s="7" t="s">
        <v>781</v>
      </c>
      <c r="D321" s="5">
        <v>1</v>
      </c>
      <c r="E321" s="5">
        <v>18113</v>
      </c>
      <c r="F321" s="5">
        <v>29.564959999999999</v>
      </c>
      <c r="G321" s="5">
        <v>27.71012</v>
      </c>
      <c r="H321" s="5">
        <v>56.92427</v>
      </c>
      <c r="I321" s="5">
        <v>15.460240000000001</v>
      </c>
      <c r="J321" s="5">
        <v>3.8216619999999999</v>
      </c>
      <c r="K321" s="85">
        <v>5.1726999999999997E-3</v>
      </c>
      <c r="L321" s="85">
        <v>6.2119000000000002E-3</v>
      </c>
      <c r="M321" s="85">
        <v>1.2019999999999999E-3</v>
      </c>
      <c r="N321" s="85">
        <v>2.8249999999999998E-4</v>
      </c>
      <c r="O321" s="85">
        <v>1.4455E-3</v>
      </c>
      <c r="P321" s="85">
        <v>7.0660999999999996E-3</v>
      </c>
      <c r="Q321" s="85">
        <v>8.92E-5</v>
      </c>
      <c r="R321" s="85">
        <v>9.569E-4</v>
      </c>
      <c r="S321" s="85">
        <v>2.6719999999999999E-4</v>
      </c>
      <c r="T321" s="5">
        <v>0.81789029999999996</v>
      </c>
      <c r="U321" s="5">
        <v>0.25014429999999999</v>
      </c>
      <c r="V321" s="5">
        <v>0.83603720000000004</v>
      </c>
      <c r="W321" s="5">
        <v>0.65815970000000001</v>
      </c>
      <c r="X321" s="5">
        <v>0.81263229999999997</v>
      </c>
      <c r="Y321" s="5">
        <v>0.89394039999999997</v>
      </c>
      <c r="Z321" s="5">
        <v>2.3305099999999999E-2</v>
      </c>
      <c r="AA321" s="5">
        <v>3.0364999999999998E-4</v>
      </c>
      <c r="AB321" s="5">
        <v>6.0729999999999996E-4</v>
      </c>
      <c r="AC321" s="5">
        <v>0.63729999999999998</v>
      </c>
      <c r="AD321" s="40">
        <v>222325.95373488654</v>
      </c>
      <c r="AE321" s="19">
        <v>0.84811320000000001</v>
      </c>
      <c r="AF321" s="5">
        <v>1</v>
      </c>
      <c r="AG321" s="5">
        <v>0</v>
      </c>
      <c r="AH321" s="32">
        <v>1</v>
      </c>
      <c r="AI321" s="32">
        <v>0</v>
      </c>
      <c r="AJ321" s="32">
        <v>0</v>
      </c>
      <c r="AK321" s="16"/>
      <c r="AL321" s="34">
        <f t="shared" si="180"/>
        <v>-2.4350889640749238</v>
      </c>
      <c r="AM321" s="34">
        <f t="shared" si="181"/>
        <v>-2.8637319276034323</v>
      </c>
      <c r="AN321" s="34">
        <f t="shared" si="182"/>
        <v>-2.1021608635138618</v>
      </c>
      <c r="AO321" s="34">
        <f t="shared" si="183"/>
        <v>-0.37847211549384285</v>
      </c>
      <c r="AP321" s="34">
        <f t="shared" si="184"/>
        <v>-1.5881062780224855</v>
      </c>
      <c r="AQ321" s="34">
        <f t="shared" si="185"/>
        <v>-0.24657746451422843</v>
      </c>
      <c r="AR321" s="34">
        <f t="shared" si="186"/>
        <v>-0.39171557349231684</v>
      </c>
      <c r="AS321" s="34">
        <f t="shared" si="187"/>
        <v>-0.94121024572913936</v>
      </c>
      <c r="AT321" s="34">
        <f t="shared" si="188"/>
        <v>-0.14426654213094164</v>
      </c>
      <c r="AU321" s="34">
        <f t="shared" si="189"/>
        <v>-0.39320676767130147</v>
      </c>
      <c r="AV321" s="34">
        <f t="shared" si="190"/>
        <v>-0.47771512767618501</v>
      </c>
      <c r="AW321" s="34">
        <f t="shared" si="191"/>
        <v>-0.40915206047708452</v>
      </c>
      <c r="AX321" s="34">
        <f t="shared" si="192"/>
        <v>-0.17144876253028285</v>
      </c>
      <c r="AY321" s="34">
        <f t="shared" si="193"/>
        <v>-0.19973993422627453</v>
      </c>
      <c r="AZ321" s="34">
        <f t="shared" si="194"/>
        <v>-2.155925514604812</v>
      </c>
      <c r="BA321" s="34">
        <f t="shared" si="195"/>
        <v>0.42391095757162445</v>
      </c>
      <c r="BB321" s="34">
        <f t="shared" si="196"/>
        <v>0.87431731972614657</v>
      </c>
      <c r="BC321" s="34">
        <f t="shared" si="197"/>
        <v>0.28848986789974879</v>
      </c>
      <c r="BD321" s="34">
        <f t="shared" si="198"/>
        <v>6.6811194859271159E-2</v>
      </c>
      <c r="BE321" s="34">
        <f t="shared" si="199"/>
        <v>0.49162491829754834</v>
      </c>
      <c r="BF321" s="34">
        <f t="shared" si="200"/>
        <v>-0.78300060950080375</v>
      </c>
      <c r="BG321" s="34">
        <f t="shared" si="201"/>
        <v>-0.23439822368877833</v>
      </c>
      <c r="BH321" s="34">
        <f t="shared" si="202"/>
        <v>-9.9926099382132538E-2</v>
      </c>
      <c r="BI321" s="19">
        <f t="shared" si="210"/>
        <v>-0.64160912348548849</v>
      </c>
      <c r="BJ321" s="19">
        <f t="shared" si="211"/>
        <v>-0.79371006045653425</v>
      </c>
      <c r="BK321" s="19">
        <f t="shared" si="212"/>
        <v>-1.0292697806347715</v>
      </c>
      <c r="BL321" s="19">
        <f t="shared" si="213"/>
        <v>-1.2896777531029326</v>
      </c>
      <c r="BM321" s="19">
        <f t="shared" si="214"/>
        <v>-0.63816728361150521</v>
      </c>
      <c r="BN321" s="19">
        <f t="shared" si="215"/>
        <v>-0.80705972448452012</v>
      </c>
      <c r="BO321" s="19">
        <f t="shared" si="216"/>
        <v>-0.98118323019191311</v>
      </c>
      <c r="BP321" s="19">
        <f t="shared" si="217"/>
        <v>-1.3032688633026033</v>
      </c>
      <c r="BQ321" s="19">
        <f t="shared" si="218"/>
        <v>-1.1392765026006675</v>
      </c>
      <c r="BR321" s="19">
        <f t="shared" si="219"/>
        <v>-0.95640904066332555</v>
      </c>
      <c r="BS321" s="19">
        <f t="shared" si="220"/>
        <v>-0.91158499922777703</v>
      </c>
      <c r="BT321" s="19">
        <f>IF(AND('[1]Ponderación por derecho'!$B$13&lt;&gt;1,'[1]Ponderación por derecho'!$B$13&lt;&gt;0),"Error ponderación",IFERROR(IF(SUM($BI$1126:$BS$1126)=0,0,SUMPRODUCT($BI$1126:$BS$1126,BI321:BS321)),""))</f>
        <v>-0.89145154453261943</v>
      </c>
      <c r="BU321" s="34">
        <f t="shared" si="221"/>
        <v>-0.89549851214078025</v>
      </c>
      <c r="BV321" s="16">
        <f t="shared" si="222"/>
        <v>0</v>
      </c>
      <c r="BW321" s="34">
        <f t="shared" si="203"/>
        <v>1.8084452814660927</v>
      </c>
      <c r="BX321" s="34">
        <f t="shared" si="204"/>
        <v>-3.7033149545468103E-2</v>
      </c>
      <c r="BY321" s="34">
        <f t="shared" si="223"/>
        <v>0.73585719375712888</v>
      </c>
      <c r="BZ321" s="34">
        <f t="shared" si="224"/>
        <v>-0.83575644189258458</v>
      </c>
      <c r="CA321" s="19">
        <f t="shared" si="205"/>
        <v>-0.6361720990214691</v>
      </c>
      <c r="CB321" s="16"/>
      <c r="CC321" s="5">
        <f t="shared" si="206"/>
        <v>17001</v>
      </c>
      <c r="CD321" s="6">
        <f t="shared" si="207"/>
        <v>2.6488995067808492E-3</v>
      </c>
      <c r="CE321" s="19">
        <f t="shared" si="208"/>
        <v>0.14017924048797331</v>
      </c>
      <c r="CF321" s="4">
        <f t="shared" si="209"/>
        <v>3.7132072098950656E-4</v>
      </c>
      <c r="CG321" s="3">
        <f>IF('Ponderación por derecho'!$D$20="Error ponderación","",CF321/$CF$1127)</f>
        <v>2.4945944425088418E-4</v>
      </c>
      <c r="CH321" s="39"/>
    </row>
    <row r="322" spans="1:86" ht="18.95" customHeight="1">
      <c r="A322" s="7">
        <v>17013</v>
      </c>
      <c r="B322" s="7" t="s">
        <v>758</v>
      </c>
      <c r="C322" s="7" t="s">
        <v>780</v>
      </c>
      <c r="D322" s="5">
        <v>0</v>
      </c>
      <c r="E322" s="5">
        <v>2152</v>
      </c>
      <c r="F322" s="5">
        <v>59.220829999999999</v>
      </c>
      <c r="G322" s="5">
        <v>52.608600000000003</v>
      </c>
      <c r="H322" s="5">
        <v>66.59581</v>
      </c>
      <c r="I322" s="5">
        <v>20.30226</v>
      </c>
      <c r="J322" s="5">
        <v>9.7519779999999994</v>
      </c>
      <c r="K322" s="85">
        <v>1.1428499999999999E-2</v>
      </c>
      <c r="L322" s="85">
        <v>1.23123E-2</v>
      </c>
      <c r="M322" s="85">
        <v>9.6131400000000006E-2</v>
      </c>
      <c r="N322" s="85">
        <v>0</v>
      </c>
      <c r="O322" s="85">
        <v>6.1475000000000002E-3</v>
      </c>
      <c r="P322" s="85">
        <v>3.66311E-2</v>
      </c>
      <c r="Q322" s="85">
        <v>1.4532E-3</v>
      </c>
      <c r="R322" s="85">
        <v>8.5740000000000002E-4</v>
      </c>
      <c r="S322" s="85">
        <v>1.593E-4</v>
      </c>
      <c r="T322" s="5">
        <v>0.9055609</v>
      </c>
      <c r="U322" s="5">
        <v>0.1097795</v>
      </c>
      <c r="V322" s="5">
        <v>0.78859060000000003</v>
      </c>
      <c r="W322" s="5">
        <v>0.69079579999999996</v>
      </c>
      <c r="X322" s="5">
        <v>0.83509109999999998</v>
      </c>
      <c r="Y322" s="5">
        <v>0.86049850000000006</v>
      </c>
      <c r="Z322" s="5">
        <v>3.87097E-2</v>
      </c>
      <c r="AA322" s="5">
        <v>4.8791800000000003E-3</v>
      </c>
      <c r="AB322" s="5">
        <v>1.39405E-3</v>
      </c>
      <c r="AC322" s="5">
        <v>0.53290000000000004</v>
      </c>
      <c r="AD322" s="40">
        <v>65088.289962825278</v>
      </c>
      <c r="AE322" s="19">
        <v>0.84811320000000001</v>
      </c>
      <c r="AF322" s="5">
        <v>1</v>
      </c>
      <c r="AG322" s="5">
        <v>0</v>
      </c>
      <c r="AH322" s="32">
        <v>1</v>
      </c>
      <c r="AI322" s="32">
        <v>0</v>
      </c>
      <c r="AJ322" s="32">
        <v>0</v>
      </c>
      <c r="AK322" s="16"/>
      <c r="AL322" s="34">
        <f t="shared" si="180"/>
        <v>-0.6248087130126091</v>
      </c>
      <c r="AM322" s="34">
        <f t="shared" si="181"/>
        <v>-0.36265671969296087</v>
      </c>
      <c r="AN322" s="34">
        <f t="shared" si="182"/>
        <v>-0.93921893342487062</v>
      </c>
      <c r="AO322" s="34">
        <f t="shared" si="183"/>
        <v>5.3704706261074368E-2</v>
      </c>
      <c r="AP322" s="34">
        <f t="shared" si="184"/>
        <v>-1.1401903444864878</v>
      </c>
      <c r="AQ322" s="34">
        <f t="shared" si="185"/>
        <v>-6.9613210502755249E-2</v>
      </c>
      <c r="AR322" s="34">
        <f t="shared" si="186"/>
        <v>-0.17821631937088539</v>
      </c>
      <c r="AS322" s="34">
        <f t="shared" si="187"/>
        <v>0.53580968104728444</v>
      </c>
      <c r="AT322" s="34">
        <f t="shared" si="188"/>
        <v>-0.15074875333706975</v>
      </c>
      <c r="AU322" s="34">
        <f t="shared" si="189"/>
        <v>-0.27375549404814076</v>
      </c>
      <c r="AV322" s="34">
        <f t="shared" si="190"/>
        <v>0.23810475050389121</v>
      </c>
      <c r="AW322" s="34">
        <f t="shared" si="191"/>
        <v>-0.37093951387189944</v>
      </c>
      <c r="AX322" s="34">
        <f t="shared" si="192"/>
        <v>-0.17462634561449059</v>
      </c>
      <c r="AY322" s="34">
        <f t="shared" si="193"/>
        <v>-0.20392925407591311</v>
      </c>
      <c r="AZ322" s="34">
        <f t="shared" si="194"/>
        <v>-0.63288020492552255</v>
      </c>
      <c r="BA322" s="34">
        <f t="shared" si="195"/>
        <v>-0.91032123169857182</v>
      </c>
      <c r="BB322" s="34">
        <f t="shared" si="196"/>
        <v>-0.28950184085557218</v>
      </c>
      <c r="BC322" s="34">
        <f t="shared" si="197"/>
        <v>0.65294557329319736</v>
      </c>
      <c r="BD322" s="34">
        <f t="shared" si="198"/>
        <v>0.33596548191647196</v>
      </c>
      <c r="BE322" s="34">
        <f t="shared" si="199"/>
        <v>-1.9705093245432979E-2</v>
      </c>
      <c r="BF322" s="34">
        <f t="shared" si="200"/>
        <v>-0.6288831331373228</v>
      </c>
      <c r="BG322" s="34">
        <f t="shared" si="201"/>
        <v>0.12326206139579592</v>
      </c>
      <c r="BH322" s="34">
        <f t="shared" si="202"/>
        <v>-8.0314704755311606E-2</v>
      </c>
      <c r="BI322" s="19">
        <f t="shared" si="210"/>
        <v>-0.63971779187539923</v>
      </c>
      <c r="BJ322" s="19">
        <f t="shared" si="211"/>
        <v>-0.27679162663980617</v>
      </c>
      <c r="BK322" s="19">
        <f t="shared" si="212"/>
        <v>0.18798218044262424</v>
      </c>
      <c r="BL322" s="19">
        <f t="shared" si="213"/>
        <v>-0.38777873317483941</v>
      </c>
      <c r="BM322" s="19">
        <f t="shared" si="214"/>
        <v>-0.35932678553938557</v>
      </c>
      <c r="BN322" s="19">
        <f t="shared" si="215"/>
        <v>-0.13546968525138361</v>
      </c>
      <c r="BO322" s="19">
        <f t="shared" si="216"/>
        <v>-0.3167050041787825</v>
      </c>
      <c r="BP322" s="19">
        <f t="shared" si="217"/>
        <v>-0.39971752931354987</v>
      </c>
      <c r="BQ322" s="19">
        <f t="shared" si="218"/>
        <v>-0.48587370007528169</v>
      </c>
      <c r="BR322" s="19">
        <f t="shared" si="219"/>
        <v>-0.23515863523090877</v>
      </c>
      <c r="BS322" s="19">
        <f t="shared" si="220"/>
        <v>-0.30301755728127794</v>
      </c>
      <c r="BT322" s="19">
        <f>IF(AND('[1]Ponderación por derecho'!$B$13&lt;&gt;1,'[1]Ponderación por derecho'!$B$13&lt;&gt;0),"Error ponderación",IFERROR(IF(SUM($BI$1126:$BS$1126)=0,0,SUMPRODUCT($BI$1126:$BS$1126,BI322:BS322)),""))</f>
        <v>-0.25435173299276759</v>
      </c>
      <c r="BU322" s="34">
        <f t="shared" si="221"/>
        <v>-0.25181318329025248</v>
      </c>
      <c r="BV322" s="16">
        <f t="shared" si="222"/>
        <v>0</v>
      </c>
      <c r="BW322" s="34">
        <f t="shared" si="203"/>
        <v>0.29722579866144927</v>
      </c>
      <c r="BX322" s="34">
        <f t="shared" si="204"/>
        <v>-4.5885905052134066E-2</v>
      </c>
      <c r="BY322" s="34">
        <f t="shared" si="223"/>
        <v>0.73585719375712888</v>
      </c>
      <c r="BZ322" s="34">
        <f t="shared" si="224"/>
        <v>-0.32906569578881467</v>
      </c>
      <c r="CA322" s="19">
        <f t="shared" si="205"/>
        <v>-0.25104500447935102</v>
      </c>
      <c r="CB322" s="16"/>
      <c r="CC322" s="5">
        <f t="shared" si="206"/>
        <v>17013</v>
      </c>
      <c r="CD322" s="6">
        <f t="shared" si="207"/>
        <v>3.147149416768281E-4</v>
      </c>
      <c r="CE322" s="19">
        <f t="shared" si="208"/>
        <v>1.0116896834826068</v>
      </c>
      <c r="CF322" s="4">
        <f t="shared" si="209"/>
        <v>3.1839385973227727E-4</v>
      </c>
      <c r="CG322" s="3">
        <f>IF('Ponderación por derecho'!$D$20="Error ponderación","",CF322/$CF$1127)</f>
        <v>2.1390229742646768E-4</v>
      </c>
      <c r="CH322" s="39"/>
    </row>
    <row r="323" spans="1:86" ht="18.95" customHeight="1">
      <c r="A323" s="7">
        <v>17042</v>
      </c>
      <c r="B323" s="7" t="s">
        <v>758</v>
      </c>
      <c r="C323" s="7" t="s">
        <v>779</v>
      </c>
      <c r="D323" s="5">
        <v>0</v>
      </c>
      <c r="E323" s="5">
        <v>2910</v>
      </c>
      <c r="F323" s="5">
        <v>63.808929999999997</v>
      </c>
      <c r="G323" s="5">
        <v>50.378439999999998</v>
      </c>
      <c r="H323" s="5">
        <v>68.37</v>
      </c>
      <c r="I323" s="5">
        <v>25.074780000000001</v>
      </c>
      <c r="J323" s="5">
        <v>8.3000260000000008</v>
      </c>
      <c r="K323" s="85">
        <v>6.7076000000000002E-3</v>
      </c>
      <c r="L323" s="85">
        <v>2.2907000000000001E-3</v>
      </c>
      <c r="M323" s="85">
        <v>1.34094E-2</v>
      </c>
      <c r="N323" s="85">
        <v>1.8963000000000001E-3</v>
      </c>
      <c r="O323" s="85">
        <v>1.5321E-3</v>
      </c>
      <c r="P323" s="85">
        <v>3.6584999999999999E-3</v>
      </c>
      <c r="Q323" s="85">
        <v>2.4649999999999997E-4</v>
      </c>
      <c r="R323" s="85">
        <v>8.2629999999999997E-4</v>
      </c>
      <c r="S323" s="85">
        <v>2.854E-4</v>
      </c>
      <c r="T323" s="5">
        <v>0.95663830000000005</v>
      </c>
      <c r="U323" s="5">
        <v>0.18819849999999999</v>
      </c>
      <c r="V323" s="5">
        <v>0.82476530000000003</v>
      </c>
      <c r="W323" s="5">
        <v>0.73938309999999996</v>
      </c>
      <c r="X323" s="5">
        <v>0.8274475</v>
      </c>
      <c r="Y323" s="5">
        <v>0.93562809999999996</v>
      </c>
      <c r="Z323" s="5">
        <v>3.8961099999999999E-2</v>
      </c>
      <c r="AA323" s="5">
        <v>5.1546000000000003E-4</v>
      </c>
      <c r="AB323" s="5">
        <v>2.7491400000000002E-3</v>
      </c>
      <c r="AC323" s="5">
        <v>0.51739999999999997</v>
      </c>
      <c r="AD323" s="40">
        <v>87011.340206185574</v>
      </c>
      <c r="AE323" s="19">
        <v>5.9434000000000001E-2</v>
      </c>
      <c r="AF323" s="5">
        <v>0</v>
      </c>
      <c r="AG323" s="5">
        <v>0</v>
      </c>
      <c r="AH323" s="32">
        <v>1</v>
      </c>
      <c r="AI323" s="32">
        <v>0</v>
      </c>
      <c r="AJ323" s="32">
        <v>1</v>
      </c>
      <c r="AK323" s="16"/>
      <c r="AL323" s="34">
        <f t="shared" ref="AL323:AL386" si="225">IF(OR(ISBLANK(F323),ISNA(F323)),"",(F323-AL$1126)/AL$1127)</f>
        <v>-0.3447377921494208</v>
      </c>
      <c r="AM323" s="34">
        <f t="shared" ref="AM323:AM386" si="226">IF(OR(ISBLANK(G323),ISNA(G323)),"",(G323-AM$1126)/AM$1127)</f>
        <v>-0.58667834212427505</v>
      </c>
      <c r="AN323" s="34">
        <f t="shared" ref="AN323:AN386" si="227">IF(OR(ISBLANK(H323),ISNA(H323)),"",(H323-AN$1126)/AN$1127)</f>
        <v>-0.72588373107399451</v>
      </c>
      <c r="AO323" s="34">
        <f t="shared" ref="AO323:AO386" si="228">IF(OR(ISBLANK(I323),ISNA(I323)),"",(I323-AO$1126)/AO$1127)</f>
        <v>0.47967827212031861</v>
      </c>
      <c r="AP323" s="34">
        <f t="shared" ref="AP323:AP386" si="229">IF(OR(ISBLANK(J323),ISNA(J323)),"",(J323-AP$1126)/AP$1127)</f>
        <v>-1.2498560748673744</v>
      </c>
      <c r="AQ323" s="34">
        <f t="shared" ref="AQ323:AQ386" si="230">IF(OR(ISBLANK(K323),ISNA(K323)),"",(K323-AQ$1126)/AQ$1127)</f>
        <v>-0.20315816826399499</v>
      </c>
      <c r="AR323" s="34">
        <f t="shared" ref="AR323:AR386" si="231">IF(OR(ISBLANK(L323),ISNA(L323)),"",(L323-AR$1126)/AR$1127)</f>
        <v>-0.52894809517301922</v>
      </c>
      <c r="AS323" s="34">
        <f t="shared" ref="AS323:AS386" si="232">IF(OR(ISBLANK(M323),ISNA(M323)),"",(M323-AS$1126)/AS$1127)</f>
        <v>-0.75127358696872881</v>
      </c>
      <c r="AT323" s="34">
        <f t="shared" ref="AT323:AT386" si="233">IF(OR(ISBLANK(N323),ISNA(N323)),"",(N323-AT$1126)/AT$1127)</f>
        <v>-0.10723648038067772</v>
      </c>
      <c r="AU323" s="34">
        <f t="shared" ref="AU323:AU386" si="234">IF(OR(ISBLANK(O323),ISNA(O323)),"",(O323-AU$1126)/AU$1127)</f>
        <v>-0.3910067505943628</v>
      </c>
      <c r="AV323" s="34">
        <f t="shared" ref="AV323:AV386" si="235">IF(OR(ISBLANK(P323),ISNA(P323)),"",(P323-AV$1126)/AV$1127)</f>
        <v>-0.56021902812896462</v>
      </c>
      <c r="AW323" s="34">
        <f t="shared" ref="AW323:AW386" si="236">IF(OR(ISBLANK(Q323),ISNA(Q323)),"",(Q323-AW$1126)/AW$1127)</f>
        <v>-0.40474529098955103</v>
      </c>
      <c r="AX323" s="34">
        <f t="shared" ref="AX323:AX386" si="237">IF(OR(ISBLANK(R323),ISNA(R323)),"",(R323-AX$1126)/AX$1127)</f>
        <v>-0.17561953992523288</v>
      </c>
      <c r="AY323" s="34">
        <f t="shared" ref="AY323:AY386" si="238">IF(OR(ISBLANK(S323),ISNA(S323)),"",(S323-AY$1126)/AY$1127)</f>
        <v>-0.19903330196248006</v>
      </c>
      <c r="AZ323" s="34">
        <f t="shared" ref="AZ323:AZ386" si="239">IF(OR(ISBLANK(T323),ISNA(T323)),"",(T323-AZ$1126)/AZ$1127)</f>
        <v>0.25445482529684343</v>
      </c>
      <c r="BA323" s="34">
        <f t="shared" ref="BA323:BA386" si="240">IF(OR(ISBLANK(U323),ISNA(U323)),"",(U323-BA$1126)/BA$1127)</f>
        <v>-0.16491245364040114</v>
      </c>
      <c r="BB323" s="34">
        <f t="shared" ref="BB323:BB386" si="241">IF(OR(ISBLANK(V323),ISNA(V323)),"",(V323-BB$1126)/BB$1127)</f>
        <v>0.59782852608948822</v>
      </c>
      <c r="BC323" s="34">
        <f t="shared" ref="BC323:BC386" si="242">IF(OR(ISBLANK(W323),ISNA(W323)),"",(W323-BC$1126)/BC$1127)</f>
        <v>1.1955324232741429</v>
      </c>
      <c r="BD323" s="34">
        <f t="shared" ref="BD323:BD386" si="243">IF(OR(ISBLANK(X323),ISNA(X323)),"",(X323-BD$1126)/BD$1127)</f>
        <v>0.2443618473255583</v>
      </c>
      <c r="BE323" s="34">
        <f t="shared" ref="BE323:BE386" si="244">IF(OR(ISBLANK(Y323),ISNA(Y323)),"",(Y323-BE$1126)/BE$1127)</f>
        <v>1.1290340404527008</v>
      </c>
      <c r="BF323" s="34">
        <f t="shared" ref="BF323:BF386" si="245">IF(OR(ISBLANK(Z323),ISNA(Z323)),"",(Z323-BF$1126)/BF$1127)</f>
        <v>-0.62636796665732464</v>
      </c>
      <c r="BG323" s="34">
        <f t="shared" ref="BG323:BG386" si="246">IF(OR(ISBLANK(AA323),ISNA(AA323)),"",(AA323-BG$1126)/BG$1127)</f>
        <v>-0.21784144775598721</v>
      </c>
      <c r="BH323" s="34">
        <f t="shared" ref="BH323:BH386" si="247">IF(OR(ISBLANK(AB323),ISNA(AB323)),"",(AB323-BH$1126)/BH$1127)</f>
        <v>-4.6536243052281691E-2</v>
      </c>
      <c r="BI323" s="19">
        <f t="shared" si="210"/>
        <v>-0.36465145099279689</v>
      </c>
      <c r="BJ323" s="19">
        <f t="shared" si="211"/>
        <v>-0.17259930373593532</v>
      </c>
      <c r="BK323" s="19">
        <f t="shared" si="212"/>
        <v>3.317368138533109E-2</v>
      </c>
      <c r="BL323" s="19">
        <f t="shared" si="213"/>
        <v>-0.22598713626504927</v>
      </c>
      <c r="BM323" s="19">
        <f t="shared" si="214"/>
        <v>-0.46550032604539299</v>
      </c>
      <c r="BN323" s="19">
        <f t="shared" si="215"/>
        <v>7.4692406724771801E-2</v>
      </c>
      <c r="BO323" s="19">
        <f t="shared" si="216"/>
        <v>0.10979593547587034</v>
      </c>
      <c r="BP323" s="19">
        <f t="shared" si="217"/>
        <v>-0.26017866603732687</v>
      </c>
      <c r="BQ323" s="19">
        <f t="shared" si="218"/>
        <v>-0.39004635358974182</v>
      </c>
      <c r="BR323" s="19">
        <f t="shared" si="219"/>
        <v>-0.25387084728929604</v>
      </c>
      <c r="BS323" s="19">
        <f t="shared" si="220"/>
        <v>-0.19676911238806083</v>
      </c>
      <c r="BT323" s="19">
        <f>IF(AND('[1]Ponderación por derecho'!$B$13&lt;&gt;1,'[1]Ponderación por derecho'!$B$13&lt;&gt;0),"Error ponderación",IFERROR(IF(SUM($BI$1126:$BS$1126)=0,0,SUMPRODUCT($BI$1126:$BS$1126,BI323:BS323)),""))</f>
        <v>4.2785829008179642E-2</v>
      </c>
      <c r="BU323" s="34">
        <f t="shared" si="221"/>
        <v>4.8395804133784602E-2</v>
      </c>
      <c r="BV323" s="16">
        <f t="shared" si="222"/>
        <v>0</v>
      </c>
      <c r="BW323" s="34">
        <f t="shared" ref="BW323:BW386" si="248">IF(OR(ISBLANK(AC323),ISNA(AC323)),"",(AC323-BW$1126)/BW$1127)</f>
        <v>7.2858921425126524E-2</v>
      </c>
      <c r="BX323" s="34">
        <f t="shared" ref="BX323:BX386" si="249">IF(OR(ISBLANK(AD323),ISNA(AD323)),"",(AD323-BX$1126)/BX$1127)</f>
        <v>-4.4651598976166357E-2</v>
      </c>
      <c r="BY323" s="34">
        <f t="shared" si="223"/>
        <v>-2.5221319362296382</v>
      </c>
      <c r="BZ323" s="34">
        <f t="shared" si="224"/>
        <v>0.83130820459355936</v>
      </c>
      <c r="CA323" s="19">
        <f t="shared" ref="CA323:CA386" si="250">MIN(MAX(IF(BZ323="",0,(BZ323-$BZ$1126)/(2*$BZ$1127)),-1),1)*CTerritorial</f>
        <v>0.63093563612474213</v>
      </c>
      <c r="CB323" s="16"/>
      <c r="CC323" s="5">
        <f t="shared" ref="CC323:CC386" si="251">A323</f>
        <v>17042</v>
      </c>
      <c r="CD323" s="6">
        <f t="shared" ref="CD323:CD386" si="252">E323/$CD$1127</f>
        <v>4.2556713767638002E-4</v>
      </c>
      <c r="CE323" s="19">
        <f t="shared" ref="CE323:CE386" si="253">(1+Necesidad*BU323)*(1+CTerritorial*CA323)*(1+PlanesRR*AF323)*(1+SRC*AG323)*(1+ZMRT*AH323)*(1+Priorizado*AI323)*(1+Afro*AJ323)</f>
        <v>2.7650619858616827</v>
      </c>
      <c r="CF323" s="4">
        <f t="shared" ref="CF323:CF386" si="254">CD323*CE323</f>
        <v>1.1767195148209234E-3</v>
      </c>
      <c r="CG323" s="3">
        <f>IF('Ponderación por derecho'!$D$20="Error ponderación","",CF323/$CF$1127)</f>
        <v>7.9053976687364319E-4</v>
      </c>
      <c r="CH323" s="39"/>
    </row>
    <row r="324" spans="1:86" ht="18.95" customHeight="1">
      <c r="A324" s="7">
        <v>17050</v>
      </c>
      <c r="B324" s="7" t="s">
        <v>758</v>
      </c>
      <c r="C324" s="7" t="s">
        <v>778</v>
      </c>
      <c r="D324" s="5">
        <v>0</v>
      </c>
      <c r="E324" s="5">
        <v>851</v>
      </c>
      <c r="F324" s="5">
        <v>58.89282</v>
      </c>
      <c r="G324" s="5">
        <v>50.218159999999997</v>
      </c>
      <c r="H324" s="5">
        <v>68.027109999999993</v>
      </c>
      <c r="I324" s="5">
        <v>18.208880000000001</v>
      </c>
      <c r="J324" s="5">
        <v>10.72519</v>
      </c>
      <c r="K324" s="85">
        <v>3.6698999999999998E-3</v>
      </c>
      <c r="L324" s="85">
        <v>5.1276999999999998E-3</v>
      </c>
      <c r="M324" s="85">
        <v>3.9305E-3</v>
      </c>
      <c r="N324" s="85">
        <v>0</v>
      </c>
      <c r="O324" s="85">
        <v>1.0485100000000001E-2</v>
      </c>
      <c r="P324" s="85">
        <v>7.4390000000000003E-4</v>
      </c>
      <c r="Q324" s="85">
        <v>6.7540000000000005E-4</v>
      </c>
      <c r="R324" s="85">
        <v>4.3360000000000002E-4</v>
      </c>
      <c r="S324" s="85">
        <v>2.5233E-3</v>
      </c>
      <c r="T324" s="5">
        <v>0.92146600000000001</v>
      </c>
      <c r="U324" s="5">
        <v>0.19371730000000001</v>
      </c>
      <c r="V324" s="5">
        <v>0.81675390000000003</v>
      </c>
      <c r="W324" s="5">
        <v>0.68760909999999997</v>
      </c>
      <c r="X324" s="5">
        <v>0.88481679999999996</v>
      </c>
      <c r="Y324" s="5">
        <v>0.88656190000000001</v>
      </c>
      <c r="Z324" s="5">
        <v>2.7026999999999999E-2</v>
      </c>
      <c r="AA324" s="5">
        <v>0</v>
      </c>
      <c r="AB324" s="5">
        <v>3.5252600000000001E-3</v>
      </c>
      <c r="AC324" s="5">
        <v>0.47939999999999999</v>
      </c>
      <c r="AD324" s="40">
        <v>508656.8742655699</v>
      </c>
      <c r="AE324" s="19">
        <v>0.84811320000000001</v>
      </c>
      <c r="AF324" s="5">
        <v>1</v>
      </c>
      <c r="AG324" s="5">
        <v>0</v>
      </c>
      <c r="AH324" s="32">
        <v>1</v>
      </c>
      <c r="AI324" s="32">
        <v>0</v>
      </c>
      <c r="AJ324" s="32">
        <v>0</v>
      </c>
      <c r="AK324" s="16"/>
      <c r="AL324" s="34">
        <f t="shared" si="225"/>
        <v>-0.64483139402486567</v>
      </c>
      <c r="AM324" s="34">
        <f t="shared" si="226"/>
        <v>-0.60277861548730327</v>
      </c>
      <c r="AN324" s="34">
        <f t="shared" si="227"/>
        <v>-0.7671140995994028</v>
      </c>
      <c r="AO324" s="34">
        <f t="shared" si="228"/>
        <v>-0.13314093153581796</v>
      </c>
      <c r="AP324" s="34">
        <f t="shared" si="229"/>
        <v>-1.0666837789833283</v>
      </c>
      <c r="AQ324" s="34">
        <f t="shared" si="230"/>
        <v>-0.2890887150223076</v>
      </c>
      <c r="AR324" s="34">
        <f t="shared" si="231"/>
        <v>-0.42965995276555402</v>
      </c>
      <c r="AS324" s="34">
        <f t="shared" si="232"/>
        <v>-0.89875712930567653</v>
      </c>
      <c r="AT324" s="34">
        <f t="shared" si="233"/>
        <v>-0.15074875333706975</v>
      </c>
      <c r="AU324" s="34">
        <f t="shared" si="234"/>
        <v>-0.16356156710900385</v>
      </c>
      <c r="AV324" s="34">
        <f t="shared" si="235"/>
        <v>-0.63078654434556025</v>
      </c>
      <c r="AW324" s="34">
        <f t="shared" si="236"/>
        <v>-0.39272963025717289</v>
      </c>
      <c r="AX324" s="34">
        <f t="shared" si="237"/>
        <v>-0.18816061406762866</v>
      </c>
      <c r="AY324" s="34">
        <f t="shared" si="238"/>
        <v>-0.11214471167975329</v>
      </c>
      <c r="AZ324" s="34">
        <f t="shared" si="239"/>
        <v>-0.35657106645743802</v>
      </c>
      <c r="BA324" s="34">
        <f t="shared" si="240"/>
        <v>-0.11245371322867123</v>
      </c>
      <c r="BB324" s="34">
        <f t="shared" si="241"/>
        <v>0.40131664066283207</v>
      </c>
      <c r="BC324" s="34">
        <f t="shared" si="242"/>
        <v>0.61735887646430854</v>
      </c>
      <c r="BD324" s="34">
        <f t="shared" si="243"/>
        <v>0.93189604507747104</v>
      </c>
      <c r="BE324" s="34">
        <f t="shared" si="244"/>
        <v>0.378806911839486</v>
      </c>
      <c r="BF324" s="34">
        <f t="shared" si="245"/>
        <v>-0.74576434012170656</v>
      </c>
      <c r="BG324" s="34">
        <f t="shared" si="246"/>
        <v>-0.258133953880894</v>
      </c>
      <c r="BH324" s="34">
        <f t="shared" si="247"/>
        <v>-2.7189823480920694E-2</v>
      </c>
      <c r="BI324" s="19">
        <f t="shared" ref="BI324:BI387" si="255">IFERROR(AVERAGE(AN324,AQ324,BA324),"")</f>
        <v>-0.3895521759501272</v>
      </c>
      <c r="BJ324" s="19">
        <f t="shared" ref="BJ324:BJ387" si="256">IFERROR(AVERAGE(AM324,AR324,BB324),"")</f>
        <v>-0.21037397586334169</v>
      </c>
      <c r="BK324" s="19">
        <f t="shared" ref="BK324:BK387" si="257">IFERROR(AVERAGE(AL324,AS324,BC324),"")</f>
        <v>-0.3087432156220779</v>
      </c>
      <c r="BL324" s="19">
        <f t="shared" ref="BL324:BL387" si="258">IFERROR(AVERAGE(AL324,AT324),"")</f>
        <v>-0.39779007368096769</v>
      </c>
      <c r="BM324" s="19">
        <f t="shared" ref="BM324:BM387" si="259">IFERROR(AVERAGE(AP324,BD324,AU324),"")</f>
        <v>-9.9449767004953712E-2</v>
      </c>
      <c r="BN324" s="19">
        <f t="shared" ref="BN324:BN387" si="260">IFERROR(AVERAGE(AL324,AV324,BE324),"")</f>
        <v>-0.2989370088436466</v>
      </c>
      <c r="BO324" s="19">
        <f t="shared" ref="BO324:BO387" si="261">IFERROR(AVERAGE(AO324,AW324,AZ324),"")</f>
        <v>-0.29414720941680961</v>
      </c>
      <c r="BP324" s="19">
        <f t="shared" ref="BP324:BP387" si="262">IFERROR(AVERAGE(AL324,AX324),"")</f>
        <v>-0.41649600404624715</v>
      </c>
      <c r="BQ324" s="19">
        <f t="shared" ref="BQ324:BQ387" si="263">IFERROR(AVERAGE(AL324,AY324,BF324),"")</f>
        <v>-0.5009134819421085</v>
      </c>
      <c r="BR324" s="19">
        <f t="shared" ref="BR324:BR387" si="264">IFERROR(AVERAGE(AL324,BG324,AY324),"")</f>
        <v>-0.33837001986183762</v>
      </c>
      <c r="BS324" s="19">
        <f t="shared" ref="BS324:BS387" si="265">IFERROR(AVERAGE(AL324,AY324,BH324),"")</f>
        <v>-0.26138864306184656</v>
      </c>
      <c r="BT324" s="19">
        <f>IF(AND('[1]Ponderación por derecho'!$B$13&lt;&gt;1,'[1]Ponderación por derecho'!$B$13&lt;&gt;0),"Error ponderación",IFERROR(IF(SUM($BI$1126:$BS$1126)=0,0,SUMPRODUCT($BI$1126:$BS$1126,BI324:BS324)),""))</f>
        <v>-0.27882950253416716</v>
      </c>
      <c r="BU324" s="34">
        <f t="shared" ref="BU324:BU387" si="266">MAX(IF(OR(BT324="",BT324=0),0,(BT324-$BT$1126)/(2*$BT$1127)),-1)</f>
        <v>-0.27654397248747647</v>
      </c>
      <c r="BV324" s="16">
        <f t="shared" ref="BV324:BV387" si="267">IF(OR(BT324&lt;BT$1126-2*BT$1127,BT324&gt;BT$1126+2*BT$1127),1,0)</f>
        <v>0</v>
      </c>
      <c r="BW324" s="34">
        <f t="shared" si="248"/>
        <v>-0.47720180986391991</v>
      </c>
      <c r="BX324" s="34">
        <f t="shared" si="249"/>
        <v>-2.0912217876505334E-2</v>
      </c>
      <c r="BY324" s="34">
        <f t="shared" ref="BY324:BY387" si="268">IFERROR(IF(OR(ISBLANK(AE324),ISNA(AE324)),"",(AE324-BY$1126)/BY$1127),"")</f>
        <v>0.73585719375712888</v>
      </c>
      <c r="BZ324" s="34">
        <f t="shared" ref="BZ324:BZ387" si="269">IFERROR(-AVERAGE(BW324:BY324),"")</f>
        <v>-7.9247722005567886E-2</v>
      </c>
      <c r="CA324" s="19">
        <f t="shared" si="250"/>
        <v>-6.1162573929027172E-2</v>
      </c>
      <c r="CB324" s="16"/>
      <c r="CC324" s="5">
        <f t="shared" si="251"/>
        <v>17050</v>
      </c>
      <c r="CD324" s="6">
        <f t="shared" si="252"/>
        <v>1.2445279524487952E-4</v>
      </c>
      <c r="CE324" s="19">
        <f t="shared" si="253"/>
        <v>1.1995021107370123</v>
      </c>
      <c r="CF324" s="4">
        <f t="shared" si="254"/>
        <v>1.4928139058335418E-4</v>
      </c>
      <c r="CG324" s="3">
        <f>IF('Ponderación por derecho'!$D$20="Error ponderación","",CF324/$CF$1127)</f>
        <v>1.0028972429194192E-4</v>
      </c>
      <c r="CH324" s="39"/>
    </row>
    <row r="325" spans="1:86" ht="18.95" customHeight="1">
      <c r="A325" s="7">
        <v>17088</v>
      </c>
      <c r="B325" s="7" t="s">
        <v>758</v>
      </c>
      <c r="C325" s="7" t="s">
        <v>777</v>
      </c>
      <c r="D325" s="5">
        <v>0</v>
      </c>
      <c r="E325" s="5">
        <v>666</v>
      </c>
      <c r="F325" s="5">
        <v>65.994159999999994</v>
      </c>
      <c r="G325" s="5">
        <v>57.947130000000001</v>
      </c>
      <c r="H325" s="5">
        <v>64.996729999999999</v>
      </c>
      <c r="I325" s="5">
        <v>20.23499</v>
      </c>
      <c r="J325" s="5">
        <v>13.224539999999999</v>
      </c>
      <c r="K325" s="85">
        <v>2.4134999999999998E-3</v>
      </c>
      <c r="L325" s="85">
        <v>2.9526E-2</v>
      </c>
      <c r="M325" s="85">
        <v>3.7208999999999999E-2</v>
      </c>
      <c r="N325" s="85">
        <v>0</v>
      </c>
      <c r="O325" s="85">
        <v>1.47765E-2</v>
      </c>
      <c r="P325" s="85">
        <v>7.1583599999999997E-2</v>
      </c>
      <c r="Q325" s="85">
        <v>1.6076E-3</v>
      </c>
      <c r="R325" s="85">
        <v>5.5411000000000002E-3</v>
      </c>
      <c r="S325" s="85">
        <v>1.5444E-3</v>
      </c>
      <c r="T325" s="5">
        <v>0.98677689999999996</v>
      </c>
      <c r="U325" s="5">
        <v>0.16859499999999999</v>
      </c>
      <c r="V325" s="5">
        <v>0.83471070000000003</v>
      </c>
      <c r="W325" s="5">
        <v>0.71735539999999998</v>
      </c>
      <c r="X325" s="5">
        <v>0.83471070000000003</v>
      </c>
      <c r="Y325" s="5">
        <v>0.89090910000000001</v>
      </c>
      <c r="Z325" s="5">
        <v>6.3291100000000003E-2</v>
      </c>
      <c r="AA325" s="5">
        <v>1.5015E-3</v>
      </c>
      <c r="AB325" s="5">
        <v>0</v>
      </c>
      <c r="AC325" s="5">
        <v>0.48089999999999999</v>
      </c>
      <c r="AD325" s="40">
        <v>45558.558558558558</v>
      </c>
      <c r="AE325" s="19">
        <v>0.75377360000000004</v>
      </c>
      <c r="AF325" s="5">
        <v>1</v>
      </c>
      <c r="AG325" s="5">
        <v>0</v>
      </c>
      <c r="AH325" s="32">
        <v>1</v>
      </c>
      <c r="AI325" s="32">
        <v>0</v>
      </c>
      <c r="AJ325" s="32">
        <v>0</v>
      </c>
      <c r="AK325" s="16"/>
      <c r="AL325" s="34">
        <f t="shared" si="225"/>
        <v>-0.2113450198912171</v>
      </c>
      <c r="AM325" s="34">
        <f t="shared" si="226"/>
        <v>0.17360352710468641</v>
      </c>
      <c r="AN325" s="34">
        <f t="shared" si="227"/>
        <v>-1.1314982582859274</v>
      </c>
      <c r="AO325" s="34">
        <f t="shared" si="228"/>
        <v>4.7700490086945893E-2</v>
      </c>
      <c r="AP325" s="34">
        <f t="shared" si="229"/>
        <v>-0.87790822495160448</v>
      </c>
      <c r="AQ325" s="34">
        <f t="shared" si="230"/>
        <v>-0.3246297950983994</v>
      </c>
      <c r="AR325" s="34">
        <f t="shared" si="231"/>
        <v>0.42422157169692726</v>
      </c>
      <c r="AS325" s="34">
        <f t="shared" si="232"/>
        <v>-0.38097225303732118</v>
      </c>
      <c r="AT325" s="34">
        <f t="shared" si="233"/>
        <v>-0.15074875333706975</v>
      </c>
      <c r="AU325" s="34">
        <f t="shared" si="234"/>
        <v>-5.4541321335624067E-2</v>
      </c>
      <c r="AV325" s="34">
        <f t="shared" si="235"/>
        <v>1.0843653387700545</v>
      </c>
      <c r="AW325" s="34">
        <f t="shared" si="236"/>
        <v>-0.36661398806849721</v>
      </c>
      <c r="AX325" s="34">
        <f t="shared" si="237"/>
        <v>-2.5050004996362122E-2</v>
      </c>
      <c r="AY325" s="34">
        <f t="shared" si="238"/>
        <v>-0.15015143272526973</v>
      </c>
      <c r="AZ325" s="34">
        <f t="shared" si="239"/>
        <v>0.77803346363512393</v>
      </c>
      <c r="BA325" s="34">
        <f t="shared" si="240"/>
        <v>-0.35125276632818531</v>
      </c>
      <c r="BB325" s="34">
        <f t="shared" si="241"/>
        <v>0.84177955903282697</v>
      </c>
      <c r="BC325" s="34">
        <f t="shared" si="242"/>
        <v>0.94954344353406139</v>
      </c>
      <c r="BD325" s="34">
        <f t="shared" si="243"/>
        <v>0.33140663234318468</v>
      </c>
      <c r="BE325" s="34">
        <f t="shared" si="244"/>
        <v>0.4452760366852529</v>
      </c>
      <c r="BF325" s="34">
        <f t="shared" si="245"/>
        <v>-0.38295507700595488</v>
      </c>
      <c r="BG325" s="34">
        <f t="shared" si="246"/>
        <v>-0.14076461785763805</v>
      </c>
      <c r="BH325" s="34">
        <f t="shared" si="247"/>
        <v>-0.11506432621005545</v>
      </c>
      <c r="BI325" s="19">
        <f t="shared" si="255"/>
        <v>-0.60246027323750406</v>
      </c>
      <c r="BJ325" s="19">
        <f t="shared" si="256"/>
        <v>0.47986821927814688</v>
      </c>
      <c r="BK325" s="19">
        <f t="shared" si="257"/>
        <v>0.11907539020184103</v>
      </c>
      <c r="BL325" s="19">
        <f t="shared" si="258"/>
        <v>-0.18104688661414342</v>
      </c>
      <c r="BM325" s="19">
        <f t="shared" si="259"/>
        <v>-0.20034763798134794</v>
      </c>
      <c r="BN325" s="19">
        <f t="shared" si="260"/>
        <v>0.43943211852136344</v>
      </c>
      <c r="BO325" s="19">
        <f t="shared" si="261"/>
        <v>0.15303998855119086</v>
      </c>
      <c r="BP325" s="19">
        <f t="shared" si="262"/>
        <v>-0.11819751244378961</v>
      </c>
      <c r="BQ325" s="19">
        <f t="shared" si="263"/>
        <v>-0.24815050987414722</v>
      </c>
      <c r="BR325" s="19">
        <f t="shared" si="264"/>
        <v>-0.16742035682470832</v>
      </c>
      <c r="BS325" s="19">
        <f t="shared" si="265"/>
        <v>-0.15885359294218077</v>
      </c>
      <c r="BT325" s="19">
        <f>IF(AND('[1]Ponderación por derecho'!$B$13&lt;&gt;1,'[1]Ponderación por derecho'!$B$13&lt;&gt;0),"Error ponderación",IFERROR(IF(SUM($BI$1126:$BS$1126)=0,0,SUMPRODUCT($BI$1126:$BS$1126,BI325:BS325)),""))</f>
        <v>0.30432327368763384</v>
      </c>
      <c r="BU325" s="34">
        <f t="shared" si="266"/>
        <v>0.31263668607397754</v>
      </c>
      <c r="BV325" s="16">
        <f t="shared" si="267"/>
        <v>0</v>
      </c>
      <c r="BW325" s="34">
        <f t="shared" si="248"/>
        <v>-0.4554888862604049</v>
      </c>
      <c r="BX325" s="34">
        <f t="shared" si="249"/>
        <v>-4.6985463091125668E-2</v>
      </c>
      <c r="BY325" s="34">
        <f t="shared" si="268"/>
        <v>0.3461456464926651</v>
      </c>
      <c r="BZ325" s="34">
        <f t="shared" si="269"/>
        <v>5.2109567619621822E-2</v>
      </c>
      <c r="CA325" s="19">
        <f t="shared" si="250"/>
        <v>3.8679887551246607E-2</v>
      </c>
      <c r="CB325" s="16"/>
      <c r="CC325" s="5">
        <f t="shared" si="251"/>
        <v>17088</v>
      </c>
      <c r="CD325" s="6">
        <f t="shared" si="252"/>
        <v>9.7397839756862236E-5</v>
      </c>
      <c r="CE325" s="19">
        <f t="shared" si="253"/>
        <v>2.2409062765074963</v>
      </c>
      <c r="CF325" s="4">
        <f t="shared" si="254"/>
        <v>2.1825943042942395E-4</v>
      </c>
      <c r="CG325" s="3">
        <f>IF('Ponderación por derecho'!$D$20="Error ponderación","",CF325/$CF$1127)</f>
        <v>1.4663032020498869E-4</v>
      </c>
      <c r="CH325" s="39"/>
    </row>
    <row r="326" spans="1:86" ht="18.95" customHeight="1">
      <c r="A326" s="7">
        <v>17174</v>
      </c>
      <c r="B326" s="7" t="s">
        <v>758</v>
      </c>
      <c r="C326" s="7" t="s">
        <v>776</v>
      </c>
      <c r="D326" s="5">
        <v>0</v>
      </c>
      <c r="E326" s="5">
        <v>2467</v>
      </c>
      <c r="F326" s="5">
        <v>42.37321</v>
      </c>
      <c r="G326" s="5">
        <v>45.226660000000003</v>
      </c>
      <c r="H326" s="5">
        <v>61.181469999999997</v>
      </c>
      <c r="I326" s="5">
        <v>13.428900000000001</v>
      </c>
      <c r="J326" s="5">
        <v>4.6030059999999997</v>
      </c>
      <c r="K326" s="85">
        <v>1.7881399999999999E-2</v>
      </c>
      <c r="L326" s="85">
        <v>0</v>
      </c>
      <c r="M326" s="85">
        <v>0</v>
      </c>
      <c r="N326" s="85">
        <v>0</v>
      </c>
      <c r="O326" s="85">
        <v>0</v>
      </c>
      <c r="P326" s="85">
        <v>4.9980000000000001E-4</v>
      </c>
      <c r="Q326" s="85">
        <v>0</v>
      </c>
      <c r="R326" s="85">
        <v>0</v>
      </c>
      <c r="S326" s="85">
        <v>0</v>
      </c>
      <c r="T326" s="5">
        <v>0.95763149999999997</v>
      </c>
      <c r="U326" s="5">
        <v>0.22052069999999999</v>
      </c>
      <c r="V326" s="5">
        <v>0.81163859999999999</v>
      </c>
      <c r="W326" s="5">
        <v>0.71260849999999998</v>
      </c>
      <c r="X326" s="5">
        <v>0.86983160000000004</v>
      </c>
      <c r="Y326" s="5">
        <v>0.90045940000000002</v>
      </c>
      <c r="Z326" s="5">
        <v>5.5147099999999998E-2</v>
      </c>
      <c r="AA326" s="5">
        <v>0</v>
      </c>
      <c r="AB326" s="5">
        <v>0</v>
      </c>
      <c r="AC326" s="5">
        <v>0.52710000000000001</v>
      </c>
      <c r="AD326" s="40">
        <v>208556.14106201864</v>
      </c>
      <c r="AE326" s="19">
        <v>0.75377360000000004</v>
      </c>
      <c r="AF326" s="5">
        <v>1</v>
      </c>
      <c r="AG326" s="5">
        <v>0</v>
      </c>
      <c r="AH326" s="32">
        <v>1</v>
      </c>
      <c r="AI326" s="32">
        <v>0</v>
      </c>
      <c r="AJ326" s="32">
        <v>0</v>
      </c>
      <c r="AK326" s="16"/>
      <c r="AL326" s="34">
        <f t="shared" si="225"/>
        <v>-1.6532362642327376</v>
      </c>
      <c r="AM326" s="34">
        <f t="shared" si="226"/>
        <v>-1.1041793797221122</v>
      </c>
      <c r="AN326" s="34">
        <f t="shared" si="227"/>
        <v>-1.5902593064945194</v>
      </c>
      <c r="AO326" s="34">
        <f t="shared" si="228"/>
        <v>-0.55978034327969128</v>
      </c>
      <c r="AP326" s="34">
        <f t="shared" si="229"/>
        <v>-1.5290914755781047</v>
      </c>
      <c r="AQ326" s="34">
        <f t="shared" si="230"/>
        <v>0.11292661409372085</v>
      </c>
      <c r="AR326" s="34">
        <f t="shared" si="231"/>
        <v>-0.60911705809610017</v>
      </c>
      <c r="AS326" s="34">
        <f t="shared" si="232"/>
        <v>-0.95991233330143277</v>
      </c>
      <c r="AT326" s="34">
        <f t="shared" si="233"/>
        <v>-0.15074875333706975</v>
      </c>
      <c r="AU326" s="34">
        <f t="shared" si="234"/>
        <v>-0.42992876172112682</v>
      </c>
      <c r="AV326" s="34">
        <f t="shared" si="235"/>
        <v>-0.63669662830509866</v>
      </c>
      <c r="AW326" s="34">
        <f t="shared" si="236"/>
        <v>-0.41165100414070804</v>
      </c>
      <c r="AX326" s="34">
        <f t="shared" si="237"/>
        <v>-0.20200785050292994</v>
      </c>
      <c r="AY326" s="34">
        <f t="shared" si="238"/>
        <v>-0.21011422768154267</v>
      </c>
      <c r="AZ326" s="34">
        <f t="shared" si="239"/>
        <v>0.27170905421250435</v>
      </c>
      <c r="BA326" s="34">
        <f t="shared" si="240"/>
        <v>0.14232497104177799</v>
      </c>
      <c r="BB326" s="34">
        <f t="shared" si="241"/>
        <v>0.27584328425533988</v>
      </c>
      <c r="BC326" s="34">
        <f t="shared" si="242"/>
        <v>0.89653359284932377</v>
      </c>
      <c r="BD326" s="34">
        <f t="shared" si="243"/>
        <v>0.7523080518449945</v>
      </c>
      <c r="BE326" s="34">
        <f t="shared" si="244"/>
        <v>0.59130108338531939</v>
      </c>
      <c r="BF326" s="34">
        <f t="shared" si="245"/>
        <v>-0.46443286464758071</v>
      </c>
      <c r="BG326" s="34">
        <f t="shared" si="246"/>
        <v>-0.258133953880894</v>
      </c>
      <c r="BH326" s="34">
        <f t="shared" si="247"/>
        <v>-0.11506432621005545</v>
      </c>
      <c r="BI326" s="19">
        <f t="shared" si="255"/>
        <v>-0.44500257378634017</v>
      </c>
      <c r="BJ326" s="19">
        <f t="shared" si="256"/>
        <v>-0.47915105118762424</v>
      </c>
      <c r="BK326" s="19">
        <f t="shared" si="257"/>
        <v>-0.57220500156161558</v>
      </c>
      <c r="BL326" s="19">
        <f t="shared" si="258"/>
        <v>-0.90199250878490367</v>
      </c>
      <c r="BM326" s="19">
        <f t="shared" si="259"/>
        <v>-0.40223739515141227</v>
      </c>
      <c r="BN326" s="19">
        <f t="shared" si="260"/>
        <v>-0.56621060305083903</v>
      </c>
      <c r="BO326" s="19">
        <f t="shared" si="261"/>
        <v>-0.23324076440263164</v>
      </c>
      <c r="BP326" s="19">
        <f t="shared" si="262"/>
        <v>-0.92762205736783376</v>
      </c>
      <c r="BQ326" s="19">
        <f t="shared" si="263"/>
        <v>-0.77592778552062036</v>
      </c>
      <c r="BR326" s="19">
        <f t="shared" si="264"/>
        <v>-0.70716148193172479</v>
      </c>
      <c r="BS326" s="19">
        <f t="shared" si="265"/>
        <v>-0.65947160604144528</v>
      </c>
      <c r="BT326" s="19">
        <f>IF(AND('[1]Ponderación por derecho'!$B$13&lt;&gt;1,'[1]Ponderación por derecho'!$B$13&lt;&gt;0),"Error ponderación",IFERROR(IF(SUM($BI$1126:$BS$1126)=0,0,SUMPRODUCT($BI$1126:$BS$1126,BI326:BS326)),""))</f>
        <v>-0.38231377335409239</v>
      </c>
      <c r="BU326" s="34">
        <f t="shared" si="266"/>
        <v>-0.38109793041846857</v>
      </c>
      <c r="BV326" s="16">
        <f t="shared" si="267"/>
        <v>0</v>
      </c>
      <c r="BW326" s="34">
        <f t="shared" si="248"/>
        <v>0.21326916072785751</v>
      </c>
      <c r="BX326" s="34">
        <f t="shared" si="249"/>
        <v>-3.7808414084772139E-2</v>
      </c>
      <c r="BY326" s="34">
        <f t="shared" si="268"/>
        <v>0.3461456464926651</v>
      </c>
      <c r="BZ326" s="34">
        <f t="shared" si="269"/>
        <v>-0.17386879771191679</v>
      </c>
      <c r="CA326" s="19">
        <f t="shared" si="250"/>
        <v>-0.13308245849264388</v>
      </c>
      <c r="CB326" s="16"/>
      <c r="CC326" s="5">
        <f t="shared" si="251"/>
        <v>17174</v>
      </c>
      <c r="CD326" s="6">
        <f t="shared" si="252"/>
        <v>3.6078148750777646E-4</v>
      </c>
      <c r="CE326" s="19">
        <f t="shared" si="253"/>
        <v>0.97735874509571208</v>
      </c>
      <c r="CF326" s="4">
        <f t="shared" si="254"/>
        <v>3.526129418843647E-4</v>
      </c>
      <c r="CG326" s="3">
        <f>IF('Ponderación por derecho'!$D$20="Error ponderación","",CF326/$CF$1127)</f>
        <v>2.3689124669298684E-4</v>
      </c>
      <c r="CH326" s="39"/>
    </row>
    <row r="327" spans="1:86" ht="18.95" customHeight="1">
      <c r="A327" s="7">
        <v>17272</v>
      </c>
      <c r="B327" s="7" t="s">
        <v>758</v>
      </c>
      <c r="C327" s="7" t="s">
        <v>775</v>
      </c>
      <c r="D327" s="5">
        <v>0</v>
      </c>
      <c r="E327" s="5">
        <v>403</v>
      </c>
      <c r="F327" s="5">
        <v>72.719930000000005</v>
      </c>
      <c r="G327" s="5">
        <v>53.907989999999998</v>
      </c>
      <c r="H327" s="5">
        <v>68.631649999999993</v>
      </c>
      <c r="I327" s="5">
        <v>29.9834</v>
      </c>
      <c r="J327" s="5">
        <v>10.593540000000001</v>
      </c>
      <c r="K327" s="85">
        <v>5.6865699999999998E-2</v>
      </c>
      <c r="L327" s="85">
        <v>6.0395400000000002E-2</v>
      </c>
      <c r="M327" s="85">
        <v>2.6002399999999998E-2</v>
      </c>
      <c r="N327" s="85">
        <v>9.2113899999999999E-2</v>
      </c>
      <c r="O327" s="85">
        <v>0.1100052</v>
      </c>
      <c r="P327" s="85">
        <v>1.9392300000000001E-2</v>
      </c>
      <c r="Q327" s="85">
        <v>6.2421499999999998E-2</v>
      </c>
      <c r="R327" s="85">
        <v>1.4047199999999999E-2</v>
      </c>
      <c r="S327" s="85">
        <v>4.80171E-2</v>
      </c>
      <c r="T327" s="5">
        <v>0.99322029999999994</v>
      </c>
      <c r="U327" s="5">
        <v>0.2</v>
      </c>
      <c r="V327" s="5">
        <v>0.81694909999999998</v>
      </c>
      <c r="W327" s="5">
        <v>0.72203390000000001</v>
      </c>
      <c r="X327" s="5">
        <v>0.86440680000000003</v>
      </c>
      <c r="Y327" s="5">
        <v>0.92542369999999996</v>
      </c>
      <c r="Z327" s="5">
        <v>0.14285709999999999</v>
      </c>
      <c r="AA327" s="5">
        <v>1.24069E-3</v>
      </c>
      <c r="AB327" s="5">
        <v>4.96278E-3</v>
      </c>
      <c r="AC327" s="5">
        <v>0.45650000000000002</v>
      </c>
      <c r="AD327" s="40">
        <v>28429.280397022332</v>
      </c>
      <c r="AE327" s="19">
        <v>0.65943399999999996</v>
      </c>
      <c r="AF327" s="5">
        <v>0</v>
      </c>
      <c r="AG327" s="5">
        <v>0</v>
      </c>
      <c r="AH327" s="32">
        <v>1</v>
      </c>
      <c r="AI327" s="32">
        <v>0</v>
      </c>
      <c r="AJ327" s="32">
        <v>0</v>
      </c>
      <c r="AK327" s="16"/>
      <c r="AL327" s="34">
        <f t="shared" si="225"/>
        <v>0.19921547299560105</v>
      </c>
      <c r="AM327" s="34">
        <f t="shared" si="226"/>
        <v>-0.23213179952085494</v>
      </c>
      <c r="AN327" s="34">
        <f t="shared" si="227"/>
        <v>-0.69442196221321628</v>
      </c>
      <c r="AO327" s="34">
        <f t="shared" si="228"/>
        <v>0.91779950887742023</v>
      </c>
      <c r="AP327" s="34">
        <f t="shared" si="229"/>
        <v>-1.0766272849701952</v>
      </c>
      <c r="AQ327" s="34">
        <f t="shared" si="230"/>
        <v>1.2157156367062523</v>
      </c>
      <c r="AR327" s="34">
        <f t="shared" si="231"/>
        <v>1.5045759542253048</v>
      </c>
      <c r="AS327" s="34">
        <f t="shared" si="232"/>
        <v>-0.55533732340975239</v>
      </c>
      <c r="AT327" s="34">
        <f t="shared" si="233"/>
        <v>1.9628857769997963</v>
      </c>
      <c r="AU327" s="34">
        <f t="shared" si="234"/>
        <v>2.3646823070093106</v>
      </c>
      <c r="AV327" s="34">
        <f t="shared" si="235"/>
        <v>-0.17927646769231029</v>
      </c>
      <c r="AW327" s="34">
        <f t="shared" si="236"/>
        <v>1.3370912817211391</v>
      </c>
      <c r="AX327" s="34">
        <f t="shared" si="237"/>
        <v>0.24659662286875783</v>
      </c>
      <c r="AY327" s="34">
        <f t="shared" si="238"/>
        <v>1.6541952269253295</v>
      </c>
      <c r="AZ327" s="34">
        <f t="shared" si="239"/>
        <v>0.8899705343108979</v>
      </c>
      <c r="BA327" s="34">
        <f t="shared" si="240"/>
        <v>-5.2733750848303319E-2</v>
      </c>
      <c r="BB327" s="34">
        <f t="shared" si="241"/>
        <v>0.40610470767175355</v>
      </c>
      <c r="BC327" s="34">
        <f t="shared" si="242"/>
        <v>1.0017894538626013</v>
      </c>
      <c r="BD327" s="34">
        <f t="shared" si="243"/>
        <v>0.68729530956010376</v>
      </c>
      <c r="BE327" s="34">
        <f t="shared" si="244"/>
        <v>0.9730077390227817</v>
      </c>
      <c r="BF327" s="34">
        <f t="shared" si="245"/>
        <v>0.41307410416958484</v>
      </c>
      <c r="BG327" s="34">
        <f t="shared" si="246"/>
        <v>-0.16115162853244683</v>
      </c>
      <c r="BH327" s="34">
        <f t="shared" si="247"/>
        <v>8.6433789390953537E-3</v>
      </c>
      <c r="BI327" s="19">
        <f t="shared" si="255"/>
        <v>0.15618664121491088</v>
      </c>
      <c r="BJ327" s="19">
        <f t="shared" si="256"/>
        <v>0.5595162874587345</v>
      </c>
      <c r="BK327" s="19">
        <f t="shared" si="257"/>
        <v>0.21522253448281667</v>
      </c>
      <c r="BL327" s="19">
        <f t="shared" si="258"/>
        <v>1.0810506249976988</v>
      </c>
      <c r="BM327" s="19">
        <f t="shared" si="259"/>
        <v>0.65845011053307301</v>
      </c>
      <c r="BN327" s="19">
        <f t="shared" si="260"/>
        <v>0.33098224810869081</v>
      </c>
      <c r="BO327" s="19">
        <f t="shared" si="261"/>
        <v>1.0482871083031524</v>
      </c>
      <c r="BP327" s="19">
        <f t="shared" si="262"/>
        <v>0.22290604793217944</v>
      </c>
      <c r="BQ327" s="19">
        <f t="shared" si="263"/>
        <v>0.75549493469683837</v>
      </c>
      <c r="BR327" s="19">
        <f t="shared" si="264"/>
        <v>0.56408635712949462</v>
      </c>
      <c r="BS327" s="19">
        <f t="shared" si="265"/>
        <v>0.62068469295334194</v>
      </c>
      <c r="BT327" s="19">
        <f>IF(AND('[1]Ponderación por derecho'!$B$13&lt;&gt;1,'[1]Ponderación por derecho'!$B$13&lt;&gt;0),"Error ponderación",IFERROR(IF(SUM($BI$1126:$BS$1126)=0,0,SUMPRODUCT($BI$1126:$BS$1126,BI327:BS327)),""))</f>
        <v>0.73534148607593042</v>
      </c>
      <c r="BU327" s="34">
        <f t="shared" si="266"/>
        <v>0.74811020961993902</v>
      </c>
      <c r="BV327" s="16">
        <f t="shared" si="267"/>
        <v>0</v>
      </c>
      <c r="BW327" s="34">
        <f t="shared" si="248"/>
        <v>-0.80868577687758203</v>
      </c>
      <c r="BX327" s="34">
        <f t="shared" si="249"/>
        <v>-4.7949871413737091E-2</v>
      </c>
      <c r="BY327" s="34">
        <f t="shared" si="268"/>
        <v>-4.3565900771799115E-2</v>
      </c>
      <c r="BZ327" s="34">
        <f t="shared" si="269"/>
        <v>0.30006718302103941</v>
      </c>
      <c r="CA327" s="19">
        <f t="shared" si="250"/>
        <v>0.22714829105665138</v>
      </c>
      <c r="CB327" s="16"/>
      <c r="CC327" s="5">
        <f t="shared" si="251"/>
        <v>17272</v>
      </c>
      <c r="CD327" s="6">
        <f t="shared" si="252"/>
        <v>5.8935930063086304E-5</v>
      </c>
      <c r="CE327" s="19">
        <f t="shared" si="253"/>
        <v>2.6199907950775847</v>
      </c>
      <c r="CF327" s="4">
        <f t="shared" si="254"/>
        <v>1.5441159426462242E-4</v>
      </c>
      <c r="CG327" s="3">
        <f>IF('Ponderación por derecho'!$D$20="Error ponderación","",CF327/$CF$1127)</f>
        <v>1.0373628056225355E-4</v>
      </c>
      <c r="CH327" s="39"/>
    </row>
    <row r="328" spans="1:86" ht="18.95" customHeight="1">
      <c r="A328" s="7">
        <v>17380</v>
      </c>
      <c r="B328" s="7" t="s">
        <v>758</v>
      </c>
      <c r="C328" s="7" t="s">
        <v>774</v>
      </c>
      <c r="D328" s="5">
        <v>0</v>
      </c>
      <c r="E328" s="5">
        <v>9406</v>
      </c>
      <c r="F328" s="5">
        <v>50.844259999999998</v>
      </c>
      <c r="G328" s="5">
        <v>45.709670000000003</v>
      </c>
      <c r="H328" s="5">
        <v>70.327629999999999</v>
      </c>
      <c r="I328" s="5">
        <v>9.5147200000000005</v>
      </c>
      <c r="J328" s="5">
        <v>8.1480099999999993</v>
      </c>
      <c r="K328" s="85">
        <v>1.8369699999999999E-2</v>
      </c>
      <c r="L328" s="85">
        <v>3.2571000000000002E-3</v>
      </c>
      <c r="M328" s="85">
        <v>1.06699E-2</v>
      </c>
      <c r="N328" s="85">
        <v>0</v>
      </c>
      <c r="O328" s="85">
        <v>1.751E-3</v>
      </c>
      <c r="P328" s="85">
        <v>4.4250000000000002E-4</v>
      </c>
      <c r="Q328" s="85">
        <v>5.4799999999999997E-5</v>
      </c>
      <c r="R328" s="85">
        <v>0</v>
      </c>
      <c r="S328" s="85">
        <v>1.7640000000000001E-4</v>
      </c>
      <c r="T328" s="5">
        <v>0.88387789999999999</v>
      </c>
      <c r="U328" s="5">
        <v>0.15298410000000001</v>
      </c>
      <c r="V328" s="5">
        <v>0.78922499999999995</v>
      </c>
      <c r="W328" s="5">
        <v>0.61112610000000001</v>
      </c>
      <c r="X328" s="5">
        <v>0.80704830000000005</v>
      </c>
      <c r="Y328" s="5">
        <v>0.85619769999999995</v>
      </c>
      <c r="Z328" s="5">
        <v>6.2534000000000006E-2</v>
      </c>
      <c r="AA328" s="5">
        <v>4.2526E-4</v>
      </c>
      <c r="AB328" s="5">
        <v>2.2326199999999998E-3</v>
      </c>
      <c r="AC328" s="5">
        <v>0.53920000000000001</v>
      </c>
      <c r="AD328" s="40">
        <v>393532.00085052097</v>
      </c>
      <c r="AE328" s="19">
        <v>0.78867920000000002</v>
      </c>
      <c r="AF328" s="5">
        <v>1</v>
      </c>
      <c r="AG328" s="5">
        <v>0</v>
      </c>
      <c r="AH328" s="32">
        <v>1</v>
      </c>
      <c r="AI328" s="32">
        <v>0</v>
      </c>
      <c r="AJ328" s="32">
        <v>0</v>
      </c>
      <c r="AK328" s="16"/>
      <c r="AL328" s="34">
        <f t="shared" si="225"/>
        <v>-1.1361388221154969</v>
      </c>
      <c r="AM328" s="34">
        <f t="shared" si="226"/>
        <v>-1.0556605811379081</v>
      </c>
      <c r="AN328" s="34">
        <f t="shared" si="227"/>
        <v>-0.49049102106089371</v>
      </c>
      <c r="AO328" s="34">
        <f t="shared" si="228"/>
        <v>-0.90914235999516579</v>
      </c>
      <c r="AP328" s="34">
        <f t="shared" si="229"/>
        <v>-1.261337821970296</v>
      </c>
      <c r="AQ328" s="34">
        <f t="shared" si="230"/>
        <v>0.12673965882561802</v>
      </c>
      <c r="AR328" s="34">
        <f t="shared" si="231"/>
        <v>-0.49512643115378252</v>
      </c>
      <c r="AS328" s="34">
        <f t="shared" si="232"/>
        <v>-0.79389785394401813</v>
      </c>
      <c r="AT328" s="34">
        <f t="shared" si="233"/>
        <v>-0.15074875333706975</v>
      </c>
      <c r="AU328" s="34">
        <f t="shared" si="234"/>
        <v>-0.3854457374518469</v>
      </c>
      <c r="AV328" s="34">
        <f t="shared" si="235"/>
        <v>-0.63808396059056194</v>
      </c>
      <c r="AW328" s="34">
        <f t="shared" si="236"/>
        <v>-0.41011577866126214</v>
      </c>
      <c r="AX328" s="34">
        <f t="shared" si="237"/>
        <v>-0.20200785050292994</v>
      </c>
      <c r="AY328" s="34">
        <f t="shared" si="238"/>
        <v>-0.20326533035553479</v>
      </c>
      <c r="AZ328" s="34">
        <f t="shared" si="239"/>
        <v>-1.0095651078436734</v>
      </c>
      <c r="BA328" s="34">
        <f t="shared" si="240"/>
        <v>-0.49964157380326513</v>
      </c>
      <c r="BB328" s="34">
        <f t="shared" si="241"/>
        <v>-0.2739406230765753</v>
      </c>
      <c r="BC328" s="34">
        <f t="shared" si="242"/>
        <v>-0.23674641539370042</v>
      </c>
      <c r="BD328" s="34">
        <f t="shared" si="243"/>
        <v>-1.0945713136896359E-4</v>
      </c>
      <c r="BE328" s="34">
        <f t="shared" si="244"/>
        <v>-8.5464757428512089E-2</v>
      </c>
      <c r="BF328" s="34">
        <f t="shared" si="245"/>
        <v>-0.39052958990176462</v>
      </c>
      <c r="BG328" s="34">
        <f t="shared" si="246"/>
        <v>-0.22489220640353813</v>
      </c>
      <c r="BH328" s="34">
        <f t="shared" si="247"/>
        <v>-5.9411587891996409E-2</v>
      </c>
      <c r="BI328" s="19">
        <f t="shared" si="255"/>
        <v>-0.2877976453461803</v>
      </c>
      <c r="BJ328" s="19">
        <f t="shared" si="256"/>
        <v>-0.60824254512275522</v>
      </c>
      <c r="BK328" s="19">
        <f t="shared" si="257"/>
        <v>-0.72226103048440515</v>
      </c>
      <c r="BL328" s="19">
        <f t="shared" si="258"/>
        <v>-0.6434437877262833</v>
      </c>
      <c r="BM328" s="19">
        <f t="shared" si="259"/>
        <v>-0.54896433885117057</v>
      </c>
      <c r="BN328" s="19">
        <f t="shared" si="260"/>
        <v>-0.61989584671152365</v>
      </c>
      <c r="BO328" s="19">
        <f t="shared" si="261"/>
        <v>-0.77627441550003373</v>
      </c>
      <c r="BP328" s="19">
        <f t="shared" si="262"/>
        <v>-0.6690733363092134</v>
      </c>
      <c r="BQ328" s="19">
        <f t="shared" si="263"/>
        <v>-0.57664458079093206</v>
      </c>
      <c r="BR328" s="19">
        <f t="shared" si="264"/>
        <v>-0.52143211962485658</v>
      </c>
      <c r="BS328" s="19">
        <f t="shared" si="265"/>
        <v>-0.46627191345434271</v>
      </c>
      <c r="BT328" s="19">
        <f>IF(AND('[1]Ponderación por derecho'!$B$13&lt;&gt;1,'[1]Ponderación por derecho'!$B$13&lt;&gt;0),"Error ponderación",IFERROR(IF(SUM($BI$1126:$BS$1126)=0,0,SUMPRODUCT($BI$1126:$BS$1126,BI328:BS328)),""))</f>
        <v>-0.69575447078802499</v>
      </c>
      <c r="BU328" s="34">
        <f t="shared" si="266"/>
        <v>-0.69777857409227284</v>
      </c>
      <c r="BV328" s="16">
        <f t="shared" si="267"/>
        <v>0</v>
      </c>
      <c r="BW328" s="34">
        <f t="shared" si="248"/>
        <v>0.38842007779621185</v>
      </c>
      <c r="BX328" s="34">
        <f t="shared" si="249"/>
        <v>-2.73939496234024E-2</v>
      </c>
      <c r="BY328" s="34">
        <f t="shared" si="268"/>
        <v>0.4903387041714603</v>
      </c>
      <c r="BZ328" s="34">
        <f t="shared" si="269"/>
        <v>-0.28378827744808993</v>
      </c>
      <c r="CA328" s="19">
        <f t="shared" si="250"/>
        <v>-0.21663040206551468</v>
      </c>
      <c r="CB328" s="16"/>
      <c r="CC328" s="5">
        <f t="shared" si="251"/>
        <v>17380</v>
      </c>
      <c r="CD328" s="6">
        <f t="shared" si="252"/>
        <v>1.3755616828123817E-3</v>
      </c>
      <c r="CE328" s="19">
        <f t="shared" si="253"/>
        <v>0.50610694389552657</v>
      </c>
      <c r="CF328" s="4">
        <f t="shared" si="254"/>
        <v>6.961813194279622E-4</v>
      </c>
      <c r="CG328" s="3">
        <f>IF('Ponderación por derecho'!$D$20="Error ponderación","",CF328/$CF$1127)</f>
        <v>4.6770620443574592E-4</v>
      </c>
      <c r="CH328" s="39"/>
    </row>
    <row r="329" spans="1:86" ht="18.95" customHeight="1">
      <c r="A329" s="7">
        <v>17388</v>
      </c>
      <c r="B329" s="7" t="s">
        <v>758</v>
      </c>
      <c r="C329" s="7" t="s">
        <v>773</v>
      </c>
      <c r="D329" s="5">
        <v>0</v>
      </c>
      <c r="E329" s="5">
        <v>554</v>
      </c>
      <c r="F329" s="5">
        <v>63.818300000000001</v>
      </c>
      <c r="G329" s="5">
        <v>53.677280000000003</v>
      </c>
      <c r="H329" s="5">
        <v>66.657520000000005</v>
      </c>
      <c r="I329" s="5">
        <v>22.145990000000001</v>
      </c>
      <c r="J329" s="5">
        <v>14.544460000000001</v>
      </c>
      <c r="K329" s="85">
        <v>1.6912E-2</v>
      </c>
      <c r="L329" s="85">
        <v>1.05288E-2</v>
      </c>
      <c r="M329" s="85">
        <v>3.0099299999999999E-2</v>
      </c>
      <c r="N329" s="85">
        <v>0</v>
      </c>
      <c r="O329" s="85">
        <v>2.1836E-3</v>
      </c>
      <c r="P329" s="85">
        <v>1.7698599999999998E-2</v>
      </c>
      <c r="Q329" s="85">
        <v>8.275E-4</v>
      </c>
      <c r="R329" s="85">
        <v>2.2003000000000001E-3</v>
      </c>
      <c r="S329" s="85">
        <v>2.4340000000000001E-4</v>
      </c>
      <c r="T329" s="5">
        <v>0.94855959999999995</v>
      </c>
      <c r="U329" s="5">
        <v>0.1111111</v>
      </c>
      <c r="V329" s="5">
        <v>0.81069959999999996</v>
      </c>
      <c r="W329" s="5">
        <v>0.70576130000000004</v>
      </c>
      <c r="X329" s="5">
        <v>0.79835389999999995</v>
      </c>
      <c r="Y329" s="5">
        <v>0.90946499999999997</v>
      </c>
      <c r="Z329" s="5">
        <v>0</v>
      </c>
      <c r="AA329" s="5">
        <v>0</v>
      </c>
      <c r="AB329" s="5">
        <v>1.8050500000000001E-3</v>
      </c>
      <c r="AC329" s="5">
        <v>0.39400000000000002</v>
      </c>
      <c r="AD329" s="40">
        <v>3790.6137184115523</v>
      </c>
      <c r="AE329" s="19">
        <v>0.63490559999999996</v>
      </c>
      <c r="AF329" s="5">
        <v>0</v>
      </c>
      <c r="AG329" s="5">
        <v>0</v>
      </c>
      <c r="AH329" s="32">
        <v>1</v>
      </c>
      <c r="AI329" s="32">
        <v>0</v>
      </c>
      <c r="AJ329" s="32">
        <v>0</v>
      </c>
      <c r="AK329" s="16"/>
      <c r="AL329" s="34">
        <f t="shared" si="225"/>
        <v>-0.34416582019403857</v>
      </c>
      <c r="AM329" s="34">
        <f t="shared" si="226"/>
        <v>-0.25530683113792602</v>
      </c>
      <c r="AN329" s="34">
        <f t="shared" si="227"/>
        <v>-0.93179869357622225</v>
      </c>
      <c r="AO329" s="34">
        <f t="shared" si="228"/>
        <v>0.21826771334782616</v>
      </c>
      <c r="AP329" s="34">
        <f t="shared" si="229"/>
        <v>-0.7782148529638665</v>
      </c>
      <c r="AQ329" s="34">
        <f t="shared" si="230"/>
        <v>8.5504198441250831E-2</v>
      </c>
      <c r="AR329" s="34">
        <f t="shared" si="231"/>
        <v>-0.2406345082971153</v>
      </c>
      <c r="AS329" s="34">
        <f t="shared" si="232"/>
        <v>-0.49159307833909643</v>
      </c>
      <c r="AT329" s="34">
        <f t="shared" si="233"/>
        <v>-0.15074875333706975</v>
      </c>
      <c r="AU329" s="34">
        <f t="shared" si="234"/>
        <v>-0.37445581380884824</v>
      </c>
      <c r="AV329" s="34">
        <f t="shared" si="235"/>
        <v>-0.22028387941812111</v>
      </c>
      <c r="AW329" s="34">
        <f t="shared" si="236"/>
        <v>-0.38846853909980583</v>
      </c>
      <c r="AX329" s="34">
        <f t="shared" si="237"/>
        <v>-0.13174015140562051</v>
      </c>
      <c r="AY329" s="34">
        <f t="shared" si="238"/>
        <v>-0.20066399180200573</v>
      </c>
      <c r="AZ329" s="34">
        <f t="shared" si="239"/>
        <v>0.11410873272640101</v>
      </c>
      <c r="BA329" s="34">
        <f t="shared" si="240"/>
        <v>-0.89766375928930542</v>
      </c>
      <c r="BB329" s="34">
        <f t="shared" si="241"/>
        <v>0.25281052338762205</v>
      </c>
      <c r="BC329" s="34">
        <f t="shared" si="242"/>
        <v>0.82006915298150862</v>
      </c>
      <c r="BD329" s="34">
        <f t="shared" si="243"/>
        <v>-0.10430625452883251</v>
      </c>
      <c r="BE329" s="34">
        <f t="shared" si="244"/>
        <v>0.72899761234902827</v>
      </c>
      <c r="BF329" s="34">
        <f t="shared" si="245"/>
        <v>-1.0161597436814094</v>
      </c>
      <c r="BG329" s="34">
        <f t="shared" si="246"/>
        <v>-0.258133953880894</v>
      </c>
      <c r="BH329" s="34">
        <f t="shared" si="247"/>
        <v>-7.0069667333483313E-2</v>
      </c>
      <c r="BI329" s="19">
        <f t="shared" si="255"/>
        <v>-0.58131941814142563</v>
      </c>
      <c r="BJ329" s="19">
        <f t="shared" si="256"/>
        <v>-8.104360534913975E-2</v>
      </c>
      <c r="BK329" s="19">
        <f t="shared" si="257"/>
        <v>-5.2299151838754625E-3</v>
      </c>
      <c r="BL329" s="19">
        <f t="shared" si="258"/>
        <v>-0.24745728676555417</v>
      </c>
      <c r="BM329" s="19">
        <f t="shared" si="259"/>
        <v>-0.41899230710051572</v>
      </c>
      <c r="BN329" s="19">
        <f t="shared" si="260"/>
        <v>5.4849304245622843E-2</v>
      </c>
      <c r="BO329" s="19">
        <f t="shared" si="261"/>
        <v>-1.8697364341859552E-2</v>
      </c>
      <c r="BP329" s="19">
        <f t="shared" si="262"/>
        <v>-0.23795298579982954</v>
      </c>
      <c r="BQ329" s="19">
        <f t="shared" si="263"/>
        <v>-0.52032985189248449</v>
      </c>
      <c r="BR329" s="19">
        <f t="shared" si="264"/>
        <v>-0.26765458862564606</v>
      </c>
      <c r="BS329" s="19">
        <f t="shared" si="265"/>
        <v>-0.20496649310984252</v>
      </c>
      <c r="BT329" s="19">
        <f>IF(AND('[1]Ponderación por derecho'!$B$13&lt;&gt;1,'[1]Ponderación por derecho'!$B$13&lt;&gt;0),"Error ponderación",IFERROR(IF(SUM($BI$1126:$BS$1126)=0,0,SUMPRODUCT($BI$1126:$BS$1126,BI329:BS329)),""))</f>
        <v>-9.1026119670708765E-3</v>
      </c>
      <c r="BU329" s="34">
        <f t="shared" si="266"/>
        <v>-4.0289927155017025E-3</v>
      </c>
      <c r="BV329" s="16">
        <f t="shared" si="267"/>
        <v>0</v>
      </c>
      <c r="BW329" s="34">
        <f t="shared" si="248"/>
        <v>-1.7133909270240406</v>
      </c>
      <c r="BX329" s="34">
        <f t="shared" si="249"/>
        <v>-4.9337071445099655E-2</v>
      </c>
      <c r="BY329" s="34">
        <f t="shared" si="268"/>
        <v>-0.14489133267867257</v>
      </c>
      <c r="BZ329" s="34">
        <f t="shared" si="269"/>
        <v>0.63587311038260419</v>
      </c>
      <c r="CA329" s="19">
        <f t="shared" si="250"/>
        <v>0.48238871557447893</v>
      </c>
      <c r="CB329" s="16"/>
      <c r="CC329" s="5">
        <f t="shared" si="251"/>
        <v>17388</v>
      </c>
      <c r="CD329" s="6">
        <f t="shared" si="252"/>
        <v>8.1018623461413927E-5</v>
      </c>
      <c r="CE329" s="19">
        <f t="shared" si="253"/>
        <v>1.8576343274709961</v>
      </c>
      <c r="CF329" s="4">
        <f t="shared" si="254"/>
        <v>1.5050297610636954E-4</v>
      </c>
      <c r="CG329" s="3">
        <f>IF('Ponderación por derecho'!$D$20="Error ponderación","",CF329/$CF$1127)</f>
        <v>1.011104057903088E-4</v>
      </c>
      <c r="CH329" s="39"/>
    </row>
    <row r="330" spans="1:86" ht="18.95" customHeight="1">
      <c r="A330" s="7">
        <v>17433</v>
      </c>
      <c r="B330" s="7" t="s">
        <v>758</v>
      </c>
      <c r="C330" s="7" t="s">
        <v>772</v>
      </c>
      <c r="D330" s="5">
        <v>0</v>
      </c>
      <c r="E330" s="5">
        <v>1886</v>
      </c>
      <c r="F330" s="5">
        <v>63.810470000000002</v>
      </c>
      <c r="G330" s="5">
        <v>55.310310000000001</v>
      </c>
      <c r="H330" s="5">
        <v>67.706779999999995</v>
      </c>
      <c r="I330" s="5">
        <v>17.592379999999999</v>
      </c>
      <c r="J330" s="5">
        <v>14.968310000000001</v>
      </c>
      <c r="K330" s="85">
        <v>1.55243E-2</v>
      </c>
      <c r="L330" s="85">
        <v>1.9977399999999999E-2</v>
      </c>
      <c r="M330" s="85">
        <v>0.17648420000000001</v>
      </c>
      <c r="N330" s="85">
        <v>7.0752000000000002E-3</v>
      </c>
      <c r="O330" s="85">
        <v>2.9965999999999999E-3</v>
      </c>
      <c r="P330" s="85">
        <v>4.9943899999999999E-2</v>
      </c>
      <c r="Q330" s="85">
        <v>2.85668E-2</v>
      </c>
      <c r="R330" s="85">
        <v>5.38094E-2</v>
      </c>
      <c r="S330" s="85">
        <v>7.651E-4</v>
      </c>
      <c r="T330" s="5">
        <v>0.84799389999999997</v>
      </c>
      <c r="U330" s="5">
        <v>0.27546300000000001</v>
      </c>
      <c r="V330" s="5">
        <v>0.83834869999999995</v>
      </c>
      <c r="W330" s="5">
        <v>0.67013889999999998</v>
      </c>
      <c r="X330" s="5">
        <v>0.83757720000000002</v>
      </c>
      <c r="Y330" s="5">
        <v>0.90046300000000001</v>
      </c>
      <c r="Z330" s="5">
        <v>0.13564209999999999</v>
      </c>
      <c r="AA330" s="5">
        <v>7.9533000000000002E-4</v>
      </c>
      <c r="AB330" s="5">
        <v>2.6511099999999999E-3</v>
      </c>
      <c r="AC330" s="5">
        <v>0.39600000000000002</v>
      </c>
      <c r="AD330" s="40">
        <v>331576.88229056203</v>
      </c>
      <c r="AE330" s="19">
        <v>0.84811320000000001</v>
      </c>
      <c r="AF330" s="5">
        <v>1</v>
      </c>
      <c r="AG330" s="5">
        <v>0</v>
      </c>
      <c r="AH330" s="32">
        <v>1</v>
      </c>
      <c r="AI330" s="32">
        <v>0</v>
      </c>
      <c r="AJ330" s="32">
        <v>0</v>
      </c>
      <c r="AK330" s="16"/>
      <c r="AL330" s="34">
        <f t="shared" si="225"/>
        <v>-0.34464378608631607</v>
      </c>
      <c r="AM330" s="34">
        <f t="shared" si="226"/>
        <v>-9.126746621388121E-2</v>
      </c>
      <c r="AN330" s="34">
        <f t="shared" si="227"/>
        <v>-0.80563176984275653</v>
      </c>
      <c r="AO330" s="34">
        <f t="shared" si="228"/>
        <v>-0.18816693527225592</v>
      </c>
      <c r="AP330" s="34">
        <f t="shared" si="229"/>
        <v>-0.74620152206729495</v>
      </c>
      <c r="AQ330" s="34">
        <f t="shared" si="230"/>
        <v>4.6248900111425482E-2</v>
      </c>
      <c r="AR330" s="34">
        <f t="shared" si="231"/>
        <v>9.0043652559837817E-2</v>
      </c>
      <c r="AS330" s="34">
        <f t="shared" si="232"/>
        <v>1.7860302320281252</v>
      </c>
      <c r="AT330" s="34">
        <f t="shared" si="233"/>
        <v>1.1597939496904226E-2</v>
      </c>
      <c r="AU330" s="34">
        <f t="shared" si="234"/>
        <v>-0.35380207381403123</v>
      </c>
      <c r="AV330" s="34">
        <f t="shared" si="235"/>
        <v>0.56043070599977207</v>
      </c>
      <c r="AW330" s="34">
        <f t="shared" si="236"/>
        <v>0.38864971166647722</v>
      </c>
      <c r="AX330" s="34">
        <f t="shared" si="237"/>
        <v>1.5164226943349377</v>
      </c>
      <c r="AY330" s="34">
        <f t="shared" si="238"/>
        <v>-0.18040849443818316</v>
      </c>
      <c r="AZ330" s="34">
        <f t="shared" si="239"/>
        <v>-1.6329549089004884</v>
      </c>
      <c r="BA330" s="34">
        <f t="shared" si="240"/>
        <v>0.66457688329142994</v>
      </c>
      <c r="BB330" s="34">
        <f t="shared" si="241"/>
        <v>0.93101617675034931</v>
      </c>
      <c r="BC330" s="34">
        <f t="shared" si="242"/>
        <v>0.42226466899574966</v>
      </c>
      <c r="BD330" s="34">
        <f t="shared" si="243"/>
        <v>0.36575979296839461</v>
      </c>
      <c r="BE330" s="34">
        <f t="shared" si="244"/>
        <v>0.59135612774707969</v>
      </c>
      <c r="BF330" s="34">
        <f t="shared" si="245"/>
        <v>0.34089062702882722</v>
      </c>
      <c r="BG330" s="34">
        <f t="shared" si="246"/>
        <v>-0.19596455393458953</v>
      </c>
      <c r="BH330" s="34">
        <f t="shared" si="247"/>
        <v>-4.8979846503527019E-2</v>
      </c>
      <c r="BI330" s="19">
        <f t="shared" si="255"/>
        <v>-3.1601995479967039E-2</v>
      </c>
      <c r="BJ330" s="19">
        <f t="shared" si="256"/>
        <v>0.30993078769876864</v>
      </c>
      <c r="BK330" s="19">
        <f t="shared" si="257"/>
        <v>0.62121703831251962</v>
      </c>
      <c r="BL330" s="19">
        <f t="shared" si="258"/>
        <v>-0.16652292329470592</v>
      </c>
      <c r="BM330" s="19">
        <f t="shared" si="259"/>
        <v>-0.24474793430431052</v>
      </c>
      <c r="BN330" s="19">
        <f t="shared" si="260"/>
        <v>0.26904768255351191</v>
      </c>
      <c r="BO330" s="19">
        <f t="shared" si="261"/>
        <v>-0.47749071083542233</v>
      </c>
      <c r="BP330" s="19">
        <f t="shared" si="262"/>
        <v>0.58588945412431082</v>
      </c>
      <c r="BQ330" s="19">
        <f t="shared" si="263"/>
        <v>-6.1387217831890682E-2</v>
      </c>
      <c r="BR330" s="19">
        <f t="shared" si="264"/>
        <v>-0.24033894481969628</v>
      </c>
      <c r="BS330" s="19">
        <f t="shared" si="265"/>
        <v>-0.19134404234267544</v>
      </c>
      <c r="BT330" s="19">
        <f>IF(AND('[1]Ponderación por derecho'!$B$13&lt;&gt;1,'[1]Ponderación por derecho'!$B$13&lt;&gt;0),"Error ponderación",IFERROR(IF(SUM($BI$1126:$BS$1126)=0,0,SUMPRODUCT($BI$1126:$BS$1126,BI330:BS330)),""))</f>
        <v>-9.6044893111903867E-2</v>
      </c>
      <c r="BU330" s="34">
        <f t="shared" si="266"/>
        <v>-9.186997118709278E-2</v>
      </c>
      <c r="BV330" s="16">
        <f t="shared" si="267"/>
        <v>0</v>
      </c>
      <c r="BW330" s="34">
        <f t="shared" si="248"/>
        <v>-1.6844403622193538</v>
      </c>
      <c r="BX330" s="34">
        <f t="shared" si="249"/>
        <v>-3.0882131168715302E-2</v>
      </c>
      <c r="BY330" s="34">
        <f t="shared" si="268"/>
        <v>0.73585719375712888</v>
      </c>
      <c r="BZ330" s="34">
        <f t="shared" si="269"/>
        <v>0.3264884332103134</v>
      </c>
      <c r="CA330" s="19">
        <f t="shared" si="250"/>
        <v>0.24723063792761937</v>
      </c>
      <c r="CB330" s="16"/>
      <c r="CC330" s="5">
        <f t="shared" si="251"/>
        <v>17433</v>
      </c>
      <c r="CD330" s="6">
        <f t="shared" si="252"/>
        <v>2.758143029751384E-4</v>
      </c>
      <c r="CE330" s="19">
        <f t="shared" si="253"/>
        <v>1.8952116504224039</v>
      </c>
      <c r="CF330" s="4">
        <f t="shared" si="254"/>
        <v>5.2272648035161704E-4</v>
      </c>
      <c r="CG330" s="3">
        <f>IF('Ponderación por derecho'!$D$20="Error ponderación","",CF330/$CF$1127)</f>
        <v>3.5117635486714503E-4</v>
      </c>
      <c r="CH330" s="39"/>
    </row>
    <row r="331" spans="1:86" ht="18.95" customHeight="1">
      <c r="A331" s="7">
        <v>17442</v>
      </c>
      <c r="B331" s="7" t="s">
        <v>758</v>
      </c>
      <c r="C331" s="7" t="s">
        <v>771</v>
      </c>
      <c r="D331" s="5">
        <v>0</v>
      </c>
      <c r="E331" s="5">
        <v>288</v>
      </c>
      <c r="F331" s="5">
        <v>64.395330000000001</v>
      </c>
      <c r="G331" s="5">
        <v>49.777560000000001</v>
      </c>
      <c r="H331" s="5">
        <v>65.694509999999994</v>
      </c>
      <c r="I331" s="5">
        <v>26.09985</v>
      </c>
      <c r="J331" s="5">
        <v>19.950569999999999</v>
      </c>
      <c r="K331" s="85"/>
      <c r="L331" s="85">
        <v>5.4614900000000001E-2</v>
      </c>
      <c r="M331" s="85">
        <v>3.6141600000000003E-2</v>
      </c>
      <c r="N331" s="85">
        <v>0</v>
      </c>
      <c r="O331" s="85">
        <v>5.0421899999999999E-2</v>
      </c>
      <c r="P331" s="85">
        <v>2.1195100000000001E-2</v>
      </c>
      <c r="Q331" s="85">
        <v>3.4868200000000002E-2</v>
      </c>
      <c r="R331" s="85">
        <v>6.4067999999999998E-3</v>
      </c>
      <c r="S331" s="85">
        <v>2.8838000000000002E-3</v>
      </c>
      <c r="T331" s="5">
        <v>0.97463770000000005</v>
      </c>
      <c r="U331" s="5">
        <v>0.1050724</v>
      </c>
      <c r="V331" s="5">
        <v>0.81521739999999998</v>
      </c>
      <c r="W331" s="5">
        <v>0.76811589999999996</v>
      </c>
      <c r="X331" s="5">
        <v>0.84782610000000003</v>
      </c>
      <c r="Y331" s="5">
        <v>0.92753620000000003</v>
      </c>
      <c r="Z331" s="5">
        <v>6.6666699999999995E-2</v>
      </c>
      <c r="AA331" s="5">
        <v>0</v>
      </c>
      <c r="AB331" s="5">
        <v>0</v>
      </c>
      <c r="AC331" s="5">
        <v>0.47439999999999999</v>
      </c>
      <c r="AD331" s="40">
        <v>590878.47222222225</v>
      </c>
      <c r="AE331" s="19">
        <v>0.75377360000000004</v>
      </c>
      <c r="AF331" s="5">
        <v>1</v>
      </c>
      <c r="AG331" s="5">
        <v>0</v>
      </c>
      <c r="AH331" s="32">
        <v>0</v>
      </c>
      <c r="AI331" s="32">
        <v>0</v>
      </c>
      <c r="AJ331" s="32">
        <v>1</v>
      </c>
      <c r="AK331" s="16"/>
      <c r="AL331" s="34">
        <f t="shared" si="225"/>
        <v>-0.30894223669200377</v>
      </c>
      <c r="AM331" s="34">
        <f t="shared" si="226"/>
        <v>-0.64703729057933079</v>
      </c>
      <c r="AN331" s="34">
        <f t="shared" si="227"/>
        <v>-1.0475945966170008</v>
      </c>
      <c r="AO331" s="34">
        <f t="shared" si="228"/>
        <v>0.57117138753006758</v>
      </c>
      <c r="AP331" s="34">
        <f t="shared" si="229"/>
        <v>-0.36989212489199108</v>
      </c>
      <c r="AQ331" s="34" t="str">
        <f t="shared" si="230"/>
        <v/>
      </c>
      <c r="AR331" s="34">
        <f t="shared" si="231"/>
        <v>1.3022724268420296</v>
      </c>
      <c r="AS331" s="34">
        <f t="shared" si="232"/>
        <v>-0.39758008022090341</v>
      </c>
      <c r="AT331" s="34">
        <f t="shared" si="233"/>
        <v>-0.15074875333706975</v>
      </c>
      <c r="AU331" s="34">
        <f t="shared" si="234"/>
        <v>0.85100704718989961</v>
      </c>
      <c r="AV331" s="34">
        <f t="shared" si="235"/>
        <v>-0.13562755592559148</v>
      </c>
      <c r="AW331" s="34">
        <f t="shared" si="236"/>
        <v>0.56518383276465411</v>
      </c>
      <c r="AX331" s="34">
        <f t="shared" si="237"/>
        <v>2.5965646116643854E-3</v>
      </c>
      <c r="AY331" s="34">
        <f t="shared" si="238"/>
        <v>-9.8147957223824508E-2</v>
      </c>
      <c r="AZ331" s="34">
        <f t="shared" si="239"/>
        <v>0.56714689934494367</v>
      </c>
      <c r="BA331" s="34">
        <f t="shared" si="240"/>
        <v>-0.95506438908641944</v>
      </c>
      <c r="BB331" s="34">
        <f t="shared" si="241"/>
        <v>0.36362778328983014</v>
      </c>
      <c r="BC331" s="34">
        <f t="shared" si="242"/>
        <v>1.5163989757092959</v>
      </c>
      <c r="BD331" s="34">
        <f t="shared" si="243"/>
        <v>0.48858627401905391</v>
      </c>
      <c r="BE331" s="34">
        <f t="shared" si="244"/>
        <v>1.0053080763057884</v>
      </c>
      <c r="BF331" s="34">
        <f t="shared" si="245"/>
        <v>-0.3491834144368155</v>
      </c>
      <c r="BG331" s="34">
        <f t="shared" si="246"/>
        <v>-0.258133953880894</v>
      </c>
      <c r="BH331" s="34">
        <f t="shared" si="247"/>
        <v>-0.11506432621005545</v>
      </c>
      <c r="BI331" s="19">
        <f t="shared" si="255"/>
        <v>-1.0013294928517102</v>
      </c>
      <c r="BJ331" s="19">
        <f t="shared" si="256"/>
        <v>0.33962097318417633</v>
      </c>
      <c r="BK331" s="19">
        <f t="shared" si="257"/>
        <v>0.26995888626546294</v>
      </c>
      <c r="BL331" s="19">
        <f t="shared" si="258"/>
        <v>-0.22984549501453677</v>
      </c>
      <c r="BM331" s="19">
        <f t="shared" si="259"/>
        <v>0.32323373210565415</v>
      </c>
      <c r="BN331" s="19">
        <f t="shared" si="260"/>
        <v>0.18691276122939773</v>
      </c>
      <c r="BO331" s="19">
        <f t="shared" si="261"/>
        <v>0.56783403987988834</v>
      </c>
      <c r="BP331" s="19">
        <f t="shared" si="262"/>
        <v>-0.15317283604016968</v>
      </c>
      <c r="BQ331" s="19">
        <f t="shared" si="263"/>
        <v>-0.2520912027842146</v>
      </c>
      <c r="BR331" s="19">
        <f t="shared" si="264"/>
        <v>-0.22174138259890744</v>
      </c>
      <c r="BS331" s="19">
        <f t="shared" si="265"/>
        <v>-0.1740515067086279</v>
      </c>
      <c r="BT331" s="19">
        <f>IF(AND('[1]Ponderación por derecho'!$B$13&lt;&gt;1,'[1]Ponderación por derecho'!$B$13&lt;&gt;0),"Error ponderación",IFERROR(IF(SUM($BI$1126:$BS$1126)=0,0,SUMPRODUCT($BI$1126:$BS$1126,BI331:BS331)),""))</f>
        <v>0.40791504294559877</v>
      </c>
      <c r="BU331" s="34">
        <f t="shared" si="266"/>
        <v>0.41729925362341114</v>
      </c>
      <c r="BV331" s="16">
        <f t="shared" si="267"/>
        <v>0</v>
      </c>
      <c r="BW331" s="34">
        <f t="shared" si="248"/>
        <v>-0.54957822187563665</v>
      </c>
      <c r="BX331" s="34">
        <f t="shared" si="249"/>
        <v>-1.6282998091525523E-2</v>
      </c>
      <c r="BY331" s="34">
        <f t="shared" si="268"/>
        <v>0.3461456464926651</v>
      </c>
      <c r="BZ331" s="34">
        <f t="shared" si="269"/>
        <v>7.3238524491499035E-2</v>
      </c>
      <c r="CA331" s="19">
        <f t="shared" si="250"/>
        <v>5.4739651486831235E-2</v>
      </c>
      <c r="CB331" s="16"/>
      <c r="CC331" s="5">
        <f t="shared" si="251"/>
        <v>17442</v>
      </c>
      <c r="CD331" s="6">
        <f t="shared" si="252"/>
        <v>4.2117984759724208E-5</v>
      </c>
      <c r="CE331" s="19">
        <f t="shared" si="253"/>
        <v>2.4392407050968115</v>
      </c>
      <c r="CF331" s="4">
        <f t="shared" si="254"/>
        <v>1.0273590284256644E-4</v>
      </c>
      <c r="CG331" s="3">
        <f>IF('Ponderación por derecho'!$D$20="Error ponderación","",CF331/$CF$1127)</f>
        <v>6.9019690469802005E-5</v>
      </c>
      <c r="CH331" s="39"/>
    </row>
    <row r="332" spans="1:86" ht="18.95" customHeight="1">
      <c r="A332" s="7">
        <v>17444</v>
      </c>
      <c r="B332" s="7" t="s">
        <v>758</v>
      </c>
      <c r="C332" s="7" t="s">
        <v>770</v>
      </c>
      <c r="D332" s="5">
        <v>0</v>
      </c>
      <c r="E332" s="5">
        <v>3109</v>
      </c>
      <c r="F332" s="5">
        <v>75.668840000000003</v>
      </c>
      <c r="G332" s="5">
        <v>55.487960000000001</v>
      </c>
      <c r="H332" s="5">
        <v>68.327730000000003</v>
      </c>
      <c r="I332" s="5">
        <v>40.616100000000003</v>
      </c>
      <c r="J332" s="5">
        <v>15.09708</v>
      </c>
      <c r="K332" s="85">
        <v>0</v>
      </c>
      <c r="L332" s="85">
        <v>2.4747000000000002E-2</v>
      </c>
      <c r="M332" s="85">
        <v>3.4416599999999999E-2</v>
      </c>
      <c r="N332" s="85">
        <v>0</v>
      </c>
      <c r="O332" s="85">
        <v>1.8349E-3</v>
      </c>
      <c r="P332" s="85">
        <v>0</v>
      </c>
      <c r="Q332" s="85">
        <v>6.1888100000000001E-2</v>
      </c>
      <c r="R332" s="85">
        <v>0</v>
      </c>
      <c r="S332" s="85">
        <v>7.9770000000000004E-4</v>
      </c>
      <c r="T332" s="5">
        <v>0.87338610000000005</v>
      </c>
      <c r="U332" s="5">
        <v>0.24031649999999999</v>
      </c>
      <c r="V332" s="5">
        <v>0.8398584</v>
      </c>
      <c r="W332" s="5">
        <v>0.76572260000000003</v>
      </c>
      <c r="X332" s="5">
        <v>0.82382339999999998</v>
      </c>
      <c r="Y332" s="5">
        <v>0.9514785</v>
      </c>
      <c r="Z332" s="5">
        <v>7.3529399999999995E-2</v>
      </c>
      <c r="AA332" s="5">
        <v>0</v>
      </c>
      <c r="AB332" s="5">
        <v>9.6493999999999996E-4</v>
      </c>
      <c r="AC332" s="5">
        <v>0.47560000000000002</v>
      </c>
      <c r="AD332" s="40">
        <v>489970.73013830814</v>
      </c>
      <c r="AE332" s="19">
        <v>0.84811320000000001</v>
      </c>
      <c r="AF332" s="5">
        <v>1</v>
      </c>
      <c r="AG332" s="5">
        <v>0</v>
      </c>
      <c r="AH332" s="32">
        <v>1</v>
      </c>
      <c r="AI332" s="32">
        <v>0</v>
      </c>
      <c r="AJ332" s="32">
        <v>0</v>
      </c>
      <c r="AK332" s="16"/>
      <c r="AL332" s="34">
        <f t="shared" si="225"/>
        <v>0.37922548568988945</v>
      </c>
      <c r="AM332" s="34">
        <f t="shared" si="226"/>
        <v>-7.3422360380702031E-2</v>
      </c>
      <c r="AN332" s="34">
        <f t="shared" si="227"/>
        <v>-0.73096643304129905</v>
      </c>
      <c r="AO332" s="34">
        <f t="shared" si="228"/>
        <v>1.8668262565309843</v>
      </c>
      <c r="AP332" s="34">
        <f t="shared" si="229"/>
        <v>-0.73647554207543109</v>
      </c>
      <c r="AQ332" s="34">
        <f t="shared" si="230"/>
        <v>-0.3929029539360685</v>
      </c>
      <c r="AR332" s="34">
        <f t="shared" si="231"/>
        <v>0.25696812348921622</v>
      </c>
      <c r="AS332" s="34">
        <f t="shared" si="232"/>
        <v>-0.42441959857548411</v>
      </c>
      <c r="AT332" s="34">
        <f t="shared" si="233"/>
        <v>-0.15074875333706975</v>
      </c>
      <c r="AU332" s="34">
        <f t="shared" si="234"/>
        <v>-0.38331431213134853</v>
      </c>
      <c r="AV332" s="34">
        <f t="shared" si="235"/>
        <v>-0.64879765232385067</v>
      </c>
      <c r="AW332" s="34">
        <f t="shared" si="236"/>
        <v>1.3221480468536864</v>
      </c>
      <c r="AX332" s="34">
        <f t="shared" si="237"/>
        <v>-0.20200785050292994</v>
      </c>
      <c r="AY332" s="34">
        <f t="shared" si="238"/>
        <v>-0.17914276851512273</v>
      </c>
      <c r="AZ332" s="34">
        <f t="shared" si="239"/>
        <v>-1.1918324446714477</v>
      </c>
      <c r="BA332" s="34">
        <f t="shared" si="240"/>
        <v>0.33049318395808575</v>
      </c>
      <c r="BB332" s="34">
        <f t="shared" si="241"/>
        <v>0.96804765607089682</v>
      </c>
      <c r="BC332" s="34">
        <f t="shared" si="242"/>
        <v>1.4896723803220373</v>
      </c>
      <c r="BD332" s="34">
        <f t="shared" si="243"/>
        <v>0.20092933749760636</v>
      </c>
      <c r="BE332" s="34">
        <f t="shared" si="244"/>
        <v>1.3713882492434966</v>
      </c>
      <c r="BF332" s="34">
        <f t="shared" si="245"/>
        <v>-0.28052457194563357</v>
      </c>
      <c r="BG332" s="34">
        <f t="shared" si="246"/>
        <v>-0.258133953880894</v>
      </c>
      <c r="BH332" s="34">
        <f t="shared" si="247"/>
        <v>-9.1011171928257431E-2</v>
      </c>
      <c r="BI332" s="19">
        <f t="shared" si="255"/>
        <v>-0.26445873433976058</v>
      </c>
      <c r="BJ332" s="19">
        <f t="shared" si="256"/>
        <v>0.3838644730598037</v>
      </c>
      <c r="BK332" s="19">
        <f t="shared" si="257"/>
        <v>0.48149275581214757</v>
      </c>
      <c r="BL332" s="19">
        <f t="shared" si="258"/>
        <v>0.11423836617640985</v>
      </c>
      <c r="BM332" s="19">
        <f t="shared" si="259"/>
        <v>-0.30628683890305775</v>
      </c>
      <c r="BN332" s="19">
        <f t="shared" si="260"/>
        <v>0.36727202753651178</v>
      </c>
      <c r="BO332" s="19">
        <f t="shared" si="261"/>
        <v>0.66571395290440771</v>
      </c>
      <c r="BP332" s="19">
        <f t="shared" si="262"/>
        <v>8.8608817593479758E-2</v>
      </c>
      <c r="BQ332" s="19">
        <f t="shared" si="263"/>
        <v>-2.6813951590288949E-2</v>
      </c>
      <c r="BR332" s="19">
        <f t="shared" si="264"/>
        <v>-1.9350412235375758E-2</v>
      </c>
      <c r="BS332" s="19">
        <f t="shared" si="265"/>
        <v>3.6357181748836433E-2</v>
      </c>
      <c r="BT332" s="19">
        <f>IF(AND('[1]Ponderación por derecho'!$B$13&lt;&gt;1,'[1]Ponderación por derecho'!$B$13&lt;&gt;0),"Error ponderación",IFERROR(IF(SUM($BI$1126:$BS$1126)=0,0,SUMPRODUCT($BI$1126:$BS$1126,BI332:BS332)),""))</f>
        <v>0.51981147932511806</v>
      </c>
      <c r="BU332" s="34">
        <f t="shared" si="266"/>
        <v>0.53035233124725789</v>
      </c>
      <c r="BV332" s="16">
        <f t="shared" si="267"/>
        <v>0</v>
      </c>
      <c r="BW332" s="34">
        <f t="shared" si="248"/>
        <v>-0.53220788299282418</v>
      </c>
      <c r="BX332" s="34">
        <f t="shared" si="249"/>
        <v>-2.1964280476219206E-2</v>
      </c>
      <c r="BY332" s="34">
        <f t="shared" si="268"/>
        <v>0.73585719375712888</v>
      </c>
      <c r="BZ332" s="34">
        <f t="shared" si="269"/>
        <v>-6.0561676762695159E-2</v>
      </c>
      <c r="CA332" s="19">
        <f t="shared" si="250"/>
        <v>-4.695962594111127E-2</v>
      </c>
      <c r="CB332" s="16"/>
      <c r="CC332" s="5">
        <f t="shared" si="251"/>
        <v>17444</v>
      </c>
      <c r="CD332" s="6">
        <f t="shared" si="252"/>
        <v>4.5466949520132834E-4</v>
      </c>
      <c r="CE332" s="19">
        <f t="shared" si="253"/>
        <v>2.3911476489159074</v>
      </c>
      <c r="CF332" s="4">
        <f t="shared" si="254"/>
        <v>1.0871818944844388E-3</v>
      </c>
      <c r="CG332" s="3">
        <f>IF('Ponderación por derecho'!$D$20="Error ponderación","",CF332/$CF$1127)</f>
        <v>7.3038690239259703E-4</v>
      </c>
      <c r="CH332" s="39"/>
    </row>
    <row r="333" spans="1:86" ht="18.95" customHeight="1">
      <c r="A333" s="7">
        <v>17446</v>
      </c>
      <c r="B333" s="7" t="s">
        <v>758</v>
      </c>
      <c r="C333" s="7" t="s">
        <v>769</v>
      </c>
      <c r="D333" s="5">
        <v>0</v>
      </c>
      <c r="E333" s="5">
        <v>867</v>
      </c>
      <c r="F333" s="5">
        <v>56.353380000000001</v>
      </c>
      <c r="G333" s="5">
        <v>51.675980000000003</v>
      </c>
      <c r="H333" s="5">
        <v>62.360340000000001</v>
      </c>
      <c r="I333" s="5">
        <v>11.871510000000001</v>
      </c>
      <c r="J333" s="5">
        <v>13.99441</v>
      </c>
      <c r="K333" s="85">
        <v>2.2514000000000002E-3</v>
      </c>
      <c r="L333" s="85">
        <v>4.9385999999999996E-3</v>
      </c>
      <c r="M333" s="85">
        <v>4.0853E-2</v>
      </c>
      <c r="N333" s="85">
        <v>0</v>
      </c>
      <c r="O333" s="85">
        <v>1.1285999999999999E-2</v>
      </c>
      <c r="P333" s="85">
        <v>7.5684000000000003E-3</v>
      </c>
      <c r="Q333" s="85">
        <v>0</v>
      </c>
      <c r="R333" s="85">
        <v>0</v>
      </c>
      <c r="S333" s="85">
        <v>0</v>
      </c>
      <c r="T333" s="5">
        <v>0.93119810000000003</v>
      </c>
      <c r="U333" s="5">
        <v>0.11743770000000001</v>
      </c>
      <c r="V333" s="5">
        <v>0.81731909999999997</v>
      </c>
      <c r="W333" s="5">
        <v>0.69157769999999996</v>
      </c>
      <c r="X333" s="5">
        <v>0.79596679999999997</v>
      </c>
      <c r="Y333" s="5">
        <v>0.84341630000000001</v>
      </c>
      <c r="Z333" s="5">
        <v>5.4945099999999997E-2</v>
      </c>
      <c r="AA333" s="5">
        <v>1.095732E-2</v>
      </c>
      <c r="AB333" s="5">
        <v>2.3068099999999999E-3</v>
      </c>
      <c r="AC333" s="5">
        <v>0.28699999999999998</v>
      </c>
      <c r="AD333" s="40">
        <v>13086.505190311418</v>
      </c>
      <c r="AE333" s="19">
        <v>0.78867920000000002</v>
      </c>
      <c r="AF333" s="5">
        <v>0</v>
      </c>
      <c r="AG333" s="5">
        <v>0</v>
      </c>
      <c r="AH333" s="32">
        <v>1</v>
      </c>
      <c r="AI333" s="32">
        <v>0</v>
      </c>
      <c r="AJ333" s="32">
        <v>0</v>
      </c>
      <c r="AK333" s="16"/>
      <c r="AL333" s="34">
        <f t="shared" si="225"/>
        <v>-0.79984617122606327</v>
      </c>
      <c r="AM333" s="34">
        <f t="shared" si="226"/>
        <v>-0.45633925615307663</v>
      </c>
      <c r="AN333" s="34">
        <f t="shared" si="227"/>
        <v>-1.4485075944482464</v>
      </c>
      <c r="AO333" s="34">
        <f t="shared" si="228"/>
        <v>-0.69878593607627004</v>
      </c>
      <c r="AP333" s="34">
        <f t="shared" si="229"/>
        <v>-0.81976005211370528</v>
      </c>
      <c r="AQ333" s="34">
        <f t="shared" si="230"/>
        <v>-0.32921528465613137</v>
      </c>
      <c r="AR333" s="34">
        <f t="shared" si="231"/>
        <v>-0.43627799567329162</v>
      </c>
      <c r="AS333" s="34">
        <f t="shared" si="232"/>
        <v>-0.32427474295958664</v>
      </c>
      <c r="AT333" s="34">
        <f t="shared" si="233"/>
        <v>-0.15074875333706975</v>
      </c>
      <c r="AU333" s="34">
        <f t="shared" si="234"/>
        <v>-0.14321521980045657</v>
      </c>
      <c r="AV333" s="34">
        <f t="shared" si="235"/>
        <v>-0.46555357432560657</v>
      </c>
      <c r="AW333" s="34">
        <f t="shared" si="236"/>
        <v>-0.41165100414070804</v>
      </c>
      <c r="AX333" s="34">
        <f t="shared" si="237"/>
        <v>-0.20200785050292994</v>
      </c>
      <c r="AY333" s="34">
        <f t="shared" si="238"/>
        <v>-0.21011422768154267</v>
      </c>
      <c r="AZ333" s="34">
        <f t="shared" si="239"/>
        <v>-0.18750151225876893</v>
      </c>
      <c r="BA333" s="34">
        <f t="shared" si="240"/>
        <v>-0.83752650715317989</v>
      </c>
      <c r="BB333" s="34">
        <f t="shared" si="241"/>
        <v>0.41518044944071514</v>
      </c>
      <c r="BC333" s="34">
        <f t="shared" si="242"/>
        <v>0.66167725128312693</v>
      </c>
      <c r="BD333" s="34">
        <f t="shared" si="243"/>
        <v>-0.13291411419338436</v>
      </c>
      <c r="BE333" s="34">
        <f t="shared" si="244"/>
        <v>-0.28089364781857512</v>
      </c>
      <c r="BF333" s="34">
        <f t="shared" si="245"/>
        <v>-0.46645380191472319</v>
      </c>
      <c r="BG333" s="34">
        <f t="shared" si="246"/>
        <v>0.59837844904574111</v>
      </c>
      <c r="BH333" s="34">
        <f t="shared" si="247"/>
        <v>-5.756224646541383E-2</v>
      </c>
      <c r="BI333" s="19">
        <f t="shared" si="255"/>
        <v>-0.87174979541918596</v>
      </c>
      <c r="BJ333" s="19">
        <f t="shared" si="256"/>
        <v>-0.1591456007952177</v>
      </c>
      <c r="BK333" s="19">
        <f t="shared" si="257"/>
        <v>-0.15414788763417431</v>
      </c>
      <c r="BL333" s="19">
        <f t="shared" si="258"/>
        <v>-0.4752974622815665</v>
      </c>
      <c r="BM333" s="19">
        <f t="shared" si="259"/>
        <v>-0.36529646203584876</v>
      </c>
      <c r="BN333" s="19">
        <f t="shared" si="260"/>
        <v>-0.51543113112341499</v>
      </c>
      <c r="BO333" s="19">
        <f t="shared" si="261"/>
        <v>-0.43264615082524899</v>
      </c>
      <c r="BP333" s="19">
        <f t="shared" si="262"/>
        <v>-0.50092701086449665</v>
      </c>
      <c r="BQ333" s="19">
        <f t="shared" si="263"/>
        <v>-0.49213806694077639</v>
      </c>
      <c r="BR333" s="19">
        <f t="shared" si="264"/>
        <v>-0.13719398328728827</v>
      </c>
      <c r="BS333" s="19">
        <f t="shared" si="265"/>
        <v>-0.35584088179100659</v>
      </c>
      <c r="BT333" s="19">
        <f>IF(AND('[1]Ponderación por derecho'!$B$13&lt;&gt;1,'[1]Ponderación por derecho'!$B$13&lt;&gt;0),"Error ponderación",IFERROR(IF(SUM($BI$1126:$BS$1126)=0,0,SUMPRODUCT($BI$1126:$BS$1126,BI333:BS333)),""))</f>
        <v>-0.40278153490869251</v>
      </c>
      <c r="BU333" s="34">
        <f t="shared" si="266"/>
        <v>-0.40177726133094183</v>
      </c>
      <c r="BV333" s="16">
        <f t="shared" si="267"/>
        <v>0</v>
      </c>
      <c r="BW333" s="34">
        <f t="shared" si="248"/>
        <v>-3.2622461440747781</v>
      </c>
      <c r="BX333" s="34">
        <f t="shared" si="249"/>
        <v>-4.8813696495084317E-2</v>
      </c>
      <c r="BY333" s="34">
        <f t="shared" si="268"/>
        <v>0.4903387041714603</v>
      </c>
      <c r="BZ333" s="34">
        <f t="shared" si="269"/>
        <v>0.94024037879946742</v>
      </c>
      <c r="CA333" s="19">
        <f t="shared" si="250"/>
        <v>0.713733145407624</v>
      </c>
      <c r="CB333" s="16"/>
      <c r="CC333" s="5">
        <f t="shared" si="251"/>
        <v>17446</v>
      </c>
      <c r="CD333" s="6">
        <f t="shared" si="252"/>
        <v>1.2679268328708642E-4</v>
      </c>
      <c r="CE333" s="19">
        <f t="shared" si="253"/>
        <v>1.3630282632171258</v>
      </c>
      <c r="CF333" s="4">
        <f t="shared" si="254"/>
        <v>1.7282201088943648E-4</v>
      </c>
      <c r="CG333" s="3">
        <f>IF('Ponderación por derecho'!$D$20="Error ponderación","",CF333/$CF$1127)</f>
        <v>1.1610470505366011E-4</v>
      </c>
      <c r="CH333" s="39"/>
    </row>
    <row r="334" spans="1:86" ht="18.95" customHeight="1">
      <c r="A334" s="7">
        <v>17486</v>
      </c>
      <c r="B334" s="7" t="s">
        <v>758</v>
      </c>
      <c r="C334" s="7" t="s">
        <v>768</v>
      </c>
      <c r="D334" s="5">
        <v>0</v>
      </c>
      <c r="E334" s="5">
        <v>907</v>
      </c>
      <c r="F334" s="5">
        <v>64.793790000000001</v>
      </c>
      <c r="G334" s="5">
        <v>56.159039999999997</v>
      </c>
      <c r="H334" s="5">
        <v>70.581410000000005</v>
      </c>
      <c r="I334" s="5">
        <v>24.714700000000001</v>
      </c>
      <c r="J334" s="5">
        <v>10.18122</v>
      </c>
      <c r="K334" s="85">
        <v>7.0744299999999996E-2</v>
      </c>
      <c r="L334" s="85">
        <v>6.6021399999999994E-2</v>
      </c>
      <c r="M334" s="85">
        <v>3.3665100000000003E-2</v>
      </c>
      <c r="N334" s="85">
        <v>0</v>
      </c>
      <c r="O334" s="85">
        <v>6.3984000000000003E-3</v>
      </c>
      <c r="P334" s="85">
        <v>1.02676E-2</v>
      </c>
      <c r="Q334" s="85">
        <v>2.0336999999999998E-3</v>
      </c>
      <c r="R334" s="85">
        <v>2.0344E-3</v>
      </c>
      <c r="S334" s="85">
        <v>1.8297999999999999E-3</v>
      </c>
      <c r="T334" s="5">
        <v>0.91666669999999995</v>
      </c>
      <c r="U334" s="5">
        <v>0.16522990000000001</v>
      </c>
      <c r="V334" s="5">
        <v>0.81465520000000002</v>
      </c>
      <c r="W334" s="5">
        <v>0.65517239999999999</v>
      </c>
      <c r="X334" s="5">
        <v>0.83764369999999999</v>
      </c>
      <c r="Y334" s="5">
        <v>0.95402299999999995</v>
      </c>
      <c r="Z334" s="5">
        <v>0.16216220000000001</v>
      </c>
      <c r="AA334" s="5">
        <v>5.5126999999999997E-4</v>
      </c>
      <c r="AB334" s="5">
        <v>0</v>
      </c>
      <c r="AC334" s="5">
        <v>0.56999999999999995</v>
      </c>
      <c r="AD334" s="40">
        <v>26681.367144432195</v>
      </c>
      <c r="AE334" s="19">
        <v>0.50754710000000003</v>
      </c>
      <c r="AF334" s="5">
        <v>1</v>
      </c>
      <c r="AG334" s="5">
        <v>0</v>
      </c>
      <c r="AH334" s="32">
        <v>1</v>
      </c>
      <c r="AI334" s="32">
        <v>0</v>
      </c>
      <c r="AJ334" s="32">
        <v>0</v>
      </c>
      <c r="AK334" s="16"/>
      <c r="AL334" s="34">
        <f t="shared" si="225"/>
        <v>-0.28461908350721138</v>
      </c>
      <c r="AM334" s="34">
        <f t="shared" si="226"/>
        <v>-6.0117573830672441E-3</v>
      </c>
      <c r="AN334" s="34">
        <f t="shared" si="227"/>
        <v>-0.45997557026215935</v>
      </c>
      <c r="AO334" s="34">
        <f t="shared" si="228"/>
        <v>0.44753915869709632</v>
      </c>
      <c r="AP334" s="34">
        <f t="shared" si="229"/>
        <v>-1.1077697565881601</v>
      </c>
      <c r="AQ334" s="34">
        <f t="shared" si="230"/>
        <v>1.6083138808514663</v>
      </c>
      <c r="AR334" s="34">
        <f t="shared" si="231"/>
        <v>1.7014723550657698</v>
      </c>
      <c r="AS334" s="34">
        <f t="shared" si="232"/>
        <v>-0.43611229309343613</v>
      </c>
      <c r="AT334" s="34">
        <f t="shared" si="233"/>
        <v>-0.15074875333706975</v>
      </c>
      <c r="AU334" s="34">
        <f t="shared" si="234"/>
        <v>-0.26738154157003552</v>
      </c>
      <c r="AV334" s="34">
        <f t="shared" si="235"/>
        <v>-0.40020126533918138</v>
      </c>
      <c r="AW334" s="34">
        <f t="shared" si="236"/>
        <v>-0.35467676951390098</v>
      </c>
      <c r="AX334" s="34">
        <f t="shared" si="237"/>
        <v>-0.13703825224652566</v>
      </c>
      <c r="AY334" s="34">
        <f t="shared" si="238"/>
        <v>-0.13907050700620713</v>
      </c>
      <c r="AZ334" s="34">
        <f t="shared" si="239"/>
        <v>-0.43994623846200853</v>
      </c>
      <c r="BA334" s="34">
        <f t="shared" si="240"/>
        <v>-0.38323959450813577</v>
      </c>
      <c r="BB334" s="34">
        <f t="shared" si="241"/>
        <v>0.34983756160737045</v>
      </c>
      <c r="BC334" s="34">
        <f t="shared" si="242"/>
        <v>0.25512992205076984</v>
      </c>
      <c r="BD334" s="34">
        <f t="shared" si="243"/>
        <v>0.36655675273869825</v>
      </c>
      <c r="BE334" s="34">
        <f t="shared" si="244"/>
        <v>1.4102939099377483</v>
      </c>
      <c r="BF334" s="34">
        <f t="shared" si="245"/>
        <v>0.60621467860479494</v>
      </c>
      <c r="BG334" s="34">
        <f t="shared" si="246"/>
        <v>-0.21504224967207594</v>
      </c>
      <c r="BH334" s="34">
        <f t="shared" si="247"/>
        <v>-0.11506432621005545</v>
      </c>
      <c r="BI334" s="19">
        <f t="shared" si="255"/>
        <v>0.25503290536039042</v>
      </c>
      <c r="BJ334" s="19">
        <f t="shared" si="256"/>
        <v>0.68176605309669103</v>
      </c>
      <c r="BK334" s="19">
        <f t="shared" si="257"/>
        <v>-0.15520048484995924</v>
      </c>
      <c r="BL334" s="19">
        <f t="shared" si="258"/>
        <v>-0.21768391842214058</v>
      </c>
      <c r="BM334" s="19">
        <f t="shared" si="259"/>
        <v>-0.33619818180649913</v>
      </c>
      <c r="BN334" s="19">
        <f t="shared" si="260"/>
        <v>0.24182452036378518</v>
      </c>
      <c r="BO334" s="19">
        <f t="shared" si="261"/>
        <v>-0.11569461642627106</v>
      </c>
      <c r="BP334" s="19">
        <f t="shared" si="262"/>
        <v>-0.21082866787686852</v>
      </c>
      <c r="BQ334" s="19">
        <f t="shared" si="263"/>
        <v>6.0841696030458824E-2</v>
      </c>
      <c r="BR334" s="19">
        <f t="shared" si="264"/>
        <v>-0.21291061339516482</v>
      </c>
      <c r="BS334" s="19">
        <f t="shared" si="265"/>
        <v>-0.17958463890782464</v>
      </c>
      <c r="BT334" s="19">
        <f>IF(AND('[1]Ponderación por derecho'!$B$13&lt;&gt;1,'[1]Ponderación por derecho'!$B$13&lt;&gt;0),"Error ponderación",IFERROR(IF(SUM($BI$1126:$BS$1126)=0,0,SUMPRODUCT($BI$1126:$BS$1126,BI334:BS334)),""))</f>
        <v>0.15105325851533827</v>
      </c>
      <c r="BU334" s="34">
        <f t="shared" si="266"/>
        <v>0.15778236288613712</v>
      </c>
      <c r="BV334" s="16">
        <f t="shared" si="267"/>
        <v>0</v>
      </c>
      <c r="BW334" s="34">
        <f t="shared" si="248"/>
        <v>0.8342587757883857</v>
      </c>
      <c r="BX334" s="34">
        <f t="shared" si="249"/>
        <v>-4.8048281987265289E-2</v>
      </c>
      <c r="BY334" s="34">
        <f t="shared" si="268"/>
        <v>-0.67100208672343431</v>
      </c>
      <c r="BZ334" s="34">
        <f t="shared" si="269"/>
        <v>-3.8402802359228695E-2</v>
      </c>
      <c r="CA334" s="19">
        <f t="shared" si="250"/>
        <v>-3.0117039051665705E-2</v>
      </c>
      <c r="CB334" s="16"/>
      <c r="CC334" s="5">
        <f t="shared" si="251"/>
        <v>17486</v>
      </c>
      <c r="CD334" s="6">
        <f t="shared" si="252"/>
        <v>1.3264240339260367E-4</v>
      </c>
      <c r="CE334" s="19">
        <f t="shared" si="253"/>
        <v>1.8776740301925272</v>
      </c>
      <c r="CF334" s="4">
        <f t="shared" si="254"/>
        <v>2.4905919615261308E-4</v>
      </c>
      <c r="CG334" s="3">
        <f>IF('Ponderación por derecho'!$D$20="Error ponderación","",CF334/$CF$1127)</f>
        <v>1.6732211575006231E-4</v>
      </c>
      <c r="CH334" s="39"/>
    </row>
    <row r="335" spans="1:86" ht="18.95" customHeight="1">
      <c r="A335" s="7">
        <v>17495</v>
      </c>
      <c r="B335" s="7" t="s">
        <v>758</v>
      </c>
      <c r="C335" s="7" t="s">
        <v>767</v>
      </c>
      <c r="D335" s="5">
        <v>0</v>
      </c>
      <c r="E335" s="5">
        <v>2517</v>
      </c>
      <c r="F335" s="5">
        <v>70.519049999999993</v>
      </c>
      <c r="G335" s="5">
        <v>56.094670000000001</v>
      </c>
      <c r="H335" s="5">
        <v>68.994079999999997</v>
      </c>
      <c r="I335" s="5">
        <v>18.284030000000001</v>
      </c>
      <c r="J335" s="5">
        <v>20.366859999999999</v>
      </c>
      <c r="K335" s="85">
        <v>0</v>
      </c>
      <c r="L335" s="85">
        <v>7.7751000000000001E-3</v>
      </c>
      <c r="M335" s="85">
        <v>1.37328E-2</v>
      </c>
      <c r="N335" s="85">
        <v>0</v>
      </c>
      <c r="O335" s="85">
        <v>1.1319600000000001E-2</v>
      </c>
      <c r="P335" s="85">
        <v>3.7571300000000002E-2</v>
      </c>
      <c r="Q335" s="85">
        <v>6.4710000000000002E-3</v>
      </c>
      <c r="R335" s="85">
        <v>5.865E-4</v>
      </c>
      <c r="S335" s="85">
        <v>1.3717E-3</v>
      </c>
      <c r="T335" s="5">
        <v>0.86294649999999995</v>
      </c>
      <c r="U335" s="5">
        <v>0.1223214</v>
      </c>
      <c r="V335" s="5">
        <v>0.7883928</v>
      </c>
      <c r="W335" s="5">
        <v>0.46250000000000002</v>
      </c>
      <c r="X335" s="5">
        <v>0.80312499999999998</v>
      </c>
      <c r="Y335" s="5">
        <v>0.82008930000000002</v>
      </c>
      <c r="Z335" s="5">
        <v>0.16892370000000001</v>
      </c>
      <c r="AA335" s="5">
        <v>2.5824400000000001E-3</v>
      </c>
      <c r="AB335" s="5">
        <v>7.9460000000000002E-4</v>
      </c>
      <c r="AC335" s="5">
        <v>0.53700000000000003</v>
      </c>
      <c r="AD335" s="40">
        <v>30504.330552244737</v>
      </c>
      <c r="AE335" s="19">
        <v>0.84811320000000001</v>
      </c>
      <c r="AF335" s="5">
        <v>1</v>
      </c>
      <c r="AG335" s="5">
        <v>0</v>
      </c>
      <c r="AH335" s="32">
        <v>1</v>
      </c>
      <c r="AI335" s="32">
        <v>0</v>
      </c>
      <c r="AJ335" s="32">
        <v>0</v>
      </c>
      <c r="AK335" s="16"/>
      <c r="AL335" s="34">
        <f t="shared" si="225"/>
        <v>6.4867379381822438E-2</v>
      </c>
      <c r="AM335" s="34">
        <f t="shared" si="226"/>
        <v>-1.2477783065485961E-2</v>
      </c>
      <c r="AN335" s="34">
        <f t="shared" si="227"/>
        <v>-0.65084203143464769</v>
      </c>
      <c r="AO335" s="34">
        <f t="shared" si="228"/>
        <v>-0.12643338217524483</v>
      </c>
      <c r="AP335" s="34">
        <f t="shared" si="229"/>
        <v>-0.33844979973230305</v>
      </c>
      <c r="AQ335" s="34">
        <f t="shared" si="230"/>
        <v>-0.3929029539360685</v>
      </c>
      <c r="AR335" s="34">
        <f t="shared" si="231"/>
        <v>-0.33700735205722704</v>
      </c>
      <c r="AS335" s="34">
        <f t="shared" si="232"/>
        <v>-0.74624176074503523</v>
      </c>
      <c r="AT335" s="34">
        <f t="shared" si="233"/>
        <v>-0.15074875333706975</v>
      </c>
      <c r="AU335" s="34">
        <f t="shared" si="234"/>
        <v>-0.14236163349808773</v>
      </c>
      <c r="AV335" s="34">
        <f t="shared" si="235"/>
        <v>0.26086862161719776</v>
      </c>
      <c r="AW335" s="34">
        <f t="shared" si="236"/>
        <v>-0.23036552827402731</v>
      </c>
      <c r="AX335" s="34">
        <f t="shared" si="237"/>
        <v>-0.18327767483571547</v>
      </c>
      <c r="AY335" s="34">
        <f t="shared" si="238"/>
        <v>-0.15685667404160508</v>
      </c>
      <c r="AZ335" s="34">
        <f t="shared" si="239"/>
        <v>-1.3731929442565771</v>
      </c>
      <c r="BA335" s="34">
        <f t="shared" si="240"/>
        <v>-0.79110468528089539</v>
      </c>
      <c r="BB335" s="34">
        <f t="shared" si="241"/>
        <v>-0.2943536833471963</v>
      </c>
      <c r="BC335" s="34">
        <f t="shared" si="242"/>
        <v>-1.8964922218894924</v>
      </c>
      <c r="BD335" s="34">
        <f t="shared" si="243"/>
        <v>-4.712768670781721E-2</v>
      </c>
      <c r="BE335" s="34">
        <f t="shared" si="244"/>
        <v>-0.63756582192540368</v>
      </c>
      <c r="BF335" s="34">
        <f t="shared" si="245"/>
        <v>0.67386105153441844</v>
      </c>
      <c r="BG335" s="34">
        <f t="shared" si="246"/>
        <v>-5.6269639448728127E-2</v>
      </c>
      <c r="BH335" s="34">
        <f t="shared" si="247"/>
        <v>-9.5257253861187427E-2</v>
      </c>
      <c r="BI335" s="19">
        <f t="shared" si="255"/>
        <v>-0.61161655688387051</v>
      </c>
      <c r="BJ335" s="19">
        <f t="shared" si="256"/>
        <v>-0.21461293948996976</v>
      </c>
      <c r="BK335" s="19">
        <f t="shared" si="257"/>
        <v>-0.85928886775090174</v>
      </c>
      <c r="BL335" s="19">
        <f t="shared" si="258"/>
        <v>-4.2940686977623654E-2</v>
      </c>
      <c r="BM335" s="19">
        <f t="shared" si="259"/>
        <v>-0.17597970664606932</v>
      </c>
      <c r="BN335" s="19">
        <f t="shared" si="260"/>
        <v>-0.10394327364212781</v>
      </c>
      <c r="BO335" s="19">
        <f t="shared" si="261"/>
        <v>-0.57666395156861638</v>
      </c>
      <c r="BP335" s="19">
        <f t="shared" si="262"/>
        <v>-5.9205147726946517E-2</v>
      </c>
      <c r="BQ335" s="19">
        <f t="shared" si="263"/>
        <v>0.19395725229154526</v>
      </c>
      <c r="BR335" s="19">
        <f t="shared" si="264"/>
        <v>-4.9419644702836919E-2</v>
      </c>
      <c r="BS335" s="19">
        <f t="shared" si="265"/>
        <v>-6.2415516173656684E-2</v>
      </c>
      <c r="BT335" s="19">
        <f>IF(AND('[1]Ponderación por derecho'!$B$13&lt;&gt;1,'[1]Ponderación por derecho'!$B$13&lt;&gt;0),"Error ponderación",IFERROR(IF(SUM($BI$1126:$BS$1126)=0,0,SUMPRODUCT($BI$1126:$BS$1126,BI335:BS335)),""))</f>
        <v>-0.36243754577494047</v>
      </c>
      <c r="BU335" s="34">
        <f t="shared" si="266"/>
        <v>-0.36101624799782633</v>
      </c>
      <c r="BV335" s="16">
        <f t="shared" si="267"/>
        <v>0</v>
      </c>
      <c r="BW335" s="34">
        <f t="shared" si="248"/>
        <v>0.35657445651105679</v>
      </c>
      <c r="BX335" s="34">
        <f t="shared" si="249"/>
        <v>-4.7833042460370789E-2</v>
      </c>
      <c r="BY335" s="34">
        <f t="shared" si="268"/>
        <v>0.73585719375712888</v>
      </c>
      <c r="BZ335" s="34">
        <f t="shared" si="269"/>
        <v>-0.34819953593593828</v>
      </c>
      <c r="CA335" s="19">
        <f t="shared" si="250"/>
        <v>-0.26558831382525699</v>
      </c>
      <c r="CB335" s="16"/>
      <c r="CC335" s="5">
        <f t="shared" si="251"/>
        <v>17495</v>
      </c>
      <c r="CD335" s="6">
        <f t="shared" si="252"/>
        <v>3.6809363763967305E-4</v>
      </c>
      <c r="CE335" s="19">
        <f t="shared" si="253"/>
        <v>0.86818691590075503</v>
      </c>
      <c r="CF335" s="4">
        <f t="shared" si="254"/>
        <v>3.1957408002507781E-4</v>
      </c>
      <c r="CG335" s="3">
        <f>IF('Ponderación por derecho'!$D$20="Error ponderación","",CF335/$CF$1127)</f>
        <v>2.1469518907428917E-4</v>
      </c>
      <c r="CH335" s="39"/>
    </row>
    <row r="336" spans="1:86" ht="18.95" customHeight="1">
      <c r="A336" s="7">
        <v>17513</v>
      </c>
      <c r="B336" s="7" t="s">
        <v>758</v>
      </c>
      <c r="C336" s="7" t="s">
        <v>766</v>
      </c>
      <c r="D336" s="5">
        <v>0</v>
      </c>
      <c r="E336" s="5">
        <v>526</v>
      </c>
      <c r="F336" s="5">
        <v>59.48903</v>
      </c>
      <c r="G336" s="5">
        <v>52.27084</v>
      </c>
      <c r="H336" s="5">
        <v>68.181280000000001</v>
      </c>
      <c r="I336" s="5">
        <v>28.20581</v>
      </c>
      <c r="J336" s="5">
        <v>7.6648379999999996</v>
      </c>
      <c r="K336" s="85">
        <v>0</v>
      </c>
      <c r="L336" s="85">
        <v>2.46562E-2</v>
      </c>
      <c r="M336" s="85">
        <v>5.7384600000000001E-2</v>
      </c>
      <c r="N336" s="85">
        <v>0</v>
      </c>
      <c r="O336" s="85">
        <v>4.3839999999999999E-3</v>
      </c>
      <c r="P336" s="85">
        <v>2.5770100000000001E-2</v>
      </c>
      <c r="Q336" s="85">
        <v>7.1799999999999997E-5</v>
      </c>
      <c r="R336" s="85">
        <v>0</v>
      </c>
      <c r="S336" s="85">
        <v>0</v>
      </c>
      <c r="T336" s="5">
        <v>0.8794727</v>
      </c>
      <c r="U336" s="5">
        <v>9.6045199999999997E-2</v>
      </c>
      <c r="V336" s="5">
        <v>0.77777779999999996</v>
      </c>
      <c r="W336" s="5">
        <v>0.70998119999999998</v>
      </c>
      <c r="X336" s="5">
        <v>0.78907720000000003</v>
      </c>
      <c r="Y336" s="5">
        <v>0.89077209999999996</v>
      </c>
      <c r="Z336" s="5">
        <v>2.9411799999999998E-2</v>
      </c>
      <c r="AA336" s="5">
        <v>1.045627E-2</v>
      </c>
      <c r="AB336" s="5">
        <v>0</v>
      </c>
      <c r="AC336" s="5">
        <v>0.49280000000000002</v>
      </c>
      <c r="AD336" s="40">
        <v>202397.33840304182</v>
      </c>
      <c r="AE336" s="19">
        <v>0.84811320000000001</v>
      </c>
      <c r="AF336" s="5">
        <v>1</v>
      </c>
      <c r="AG336" s="5">
        <v>0</v>
      </c>
      <c r="AH336" s="32">
        <v>1</v>
      </c>
      <c r="AI336" s="32">
        <v>0</v>
      </c>
      <c r="AJ336" s="32">
        <v>0</v>
      </c>
      <c r="AK336" s="16"/>
      <c r="AL336" s="34">
        <f t="shared" si="225"/>
        <v>-0.60843700773689424</v>
      </c>
      <c r="AM336" s="34">
        <f t="shared" si="226"/>
        <v>-0.39658502223286884</v>
      </c>
      <c r="AN336" s="34">
        <f t="shared" si="227"/>
        <v>-0.74857612556819075</v>
      </c>
      <c r="AO336" s="34">
        <f t="shared" si="228"/>
        <v>0.75913985927181693</v>
      </c>
      <c r="AP336" s="34">
        <f t="shared" si="229"/>
        <v>-1.2978317351847781</v>
      </c>
      <c r="AQ336" s="34">
        <f t="shared" si="230"/>
        <v>-0.3929029539360685</v>
      </c>
      <c r="AR336" s="34">
        <f t="shared" si="231"/>
        <v>0.2537903429708524</v>
      </c>
      <c r="AS336" s="34">
        <f t="shared" si="232"/>
        <v>-6.7057246362145537E-2</v>
      </c>
      <c r="AT336" s="34">
        <f t="shared" si="233"/>
        <v>-0.15074875333706975</v>
      </c>
      <c r="AU336" s="34">
        <f t="shared" si="234"/>
        <v>-0.31855607274538533</v>
      </c>
      <c r="AV336" s="34">
        <f t="shared" si="235"/>
        <v>-2.4858878683113945E-2</v>
      </c>
      <c r="AW336" s="34">
        <f t="shared" si="236"/>
        <v>-0.40963952258187203</v>
      </c>
      <c r="AX336" s="34">
        <f t="shared" si="237"/>
        <v>-0.20200785050292994</v>
      </c>
      <c r="AY336" s="34">
        <f t="shared" si="238"/>
        <v>-0.21011422768154267</v>
      </c>
      <c r="AZ336" s="34">
        <f t="shared" si="239"/>
        <v>-1.0860938323898632</v>
      </c>
      <c r="BA336" s="34">
        <f t="shared" si="240"/>
        <v>-1.0408720902976911</v>
      </c>
      <c r="BB336" s="34">
        <f t="shared" si="241"/>
        <v>-0.55472935598917683</v>
      </c>
      <c r="BC336" s="34">
        <f t="shared" si="242"/>
        <v>0.86719385940138705</v>
      </c>
      <c r="BD336" s="34">
        <f t="shared" si="243"/>
        <v>-0.21548154326836944</v>
      </c>
      <c r="BE336" s="34">
        <f t="shared" si="244"/>
        <v>0.44318129291825953</v>
      </c>
      <c r="BF336" s="34">
        <f t="shared" si="245"/>
        <v>-0.72190527480150157</v>
      </c>
      <c r="BG336" s="34">
        <f t="shared" si="246"/>
        <v>0.55921234460721148</v>
      </c>
      <c r="BH336" s="34">
        <f t="shared" si="247"/>
        <v>-0.11506432621005545</v>
      </c>
      <c r="BI336" s="19">
        <f t="shared" si="255"/>
        <v>-0.72745038993398348</v>
      </c>
      <c r="BJ336" s="19">
        <f t="shared" si="256"/>
        <v>-0.23250801175039779</v>
      </c>
      <c r="BK336" s="19">
        <f t="shared" si="257"/>
        <v>6.389986843411577E-2</v>
      </c>
      <c r="BL336" s="19">
        <f t="shared" si="258"/>
        <v>-0.37959288053698198</v>
      </c>
      <c r="BM336" s="19">
        <f t="shared" si="259"/>
        <v>-0.61062311706617767</v>
      </c>
      <c r="BN336" s="19">
        <f t="shared" si="260"/>
        <v>-6.337153116724957E-2</v>
      </c>
      <c r="BO336" s="19">
        <f t="shared" si="261"/>
        <v>-0.24553116523330609</v>
      </c>
      <c r="BP336" s="19">
        <f t="shared" si="262"/>
        <v>-0.40522242911991208</v>
      </c>
      <c r="BQ336" s="19">
        <f t="shared" si="263"/>
        <v>-0.51348550340664623</v>
      </c>
      <c r="BR336" s="19">
        <f t="shared" si="264"/>
        <v>-8.6446296937075132E-2</v>
      </c>
      <c r="BS336" s="19">
        <f t="shared" si="265"/>
        <v>-0.31120518720949747</v>
      </c>
      <c r="BT336" s="19">
        <f>IF(AND('[1]Ponderación por derecho'!$B$13&lt;&gt;1,'[1]Ponderación por derecho'!$B$13&lt;&gt;0),"Error ponderación",IFERROR(IF(SUM($BI$1126:$BS$1126)=0,0,SUMPRODUCT($BI$1126:$BS$1126,BI336:BS336)),""))</f>
        <v>-0.18827864431690747</v>
      </c>
      <c r="BU336" s="34">
        <f t="shared" si="266"/>
        <v>-0.18505711612128467</v>
      </c>
      <c r="BV336" s="16">
        <f t="shared" si="267"/>
        <v>0</v>
      </c>
      <c r="BW336" s="34">
        <f t="shared" si="248"/>
        <v>-0.2832330256725189</v>
      </c>
      <c r="BX336" s="34">
        <f t="shared" si="249"/>
        <v>-3.8155165447300417E-2</v>
      </c>
      <c r="BY336" s="34">
        <f t="shared" si="268"/>
        <v>0.73585719375712888</v>
      </c>
      <c r="BZ336" s="34">
        <f t="shared" si="269"/>
        <v>-0.13815633421243653</v>
      </c>
      <c r="CA336" s="19">
        <f t="shared" si="250"/>
        <v>-0.10593801701180519</v>
      </c>
      <c r="CB336" s="16"/>
      <c r="CC336" s="5">
        <f t="shared" si="251"/>
        <v>17513</v>
      </c>
      <c r="CD336" s="6">
        <f t="shared" si="252"/>
        <v>7.692381938755185E-5</v>
      </c>
      <c r="CE336" s="19">
        <f t="shared" si="253"/>
        <v>1.2742331174269259</v>
      </c>
      <c r="CF336" s="4">
        <f t="shared" si="254"/>
        <v>9.8018878182585999E-5</v>
      </c>
      <c r="CG336" s="3">
        <f>IF('Ponderación por derecho'!$D$20="Error ponderación","",CF336/$CF$1127)</f>
        <v>6.585071474698019E-5</v>
      </c>
      <c r="CH336" s="39"/>
    </row>
    <row r="337" spans="1:86" ht="18.95" customHeight="1">
      <c r="A337" s="7">
        <v>17524</v>
      </c>
      <c r="B337" s="7" t="s">
        <v>758</v>
      </c>
      <c r="C337" s="7" t="s">
        <v>495</v>
      </c>
      <c r="D337" s="5">
        <v>0</v>
      </c>
      <c r="E337" s="5">
        <v>1180</v>
      </c>
      <c r="F337" s="5">
        <v>63.196800000000003</v>
      </c>
      <c r="G337" s="5">
        <v>55.37133</v>
      </c>
      <c r="H337" s="5">
        <v>66.453389999999999</v>
      </c>
      <c r="I337" s="5">
        <v>20.90579</v>
      </c>
      <c r="J337" s="5">
        <v>11.03171</v>
      </c>
      <c r="K337" s="85">
        <v>9.9249999999999998E-3</v>
      </c>
      <c r="L337" s="85">
        <v>5.5586000000000003E-3</v>
      </c>
      <c r="M337" s="85">
        <v>2.87548E-2</v>
      </c>
      <c r="N337" s="85">
        <v>0</v>
      </c>
      <c r="O337" s="85">
        <v>1.5617000000000001E-3</v>
      </c>
      <c r="P337" s="85">
        <v>6.1462000000000001E-3</v>
      </c>
      <c r="Q337" s="85">
        <v>3.1999999999999999E-5</v>
      </c>
      <c r="R337" s="85">
        <v>0</v>
      </c>
      <c r="S337" s="85">
        <v>0</v>
      </c>
      <c r="T337" s="5">
        <v>0.9400231</v>
      </c>
      <c r="U337" s="5">
        <v>0.17531720000000001</v>
      </c>
      <c r="V337" s="5">
        <v>0.83967700000000001</v>
      </c>
      <c r="W337" s="5">
        <v>0.77047290000000002</v>
      </c>
      <c r="X337" s="5">
        <v>0.79930789999999996</v>
      </c>
      <c r="Y337" s="5">
        <v>0.91810840000000005</v>
      </c>
      <c r="Z337" s="5">
        <v>1.6528899999999999E-2</v>
      </c>
      <c r="AA337" s="5">
        <v>0</v>
      </c>
      <c r="AB337" s="5">
        <v>0</v>
      </c>
      <c r="AC337" s="5">
        <v>0.46879999999999999</v>
      </c>
      <c r="AD337" s="40">
        <v>228011.01694915254</v>
      </c>
      <c r="AE337" s="19">
        <v>0.84811320000000001</v>
      </c>
      <c r="AF337" s="5">
        <v>0</v>
      </c>
      <c r="AG337" s="5">
        <v>0</v>
      </c>
      <c r="AH337" s="32">
        <v>0</v>
      </c>
      <c r="AI337" s="32">
        <v>0</v>
      </c>
      <c r="AJ337" s="32">
        <v>1</v>
      </c>
      <c r="AK337" s="16"/>
      <c r="AL337" s="34">
        <f t="shared" si="225"/>
        <v>-0.38210398137545809</v>
      </c>
      <c r="AM337" s="34">
        <f t="shared" si="226"/>
        <v>-8.5137951111485602E-2</v>
      </c>
      <c r="AN337" s="34">
        <f t="shared" si="227"/>
        <v>-0.9563440437675127</v>
      </c>
      <c r="AO337" s="34">
        <f t="shared" si="228"/>
        <v>0.10757306641525483</v>
      </c>
      <c r="AP337" s="34">
        <f t="shared" si="229"/>
        <v>-1.0435323664873577</v>
      </c>
      <c r="AQ337" s="34">
        <f t="shared" si="230"/>
        <v>-0.11214426263137986</v>
      </c>
      <c r="AR337" s="34">
        <f t="shared" si="231"/>
        <v>-0.41457949433644686</v>
      </c>
      <c r="AS337" s="34">
        <f t="shared" si="232"/>
        <v>-0.51251234351459418</v>
      </c>
      <c r="AT337" s="34">
        <f t="shared" si="233"/>
        <v>-0.15074875333706975</v>
      </c>
      <c r="AU337" s="34">
        <f t="shared" si="234"/>
        <v>-0.39025478170894268</v>
      </c>
      <c r="AV337" s="34">
        <f t="shared" si="235"/>
        <v>-0.49998750061506042</v>
      </c>
      <c r="AW337" s="34">
        <f t="shared" si="236"/>
        <v>-0.41075452210891483</v>
      </c>
      <c r="AX337" s="34">
        <f t="shared" si="237"/>
        <v>-0.20200785050292994</v>
      </c>
      <c r="AY337" s="34">
        <f t="shared" si="238"/>
        <v>-0.21011422768154267</v>
      </c>
      <c r="AZ337" s="34">
        <f t="shared" si="239"/>
        <v>-3.419042669622372E-2</v>
      </c>
      <c r="BA337" s="34">
        <f t="shared" si="240"/>
        <v>-0.28735515365953812</v>
      </c>
      <c r="BB337" s="34">
        <f t="shared" si="241"/>
        <v>0.96359808970092464</v>
      </c>
      <c r="BC337" s="34">
        <f t="shared" si="242"/>
        <v>1.5427201996794511</v>
      </c>
      <c r="BD337" s="34">
        <f t="shared" si="243"/>
        <v>-9.2873177523267986E-2</v>
      </c>
      <c r="BE337" s="34">
        <f t="shared" si="244"/>
        <v>0.86115606691562452</v>
      </c>
      <c r="BF337" s="34">
        <f t="shared" si="245"/>
        <v>-0.85079405063749136</v>
      </c>
      <c r="BG337" s="34">
        <f t="shared" si="246"/>
        <v>-0.258133953880894</v>
      </c>
      <c r="BH337" s="34">
        <f t="shared" si="247"/>
        <v>-0.11506432621005545</v>
      </c>
      <c r="BI337" s="19">
        <f t="shared" si="255"/>
        <v>-0.45194782001947686</v>
      </c>
      <c r="BJ337" s="19">
        <f t="shared" si="256"/>
        <v>0.15462688141766406</v>
      </c>
      <c r="BK337" s="19">
        <f t="shared" si="257"/>
        <v>0.21603462492979961</v>
      </c>
      <c r="BL337" s="19">
        <f t="shared" si="258"/>
        <v>-0.2664263673562639</v>
      </c>
      <c r="BM337" s="19">
        <f t="shared" si="259"/>
        <v>-0.50888677523985615</v>
      </c>
      <c r="BN337" s="19">
        <f t="shared" si="260"/>
        <v>-6.9784716916313494E-3</v>
      </c>
      <c r="BO337" s="19">
        <f t="shared" si="261"/>
        <v>-0.11245729412996125</v>
      </c>
      <c r="BP337" s="19">
        <f t="shared" si="262"/>
        <v>-0.292055915939194</v>
      </c>
      <c r="BQ337" s="19">
        <f t="shared" si="263"/>
        <v>-0.48100408656483068</v>
      </c>
      <c r="BR337" s="19">
        <f t="shared" si="264"/>
        <v>-0.28345072097929824</v>
      </c>
      <c r="BS337" s="19">
        <f t="shared" si="265"/>
        <v>-0.23576084508901873</v>
      </c>
      <c r="BT337" s="19">
        <f>IF(AND('[1]Ponderación por derecho'!$B$13&lt;&gt;1,'[1]Ponderación por derecho'!$B$13&lt;&gt;0),"Error ponderación",IFERROR(IF(SUM($BI$1126:$BS$1126)=0,0,SUMPRODUCT($BI$1126:$BS$1126,BI337:BS337)),""))</f>
        <v>-2.7396812288937217E-2</v>
      </c>
      <c r="BU337" s="34">
        <f t="shared" si="266"/>
        <v>-2.2512294918615557E-2</v>
      </c>
      <c r="BV337" s="16">
        <f t="shared" si="267"/>
        <v>0</v>
      </c>
      <c r="BW337" s="34">
        <f t="shared" si="248"/>
        <v>-0.63063980332875924</v>
      </c>
      <c r="BX337" s="34">
        <f t="shared" si="249"/>
        <v>-3.6713070542330556E-2</v>
      </c>
      <c r="BY337" s="34">
        <f t="shared" si="268"/>
        <v>0.73585719375712888</v>
      </c>
      <c r="BZ337" s="34">
        <f t="shared" si="269"/>
        <v>-2.2834773295346372E-2</v>
      </c>
      <c r="CA337" s="19">
        <f t="shared" si="250"/>
        <v>-1.8284042599245116E-2</v>
      </c>
      <c r="CB337" s="16"/>
      <c r="CC337" s="5">
        <f t="shared" si="251"/>
        <v>17524</v>
      </c>
      <c r="CD337" s="6">
        <f t="shared" si="252"/>
        <v>1.7256674311275891E-4</v>
      </c>
      <c r="CE337" s="19">
        <f t="shared" si="253"/>
        <v>1.2527017164986447</v>
      </c>
      <c r="CF337" s="4">
        <f t="shared" si="254"/>
        <v>2.1617465530793375E-4</v>
      </c>
      <c r="CG337" s="3">
        <f>IF('Ponderación por derecho'!$D$20="Error ponderación","",CF337/$CF$1127)</f>
        <v>1.452297335590048E-4</v>
      </c>
      <c r="CH337" s="39"/>
    </row>
    <row r="338" spans="1:86" ht="18.95" customHeight="1">
      <c r="A338" s="7">
        <v>17541</v>
      </c>
      <c r="B338" s="7" t="s">
        <v>758</v>
      </c>
      <c r="C338" s="7" t="s">
        <v>765</v>
      </c>
      <c r="D338" s="5">
        <v>0</v>
      </c>
      <c r="E338" s="5">
        <v>8792</v>
      </c>
      <c r="F338" s="5">
        <v>62.90457</v>
      </c>
      <c r="G338" s="5">
        <v>54.593119999999999</v>
      </c>
      <c r="H338" s="5">
        <v>70.202100000000002</v>
      </c>
      <c r="I338" s="5">
        <v>14.34361</v>
      </c>
      <c r="J338" s="5">
        <v>20.156279999999999</v>
      </c>
      <c r="K338" s="85">
        <v>2.79726E-2</v>
      </c>
      <c r="L338" s="85">
        <v>2.8005599999999999E-2</v>
      </c>
      <c r="M338" s="85">
        <v>0.14340629999999999</v>
      </c>
      <c r="N338" s="85">
        <v>8.2162499999999999E-2</v>
      </c>
      <c r="O338" s="85">
        <v>1.05229E-2</v>
      </c>
      <c r="P338" s="85">
        <v>3.5403299999999999E-2</v>
      </c>
      <c r="Q338" s="85">
        <v>7.4082200000000001E-2</v>
      </c>
      <c r="R338" s="85">
        <v>4.1970000000000001E-4</v>
      </c>
      <c r="S338" s="85">
        <v>8.4949999999999999E-4</v>
      </c>
      <c r="T338" s="5">
        <v>0.91342719999999999</v>
      </c>
      <c r="U338" s="5">
        <v>0.1060092</v>
      </c>
      <c r="V338" s="5">
        <v>0.82382310000000003</v>
      </c>
      <c r="W338" s="5">
        <v>0.71665480000000004</v>
      </c>
      <c r="X338" s="5">
        <v>0.79912629999999996</v>
      </c>
      <c r="Y338" s="5">
        <v>0.90210409999999996</v>
      </c>
      <c r="Z338" s="5">
        <v>2.0555E-2</v>
      </c>
      <c r="AA338" s="5">
        <v>1.64923E-3</v>
      </c>
      <c r="AB338" s="5">
        <v>4.5496000000000002E-4</v>
      </c>
      <c r="AC338" s="5">
        <v>0.5544</v>
      </c>
      <c r="AD338" s="40">
        <v>5350.0909918107373</v>
      </c>
      <c r="AE338" s="19">
        <v>0.3056604</v>
      </c>
      <c r="AF338" s="5">
        <v>1</v>
      </c>
      <c r="AG338" s="5">
        <v>1</v>
      </c>
      <c r="AH338" s="32">
        <v>1</v>
      </c>
      <c r="AI338" s="32">
        <v>0</v>
      </c>
      <c r="AJ338" s="32">
        <v>0</v>
      </c>
      <c r="AK338" s="16"/>
      <c r="AL338" s="34">
        <f t="shared" si="225"/>
        <v>-0.39994254749299052</v>
      </c>
      <c r="AM338" s="34">
        <f t="shared" si="226"/>
        <v>-0.1633098611055098</v>
      </c>
      <c r="AN338" s="34">
        <f t="shared" si="227"/>
        <v>-0.5055852150035407</v>
      </c>
      <c r="AO338" s="34">
        <f t="shared" si="228"/>
        <v>-0.47813746269938795</v>
      </c>
      <c r="AP338" s="34">
        <f t="shared" si="229"/>
        <v>-0.35435487751972794</v>
      </c>
      <c r="AQ338" s="34">
        <f t="shared" si="230"/>
        <v>0.39838677587647897</v>
      </c>
      <c r="AR338" s="34">
        <f t="shared" si="231"/>
        <v>0.37101124680573572</v>
      </c>
      <c r="AS338" s="34">
        <f t="shared" si="232"/>
        <v>1.2713665194594383</v>
      </c>
      <c r="AT338" s="34">
        <f t="shared" si="233"/>
        <v>1.7345421430293064</v>
      </c>
      <c r="AU338" s="34">
        <f t="shared" si="234"/>
        <v>-0.16260128251883893</v>
      </c>
      <c r="AV338" s="34">
        <f t="shared" si="235"/>
        <v>0.20837758505726517</v>
      </c>
      <c r="AW338" s="34">
        <f t="shared" si="236"/>
        <v>1.6637665326002311</v>
      </c>
      <c r="AX338" s="34">
        <f t="shared" si="237"/>
        <v>-0.18860451763416622</v>
      </c>
      <c r="AY338" s="34">
        <f t="shared" si="238"/>
        <v>-0.17713158437970772</v>
      </c>
      <c r="AZ338" s="34">
        <f t="shared" si="239"/>
        <v>-0.49622400182516541</v>
      </c>
      <c r="BA338" s="34">
        <f t="shared" si="240"/>
        <v>-0.94615967284054914</v>
      </c>
      <c r="BB338" s="34">
        <f t="shared" si="241"/>
        <v>0.57471727231998515</v>
      </c>
      <c r="BC338" s="34">
        <f t="shared" si="242"/>
        <v>0.94171966351136782</v>
      </c>
      <c r="BD338" s="34">
        <f t="shared" si="243"/>
        <v>-9.5049536835857651E-2</v>
      </c>
      <c r="BE338" s="34">
        <f t="shared" si="244"/>
        <v>0.6164487116595716</v>
      </c>
      <c r="BF338" s="34">
        <f t="shared" si="245"/>
        <v>-0.81051436978975688</v>
      </c>
      <c r="BG338" s="34">
        <f t="shared" si="246"/>
        <v>-0.12921685095073457</v>
      </c>
      <c r="BH338" s="34">
        <f t="shared" si="247"/>
        <v>-0.10372349354476348</v>
      </c>
      <c r="BI338" s="19">
        <f t="shared" si="255"/>
        <v>-0.35111937065587034</v>
      </c>
      <c r="BJ338" s="19">
        <f t="shared" si="256"/>
        <v>0.26080621934007037</v>
      </c>
      <c r="BK338" s="19">
        <f t="shared" si="257"/>
        <v>0.60438121182593851</v>
      </c>
      <c r="BL338" s="19">
        <f t="shared" si="258"/>
        <v>0.66729979776815795</v>
      </c>
      <c r="BM338" s="19">
        <f t="shared" si="259"/>
        <v>-0.2040018989581415</v>
      </c>
      <c r="BN338" s="19">
        <f t="shared" si="260"/>
        <v>0.14162791640794875</v>
      </c>
      <c r="BO338" s="19">
        <f t="shared" si="261"/>
        <v>0.22980168935855927</v>
      </c>
      <c r="BP338" s="19">
        <f t="shared" si="262"/>
        <v>-0.29427353256357835</v>
      </c>
      <c r="BQ338" s="19">
        <f t="shared" si="263"/>
        <v>-0.46252950055415171</v>
      </c>
      <c r="BR338" s="19">
        <f t="shared" si="264"/>
        <v>-0.23543032760781091</v>
      </c>
      <c r="BS338" s="19">
        <f t="shared" si="265"/>
        <v>-0.22693254180582056</v>
      </c>
      <c r="BT338" s="19">
        <f>IF(AND('[1]Ponderación por derecho'!$B$13&lt;&gt;1,'[1]Ponderación por derecho'!$B$13&lt;&gt;0),"Error ponderación",IFERROR(IF(SUM($BI$1126:$BS$1126)=0,0,SUMPRODUCT($BI$1126:$BS$1126,BI338:BS338)),""))</f>
        <v>0.20955046346967832</v>
      </c>
      <c r="BU338" s="34">
        <f t="shared" si="266"/>
        <v>0.21688423660489237</v>
      </c>
      <c r="BV338" s="16">
        <f t="shared" si="267"/>
        <v>0</v>
      </c>
      <c r="BW338" s="34">
        <f t="shared" si="248"/>
        <v>0.60844437031183041</v>
      </c>
      <c r="BX338" s="34">
        <f t="shared" si="249"/>
        <v>-4.9249270146807543E-2</v>
      </c>
      <c r="BY338" s="34">
        <f t="shared" si="268"/>
        <v>-1.5049846161078779</v>
      </c>
      <c r="BZ338" s="34">
        <f t="shared" si="269"/>
        <v>0.31526317198095172</v>
      </c>
      <c r="CA338" s="19">
        <f t="shared" si="250"/>
        <v>0.23869850609773399</v>
      </c>
      <c r="CB338" s="16"/>
      <c r="CC338" s="5">
        <f t="shared" si="251"/>
        <v>17541</v>
      </c>
      <c r="CD338" s="6">
        <f t="shared" si="252"/>
        <v>1.2857684791926919E-3</v>
      </c>
      <c r="CE338" s="19">
        <f t="shared" si="253"/>
        <v>3.1899519950975446</v>
      </c>
      <c r="CF338" s="4">
        <f t="shared" si="254"/>
        <v>4.1015397254342634E-3</v>
      </c>
      <c r="CG338" s="3">
        <f>IF('Ponderación por derecho'!$D$20="Error ponderación","",CF338/$CF$1127)</f>
        <v>2.7554826936487336E-3</v>
      </c>
      <c r="CH338" s="39"/>
    </row>
    <row r="339" spans="1:86" ht="18.95" customHeight="1">
      <c r="A339" s="7">
        <v>17614</v>
      </c>
      <c r="B339" s="7" t="s">
        <v>758</v>
      </c>
      <c r="C339" s="7" t="s">
        <v>764</v>
      </c>
      <c r="D339" s="5">
        <v>0</v>
      </c>
      <c r="E339" s="5">
        <v>4722</v>
      </c>
      <c r="F339" s="5">
        <v>55.255020000000002</v>
      </c>
      <c r="G339" s="5">
        <v>46.769680000000001</v>
      </c>
      <c r="H339" s="5">
        <v>67.405760000000001</v>
      </c>
      <c r="I339" s="5">
        <v>18.66442</v>
      </c>
      <c r="J339" s="5">
        <v>8.1464859999999994</v>
      </c>
      <c r="K339" s="85">
        <v>1.2401000000000001E-2</v>
      </c>
      <c r="L339" s="85">
        <v>9.077E-3</v>
      </c>
      <c r="M339" s="85">
        <v>5.4884500000000003E-2</v>
      </c>
      <c r="N339" s="85">
        <v>0</v>
      </c>
      <c r="O339" s="85">
        <v>5.6439000000000003E-3</v>
      </c>
      <c r="P339" s="85">
        <v>1.7181200000000001E-2</v>
      </c>
      <c r="Q339" s="85">
        <v>2.2279000000000001E-3</v>
      </c>
      <c r="R339" s="85">
        <v>7.8149999999999997E-4</v>
      </c>
      <c r="S339" s="85">
        <v>1.7589999999999999E-4</v>
      </c>
      <c r="T339" s="5">
        <v>0.94225060000000005</v>
      </c>
      <c r="U339" s="5">
        <v>0.1814654</v>
      </c>
      <c r="V339" s="5">
        <v>0.81077379999999999</v>
      </c>
      <c r="W339" s="5">
        <v>0.7306551</v>
      </c>
      <c r="X339" s="5">
        <v>0.82469760000000003</v>
      </c>
      <c r="Y339" s="5">
        <v>0.93722890000000003</v>
      </c>
      <c r="Z339" s="5">
        <v>3.0015799999999999E-2</v>
      </c>
      <c r="AA339" s="5">
        <v>1.5883099999999999E-3</v>
      </c>
      <c r="AB339" s="5">
        <v>2.3295199999999999E-3</v>
      </c>
      <c r="AC339" s="5">
        <v>0.61660000000000004</v>
      </c>
      <c r="AD339" s="40">
        <v>307366.1584074545</v>
      </c>
      <c r="AE339" s="19">
        <v>0.84811320000000001</v>
      </c>
      <c r="AF339" s="5">
        <v>1</v>
      </c>
      <c r="AG339" s="5">
        <v>1</v>
      </c>
      <c r="AH339" s="32">
        <v>1</v>
      </c>
      <c r="AI339" s="32">
        <v>0</v>
      </c>
      <c r="AJ339" s="32">
        <v>1</v>
      </c>
      <c r="AK339" s="16"/>
      <c r="AL339" s="34">
        <f t="shared" si="225"/>
        <v>-0.86689324880486318</v>
      </c>
      <c r="AM339" s="34">
        <f t="shared" si="226"/>
        <v>-0.94918160205415769</v>
      </c>
      <c r="AN339" s="34">
        <f t="shared" si="227"/>
        <v>-0.84182753388812892</v>
      </c>
      <c r="AO339" s="34">
        <f t="shared" si="228"/>
        <v>-9.2481489942797965E-2</v>
      </c>
      <c r="AP339" s="34">
        <f t="shared" si="229"/>
        <v>-1.2614529294759851</v>
      </c>
      <c r="AQ339" s="34">
        <f t="shared" si="230"/>
        <v>-4.2103101959298325E-2</v>
      </c>
      <c r="AR339" s="34">
        <f t="shared" si="231"/>
        <v>-0.29144399900813328</v>
      </c>
      <c r="AS339" s="34">
        <f t="shared" si="232"/>
        <v>-0.1059566549640511</v>
      </c>
      <c r="AT339" s="34">
        <f t="shared" si="233"/>
        <v>-0.15074875333706975</v>
      </c>
      <c r="AU339" s="34">
        <f t="shared" si="234"/>
        <v>-0.28654912684197825</v>
      </c>
      <c r="AV339" s="34">
        <f t="shared" si="235"/>
        <v>-0.23281102993293151</v>
      </c>
      <c r="AW339" s="34">
        <f t="shared" si="236"/>
        <v>-0.349236244183456</v>
      </c>
      <c r="AX339" s="34">
        <f t="shared" si="237"/>
        <v>-0.17705025070083599</v>
      </c>
      <c r="AY339" s="34">
        <f t="shared" si="238"/>
        <v>-0.20328474332981489</v>
      </c>
      <c r="AZ339" s="34">
        <f t="shared" si="239"/>
        <v>4.5065073650315821E-3</v>
      </c>
      <c r="BA339" s="34">
        <f t="shared" si="240"/>
        <v>-0.22891367583838201</v>
      </c>
      <c r="BB339" s="34">
        <f t="shared" si="241"/>
        <v>0.25463057754777668</v>
      </c>
      <c r="BC339" s="34">
        <f t="shared" si="242"/>
        <v>1.0980646070622178</v>
      </c>
      <c r="BD339" s="34">
        <f t="shared" si="243"/>
        <v>0.2114060627788065</v>
      </c>
      <c r="BE339" s="34">
        <f t="shared" si="244"/>
        <v>1.153510433315488</v>
      </c>
      <c r="BF339" s="34">
        <f t="shared" si="245"/>
        <v>-0.71586247227994693</v>
      </c>
      <c r="BG339" s="34">
        <f t="shared" si="246"/>
        <v>-0.13397884891979003</v>
      </c>
      <c r="BH339" s="34">
        <f t="shared" si="247"/>
        <v>-5.6996152061886525E-2</v>
      </c>
      <c r="BI339" s="19">
        <f t="shared" si="255"/>
        <v>-0.37094810389526978</v>
      </c>
      <c r="BJ339" s="19">
        <f t="shared" si="256"/>
        <v>-0.32866500783817143</v>
      </c>
      <c r="BK339" s="19">
        <f t="shared" si="257"/>
        <v>4.1738234431101175E-2</v>
      </c>
      <c r="BL339" s="19">
        <f t="shared" si="258"/>
        <v>-0.50882100107096651</v>
      </c>
      <c r="BM339" s="19">
        <f t="shared" si="259"/>
        <v>-0.44553199784638559</v>
      </c>
      <c r="BN339" s="19">
        <f t="shared" si="260"/>
        <v>1.7935384859231112E-2</v>
      </c>
      <c r="BO339" s="19">
        <f t="shared" si="261"/>
        <v>-0.14573707558707413</v>
      </c>
      <c r="BP339" s="19">
        <f t="shared" si="262"/>
        <v>-0.52197174975284955</v>
      </c>
      <c r="BQ339" s="19">
        <f t="shared" si="263"/>
        <v>-0.59534682147154172</v>
      </c>
      <c r="BR339" s="19">
        <f t="shared" si="264"/>
        <v>-0.40138561368482267</v>
      </c>
      <c r="BS339" s="19">
        <f t="shared" si="265"/>
        <v>-0.37572471473218821</v>
      </c>
      <c r="BT339" s="19">
        <f>IF(AND('[1]Ponderación por derecho'!$B$13&lt;&gt;1,'[1]Ponderación por derecho'!$B$13&lt;&gt;0),"Error ponderación",IFERROR(IF(SUM($BI$1126:$BS$1126)=0,0,SUMPRODUCT($BI$1126:$BS$1126,BI339:BS339)),""))</f>
        <v>-0.13322092390340201</v>
      </c>
      <c r="BU339" s="34">
        <f t="shared" si="266"/>
        <v>-0.12943027990472608</v>
      </c>
      <c r="BV339" s="16">
        <f t="shared" si="267"/>
        <v>0</v>
      </c>
      <c r="BW339" s="34">
        <f t="shared" si="248"/>
        <v>1.5088069357375864</v>
      </c>
      <c r="BX339" s="34">
        <f t="shared" si="249"/>
        <v>-3.2245237272143894E-2</v>
      </c>
      <c r="BY339" s="34">
        <f t="shared" si="268"/>
        <v>0.73585719375712888</v>
      </c>
      <c r="BZ339" s="34">
        <f t="shared" si="269"/>
        <v>-0.7374729640741905</v>
      </c>
      <c r="CA339" s="19">
        <f t="shared" si="250"/>
        <v>-0.56146848435166252</v>
      </c>
      <c r="CB339" s="16"/>
      <c r="CC339" s="5">
        <f t="shared" si="251"/>
        <v>17614</v>
      </c>
      <c r="CD339" s="6">
        <f t="shared" si="252"/>
        <v>6.9055945845631153E-4</v>
      </c>
      <c r="CE339" s="19">
        <f t="shared" si="253"/>
        <v>1.2482717597887441</v>
      </c>
      <c r="CF339" s="4">
        <f t="shared" si="254"/>
        <v>8.6200587044602212E-4</v>
      </c>
      <c r="CG339" s="3">
        <f>IF('Ponderación por derecho'!$D$20="Error ponderación","",CF339/$CF$1127)</f>
        <v>5.7910989941372326E-4</v>
      </c>
      <c r="CH339" s="39"/>
    </row>
    <row r="340" spans="1:86" ht="18.95" customHeight="1">
      <c r="A340" s="7">
        <v>17616</v>
      </c>
      <c r="B340" s="7" t="s">
        <v>758</v>
      </c>
      <c r="C340" s="7" t="s">
        <v>282</v>
      </c>
      <c r="D340" s="5">
        <v>0</v>
      </c>
      <c r="E340" s="5">
        <v>963</v>
      </c>
      <c r="F340" s="5">
        <v>70.915350000000004</v>
      </c>
      <c r="G340" s="5">
        <v>56.519300000000001</v>
      </c>
      <c r="H340" s="5">
        <v>70.438360000000003</v>
      </c>
      <c r="I340" s="5">
        <v>26.69539</v>
      </c>
      <c r="J340" s="5">
        <v>11.412520000000001</v>
      </c>
      <c r="K340" s="85">
        <v>1.17561E-2</v>
      </c>
      <c r="L340" s="85">
        <v>4.6068999999999997E-3</v>
      </c>
      <c r="M340" s="85">
        <v>4.2641499999999999E-2</v>
      </c>
      <c r="N340" s="85">
        <v>0</v>
      </c>
      <c r="O340" s="85">
        <v>2.9391E-3</v>
      </c>
      <c r="P340" s="85">
        <v>7.6708999999999996E-3</v>
      </c>
      <c r="Q340" s="85">
        <v>5.7311999999999997E-3</v>
      </c>
      <c r="R340" s="85">
        <v>7.0400999999999997E-3</v>
      </c>
      <c r="S340" s="85">
        <v>2.434E-3</v>
      </c>
      <c r="T340" s="5">
        <v>0.89900429999999998</v>
      </c>
      <c r="U340" s="5">
        <v>0.1365576</v>
      </c>
      <c r="V340" s="5">
        <v>0.80512090000000003</v>
      </c>
      <c r="W340" s="5">
        <v>0.69843529999999998</v>
      </c>
      <c r="X340" s="5">
        <v>0.82788050000000002</v>
      </c>
      <c r="Y340" s="5">
        <v>0.93029870000000003</v>
      </c>
      <c r="Z340" s="5">
        <v>1.36986E-2</v>
      </c>
      <c r="AA340" s="5">
        <v>5.1920999999999998E-4</v>
      </c>
      <c r="AB340" s="5">
        <v>2.0768399999999999E-3</v>
      </c>
      <c r="AC340" s="5">
        <v>0.54200000000000004</v>
      </c>
      <c r="AD340" s="40">
        <v>23139.148494288682</v>
      </c>
      <c r="AE340" s="19">
        <v>0.84811320000000001</v>
      </c>
      <c r="AF340" s="5">
        <v>0</v>
      </c>
      <c r="AG340" s="5">
        <v>0</v>
      </c>
      <c r="AH340" s="32">
        <v>1</v>
      </c>
      <c r="AI340" s="32">
        <v>0</v>
      </c>
      <c r="AJ340" s="32">
        <v>1</v>
      </c>
      <c r="AK340" s="16"/>
      <c r="AL340" s="34">
        <f t="shared" si="225"/>
        <v>8.9058679906676874E-2</v>
      </c>
      <c r="AM340" s="34">
        <f t="shared" si="226"/>
        <v>3.0176690843564898E-2</v>
      </c>
      <c r="AN340" s="34">
        <f t="shared" si="227"/>
        <v>-0.47717643414725242</v>
      </c>
      <c r="AO340" s="34">
        <f t="shared" si="228"/>
        <v>0.62432659639494692</v>
      </c>
      <c r="AP340" s="34">
        <f t="shared" si="229"/>
        <v>-1.0147698407383345</v>
      </c>
      <c r="AQ340" s="34">
        <f t="shared" si="230"/>
        <v>-6.0346052087499207E-2</v>
      </c>
      <c r="AR340" s="34">
        <f t="shared" si="231"/>
        <v>-0.4478866938885035</v>
      </c>
      <c r="AS340" s="34">
        <f t="shared" si="232"/>
        <v>-0.29644721914673594</v>
      </c>
      <c r="AT340" s="34">
        <f t="shared" si="233"/>
        <v>-0.15074875333706975</v>
      </c>
      <c r="AU340" s="34">
        <f t="shared" si="234"/>
        <v>-0.35526282418266836</v>
      </c>
      <c r="AV340" s="34">
        <f t="shared" si="235"/>
        <v>-0.46307187172072051</v>
      </c>
      <c r="AW340" s="34">
        <f t="shared" si="236"/>
        <v>-0.25109107224654625</v>
      </c>
      <c r="AX340" s="34">
        <f t="shared" si="237"/>
        <v>2.282132207124991E-2</v>
      </c>
      <c r="AY340" s="34">
        <f t="shared" si="238"/>
        <v>-0.11561186888617338</v>
      </c>
      <c r="AZ340" s="34">
        <f t="shared" si="239"/>
        <v>-0.74678382686313061</v>
      </c>
      <c r="BA340" s="34">
        <f t="shared" si="240"/>
        <v>-0.65578303560171392</v>
      </c>
      <c r="BB340" s="34">
        <f t="shared" si="241"/>
        <v>0.11597041364030276</v>
      </c>
      <c r="BC340" s="34">
        <f t="shared" si="242"/>
        <v>0.73825783062030648</v>
      </c>
      <c r="BD340" s="34">
        <f t="shared" si="243"/>
        <v>0.24955107410062072</v>
      </c>
      <c r="BE340" s="34">
        <f t="shared" si="244"/>
        <v>1.0475469789066423</v>
      </c>
      <c r="BF340" s="34">
        <f t="shared" si="245"/>
        <v>-0.87911018304933974</v>
      </c>
      <c r="BG340" s="34">
        <f t="shared" si="246"/>
        <v>-0.21754831754613893</v>
      </c>
      <c r="BH340" s="34">
        <f t="shared" si="247"/>
        <v>-6.3294731272951182E-2</v>
      </c>
      <c r="BI340" s="19">
        <f t="shared" si="255"/>
        <v>-0.3977685072788219</v>
      </c>
      <c r="BJ340" s="19">
        <f t="shared" si="256"/>
        <v>-0.10057986313487861</v>
      </c>
      <c r="BK340" s="19">
        <f t="shared" si="257"/>
        <v>0.17695643046008247</v>
      </c>
      <c r="BL340" s="19">
        <f t="shared" si="258"/>
        <v>-3.0845036715196436E-2</v>
      </c>
      <c r="BM340" s="19">
        <f t="shared" si="259"/>
        <v>-0.3734938636067941</v>
      </c>
      <c r="BN340" s="19">
        <f t="shared" si="260"/>
        <v>0.22451126236419952</v>
      </c>
      <c r="BO340" s="19">
        <f t="shared" si="261"/>
        <v>-0.12451610090490998</v>
      </c>
      <c r="BP340" s="19">
        <f t="shared" si="262"/>
        <v>5.5940000988963394E-2</v>
      </c>
      <c r="BQ340" s="19">
        <f t="shared" si="263"/>
        <v>-0.30188779067627874</v>
      </c>
      <c r="BR340" s="19">
        <f t="shared" si="264"/>
        <v>-8.1367168841878487E-2</v>
      </c>
      <c r="BS340" s="19">
        <f t="shared" si="265"/>
        <v>-2.9949306750815894E-2</v>
      </c>
      <c r="BT340" s="19">
        <f>IF(AND('[1]Ponderación por derecho'!$B$13&lt;&gt;1,'[1]Ponderación por derecho'!$B$13&lt;&gt;0),"Error ponderación",IFERROR(IF(SUM($BI$1126:$BS$1126)=0,0,SUMPRODUCT($BI$1126:$BS$1126,BI340:BS340)),""))</f>
        <v>-1.5020644370170866E-2</v>
      </c>
      <c r="BU340" s="34">
        <f t="shared" si="266"/>
        <v>-1.0008198115563593E-2</v>
      </c>
      <c r="BV340" s="16">
        <f t="shared" si="267"/>
        <v>0</v>
      </c>
      <c r="BW340" s="34">
        <f t="shared" si="248"/>
        <v>0.42895086852277359</v>
      </c>
      <c r="BX340" s="34">
        <f t="shared" si="249"/>
        <v>-4.8247715093231121E-2</v>
      </c>
      <c r="BY340" s="34">
        <f t="shared" si="268"/>
        <v>0.73585719375712888</v>
      </c>
      <c r="BZ340" s="34">
        <f t="shared" si="269"/>
        <v>-0.37218678239555714</v>
      </c>
      <c r="CA340" s="19">
        <f t="shared" si="250"/>
        <v>-0.28382061549268622</v>
      </c>
      <c r="CB340" s="16"/>
      <c r="CC340" s="5">
        <f t="shared" si="251"/>
        <v>17616</v>
      </c>
      <c r="CD340" s="6">
        <f t="shared" si="252"/>
        <v>1.4083201154032783E-4</v>
      </c>
      <c r="CE340" s="19">
        <f t="shared" si="253"/>
        <v>1.2469747800559188</v>
      </c>
      <c r="CF340" s="4">
        <f t="shared" si="254"/>
        <v>1.7561396661533292E-4</v>
      </c>
      <c r="CG340" s="3">
        <f>IF('Ponderación por derecho'!$D$20="Error ponderación","",CF340/$CF$1127)</f>
        <v>1.1798038740690772E-4</v>
      </c>
      <c r="CH340" s="39"/>
    </row>
    <row r="341" spans="1:86" ht="18.95" customHeight="1">
      <c r="A341" s="7">
        <v>17653</v>
      </c>
      <c r="B341" s="7" t="s">
        <v>758</v>
      </c>
      <c r="C341" s="7" t="s">
        <v>445</v>
      </c>
      <c r="D341" s="5">
        <v>0</v>
      </c>
      <c r="E341" s="5">
        <v>1352</v>
      </c>
      <c r="F341" s="5">
        <v>55.820540000000001</v>
      </c>
      <c r="G341" s="5">
        <v>49.951639999999998</v>
      </c>
      <c r="H341" s="5">
        <v>70.453739999999996</v>
      </c>
      <c r="I341" s="5">
        <v>14.291829999999999</v>
      </c>
      <c r="J341" s="5">
        <v>9.6903880000000004</v>
      </c>
      <c r="K341" s="85">
        <v>1.87685E-2</v>
      </c>
      <c r="L341" s="85">
        <v>6.6013E-3</v>
      </c>
      <c r="M341" s="85">
        <v>3.1553100000000001E-2</v>
      </c>
      <c r="N341" s="85">
        <v>0</v>
      </c>
      <c r="O341" s="85">
        <v>1.0287900000000001E-2</v>
      </c>
      <c r="P341" s="85">
        <v>4.8270000000000002E-4</v>
      </c>
      <c r="Q341" s="85">
        <v>1.5135999999999999E-3</v>
      </c>
      <c r="R341" s="85">
        <v>2.6679999999999998E-4</v>
      </c>
      <c r="S341" s="85">
        <v>0</v>
      </c>
      <c r="T341" s="5">
        <v>0.95101670000000005</v>
      </c>
      <c r="U341" s="5">
        <v>0.14602589999999999</v>
      </c>
      <c r="V341" s="5">
        <v>0.82717189999999996</v>
      </c>
      <c r="W341" s="5">
        <v>0.72365990000000002</v>
      </c>
      <c r="X341" s="5">
        <v>0.80036969999999996</v>
      </c>
      <c r="Y341" s="5">
        <v>0.90665439999999997</v>
      </c>
      <c r="Z341" s="5">
        <v>1.8691599999999999E-2</v>
      </c>
      <c r="AA341" s="5">
        <v>4.0680500000000001E-3</v>
      </c>
      <c r="AB341" s="5">
        <v>4.43787E-3</v>
      </c>
      <c r="AC341" s="5">
        <v>0.48459999999999998</v>
      </c>
      <c r="AD341" s="40">
        <v>62349.112426035506</v>
      </c>
      <c r="AE341" s="19">
        <v>0.65943399999999996</v>
      </c>
      <c r="AF341" s="5">
        <v>1</v>
      </c>
      <c r="AG341" s="5">
        <v>0</v>
      </c>
      <c r="AH341" s="32">
        <v>1</v>
      </c>
      <c r="AI341" s="32">
        <v>0</v>
      </c>
      <c r="AJ341" s="32">
        <v>0</v>
      </c>
      <c r="AK341" s="16"/>
      <c r="AL341" s="34">
        <f t="shared" si="225"/>
        <v>-0.83237226906018669</v>
      </c>
      <c r="AM341" s="34">
        <f t="shared" si="226"/>
        <v>-0.62955079452844553</v>
      </c>
      <c r="AN341" s="34">
        <f t="shared" si="227"/>
        <v>-0.47532708576170463</v>
      </c>
      <c r="AO341" s="34">
        <f t="shared" si="228"/>
        <v>-0.48275911148036571</v>
      </c>
      <c r="AP341" s="34">
        <f t="shared" si="229"/>
        <v>-1.1448422285254634</v>
      </c>
      <c r="AQ341" s="34">
        <f t="shared" si="230"/>
        <v>0.1380209249306367</v>
      </c>
      <c r="AR341" s="34">
        <f t="shared" si="231"/>
        <v>-0.37808751474946622</v>
      </c>
      <c r="AS341" s="34">
        <f t="shared" si="232"/>
        <v>-0.46897319904408802</v>
      </c>
      <c r="AT341" s="34">
        <f t="shared" si="233"/>
        <v>-0.15074875333706975</v>
      </c>
      <c r="AU341" s="34">
        <f t="shared" si="234"/>
        <v>-0.16857130576457324</v>
      </c>
      <c r="AV341" s="34">
        <f t="shared" si="235"/>
        <v>-0.63711064893479197</v>
      </c>
      <c r="AW341" s="34">
        <f t="shared" si="236"/>
        <v>-0.36924740403688977</v>
      </c>
      <c r="AX341" s="34">
        <f t="shared" si="237"/>
        <v>-0.19348745686607943</v>
      </c>
      <c r="AY341" s="34">
        <f t="shared" si="238"/>
        <v>-0.21011422768154267</v>
      </c>
      <c r="AZ341" s="34">
        <f t="shared" si="239"/>
        <v>0.15679436086642895</v>
      </c>
      <c r="BA341" s="34">
        <f t="shared" si="240"/>
        <v>-0.56578247536391224</v>
      </c>
      <c r="BB341" s="34">
        <f t="shared" si="241"/>
        <v>0.65686009403863266</v>
      </c>
      <c r="BC341" s="34">
        <f t="shared" si="242"/>
        <v>1.0199474132073072</v>
      </c>
      <c r="BD341" s="34">
        <f t="shared" si="243"/>
        <v>-8.0148186784789702E-2</v>
      </c>
      <c r="BE341" s="34">
        <f t="shared" si="244"/>
        <v>0.68602325591465385</v>
      </c>
      <c r="BF341" s="34">
        <f t="shared" si="245"/>
        <v>-0.82915701584714951</v>
      </c>
      <c r="BG341" s="34">
        <f t="shared" si="246"/>
        <v>5.9857606165330646E-2</v>
      </c>
      <c r="BH341" s="34">
        <f t="shared" si="247"/>
        <v>-4.4411042557754134E-3</v>
      </c>
      <c r="BI341" s="19">
        <f t="shared" si="255"/>
        <v>-0.30102954539832671</v>
      </c>
      <c r="BJ341" s="19">
        <f t="shared" si="256"/>
        <v>-0.11692607174642637</v>
      </c>
      <c r="BK341" s="19">
        <f t="shared" si="257"/>
        <v>-9.3799351632322489E-2</v>
      </c>
      <c r="BL341" s="19">
        <f t="shared" si="258"/>
        <v>-0.4915605111986282</v>
      </c>
      <c r="BM341" s="19">
        <f t="shared" si="259"/>
        <v>-0.46452057369160876</v>
      </c>
      <c r="BN341" s="19">
        <f t="shared" si="260"/>
        <v>-0.2611532206934416</v>
      </c>
      <c r="BO341" s="19">
        <f t="shared" si="261"/>
        <v>-0.23173738488360884</v>
      </c>
      <c r="BP341" s="19">
        <f t="shared" si="262"/>
        <v>-0.51292986296313303</v>
      </c>
      <c r="BQ341" s="19">
        <f t="shared" si="263"/>
        <v>-0.62388117086295958</v>
      </c>
      <c r="BR341" s="19">
        <f t="shared" si="264"/>
        <v>-0.32754296352546625</v>
      </c>
      <c r="BS341" s="19">
        <f t="shared" si="265"/>
        <v>-0.34897586699916827</v>
      </c>
      <c r="BT341" s="19">
        <f>IF(AND('[1]Ponderación por derecho'!$B$13&lt;&gt;1,'[1]Ponderación por derecho'!$B$13&lt;&gt;0),"Error ponderación",IFERROR(IF(SUM($BI$1126:$BS$1126)=0,0,SUMPRODUCT($BI$1126:$BS$1126,BI341:BS341)),""))</f>
        <v>-0.21759987299912217</v>
      </c>
      <c r="BU341" s="34">
        <f t="shared" si="266"/>
        <v>-0.21468142990187714</v>
      </c>
      <c r="BV341" s="16">
        <f t="shared" si="267"/>
        <v>0</v>
      </c>
      <c r="BW341" s="34">
        <f t="shared" si="248"/>
        <v>-0.40193034137173483</v>
      </c>
      <c r="BX341" s="34">
        <f t="shared" si="249"/>
        <v>-4.6040125538758088E-2</v>
      </c>
      <c r="BY341" s="34">
        <f t="shared" si="268"/>
        <v>-4.3565900771799115E-2</v>
      </c>
      <c r="BZ341" s="34">
        <f t="shared" si="269"/>
        <v>0.16384545589409735</v>
      </c>
      <c r="CA341" s="19">
        <f t="shared" si="250"/>
        <v>0.12360845263385906</v>
      </c>
      <c r="CB341" s="16"/>
      <c r="CC341" s="5">
        <f t="shared" si="251"/>
        <v>17653</v>
      </c>
      <c r="CD341" s="6">
        <f t="shared" si="252"/>
        <v>1.977205395664831E-4</v>
      </c>
      <c r="CE341" s="19">
        <f t="shared" si="253"/>
        <v>1.5151522697362685</v>
      </c>
      <c r="CF341" s="4">
        <f t="shared" si="254"/>
        <v>2.9957672429763654E-4</v>
      </c>
      <c r="CG341" s="3">
        <f>IF('Ponderación por derecho'!$D$20="Error ponderación","",CF341/$CF$1127)</f>
        <v>2.0126063246521779E-4</v>
      </c>
      <c r="CH341" s="39"/>
    </row>
    <row r="342" spans="1:86" ht="18.95" customHeight="1">
      <c r="A342" s="7">
        <v>17662</v>
      </c>
      <c r="B342" s="7" t="s">
        <v>758</v>
      </c>
      <c r="C342" s="7" t="s">
        <v>763</v>
      </c>
      <c r="D342" s="5">
        <v>0</v>
      </c>
      <c r="E342" s="5">
        <v>21574</v>
      </c>
      <c r="F342" s="5">
        <v>70.192310000000006</v>
      </c>
      <c r="G342" s="5">
        <v>57.829000000000001</v>
      </c>
      <c r="H342" s="5">
        <v>68.440290000000005</v>
      </c>
      <c r="I342" s="5">
        <v>20.897649999999999</v>
      </c>
      <c r="J342" s="5">
        <v>19.26483</v>
      </c>
      <c r="K342" s="85">
        <v>2.1478899999999999E-2</v>
      </c>
      <c r="L342" s="85">
        <v>5.1355000000000003E-3</v>
      </c>
      <c r="M342" s="85">
        <v>5.4104600000000003E-2</v>
      </c>
      <c r="N342" s="85">
        <v>2.232E-4</v>
      </c>
      <c r="O342" s="85">
        <v>1.35158E-2</v>
      </c>
      <c r="P342" s="85">
        <v>1.8383199999999999E-2</v>
      </c>
      <c r="Q342" s="85">
        <v>7.6536E-3</v>
      </c>
      <c r="R342" s="85">
        <v>2.8600000000000001E-5</v>
      </c>
      <c r="S342" s="85">
        <v>4.7180800000000002E-2</v>
      </c>
      <c r="T342" s="5">
        <v>0.87761999999999996</v>
      </c>
      <c r="U342" s="5">
        <v>0.25688240000000001</v>
      </c>
      <c r="V342" s="5">
        <v>0.86744089999999996</v>
      </c>
      <c r="W342" s="5">
        <v>0.71345950000000002</v>
      </c>
      <c r="X342" s="5">
        <v>0.79637250000000004</v>
      </c>
      <c r="Y342" s="5">
        <v>0.84958120000000004</v>
      </c>
      <c r="Z342" s="5">
        <v>2.7083300000000001E-2</v>
      </c>
      <c r="AA342" s="5">
        <v>4.2180400000000002E-3</v>
      </c>
      <c r="AB342" s="5">
        <v>1.99314E-3</v>
      </c>
      <c r="AC342" s="5">
        <v>0.59060000000000001</v>
      </c>
      <c r="AD342" s="40">
        <v>123930.24010382868</v>
      </c>
      <c r="AE342" s="19">
        <v>0.84811320000000001</v>
      </c>
      <c r="AF342" s="5">
        <v>1</v>
      </c>
      <c r="AG342" s="5">
        <v>1</v>
      </c>
      <c r="AH342" s="32">
        <v>1</v>
      </c>
      <c r="AI342" s="32">
        <v>0</v>
      </c>
      <c r="AJ342" s="32">
        <v>0</v>
      </c>
      <c r="AK342" s="16"/>
      <c r="AL342" s="34">
        <f t="shared" si="225"/>
        <v>4.4922222850178738E-2</v>
      </c>
      <c r="AM342" s="34">
        <f t="shared" si="226"/>
        <v>0.16173725999478789</v>
      </c>
      <c r="AN342" s="34">
        <f t="shared" si="227"/>
        <v>-0.71743180012339569</v>
      </c>
      <c r="AO342" s="34">
        <f t="shared" si="228"/>
        <v>0.10684652680387664</v>
      </c>
      <c r="AP342" s="34">
        <f t="shared" si="229"/>
        <v>-0.42168597066057656</v>
      </c>
      <c r="AQ342" s="34">
        <f t="shared" si="230"/>
        <v>0.21469279968249841</v>
      </c>
      <c r="AR342" s="34">
        <f t="shared" si="231"/>
        <v>-0.42938697161970329</v>
      </c>
      <c r="AS342" s="34">
        <f t="shared" si="232"/>
        <v>-0.11809122908853659</v>
      </c>
      <c r="AT342" s="34">
        <f t="shared" si="233"/>
        <v>-0.14562723283721915</v>
      </c>
      <c r="AU342" s="34">
        <f t="shared" si="234"/>
        <v>-8.6568590722420902E-2</v>
      </c>
      <c r="AV342" s="34">
        <f t="shared" si="235"/>
        <v>-0.20370852719075494</v>
      </c>
      <c r="AW342" s="34">
        <f t="shared" si="236"/>
        <v>-0.19723491418656991</v>
      </c>
      <c r="AX342" s="34">
        <f t="shared" si="237"/>
        <v>-0.2010944949631476</v>
      </c>
      <c r="AY342" s="34">
        <f t="shared" si="238"/>
        <v>1.6217250861444885</v>
      </c>
      <c r="AZ342" s="34">
        <f t="shared" si="239"/>
        <v>-1.1182796055594648</v>
      </c>
      <c r="BA342" s="34">
        <f t="shared" si="240"/>
        <v>0.48795970707663955</v>
      </c>
      <c r="BB342" s="34">
        <f t="shared" si="241"/>
        <v>1.6446196759152103</v>
      </c>
      <c r="BC342" s="34">
        <f t="shared" si="242"/>
        <v>0.9060369282751205</v>
      </c>
      <c r="BD342" s="34">
        <f t="shared" si="243"/>
        <v>-0.1280520603766567</v>
      </c>
      <c r="BE342" s="34">
        <f t="shared" si="244"/>
        <v>-0.1866317073139582</v>
      </c>
      <c r="BF342" s="34">
        <f t="shared" si="245"/>
        <v>-0.74520107889329013</v>
      </c>
      <c r="BG342" s="34">
        <f t="shared" si="246"/>
        <v>7.1582032878702712E-2</v>
      </c>
      <c r="BH342" s="34">
        <f t="shared" si="247"/>
        <v>-6.5381129404841754E-2</v>
      </c>
      <c r="BI342" s="19">
        <f t="shared" si="255"/>
        <v>-4.9264311214192351E-3</v>
      </c>
      <c r="BJ342" s="19">
        <f t="shared" si="256"/>
        <v>0.45898998809676494</v>
      </c>
      <c r="BK342" s="19">
        <f t="shared" si="257"/>
        <v>0.2776226406789209</v>
      </c>
      <c r="BL342" s="19">
        <f t="shared" si="258"/>
        <v>-5.0352504993520203E-2</v>
      </c>
      <c r="BM342" s="19">
        <f t="shared" si="259"/>
        <v>-0.21210220725321807</v>
      </c>
      <c r="BN342" s="19">
        <f t="shared" si="260"/>
        <v>-0.11513933721817814</v>
      </c>
      <c r="BO342" s="19">
        <f t="shared" si="261"/>
        <v>-0.40288933098071933</v>
      </c>
      <c r="BP342" s="19">
        <f t="shared" si="262"/>
        <v>-7.8086136056484429E-2</v>
      </c>
      <c r="BQ342" s="19">
        <f t="shared" si="263"/>
        <v>0.30714874336712567</v>
      </c>
      <c r="BR342" s="19">
        <f t="shared" si="264"/>
        <v>0.57940978062445669</v>
      </c>
      <c r="BS342" s="19">
        <f t="shared" si="265"/>
        <v>0.53375539319660847</v>
      </c>
      <c r="BT342" s="19">
        <f>IF(AND('[1]Ponderación por derecho'!$B$13&lt;&gt;1,'[1]Ponderación por derecho'!$B$13&lt;&gt;0),"Error ponderación",IFERROR(IF(SUM($BI$1126:$BS$1126)=0,0,SUMPRODUCT($BI$1126:$BS$1126,BI342:BS342)),""))</f>
        <v>-0.1441884690364601</v>
      </c>
      <c r="BU342" s="34">
        <f t="shared" si="266"/>
        <v>-0.14051119339392104</v>
      </c>
      <c r="BV342" s="16">
        <f t="shared" si="267"/>
        <v>0</v>
      </c>
      <c r="BW342" s="34">
        <f t="shared" si="248"/>
        <v>1.1324495932766594</v>
      </c>
      <c r="BX342" s="34">
        <f t="shared" si="249"/>
        <v>-4.2573000334286869E-2</v>
      </c>
      <c r="BY342" s="34">
        <f t="shared" si="268"/>
        <v>0.73585719375712888</v>
      </c>
      <c r="BZ342" s="34">
        <f t="shared" si="269"/>
        <v>-0.60857792889983386</v>
      </c>
      <c r="CA342" s="19">
        <f t="shared" si="250"/>
        <v>-0.46349754097185653</v>
      </c>
      <c r="CB342" s="16"/>
      <c r="CC342" s="5">
        <f t="shared" si="251"/>
        <v>17662</v>
      </c>
      <c r="CD342" s="6">
        <f t="shared" si="252"/>
        <v>3.1550465389107293E-3</v>
      </c>
      <c r="CE342" s="19">
        <f t="shared" si="253"/>
        <v>1.1185908599621666</v>
      </c>
      <c r="CF342" s="4">
        <f t="shared" si="254"/>
        <v>3.5292062211808098E-3</v>
      </c>
      <c r="CG342" s="3">
        <f>IF('Ponderación por derecho'!$D$20="Error ponderación","",CF342/$CF$1127)</f>
        <v>2.3709795139803349E-3</v>
      </c>
      <c r="CH342" s="39"/>
    </row>
    <row r="343" spans="1:86" ht="18.95" customHeight="1">
      <c r="A343" s="7">
        <v>17665</v>
      </c>
      <c r="B343" s="7" t="s">
        <v>758</v>
      </c>
      <c r="C343" s="7" t="s">
        <v>762</v>
      </c>
      <c r="D343" s="5">
        <v>0</v>
      </c>
      <c r="E343" s="5">
        <v>430</v>
      </c>
      <c r="F343" s="5">
        <v>71.856489999999994</v>
      </c>
      <c r="G343" s="5">
        <v>61.564169999999997</v>
      </c>
      <c r="H343" s="5">
        <v>72.894390000000001</v>
      </c>
      <c r="I343" s="5">
        <v>19.786090000000002</v>
      </c>
      <c r="J343" s="5">
        <v>18.46256</v>
      </c>
      <c r="K343" s="85">
        <v>1.8157400000000001E-2</v>
      </c>
      <c r="L343" s="85">
        <v>1.51124E-2</v>
      </c>
      <c r="M343" s="85">
        <v>0.14802789999999999</v>
      </c>
      <c r="N343" s="85">
        <v>2.5666E-3</v>
      </c>
      <c r="O343" s="85">
        <v>7.7968999999999998E-3</v>
      </c>
      <c r="P343" s="85">
        <v>2.8420299999999999E-2</v>
      </c>
      <c r="Q343" s="85">
        <v>5.7700000000000004E-4</v>
      </c>
      <c r="R343" s="85">
        <v>1.1378E-3</v>
      </c>
      <c r="S343" s="85">
        <v>2.245E-3</v>
      </c>
      <c r="T343" s="5">
        <v>0.96926710000000005</v>
      </c>
      <c r="U343" s="5">
        <v>0.16784869999999999</v>
      </c>
      <c r="V343" s="5">
        <v>0.81323869999999998</v>
      </c>
      <c r="W343" s="5">
        <v>0.69267140000000005</v>
      </c>
      <c r="X343" s="5">
        <v>0.82978730000000001</v>
      </c>
      <c r="Y343" s="5">
        <v>0.91725769999999995</v>
      </c>
      <c r="Z343" s="5">
        <v>1.4705899999999999E-2</v>
      </c>
      <c r="AA343" s="5">
        <v>0</v>
      </c>
      <c r="AB343" s="5">
        <v>0</v>
      </c>
      <c r="AC343" s="5">
        <v>0.5141</v>
      </c>
      <c r="AD343" s="40">
        <v>389486.04651162791</v>
      </c>
      <c r="AE343" s="19">
        <v>0.69433959999999995</v>
      </c>
      <c r="AF343" s="5">
        <v>0</v>
      </c>
      <c r="AG343" s="5">
        <v>0</v>
      </c>
      <c r="AH343" s="32">
        <v>0</v>
      </c>
      <c r="AI343" s="32">
        <v>0</v>
      </c>
      <c r="AJ343" s="32">
        <v>1</v>
      </c>
      <c r="AK343" s="16"/>
      <c r="AL343" s="34">
        <f t="shared" si="225"/>
        <v>0.1465085930430903</v>
      </c>
      <c r="AM343" s="34">
        <f t="shared" si="226"/>
        <v>0.53693852064728342</v>
      </c>
      <c r="AN343" s="34">
        <f t="shared" si="227"/>
        <v>-0.18185425499517702</v>
      </c>
      <c r="AO343" s="34">
        <f t="shared" si="228"/>
        <v>7.6337048845341714E-3</v>
      </c>
      <c r="AP343" s="34">
        <f t="shared" si="229"/>
        <v>-0.48228131094226218</v>
      </c>
      <c r="AQ343" s="34">
        <f t="shared" si="230"/>
        <v>0.12073411019448604</v>
      </c>
      <c r="AR343" s="34">
        <f t="shared" si="231"/>
        <v>-8.0219587768790429E-2</v>
      </c>
      <c r="AS343" s="34">
        <f t="shared" si="232"/>
        <v>1.3432746458522096</v>
      </c>
      <c r="AT343" s="34">
        <f t="shared" si="233"/>
        <v>-9.1855856764862936E-2</v>
      </c>
      <c r="AU343" s="34">
        <f t="shared" si="234"/>
        <v>-0.23185355216935705</v>
      </c>
      <c r="AV343" s="34">
        <f t="shared" si="235"/>
        <v>3.9307055399512021E-2</v>
      </c>
      <c r="AW343" s="34">
        <f t="shared" si="236"/>
        <v>-0.39548631250493693</v>
      </c>
      <c r="AX343" s="34">
        <f t="shared" si="237"/>
        <v>-0.16567162906361774</v>
      </c>
      <c r="AY343" s="34">
        <f t="shared" si="238"/>
        <v>-0.12294997316403894</v>
      </c>
      <c r="AZ343" s="34">
        <f t="shared" si="239"/>
        <v>0.47384689751806458</v>
      </c>
      <c r="BA343" s="34">
        <f t="shared" si="240"/>
        <v>-0.35834669217606424</v>
      </c>
      <c r="BB343" s="34">
        <f t="shared" si="241"/>
        <v>0.31509218805132949</v>
      </c>
      <c r="BC343" s="34">
        <f t="shared" si="242"/>
        <v>0.67389087990262642</v>
      </c>
      <c r="BD343" s="34">
        <f t="shared" si="243"/>
        <v>0.27240284688281152</v>
      </c>
      <c r="BE343" s="34">
        <f t="shared" si="244"/>
        <v>0.84814877842963354</v>
      </c>
      <c r="BF343" s="34">
        <f t="shared" si="245"/>
        <v>-0.86903250924145559</v>
      </c>
      <c r="BG343" s="34">
        <f t="shared" si="246"/>
        <v>-0.258133953880894</v>
      </c>
      <c r="BH343" s="34">
        <f t="shared" si="247"/>
        <v>-0.11506432621005545</v>
      </c>
      <c r="BI343" s="19">
        <f t="shared" si="255"/>
        <v>-0.13982227899225175</v>
      </c>
      <c r="BJ343" s="19">
        <f t="shared" si="256"/>
        <v>0.25727037364327415</v>
      </c>
      <c r="BK343" s="19">
        <f t="shared" si="257"/>
        <v>0.72122470626597546</v>
      </c>
      <c r="BL343" s="19">
        <f t="shared" si="258"/>
        <v>2.7326368139113683E-2</v>
      </c>
      <c r="BM343" s="19">
        <f t="shared" si="259"/>
        <v>-0.14724400540960256</v>
      </c>
      <c r="BN343" s="19">
        <f t="shared" si="260"/>
        <v>0.34465480895741196</v>
      </c>
      <c r="BO343" s="19">
        <f t="shared" si="261"/>
        <v>2.8664763299220613E-2</v>
      </c>
      <c r="BP343" s="19">
        <f t="shared" si="262"/>
        <v>-9.5815180102637176E-3</v>
      </c>
      <c r="BQ343" s="19">
        <f t="shared" si="263"/>
        <v>-0.28182462978746808</v>
      </c>
      <c r="BR343" s="19">
        <f t="shared" si="264"/>
        <v>-7.8191778000614207E-2</v>
      </c>
      <c r="BS343" s="19">
        <f t="shared" si="265"/>
        <v>-3.0501902110334697E-2</v>
      </c>
      <c r="BT343" s="19">
        <f>IF(AND('[1]Ponderación por derecho'!$B$13&lt;&gt;1,'[1]Ponderación por derecho'!$B$13&lt;&gt;0),"Error ponderación",IFERROR(IF(SUM($BI$1126:$BS$1126)=0,0,SUMPRODUCT($BI$1126:$BS$1126,BI343:BS343)),""))</f>
        <v>0.16918289906548872</v>
      </c>
      <c r="BU343" s="34">
        <f t="shared" si="266"/>
        <v>0.17609940431055685</v>
      </c>
      <c r="BV343" s="16">
        <f t="shared" si="267"/>
        <v>0</v>
      </c>
      <c r="BW343" s="34">
        <f t="shared" si="248"/>
        <v>2.509048949739396E-2</v>
      </c>
      <c r="BX343" s="34">
        <f t="shared" si="249"/>
        <v>-2.7621743929767049E-2</v>
      </c>
      <c r="BY343" s="34">
        <f t="shared" si="268"/>
        <v>0.10062715690699604</v>
      </c>
      <c r="BZ343" s="34">
        <f t="shared" si="269"/>
        <v>-3.2698634158207653E-2</v>
      </c>
      <c r="CA343" s="19">
        <f t="shared" si="250"/>
        <v>-2.5781396960446488E-2</v>
      </c>
      <c r="CB343" s="16"/>
      <c r="CC343" s="5">
        <f t="shared" si="251"/>
        <v>17665</v>
      </c>
      <c r="CD343" s="6">
        <f t="shared" si="252"/>
        <v>6.2884491134310456E-5</v>
      </c>
      <c r="CE343" s="19">
        <f t="shared" si="253"/>
        <v>1.4710913552543079</v>
      </c>
      <c r="CF343" s="4">
        <f t="shared" si="254"/>
        <v>9.2508831287250274E-5</v>
      </c>
      <c r="CG343" s="3">
        <f>IF('Ponderación por derecho'!$D$20="Error ponderación","",CF343/$CF$1127)</f>
        <v>6.2148973479636259E-5</v>
      </c>
      <c r="CH343" s="39"/>
    </row>
    <row r="344" spans="1:86" ht="18.95" customHeight="1">
      <c r="A344" s="7">
        <v>17777</v>
      </c>
      <c r="B344" s="7" t="s">
        <v>758</v>
      </c>
      <c r="C344" s="7" t="s">
        <v>761</v>
      </c>
      <c r="D344" s="5">
        <v>0</v>
      </c>
      <c r="E344" s="5">
        <v>1959</v>
      </c>
      <c r="F344" s="5">
        <v>55.891530000000003</v>
      </c>
      <c r="G344" s="5">
        <v>48.815460000000002</v>
      </c>
      <c r="H344" s="5">
        <v>71.098060000000004</v>
      </c>
      <c r="I344" s="5">
        <v>16.926189999999998</v>
      </c>
      <c r="J344" s="5">
        <v>8.6849340000000002</v>
      </c>
      <c r="K344" s="85">
        <v>1.59422E-2</v>
      </c>
      <c r="L344" s="85">
        <v>7.9143000000000008E-3</v>
      </c>
      <c r="M344" s="85">
        <v>8.3824700000000002E-2</v>
      </c>
      <c r="N344" s="85">
        <v>2.0489999999999999E-4</v>
      </c>
      <c r="O344" s="85">
        <v>3.3011999999999998E-3</v>
      </c>
      <c r="P344" s="85">
        <v>1.75335E-2</v>
      </c>
      <c r="Q344" s="85">
        <v>1.6164399999999999E-2</v>
      </c>
      <c r="R344" s="85">
        <v>0</v>
      </c>
      <c r="S344" s="85">
        <v>3.1270000000000001E-4</v>
      </c>
      <c r="T344" s="5">
        <v>0.98406950000000004</v>
      </c>
      <c r="U344" s="5">
        <v>0.1564084</v>
      </c>
      <c r="V344" s="5">
        <v>0.82548880000000002</v>
      </c>
      <c r="W344" s="5">
        <v>0.76249089999999997</v>
      </c>
      <c r="X344" s="5">
        <v>0.85228099999999996</v>
      </c>
      <c r="Y344" s="5">
        <v>0.92758870000000004</v>
      </c>
      <c r="Z344" s="5">
        <v>5.46448E-2</v>
      </c>
      <c r="AA344" s="5">
        <v>5.1046000000000002E-4</v>
      </c>
      <c r="AB344" s="5">
        <v>1.5313900000000001E-3</v>
      </c>
      <c r="AC344" s="5">
        <v>0.52929999999999999</v>
      </c>
      <c r="AD344" s="40">
        <v>276903.52220520674</v>
      </c>
      <c r="AE344" s="19">
        <v>0.84811320000000001</v>
      </c>
      <c r="AF344" s="5">
        <v>0</v>
      </c>
      <c r="AG344" s="5">
        <v>0</v>
      </c>
      <c r="AH344" s="32">
        <v>1</v>
      </c>
      <c r="AI344" s="32">
        <v>0</v>
      </c>
      <c r="AJ344" s="32">
        <v>1</v>
      </c>
      <c r="AK344" s="16"/>
      <c r="AL344" s="34">
        <f t="shared" si="225"/>
        <v>-0.82803883372266607</v>
      </c>
      <c r="AM344" s="34">
        <f t="shared" si="226"/>
        <v>-0.74368112014365217</v>
      </c>
      <c r="AN344" s="34">
        <f t="shared" si="227"/>
        <v>-0.39785165326647143</v>
      </c>
      <c r="AO344" s="34">
        <f t="shared" si="228"/>
        <v>-0.24762804383539866</v>
      </c>
      <c r="AP344" s="34">
        <f t="shared" si="229"/>
        <v>-1.2207840277546282</v>
      </c>
      <c r="AQ344" s="34">
        <f t="shared" si="230"/>
        <v>5.8070467577040555E-2</v>
      </c>
      <c r="AR344" s="34">
        <f t="shared" si="231"/>
        <v>-0.33213568853127734</v>
      </c>
      <c r="AS344" s="34">
        <f t="shared" si="232"/>
        <v>0.34432799957811455</v>
      </c>
      <c r="AT344" s="34">
        <f t="shared" si="233"/>
        <v>-0.146047142448094</v>
      </c>
      <c r="AU344" s="34">
        <f t="shared" si="234"/>
        <v>-0.34606390751339006</v>
      </c>
      <c r="AV344" s="34">
        <f t="shared" si="235"/>
        <v>-0.22428123649194248</v>
      </c>
      <c r="AW344" s="34">
        <f t="shared" si="236"/>
        <v>4.1195688194228482E-2</v>
      </c>
      <c r="AX344" s="34">
        <f t="shared" si="237"/>
        <v>-0.20200785050292994</v>
      </c>
      <c r="AY344" s="34">
        <f t="shared" si="238"/>
        <v>-0.19797335356678836</v>
      </c>
      <c r="AZ344" s="34">
        <f t="shared" si="239"/>
        <v>0.73099953354424307</v>
      </c>
      <c r="BA344" s="34">
        <f t="shared" si="240"/>
        <v>-0.46709202230803326</v>
      </c>
      <c r="BB344" s="34">
        <f t="shared" si="241"/>
        <v>0.61557528060257993</v>
      </c>
      <c r="BC344" s="34">
        <f t="shared" si="242"/>
        <v>1.4535831569430173</v>
      </c>
      <c r="BD344" s="34">
        <f t="shared" si="243"/>
        <v>0.54197538801495326</v>
      </c>
      <c r="BE344" s="34">
        <f t="shared" si="244"/>
        <v>1.006110806581461</v>
      </c>
      <c r="BF344" s="34">
        <f t="shared" si="245"/>
        <v>-0.46945819528760874</v>
      </c>
      <c r="BG344" s="34">
        <f t="shared" si="246"/>
        <v>-0.21823228803578495</v>
      </c>
      <c r="BH344" s="34">
        <f t="shared" si="247"/>
        <v>-7.6891217067929854E-2</v>
      </c>
      <c r="BI344" s="19">
        <f t="shared" si="255"/>
        <v>-0.26895773599915468</v>
      </c>
      <c r="BJ344" s="19">
        <f t="shared" si="256"/>
        <v>-0.1534138426907832</v>
      </c>
      <c r="BK344" s="19">
        <f t="shared" si="257"/>
        <v>0.32329077426615527</v>
      </c>
      <c r="BL344" s="19">
        <f t="shared" si="258"/>
        <v>-0.48704298808538005</v>
      </c>
      <c r="BM344" s="19">
        <f t="shared" si="259"/>
        <v>-0.34162418241768838</v>
      </c>
      <c r="BN344" s="19">
        <f t="shared" si="260"/>
        <v>-1.5403087877715826E-2</v>
      </c>
      <c r="BO344" s="19">
        <f t="shared" si="261"/>
        <v>0.17485572596769097</v>
      </c>
      <c r="BP344" s="19">
        <f t="shared" si="262"/>
        <v>-0.51502334211279799</v>
      </c>
      <c r="BQ344" s="19">
        <f t="shared" si="263"/>
        <v>-0.49849012752568767</v>
      </c>
      <c r="BR344" s="19">
        <f t="shared" si="264"/>
        <v>-0.41474815844174645</v>
      </c>
      <c r="BS344" s="19">
        <f t="shared" si="265"/>
        <v>-0.36763446811912809</v>
      </c>
      <c r="BT344" s="19">
        <f>IF(AND('[1]Ponderación por derecho'!$B$13&lt;&gt;1,'[1]Ponderación por derecho'!$B$13&lt;&gt;0),"Error ponderación",IFERROR(IF(SUM($BI$1126:$BS$1126)=0,0,SUMPRODUCT($BI$1126:$BS$1126,BI344:BS344)),""))</f>
        <v>5.2124168082374092E-2</v>
      </c>
      <c r="BU344" s="34">
        <f t="shared" si="266"/>
        <v>5.7830670930185457E-2</v>
      </c>
      <c r="BV344" s="16">
        <f t="shared" si="267"/>
        <v>0</v>
      </c>
      <c r="BW344" s="34">
        <f t="shared" si="248"/>
        <v>0.24511478201301254</v>
      </c>
      <c r="BX344" s="34">
        <f t="shared" si="249"/>
        <v>-3.3960336974833125E-2</v>
      </c>
      <c r="BY344" s="34">
        <f t="shared" si="268"/>
        <v>0.73585719375712888</v>
      </c>
      <c r="BZ344" s="34">
        <f t="shared" si="269"/>
        <v>-0.31567054626510277</v>
      </c>
      <c r="CA344" s="19">
        <f t="shared" si="250"/>
        <v>-0.24086357713595943</v>
      </c>
      <c r="CB344" s="16"/>
      <c r="CC344" s="5">
        <f t="shared" si="251"/>
        <v>17777</v>
      </c>
      <c r="CD344" s="6">
        <f t="shared" si="252"/>
        <v>2.864900421677074E-4</v>
      </c>
      <c r="CE344" s="19">
        <f t="shared" si="253"/>
        <v>1.3925391277857817</v>
      </c>
      <c r="CF344" s="4">
        <f t="shared" si="254"/>
        <v>3.9894859343953107E-4</v>
      </c>
      <c r="CG344" s="3">
        <f>IF('Ponderación por derecho'!$D$20="Error ponderación","",CF344/$CF$1127)</f>
        <v>2.6802030907106263E-4</v>
      </c>
      <c r="CH344" s="39"/>
    </row>
    <row r="345" spans="1:86" ht="18.95" customHeight="1">
      <c r="A345" s="7">
        <v>17867</v>
      </c>
      <c r="B345" s="7" t="s">
        <v>758</v>
      </c>
      <c r="C345" s="7" t="s">
        <v>760</v>
      </c>
      <c r="D345" s="5">
        <v>0</v>
      </c>
      <c r="E345" s="5">
        <v>1024</v>
      </c>
      <c r="F345" s="5">
        <v>64.035899999999998</v>
      </c>
      <c r="G345" s="5">
        <v>55.890520000000002</v>
      </c>
      <c r="H345" s="5">
        <v>71.856409999999997</v>
      </c>
      <c r="I345" s="5">
        <v>16.243549999999999</v>
      </c>
      <c r="J345" s="5">
        <v>11.95557</v>
      </c>
      <c r="K345" s="85">
        <v>3.8122999999999998E-3</v>
      </c>
      <c r="L345" s="85">
        <v>7.6449999999999999E-3</v>
      </c>
      <c r="M345" s="85">
        <v>4.77951E-2</v>
      </c>
      <c r="N345" s="85">
        <v>0</v>
      </c>
      <c r="O345" s="85">
        <v>3.2063E-3</v>
      </c>
      <c r="P345" s="85">
        <v>1.9424799999999999E-2</v>
      </c>
      <c r="Q345" s="85">
        <v>8.9840000000000004E-4</v>
      </c>
      <c r="R345" s="85">
        <v>1.4415000000000001E-3</v>
      </c>
      <c r="S345" s="85">
        <v>3.3480000000000001E-4</v>
      </c>
      <c r="T345" s="5">
        <v>0.97983189999999998</v>
      </c>
      <c r="U345" s="5">
        <v>7.8151300000000007E-2</v>
      </c>
      <c r="V345" s="5">
        <v>0.77983190000000002</v>
      </c>
      <c r="W345" s="5">
        <v>0.66890749999999999</v>
      </c>
      <c r="X345" s="5">
        <v>0.78739490000000001</v>
      </c>
      <c r="Y345" s="5">
        <v>0.91932769999999997</v>
      </c>
      <c r="Z345" s="5">
        <v>3.6697300000000002E-2</v>
      </c>
      <c r="AA345" s="5">
        <v>0</v>
      </c>
      <c r="AB345" s="5">
        <v>0</v>
      </c>
      <c r="AC345" s="5">
        <v>0.52539999999999998</v>
      </c>
      <c r="AD345" s="40">
        <v>374023.4375</v>
      </c>
      <c r="AE345" s="19">
        <v>0.75377360000000004</v>
      </c>
      <c r="AF345" s="5">
        <v>0</v>
      </c>
      <c r="AG345" s="5">
        <v>0</v>
      </c>
      <c r="AH345" s="32">
        <v>1</v>
      </c>
      <c r="AI345" s="32">
        <v>0</v>
      </c>
      <c r="AJ345" s="32">
        <v>0</v>
      </c>
      <c r="AK345" s="16"/>
      <c r="AL345" s="34">
        <f t="shared" si="225"/>
        <v>-0.33088288556318285</v>
      </c>
      <c r="AM345" s="34">
        <f t="shared" si="226"/>
        <v>-3.29848382630289E-2</v>
      </c>
      <c r="AN345" s="34">
        <f t="shared" si="227"/>
        <v>-0.30666482958761798</v>
      </c>
      <c r="AO345" s="34">
        <f t="shared" si="228"/>
        <v>-0.30855740505298479</v>
      </c>
      <c r="AP345" s="34">
        <f t="shared" si="229"/>
        <v>-0.97375335060412871</v>
      </c>
      <c r="AQ345" s="34">
        <f t="shared" si="230"/>
        <v>-0.28506049964278241</v>
      </c>
      <c r="AR345" s="34">
        <f t="shared" si="231"/>
        <v>-0.34156053757968435</v>
      </c>
      <c r="AS345" s="34">
        <f t="shared" si="232"/>
        <v>-0.21626162970200144</v>
      </c>
      <c r="AT345" s="34">
        <f t="shared" si="233"/>
        <v>-0.15074875333706975</v>
      </c>
      <c r="AU345" s="34">
        <f t="shared" si="234"/>
        <v>-0.34847478073049726</v>
      </c>
      <c r="AV345" s="34">
        <f t="shared" si="235"/>
        <v>-0.17848958637856596</v>
      </c>
      <c r="AW345" s="34">
        <f t="shared" si="236"/>
        <v>-0.38648227109811401</v>
      </c>
      <c r="AX345" s="34">
        <f t="shared" si="237"/>
        <v>-0.15597281516739772</v>
      </c>
      <c r="AY345" s="34">
        <f t="shared" si="238"/>
        <v>-0.19711530010360939</v>
      </c>
      <c r="AZ345" s="34">
        <f t="shared" si="239"/>
        <v>0.65738241669666764</v>
      </c>
      <c r="BA345" s="34">
        <f t="shared" si="240"/>
        <v>-1.2109618661644466</v>
      </c>
      <c r="BB345" s="34">
        <f t="shared" si="241"/>
        <v>-0.50434427175235108</v>
      </c>
      <c r="BC345" s="34">
        <f t="shared" si="242"/>
        <v>0.40851330913285272</v>
      </c>
      <c r="BD345" s="34">
        <f t="shared" si="243"/>
        <v>-0.23564282780344414</v>
      </c>
      <c r="BE345" s="34">
        <f t="shared" si="244"/>
        <v>0.87979928644185723</v>
      </c>
      <c r="BF345" s="34">
        <f t="shared" si="245"/>
        <v>-0.64901647054523137</v>
      </c>
      <c r="BG345" s="34">
        <f t="shared" si="246"/>
        <v>-0.258133953880894</v>
      </c>
      <c r="BH345" s="34">
        <f t="shared" si="247"/>
        <v>-0.11506432621005545</v>
      </c>
      <c r="BI345" s="19">
        <f t="shared" si="255"/>
        <v>-0.60089573179828226</v>
      </c>
      <c r="BJ345" s="19">
        <f t="shared" si="256"/>
        <v>-0.29296321586502144</v>
      </c>
      <c r="BK345" s="19">
        <f t="shared" si="257"/>
        <v>-4.6210402044110511E-2</v>
      </c>
      <c r="BL345" s="19">
        <f t="shared" si="258"/>
        <v>-0.24081581945012631</v>
      </c>
      <c r="BM345" s="19">
        <f t="shared" si="259"/>
        <v>-0.51929031971269002</v>
      </c>
      <c r="BN345" s="19">
        <f t="shared" si="260"/>
        <v>0.12347560483336946</v>
      </c>
      <c r="BO345" s="19">
        <f t="shared" si="261"/>
        <v>-1.2552419818143737E-2</v>
      </c>
      <c r="BP345" s="19">
        <f t="shared" si="262"/>
        <v>-0.2434278503652903</v>
      </c>
      <c r="BQ345" s="19">
        <f t="shared" si="263"/>
        <v>-0.3923382187373412</v>
      </c>
      <c r="BR345" s="19">
        <f t="shared" si="264"/>
        <v>-0.26204404651589547</v>
      </c>
      <c r="BS345" s="19">
        <f t="shared" si="265"/>
        <v>-0.2143541706256159</v>
      </c>
      <c r="BT345" s="19">
        <f>IF(AND('[1]Ponderación por derecho'!$B$13&lt;&gt;1,'[1]Ponderación por derecho'!$B$13&lt;&gt;0),"Error ponderación",IFERROR(IF(SUM($BI$1126:$BS$1126)=0,0,SUMPRODUCT($BI$1126:$BS$1126,BI345:BS345)),""))</f>
        <v>-2.7826171632065324E-2</v>
      </c>
      <c r="BU345" s="34">
        <f t="shared" si="266"/>
        <v>-2.2946092425647428E-2</v>
      </c>
      <c r="BV345" s="16">
        <f t="shared" si="267"/>
        <v>0</v>
      </c>
      <c r="BW345" s="34">
        <f t="shared" si="248"/>
        <v>0.18866118064387333</v>
      </c>
      <c r="BX345" s="34">
        <f t="shared" si="249"/>
        <v>-2.8492315863941478E-2</v>
      </c>
      <c r="BY345" s="34">
        <f t="shared" si="268"/>
        <v>0.3461456464926651</v>
      </c>
      <c r="BZ345" s="34">
        <f t="shared" si="269"/>
        <v>-0.16877150375753233</v>
      </c>
      <c r="CA345" s="19">
        <f t="shared" si="250"/>
        <v>-0.12920809128587207</v>
      </c>
      <c r="CB345" s="16"/>
      <c r="CC345" s="5">
        <f t="shared" si="251"/>
        <v>17867</v>
      </c>
      <c r="CD345" s="6">
        <f t="shared" si="252"/>
        <v>1.4975283470124162E-4</v>
      </c>
      <c r="CE345" s="19">
        <f t="shared" si="253"/>
        <v>1.1251015613649631</v>
      </c>
      <c r="CF345" s="4">
        <f t="shared" si="254"/>
        <v>1.6848714814119618E-4</v>
      </c>
      <c r="CG345" s="3">
        <f>IF('Ponderación por derecho'!$D$20="Error ponderación","",CF345/$CF$1127)</f>
        <v>1.1319247206758216E-4</v>
      </c>
      <c r="CH345" s="39"/>
    </row>
    <row r="346" spans="1:86" ht="18.95" customHeight="1">
      <c r="A346" s="7">
        <v>17873</v>
      </c>
      <c r="B346" s="7" t="s">
        <v>758</v>
      </c>
      <c r="C346" s="7" t="s">
        <v>759</v>
      </c>
      <c r="D346" s="5">
        <v>0</v>
      </c>
      <c r="E346" s="5">
        <v>2271</v>
      </c>
      <c r="F346" s="5">
        <v>42.41093</v>
      </c>
      <c r="G346" s="5">
        <v>38.275649999999999</v>
      </c>
      <c r="H346" s="5">
        <v>58.961289999999998</v>
      </c>
      <c r="I346" s="5">
        <v>21.059439999999999</v>
      </c>
      <c r="J346" s="5">
        <v>5.7984799999999996</v>
      </c>
      <c r="K346" s="85">
        <v>8.5950000000000002E-3</v>
      </c>
      <c r="L346" s="85">
        <v>1.48492E-2</v>
      </c>
      <c r="M346" s="85">
        <v>1.58189E-2</v>
      </c>
      <c r="N346" s="85">
        <v>6.1850000000000002E-4</v>
      </c>
      <c r="O346" s="85">
        <v>1.4175200000000001E-2</v>
      </c>
      <c r="P346" s="85">
        <v>3.9701599999999997E-2</v>
      </c>
      <c r="Q346" s="85">
        <v>4.3296999999999997E-3</v>
      </c>
      <c r="R346" s="85">
        <v>2.4191E-3</v>
      </c>
      <c r="S346" s="85">
        <v>5.1230000000000004E-4</v>
      </c>
      <c r="T346" s="5">
        <v>0.95689270000000004</v>
      </c>
      <c r="U346" s="5">
        <v>0.1553659</v>
      </c>
      <c r="V346" s="5">
        <v>0.83475529999999998</v>
      </c>
      <c r="W346" s="5">
        <v>0.69241129999999995</v>
      </c>
      <c r="X346" s="5">
        <v>0.79254599999999997</v>
      </c>
      <c r="Y346" s="5">
        <v>0.93848229999999999</v>
      </c>
      <c r="Z346" s="5">
        <v>1.7284000000000001E-2</v>
      </c>
      <c r="AA346" s="5">
        <v>0</v>
      </c>
      <c r="AB346" s="5">
        <v>0</v>
      </c>
      <c r="AC346" s="5">
        <v>0.60409999999999997</v>
      </c>
      <c r="AD346" s="40">
        <v>11008.366358432409</v>
      </c>
      <c r="AE346" s="19">
        <v>0.84811320000000001</v>
      </c>
      <c r="AF346" s="5">
        <v>1</v>
      </c>
      <c r="AG346" s="5">
        <v>0</v>
      </c>
      <c r="AH346" s="32">
        <v>1</v>
      </c>
      <c r="AI346" s="32">
        <v>0</v>
      </c>
      <c r="AJ346" s="32">
        <v>0</v>
      </c>
      <c r="AK346" s="16"/>
      <c r="AL346" s="34">
        <f t="shared" si="225"/>
        <v>-1.6509337261156609</v>
      </c>
      <c r="AM346" s="34">
        <f t="shared" si="226"/>
        <v>-1.8024147250499303</v>
      </c>
      <c r="AN346" s="34">
        <f t="shared" si="227"/>
        <v>-1.857222004714759</v>
      </c>
      <c r="AO346" s="34">
        <f t="shared" si="228"/>
        <v>0.12128717099612037</v>
      </c>
      <c r="AP346" s="34">
        <f t="shared" si="229"/>
        <v>-1.4387974924702884</v>
      </c>
      <c r="AQ346" s="34">
        <f t="shared" si="230"/>
        <v>-0.14976734166767566</v>
      </c>
      <c r="AR346" s="34">
        <f t="shared" si="231"/>
        <v>-8.9430951562109021E-2</v>
      </c>
      <c r="AS346" s="34">
        <f t="shared" si="232"/>
        <v>-0.71378383654822908</v>
      </c>
      <c r="AT346" s="34">
        <f t="shared" si="233"/>
        <v>-0.13655672632471491</v>
      </c>
      <c r="AU346" s="34">
        <f t="shared" si="234"/>
        <v>-6.9816959538432755E-2</v>
      </c>
      <c r="AV346" s="34">
        <f t="shared" si="235"/>
        <v>0.3124468758531867</v>
      </c>
      <c r="AW346" s="34">
        <f t="shared" si="236"/>
        <v>-0.29035418373273897</v>
      </c>
      <c r="AX346" s="34">
        <f t="shared" si="237"/>
        <v>-0.12475266217120189</v>
      </c>
      <c r="AY346" s="34">
        <f t="shared" si="238"/>
        <v>-0.19022369423418534</v>
      </c>
      <c r="AZ346" s="34">
        <f t="shared" si="239"/>
        <v>0.25887435392767738</v>
      </c>
      <c r="BA346" s="34">
        <f t="shared" si="240"/>
        <v>-0.47700146582459996</v>
      </c>
      <c r="BB346" s="34">
        <f t="shared" si="241"/>
        <v>0.84287355385146279</v>
      </c>
      <c r="BC346" s="34">
        <f t="shared" si="242"/>
        <v>0.67098627644287256</v>
      </c>
      <c r="BD346" s="34">
        <f t="shared" si="243"/>
        <v>-0.17391020415212094</v>
      </c>
      <c r="BE346" s="34">
        <f t="shared" si="244"/>
        <v>1.1726750452683961</v>
      </c>
      <c r="BF346" s="34">
        <f t="shared" si="245"/>
        <v>-0.84323954702155424</v>
      </c>
      <c r="BG346" s="34">
        <f t="shared" si="246"/>
        <v>-0.258133953880894</v>
      </c>
      <c r="BH346" s="34">
        <f t="shared" si="247"/>
        <v>-0.11506432621005545</v>
      </c>
      <c r="BI346" s="19">
        <f t="shared" si="255"/>
        <v>-0.82799693740234481</v>
      </c>
      <c r="BJ346" s="19">
        <f t="shared" si="256"/>
        <v>-0.34965737425352544</v>
      </c>
      <c r="BK346" s="19">
        <f t="shared" si="257"/>
        <v>-0.56457709540700574</v>
      </c>
      <c r="BL346" s="19">
        <f t="shared" si="258"/>
        <v>-0.89374522622018793</v>
      </c>
      <c r="BM346" s="19">
        <f t="shared" si="259"/>
        <v>-0.56084155205361408</v>
      </c>
      <c r="BN346" s="19">
        <f t="shared" si="260"/>
        <v>-5.5270601664692741E-2</v>
      </c>
      <c r="BO346" s="19">
        <f t="shared" si="261"/>
        <v>2.9935780397019589E-2</v>
      </c>
      <c r="BP346" s="19">
        <f t="shared" si="262"/>
        <v>-0.88784319414343138</v>
      </c>
      <c r="BQ346" s="19">
        <f t="shared" si="263"/>
        <v>-0.89479898912380007</v>
      </c>
      <c r="BR346" s="19">
        <f t="shared" si="264"/>
        <v>-0.69976379141024669</v>
      </c>
      <c r="BS346" s="19">
        <f t="shared" si="265"/>
        <v>-0.65207391551996718</v>
      </c>
      <c r="BT346" s="19">
        <f>IF(AND('[1]Ponderación por derecho'!$B$13&lt;&gt;1,'[1]Ponderación por derecho'!$B$13&lt;&gt;0),"Error ponderación",IFERROR(IF(SUM($BI$1126:$BS$1126)=0,0,SUMPRODUCT($BI$1126:$BS$1126,BI346:BS346)),""))</f>
        <v>-7.1544765151603129E-2</v>
      </c>
      <c r="BU346" s="34">
        <f t="shared" si="266"/>
        <v>-6.7116592458429131E-2</v>
      </c>
      <c r="BV346" s="16">
        <f t="shared" si="267"/>
        <v>0</v>
      </c>
      <c r="BW346" s="34">
        <f t="shared" si="248"/>
        <v>1.3278659057082938</v>
      </c>
      <c r="BX346" s="34">
        <f t="shared" si="249"/>
        <v>-4.8930699346349027E-2</v>
      </c>
      <c r="BY346" s="34">
        <f t="shared" si="268"/>
        <v>0.73585719375712888</v>
      </c>
      <c r="BZ346" s="34">
        <f t="shared" si="269"/>
        <v>-0.67159746670635789</v>
      </c>
      <c r="CA346" s="19">
        <f t="shared" si="250"/>
        <v>-0.51139762930274391</v>
      </c>
      <c r="CB346" s="16"/>
      <c r="CC346" s="5">
        <f t="shared" si="251"/>
        <v>17873</v>
      </c>
      <c r="CD346" s="6">
        <f t="shared" si="252"/>
        <v>3.3211785899074192E-4</v>
      </c>
      <c r="CE346" s="19">
        <f t="shared" si="253"/>
        <v>0.85706498789842189</v>
      </c>
      <c r="CF346" s="4">
        <f t="shared" si="254"/>
        <v>2.8464658879675002E-4</v>
      </c>
      <c r="CG346" s="3">
        <f>IF('Ponderación por derecho'!$D$20="Error ponderación","",CF346/$CF$1127)</f>
        <v>1.9123031879266945E-4</v>
      </c>
      <c r="CH346" s="39"/>
    </row>
    <row r="347" spans="1:86" ht="18.95" customHeight="1">
      <c r="A347" s="7">
        <v>17877</v>
      </c>
      <c r="B347" s="7" t="s">
        <v>758</v>
      </c>
      <c r="C347" s="7" t="s">
        <v>757</v>
      </c>
      <c r="D347" s="5">
        <v>0</v>
      </c>
      <c r="E347" s="5">
        <v>1211</v>
      </c>
      <c r="F347" s="5">
        <v>60.180990000000001</v>
      </c>
      <c r="G347" s="5">
        <v>46.28886</v>
      </c>
      <c r="H347" s="5">
        <v>71.65558</v>
      </c>
      <c r="I347" s="5">
        <v>31.547619999999998</v>
      </c>
      <c r="J347" s="5">
        <v>6.4496180000000001</v>
      </c>
      <c r="K347" s="85">
        <v>1.5795900000000002E-2</v>
      </c>
      <c r="L347" s="85">
        <v>3.6625699999999997E-2</v>
      </c>
      <c r="M347" s="85">
        <v>0.15775049999999999</v>
      </c>
      <c r="N347" s="85">
        <v>0</v>
      </c>
      <c r="O347" s="85">
        <v>1.4929E-2</v>
      </c>
      <c r="P347" s="85">
        <v>1.79524E-2</v>
      </c>
      <c r="Q347" s="85">
        <v>1.8929999999999999E-4</v>
      </c>
      <c r="R347" s="85">
        <v>7.9420000000000001E-4</v>
      </c>
      <c r="S347" s="85">
        <v>1.5778000000000001E-3</v>
      </c>
      <c r="T347" s="5">
        <v>0.83446410000000004</v>
      </c>
      <c r="U347" s="5">
        <v>0.15603800000000001</v>
      </c>
      <c r="V347" s="5">
        <v>0.83853460000000002</v>
      </c>
      <c r="W347" s="5">
        <v>0.70284939999999996</v>
      </c>
      <c r="X347" s="5">
        <v>0.81275439999999999</v>
      </c>
      <c r="Y347" s="5">
        <v>0.91044780000000003</v>
      </c>
      <c r="Z347" s="5">
        <v>0</v>
      </c>
      <c r="AA347" s="5">
        <v>0</v>
      </c>
      <c r="AB347" s="5">
        <v>8.2576000000000004E-4</v>
      </c>
      <c r="AC347" s="5">
        <v>0.48349999999999999</v>
      </c>
      <c r="AD347" s="40">
        <v>56478.249380677124</v>
      </c>
      <c r="AE347" s="19">
        <v>0.84811320000000001</v>
      </c>
      <c r="AF347" s="5">
        <v>1</v>
      </c>
      <c r="AG347" s="5">
        <v>0</v>
      </c>
      <c r="AH347" s="32">
        <v>0</v>
      </c>
      <c r="AI347" s="32">
        <v>0</v>
      </c>
      <c r="AJ347" s="32">
        <v>1</v>
      </c>
      <c r="AK347" s="16"/>
      <c r="AL347" s="34">
        <f t="shared" si="225"/>
        <v>-0.56619776395395749</v>
      </c>
      <c r="AM347" s="34">
        <f t="shared" si="226"/>
        <v>-0.99748041312485425</v>
      </c>
      <c r="AN347" s="34">
        <f t="shared" si="227"/>
        <v>-0.33081337550892603</v>
      </c>
      <c r="AO347" s="34">
        <f t="shared" si="228"/>
        <v>1.0574147166059047</v>
      </c>
      <c r="AP347" s="34">
        <f t="shared" si="229"/>
        <v>-1.3896171308958354</v>
      </c>
      <c r="AQ347" s="34">
        <f t="shared" si="230"/>
        <v>5.3931928883048055E-2</v>
      </c>
      <c r="AR347" s="34">
        <f t="shared" si="231"/>
        <v>0.67269391031176007</v>
      </c>
      <c r="AS347" s="34">
        <f t="shared" si="232"/>
        <v>1.4945499508691638</v>
      </c>
      <c r="AT347" s="34">
        <f t="shared" si="233"/>
        <v>-0.15074875333706975</v>
      </c>
      <c r="AU347" s="34">
        <f t="shared" si="234"/>
        <v>-5.0667157314456056E-2</v>
      </c>
      <c r="AV347" s="34">
        <f t="shared" si="235"/>
        <v>-0.21413894165109576</v>
      </c>
      <c r="AW347" s="34">
        <f t="shared" si="236"/>
        <v>-0.4063477526213814</v>
      </c>
      <c r="AX347" s="34">
        <f t="shared" si="237"/>
        <v>-0.17664466974435922</v>
      </c>
      <c r="AY347" s="34">
        <f t="shared" si="238"/>
        <v>-0.14885464604336121</v>
      </c>
      <c r="AZ347" s="34">
        <f t="shared" si="239"/>
        <v>-1.8679994783559128</v>
      </c>
      <c r="BA347" s="34">
        <f t="shared" si="240"/>
        <v>-0.47061284521310398</v>
      </c>
      <c r="BB347" s="34">
        <f t="shared" si="241"/>
        <v>0.93557612376345933</v>
      </c>
      <c r="BC347" s="34">
        <f t="shared" si="242"/>
        <v>0.78755121828541397</v>
      </c>
      <c r="BD347" s="34">
        <f t="shared" si="243"/>
        <v>6.8274484903694199E-2</v>
      </c>
      <c r="BE347" s="34">
        <f t="shared" si="244"/>
        <v>0.74402472310961532</v>
      </c>
      <c r="BF347" s="34">
        <f t="shared" si="245"/>
        <v>-1.0161597436814094</v>
      </c>
      <c r="BG347" s="34">
        <f t="shared" si="246"/>
        <v>-0.258133953880894</v>
      </c>
      <c r="BH347" s="34">
        <f t="shared" si="247"/>
        <v>-9.4480525476603072E-2</v>
      </c>
      <c r="BI347" s="19">
        <f t="shared" si="255"/>
        <v>-0.24916476394632733</v>
      </c>
      <c r="BJ347" s="19">
        <f t="shared" si="256"/>
        <v>0.20359654031678839</v>
      </c>
      <c r="BK347" s="19">
        <f t="shared" si="257"/>
        <v>0.57196780173354</v>
      </c>
      <c r="BL347" s="19">
        <f t="shared" si="258"/>
        <v>-0.3584732586455136</v>
      </c>
      <c r="BM347" s="19">
        <f t="shared" si="259"/>
        <v>-0.45733660110219909</v>
      </c>
      <c r="BN347" s="19">
        <f t="shared" si="260"/>
        <v>-1.2103994165145959E-2</v>
      </c>
      <c r="BO347" s="19">
        <f t="shared" si="261"/>
        <v>-0.40564417145712989</v>
      </c>
      <c r="BP347" s="19">
        <f t="shared" si="262"/>
        <v>-0.37142121684915835</v>
      </c>
      <c r="BQ347" s="19">
        <f t="shared" si="263"/>
        <v>-0.57707071789290942</v>
      </c>
      <c r="BR347" s="19">
        <f t="shared" si="264"/>
        <v>-0.32439545462607089</v>
      </c>
      <c r="BS347" s="19">
        <f t="shared" si="265"/>
        <v>-0.26984431182464058</v>
      </c>
      <c r="BT347" s="19">
        <f>IF(AND('[1]Ponderación por derecho'!$B$13&lt;&gt;1,'[1]Ponderación por derecho'!$B$13&lt;&gt;0),"Error ponderación",IFERROR(IF(SUM($BI$1126:$BS$1126)=0,0,SUMPRODUCT($BI$1126:$BS$1126,BI347:BS347)),""))</f>
        <v>-0.16573397591475106</v>
      </c>
      <c r="BU347" s="34">
        <f t="shared" si="266"/>
        <v>-0.16227940997317913</v>
      </c>
      <c r="BV347" s="16">
        <f t="shared" si="267"/>
        <v>0</v>
      </c>
      <c r="BW347" s="34">
        <f t="shared" si="248"/>
        <v>-0.41785315201431239</v>
      </c>
      <c r="BX347" s="34">
        <f t="shared" si="249"/>
        <v>-4.6370665397382674E-2</v>
      </c>
      <c r="BY347" s="34">
        <f t="shared" si="268"/>
        <v>0.73585719375712888</v>
      </c>
      <c r="BZ347" s="34">
        <f t="shared" si="269"/>
        <v>-9.0544458781811277E-2</v>
      </c>
      <c r="CA347" s="19">
        <f t="shared" si="250"/>
        <v>-6.9749033117193784E-2</v>
      </c>
      <c r="CB347" s="16"/>
      <c r="CC347" s="5">
        <f t="shared" si="251"/>
        <v>17877</v>
      </c>
      <c r="CD347" s="6">
        <f t="shared" si="252"/>
        <v>1.7710027619453479E-4</v>
      </c>
      <c r="CE347" s="19">
        <f t="shared" si="253"/>
        <v>1.352579087102836</v>
      </c>
      <c r="CF347" s="4">
        <f t="shared" si="254"/>
        <v>2.39542129900864E-4</v>
      </c>
      <c r="CG347" s="3">
        <f>IF('Ponderación por derecho'!$D$20="Error ponderación","",CF347/$CF$1127)</f>
        <v>1.6092839214709842E-4</v>
      </c>
      <c r="CH347" s="39"/>
    </row>
    <row r="348" spans="1:86" ht="18.95" customHeight="1">
      <c r="A348" s="7">
        <v>18001</v>
      </c>
      <c r="B348" s="7" t="s">
        <v>744</v>
      </c>
      <c r="C348" s="7" t="s">
        <v>735</v>
      </c>
      <c r="D348" s="5">
        <v>1</v>
      </c>
      <c r="E348" s="5">
        <v>88427</v>
      </c>
      <c r="F348" s="5">
        <v>55.91</v>
      </c>
      <c r="G348" s="5">
        <v>42.434280000000001</v>
      </c>
      <c r="H348" s="5">
        <v>71.775859999999994</v>
      </c>
      <c r="I348" s="5">
        <v>21.016570000000002</v>
      </c>
      <c r="J348" s="5">
        <v>13.594860000000001</v>
      </c>
      <c r="K348" s="85">
        <v>1.1835999999999999E-2</v>
      </c>
      <c r="L348" s="85">
        <v>8.7493999999999992E-3</v>
      </c>
      <c r="M348" s="85">
        <v>1.0622599999999999E-2</v>
      </c>
      <c r="N348" s="85">
        <v>2.5109999999999998E-4</v>
      </c>
      <c r="O348" s="85">
        <v>2.4692999999999998E-3</v>
      </c>
      <c r="P348" s="85">
        <v>3.04485E-2</v>
      </c>
      <c r="Q348" s="85">
        <v>1.3496000000000001E-3</v>
      </c>
      <c r="R348" s="85">
        <v>5.9809999999999996E-4</v>
      </c>
      <c r="S348" s="85">
        <v>5.8900000000000002E-5</v>
      </c>
      <c r="T348" s="5">
        <v>0.91347599999999995</v>
      </c>
      <c r="U348" s="5">
        <v>0.35832199999999997</v>
      </c>
      <c r="V348" s="5">
        <v>0.8193182</v>
      </c>
      <c r="W348" s="5">
        <v>0.57917649999999998</v>
      </c>
      <c r="X348" s="5">
        <v>0.83598130000000004</v>
      </c>
      <c r="Y348" s="5">
        <v>0.87020209999999998</v>
      </c>
      <c r="Z348" s="5">
        <v>8.2107100000000002E-2</v>
      </c>
      <c r="AA348" s="5">
        <v>9.4428000000000003E-4</v>
      </c>
      <c r="AB348" s="5">
        <v>9.3862999999999998E-4</v>
      </c>
      <c r="AC348" s="5">
        <v>0.59519999999999995</v>
      </c>
      <c r="AD348" s="40">
        <v>1587.3093059812049</v>
      </c>
      <c r="AE348" s="19">
        <v>0.84811320000000001</v>
      </c>
      <c r="AF348" s="5">
        <v>1</v>
      </c>
      <c r="AG348" s="5">
        <v>1</v>
      </c>
      <c r="AH348" s="32">
        <v>0</v>
      </c>
      <c r="AI348" s="32">
        <v>0</v>
      </c>
      <c r="AJ348" s="32">
        <v>0</v>
      </c>
      <c r="AK348" s="16"/>
      <c r="AL348" s="34">
        <f t="shared" si="225"/>
        <v>-0.82691137139439486</v>
      </c>
      <c r="AM348" s="34">
        <f t="shared" si="226"/>
        <v>-1.3846765180640932</v>
      </c>
      <c r="AN348" s="34">
        <f t="shared" si="227"/>
        <v>-0.31635046108670406</v>
      </c>
      <c r="AO348" s="34">
        <f t="shared" si="228"/>
        <v>0.11746078854651627</v>
      </c>
      <c r="AP348" s="34">
        <f t="shared" si="229"/>
        <v>-0.84993800742743697</v>
      </c>
      <c r="AQ348" s="34">
        <f t="shared" si="230"/>
        <v>-5.8085838542386428E-2</v>
      </c>
      <c r="AR348" s="34">
        <f t="shared" si="231"/>
        <v>-0.30290920713385966</v>
      </c>
      <c r="AS348" s="34">
        <f t="shared" si="232"/>
        <v>-0.79463380131687122</v>
      </c>
      <c r="AT348" s="34">
        <f t="shared" si="233"/>
        <v>-0.14498704277473781</v>
      </c>
      <c r="AU348" s="34">
        <f t="shared" si="234"/>
        <v>-0.36719778980328954</v>
      </c>
      <c r="AV348" s="34">
        <f t="shared" si="235"/>
        <v>8.8413291723707224E-2</v>
      </c>
      <c r="AW348" s="34">
        <f t="shared" si="236"/>
        <v>-0.37384187444982991</v>
      </c>
      <c r="AX348" s="34">
        <f t="shared" si="237"/>
        <v>-0.18290722293846109</v>
      </c>
      <c r="AY348" s="34">
        <f t="shared" si="238"/>
        <v>-0.2078273793113507</v>
      </c>
      <c r="AZ348" s="34">
        <f t="shared" si="239"/>
        <v>-0.49537623060981739</v>
      </c>
      <c r="BA348" s="34">
        <f t="shared" si="240"/>
        <v>1.4521899099956974</v>
      </c>
      <c r="BB348" s="34">
        <f t="shared" si="241"/>
        <v>0.46421643692809994</v>
      </c>
      <c r="BC348" s="34">
        <f t="shared" si="242"/>
        <v>-0.59353579908349652</v>
      </c>
      <c r="BD348" s="34">
        <f t="shared" si="243"/>
        <v>0.34663395691684323</v>
      </c>
      <c r="BE348" s="34">
        <f t="shared" si="244"/>
        <v>0.12866392585959535</v>
      </c>
      <c r="BF348" s="34">
        <f t="shared" si="245"/>
        <v>-0.19470777196361322</v>
      </c>
      <c r="BG348" s="34">
        <f t="shared" si="246"/>
        <v>-0.1843214219994154</v>
      </c>
      <c r="BH348" s="34">
        <f t="shared" si="247"/>
        <v>-9.1667003885844534E-2</v>
      </c>
      <c r="BI348" s="19">
        <f t="shared" si="255"/>
        <v>0.35925120345553568</v>
      </c>
      <c r="BJ348" s="19">
        <f t="shared" si="256"/>
        <v>-0.40778976275661766</v>
      </c>
      <c r="BK348" s="19">
        <f t="shared" si="257"/>
        <v>-0.73836032393158746</v>
      </c>
      <c r="BL348" s="19">
        <f t="shared" si="258"/>
        <v>-0.48594920708456635</v>
      </c>
      <c r="BM348" s="19">
        <f t="shared" si="259"/>
        <v>-0.29016728010462772</v>
      </c>
      <c r="BN348" s="19">
        <f t="shared" si="260"/>
        <v>-0.20327805127036411</v>
      </c>
      <c r="BO348" s="19">
        <f t="shared" si="261"/>
        <v>-0.25058577217104366</v>
      </c>
      <c r="BP348" s="19">
        <f t="shared" si="262"/>
        <v>-0.50490929716642796</v>
      </c>
      <c r="BQ348" s="19">
        <f t="shared" si="263"/>
        <v>-0.40981550755645291</v>
      </c>
      <c r="BR348" s="19">
        <f t="shared" si="264"/>
        <v>-0.40635339090172035</v>
      </c>
      <c r="BS348" s="19">
        <f t="shared" si="265"/>
        <v>-0.37546858486386331</v>
      </c>
      <c r="BT348" s="19">
        <f>IF(AND('[1]Ponderación por derecho'!$B$13&lt;&gt;1,'[1]Ponderación por derecho'!$B$13&lt;&gt;0),"Error ponderación",IFERROR(IF(SUM($BI$1126:$BS$1126)=0,0,SUMPRODUCT($BI$1126:$BS$1126,BI348:BS348)),""))</f>
        <v>-0.26783425401795458</v>
      </c>
      <c r="BU348" s="34">
        <f t="shared" si="266"/>
        <v>-0.26543506925323207</v>
      </c>
      <c r="BV348" s="16">
        <f t="shared" si="267"/>
        <v>0</v>
      </c>
      <c r="BW348" s="34">
        <f t="shared" si="248"/>
        <v>1.1990358923274378</v>
      </c>
      <c r="BX348" s="34">
        <f t="shared" si="249"/>
        <v>-4.9461121337486001E-2</v>
      </c>
      <c r="BY348" s="34">
        <f t="shared" si="268"/>
        <v>0.73585719375712888</v>
      </c>
      <c r="BZ348" s="34">
        <f t="shared" si="269"/>
        <v>-0.62847732158236014</v>
      </c>
      <c r="CA348" s="19">
        <f t="shared" si="250"/>
        <v>-0.47862273389457177</v>
      </c>
      <c r="CB348" s="16"/>
      <c r="CC348" s="5">
        <f t="shared" si="251"/>
        <v>18001</v>
      </c>
      <c r="CD348" s="6">
        <f t="shared" si="252"/>
        <v>1.293182999426435E-2</v>
      </c>
      <c r="CE348" s="19">
        <f t="shared" si="253"/>
        <v>0.73219759799676454</v>
      </c>
      <c r="CF348" s="4">
        <f t="shared" si="254"/>
        <v>9.4686548595028699E-3</v>
      </c>
      <c r="CG348" s="3">
        <f>IF('Ponderación por derecho'!$D$20="Error ponderación","",CF348/$CF$1127)</f>
        <v>6.3612000234206439E-3</v>
      </c>
      <c r="CH348" s="39"/>
    </row>
    <row r="349" spans="1:86" ht="18.95" customHeight="1">
      <c r="A349" s="7">
        <v>18029</v>
      </c>
      <c r="B349" s="7" t="s">
        <v>744</v>
      </c>
      <c r="C349" s="7" t="s">
        <v>278</v>
      </c>
      <c r="D349" s="5">
        <v>0</v>
      </c>
      <c r="E349" s="5">
        <v>3061</v>
      </c>
      <c r="F349" s="5">
        <v>72.079440000000005</v>
      </c>
      <c r="G349" s="5">
        <v>53.151679999999999</v>
      </c>
      <c r="H349" s="5">
        <v>72.061719999999994</v>
      </c>
      <c r="I349" s="5">
        <v>19.303999999999998</v>
      </c>
      <c r="J349" s="5">
        <v>24.937619999999999</v>
      </c>
      <c r="K349" s="85">
        <v>3.5639999999999999E-3</v>
      </c>
      <c r="L349" s="85">
        <v>2.601E-3</v>
      </c>
      <c r="M349" s="85">
        <v>2.7326E-2</v>
      </c>
      <c r="N349" s="85">
        <v>0</v>
      </c>
      <c r="O349" s="85">
        <v>1.8086000000000001E-3</v>
      </c>
      <c r="P349" s="85">
        <v>2.31021E-2</v>
      </c>
      <c r="Q349" s="85">
        <v>1.8183000000000001E-2</v>
      </c>
      <c r="R349" s="85">
        <v>7.7894000000000001E-3</v>
      </c>
      <c r="S349" s="85">
        <v>1.4874000000000001E-3</v>
      </c>
      <c r="T349" s="5">
        <v>0.95112439999999998</v>
      </c>
      <c r="U349" s="5">
        <v>0.1430285</v>
      </c>
      <c r="V349" s="5">
        <v>0.77121439999999997</v>
      </c>
      <c r="W349" s="5">
        <v>0.51454270000000002</v>
      </c>
      <c r="X349" s="5">
        <v>0.79820089999999999</v>
      </c>
      <c r="Y349" s="5">
        <v>0.88635679999999994</v>
      </c>
      <c r="Z349" s="5">
        <v>0.1070941</v>
      </c>
      <c r="AA349" s="5">
        <v>1.6335000000000001E-4</v>
      </c>
      <c r="AB349" s="5">
        <v>6.5337999999999995E-4</v>
      </c>
      <c r="AC349" s="5">
        <v>0.4405</v>
      </c>
      <c r="AD349" s="40">
        <v>39916.693890885334</v>
      </c>
      <c r="AE349" s="19">
        <v>0.35377360000000002</v>
      </c>
      <c r="AF349" s="5">
        <v>1</v>
      </c>
      <c r="AG349" s="5">
        <v>0</v>
      </c>
      <c r="AH349" s="32">
        <v>0</v>
      </c>
      <c r="AI349" s="32">
        <v>0</v>
      </c>
      <c r="AJ349" s="32">
        <v>0</v>
      </c>
      <c r="AK349" s="16"/>
      <c r="AL349" s="34">
        <f t="shared" si="225"/>
        <v>0.1601181071788875</v>
      </c>
      <c r="AM349" s="34">
        <f t="shared" si="226"/>
        <v>-0.30810383437980082</v>
      </c>
      <c r="AN349" s="34">
        <f t="shared" si="227"/>
        <v>-0.28197759180888082</v>
      </c>
      <c r="AO349" s="34">
        <f t="shared" si="228"/>
        <v>-3.5395469716113771E-2</v>
      </c>
      <c r="AP349" s="34">
        <f t="shared" si="229"/>
        <v>6.7790603097245116E-3</v>
      </c>
      <c r="AQ349" s="34">
        <f t="shared" si="230"/>
        <v>-0.29208441733053597</v>
      </c>
      <c r="AR349" s="34">
        <f t="shared" si="231"/>
        <v>-0.51808834522975644</v>
      </c>
      <c r="AS349" s="34">
        <f t="shared" si="232"/>
        <v>-0.53474324428272446</v>
      </c>
      <c r="AT349" s="34">
        <f t="shared" si="233"/>
        <v>-0.15074875333706975</v>
      </c>
      <c r="AU349" s="34">
        <f t="shared" si="234"/>
        <v>-0.38398244664778602</v>
      </c>
      <c r="AV349" s="34">
        <f t="shared" si="235"/>
        <v>-8.9455781608344567E-2</v>
      </c>
      <c r="AW349" s="34">
        <f t="shared" si="236"/>
        <v>9.7746895362283218E-2</v>
      </c>
      <c r="AX349" s="34">
        <f t="shared" si="237"/>
        <v>4.6750598503379155E-2</v>
      </c>
      <c r="AY349" s="34">
        <f t="shared" si="238"/>
        <v>-0.15236451179319743</v>
      </c>
      <c r="AZ349" s="34">
        <f t="shared" si="239"/>
        <v>0.15866536414292481</v>
      </c>
      <c r="BA349" s="34">
        <f t="shared" si="240"/>
        <v>-0.59427414538459022</v>
      </c>
      <c r="BB349" s="34">
        <f t="shared" si="241"/>
        <v>-0.71572320335784068</v>
      </c>
      <c r="BC349" s="34">
        <f t="shared" si="242"/>
        <v>-1.3153180332125471</v>
      </c>
      <c r="BD349" s="34">
        <f t="shared" si="243"/>
        <v>-0.10613986121840366</v>
      </c>
      <c r="BE349" s="34">
        <f t="shared" si="244"/>
        <v>0.37567091222919169</v>
      </c>
      <c r="BF349" s="34">
        <f t="shared" si="245"/>
        <v>5.527816612593775E-2</v>
      </c>
      <c r="BG349" s="34">
        <f t="shared" si="246"/>
        <v>-0.24536520193990241</v>
      </c>
      <c r="BH349" s="34">
        <f t="shared" si="247"/>
        <v>-9.8777458690166964E-2</v>
      </c>
      <c r="BI349" s="19">
        <f t="shared" si="255"/>
        <v>-0.38944538484133567</v>
      </c>
      <c r="BJ349" s="19">
        <f t="shared" si="256"/>
        <v>-0.51397179432246598</v>
      </c>
      <c r="BK349" s="19">
        <f t="shared" si="257"/>
        <v>-0.56331439010546136</v>
      </c>
      <c r="BL349" s="19">
        <f t="shared" si="258"/>
        <v>4.6846769209088757E-3</v>
      </c>
      <c r="BM349" s="19">
        <f t="shared" si="259"/>
        <v>-0.16111441585215505</v>
      </c>
      <c r="BN349" s="19">
        <f t="shared" si="260"/>
        <v>0.14877774593324486</v>
      </c>
      <c r="BO349" s="19">
        <f t="shared" si="261"/>
        <v>7.3672263263031418E-2</v>
      </c>
      <c r="BP349" s="19">
        <f t="shared" si="262"/>
        <v>0.10343435284113332</v>
      </c>
      <c r="BQ349" s="19">
        <f t="shared" si="263"/>
        <v>2.1010587170542605E-2</v>
      </c>
      <c r="BR349" s="19">
        <f t="shared" si="264"/>
        <v>-7.9203868851404111E-2</v>
      </c>
      <c r="BS349" s="19">
        <f t="shared" si="265"/>
        <v>-3.0341287768158965E-2</v>
      </c>
      <c r="BT349" s="19">
        <f>IF(AND('[1]Ponderación por derecho'!$B$13&lt;&gt;1,'[1]Ponderación por derecho'!$B$13&lt;&gt;0),"Error ponderación",IFERROR(IF(SUM($BI$1126:$BS$1126)=0,0,SUMPRODUCT($BI$1126:$BS$1126,BI349:BS349)),""))</f>
        <v>-2.1324903453004036E-2</v>
      </c>
      <c r="BU349" s="34">
        <f t="shared" si="266"/>
        <v>-1.6377622509340176E-2</v>
      </c>
      <c r="BV349" s="16">
        <f t="shared" si="267"/>
        <v>0</v>
      </c>
      <c r="BW349" s="34">
        <f t="shared" si="248"/>
        <v>-1.0402902953150757</v>
      </c>
      <c r="BX349" s="34">
        <f t="shared" si="249"/>
        <v>-4.7303109940528193E-2</v>
      </c>
      <c r="BY349" s="34">
        <f t="shared" si="268"/>
        <v>-1.3062317104792276</v>
      </c>
      <c r="BZ349" s="34">
        <f t="shared" si="269"/>
        <v>0.79794170524494368</v>
      </c>
      <c r="CA349" s="19">
        <f t="shared" si="250"/>
        <v>0.60557432244773635</v>
      </c>
      <c r="CB349" s="16"/>
      <c r="CC349" s="5">
        <f t="shared" si="251"/>
        <v>18029</v>
      </c>
      <c r="CD349" s="6">
        <f t="shared" si="252"/>
        <v>4.4764983107470764E-4</v>
      </c>
      <c r="CE349" s="19">
        <f t="shared" si="253"/>
        <v>1.9789166242878422</v>
      </c>
      <c r="CF349" s="4">
        <f t="shared" si="254"/>
        <v>8.8586169257338324E-4</v>
      </c>
      <c r="CG349" s="3">
        <f>IF('Ponderación por derecho'!$D$20="Error ponderación","",CF349/$CF$1127)</f>
        <v>5.9513663800827535E-4</v>
      </c>
      <c r="CH349" s="39"/>
    </row>
    <row r="350" spans="1:86" ht="18.95" customHeight="1">
      <c r="A350" s="7">
        <v>18094</v>
      </c>
      <c r="B350" s="7" t="s">
        <v>744</v>
      </c>
      <c r="C350" s="7" t="s">
        <v>756</v>
      </c>
      <c r="D350" s="5">
        <v>0</v>
      </c>
      <c r="E350" s="5">
        <v>5863</v>
      </c>
      <c r="F350" s="5">
        <v>79.181839999999994</v>
      </c>
      <c r="G350" s="5">
        <v>54.995820000000002</v>
      </c>
      <c r="H350" s="5">
        <v>79.410539999999997</v>
      </c>
      <c r="I350" s="5">
        <v>33.005859999999998</v>
      </c>
      <c r="J350" s="5">
        <v>25.17559</v>
      </c>
      <c r="K350" s="85">
        <v>9.0796999999999996E-3</v>
      </c>
      <c r="L350" s="85">
        <v>1.5654299999999999E-2</v>
      </c>
      <c r="M350" s="85">
        <v>8.7038000000000004E-2</v>
      </c>
      <c r="N350" s="85">
        <v>3.3651199999999999E-2</v>
      </c>
      <c r="O350" s="85">
        <v>3.0913E-3</v>
      </c>
      <c r="P350" s="85">
        <v>3.7271199999999997E-2</v>
      </c>
      <c r="Q350" s="85">
        <v>2.3525500000000001E-2</v>
      </c>
      <c r="R350" s="85">
        <v>1.2011999999999999E-3</v>
      </c>
      <c r="S350" s="85">
        <v>1.2834999999999999E-3</v>
      </c>
      <c r="T350" s="5">
        <v>0.9171262</v>
      </c>
      <c r="U350" s="5">
        <v>0.2461005</v>
      </c>
      <c r="V350" s="5">
        <v>0.77579960000000003</v>
      </c>
      <c r="W350" s="5">
        <v>0.64597450000000001</v>
      </c>
      <c r="X350" s="5">
        <v>0.83756109999999995</v>
      </c>
      <c r="Y350" s="5">
        <v>0.85126829999999998</v>
      </c>
      <c r="Z350" s="5">
        <v>5.20095E-2</v>
      </c>
      <c r="AA350" s="5">
        <v>8.5280999999999996E-4</v>
      </c>
      <c r="AB350" s="5">
        <v>1.70561E-3</v>
      </c>
      <c r="AC350" s="5">
        <v>0.313</v>
      </c>
      <c r="AD350" s="40">
        <v>226560.9756097561</v>
      </c>
      <c r="AE350" s="19">
        <v>0.78867920000000002</v>
      </c>
      <c r="AF350" s="5">
        <v>1</v>
      </c>
      <c r="AG350" s="5">
        <v>1</v>
      </c>
      <c r="AH350" s="32">
        <v>0</v>
      </c>
      <c r="AI350" s="32">
        <v>0</v>
      </c>
      <c r="AJ350" s="32">
        <v>0</v>
      </c>
      <c r="AK350" s="16"/>
      <c r="AL350" s="34">
        <f t="shared" si="225"/>
        <v>0.59366918678454272</v>
      </c>
      <c r="AM350" s="34">
        <f t="shared" si="226"/>
        <v>-0.12285827585911907</v>
      </c>
      <c r="AN350" s="34">
        <f t="shared" si="227"/>
        <v>0.60167184919809258</v>
      </c>
      <c r="AO350" s="34">
        <f t="shared" si="228"/>
        <v>1.1875706285095917</v>
      </c>
      <c r="AP350" s="34">
        <f t="shared" si="229"/>
        <v>2.4752900945461575E-2</v>
      </c>
      <c r="AQ350" s="34">
        <f t="shared" si="230"/>
        <v>-0.13605613384144066</v>
      </c>
      <c r="AR350" s="34">
        <f t="shared" si="231"/>
        <v>-6.1254397648732133E-2</v>
      </c>
      <c r="AS350" s="34">
        <f t="shared" si="232"/>
        <v>0.39432418759479521</v>
      </c>
      <c r="AT350" s="34">
        <f t="shared" si="233"/>
        <v>0.62140765636083628</v>
      </c>
      <c r="AU350" s="34">
        <f t="shared" si="234"/>
        <v>-0.35139628146777152</v>
      </c>
      <c r="AV350" s="34">
        <f t="shared" si="235"/>
        <v>0.25360268062474578</v>
      </c>
      <c r="AW350" s="34">
        <f t="shared" si="236"/>
        <v>0.24741737207650696</v>
      </c>
      <c r="AX350" s="34">
        <f t="shared" si="237"/>
        <v>-0.1636469178320723</v>
      </c>
      <c r="AY350" s="34">
        <f t="shared" si="238"/>
        <v>-0.16028112270460904</v>
      </c>
      <c r="AZ350" s="34">
        <f t="shared" si="239"/>
        <v>-0.43196363859617304</v>
      </c>
      <c r="BA350" s="34">
        <f t="shared" si="240"/>
        <v>0.38547277273489328</v>
      </c>
      <c r="BB350" s="34">
        <f t="shared" si="241"/>
        <v>-0.60325268671177179</v>
      </c>
      <c r="BC350" s="34">
        <f t="shared" si="242"/>
        <v>0.15241461192981792</v>
      </c>
      <c r="BD350" s="34">
        <f t="shared" si="243"/>
        <v>0.36556684481347801</v>
      </c>
      <c r="BE350" s="34">
        <f t="shared" si="244"/>
        <v>-0.16083577877897257</v>
      </c>
      <c r="BF350" s="34">
        <f t="shared" si="245"/>
        <v>-0.49582342291186915</v>
      </c>
      <c r="BG350" s="34">
        <f t="shared" si="246"/>
        <v>-0.19147145407803493</v>
      </c>
      <c r="BH350" s="34">
        <f t="shared" si="247"/>
        <v>-7.2548417993402073E-2</v>
      </c>
      <c r="BI350" s="19">
        <f t="shared" si="255"/>
        <v>0.28369616269718173</v>
      </c>
      <c r="BJ350" s="19">
        <f t="shared" si="256"/>
        <v>-0.26245512007320765</v>
      </c>
      <c r="BK350" s="19">
        <f t="shared" si="257"/>
        <v>0.38013599543638527</v>
      </c>
      <c r="BL350" s="19">
        <f t="shared" si="258"/>
        <v>0.60753842157268956</v>
      </c>
      <c r="BM350" s="19">
        <f t="shared" si="259"/>
        <v>1.2974488097056017E-2</v>
      </c>
      <c r="BN350" s="19">
        <f t="shared" si="260"/>
        <v>0.22881202954343863</v>
      </c>
      <c r="BO350" s="19">
        <f t="shared" si="261"/>
        <v>0.33434145399664184</v>
      </c>
      <c r="BP350" s="19">
        <f t="shared" si="262"/>
        <v>0.21501113447623521</v>
      </c>
      <c r="BQ350" s="19">
        <f t="shared" si="263"/>
        <v>-2.0811786277311822E-2</v>
      </c>
      <c r="BR350" s="19">
        <f t="shared" si="264"/>
        <v>8.0638870000632926E-2</v>
      </c>
      <c r="BS350" s="19">
        <f t="shared" si="265"/>
        <v>0.12027988202884388</v>
      </c>
      <c r="BT350" s="19">
        <f>IF(AND('[1]Ponderación por derecho'!$B$13&lt;&gt;1,'[1]Ponderación por derecho'!$B$13&lt;&gt;0),"Error ponderación",IFERROR(IF(SUM($BI$1126:$BS$1126)=0,0,SUMPRODUCT($BI$1126:$BS$1126,BI350:BS350)),""))</f>
        <v>0.18332331184671097</v>
      </c>
      <c r="BU350" s="34">
        <f t="shared" si="266"/>
        <v>0.19038598246722593</v>
      </c>
      <c r="BV350" s="16">
        <f t="shared" si="267"/>
        <v>0</v>
      </c>
      <c r="BW350" s="34">
        <f t="shared" si="248"/>
        <v>-2.8858888016138509</v>
      </c>
      <c r="BX350" s="34">
        <f t="shared" si="249"/>
        <v>-3.6794710406115635E-2</v>
      </c>
      <c r="BY350" s="34">
        <f t="shared" si="268"/>
        <v>0.4903387041714603</v>
      </c>
      <c r="BZ350" s="34">
        <f t="shared" si="269"/>
        <v>0.81078160261616883</v>
      </c>
      <c r="CA350" s="19">
        <f t="shared" si="250"/>
        <v>0.61533371199022102</v>
      </c>
      <c r="CB350" s="16"/>
      <c r="CC350" s="5">
        <f t="shared" si="251"/>
        <v>18094</v>
      </c>
      <c r="CD350" s="6">
        <f t="shared" si="252"/>
        <v>8.5742272446619108E-4</v>
      </c>
      <c r="CE350" s="19">
        <f t="shared" si="253"/>
        <v>3.075867540489519</v>
      </c>
      <c r="CF350" s="4">
        <f t="shared" si="254"/>
        <v>2.6373187266636455E-3</v>
      </c>
      <c r="CG350" s="3">
        <f>IF('Ponderación por derecho'!$D$20="Error ponderación","",CF350/$CF$1127)</f>
        <v>1.7717946418739038E-3</v>
      </c>
      <c r="CH350" s="39"/>
    </row>
    <row r="351" spans="1:86" ht="18.95" customHeight="1">
      <c r="A351" s="7">
        <v>18150</v>
      </c>
      <c r="B351" s="7" t="s">
        <v>744</v>
      </c>
      <c r="C351" s="7" t="s">
        <v>755</v>
      </c>
      <c r="D351" s="5">
        <v>0</v>
      </c>
      <c r="E351" s="5">
        <v>10692</v>
      </c>
      <c r="F351" s="5">
        <v>88.540480000000002</v>
      </c>
      <c r="G351" s="5">
        <v>64.070300000000003</v>
      </c>
      <c r="H351" s="5">
        <v>79.368880000000004</v>
      </c>
      <c r="I351" s="5">
        <v>37.837029999999999</v>
      </c>
      <c r="J351" s="5">
        <v>30.724979999999999</v>
      </c>
      <c r="K351" s="85">
        <v>1.1391699999999999E-2</v>
      </c>
      <c r="L351" s="85">
        <v>2.8912999999999999E-3</v>
      </c>
      <c r="M351" s="85">
        <v>2.1153000000000001E-3</v>
      </c>
      <c r="N351" s="85">
        <v>1.0723E-3</v>
      </c>
      <c r="O351" s="85">
        <v>4.6531299999999998E-2</v>
      </c>
      <c r="P351" s="85">
        <v>1.14074E-2</v>
      </c>
      <c r="Q351" s="85">
        <v>8.3525000000000005E-3</v>
      </c>
      <c r="R351" s="85">
        <v>6.0030000000000001E-4</v>
      </c>
      <c r="S351" s="85">
        <v>2.2742000000000001E-3</v>
      </c>
      <c r="T351" s="5">
        <v>0.95053710000000002</v>
      </c>
      <c r="U351" s="5">
        <v>0.34258430000000001</v>
      </c>
      <c r="V351" s="5">
        <v>0.77626090000000003</v>
      </c>
      <c r="W351" s="5">
        <v>0.69441960000000003</v>
      </c>
      <c r="X351" s="5">
        <v>0.88704870000000002</v>
      </c>
      <c r="Y351" s="5">
        <v>0.90129809999999999</v>
      </c>
      <c r="Z351" s="5">
        <v>5.3380799999999999E-2</v>
      </c>
      <c r="AA351" s="5">
        <v>5.9390199999999997E-3</v>
      </c>
      <c r="AB351" s="5">
        <v>6.4534199999999996E-3</v>
      </c>
      <c r="AC351" s="5">
        <v>0.40379999999999999</v>
      </c>
      <c r="AD351" s="40">
        <v>71956.322484100267</v>
      </c>
      <c r="AE351" s="19">
        <v>0.87169810000000003</v>
      </c>
      <c r="AF351" s="5">
        <v>1</v>
      </c>
      <c r="AG351" s="5">
        <v>1</v>
      </c>
      <c r="AH351" s="32">
        <v>0</v>
      </c>
      <c r="AI351" s="32">
        <v>0</v>
      </c>
      <c r="AJ351" s="32">
        <v>0</v>
      </c>
      <c r="AK351" s="16"/>
      <c r="AL351" s="34">
        <f t="shared" si="225"/>
        <v>1.1649476948438859</v>
      </c>
      <c r="AM351" s="34">
        <f t="shared" si="226"/>
        <v>0.78868158330816407</v>
      </c>
      <c r="AN351" s="34">
        <f t="shared" si="227"/>
        <v>0.59666249589887665</v>
      </c>
      <c r="AO351" s="34">
        <f t="shared" si="228"/>
        <v>1.6187790283009398</v>
      </c>
      <c r="AP351" s="34">
        <f t="shared" si="229"/>
        <v>0.44389754726874853</v>
      </c>
      <c r="AQ351" s="34">
        <f t="shared" si="230"/>
        <v>-7.0654209982857277E-2</v>
      </c>
      <c r="AR351" s="34">
        <f t="shared" si="231"/>
        <v>-0.50792854694252099</v>
      </c>
      <c r="AS351" s="34">
        <f t="shared" si="232"/>
        <v>-0.927000082185233</v>
      </c>
      <c r="AT351" s="34">
        <f t="shared" si="233"/>
        <v>-0.12614388581023372</v>
      </c>
      <c r="AU351" s="34">
        <f t="shared" si="234"/>
        <v>0.75216886659477633</v>
      </c>
      <c r="AV351" s="34">
        <f t="shared" si="235"/>
        <v>-0.3726047323728478</v>
      </c>
      <c r="AW351" s="34">
        <f t="shared" si="236"/>
        <v>-0.17765518631093657</v>
      </c>
      <c r="AX351" s="34">
        <f t="shared" si="237"/>
        <v>-0.18283696482001632</v>
      </c>
      <c r="AY351" s="34">
        <f t="shared" si="238"/>
        <v>-0.12181625546608299</v>
      </c>
      <c r="AZ351" s="34">
        <f t="shared" si="239"/>
        <v>0.14846257654509176</v>
      </c>
      <c r="BA351" s="34">
        <f t="shared" si="240"/>
        <v>1.3025958100142381</v>
      </c>
      <c r="BB351" s="34">
        <f t="shared" si="241"/>
        <v>-0.59193744433873885</v>
      </c>
      <c r="BC351" s="34">
        <f t="shared" si="242"/>
        <v>0.69341347801235209</v>
      </c>
      <c r="BD351" s="34">
        <f t="shared" si="243"/>
        <v>0.95864393246606638</v>
      </c>
      <c r="BE351" s="34">
        <f t="shared" si="244"/>
        <v>0.60412489066544051</v>
      </c>
      <c r="BF351" s="34">
        <f t="shared" si="245"/>
        <v>-0.48210406016715385</v>
      </c>
      <c r="BG351" s="34">
        <f t="shared" si="246"/>
        <v>0.20610769382395941</v>
      </c>
      <c r="BH351" s="34">
        <f t="shared" si="247"/>
        <v>4.5800708823460594E-2</v>
      </c>
      <c r="BI351" s="19">
        <f t="shared" si="255"/>
        <v>0.60953469864341914</v>
      </c>
      <c r="BJ351" s="19">
        <f t="shared" si="256"/>
        <v>-0.10372813599103192</v>
      </c>
      <c r="BK351" s="19">
        <f t="shared" si="257"/>
        <v>0.31045369689033503</v>
      </c>
      <c r="BL351" s="19">
        <f t="shared" si="258"/>
        <v>0.51940190451682611</v>
      </c>
      <c r="BM351" s="19">
        <f t="shared" si="259"/>
        <v>0.71823678210986375</v>
      </c>
      <c r="BN351" s="19">
        <f t="shared" si="260"/>
        <v>0.46548928437882625</v>
      </c>
      <c r="BO351" s="19">
        <f t="shared" si="261"/>
        <v>0.52986213951169836</v>
      </c>
      <c r="BP351" s="19">
        <f t="shared" si="262"/>
        <v>0.49105536501193481</v>
      </c>
      <c r="BQ351" s="19">
        <f t="shared" si="263"/>
        <v>0.18700912640354969</v>
      </c>
      <c r="BR351" s="19">
        <f t="shared" si="264"/>
        <v>0.41641304440058741</v>
      </c>
      <c r="BS351" s="19">
        <f t="shared" si="265"/>
        <v>0.36297738273375452</v>
      </c>
      <c r="BT351" s="19">
        <f>IF(AND('[1]Ponderación por derecho'!$B$13&lt;&gt;1,'[1]Ponderación por derecho'!$B$13&lt;&gt;0),"Error ponderación",IFERROR(IF(SUM($BI$1126:$BS$1126)=0,0,SUMPRODUCT($BI$1126:$BS$1126,BI351:BS351)),""))</f>
        <v>0.38383222787129068</v>
      </c>
      <c r="BU351" s="34">
        <f t="shared" si="266"/>
        <v>0.39296750142388504</v>
      </c>
      <c r="BV351" s="16">
        <f t="shared" si="267"/>
        <v>0</v>
      </c>
      <c r="BW351" s="34">
        <f t="shared" si="248"/>
        <v>-1.5715331594810762</v>
      </c>
      <c r="BX351" s="34">
        <f t="shared" si="249"/>
        <v>-4.5499222807790764E-2</v>
      </c>
      <c r="BY351" s="34">
        <f t="shared" si="268"/>
        <v>0.83328508057324491</v>
      </c>
      <c r="BZ351" s="34">
        <f t="shared" si="269"/>
        <v>0.26124910057187406</v>
      </c>
      <c r="CA351" s="19">
        <f t="shared" si="250"/>
        <v>0.19764332096532528</v>
      </c>
      <c r="CB351" s="16"/>
      <c r="CC351" s="5">
        <f t="shared" si="251"/>
        <v>18150</v>
      </c>
      <c r="CD351" s="6">
        <f t="shared" si="252"/>
        <v>1.5636301842047614E-3</v>
      </c>
      <c r="CE351" s="19">
        <f t="shared" si="253"/>
        <v>2.6946379674693972</v>
      </c>
      <c r="CF351" s="4">
        <f t="shared" si="254"/>
        <v>4.2134172614393169E-3</v>
      </c>
      <c r="CG351" s="3">
        <f>IF('Ponderación por derecho'!$D$20="Error ponderación","",CF351/$CF$1127)</f>
        <v>2.8306438855197568E-3</v>
      </c>
      <c r="CH351" s="39"/>
    </row>
    <row r="352" spans="1:86" ht="18.95" customHeight="1">
      <c r="A352" s="7">
        <v>18205</v>
      </c>
      <c r="B352" s="7" t="s">
        <v>744</v>
      </c>
      <c r="C352" s="7" t="s">
        <v>754</v>
      </c>
      <c r="D352" s="5">
        <v>0</v>
      </c>
      <c r="E352" s="5">
        <v>5096</v>
      </c>
      <c r="F352" s="5">
        <v>78.954359999999994</v>
      </c>
      <c r="G352" s="5">
        <v>55.703060000000001</v>
      </c>
      <c r="H352" s="5">
        <v>78.001599999999996</v>
      </c>
      <c r="I352" s="5">
        <v>28.647120000000001</v>
      </c>
      <c r="J352" s="5">
        <v>24.27495</v>
      </c>
      <c r="K352" s="85">
        <v>9.5758000000000006E-3</v>
      </c>
      <c r="L352" s="85">
        <v>2.1963999999999998E-3</v>
      </c>
      <c r="M352" s="85">
        <v>5.8493299999999998E-2</v>
      </c>
      <c r="N352" s="85">
        <v>3.0679999999999998E-4</v>
      </c>
      <c r="O352" s="85">
        <v>3.4989000000000001E-3</v>
      </c>
      <c r="P352" s="85">
        <v>1.8183100000000001E-2</v>
      </c>
      <c r="Q352" s="85">
        <v>0.20536789999999999</v>
      </c>
      <c r="R352" s="85">
        <v>2.4509999999999999E-4</v>
      </c>
      <c r="S352" s="85">
        <v>0</v>
      </c>
      <c r="T352" s="5">
        <v>0.9228925</v>
      </c>
      <c r="U352" s="5">
        <v>0.1951669</v>
      </c>
      <c r="V352" s="5">
        <v>0.76683270000000003</v>
      </c>
      <c r="W352" s="5">
        <v>0.5408596</v>
      </c>
      <c r="X352" s="5">
        <v>0.85334810000000005</v>
      </c>
      <c r="Y352" s="5">
        <v>0.81516330000000004</v>
      </c>
      <c r="Z352" s="5">
        <v>9.1853699999999996E-2</v>
      </c>
      <c r="AA352" s="5">
        <v>1.37363E-3</v>
      </c>
      <c r="AB352" s="5">
        <v>6.6718999999999997E-3</v>
      </c>
      <c r="AC352" s="5">
        <v>0.50749999999999995</v>
      </c>
      <c r="AD352" s="40">
        <v>0</v>
      </c>
      <c r="AE352" s="19">
        <v>0.4349056</v>
      </c>
      <c r="AF352" s="5">
        <v>1</v>
      </c>
      <c r="AG352" s="5">
        <v>0</v>
      </c>
      <c r="AH352" s="32">
        <v>0</v>
      </c>
      <c r="AI352" s="32">
        <v>0</v>
      </c>
      <c r="AJ352" s="32">
        <v>0</v>
      </c>
      <c r="AK352" s="16"/>
      <c r="AL352" s="34">
        <f t="shared" si="225"/>
        <v>0.57978314832026379</v>
      </c>
      <c r="AM352" s="34">
        <f t="shared" si="226"/>
        <v>-5.1815367615619931E-2</v>
      </c>
      <c r="AN352" s="34">
        <f t="shared" si="227"/>
        <v>0.43225566491104173</v>
      </c>
      <c r="AO352" s="34">
        <f t="shared" si="228"/>
        <v>0.79852919537713318</v>
      </c>
      <c r="AP352" s="34">
        <f t="shared" si="229"/>
        <v>-4.3272311603053649E-2</v>
      </c>
      <c r="AQ352" s="34">
        <f t="shared" si="230"/>
        <v>-0.12202244248060878</v>
      </c>
      <c r="AR352" s="34">
        <f t="shared" si="231"/>
        <v>-0.53224836723118774</v>
      </c>
      <c r="AS352" s="34">
        <f t="shared" si="232"/>
        <v>-4.9806826652160879E-2</v>
      </c>
      <c r="AT352" s="34">
        <f t="shared" si="233"/>
        <v>-0.14370895723781274</v>
      </c>
      <c r="AU352" s="34">
        <f t="shared" si="234"/>
        <v>-0.34104146668070212</v>
      </c>
      <c r="AV352" s="34">
        <f t="shared" si="235"/>
        <v>-0.20855329491014721</v>
      </c>
      <c r="AW352" s="34">
        <f t="shared" si="236"/>
        <v>5.3417437538937387</v>
      </c>
      <c r="AX352" s="34">
        <f t="shared" si="237"/>
        <v>-0.19418045739801218</v>
      </c>
      <c r="AY352" s="34">
        <f t="shared" si="238"/>
        <v>-0.21011422768154267</v>
      </c>
      <c r="AZ352" s="34">
        <f t="shared" si="239"/>
        <v>-0.33178939353336195</v>
      </c>
      <c r="BA352" s="34">
        <f t="shared" si="240"/>
        <v>-9.8674596373405019E-2</v>
      </c>
      <c r="BB352" s="34">
        <f t="shared" si="241"/>
        <v>-0.82320206203097723</v>
      </c>
      <c r="BC352" s="34">
        <f t="shared" si="242"/>
        <v>-1.021430456165386</v>
      </c>
      <c r="BD352" s="34">
        <f t="shared" si="243"/>
        <v>0.55476389584790808</v>
      </c>
      <c r="BE352" s="34">
        <f t="shared" si="244"/>
        <v>-0.71288485693420178</v>
      </c>
      <c r="BF352" s="34">
        <f t="shared" si="245"/>
        <v>-9.7196548359994667E-2</v>
      </c>
      <c r="BG352" s="34">
        <f t="shared" si="246"/>
        <v>-0.15075996717318502</v>
      </c>
      <c r="BH352" s="34">
        <f t="shared" si="247"/>
        <v>5.1246781270957047E-2</v>
      </c>
      <c r="BI352" s="19">
        <f t="shared" si="255"/>
        <v>7.0519542019009299E-2</v>
      </c>
      <c r="BJ352" s="19">
        <f t="shared" si="256"/>
        <v>-0.46908859895926164</v>
      </c>
      <c r="BK352" s="19">
        <f t="shared" si="257"/>
        <v>-0.16381804483242768</v>
      </c>
      <c r="BL352" s="19">
        <f t="shared" si="258"/>
        <v>0.21803709554122552</v>
      </c>
      <c r="BM352" s="19">
        <f t="shared" si="259"/>
        <v>5.6816705854717431E-2</v>
      </c>
      <c r="BN352" s="19">
        <f t="shared" si="260"/>
        <v>-0.11388500117469506</v>
      </c>
      <c r="BO352" s="19">
        <f t="shared" si="261"/>
        <v>1.9361611852458367</v>
      </c>
      <c r="BP352" s="19">
        <f t="shared" si="262"/>
        <v>0.19280134546112582</v>
      </c>
      <c r="BQ352" s="19">
        <f t="shared" si="263"/>
        <v>9.0824124092908812E-2</v>
      </c>
      <c r="BR352" s="19">
        <f t="shared" si="264"/>
        <v>7.29696511551787E-2</v>
      </c>
      <c r="BS352" s="19">
        <f t="shared" si="265"/>
        <v>0.14030523396989272</v>
      </c>
      <c r="BT352" s="19">
        <f>IF(AND('[1]Ponderación por derecho'!$B$13&lt;&gt;1,'[1]Ponderación por derecho'!$B$13&lt;&gt;0),"Error ponderación",IFERROR(IF(SUM($BI$1126:$BS$1126)=0,0,SUMPRODUCT($BI$1126:$BS$1126,BI352:BS352)),""))</f>
        <v>0.84009737247865757</v>
      </c>
      <c r="BU352" s="34">
        <f t="shared" si="266"/>
        <v>0.85394892745787399</v>
      </c>
      <c r="BV352" s="16">
        <f t="shared" si="267"/>
        <v>0</v>
      </c>
      <c r="BW352" s="34">
        <f t="shared" si="248"/>
        <v>-7.0446374358072786E-2</v>
      </c>
      <c r="BX352" s="34">
        <f t="shared" si="249"/>
        <v>-4.9550489627895586E-2</v>
      </c>
      <c r="BY352" s="34">
        <f t="shared" si="268"/>
        <v>-0.97108001116461873</v>
      </c>
      <c r="BZ352" s="34">
        <f t="shared" si="269"/>
        <v>0.36369229171686235</v>
      </c>
      <c r="CA352" s="19">
        <f t="shared" si="250"/>
        <v>0.27550866361204518</v>
      </c>
      <c r="CB352" s="16"/>
      <c r="CC352" s="5">
        <f t="shared" si="251"/>
        <v>18205</v>
      </c>
      <c r="CD352" s="6">
        <f t="shared" si="252"/>
        <v>7.4525434144289782E-4</v>
      </c>
      <c r="CE352" s="19">
        <f t="shared" si="253"/>
        <v>2.8692050367218971</v>
      </c>
      <c r="CF352" s="4">
        <f t="shared" si="254"/>
        <v>2.1382875101068227E-3</v>
      </c>
      <c r="CG352" s="3">
        <f>IF('Ponderación por derecho'!$D$20="Error ponderación","",CF352/$CF$1127)</f>
        <v>1.4365371598395907E-3</v>
      </c>
      <c r="CH352" s="39"/>
    </row>
    <row r="353" spans="1:86" ht="18.95" customHeight="1">
      <c r="A353" s="7">
        <v>18247</v>
      </c>
      <c r="B353" s="7" t="s">
        <v>744</v>
      </c>
      <c r="C353" s="7" t="s">
        <v>753</v>
      </c>
      <c r="D353" s="5">
        <v>0</v>
      </c>
      <c r="E353" s="5">
        <v>9023</v>
      </c>
      <c r="F353" s="5">
        <v>72.853729999999999</v>
      </c>
      <c r="G353" s="5">
        <v>55.095179999999999</v>
      </c>
      <c r="H353" s="5">
        <v>76.264139999999998</v>
      </c>
      <c r="I353" s="5">
        <v>28.014669999999999</v>
      </c>
      <c r="J353" s="5">
        <v>17.5246</v>
      </c>
      <c r="K353" s="85"/>
      <c r="L353" s="85">
        <v>5.1993999999999999E-3</v>
      </c>
      <c r="M353" s="85"/>
      <c r="N353" s="85">
        <v>2.0790000000000001E-4</v>
      </c>
      <c r="O353" s="85">
        <v>1.0437000000000001E-3</v>
      </c>
      <c r="P353" s="85">
        <v>8.4583999999999996E-3</v>
      </c>
      <c r="Q353" s="85">
        <v>1.0560000000000001E-4</v>
      </c>
      <c r="R353" s="85">
        <v>1.6609000000000001E-3</v>
      </c>
      <c r="S353" s="85">
        <v>6.3352E-3</v>
      </c>
      <c r="T353" s="5">
        <v>0.94067310000000004</v>
      </c>
      <c r="U353" s="5">
        <v>0.24586559999999999</v>
      </c>
      <c r="V353" s="5">
        <v>0.76350180000000001</v>
      </c>
      <c r="W353" s="5">
        <v>0.63386140000000002</v>
      </c>
      <c r="X353" s="5">
        <v>0.83867239999999998</v>
      </c>
      <c r="Y353" s="5">
        <v>0.86168610000000001</v>
      </c>
      <c r="Z353" s="5">
        <v>5.8976599999999997E-2</v>
      </c>
      <c r="AA353" s="5">
        <v>1.7732500000000001E-3</v>
      </c>
      <c r="AB353" s="5">
        <v>2.1057300000000001E-3</v>
      </c>
      <c r="AC353" s="5">
        <v>0.49790000000000001</v>
      </c>
      <c r="AD353" s="40">
        <v>3457.8299900254906</v>
      </c>
      <c r="AE353" s="19">
        <v>0.77735849999999995</v>
      </c>
      <c r="AF353" s="5">
        <v>1</v>
      </c>
      <c r="AG353" s="5">
        <v>0</v>
      </c>
      <c r="AH353" s="32">
        <v>0</v>
      </c>
      <c r="AI353" s="32">
        <v>0</v>
      </c>
      <c r="AJ353" s="32">
        <v>0</v>
      </c>
      <c r="AK353" s="16"/>
      <c r="AL353" s="34">
        <f t="shared" si="225"/>
        <v>0.20738301276402216</v>
      </c>
      <c r="AM353" s="34">
        <f t="shared" si="226"/>
        <v>-0.11287747250654585</v>
      </c>
      <c r="AN353" s="34">
        <f t="shared" si="227"/>
        <v>0.22333701432877487</v>
      </c>
      <c r="AO353" s="34">
        <f t="shared" si="228"/>
        <v>0.74207956672650832</v>
      </c>
      <c r="AP353" s="34">
        <f t="shared" si="229"/>
        <v>-0.5531252978426946</v>
      </c>
      <c r="AQ353" s="34" t="str">
        <f t="shared" si="230"/>
        <v/>
      </c>
      <c r="AR353" s="34">
        <f t="shared" si="231"/>
        <v>-0.4271506260786963</v>
      </c>
      <c r="AS353" s="34" t="str">
        <f t="shared" si="232"/>
        <v/>
      </c>
      <c r="AT353" s="34">
        <f t="shared" si="233"/>
        <v>-0.14597830480696697</v>
      </c>
      <c r="AU353" s="34">
        <f t="shared" si="234"/>
        <v>-0.40341423720379527</v>
      </c>
      <c r="AV353" s="34">
        <f t="shared" si="235"/>
        <v>-0.44400513219537591</v>
      </c>
      <c r="AW353" s="34">
        <f t="shared" si="236"/>
        <v>-0.40869261343579044</v>
      </c>
      <c r="AX353" s="34">
        <f t="shared" si="237"/>
        <v>-0.14896616462794871</v>
      </c>
      <c r="AY353" s="34">
        <f t="shared" si="238"/>
        <v>3.5855921636626424E-2</v>
      </c>
      <c r="AZ353" s="34">
        <f t="shared" si="239"/>
        <v>-2.2898392065553948E-2</v>
      </c>
      <c r="BA353" s="34">
        <f t="shared" si="240"/>
        <v>0.38323993985044091</v>
      </c>
      <c r="BB353" s="34">
        <f t="shared" si="241"/>
        <v>-0.90490581408026372</v>
      </c>
      <c r="BC353" s="34">
        <f t="shared" si="242"/>
        <v>1.7144515165762608E-2</v>
      </c>
      <c r="BD353" s="34">
        <f t="shared" si="243"/>
        <v>0.37888506124564164</v>
      </c>
      <c r="BE353" s="34">
        <f t="shared" si="244"/>
        <v>-1.5465699047010441E-3</v>
      </c>
      <c r="BF353" s="34">
        <f t="shared" si="245"/>
        <v>-0.42612009601133244</v>
      </c>
      <c r="BG353" s="34">
        <f t="shared" si="246"/>
        <v>-0.11952244865063186</v>
      </c>
      <c r="BH353" s="34">
        <f t="shared" si="247"/>
        <v>-6.2574587401621196E-2</v>
      </c>
      <c r="BI353" s="19">
        <f t="shared" si="255"/>
        <v>0.30328847708960788</v>
      </c>
      <c r="BJ353" s="19">
        <f t="shared" si="256"/>
        <v>-0.48164463755516862</v>
      </c>
      <c r="BK353" s="19">
        <f t="shared" si="257"/>
        <v>0.11226376396489238</v>
      </c>
      <c r="BL353" s="19">
        <f t="shared" si="258"/>
        <v>3.0702353978527594E-2</v>
      </c>
      <c r="BM353" s="19">
        <f t="shared" si="259"/>
        <v>-0.1925514912669494</v>
      </c>
      <c r="BN353" s="19">
        <f t="shared" si="260"/>
        <v>-7.9389563112018266E-2</v>
      </c>
      <c r="BO353" s="19">
        <f t="shared" si="261"/>
        <v>0.10349618707505465</v>
      </c>
      <c r="BP353" s="19">
        <f t="shared" si="262"/>
        <v>2.9208424068036726E-2</v>
      </c>
      <c r="BQ353" s="19">
        <f t="shared" si="263"/>
        <v>-6.0960387203561284E-2</v>
      </c>
      <c r="BR353" s="19">
        <f t="shared" si="264"/>
        <v>4.123882858333891E-2</v>
      </c>
      <c r="BS353" s="19">
        <f t="shared" si="265"/>
        <v>6.0221448999675797E-2</v>
      </c>
      <c r="BT353" s="19">
        <f>IF(AND('[1]Ponderación por derecho'!$B$13&lt;&gt;1,'[1]Ponderación por derecho'!$B$13&lt;&gt;0),"Error ponderación",IFERROR(IF(SUM($BI$1126:$BS$1126)=0,0,SUMPRODUCT($BI$1126:$BS$1126,BI353:BS353)),""))</f>
        <v>-6.8397702907111876E-2</v>
      </c>
      <c r="BU353" s="34">
        <f t="shared" si="266"/>
        <v>-6.3936999937655448E-2</v>
      </c>
      <c r="BV353" s="16">
        <f t="shared" si="267"/>
        <v>0</v>
      </c>
      <c r="BW353" s="34">
        <f t="shared" si="248"/>
        <v>-0.20940908542056796</v>
      </c>
      <c r="BX353" s="34">
        <f t="shared" si="249"/>
        <v>-4.9355807751104999E-2</v>
      </c>
      <c r="BY353" s="34">
        <f t="shared" si="268"/>
        <v>0.44357353330878074</v>
      </c>
      <c r="BZ353" s="34">
        <f t="shared" si="269"/>
        <v>-6.16028800457026E-2</v>
      </c>
      <c r="CA353" s="19">
        <f t="shared" si="250"/>
        <v>-4.7751027004374919E-2</v>
      </c>
      <c r="CB353" s="16"/>
      <c r="CC353" s="5">
        <f t="shared" si="251"/>
        <v>18247</v>
      </c>
      <c r="CD353" s="6">
        <f t="shared" si="252"/>
        <v>1.319550612802054E-3</v>
      </c>
      <c r="CE353" s="19">
        <f t="shared" si="253"/>
        <v>1.1725398779311882</v>
      </c>
      <c r="CF353" s="4">
        <f t="shared" si="254"/>
        <v>1.5472257144589449E-3</v>
      </c>
      <c r="CG353" s="3">
        <f>IF('Ponderación por derecho'!$D$20="Error ponderación","",CF353/$CF$1127)</f>
        <v>1.0394520021157479E-3</v>
      </c>
      <c r="CH353" s="39"/>
    </row>
    <row r="354" spans="1:86" ht="18.95" customHeight="1">
      <c r="A354" s="7">
        <v>18256</v>
      </c>
      <c r="B354" s="7" t="s">
        <v>744</v>
      </c>
      <c r="C354" s="7" t="s">
        <v>752</v>
      </c>
      <c r="D354" s="5">
        <v>0</v>
      </c>
      <c r="E354" s="5">
        <v>8704</v>
      </c>
      <c r="F354" s="5">
        <v>82.81071</v>
      </c>
      <c r="G354" s="5">
        <v>59.53201</v>
      </c>
      <c r="H354" s="5">
        <v>80.404820000000001</v>
      </c>
      <c r="I354" s="5">
        <v>36.721220000000002</v>
      </c>
      <c r="J354" s="5">
        <v>27.866779999999999</v>
      </c>
      <c r="K354" s="85">
        <v>1.7940500000000002E-2</v>
      </c>
      <c r="L354" s="85">
        <v>1.3789E-3</v>
      </c>
      <c r="M354" s="85">
        <v>3.84947E-2</v>
      </c>
      <c r="N354" s="85"/>
      <c r="O354" s="85">
        <v>1.7417999999999999E-3</v>
      </c>
      <c r="P354" s="85">
        <v>1.0020999999999999E-3</v>
      </c>
      <c r="Q354" s="85">
        <v>1.4561000000000001E-3</v>
      </c>
      <c r="R354" s="85">
        <v>7.3280000000000003E-4</v>
      </c>
      <c r="S354" s="85">
        <v>2.1367000000000001E-3</v>
      </c>
      <c r="T354" s="5">
        <v>0.94226379999999998</v>
      </c>
      <c r="U354" s="5">
        <v>0.21920190000000001</v>
      </c>
      <c r="V354" s="5">
        <v>0.77699249999999997</v>
      </c>
      <c r="W354" s="5">
        <v>0.66793519999999995</v>
      </c>
      <c r="X354" s="5">
        <v>0.8414701</v>
      </c>
      <c r="Y354" s="5">
        <v>0.86636950000000001</v>
      </c>
      <c r="Z354" s="5">
        <v>4.9093699999999997E-2</v>
      </c>
      <c r="AA354" s="5">
        <v>4.0211400000000003E-3</v>
      </c>
      <c r="AB354" s="5">
        <v>1.6084599999999999E-3</v>
      </c>
      <c r="AC354" s="5">
        <v>0.34970000000000001</v>
      </c>
      <c r="AD354" s="40">
        <v>167923.48345588235</v>
      </c>
      <c r="AE354" s="19">
        <v>0.65943399999999996</v>
      </c>
      <c r="AF354" s="5">
        <v>1</v>
      </c>
      <c r="AG354" s="5">
        <v>0</v>
      </c>
      <c r="AH354" s="32">
        <v>0</v>
      </c>
      <c r="AI354" s="32">
        <v>0</v>
      </c>
      <c r="AJ354" s="32">
        <v>0</v>
      </c>
      <c r="AK354" s="16"/>
      <c r="AL354" s="34">
        <f t="shared" si="225"/>
        <v>0.81518592848433136</v>
      </c>
      <c r="AM354" s="34">
        <f t="shared" si="226"/>
        <v>0.33280618025914177</v>
      </c>
      <c r="AN354" s="34">
        <f t="shared" si="227"/>
        <v>0.72122777330623733</v>
      </c>
      <c r="AO354" s="34">
        <f t="shared" si="228"/>
        <v>1.519186870589416</v>
      </c>
      <c r="AP354" s="34">
        <f t="shared" si="229"/>
        <v>0.22801810319990148</v>
      </c>
      <c r="AQ354" s="34">
        <f t="shared" si="230"/>
        <v>0.11459843662834128</v>
      </c>
      <c r="AR354" s="34">
        <f t="shared" si="231"/>
        <v>-0.5608588911713015</v>
      </c>
      <c r="AS354" s="34">
        <f t="shared" si="232"/>
        <v>-0.36096786535704034</v>
      </c>
      <c r="AT354" s="34" t="str">
        <f t="shared" si="233"/>
        <v/>
      </c>
      <c r="AU354" s="34">
        <f t="shared" si="234"/>
        <v>-0.38567945751082883</v>
      </c>
      <c r="AV354" s="34">
        <f t="shared" si="235"/>
        <v>-0.62453507495452032</v>
      </c>
      <c r="AW354" s="34">
        <f t="shared" si="236"/>
        <v>-0.37085827018776818</v>
      </c>
      <c r="AX354" s="34">
        <f t="shared" si="237"/>
        <v>-0.17860550995913663</v>
      </c>
      <c r="AY354" s="34">
        <f t="shared" si="238"/>
        <v>-0.12715482339310158</v>
      </c>
      <c r="AZ354" s="34">
        <f t="shared" si="239"/>
        <v>4.7358225298378956E-3</v>
      </c>
      <c r="BA354" s="34">
        <f t="shared" si="240"/>
        <v>0.12978916853851857</v>
      </c>
      <c r="BB354" s="34">
        <f t="shared" si="241"/>
        <v>-0.57399200466800337</v>
      </c>
      <c r="BC354" s="34">
        <f t="shared" si="242"/>
        <v>0.39765538547303847</v>
      </c>
      <c r="BD354" s="34">
        <f t="shared" si="243"/>
        <v>0.41241369807841699</v>
      </c>
      <c r="BE354" s="34">
        <f t="shared" si="244"/>
        <v>7.0063086725466711E-2</v>
      </c>
      <c r="BF354" s="34">
        <f t="shared" si="245"/>
        <v>-0.5249949520382754</v>
      </c>
      <c r="BG354" s="34">
        <f t="shared" si="246"/>
        <v>5.6190742660268432E-2</v>
      </c>
      <c r="BH354" s="34">
        <f t="shared" si="247"/>
        <v>-7.4970085598099437E-2</v>
      </c>
      <c r="BI354" s="19">
        <f t="shared" si="255"/>
        <v>0.32187179282436573</v>
      </c>
      <c r="BJ354" s="19">
        <f t="shared" si="256"/>
        <v>-0.26734823852672102</v>
      </c>
      <c r="BK354" s="19">
        <f t="shared" si="257"/>
        <v>0.28395781620010979</v>
      </c>
      <c r="BL354" s="19">
        <f t="shared" si="258"/>
        <v>0.81518592848433136</v>
      </c>
      <c r="BM354" s="19">
        <f t="shared" si="259"/>
        <v>8.4917447922496544E-2</v>
      </c>
      <c r="BN354" s="19">
        <f t="shared" si="260"/>
        <v>8.690464675175924E-2</v>
      </c>
      <c r="BO354" s="19">
        <f t="shared" si="261"/>
        <v>0.38435480764382857</v>
      </c>
      <c r="BP354" s="19">
        <f t="shared" si="262"/>
        <v>0.31829020926259738</v>
      </c>
      <c r="BQ354" s="19">
        <f t="shared" si="263"/>
        <v>5.4345384350984793E-2</v>
      </c>
      <c r="BR354" s="19">
        <f t="shared" si="264"/>
        <v>0.24807394925049941</v>
      </c>
      <c r="BS354" s="19">
        <f t="shared" si="265"/>
        <v>0.20435367316437678</v>
      </c>
      <c r="BT354" s="19">
        <f>IF(AND('[1]Ponderación por derecho'!$B$13&lt;&gt;1,'[1]Ponderación por derecho'!$B$13&lt;&gt;0),"Error ponderación",IFERROR(IF(SUM($BI$1126:$BS$1126)=0,0,SUMPRODUCT($BI$1126:$BS$1126,BI354:BS354)),""))</f>
        <v>0.16477915014209785</v>
      </c>
      <c r="BU354" s="34">
        <f t="shared" si="266"/>
        <v>0.17165013510252364</v>
      </c>
      <c r="BV354" s="16">
        <f t="shared" si="267"/>
        <v>0</v>
      </c>
      <c r="BW354" s="34">
        <f t="shared" si="248"/>
        <v>-2.3546459374478506</v>
      </c>
      <c r="BX354" s="34">
        <f t="shared" si="249"/>
        <v>-4.0096103781654492E-2</v>
      </c>
      <c r="BY354" s="34">
        <f t="shared" si="268"/>
        <v>-4.3565900771799115E-2</v>
      </c>
      <c r="BZ354" s="34">
        <f t="shared" si="269"/>
        <v>0.81276931400043473</v>
      </c>
      <c r="CA354" s="19">
        <f t="shared" si="250"/>
        <v>0.61684453790543092</v>
      </c>
      <c r="CB354" s="16"/>
      <c r="CC354" s="5">
        <f t="shared" si="251"/>
        <v>18256</v>
      </c>
      <c r="CD354" s="6">
        <f t="shared" si="252"/>
        <v>1.2728990949605538E-3</v>
      </c>
      <c r="CE354" s="19">
        <f t="shared" si="253"/>
        <v>2.3340319324462704</v>
      </c>
      <c r="CF354" s="4">
        <f t="shared" si="254"/>
        <v>2.9709871344198902E-3</v>
      </c>
      <c r="CG354" s="3">
        <f>IF('Ponderación por derecho'!$D$20="Error ponderación","",CF354/$CF$1127)</f>
        <v>1.9959586350416928E-3</v>
      </c>
      <c r="CH354" s="39"/>
    </row>
    <row r="355" spans="1:86" ht="18.95" customHeight="1">
      <c r="A355" s="7">
        <v>18410</v>
      </c>
      <c r="B355" s="7" t="s">
        <v>744</v>
      </c>
      <c r="C355" s="7" t="s">
        <v>751</v>
      </c>
      <c r="D355" s="5">
        <v>0</v>
      </c>
      <c r="E355" s="5">
        <v>7044</v>
      </c>
      <c r="F355" s="5">
        <v>88.620009999999994</v>
      </c>
      <c r="G355" s="5">
        <v>63.560960000000001</v>
      </c>
      <c r="H355" s="5">
        <v>83.135189999999994</v>
      </c>
      <c r="I355" s="5">
        <v>47.193809999999999</v>
      </c>
      <c r="J355" s="5">
        <v>39.198230000000002</v>
      </c>
      <c r="K355" s="85">
        <v>1.91717E-2</v>
      </c>
      <c r="L355" s="85">
        <v>2.2362199999999999E-2</v>
      </c>
      <c r="M355" s="85">
        <v>7.5332700000000002E-2</v>
      </c>
      <c r="N355" s="85">
        <v>4.7350000000000002E-4</v>
      </c>
      <c r="O355" s="85">
        <v>6.5846000000000003E-3</v>
      </c>
      <c r="P355" s="85">
        <v>2.53928E-2</v>
      </c>
      <c r="Q355" s="85">
        <v>1.15882E-2</v>
      </c>
      <c r="R355" s="85">
        <v>5.4424E-3</v>
      </c>
      <c r="S355" s="85">
        <v>2.3560999999999999E-3</v>
      </c>
      <c r="T355" s="5">
        <v>0.92832840000000005</v>
      </c>
      <c r="U355" s="5">
        <v>0.23883460000000001</v>
      </c>
      <c r="V355" s="5">
        <v>0.78434709999999996</v>
      </c>
      <c r="W355" s="5">
        <v>0.58943000000000001</v>
      </c>
      <c r="X355" s="5">
        <v>0.81624839999999999</v>
      </c>
      <c r="Y355" s="5">
        <v>0.88558060000000005</v>
      </c>
      <c r="Z355" s="5">
        <v>6.8557900000000005E-2</v>
      </c>
      <c r="AA355" s="5">
        <v>3.3006809999999998E-2</v>
      </c>
      <c r="AB355" s="5">
        <v>5.6785899999999999E-3</v>
      </c>
      <c r="AC355" s="5">
        <v>0.51770000000000005</v>
      </c>
      <c r="AD355" s="40">
        <v>9975.5820556501985</v>
      </c>
      <c r="AE355" s="19">
        <v>0.24811320000000001</v>
      </c>
      <c r="AF355" s="5">
        <v>1</v>
      </c>
      <c r="AG355" s="5">
        <v>1</v>
      </c>
      <c r="AH355" s="32">
        <v>0</v>
      </c>
      <c r="AI355" s="32">
        <v>0</v>
      </c>
      <c r="AJ355" s="32">
        <v>0</v>
      </c>
      <c r="AK355" s="16"/>
      <c r="AL355" s="34">
        <f t="shared" si="225"/>
        <v>1.1698024365313484</v>
      </c>
      <c r="AM355" s="34">
        <f t="shared" si="226"/>
        <v>0.73751791201589545</v>
      </c>
      <c r="AN355" s="34">
        <f t="shared" si="227"/>
        <v>1.0495376141027466</v>
      </c>
      <c r="AO355" s="34">
        <f t="shared" si="228"/>
        <v>2.453922923257998</v>
      </c>
      <c r="AP355" s="34">
        <f t="shared" si="229"/>
        <v>1.0838809282275195</v>
      </c>
      <c r="AQ355" s="34">
        <f t="shared" si="230"/>
        <v>0.14942665836479793</v>
      </c>
      <c r="AR355" s="34">
        <f t="shared" si="231"/>
        <v>0.17350588802452693</v>
      </c>
      <c r="AS355" s="34">
        <f t="shared" si="232"/>
        <v>0.21219977356820202</v>
      </c>
      <c r="AT355" s="34">
        <f t="shared" si="233"/>
        <v>-0.13988387897918775</v>
      </c>
      <c r="AU355" s="34">
        <f t="shared" si="234"/>
        <v>-0.26265125081107499</v>
      </c>
      <c r="AV355" s="34">
        <f t="shared" si="235"/>
        <v>-3.39939654423679E-2</v>
      </c>
      <c r="AW355" s="34">
        <f t="shared" si="236"/>
        <v>-8.7006845364897514E-2</v>
      </c>
      <c r="AX355" s="34">
        <f t="shared" si="237"/>
        <v>-2.8202039673862665E-2</v>
      </c>
      <c r="AY355" s="34">
        <f t="shared" si="238"/>
        <v>-0.11863641027900791</v>
      </c>
      <c r="AZ355" s="34">
        <f t="shared" si="239"/>
        <v>-0.23735497653512402</v>
      </c>
      <c r="BA355" s="34">
        <f t="shared" si="240"/>
        <v>0.31640704069938075</v>
      </c>
      <c r="BB355" s="34">
        <f t="shared" si="241"/>
        <v>-0.39359078733284558</v>
      </c>
      <c r="BC355" s="34">
        <f t="shared" si="242"/>
        <v>-0.47903233282215579</v>
      </c>
      <c r="BD355" s="34">
        <f t="shared" si="243"/>
        <v>0.11014782982763754</v>
      </c>
      <c r="BE355" s="34">
        <f t="shared" si="244"/>
        <v>0.36380273622963399</v>
      </c>
      <c r="BF355" s="34">
        <f t="shared" si="245"/>
        <v>-0.33026263938919226</v>
      </c>
      <c r="BG355" s="34">
        <f t="shared" si="246"/>
        <v>2.3219442172451559</v>
      </c>
      <c r="BH355" s="34">
        <f t="shared" si="247"/>
        <v>2.6486445208971032E-2</v>
      </c>
      <c r="BI355" s="19">
        <f t="shared" si="255"/>
        <v>0.50512377105564177</v>
      </c>
      <c r="BJ355" s="19">
        <f t="shared" si="256"/>
        <v>0.17247767090252561</v>
      </c>
      <c r="BK355" s="19">
        <f t="shared" si="257"/>
        <v>0.3009899590924649</v>
      </c>
      <c r="BL355" s="19">
        <f t="shared" si="258"/>
        <v>0.51495927877608039</v>
      </c>
      <c r="BM355" s="19">
        <f t="shared" si="259"/>
        <v>0.31045916908136068</v>
      </c>
      <c r="BN355" s="19">
        <f t="shared" si="260"/>
        <v>0.49987040243953818</v>
      </c>
      <c r="BO355" s="19">
        <f t="shared" si="261"/>
        <v>0.70985370045265883</v>
      </c>
      <c r="BP355" s="19">
        <f t="shared" si="262"/>
        <v>0.57080019842874286</v>
      </c>
      <c r="BQ355" s="19">
        <f t="shared" si="263"/>
        <v>0.24030112895438274</v>
      </c>
      <c r="BR355" s="19">
        <f t="shared" si="264"/>
        <v>1.1243700811658319</v>
      </c>
      <c r="BS355" s="19">
        <f t="shared" si="265"/>
        <v>0.35921749048710389</v>
      </c>
      <c r="BT355" s="19">
        <f>IF(AND('[1]Ponderación por derecho'!$B$13&lt;&gt;1,'[1]Ponderación por derecho'!$B$13&lt;&gt;0),"Error ponderación",IFERROR(IF(SUM($BI$1126:$BS$1126)=0,0,SUMPRODUCT($BI$1126:$BS$1126,BI355:BS355)),""))</f>
        <v>0.53938350513869593</v>
      </c>
      <c r="BU355" s="34">
        <f t="shared" si="266"/>
        <v>0.55012666745626471</v>
      </c>
      <c r="BV355" s="16">
        <f t="shared" si="267"/>
        <v>0</v>
      </c>
      <c r="BW355" s="34">
        <f t="shared" si="248"/>
        <v>7.7201506145830656E-2</v>
      </c>
      <c r="BX355" s="34">
        <f t="shared" si="249"/>
        <v>-4.8988846909116868E-2</v>
      </c>
      <c r="BY355" s="34">
        <f t="shared" si="268"/>
        <v>-1.7427088417007099</v>
      </c>
      <c r="BZ355" s="34">
        <f t="shared" si="269"/>
        <v>0.57149872748799868</v>
      </c>
      <c r="CA355" s="19">
        <f t="shared" si="250"/>
        <v>0.43345883233152782</v>
      </c>
      <c r="CB355" s="16"/>
      <c r="CC355" s="5">
        <f t="shared" si="251"/>
        <v>18410</v>
      </c>
      <c r="CD355" s="6">
        <f t="shared" si="252"/>
        <v>1.0301357105815879E-3</v>
      </c>
      <c r="CE355" s="19">
        <f t="shared" si="253"/>
        <v>3.5124576923747686</v>
      </c>
      <c r="CF355" s="4">
        <f t="shared" si="254"/>
        <v>3.6183081008222466E-3</v>
      </c>
      <c r="CG355" s="3">
        <f>IF('Ponderación por derecho'!$D$20="Error ponderación","",CF355/$CF$1127)</f>
        <v>2.4308396406057223E-3</v>
      </c>
      <c r="CH355" s="39"/>
    </row>
    <row r="356" spans="1:86" ht="18.95" customHeight="1">
      <c r="A356" s="7">
        <v>18460</v>
      </c>
      <c r="B356" s="7" t="s">
        <v>744</v>
      </c>
      <c r="C356" s="7" t="s">
        <v>750</v>
      </c>
      <c r="D356" s="5">
        <v>0</v>
      </c>
      <c r="E356" s="5">
        <v>3300</v>
      </c>
      <c r="F356" s="5">
        <v>87.517169999999993</v>
      </c>
      <c r="G356" s="5">
        <v>61.068069999999999</v>
      </c>
      <c r="H356" s="5">
        <v>82.650800000000004</v>
      </c>
      <c r="I356" s="5">
        <v>36.93967</v>
      </c>
      <c r="J356" s="5">
        <v>35.893749999999997</v>
      </c>
      <c r="K356" s="85">
        <v>1.7959E-3</v>
      </c>
      <c r="L356" s="85">
        <v>2.392E-2</v>
      </c>
      <c r="M356" s="85">
        <v>0.1526498</v>
      </c>
      <c r="N356" s="85">
        <v>7.2640999999999999E-3</v>
      </c>
      <c r="O356" s="85">
        <v>3.1753299999999998E-2</v>
      </c>
      <c r="P356" s="85">
        <v>8.0053999999999993E-3</v>
      </c>
      <c r="Q356" s="85">
        <v>1.4432E-3</v>
      </c>
      <c r="R356" s="85">
        <v>1.3508999999999999E-3</v>
      </c>
      <c r="S356" s="85">
        <v>1.4400999999999999E-3</v>
      </c>
      <c r="T356" s="5">
        <v>0.93589100000000003</v>
      </c>
      <c r="U356" s="5">
        <v>0.23422519999999999</v>
      </c>
      <c r="V356" s="5">
        <v>0.75492179999999998</v>
      </c>
      <c r="W356" s="5">
        <v>0.56007059999999997</v>
      </c>
      <c r="X356" s="5">
        <v>0.86799599999999999</v>
      </c>
      <c r="Y356" s="5">
        <v>0.83644620000000003</v>
      </c>
      <c r="Z356" s="5">
        <v>4.3956000000000002E-2</v>
      </c>
      <c r="AA356" s="5">
        <v>7.8787900000000001E-3</v>
      </c>
      <c r="AB356" s="5">
        <v>3.0303000000000001E-3</v>
      </c>
      <c r="AC356" s="5">
        <v>0.46550000000000002</v>
      </c>
      <c r="AD356" s="40">
        <v>0</v>
      </c>
      <c r="AE356" s="19">
        <v>0.75377360000000004</v>
      </c>
      <c r="AF356" s="5">
        <v>1</v>
      </c>
      <c r="AG356" s="5">
        <v>0</v>
      </c>
      <c r="AH356" s="32">
        <v>0</v>
      </c>
      <c r="AI356" s="32">
        <v>0</v>
      </c>
      <c r="AJ356" s="32">
        <v>1</v>
      </c>
      <c r="AK356" s="16"/>
      <c r="AL356" s="34">
        <f t="shared" si="225"/>
        <v>1.1024818867689721</v>
      </c>
      <c r="AM356" s="34">
        <f t="shared" si="226"/>
        <v>0.487104819528003</v>
      </c>
      <c r="AN356" s="34">
        <f t="shared" si="227"/>
        <v>0.99129275945542106</v>
      </c>
      <c r="AO356" s="34">
        <f t="shared" si="228"/>
        <v>1.5386847303075419</v>
      </c>
      <c r="AP356" s="34">
        <f t="shared" si="229"/>
        <v>0.83429401851629381</v>
      </c>
      <c r="AQ356" s="34">
        <f t="shared" si="230"/>
        <v>-0.34210048202532894</v>
      </c>
      <c r="AR356" s="34">
        <f t="shared" si="231"/>
        <v>0.22802512251248941</v>
      </c>
      <c r="AS356" s="34">
        <f t="shared" si="232"/>
        <v>1.4151874399873032</v>
      </c>
      <c r="AT356" s="34">
        <f t="shared" si="233"/>
        <v>1.5932416299869176E-2</v>
      </c>
      <c r="AU356" s="34">
        <f t="shared" si="234"/>
        <v>0.37674331967791791</v>
      </c>
      <c r="AV356" s="34">
        <f t="shared" si="235"/>
        <v>-0.45497304712233605</v>
      </c>
      <c r="AW356" s="34">
        <f t="shared" si="236"/>
        <v>-0.3712196645068348</v>
      </c>
      <c r="AX356" s="34">
        <f t="shared" si="237"/>
        <v>-0.15886617222698787</v>
      </c>
      <c r="AY356" s="34">
        <f t="shared" si="238"/>
        <v>-0.15420097916009184</v>
      </c>
      <c r="AZ356" s="34">
        <f t="shared" si="239"/>
        <v>-0.10597475946143516</v>
      </c>
      <c r="BA356" s="34">
        <f t="shared" si="240"/>
        <v>0.27259256689097539</v>
      </c>
      <c r="BB356" s="34">
        <f t="shared" si="241"/>
        <v>-1.1153649069929525</v>
      </c>
      <c r="BC356" s="34">
        <f t="shared" si="242"/>
        <v>-0.80689628828645599</v>
      </c>
      <c r="BD356" s="34">
        <f t="shared" si="243"/>
        <v>0.73030956531311342</v>
      </c>
      <c r="BE356" s="34">
        <f t="shared" si="244"/>
        <v>-0.38746717723693153</v>
      </c>
      <c r="BF356" s="34">
        <f t="shared" si="245"/>
        <v>-0.57639579063925528</v>
      </c>
      <c r="BG356" s="34">
        <f t="shared" si="246"/>
        <v>0.35773574373260492</v>
      </c>
      <c r="BH356" s="34">
        <f t="shared" si="247"/>
        <v>-3.9527740080210545E-2</v>
      </c>
      <c r="BI356" s="19">
        <f t="shared" si="255"/>
        <v>0.30726161477368913</v>
      </c>
      <c r="BJ356" s="19">
        <f t="shared" si="256"/>
        <v>-0.13341165498415339</v>
      </c>
      <c r="BK356" s="19">
        <f t="shared" si="257"/>
        <v>0.57025767948993966</v>
      </c>
      <c r="BL356" s="19">
        <f t="shared" si="258"/>
        <v>0.55920715153442058</v>
      </c>
      <c r="BM356" s="19">
        <f t="shared" si="259"/>
        <v>0.64711563450244169</v>
      </c>
      <c r="BN356" s="19">
        <f t="shared" si="260"/>
        <v>8.6680554136568153E-2</v>
      </c>
      <c r="BO356" s="19">
        <f t="shared" si="261"/>
        <v>0.35383010211309068</v>
      </c>
      <c r="BP356" s="19">
        <f t="shared" si="262"/>
        <v>0.47180785727099211</v>
      </c>
      <c r="BQ356" s="19">
        <f t="shared" si="263"/>
        <v>0.12396170565654167</v>
      </c>
      <c r="BR356" s="19">
        <f t="shared" si="264"/>
        <v>0.43533888378049507</v>
      </c>
      <c r="BS356" s="19">
        <f t="shared" si="265"/>
        <v>0.30291772250955656</v>
      </c>
      <c r="BT356" s="19">
        <f>IF(AND('[1]Ponderación por derecho'!$B$13&lt;&gt;1,'[1]Ponderación por derecho'!$B$13&lt;&gt;0),"Error ponderación",IFERROR(IF(SUM($BI$1126:$BS$1126)=0,0,SUMPRODUCT($BI$1126:$BS$1126,BI356:BS356)),""))</f>
        <v>0.1762368863006851</v>
      </c>
      <c r="BU356" s="34">
        <f t="shared" si="266"/>
        <v>0.18322630658073713</v>
      </c>
      <c r="BV356" s="16">
        <f t="shared" si="267"/>
        <v>0</v>
      </c>
      <c r="BW356" s="34">
        <f t="shared" si="248"/>
        <v>-0.67840823525649185</v>
      </c>
      <c r="BX356" s="34">
        <f t="shared" si="249"/>
        <v>-4.9550489627895586E-2</v>
      </c>
      <c r="BY356" s="34">
        <f t="shared" si="268"/>
        <v>0.3461456464926651</v>
      </c>
      <c r="BZ356" s="34">
        <f t="shared" si="269"/>
        <v>0.12727102613057409</v>
      </c>
      <c r="CA356" s="19">
        <f t="shared" si="250"/>
        <v>9.580884512637218E-2</v>
      </c>
      <c r="CB356" s="16"/>
      <c r="CC356" s="5">
        <f t="shared" si="251"/>
        <v>18460</v>
      </c>
      <c r="CD356" s="6">
        <f t="shared" si="252"/>
        <v>4.8260190870517321E-4</v>
      </c>
      <c r="CE356" s="19">
        <f t="shared" si="253"/>
        <v>2.1384430957130713</v>
      </c>
      <c r="CF356" s="4">
        <f t="shared" si="254"/>
        <v>1.0320167196485276E-3</v>
      </c>
      <c r="CG356" s="3">
        <f>IF('Ponderación por derecho'!$D$20="Error ponderación","",CF356/$CF$1127)</f>
        <v>6.9332601922966102E-4</v>
      </c>
      <c r="CH356" s="39"/>
    </row>
    <row r="357" spans="1:86" ht="18.95" customHeight="1">
      <c r="A357" s="7">
        <v>18479</v>
      </c>
      <c r="B357" s="7" t="s">
        <v>744</v>
      </c>
      <c r="C357" s="7" t="s">
        <v>749</v>
      </c>
      <c r="D357" s="5">
        <v>0</v>
      </c>
      <c r="E357" s="5">
        <v>2335</v>
      </c>
      <c r="F357" s="5">
        <v>77.022109999999998</v>
      </c>
      <c r="G357" s="5">
        <v>57.563029999999998</v>
      </c>
      <c r="H357" s="5">
        <v>73.169269999999997</v>
      </c>
      <c r="I357" s="5">
        <v>22.869140000000002</v>
      </c>
      <c r="J357" s="5">
        <v>23.14526</v>
      </c>
      <c r="K357" s="85">
        <v>5.7345599999999997E-2</v>
      </c>
      <c r="L357" s="85">
        <v>2.66097E-2</v>
      </c>
      <c r="M357" s="85">
        <v>0.21049789999999999</v>
      </c>
      <c r="N357" s="85">
        <v>1.1605000000000001E-3</v>
      </c>
      <c r="O357" s="85">
        <v>7.5336899999999998E-2</v>
      </c>
      <c r="P357" s="85">
        <v>5.4703000000000002E-2</v>
      </c>
      <c r="Q357" s="85">
        <v>1.51504E-2</v>
      </c>
      <c r="R357" s="85">
        <v>1.3133999999999999E-3</v>
      </c>
      <c r="S357" s="85">
        <v>2.3208999999999999E-3</v>
      </c>
      <c r="T357" s="5">
        <v>0.92383479999999996</v>
      </c>
      <c r="U357" s="5">
        <v>0.17771880000000001</v>
      </c>
      <c r="V357" s="5">
        <v>0.76733609999999997</v>
      </c>
      <c r="W357" s="5">
        <v>0.65706710000000002</v>
      </c>
      <c r="X357" s="5">
        <v>0.82114430000000005</v>
      </c>
      <c r="Y357" s="5">
        <v>0.89010990000000001</v>
      </c>
      <c r="Z357" s="5">
        <v>4.6798100000000002E-2</v>
      </c>
      <c r="AA357" s="5">
        <v>1.71306E-3</v>
      </c>
      <c r="AB357" s="5">
        <v>4.2827000000000002E-4</v>
      </c>
      <c r="AC357" s="5">
        <v>0.45689999999999997</v>
      </c>
      <c r="AD357" s="40">
        <v>0</v>
      </c>
      <c r="AE357" s="19">
        <v>0.75377360000000004</v>
      </c>
      <c r="AF357" s="5">
        <v>1</v>
      </c>
      <c r="AG357" s="5">
        <v>0</v>
      </c>
      <c r="AH357" s="32">
        <v>0</v>
      </c>
      <c r="AI357" s="32">
        <v>0</v>
      </c>
      <c r="AJ357" s="32">
        <v>0</v>
      </c>
      <c r="AK357" s="16"/>
      <c r="AL357" s="34">
        <f t="shared" si="225"/>
        <v>0.46183300842839242</v>
      </c>
      <c r="AM357" s="34">
        <f t="shared" si="226"/>
        <v>0.13502032895932084</v>
      </c>
      <c r="AN357" s="34">
        <f t="shared" si="227"/>
        <v>-0.14880166174292792</v>
      </c>
      <c r="AO357" s="34">
        <f t="shared" si="228"/>
        <v>0.28281281408100539</v>
      </c>
      <c r="AP357" s="34">
        <f t="shared" si="229"/>
        <v>-0.12859763844167088</v>
      </c>
      <c r="AQ357" s="34">
        <f t="shared" si="230"/>
        <v>1.2292910619916042</v>
      </c>
      <c r="AR357" s="34">
        <f t="shared" si="231"/>
        <v>0.32215812097331398</v>
      </c>
      <c r="AS357" s="34">
        <f t="shared" si="232"/>
        <v>2.3152541888149081</v>
      </c>
      <c r="AT357" s="34">
        <f t="shared" si="233"/>
        <v>-0.12412005916109921</v>
      </c>
      <c r="AU357" s="34">
        <f t="shared" si="234"/>
        <v>1.4839565330089231</v>
      </c>
      <c r="AV357" s="34">
        <f t="shared" si="235"/>
        <v>0.67565676323795243</v>
      </c>
      <c r="AW357" s="34">
        <f t="shared" si="236"/>
        <v>1.2788413811781538E-2</v>
      </c>
      <c r="AX357" s="34">
        <f t="shared" si="237"/>
        <v>-0.16006375379138779</v>
      </c>
      <c r="AY357" s="34">
        <f t="shared" si="238"/>
        <v>-0.12000308366832468</v>
      </c>
      <c r="AZ357" s="34">
        <f t="shared" si="239"/>
        <v>-0.31541941779108668</v>
      </c>
      <c r="BA357" s="34">
        <f t="shared" si="240"/>
        <v>-0.2645268375450186</v>
      </c>
      <c r="BB357" s="34">
        <f t="shared" si="241"/>
        <v>-0.81085414741882889</v>
      </c>
      <c r="BC357" s="34">
        <f t="shared" si="242"/>
        <v>0.27628852326258679</v>
      </c>
      <c r="BD357" s="34">
        <f t="shared" si="243"/>
        <v>0.16882204545818622</v>
      </c>
      <c r="BE357" s="34">
        <f t="shared" si="244"/>
        <v>0.43305618837444665</v>
      </c>
      <c r="BF357" s="34">
        <f t="shared" si="245"/>
        <v>-0.54796160347615797</v>
      </c>
      <c r="BG357" s="34">
        <f t="shared" si="246"/>
        <v>-0.12422738393883685</v>
      </c>
      <c r="BH357" s="34">
        <f t="shared" si="247"/>
        <v>-0.10438879779972358</v>
      </c>
      <c r="BI357" s="19">
        <f t="shared" si="255"/>
        <v>0.27198752090121919</v>
      </c>
      <c r="BJ357" s="19">
        <f t="shared" si="256"/>
        <v>-0.1178918991620647</v>
      </c>
      <c r="BK357" s="19">
        <f t="shared" si="257"/>
        <v>1.0177919068352959</v>
      </c>
      <c r="BL357" s="19">
        <f t="shared" si="258"/>
        <v>0.16885647463364661</v>
      </c>
      <c r="BM357" s="19">
        <f t="shared" si="259"/>
        <v>0.50806031334181279</v>
      </c>
      <c r="BN357" s="19">
        <f t="shared" si="260"/>
        <v>0.52351532001359713</v>
      </c>
      <c r="BO357" s="19">
        <f t="shared" si="261"/>
        <v>-6.6060632994332513E-3</v>
      </c>
      <c r="BP357" s="19">
        <f t="shared" si="262"/>
        <v>0.15088462731850233</v>
      </c>
      <c r="BQ357" s="19">
        <f t="shared" si="263"/>
        <v>-6.871055957203008E-2</v>
      </c>
      <c r="BR357" s="19">
        <f t="shared" si="264"/>
        <v>7.2534180273743629E-2</v>
      </c>
      <c r="BS357" s="19">
        <f t="shared" si="265"/>
        <v>7.9147042320114713E-2</v>
      </c>
      <c r="BT357" s="19">
        <f>IF(AND('[1]Ponderación por derecho'!$B$13&lt;&gt;1,'[1]Ponderación por derecho'!$B$13&lt;&gt;0),"Error ponderación",IFERROR(IF(SUM($BI$1126:$BS$1126)=0,0,SUMPRODUCT($BI$1126:$BS$1126,BI357:BS357)),""))</f>
        <v>0.13017318452194959</v>
      </c>
      <c r="BU357" s="34">
        <f t="shared" si="266"/>
        <v>0.13668645757991332</v>
      </c>
      <c r="BV357" s="16">
        <f t="shared" si="267"/>
        <v>0</v>
      </c>
      <c r="BW357" s="34">
        <f t="shared" si="248"/>
        <v>-0.80289566391664524</v>
      </c>
      <c r="BX357" s="34">
        <f t="shared" si="249"/>
        <v>-4.9550489627895586E-2</v>
      </c>
      <c r="BY357" s="34">
        <f t="shared" si="268"/>
        <v>0.3461456464926651</v>
      </c>
      <c r="BZ357" s="34">
        <f t="shared" si="269"/>
        <v>0.16876683568395856</v>
      </c>
      <c r="CA357" s="19">
        <f t="shared" si="250"/>
        <v>0.12734911044966091</v>
      </c>
      <c r="CB357" s="16"/>
      <c r="CC357" s="5">
        <f t="shared" si="251"/>
        <v>18479</v>
      </c>
      <c r="CD357" s="6">
        <f t="shared" si="252"/>
        <v>3.4147741115956952E-4</v>
      </c>
      <c r="CE357" s="19">
        <f t="shared" si="253"/>
        <v>1.6272510790134349</v>
      </c>
      <c r="CF357" s="4">
        <f t="shared" si="254"/>
        <v>5.5566948576812381E-4</v>
      </c>
      <c r="CG357" s="3">
        <f>IF('Ponderación por derecho'!$D$20="Error ponderación","",CF357/$CF$1127)</f>
        <v>3.7330801453121178E-4</v>
      </c>
      <c r="CH357" s="39"/>
    </row>
    <row r="358" spans="1:86" ht="18.95" customHeight="1">
      <c r="A358" s="7">
        <v>18592</v>
      </c>
      <c r="B358" s="7" t="s">
        <v>744</v>
      </c>
      <c r="C358" s="7" t="s">
        <v>413</v>
      </c>
      <c r="D358" s="5">
        <v>0</v>
      </c>
      <c r="E358" s="5">
        <v>9582</v>
      </c>
      <c r="F358" s="5">
        <v>73.309880000000007</v>
      </c>
      <c r="G358" s="5">
        <v>55.17944</v>
      </c>
      <c r="H358" s="5">
        <v>78.75994</v>
      </c>
      <c r="I358" s="5">
        <v>18.301069999999999</v>
      </c>
      <c r="J358" s="5">
        <v>19.966270000000002</v>
      </c>
      <c r="K358" s="85"/>
      <c r="L358" s="85">
        <v>4.37E-4</v>
      </c>
      <c r="M358" s="85">
        <v>2.329E-4</v>
      </c>
      <c r="N358" s="85"/>
      <c r="O358" s="85">
        <v>1.0069999999999999E-4</v>
      </c>
      <c r="P358" s="85">
        <v>2.6380000000000002E-4</v>
      </c>
      <c r="Q358" s="85">
        <v>3.055E-4</v>
      </c>
      <c r="R358" s="85">
        <v>3.9100000000000002E-4</v>
      </c>
      <c r="S358" s="85">
        <v>1.0060000000000001E-4</v>
      </c>
      <c r="T358" s="5">
        <v>0.93583240000000001</v>
      </c>
      <c r="U358" s="5">
        <v>0.21648390000000001</v>
      </c>
      <c r="V358" s="5">
        <v>0.76632829999999996</v>
      </c>
      <c r="W358" s="5">
        <v>0.59035850000000001</v>
      </c>
      <c r="X358" s="5">
        <v>0.88001309999999999</v>
      </c>
      <c r="Y358" s="5">
        <v>0.95187429999999995</v>
      </c>
      <c r="Z358" s="5">
        <v>5.1420100000000003E-2</v>
      </c>
      <c r="AA358" s="5">
        <v>1.3619289999999999E-2</v>
      </c>
      <c r="AB358" s="5">
        <v>3.3395999999999999E-3</v>
      </c>
      <c r="AC358" s="5">
        <v>0.3579</v>
      </c>
      <c r="AD358" s="40">
        <v>578419.8497182217</v>
      </c>
      <c r="AE358" s="19">
        <v>0</v>
      </c>
      <c r="AF358" s="5">
        <v>1</v>
      </c>
      <c r="AG358" s="5">
        <v>0</v>
      </c>
      <c r="AH358" s="32">
        <v>0</v>
      </c>
      <c r="AI358" s="32">
        <v>0</v>
      </c>
      <c r="AJ358" s="32">
        <v>0</v>
      </c>
      <c r="AK358" s="16"/>
      <c r="AL358" s="34">
        <f t="shared" si="225"/>
        <v>0.23522773074134298</v>
      </c>
      <c r="AM358" s="34">
        <f t="shared" si="226"/>
        <v>-0.10441347803706268</v>
      </c>
      <c r="AN358" s="34">
        <f t="shared" si="227"/>
        <v>0.52344128615271468</v>
      </c>
      <c r="AO358" s="34">
        <f t="shared" si="228"/>
        <v>-0.1249124687872987</v>
      </c>
      <c r="AP358" s="34">
        <f t="shared" si="229"/>
        <v>-0.36870630609978572</v>
      </c>
      <c r="AQ358" s="34" t="str">
        <f t="shared" si="230"/>
        <v/>
      </c>
      <c r="AR358" s="34">
        <f t="shared" si="231"/>
        <v>-0.59382311441190472</v>
      </c>
      <c r="AS358" s="34">
        <f t="shared" si="232"/>
        <v>-0.95628860934503745</v>
      </c>
      <c r="AT358" s="34" t="str">
        <f t="shared" si="233"/>
        <v/>
      </c>
      <c r="AU358" s="34">
        <f t="shared" si="234"/>
        <v>-0.42737054324944412</v>
      </c>
      <c r="AV358" s="34">
        <f t="shared" si="235"/>
        <v>-0.64241059722951943</v>
      </c>
      <c r="AW358" s="34">
        <f t="shared" si="236"/>
        <v>-0.40309240224343235</v>
      </c>
      <c r="AX358" s="34">
        <f t="shared" si="237"/>
        <v>-0.18952106672478697</v>
      </c>
      <c r="AY358" s="34">
        <f t="shared" si="238"/>
        <v>-0.20620833725639306</v>
      </c>
      <c r="AZ358" s="34">
        <f t="shared" si="239"/>
        <v>-0.10699277981429274</v>
      </c>
      <c r="BA358" s="34">
        <f t="shared" si="240"/>
        <v>0.10395332443489436</v>
      </c>
      <c r="BB358" s="34">
        <f t="shared" si="241"/>
        <v>-0.83557450567493696</v>
      </c>
      <c r="BC358" s="34">
        <f t="shared" si="242"/>
        <v>-0.46866353500446872</v>
      </c>
      <c r="BD358" s="34">
        <f t="shared" si="243"/>
        <v>0.87432678720364587</v>
      </c>
      <c r="BE358" s="34">
        <f t="shared" si="244"/>
        <v>1.3774400710170407</v>
      </c>
      <c r="BF358" s="34">
        <f t="shared" si="245"/>
        <v>-0.50172015769035316</v>
      </c>
      <c r="BG358" s="34">
        <f t="shared" si="246"/>
        <v>0.8064594689683694</v>
      </c>
      <c r="BH358" s="34">
        <f t="shared" si="247"/>
        <v>-3.1817788560571894E-2</v>
      </c>
      <c r="BI358" s="19">
        <f t="shared" si="255"/>
        <v>0.31369730529380452</v>
      </c>
      <c r="BJ358" s="19">
        <f t="shared" si="256"/>
        <v>-0.51127036604130149</v>
      </c>
      <c r="BK358" s="19">
        <f t="shared" si="257"/>
        <v>-0.39657480453605443</v>
      </c>
      <c r="BL358" s="19">
        <f t="shared" si="258"/>
        <v>0.23522773074134298</v>
      </c>
      <c r="BM358" s="19">
        <f t="shared" si="259"/>
        <v>2.6083312618138677E-2</v>
      </c>
      <c r="BN358" s="19">
        <f t="shared" si="260"/>
        <v>0.32341906817628807</v>
      </c>
      <c r="BO358" s="19">
        <f t="shared" si="261"/>
        <v>-0.21166588361500793</v>
      </c>
      <c r="BP358" s="19">
        <f t="shared" si="262"/>
        <v>2.2853332008278007E-2</v>
      </c>
      <c r="BQ358" s="19">
        <f t="shared" si="263"/>
        <v>-0.15756692140180109</v>
      </c>
      <c r="BR358" s="19">
        <f t="shared" si="264"/>
        <v>0.27849295415110642</v>
      </c>
      <c r="BS358" s="19">
        <f t="shared" si="265"/>
        <v>-9.3279835854065873E-4</v>
      </c>
      <c r="BT358" s="19">
        <f>IF(AND('[1]Ponderación por derecho'!$B$13&lt;&gt;1,'[1]Ponderación por derecho'!$B$13&lt;&gt;0),"Error ponderación",IFERROR(IF(SUM($BI$1126:$BS$1126)=0,0,SUMPRODUCT($BI$1126:$BS$1126,BI358:BS358)),""))</f>
        <v>-0.11106129456287785</v>
      </c>
      <c r="BU358" s="34">
        <f t="shared" si="266"/>
        <v>-0.10704159285616795</v>
      </c>
      <c r="BV358" s="16">
        <f t="shared" si="267"/>
        <v>0</v>
      </c>
      <c r="BW358" s="34">
        <f t="shared" si="248"/>
        <v>-2.2359486217486353</v>
      </c>
      <c r="BX358" s="34">
        <f t="shared" si="249"/>
        <v>-1.6984440330820361E-2</v>
      </c>
      <c r="BY358" s="34">
        <f t="shared" si="268"/>
        <v>-2.7676504258153067</v>
      </c>
      <c r="BZ358" s="34">
        <f t="shared" si="269"/>
        <v>1.6735278292982543</v>
      </c>
      <c r="CA358" s="19">
        <f t="shared" si="250"/>
        <v>0.9</v>
      </c>
      <c r="CB358" s="16"/>
      <c r="CC358" s="5">
        <f t="shared" si="251"/>
        <v>18592</v>
      </c>
      <c r="CD358" s="6">
        <f t="shared" si="252"/>
        <v>1.4013004512766576E-3</v>
      </c>
      <c r="CE358" s="19">
        <f t="shared" si="253"/>
        <v>2.1263180188084934</v>
      </c>
      <c r="CF358" s="4">
        <f t="shared" si="254"/>
        <v>2.9796103993140304E-3</v>
      </c>
      <c r="CG358" s="3">
        <f>IF('Ponderación por derecho'!$D$20="Error ponderación","",CF358/$CF$1127)</f>
        <v>2.0017518880074518E-3</v>
      </c>
      <c r="CH358" s="39"/>
    </row>
    <row r="359" spans="1:86" ht="18.95" customHeight="1">
      <c r="A359" s="7">
        <v>18610</v>
      </c>
      <c r="B359" s="7" t="s">
        <v>744</v>
      </c>
      <c r="C359" s="7" t="s">
        <v>748</v>
      </c>
      <c r="D359" s="5">
        <v>0</v>
      </c>
      <c r="E359" s="5">
        <v>6274</v>
      </c>
      <c r="F359" s="5">
        <v>76.100489999999994</v>
      </c>
      <c r="G359" s="5">
        <v>55.868130000000001</v>
      </c>
      <c r="H359" s="5">
        <v>77.296710000000004</v>
      </c>
      <c r="I359" s="5">
        <v>23.318680000000001</v>
      </c>
      <c r="J359" s="5">
        <v>23.498899999999999</v>
      </c>
      <c r="K359" s="85">
        <v>1.5431200000000001E-2</v>
      </c>
      <c r="L359" s="85">
        <v>8.5225000000000006E-3</v>
      </c>
      <c r="M359" s="85">
        <v>5.0074E-2</v>
      </c>
      <c r="N359" s="85">
        <v>0</v>
      </c>
      <c r="O359" s="85">
        <v>1.38516E-2</v>
      </c>
      <c r="P359" s="85">
        <v>1.1968700000000001E-2</v>
      </c>
      <c r="Q359" s="85">
        <v>6.4654999999999999E-3</v>
      </c>
      <c r="R359" s="85">
        <v>3.0829E-3</v>
      </c>
      <c r="S359" s="85">
        <v>7.4187999999999997E-3</v>
      </c>
      <c r="T359" s="5">
        <v>0.93367060000000002</v>
      </c>
      <c r="U359" s="5">
        <v>0.1994098</v>
      </c>
      <c r="V359" s="5">
        <v>0.7609612</v>
      </c>
      <c r="W359" s="5">
        <v>0.63251829999999998</v>
      </c>
      <c r="X359" s="5">
        <v>0.84668350000000003</v>
      </c>
      <c r="Y359" s="5">
        <v>0.86776279999999995</v>
      </c>
      <c r="Z359" s="5">
        <v>3.72836E-2</v>
      </c>
      <c r="AA359" s="5">
        <v>3.42684E-3</v>
      </c>
      <c r="AB359" s="5">
        <v>2.5502099999999998E-3</v>
      </c>
      <c r="AC359" s="5">
        <v>0.54900000000000004</v>
      </c>
      <c r="AD359" s="40">
        <v>508632.92955052597</v>
      </c>
      <c r="AE359" s="19">
        <v>0.87169810000000003</v>
      </c>
      <c r="AF359" s="5">
        <v>1</v>
      </c>
      <c r="AG359" s="5">
        <v>0</v>
      </c>
      <c r="AH359" s="32">
        <v>0</v>
      </c>
      <c r="AI359" s="32">
        <v>0</v>
      </c>
      <c r="AJ359" s="32">
        <v>0</v>
      </c>
      <c r="AK359" s="16"/>
      <c r="AL359" s="34">
        <f t="shared" si="225"/>
        <v>0.40557465266327553</v>
      </c>
      <c r="AM359" s="34">
        <f t="shared" si="226"/>
        <v>-3.5233934348618025E-2</v>
      </c>
      <c r="AN359" s="34">
        <f t="shared" si="227"/>
        <v>0.34749707040588335</v>
      </c>
      <c r="AO359" s="34">
        <f t="shared" si="228"/>
        <v>0.32293672279094571</v>
      </c>
      <c r="AP359" s="34">
        <f t="shared" si="229"/>
        <v>-0.10188725897189735</v>
      </c>
      <c r="AQ359" s="34">
        <f t="shared" si="230"/>
        <v>4.3615284578884812E-2</v>
      </c>
      <c r="AR359" s="34">
        <f t="shared" si="231"/>
        <v>-0.31085015867148874</v>
      </c>
      <c r="AS359" s="34">
        <f t="shared" si="232"/>
        <v>-0.18080390310591221</v>
      </c>
      <c r="AT359" s="34">
        <f t="shared" si="233"/>
        <v>-0.15074875333706975</v>
      </c>
      <c r="AU359" s="34">
        <f t="shared" si="234"/>
        <v>-7.8037808569580092E-2</v>
      </c>
      <c r="AV359" s="34">
        <f t="shared" si="235"/>
        <v>-0.35901468679116416</v>
      </c>
      <c r="AW359" s="34">
        <f t="shared" si="236"/>
        <v>-0.23051961112324171</v>
      </c>
      <c r="AX359" s="34">
        <f t="shared" si="237"/>
        <v>-0.10355387170590445</v>
      </c>
      <c r="AY359" s="34">
        <f t="shared" si="238"/>
        <v>7.792771949638902E-2</v>
      </c>
      <c r="AZ359" s="34">
        <f t="shared" si="239"/>
        <v>-0.14454834975980096</v>
      </c>
      <c r="BA359" s="34">
        <f t="shared" si="240"/>
        <v>-5.8343874170584169E-2</v>
      </c>
      <c r="BB359" s="34">
        <f t="shared" si="241"/>
        <v>-0.96722427229168284</v>
      </c>
      <c r="BC359" s="34">
        <f t="shared" si="242"/>
        <v>2.1457727328751982E-3</v>
      </c>
      <c r="BD359" s="34">
        <f t="shared" si="243"/>
        <v>0.47489294719876268</v>
      </c>
      <c r="BE359" s="34">
        <f t="shared" si="244"/>
        <v>9.1366783736784918E-2</v>
      </c>
      <c r="BF359" s="34">
        <f t="shared" si="245"/>
        <v>-0.64315075015055001</v>
      </c>
      <c r="BG359" s="34">
        <f t="shared" si="246"/>
        <v>9.7354670035111664E-3</v>
      </c>
      <c r="BH359" s="34">
        <f t="shared" si="247"/>
        <v>-5.1494990727036685E-2</v>
      </c>
      <c r="BI359" s="19">
        <f t="shared" si="255"/>
        <v>0.11092282693806133</v>
      </c>
      <c r="BJ359" s="19">
        <f t="shared" si="256"/>
        <v>-0.43776945510392989</v>
      </c>
      <c r="BK359" s="19">
        <f t="shared" si="257"/>
        <v>7.5638840763412832E-2</v>
      </c>
      <c r="BL359" s="19">
        <f t="shared" si="258"/>
        <v>0.1274129496631029</v>
      </c>
      <c r="BM359" s="19">
        <f t="shared" si="259"/>
        <v>9.8322626552428405E-2</v>
      </c>
      <c r="BN359" s="19">
        <f t="shared" si="260"/>
        <v>4.597558320296543E-2</v>
      </c>
      <c r="BO359" s="19">
        <f t="shared" si="261"/>
        <v>-1.7377079364032322E-2</v>
      </c>
      <c r="BP359" s="19">
        <f t="shared" si="262"/>
        <v>0.15101039047868553</v>
      </c>
      <c r="BQ359" s="19">
        <f t="shared" si="263"/>
        <v>-5.3216125996961829E-2</v>
      </c>
      <c r="BR359" s="19">
        <f t="shared" si="264"/>
        <v>0.16441261305439192</v>
      </c>
      <c r="BS359" s="19">
        <f t="shared" si="265"/>
        <v>0.14400246047754262</v>
      </c>
      <c r="BT359" s="19">
        <f>IF(AND('[1]Ponderación por derecho'!$B$13&lt;&gt;1,'[1]Ponderación por derecho'!$B$13&lt;&gt;0),"Error ponderación",IFERROR(IF(SUM($BI$1126:$BS$1126)=0,0,SUMPRODUCT($BI$1126:$BS$1126,BI359:BS359)),""))</f>
        <v>-8.2449755741912517E-2</v>
      </c>
      <c r="BU359" s="34">
        <f t="shared" si="266"/>
        <v>-7.8134304796578416E-2</v>
      </c>
      <c r="BV359" s="16">
        <f t="shared" si="267"/>
        <v>0</v>
      </c>
      <c r="BW359" s="34">
        <f t="shared" si="248"/>
        <v>0.53027784533917699</v>
      </c>
      <c r="BX359" s="34">
        <f t="shared" si="249"/>
        <v>-2.0913566005845818E-2</v>
      </c>
      <c r="BY359" s="34">
        <f t="shared" si="268"/>
        <v>0.83328508057324491</v>
      </c>
      <c r="BZ359" s="34">
        <f t="shared" si="269"/>
        <v>-0.44754978663552536</v>
      </c>
      <c r="CA359" s="19">
        <f t="shared" si="250"/>
        <v>-0.34110276457886696</v>
      </c>
      <c r="CB359" s="16"/>
      <c r="CC359" s="5">
        <f t="shared" si="251"/>
        <v>18610</v>
      </c>
      <c r="CD359" s="6">
        <f t="shared" si="252"/>
        <v>9.1752859855038084E-4</v>
      </c>
      <c r="CE359" s="19">
        <f t="shared" si="253"/>
        <v>0.83755700305614134</v>
      </c>
      <c r="CF359" s="4">
        <f t="shared" si="254"/>
        <v>7.6848250322015838E-4</v>
      </c>
      <c r="CG359" s="3">
        <f>IF('Ponderación por derecho'!$D$20="Error ponderación","",CF359/$CF$1127)</f>
        <v>5.1627934379467754E-4</v>
      </c>
      <c r="CH359" s="39"/>
    </row>
    <row r="360" spans="1:86" ht="18.95" customHeight="1">
      <c r="A360" s="7">
        <v>18753</v>
      </c>
      <c r="B360" s="7" t="s">
        <v>744</v>
      </c>
      <c r="C360" s="7" t="s">
        <v>747</v>
      </c>
      <c r="D360" s="5">
        <v>0</v>
      </c>
      <c r="E360" s="5">
        <v>12585</v>
      </c>
      <c r="F360" s="5">
        <v>78.958590000000001</v>
      </c>
      <c r="G360" s="5">
        <v>62.246609999999997</v>
      </c>
      <c r="H360" s="5">
        <v>82.910129999999995</v>
      </c>
      <c r="I360" s="5">
        <v>26.598510000000001</v>
      </c>
      <c r="J360" s="5">
        <v>28.05669</v>
      </c>
      <c r="K360" s="85">
        <v>3.1194999999999999E-3</v>
      </c>
      <c r="L360" s="85">
        <v>2.5585999999999999E-3</v>
      </c>
      <c r="M360" s="85">
        <v>5.1653000000000003E-3</v>
      </c>
      <c r="N360" s="85">
        <v>2.4020000000000001E-4</v>
      </c>
      <c r="O360" s="85">
        <v>7.0609999999999998E-4</v>
      </c>
      <c r="P360" s="85">
        <v>3.8746000000000002E-3</v>
      </c>
      <c r="Q360" s="85">
        <v>3.8269999999999998E-4</v>
      </c>
      <c r="R360" s="85">
        <v>5.0300000000000003E-5</v>
      </c>
      <c r="S360" s="85">
        <v>1.5330000000000001E-4</v>
      </c>
      <c r="T360" s="5">
        <v>0.95610810000000002</v>
      </c>
      <c r="U360" s="5">
        <v>0.28515869999999999</v>
      </c>
      <c r="V360" s="5">
        <v>0.77484549999999996</v>
      </c>
      <c r="W360" s="5">
        <v>0.65594830000000004</v>
      </c>
      <c r="X360" s="5">
        <v>0.87860269999999996</v>
      </c>
      <c r="Y360" s="5">
        <v>0.87158829999999998</v>
      </c>
      <c r="Z360" s="5">
        <v>5.4869000000000001E-2</v>
      </c>
      <c r="AA360" s="5">
        <v>2.0937620000000001E-2</v>
      </c>
      <c r="AB360" s="5">
        <v>1.017084E-2</v>
      </c>
      <c r="AC360" s="5">
        <v>0.47360000000000002</v>
      </c>
      <c r="AD360" s="40">
        <v>778781.32697655936</v>
      </c>
      <c r="AE360" s="19">
        <v>0.65943399999999996</v>
      </c>
      <c r="AF360" s="5">
        <v>1</v>
      </c>
      <c r="AG360" s="5">
        <v>0</v>
      </c>
      <c r="AH360" s="32">
        <v>0</v>
      </c>
      <c r="AI360" s="32">
        <v>0</v>
      </c>
      <c r="AJ360" s="32">
        <v>1</v>
      </c>
      <c r="AK360" s="16"/>
      <c r="AL360" s="34">
        <f t="shared" si="225"/>
        <v>0.58004135977931071</v>
      </c>
      <c r="AM360" s="34">
        <f t="shared" si="226"/>
        <v>0.6054902460894156</v>
      </c>
      <c r="AN360" s="34">
        <f t="shared" si="227"/>
        <v>1.0224755628900311</v>
      </c>
      <c r="AO360" s="34">
        <f t="shared" si="228"/>
        <v>0.61567952544282045</v>
      </c>
      <c r="AP360" s="34">
        <f t="shared" si="229"/>
        <v>0.24236197879402191</v>
      </c>
      <c r="AQ360" s="34">
        <f t="shared" si="230"/>
        <v>-0.30465844637687695</v>
      </c>
      <c r="AR360" s="34">
        <f t="shared" si="231"/>
        <v>-0.51957224274053426</v>
      </c>
      <c r="AS360" s="34">
        <f t="shared" si="232"/>
        <v>-0.87954470190611933</v>
      </c>
      <c r="AT360" s="34">
        <f t="shared" si="233"/>
        <v>-0.14523715287083266</v>
      </c>
      <c r="AU360" s="34">
        <f t="shared" si="234"/>
        <v>-0.41199074719426293</v>
      </c>
      <c r="AV360" s="34">
        <f t="shared" si="235"/>
        <v>-0.55498687268588276</v>
      </c>
      <c r="AW360" s="34">
        <f t="shared" si="236"/>
        <v>-0.40092963934173126</v>
      </c>
      <c r="AX360" s="34">
        <f t="shared" si="237"/>
        <v>-0.20040149443121485</v>
      </c>
      <c r="AY360" s="34">
        <f t="shared" si="238"/>
        <v>-0.20416220976727392</v>
      </c>
      <c r="AZ360" s="34">
        <f t="shared" si="239"/>
        <v>0.24524399951041087</v>
      </c>
      <c r="BA360" s="34">
        <f t="shared" si="240"/>
        <v>0.75673898545313301</v>
      </c>
      <c r="BB360" s="34">
        <f t="shared" si="241"/>
        <v>-0.62665583595979157</v>
      </c>
      <c r="BC360" s="34">
        <f t="shared" si="242"/>
        <v>0.2637945965006826</v>
      </c>
      <c r="BD360" s="34">
        <f t="shared" si="243"/>
        <v>0.85742404945873141</v>
      </c>
      <c r="BE360" s="34">
        <f t="shared" si="244"/>
        <v>0.1498590631574428</v>
      </c>
      <c r="BF360" s="34">
        <f t="shared" si="245"/>
        <v>-0.46721515501387934</v>
      </c>
      <c r="BG360" s="34">
        <f t="shared" si="246"/>
        <v>1.3785190979387822</v>
      </c>
      <c r="BH360" s="34">
        <f t="shared" si="247"/>
        <v>0.13846520277152122</v>
      </c>
      <c r="BI360" s="19">
        <f t="shared" si="255"/>
        <v>0.49151870065542907</v>
      </c>
      <c r="BJ360" s="19">
        <f t="shared" si="256"/>
        <v>-0.18024594420363674</v>
      </c>
      <c r="BK360" s="19">
        <f t="shared" si="257"/>
        <v>-1.1902915208708675E-2</v>
      </c>
      <c r="BL360" s="19">
        <f t="shared" si="258"/>
        <v>0.21740210345423902</v>
      </c>
      <c r="BM360" s="19">
        <f t="shared" si="259"/>
        <v>0.22926509368616346</v>
      </c>
      <c r="BN360" s="19">
        <f t="shared" si="260"/>
        <v>5.8304516750290247E-2</v>
      </c>
      <c r="BO360" s="19">
        <f t="shared" si="261"/>
        <v>0.15333129520383335</v>
      </c>
      <c r="BP360" s="19">
        <f t="shared" si="262"/>
        <v>0.18981993267404793</v>
      </c>
      <c r="BQ360" s="19">
        <f t="shared" si="263"/>
        <v>-3.0445335000614193E-2</v>
      </c>
      <c r="BR360" s="19">
        <f t="shared" si="264"/>
        <v>0.58479941598360641</v>
      </c>
      <c r="BS360" s="19">
        <f t="shared" si="265"/>
        <v>0.17144811759451931</v>
      </c>
      <c r="BT360" s="19">
        <f>IF(AND('[1]Ponderación por derecho'!$B$13&lt;&gt;1,'[1]Ponderación por derecho'!$B$13&lt;&gt;0),"Error ponderación",IFERROR(IF(SUM($BI$1126:$BS$1126)=0,0,SUMPRODUCT($BI$1126:$BS$1126,BI360:BS360)),""))</f>
        <v>5.8107813786276399E-2</v>
      </c>
      <c r="BU360" s="34">
        <f t="shared" si="266"/>
        <v>6.3876167856847924E-2</v>
      </c>
      <c r="BV360" s="16">
        <f t="shared" si="267"/>
        <v>0</v>
      </c>
      <c r="BW360" s="34">
        <f t="shared" si="248"/>
        <v>-0.5611584477975109</v>
      </c>
      <c r="BX360" s="34">
        <f t="shared" si="249"/>
        <v>-5.7037386937508535E-3</v>
      </c>
      <c r="BY360" s="34">
        <f t="shared" si="268"/>
        <v>-4.3565900771799115E-2</v>
      </c>
      <c r="BZ360" s="34">
        <f t="shared" si="269"/>
        <v>0.20347602908768694</v>
      </c>
      <c r="CA360" s="19">
        <f t="shared" si="250"/>
        <v>0.15373098324340781</v>
      </c>
      <c r="CB360" s="16"/>
      <c r="CC360" s="5">
        <f t="shared" si="251"/>
        <v>18753</v>
      </c>
      <c r="CD360" s="6">
        <f t="shared" si="252"/>
        <v>1.8404681881983651E-3</v>
      </c>
      <c r="CE360" s="19">
        <f t="shared" si="253"/>
        <v>2.0344227272467119</v>
      </c>
      <c r="CF360" s="4">
        <f t="shared" si="254"/>
        <v>3.7442903108453325E-3</v>
      </c>
      <c r="CG360" s="3">
        <f>IF('Ponderación por derecho'!$D$20="Error ponderación","",CF360/$CF$1127)</f>
        <v>2.5154765873780659E-3</v>
      </c>
      <c r="CH360" s="39"/>
    </row>
    <row r="361" spans="1:86" ht="18.95" customHeight="1">
      <c r="A361" s="7">
        <v>18756</v>
      </c>
      <c r="B361" s="7" t="s">
        <v>744</v>
      </c>
      <c r="C361" s="7" t="s">
        <v>746</v>
      </c>
      <c r="D361" s="5">
        <v>0</v>
      </c>
      <c r="E361" s="5">
        <v>2276</v>
      </c>
      <c r="F361" s="5">
        <v>91.755290000000002</v>
      </c>
      <c r="G361" s="5">
        <v>59.208660000000002</v>
      </c>
      <c r="H361" s="5">
        <v>82.218549999999993</v>
      </c>
      <c r="I361" s="5">
        <v>39.70796</v>
      </c>
      <c r="J361" s="5">
        <v>37.767310000000002</v>
      </c>
      <c r="K361" s="85">
        <v>1.49757E-2</v>
      </c>
      <c r="L361" s="85">
        <v>1.12038E-2</v>
      </c>
      <c r="M361" s="85">
        <v>5.2907900000000001E-2</v>
      </c>
      <c r="N361" s="85">
        <v>5.0370000000000005E-4</v>
      </c>
      <c r="O361" s="85">
        <v>1.11784E-2</v>
      </c>
      <c r="P361" s="85">
        <v>8.7072700000000003E-2</v>
      </c>
      <c r="Q361" s="85">
        <v>1.8979800000000002E-2</v>
      </c>
      <c r="R361" s="85">
        <v>6.1504999999999997E-3</v>
      </c>
      <c r="S361" s="85">
        <v>2.1283000000000001E-3</v>
      </c>
      <c r="T361" s="5">
        <v>0.95073569999999996</v>
      </c>
      <c r="U361" s="5">
        <v>0.25239919999999999</v>
      </c>
      <c r="V361" s="5">
        <v>0.77159310000000003</v>
      </c>
      <c r="W361" s="5">
        <v>0.63435699999999995</v>
      </c>
      <c r="X361" s="5">
        <v>0.90531030000000001</v>
      </c>
      <c r="Y361" s="5">
        <v>0.87779910000000005</v>
      </c>
      <c r="Z361" s="5">
        <v>0.12956419999999999</v>
      </c>
      <c r="AA361" s="5">
        <v>8.5676599999999995E-3</v>
      </c>
      <c r="AB361" s="5">
        <v>1.493849E-2</v>
      </c>
      <c r="AC361" s="5">
        <v>0.5343</v>
      </c>
      <c r="AD361" s="40">
        <v>1353132.6889279438</v>
      </c>
      <c r="AE361" s="19">
        <v>0.31603769999999998</v>
      </c>
      <c r="AF361" s="5">
        <v>1</v>
      </c>
      <c r="AG361" s="5">
        <v>0</v>
      </c>
      <c r="AH361" s="32">
        <v>0</v>
      </c>
      <c r="AI361" s="32">
        <v>0</v>
      </c>
      <c r="AJ361" s="32">
        <v>1</v>
      </c>
      <c r="AK361" s="16"/>
      <c r="AL361" s="34">
        <f t="shared" si="225"/>
        <v>1.3611890141482137</v>
      </c>
      <c r="AM361" s="34">
        <f t="shared" si="226"/>
        <v>0.30032537546793181</v>
      </c>
      <c r="AN361" s="34">
        <f t="shared" si="227"/>
        <v>0.9393174122737955</v>
      </c>
      <c r="AO361" s="34">
        <f t="shared" si="228"/>
        <v>1.785769784457653</v>
      </c>
      <c r="AP361" s="34">
        <f t="shared" si="229"/>
        <v>0.97580374184903129</v>
      </c>
      <c r="AQ361" s="34">
        <f t="shared" si="230"/>
        <v>3.0730087209687236E-2</v>
      </c>
      <c r="AR361" s="34">
        <f t="shared" si="231"/>
        <v>-0.21701113990619567</v>
      </c>
      <c r="AS361" s="34">
        <f t="shared" si="232"/>
        <v>-0.13671085321313181</v>
      </c>
      <c r="AT361" s="34">
        <f t="shared" si="233"/>
        <v>-0.13919091339184236</v>
      </c>
      <c r="AU361" s="34">
        <f t="shared" si="234"/>
        <v>-0.14594872831637576</v>
      </c>
      <c r="AV361" s="34">
        <f t="shared" si="235"/>
        <v>1.4593832882075319</v>
      </c>
      <c r="AW361" s="34">
        <f t="shared" si="236"/>
        <v>0.12006929795393385</v>
      </c>
      <c r="AX361" s="34">
        <f t="shared" si="237"/>
        <v>-5.588506187154142E-3</v>
      </c>
      <c r="AY361" s="34">
        <f t="shared" si="238"/>
        <v>-0.12748096136100673</v>
      </c>
      <c r="AZ361" s="34">
        <f t="shared" si="239"/>
        <v>0.15191272743378434</v>
      </c>
      <c r="BA361" s="34">
        <f t="shared" si="240"/>
        <v>0.44534482249776952</v>
      </c>
      <c r="BB361" s="34">
        <f t="shared" si="241"/>
        <v>-0.7064340590121474</v>
      </c>
      <c r="BC361" s="34">
        <f t="shared" si="242"/>
        <v>2.2679007571196091E-2</v>
      </c>
      <c r="BD361" s="34">
        <f t="shared" si="243"/>
        <v>1.177497474441763</v>
      </c>
      <c r="BE361" s="34">
        <f t="shared" si="244"/>
        <v>0.24482281927450533</v>
      </c>
      <c r="BF361" s="34">
        <f t="shared" si="245"/>
        <v>0.28008342595969205</v>
      </c>
      <c r="BG361" s="34">
        <f t="shared" si="246"/>
        <v>0.41158337244145621</v>
      </c>
      <c r="BH361" s="34">
        <f t="shared" si="247"/>
        <v>0.25730888321964684</v>
      </c>
      <c r="BI361" s="19">
        <f t="shared" si="255"/>
        <v>0.47179744066041746</v>
      </c>
      <c r="BJ361" s="19">
        <f t="shared" si="256"/>
        <v>-0.20770660781680375</v>
      </c>
      <c r="BK361" s="19">
        <f t="shared" si="257"/>
        <v>0.41571905616875932</v>
      </c>
      <c r="BL361" s="19">
        <f t="shared" si="258"/>
        <v>0.61099905037818569</v>
      </c>
      <c r="BM361" s="19">
        <f t="shared" si="259"/>
        <v>0.66911749599147274</v>
      </c>
      <c r="BN361" s="19">
        <f t="shared" si="260"/>
        <v>1.0217983738767502</v>
      </c>
      <c r="BO361" s="19">
        <f t="shared" si="261"/>
        <v>0.68591726994845714</v>
      </c>
      <c r="BP361" s="19">
        <f t="shared" si="262"/>
        <v>0.67780025398052979</v>
      </c>
      <c r="BQ361" s="19">
        <f t="shared" si="263"/>
        <v>0.50459715958229967</v>
      </c>
      <c r="BR361" s="19">
        <f t="shared" si="264"/>
        <v>0.54843047507622111</v>
      </c>
      <c r="BS361" s="19">
        <f t="shared" si="265"/>
        <v>0.49700564533561797</v>
      </c>
      <c r="BT361" s="19">
        <f>IF(AND('[1]Ponderación por derecho'!$B$13&lt;&gt;1,'[1]Ponderación por derecho'!$B$13&lt;&gt;0),"Error ponderación",IFERROR(IF(SUM($BI$1126:$BS$1126)=0,0,SUMPRODUCT($BI$1126:$BS$1126,BI361:BS361)),""))</f>
        <v>0.60795682557389286</v>
      </c>
      <c r="BU361" s="34">
        <f t="shared" si="266"/>
        <v>0.61940881056036967</v>
      </c>
      <c r="BV361" s="16">
        <f t="shared" si="267"/>
        <v>0</v>
      </c>
      <c r="BW361" s="34">
        <f t="shared" si="248"/>
        <v>0.31749119402472931</v>
      </c>
      <c r="BX361" s="34">
        <f t="shared" si="249"/>
        <v>2.6633247625551543E-2</v>
      </c>
      <c r="BY361" s="34">
        <f t="shared" si="268"/>
        <v>-1.4621165772416169</v>
      </c>
      <c r="BZ361" s="34">
        <f t="shared" si="269"/>
        <v>0.37266404519711199</v>
      </c>
      <c r="CA361" s="19">
        <f t="shared" si="250"/>
        <v>0.28232794219048013</v>
      </c>
      <c r="CB361" s="16"/>
      <c r="CC361" s="5">
        <f t="shared" si="251"/>
        <v>18756</v>
      </c>
      <c r="CD361" s="6">
        <f t="shared" si="252"/>
        <v>3.3284907400393159E-4</v>
      </c>
      <c r="CE361" s="19">
        <f t="shared" si="253"/>
        <v>3.3009299252361188</v>
      </c>
      <c r="CF361" s="4">
        <f t="shared" si="254"/>
        <v>1.0987114689667093E-3</v>
      </c>
      <c r="CG361" s="3">
        <f>IF('Ponderación por derecho'!$D$20="Error ponderación","",CF361/$CF$1127)</f>
        <v>7.3813266254067571E-4</v>
      </c>
      <c r="CH361" s="39"/>
    </row>
    <row r="362" spans="1:86" ht="18.95" customHeight="1">
      <c r="A362" s="7">
        <v>18785</v>
      </c>
      <c r="B362" s="7" t="s">
        <v>744</v>
      </c>
      <c r="C362" s="7" t="s">
        <v>745</v>
      </c>
      <c r="D362" s="5">
        <v>0</v>
      </c>
      <c r="E362" s="5">
        <v>4272</v>
      </c>
      <c r="F362" s="5">
        <v>86.623679999999993</v>
      </c>
      <c r="G362" s="5">
        <v>60.674160000000001</v>
      </c>
      <c r="H362" s="5">
        <v>75.365170000000006</v>
      </c>
      <c r="I362" s="5">
        <v>35.730339999999998</v>
      </c>
      <c r="J362" s="5">
        <v>31.33708</v>
      </c>
      <c r="K362" s="85"/>
      <c r="L362" s="85">
        <v>4.4779999999999999E-4</v>
      </c>
      <c r="M362" s="85"/>
      <c r="N362" s="85"/>
      <c r="O362" s="85">
        <v>2.3711000000000001E-3</v>
      </c>
      <c r="P362" s="85">
        <v>6.9620000000000001E-4</v>
      </c>
      <c r="Q362" s="85">
        <v>4.5900000000000001E-6</v>
      </c>
      <c r="R362" s="85">
        <v>2.9200000000000002E-5</v>
      </c>
      <c r="S362" s="85">
        <v>1.1179999999999999E-4</v>
      </c>
      <c r="T362" s="5">
        <v>0.94995430000000003</v>
      </c>
      <c r="U362" s="5">
        <v>0.21366540000000001</v>
      </c>
      <c r="V362" s="5">
        <v>0.73057589999999994</v>
      </c>
      <c r="W362" s="5">
        <v>0.63711150000000005</v>
      </c>
      <c r="X362" s="5">
        <v>0.88139860000000003</v>
      </c>
      <c r="Y362" s="5">
        <v>0.80530170000000001</v>
      </c>
      <c r="Z362" s="5">
        <v>6.8265699999999999E-2</v>
      </c>
      <c r="AA362" s="5">
        <v>7.0224999999999997E-4</v>
      </c>
      <c r="AB362" s="5">
        <v>3.5112400000000001E-3</v>
      </c>
      <c r="AC362" s="5">
        <v>0.50029999999999997</v>
      </c>
      <c r="AD362" s="40">
        <v>383018.72659176029</v>
      </c>
      <c r="AE362" s="19">
        <v>0.4</v>
      </c>
      <c r="AF362" s="5">
        <v>1</v>
      </c>
      <c r="AG362" s="5">
        <v>0</v>
      </c>
      <c r="AH362" s="32">
        <v>0</v>
      </c>
      <c r="AI362" s="32">
        <v>0</v>
      </c>
      <c r="AJ362" s="32">
        <v>0</v>
      </c>
      <c r="AK362" s="16"/>
      <c r="AL362" s="34">
        <f t="shared" si="225"/>
        <v>1.0479406677279637</v>
      </c>
      <c r="AM362" s="34">
        <f t="shared" si="226"/>
        <v>0.44753619786322629</v>
      </c>
      <c r="AN362" s="34">
        <f t="shared" si="227"/>
        <v>0.11524151899999678</v>
      </c>
      <c r="AO362" s="34">
        <f t="shared" si="228"/>
        <v>1.4307454000584157</v>
      </c>
      <c r="AP362" s="34">
        <f t="shared" si="229"/>
        <v>0.49012937419287617</v>
      </c>
      <c r="AQ362" s="34" t="str">
        <f t="shared" si="230"/>
        <v/>
      </c>
      <c r="AR362" s="34">
        <f t="shared" si="231"/>
        <v>-0.59344514051764996</v>
      </c>
      <c r="AS362" s="34" t="str">
        <f t="shared" si="232"/>
        <v/>
      </c>
      <c r="AT362" s="34" t="str">
        <f t="shared" si="233"/>
        <v/>
      </c>
      <c r="AU362" s="34">
        <f t="shared" si="234"/>
        <v>-0.36969249738937937</v>
      </c>
      <c r="AV362" s="34">
        <f t="shared" si="235"/>
        <v>-0.63194144399680963</v>
      </c>
      <c r="AW362" s="34">
        <f t="shared" si="236"/>
        <v>-0.41152241499927267</v>
      </c>
      <c r="AX362" s="34">
        <f t="shared" si="237"/>
        <v>-0.20107533365811719</v>
      </c>
      <c r="AY362" s="34">
        <f t="shared" si="238"/>
        <v>-0.20577348663251957</v>
      </c>
      <c r="AZ362" s="34">
        <f t="shared" si="239"/>
        <v>0.13833796457162426</v>
      </c>
      <c r="BA362" s="34">
        <f t="shared" si="240"/>
        <v>7.7162181459888859E-2</v>
      </c>
      <c r="BB362" s="34">
        <f t="shared" si="241"/>
        <v>-1.712546262487477</v>
      </c>
      <c r="BC362" s="34">
        <f t="shared" si="242"/>
        <v>5.343921606750214E-2</v>
      </c>
      <c r="BD362" s="34">
        <f t="shared" si="243"/>
        <v>0.89093111444810069</v>
      </c>
      <c r="BE362" s="34">
        <f t="shared" si="244"/>
        <v>-0.86366971191649311</v>
      </c>
      <c r="BF362" s="34">
        <f t="shared" si="245"/>
        <v>-0.33318599517859349</v>
      </c>
      <c r="BG362" s="34">
        <f t="shared" si="246"/>
        <v>-0.20324043658330396</v>
      </c>
      <c r="BH362" s="34">
        <f t="shared" si="247"/>
        <v>-2.7539301399786956E-2</v>
      </c>
      <c r="BI362" s="19">
        <f t="shared" si="255"/>
        <v>9.620185022994282E-2</v>
      </c>
      <c r="BJ362" s="19">
        <f t="shared" si="256"/>
        <v>-0.61948506838063355</v>
      </c>
      <c r="BK362" s="19">
        <f t="shared" si="257"/>
        <v>0.5506899418977329</v>
      </c>
      <c r="BL362" s="19">
        <f t="shared" si="258"/>
        <v>1.0479406677279637</v>
      </c>
      <c r="BM362" s="19">
        <f t="shared" si="259"/>
        <v>0.33712266375053246</v>
      </c>
      <c r="BN362" s="19">
        <f t="shared" si="260"/>
        <v>-0.14922349606177968</v>
      </c>
      <c r="BO362" s="19">
        <f t="shared" si="261"/>
        <v>0.38585364987692244</v>
      </c>
      <c r="BP362" s="19">
        <f t="shared" si="262"/>
        <v>0.42343266703492322</v>
      </c>
      <c r="BQ362" s="19">
        <f t="shared" si="263"/>
        <v>0.16966039530561686</v>
      </c>
      <c r="BR362" s="19">
        <f t="shared" si="264"/>
        <v>0.21297558150404672</v>
      </c>
      <c r="BS362" s="19">
        <f t="shared" si="265"/>
        <v>0.27154262656521905</v>
      </c>
      <c r="BT362" s="19">
        <f>IF(AND('[1]Ponderación por derecho'!$B$13&lt;&gt;1,'[1]Ponderación por derecho'!$B$13&lt;&gt;0),"Error ponderación",IFERROR(IF(SUM($BI$1126:$BS$1126)=0,0,SUMPRODUCT($BI$1126:$BS$1126,BI362:BS362)),""))</f>
        <v>2.4262762443800601E-2</v>
      </c>
      <c r="BU362" s="34">
        <f t="shared" si="266"/>
        <v>2.9681269963707037E-2</v>
      </c>
      <c r="BV362" s="16">
        <f t="shared" si="267"/>
        <v>0</v>
      </c>
      <c r="BW362" s="34">
        <f t="shared" si="248"/>
        <v>-0.17466840765494457</v>
      </c>
      <c r="BX362" s="34">
        <f t="shared" si="249"/>
        <v>-2.7985865353734377E-2</v>
      </c>
      <c r="BY362" s="34">
        <f t="shared" si="268"/>
        <v>-1.1152730688434138</v>
      </c>
      <c r="BZ362" s="34">
        <f t="shared" si="269"/>
        <v>0.43930911395069755</v>
      </c>
      <c r="CA362" s="19">
        <f t="shared" si="250"/>
        <v>0.33298373547661125</v>
      </c>
      <c r="CB362" s="16"/>
      <c r="CC362" s="5">
        <f t="shared" si="251"/>
        <v>18785</v>
      </c>
      <c r="CD362" s="6">
        <f t="shared" si="252"/>
        <v>6.2475010726924241E-4</v>
      </c>
      <c r="CE362" s="19">
        <f t="shared" si="253"/>
        <v>1.7347252556591264</v>
      </c>
      <c r="CF362" s="4">
        <f t="shared" si="254"/>
        <v>1.0837697895557032E-3</v>
      </c>
      <c r="CG362" s="3">
        <f>IF('Ponderación por derecho'!$D$20="Error ponderación","",CF362/$CF$1127)</f>
        <v>7.2809459347705947E-4</v>
      </c>
      <c r="CH362" s="39"/>
    </row>
    <row r="363" spans="1:86" ht="18.95" customHeight="1">
      <c r="A363" s="7">
        <v>18860</v>
      </c>
      <c r="B363" s="7" t="s">
        <v>744</v>
      </c>
      <c r="C363" s="7" t="s">
        <v>743</v>
      </c>
      <c r="D363" s="5">
        <v>0</v>
      </c>
      <c r="E363" s="5">
        <v>4501</v>
      </c>
      <c r="F363" s="5">
        <v>80.199449999999999</v>
      </c>
      <c r="G363" s="5">
        <v>58.24353</v>
      </c>
      <c r="H363" s="5">
        <v>76.858840000000001</v>
      </c>
      <c r="I363" s="5">
        <v>21.659479999999999</v>
      </c>
      <c r="J363" s="5">
        <v>28.62069</v>
      </c>
      <c r="K363" s="85"/>
      <c r="L363" s="85">
        <v>6.2681000000000004E-3</v>
      </c>
      <c r="M363" s="85">
        <v>3.3451799999999997E-2</v>
      </c>
      <c r="N363" s="85">
        <v>2.5470000000000001E-4</v>
      </c>
      <c r="O363" s="85">
        <v>9.9240000000000005E-4</v>
      </c>
      <c r="P363" s="85">
        <v>0.1008899</v>
      </c>
      <c r="Q363" s="85">
        <v>5.2899999999999998E-5</v>
      </c>
      <c r="R363" s="85">
        <v>1.6945E-3</v>
      </c>
      <c r="S363" s="85">
        <v>3.9869999999999999E-4</v>
      </c>
      <c r="T363" s="5">
        <v>0.88489790000000002</v>
      </c>
      <c r="U363" s="5">
        <v>0.19265309999999999</v>
      </c>
      <c r="V363" s="5">
        <v>0.78020409999999996</v>
      </c>
      <c r="W363" s="5">
        <v>0.61877550000000003</v>
      </c>
      <c r="X363" s="5">
        <v>0.81979590000000002</v>
      </c>
      <c r="Y363" s="5">
        <v>0.82489789999999996</v>
      </c>
      <c r="Z363" s="5">
        <v>7.0381200000000005E-2</v>
      </c>
      <c r="AA363" s="5">
        <v>1.2219500000000001E-3</v>
      </c>
      <c r="AB363" s="5">
        <v>1.55521E-3</v>
      </c>
      <c r="AC363" s="5">
        <v>0.45700000000000002</v>
      </c>
      <c r="AD363" s="40">
        <v>441494.55676516332</v>
      </c>
      <c r="AE363" s="19">
        <v>0.6</v>
      </c>
      <c r="AF363" s="5">
        <v>1</v>
      </c>
      <c r="AG363" s="5">
        <v>0</v>
      </c>
      <c r="AH363" s="32">
        <v>0</v>
      </c>
      <c r="AI363" s="32">
        <v>0</v>
      </c>
      <c r="AJ363" s="32">
        <v>0</v>
      </c>
      <c r="AK363" s="16"/>
      <c r="AL363" s="34">
        <f t="shared" si="225"/>
        <v>0.65578705034017371</v>
      </c>
      <c r="AM363" s="34">
        <f t="shared" si="226"/>
        <v>0.20337717961779803</v>
      </c>
      <c r="AN363" s="34">
        <f t="shared" si="227"/>
        <v>0.29484595352810883</v>
      </c>
      <c r="AO363" s="34">
        <f t="shared" si="228"/>
        <v>0.17484402952330955</v>
      </c>
      <c r="AP363" s="34">
        <f t="shared" si="229"/>
        <v>0.28496081948215768</v>
      </c>
      <c r="AQ363" s="34" t="str">
        <f t="shared" si="230"/>
        <v/>
      </c>
      <c r="AR363" s="34">
        <f t="shared" si="231"/>
        <v>-0.38974870933888023</v>
      </c>
      <c r="AS363" s="34">
        <f t="shared" si="232"/>
        <v>-0.43943105788475917</v>
      </c>
      <c r="AT363" s="34">
        <f t="shared" si="233"/>
        <v>-0.14490443760538538</v>
      </c>
      <c r="AU363" s="34">
        <f t="shared" si="234"/>
        <v>-0.40471748057616197</v>
      </c>
      <c r="AV363" s="34">
        <f t="shared" si="235"/>
        <v>1.7939216416927255</v>
      </c>
      <c r="AW363" s="34">
        <f t="shared" si="236"/>
        <v>-0.41016900728189992</v>
      </c>
      <c r="AX363" s="34">
        <f t="shared" si="237"/>
        <v>-0.14789313154624639</v>
      </c>
      <c r="AY363" s="34">
        <f t="shared" si="238"/>
        <v>-0.19463432199061673</v>
      </c>
      <c r="AZ363" s="34">
        <f t="shared" si="239"/>
        <v>-0.99184529965400758</v>
      </c>
      <c r="BA363" s="34">
        <f t="shared" si="240"/>
        <v>-0.12256942525776515</v>
      </c>
      <c r="BB363" s="34">
        <f t="shared" si="241"/>
        <v>-0.49521456611341302</v>
      </c>
      <c r="BC363" s="34">
        <f t="shared" si="242"/>
        <v>-0.15132360222556265</v>
      </c>
      <c r="BD363" s="34">
        <f t="shared" si="243"/>
        <v>0.15266233787505903</v>
      </c>
      <c r="BE363" s="34">
        <f t="shared" si="244"/>
        <v>-0.56404184471401442</v>
      </c>
      <c r="BF363" s="34">
        <f t="shared" si="245"/>
        <v>-0.31202117939324725</v>
      </c>
      <c r="BG363" s="34">
        <f t="shared" si="246"/>
        <v>-0.16261649790112867</v>
      </c>
      <c r="BH363" s="34">
        <f t="shared" si="247"/>
        <v>-7.6297453585234112E-2</v>
      </c>
      <c r="BI363" s="19">
        <f t="shared" si="255"/>
        <v>8.6138264135171838E-2</v>
      </c>
      <c r="BJ363" s="19">
        <f t="shared" si="256"/>
        <v>-0.22719536527816508</v>
      </c>
      <c r="BK363" s="19">
        <f t="shared" si="257"/>
        <v>2.1677463409950627E-2</v>
      </c>
      <c r="BL363" s="19">
        <f t="shared" si="258"/>
        <v>0.25544130636739415</v>
      </c>
      <c r="BM363" s="19">
        <f t="shared" si="259"/>
        <v>1.0968558927018238E-2</v>
      </c>
      <c r="BN363" s="19">
        <f t="shared" si="260"/>
        <v>0.6285556157729616</v>
      </c>
      <c r="BO363" s="19">
        <f t="shared" si="261"/>
        <v>-0.40905675913753264</v>
      </c>
      <c r="BP363" s="19">
        <f t="shared" si="262"/>
        <v>0.25394695939696366</v>
      </c>
      <c r="BQ363" s="19">
        <f t="shared" si="263"/>
        <v>4.9710516318769916E-2</v>
      </c>
      <c r="BR363" s="19">
        <f t="shared" si="264"/>
        <v>9.9512076816142783E-2</v>
      </c>
      <c r="BS363" s="19">
        <f t="shared" si="265"/>
        <v>0.12828509158810764</v>
      </c>
      <c r="BT363" s="19">
        <f>IF(AND('[1]Ponderación por derecho'!$B$13&lt;&gt;1,'[1]Ponderación por derecho'!$B$13&lt;&gt;0),"Error ponderación",IFERROR(IF(SUM($BI$1126:$BS$1126)=0,0,SUMPRODUCT($BI$1126:$BS$1126,BI363:BS363)),""))</f>
        <v>-6.1400767892510866E-2</v>
      </c>
      <c r="BU363" s="34">
        <f t="shared" si="266"/>
        <v>-5.6867739620447687E-2</v>
      </c>
      <c r="BV363" s="16">
        <f t="shared" si="267"/>
        <v>0</v>
      </c>
      <c r="BW363" s="34">
        <f t="shared" si="248"/>
        <v>-0.80144813567641027</v>
      </c>
      <c r="BX363" s="34">
        <f t="shared" si="249"/>
        <v>-2.4693573830471233E-2</v>
      </c>
      <c r="BY363" s="34">
        <f t="shared" si="268"/>
        <v>-0.28908439035746775</v>
      </c>
      <c r="BZ363" s="34">
        <f t="shared" si="269"/>
        <v>0.37174203328811645</v>
      </c>
      <c r="CA363" s="19">
        <f t="shared" si="250"/>
        <v>0.28162713648132681</v>
      </c>
      <c r="CB363" s="16"/>
      <c r="CC363" s="5">
        <f t="shared" si="251"/>
        <v>18860</v>
      </c>
      <c r="CD363" s="6">
        <f t="shared" si="252"/>
        <v>6.5823975487332869E-4</v>
      </c>
      <c r="CE363" s="19">
        <f t="shared" si="253"/>
        <v>1.5461041742303803</v>
      </c>
      <c r="CF363" s="4">
        <f t="shared" si="254"/>
        <v>1.0177072326540359E-3</v>
      </c>
      <c r="CG363" s="3">
        <f>IF('Ponderación por derecho'!$D$20="Error ponderación","",CF363/$CF$1127)</f>
        <v>6.8371266755984665E-4</v>
      </c>
      <c r="CH363" s="39"/>
    </row>
    <row r="364" spans="1:86" ht="18.95" customHeight="1">
      <c r="A364" s="7">
        <v>19001</v>
      </c>
      <c r="B364" s="7" t="s">
        <v>708</v>
      </c>
      <c r="C364" s="7" t="s">
        <v>742</v>
      </c>
      <c r="D364" s="5">
        <v>1</v>
      </c>
      <c r="E364" s="5">
        <v>79383</v>
      </c>
      <c r="F364" s="5">
        <v>41.048850000000002</v>
      </c>
      <c r="G364" s="5">
        <v>30.11844</v>
      </c>
      <c r="H364" s="5">
        <v>63.329610000000002</v>
      </c>
      <c r="I364" s="5">
        <v>19.941690000000001</v>
      </c>
      <c r="J364" s="5">
        <v>8.0417419999999993</v>
      </c>
      <c r="K364" s="85">
        <v>1.0582599999999999E-2</v>
      </c>
      <c r="L364" s="85">
        <v>4.3337899999999999E-2</v>
      </c>
      <c r="M364" s="85">
        <v>0.1131075</v>
      </c>
      <c r="N364" s="85">
        <v>3.0210000000000002E-4</v>
      </c>
      <c r="O364" s="85">
        <v>0.1078335</v>
      </c>
      <c r="P364" s="85">
        <v>2.9063200000000001E-2</v>
      </c>
      <c r="Q364" s="85">
        <v>3.8304299999999999E-2</v>
      </c>
      <c r="R364" s="85">
        <v>3.7948000000000001E-3</v>
      </c>
      <c r="S364" s="85">
        <v>5.2299999999999997E-5</v>
      </c>
      <c r="T364" s="5">
        <v>0.84475820000000001</v>
      </c>
      <c r="U364" s="5">
        <v>0.30894189999999999</v>
      </c>
      <c r="V364" s="5">
        <v>0.83505359999999995</v>
      </c>
      <c r="W364" s="5">
        <v>0.67703659999999999</v>
      </c>
      <c r="X364" s="5">
        <v>0.84053880000000003</v>
      </c>
      <c r="Y364" s="5">
        <v>0.84459589999999996</v>
      </c>
      <c r="Z364" s="5">
        <v>3.4613499999999998E-2</v>
      </c>
      <c r="AA364" s="5">
        <v>1.4486999999999999E-4</v>
      </c>
      <c r="AB364" s="5">
        <v>1.6375999999999999E-4</v>
      </c>
      <c r="AC364" s="5">
        <v>0.60529999999999995</v>
      </c>
      <c r="AD364" s="40">
        <v>240605.67123943413</v>
      </c>
      <c r="AE364" s="19">
        <v>0.84811320000000001</v>
      </c>
      <c r="AF364" s="5">
        <v>1</v>
      </c>
      <c r="AG364" s="5">
        <v>1</v>
      </c>
      <c r="AH364" s="32">
        <v>1</v>
      </c>
      <c r="AI364" s="32">
        <v>0</v>
      </c>
      <c r="AJ364" s="32">
        <v>1</v>
      </c>
      <c r="AK364" s="16"/>
      <c r="AL364" s="34">
        <f t="shared" si="225"/>
        <v>-1.734079036786599</v>
      </c>
      <c r="AM364" s="34">
        <f t="shared" si="226"/>
        <v>-2.6218139693700402</v>
      </c>
      <c r="AN364" s="34">
        <f t="shared" si="227"/>
        <v>-1.3319589657316864</v>
      </c>
      <c r="AO364" s="34">
        <f t="shared" si="228"/>
        <v>2.1521857652400684E-2</v>
      </c>
      <c r="AP364" s="34">
        <f t="shared" si="229"/>
        <v>-1.2693642290664782</v>
      </c>
      <c r="AQ364" s="34">
        <f t="shared" si="230"/>
        <v>-9.3542054530426397E-2</v>
      </c>
      <c r="AR364" s="34">
        <f t="shared" si="231"/>
        <v>0.90760468559106511</v>
      </c>
      <c r="AS364" s="34">
        <f t="shared" si="232"/>
        <v>0.79994321585261596</v>
      </c>
      <c r="AT364" s="34">
        <f t="shared" si="233"/>
        <v>-0.14381680287557841</v>
      </c>
      <c r="AU364" s="34">
        <f t="shared" si="234"/>
        <v>2.3095116709124541</v>
      </c>
      <c r="AV364" s="34">
        <f t="shared" si="235"/>
        <v>5.4872778372012355E-2</v>
      </c>
      <c r="AW364" s="34">
        <f t="shared" si="236"/>
        <v>0.66144639243479808</v>
      </c>
      <c r="AX364" s="34">
        <f t="shared" si="237"/>
        <v>-8.0818983287336721E-2</v>
      </c>
      <c r="AY364" s="34">
        <f t="shared" si="238"/>
        <v>-0.20808363057184759</v>
      </c>
      <c r="AZ364" s="34">
        <f t="shared" si="239"/>
        <v>-1.6891666572919584</v>
      </c>
      <c r="BA364" s="34">
        <f t="shared" si="240"/>
        <v>0.98280927518282968</v>
      </c>
      <c r="BB364" s="34">
        <f t="shared" si="241"/>
        <v>0.85019056403979021</v>
      </c>
      <c r="BC364" s="34">
        <f t="shared" si="242"/>
        <v>0.49929305532537843</v>
      </c>
      <c r="BD364" s="34">
        <f t="shared" si="243"/>
        <v>0.40125266598692666</v>
      </c>
      <c r="BE364" s="34">
        <f t="shared" si="244"/>
        <v>-0.26285744528175525</v>
      </c>
      <c r="BF364" s="34">
        <f t="shared" si="245"/>
        <v>-0.66986413924459531</v>
      </c>
      <c r="BG364" s="34">
        <f t="shared" si="246"/>
        <v>-0.24680974761403479</v>
      </c>
      <c r="BH364" s="34">
        <f t="shared" si="247"/>
        <v>-0.1109822645842681</v>
      </c>
      <c r="BI364" s="19">
        <f t="shared" si="255"/>
        <v>-0.14756391502642771</v>
      </c>
      <c r="BJ364" s="19">
        <f t="shared" si="256"/>
        <v>-0.28800623991306162</v>
      </c>
      <c r="BK364" s="19">
        <f t="shared" si="257"/>
        <v>-0.14494758853620154</v>
      </c>
      <c r="BL364" s="19">
        <f t="shared" si="258"/>
        <v>-0.93894791983108872</v>
      </c>
      <c r="BM364" s="19">
        <f t="shared" si="259"/>
        <v>0.48046670261096752</v>
      </c>
      <c r="BN364" s="19">
        <f t="shared" si="260"/>
        <v>-0.64735456789878054</v>
      </c>
      <c r="BO364" s="19">
        <f t="shared" si="261"/>
        <v>-0.33539946906825319</v>
      </c>
      <c r="BP364" s="19">
        <f t="shared" si="262"/>
        <v>-0.90744901003696787</v>
      </c>
      <c r="BQ364" s="19">
        <f t="shared" si="263"/>
        <v>-0.87067560220101392</v>
      </c>
      <c r="BR364" s="19">
        <f t="shared" si="264"/>
        <v>-0.72965747165749384</v>
      </c>
      <c r="BS364" s="19">
        <f t="shared" si="265"/>
        <v>-0.68438164398090484</v>
      </c>
      <c r="BT364" s="19">
        <f>IF(AND('[1]Ponderación por derecho'!$B$13&lt;&gt;1,'[1]Ponderación por derecho'!$B$13&lt;&gt;0),"Error ponderación",IFERROR(IF(SUM($BI$1126:$BS$1126)=0,0,SUMPRODUCT($BI$1126:$BS$1126,BI364:BS364)),""))</f>
        <v>-0.41950735288637309</v>
      </c>
      <c r="BU364" s="34">
        <f t="shared" si="266"/>
        <v>-0.41867596927316503</v>
      </c>
      <c r="BV364" s="16">
        <f t="shared" si="267"/>
        <v>0</v>
      </c>
      <c r="BW364" s="34">
        <f t="shared" si="248"/>
        <v>1.3452362445911055</v>
      </c>
      <c r="BX364" s="34">
        <f t="shared" si="249"/>
        <v>-3.6003969475524603E-2</v>
      </c>
      <c r="BY364" s="34">
        <f t="shared" si="268"/>
        <v>0.73585719375712888</v>
      </c>
      <c r="BZ364" s="34">
        <f t="shared" si="269"/>
        <v>-0.68169648962423668</v>
      </c>
      <c r="CA364" s="19">
        <f t="shared" si="250"/>
        <v>-0.51907372637770477</v>
      </c>
      <c r="CB364" s="16"/>
      <c r="CC364" s="5">
        <f t="shared" si="251"/>
        <v>19001</v>
      </c>
      <c r="CD364" s="6">
        <f t="shared" si="252"/>
        <v>1.1609208278406899E-2</v>
      </c>
      <c r="CE364" s="19">
        <f t="shared" si="253"/>
        <v>0.9483893323032826</v>
      </c>
      <c r="CF364" s="4">
        <f t="shared" si="254"/>
        <v>1.1010049287728059E-2</v>
      </c>
      <c r="CG364" s="3">
        <f>IF('Ponderación por derecho'!$D$20="Error ponderación","",CF364/$CF$1127)</f>
        <v>7.3967344703316515E-3</v>
      </c>
      <c r="CH364" s="39"/>
    </row>
    <row r="365" spans="1:86" ht="18.95" customHeight="1">
      <c r="A365" s="7">
        <v>19022</v>
      </c>
      <c r="B365" s="7" t="s">
        <v>708</v>
      </c>
      <c r="C365" s="7" t="s">
        <v>741</v>
      </c>
      <c r="D365" s="5">
        <v>0</v>
      </c>
      <c r="E365" s="5">
        <v>2098</v>
      </c>
      <c r="F365" s="5">
        <v>93.104759999999999</v>
      </c>
      <c r="G365" s="5">
        <v>65.678240000000002</v>
      </c>
      <c r="H365" s="5">
        <v>76.49342</v>
      </c>
      <c r="I365" s="5">
        <v>57.019629999999999</v>
      </c>
      <c r="J365" s="5">
        <v>51.365099999999998</v>
      </c>
      <c r="K365" s="85">
        <v>0</v>
      </c>
      <c r="L365" s="85">
        <v>1.4196E-3</v>
      </c>
      <c r="M365" s="85">
        <v>0</v>
      </c>
      <c r="N365" s="85">
        <v>0</v>
      </c>
      <c r="O365" s="85">
        <v>2.196E-3</v>
      </c>
      <c r="P365" s="85">
        <v>0</v>
      </c>
      <c r="Q365" s="85">
        <v>0</v>
      </c>
      <c r="R365" s="85">
        <v>0</v>
      </c>
      <c r="S365" s="85">
        <v>0</v>
      </c>
      <c r="T365" s="5">
        <v>0.9780702</v>
      </c>
      <c r="U365" s="5">
        <v>6.4144699999999999E-2</v>
      </c>
      <c r="V365" s="5">
        <v>0.79934210000000006</v>
      </c>
      <c r="W365" s="5">
        <v>0.52467109999999995</v>
      </c>
      <c r="X365" s="5">
        <v>0.89747809999999995</v>
      </c>
      <c r="Y365" s="5">
        <v>0.85032890000000005</v>
      </c>
      <c r="Z365" s="5">
        <v>6.0606100000000003E-2</v>
      </c>
      <c r="AA365" s="5">
        <v>2.3832200000000001E-3</v>
      </c>
      <c r="AB365" s="5">
        <v>1.42993E-3</v>
      </c>
      <c r="AC365" s="5">
        <v>0.51319999999999999</v>
      </c>
      <c r="AD365" s="40">
        <v>5234.9857006673019</v>
      </c>
      <c r="AE365" s="19">
        <v>0.84811320000000001</v>
      </c>
      <c r="AF365" s="5">
        <v>0</v>
      </c>
      <c r="AG365" s="5">
        <v>0</v>
      </c>
      <c r="AH365" s="32">
        <v>0</v>
      </c>
      <c r="AI365" s="32">
        <v>0</v>
      </c>
      <c r="AJ365" s="32">
        <v>1</v>
      </c>
      <c r="AK365" s="16"/>
      <c r="AL365" s="34">
        <f t="shared" si="225"/>
        <v>1.4435645738738618</v>
      </c>
      <c r="AM365" s="34">
        <f t="shared" si="226"/>
        <v>0.95020063466421312</v>
      </c>
      <c r="AN365" s="34">
        <f t="shared" si="227"/>
        <v>0.25090649403219406</v>
      </c>
      <c r="AO365" s="34">
        <f t="shared" si="228"/>
        <v>3.3309312087950054</v>
      </c>
      <c r="AP365" s="34">
        <f t="shared" si="229"/>
        <v>2.0028429083751407</v>
      </c>
      <c r="AQ365" s="34">
        <f t="shared" si="230"/>
        <v>-0.3929029539360685</v>
      </c>
      <c r="AR365" s="34">
        <f t="shared" si="231"/>
        <v>-0.55943448955128605</v>
      </c>
      <c r="AS365" s="34">
        <f t="shared" si="232"/>
        <v>-0.95991233330143277</v>
      </c>
      <c r="AT365" s="34">
        <f t="shared" si="233"/>
        <v>-0.15074875333706975</v>
      </c>
      <c r="AU365" s="34">
        <f t="shared" si="234"/>
        <v>-0.37414079981630743</v>
      </c>
      <c r="AV365" s="34">
        <f t="shared" si="235"/>
        <v>-0.64879765232385067</v>
      </c>
      <c r="AW365" s="34">
        <f t="shared" si="236"/>
        <v>-0.41165100414070804</v>
      </c>
      <c r="AX365" s="34">
        <f t="shared" si="237"/>
        <v>-0.20200785050292994</v>
      </c>
      <c r="AY365" s="34">
        <f t="shared" si="238"/>
        <v>-0.21011422768154267</v>
      </c>
      <c r="AZ365" s="34">
        <f t="shared" si="239"/>
        <v>0.62677752837536072</v>
      </c>
      <c r="BA365" s="34">
        <f t="shared" si="240"/>
        <v>-1.3441010619046319</v>
      </c>
      <c r="BB365" s="34">
        <f t="shared" si="241"/>
        <v>-2.5777955371799346E-2</v>
      </c>
      <c r="BC365" s="34">
        <f t="shared" si="242"/>
        <v>-1.2022115907605695</v>
      </c>
      <c r="BD365" s="34">
        <f t="shared" si="243"/>
        <v>1.0836335900361214</v>
      </c>
      <c r="BE365" s="34">
        <f t="shared" si="244"/>
        <v>-0.17519929917833502</v>
      </c>
      <c r="BF365" s="34">
        <f t="shared" si="245"/>
        <v>-0.40981753523505177</v>
      </c>
      <c r="BG365" s="34">
        <f t="shared" si="246"/>
        <v>-7.1842279556988561E-2</v>
      </c>
      <c r="BH365" s="34">
        <f t="shared" si="247"/>
        <v>-7.9420320466515495E-2</v>
      </c>
      <c r="BI365" s="19">
        <f t="shared" si="255"/>
        <v>-0.49536584060283539</v>
      </c>
      <c r="BJ365" s="19">
        <f t="shared" si="256"/>
        <v>0.12166272991370924</v>
      </c>
      <c r="BK365" s="19">
        <f t="shared" si="257"/>
        <v>-0.23951978339604682</v>
      </c>
      <c r="BL365" s="19">
        <f t="shared" si="258"/>
        <v>0.64640791026839606</v>
      </c>
      <c r="BM365" s="19">
        <f t="shared" si="259"/>
        <v>0.90411189953165139</v>
      </c>
      <c r="BN365" s="19">
        <f t="shared" si="260"/>
        <v>0.20652254079055873</v>
      </c>
      <c r="BO365" s="19">
        <f t="shared" si="261"/>
        <v>1.1820192443432191</v>
      </c>
      <c r="BP365" s="19">
        <f t="shared" si="262"/>
        <v>0.62077836168546596</v>
      </c>
      <c r="BQ365" s="19">
        <f t="shared" si="263"/>
        <v>0.27454427031908918</v>
      </c>
      <c r="BR365" s="19">
        <f t="shared" si="264"/>
        <v>0.3872026888784435</v>
      </c>
      <c r="BS365" s="19">
        <f t="shared" si="265"/>
        <v>0.38467667524193455</v>
      </c>
      <c r="BT365" s="19">
        <f>IF(AND('[1]Ponderación por derecho'!$B$13&lt;&gt;1,'[1]Ponderación por derecho'!$B$13&lt;&gt;0),"Error ponderación",IFERROR(IF(SUM($BI$1126:$BS$1126)=0,0,SUMPRODUCT($BI$1126:$BS$1126,BI365:BS365)),""))</f>
        <v>0.67729893039151901</v>
      </c>
      <c r="BU365" s="34">
        <f t="shared" si="266"/>
        <v>0.68946768474970777</v>
      </c>
      <c r="BV365" s="16">
        <f t="shared" si="267"/>
        <v>0</v>
      </c>
      <c r="BW365" s="34">
        <f t="shared" si="248"/>
        <v>1.2062735335284786E-2</v>
      </c>
      <c r="BX365" s="34">
        <f t="shared" si="249"/>
        <v>-4.9255750776038304E-2</v>
      </c>
      <c r="BY365" s="34">
        <f t="shared" si="268"/>
        <v>0.73585719375712888</v>
      </c>
      <c r="BZ365" s="34">
        <f t="shared" si="269"/>
        <v>-0.23288805943879179</v>
      </c>
      <c r="CA365" s="19">
        <f t="shared" si="250"/>
        <v>-0.17794200441029742</v>
      </c>
      <c r="CB365" s="16"/>
      <c r="CC365" s="5">
        <f t="shared" si="251"/>
        <v>19022</v>
      </c>
      <c r="CD365" s="6">
        <f t="shared" si="252"/>
        <v>3.0681781953437984E-4</v>
      </c>
      <c r="CE365" s="19">
        <f t="shared" si="253"/>
        <v>1.7692974653211941</v>
      </c>
      <c r="CF365" s="4">
        <f t="shared" si="254"/>
        <v>5.4285199041755386E-4</v>
      </c>
      <c r="CG365" s="3">
        <f>IF('Ponderación por derecho'!$D$20="Error ponderación","",CF365/$CF$1127)</f>
        <v>3.6469700769507074E-4</v>
      </c>
      <c r="CH365" s="39"/>
    </row>
    <row r="366" spans="1:86" ht="18.95" customHeight="1">
      <c r="A366" s="7">
        <v>19050</v>
      </c>
      <c r="B366" s="7" t="s">
        <v>708</v>
      </c>
      <c r="C366" s="7" t="s">
        <v>121</v>
      </c>
      <c r="D366" s="5">
        <v>0</v>
      </c>
      <c r="E366" s="5">
        <v>6808</v>
      </c>
      <c r="F366" s="5">
        <v>100</v>
      </c>
      <c r="G366" s="5">
        <v>97.196259999999995</v>
      </c>
      <c r="H366" s="5">
        <v>74.766360000000006</v>
      </c>
      <c r="I366" s="5">
        <v>48.598129999999998</v>
      </c>
      <c r="J366" s="5">
        <v>59.626170000000002</v>
      </c>
      <c r="K366" s="85">
        <v>7.8559000000000007E-3</v>
      </c>
      <c r="L366" s="85">
        <v>4.0486000000000003E-3</v>
      </c>
      <c r="M366" s="85">
        <v>4.98006E-2</v>
      </c>
      <c r="N366" s="85">
        <v>3.0929999999999998E-4</v>
      </c>
      <c r="O366" s="85">
        <v>1.7386999999999999E-3</v>
      </c>
      <c r="P366" s="85">
        <v>3.5572899999999998E-2</v>
      </c>
      <c r="Q366" s="85">
        <v>1.8718000000000001E-3</v>
      </c>
      <c r="R366" s="85">
        <v>0</v>
      </c>
      <c r="S366" s="85">
        <v>1.2657E-3</v>
      </c>
      <c r="T366" s="5">
        <v>0.97985940000000005</v>
      </c>
      <c r="U366" s="5">
        <v>8.0142699999999997E-2</v>
      </c>
      <c r="V366" s="5">
        <v>0.7888387</v>
      </c>
      <c r="W366" s="5">
        <v>0.62949750000000004</v>
      </c>
      <c r="X366" s="5">
        <v>0.85240749999999998</v>
      </c>
      <c r="Y366" s="5">
        <v>0.80876950000000003</v>
      </c>
      <c r="Z366" s="5">
        <v>3.4109800000000003E-2</v>
      </c>
      <c r="AA366" s="5">
        <v>9.7679199999999994E-3</v>
      </c>
      <c r="AB366" s="5">
        <v>7.49119E-3</v>
      </c>
      <c r="AC366" s="5">
        <v>0.55059999999999998</v>
      </c>
      <c r="AD366" s="40">
        <v>5537602.8202115158</v>
      </c>
      <c r="AE366" s="19">
        <v>0.75377360000000004</v>
      </c>
      <c r="AF366" s="5">
        <v>0</v>
      </c>
      <c r="AG366" s="5">
        <v>0</v>
      </c>
      <c r="AH366" s="32">
        <v>0</v>
      </c>
      <c r="AI366" s="32">
        <v>0</v>
      </c>
      <c r="AJ366" s="32">
        <v>0</v>
      </c>
      <c r="AK366" s="16"/>
      <c r="AL366" s="34">
        <f t="shared" si="225"/>
        <v>1.8644700067050322</v>
      </c>
      <c r="AM366" s="34">
        <f t="shared" si="226"/>
        <v>4.1162147216456821</v>
      </c>
      <c r="AN366" s="34">
        <f t="shared" si="227"/>
        <v>4.3238378118959309E-2</v>
      </c>
      <c r="AO366" s="34">
        <f t="shared" si="228"/>
        <v>2.5792661796524086</v>
      </c>
      <c r="AP366" s="34">
        <f t="shared" si="229"/>
        <v>2.6268003637714852</v>
      </c>
      <c r="AQ366" s="34">
        <f t="shared" si="230"/>
        <v>-0.1706750241607029</v>
      </c>
      <c r="AR366" s="34">
        <f t="shared" si="231"/>
        <v>-0.4674258443665042</v>
      </c>
      <c r="AS366" s="34">
        <f t="shared" si="232"/>
        <v>-0.1850577722758498</v>
      </c>
      <c r="AT366" s="34">
        <f t="shared" si="233"/>
        <v>-0.14365159253687354</v>
      </c>
      <c r="AU366" s="34">
        <f t="shared" si="234"/>
        <v>-0.38575821100896401</v>
      </c>
      <c r="AV366" s="34">
        <f t="shared" si="235"/>
        <v>0.21248389492837427</v>
      </c>
      <c r="AW366" s="34">
        <f t="shared" si="236"/>
        <v>-0.35921240829350465</v>
      </c>
      <c r="AX366" s="34">
        <f t="shared" si="237"/>
        <v>-0.20200785050292994</v>
      </c>
      <c r="AY366" s="34">
        <f t="shared" si="238"/>
        <v>-0.16097222458897945</v>
      </c>
      <c r="AZ366" s="34">
        <f t="shared" si="239"/>
        <v>0.65786015662335096</v>
      </c>
      <c r="BA366" s="34">
        <f t="shared" si="240"/>
        <v>-1.192032690318988</v>
      </c>
      <c r="BB366" s="34">
        <f t="shared" si="241"/>
        <v>-0.28341618806400665</v>
      </c>
      <c r="BC366" s="34">
        <f t="shared" si="242"/>
        <v>-3.1588276214532966E-2</v>
      </c>
      <c r="BD366" s="34">
        <f t="shared" si="243"/>
        <v>0.54349140923214845</v>
      </c>
      <c r="BE366" s="34">
        <f t="shared" si="244"/>
        <v>-0.81064670144074968</v>
      </c>
      <c r="BF366" s="34">
        <f t="shared" si="245"/>
        <v>-0.67490347638053416</v>
      </c>
      <c r="BG366" s="34">
        <f t="shared" si="246"/>
        <v>0.505405363287459</v>
      </c>
      <c r="BH366" s="34">
        <f t="shared" si="247"/>
        <v>7.1669303678085272E-2</v>
      </c>
      <c r="BI366" s="19">
        <f t="shared" si="255"/>
        <v>-0.43982311212024383</v>
      </c>
      <c r="BJ366" s="19">
        <f t="shared" si="256"/>
        <v>1.1217908964050571</v>
      </c>
      <c r="BK366" s="19">
        <f t="shared" si="257"/>
        <v>0.54927465273821652</v>
      </c>
      <c r="BL366" s="19">
        <f t="shared" si="258"/>
        <v>0.86040920708407931</v>
      </c>
      <c r="BM366" s="19">
        <f t="shared" si="259"/>
        <v>0.92817785399822317</v>
      </c>
      <c r="BN366" s="19">
        <f t="shared" si="260"/>
        <v>0.42210240006421901</v>
      </c>
      <c r="BO366" s="19">
        <f t="shared" si="261"/>
        <v>0.95930464266075166</v>
      </c>
      <c r="BP366" s="19">
        <f t="shared" si="262"/>
        <v>0.83123107810105112</v>
      </c>
      <c r="BQ366" s="19">
        <f t="shared" si="263"/>
        <v>0.34286476857850617</v>
      </c>
      <c r="BR366" s="19">
        <f t="shared" si="264"/>
        <v>0.73630104846783728</v>
      </c>
      <c r="BS366" s="19">
        <f t="shared" si="265"/>
        <v>0.59172236193137928</v>
      </c>
      <c r="BT366" s="19">
        <f>IF(AND('[1]Ponderación por derecho'!$B$13&lt;&gt;1,'[1]Ponderación por derecho'!$B$13&lt;&gt;0),"Error ponderación",IFERROR(IF(SUM($BI$1126:$BS$1126)=0,0,SUMPRODUCT($BI$1126:$BS$1126,BI366:BS366)),""))</f>
        <v>0.83064122063065293</v>
      </c>
      <c r="BU366" s="34">
        <f t="shared" si="266"/>
        <v>0.84439503009094219</v>
      </c>
      <c r="BV366" s="16">
        <f t="shared" si="267"/>
        <v>0</v>
      </c>
      <c r="BW366" s="34">
        <f t="shared" si="248"/>
        <v>0.55343829718292537</v>
      </c>
      <c r="BX366" s="34">
        <f t="shared" si="249"/>
        <v>0.26222623539024298</v>
      </c>
      <c r="BY366" s="34">
        <f t="shared" si="268"/>
        <v>0.3461456464926651</v>
      </c>
      <c r="BZ366" s="34">
        <f t="shared" si="269"/>
        <v>-0.38727005968861117</v>
      </c>
      <c r="CA366" s="19">
        <f t="shared" si="250"/>
        <v>-0.29528516029583396</v>
      </c>
      <c r="CB366" s="16"/>
      <c r="CC366" s="5">
        <f t="shared" si="251"/>
        <v>19050</v>
      </c>
      <c r="CD366" s="6">
        <f t="shared" si="252"/>
        <v>9.9562236195903614E-4</v>
      </c>
      <c r="CE366" s="19">
        <f t="shared" si="253"/>
        <v>1.292235652146736</v>
      </c>
      <c r="CF366" s="4">
        <f t="shared" si="254"/>
        <v>1.2865787121980087E-3</v>
      </c>
      <c r="CG366" s="3">
        <f>IF('Ponderación por derecho'!$D$20="Error ponderación","",CF366/$CF$1127)</f>
        <v>8.6434500524144853E-4</v>
      </c>
      <c r="CH366" s="39"/>
    </row>
    <row r="367" spans="1:86" ht="18.95" customHeight="1">
      <c r="A367" s="7">
        <v>19075</v>
      </c>
      <c r="B367" s="7" t="s">
        <v>708</v>
      </c>
      <c r="C367" s="7" t="s">
        <v>293</v>
      </c>
      <c r="D367" s="5">
        <v>0</v>
      </c>
      <c r="E367" s="5">
        <v>5333</v>
      </c>
      <c r="F367" s="5">
        <v>87.28631</v>
      </c>
      <c r="G367" s="5">
        <v>60.103020000000001</v>
      </c>
      <c r="H367" s="5">
        <v>77.575609999999998</v>
      </c>
      <c r="I367" s="5">
        <v>39.232300000000002</v>
      </c>
      <c r="J367" s="5">
        <v>29.145900000000001</v>
      </c>
      <c r="K367" s="85">
        <v>3.7430499999999998E-2</v>
      </c>
      <c r="L367" s="85">
        <v>1.58202E-2</v>
      </c>
      <c r="M367" s="85">
        <v>7.7769599999999994E-2</v>
      </c>
      <c r="N367" s="85">
        <v>4.8266000000000003E-3</v>
      </c>
      <c r="O367" s="85">
        <v>1.19518E-2</v>
      </c>
      <c r="P367" s="85">
        <v>0.1277914</v>
      </c>
      <c r="Q367" s="85">
        <v>4.5275000000000003E-3</v>
      </c>
      <c r="R367" s="85">
        <v>1.6138999999999999E-3</v>
      </c>
      <c r="S367" s="85">
        <v>2.2645999999999999E-3</v>
      </c>
      <c r="T367" s="5">
        <v>0.96207030000000004</v>
      </c>
      <c r="U367" s="5">
        <v>7.62544E-2</v>
      </c>
      <c r="V367" s="5">
        <v>0.79138679999999995</v>
      </c>
      <c r="W367" s="5">
        <v>0.58060060000000002</v>
      </c>
      <c r="X367" s="5">
        <v>0.77380479999999996</v>
      </c>
      <c r="Y367" s="5">
        <v>0.80896880000000004</v>
      </c>
      <c r="Z367" s="5">
        <v>3.2019699999999998E-2</v>
      </c>
      <c r="AA367" s="5">
        <v>2.0626300000000002E-3</v>
      </c>
      <c r="AB367" s="5">
        <v>7.5005000000000004E-4</v>
      </c>
      <c r="AC367" s="5">
        <v>0.5635</v>
      </c>
      <c r="AD367" s="40">
        <v>5239.2649540596285</v>
      </c>
      <c r="AE367" s="19">
        <v>0.41320750000000001</v>
      </c>
      <c r="AF367" s="5">
        <v>0</v>
      </c>
      <c r="AG367" s="5">
        <v>1</v>
      </c>
      <c r="AH367" s="32">
        <v>1</v>
      </c>
      <c r="AI367" s="32">
        <v>0</v>
      </c>
      <c r="AJ367" s="32">
        <v>0</v>
      </c>
      <c r="AK367" s="16"/>
      <c r="AL367" s="34">
        <f t="shared" si="225"/>
        <v>1.0883895233090488</v>
      </c>
      <c r="AM367" s="34">
        <f t="shared" si="226"/>
        <v>0.39016465975142245</v>
      </c>
      <c r="AN367" s="34">
        <f t="shared" si="227"/>
        <v>0.38103304340520006</v>
      </c>
      <c r="AO367" s="34">
        <f t="shared" si="228"/>
        <v>1.7433145225967059</v>
      </c>
      <c r="AP367" s="34">
        <f t="shared" si="229"/>
        <v>0.32462985692509361</v>
      </c>
      <c r="AQ367" s="34">
        <f t="shared" si="230"/>
        <v>0.66593212867150309</v>
      </c>
      <c r="AR367" s="34">
        <f t="shared" si="231"/>
        <v>-5.5448298661986105E-2</v>
      </c>
      <c r="AS367" s="34">
        <f t="shared" si="232"/>
        <v>0.25011584445415996</v>
      </c>
      <c r="AT367" s="34">
        <f t="shared" si="233"/>
        <v>-3.9998167115838007E-2</v>
      </c>
      <c r="AU367" s="34">
        <f t="shared" si="234"/>
        <v>-0.12630100074935055</v>
      </c>
      <c r="AV367" s="34">
        <f t="shared" si="235"/>
        <v>2.4452535697448585</v>
      </c>
      <c r="AW367" s="34">
        <f t="shared" si="236"/>
        <v>-0.28481280417371729</v>
      </c>
      <c r="AX367" s="34">
        <f t="shared" si="237"/>
        <v>-0.15046713352199659</v>
      </c>
      <c r="AY367" s="34">
        <f t="shared" si="238"/>
        <v>-0.1221889845722603</v>
      </c>
      <c r="AZ367" s="34">
        <f t="shared" si="239"/>
        <v>0.34882149008729635</v>
      </c>
      <c r="BA367" s="34">
        <f t="shared" si="240"/>
        <v>-1.228992775906965</v>
      </c>
      <c r="BB367" s="34">
        <f t="shared" si="241"/>
        <v>-0.22091376211402899</v>
      </c>
      <c r="BC367" s="34">
        <f t="shared" si="242"/>
        <v>-0.57763250886037476</v>
      </c>
      <c r="BD367" s="34">
        <f t="shared" si="243"/>
        <v>-0.39851144395996535</v>
      </c>
      <c r="BE367" s="34">
        <f t="shared" si="244"/>
        <v>-0.80759938441329238</v>
      </c>
      <c r="BF367" s="34">
        <f t="shared" si="245"/>
        <v>-0.69581417431149728</v>
      </c>
      <c r="BG367" s="34">
        <f t="shared" si="246"/>
        <v>-9.6902176617058897E-2</v>
      </c>
      <c r="BH367" s="34">
        <f t="shared" si="247"/>
        <v>-9.6367756092677573E-2</v>
      </c>
      <c r="BI367" s="19">
        <f t="shared" si="255"/>
        <v>-6.0675867943420579E-2</v>
      </c>
      <c r="BJ367" s="19">
        <f t="shared" si="256"/>
        <v>3.7934199658469121E-2</v>
      </c>
      <c r="BK367" s="19">
        <f t="shared" si="257"/>
        <v>0.25362428630094469</v>
      </c>
      <c r="BL367" s="19">
        <f t="shared" si="258"/>
        <v>0.52419567809660539</v>
      </c>
      <c r="BM367" s="19">
        <f t="shared" si="259"/>
        <v>-6.6727529261407431E-2</v>
      </c>
      <c r="BN367" s="19">
        <f t="shared" si="260"/>
        <v>0.90868123621353825</v>
      </c>
      <c r="BO367" s="19">
        <f t="shared" si="261"/>
        <v>0.60244106950342835</v>
      </c>
      <c r="BP367" s="19">
        <f t="shared" si="262"/>
        <v>0.46896119489352611</v>
      </c>
      <c r="BQ367" s="19">
        <f t="shared" si="263"/>
        <v>9.0128788141763727E-2</v>
      </c>
      <c r="BR367" s="19">
        <f t="shared" si="264"/>
        <v>0.28976612070657654</v>
      </c>
      <c r="BS367" s="19">
        <f t="shared" si="265"/>
        <v>0.28994426088137032</v>
      </c>
      <c r="BT367" s="19">
        <f>IF(AND('[1]Ponderación por derecho'!$B$13&lt;&gt;1,'[1]Ponderación por derecho'!$B$13&lt;&gt;0),"Error ponderación",IFERROR(IF(SUM($BI$1126:$BS$1126)=0,0,SUMPRODUCT($BI$1126:$BS$1126,BI367:BS367)),""))</f>
        <v>0.58141174554746944</v>
      </c>
      <c r="BU367" s="34">
        <f t="shared" si="266"/>
        <v>0.59258934168488231</v>
      </c>
      <c r="BV367" s="16">
        <f t="shared" si="267"/>
        <v>0</v>
      </c>
      <c r="BW367" s="34">
        <f t="shared" si="248"/>
        <v>0.74016944017315478</v>
      </c>
      <c r="BX367" s="34">
        <f t="shared" si="249"/>
        <v>-4.9255509846587144E-2</v>
      </c>
      <c r="BY367" s="34">
        <f t="shared" si="268"/>
        <v>-1.0607136339878982</v>
      </c>
      <c r="BZ367" s="34">
        <f t="shared" si="269"/>
        <v>0.12326656788711017</v>
      </c>
      <c r="CA367" s="19">
        <f t="shared" si="250"/>
        <v>9.2765123920923828E-2</v>
      </c>
      <c r="CB367" s="16"/>
      <c r="CC367" s="5">
        <f t="shared" si="251"/>
        <v>19075</v>
      </c>
      <c r="CD367" s="6">
        <f t="shared" si="252"/>
        <v>7.7991393306808755E-4</v>
      </c>
      <c r="CE367" s="19">
        <f t="shared" si="253"/>
        <v>2.8076747978907388</v>
      </c>
      <c r="CF367" s="4">
        <f t="shared" si="254"/>
        <v>2.1897446943991141E-3</v>
      </c>
      <c r="CG367" s="3">
        <f>IF('Ponderación por derecho'!$D$20="Error ponderación","",CF367/$CF$1127)</f>
        <v>1.4711069532032989E-3</v>
      </c>
      <c r="CH367" s="39"/>
    </row>
    <row r="368" spans="1:86" ht="18.95" customHeight="1">
      <c r="A368" s="7">
        <v>19100</v>
      </c>
      <c r="B368" s="7" t="s">
        <v>708</v>
      </c>
      <c r="C368" s="7" t="s">
        <v>120</v>
      </c>
      <c r="D368" s="5">
        <v>0</v>
      </c>
      <c r="E368" s="5">
        <v>7183</v>
      </c>
      <c r="F368" s="5">
        <v>84.037239999999997</v>
      </c>
      <c r="G368" s="5">
        <v>62.63279</v>
      </c>
      <c r="H368" s="5">
        <v>75.992360000000005</v>
      </c>
      <c r="I368" s="5">
        <v>35.084429999999998</v>
      </c>
      <c r="J368" s="5">
        <v>38.156260000000003</v>
      </c>
      <c r="K368" s="85">
        <v>5.4348E-3</v>
      </c>
      <c r="L368" s="85">
        <v>3.1386000000000001E-3</v>
      </c>
      <c r="M368" s="85">
        <v>3.0521E-2</v>
      </c>
      <c r="N368" s="85">
        <v>0</v>
      </c>
      <c r="O368" s="85">
        <v>5.6289E-3</v>
      </c>
      <c r="P368" s="85">
        <v>1.9177099999999999E-2</v>
      </c>
      <c r="Q368" s="85">
        <v>1.3849500000000001E-2</v>
      </c>
      <c r="R368" s="85">
        <v>4.0390000000000001E-4</v>
      </c>
      <c r="S368" s="85">
        <v>7.7399999999999995E-4</v>
      </c>
      <c r="T368" s="5">
        <v>0.95298859999999996</v>
      </c>
      <c r="U368" s="5">
        <v>6.7427799999999996E-2</v>
      </c>
      <c r="V368" s="5">
        <v>0.80591000000000002</v>
      </c>
      <c r="W368" s="5">
        <v>0.5147079</v>
      </c>
      <c r="X368" s="5">
        <v>0.84848889999999999</v>
      </c>
      <c r="Y368" s="5">
        <v>0.8037609</v>
      </c>
      <c r="Z368" s="5">
        <v>3.79928E-2</v>
      </c>
      <c r="AA368" s="5">
        <v>1.1833499999999999E-3</v>
      </c>
      <c r="AB368" s="5">
        <v>1.39218E-3</v>
      </c>
      <c r="AC368" s="5">
        <v>0.48520000000000002</v>
      </c>
      <c r="AD368" s="40">
        <v>632.04789085340383</v>
      </c>
      <c r="AE368" s="19">
        <v>0.7377359</v>
      </c>
      <c r="AF368" s="5">
        <v>0</v>
      </c>
      <c r="AG368" s="5">
        <v>0</v>
      </c>
      <c r="AH368" s="32">
        <v>1</v>
      </c>
      <c r="AI368" s="32">
        <v>0</v>
      </c>
      <c r="AJ368" s="32">
        <v>0</v>
      </c>
      <c r="AK368" s="16"/>
      <c r="AL368" s="34">
        <f t="shared" si="225"/>
        <v>0.89005687431513836</v>
      </c>
      <c r="AM368" s="34">
        <f t="shared" si="226"/>
        <v>0.64428238214715383</v>
      </c>
      <c r="AN368" s="34">
        <f t="shared" si="227"/>
        <v>0.19065717660287212</v>
      </c>
      <c r="AO368" s="34">
        <f t="shared" si="228"/>
        <v>1.3730943926400823</v>
      </c>
      <c r="AP368" s="34">
        <f t="shared" si="229"/>
        <v>1.0051810806533761</v>
      </c>
      <c r="AQ368" s="34">
        <f t="shared" si="230"/>
        <v>-0.23916317202143658</v>
      </c>
      <c r="AR368" s="34">
        <f t="shared" si="231"/>
        <v>-0.49927364471574398</v>
      </c>
      <c r="AS368" s="34">
        <f t="shared" si="232"/>
        <v>-0.48503178854771861</v>
      </c>
      <c r="AT368" s="34">
        <f t="shared" si="233"/>
        <v>-0.15074875333706975</v>
      </c>
      <c r="AU368" s="34">
        <f t="shared" si="234"/>
        <v>-0.28693019215553578</v>
      </c>
      <c r="AV368" s="34">
        <f t="shared" si="235"/>
        <v>-0.18448683257593462</v>
      </c>
      <c r="AW368" s="34">
        <f t="shared" si="236"/>
        <v>-2.3656382286961285E-2</v>
      </c>
      <c r="AX368" s="34">
        <f t="shared" si="237"/>
        <v>-0.18910909866663336</v>
      </c>
      <c r="AY368" s="34">
        <f t="shared" si="238"/>
        <v>-0.18006294349599797</v>
      </c>
      <c r="AZ368" s="34">
        <f t="shared" si="239"/>
        <v>0.19105091946368344</v>
      </c>
      <c r="BA368" s="34">
        <f t="shared" si="240"/>
        <v>-1.3128936815600369</v>
      </c>
      <c r="BB368" s="34">
        <f t="shared" si="241"/>
        <v>0.13532627263999966</v>
      </c>
      <c r="BC368" s="34">
        <f t="shared" si="242"/>
        <v>-1.3134732024107358</v>
      </c>
      <c r="BD368" s="34">
        <f t="shared" si="243"/>
        <v>0.49652950613570762</v>
      </c>
      <c r="BE368" s="34">
        <f t="shared" si="244"/>
        <v>-0.88722869874993959</v>
      </c>
      <c r="BF368" s="34">
        <f t="shared" si="245"/>
        <v>-0.63605545950769127</v>
      </c>
      <c r="BG368" s="34">
        <f t="shared" si="246"/>
        <v>-0.16563378486116714</v>
      </c>
      <c r="BH368" s="34">
        <f t="shared" si="247"/>
        <v>-8.0361318429226003E-2</v>
      </c>
      <c r="BI368" s="19">
        <f t="shared" si="255"/>
        <v>-0.45379989232620049</v>
      </c>
      <c r="BJ368" s="19">
        <f t="shared" si="256"/>
        <v>9.34450033571365E-2</v>
      </c>
      <c r="BK368" s="19">
        <f t="shared" si="257"/>
        <v>-0.30281603888110536</v>
      </c>
      <c r="BL368" s="19">
        <f t="shared" si="258"/>
        <v>0.36965406048903432</v>
      </c>
      <c r="BM368" s="19">
        <f t="shared" si="259"/>
        <v>0.4049267982111826</v>
      </c>
      <c r="BN368" s="19">
        <f t="shared" si="260"/>
        <v>-6.0552885670245304E-2</v>
      </c>
      <c r="BO368" s="19">
        <f t="shared" si="261"/>
        <v>0.5134963099389348</v>
      </c>
      <c r="BP368" s="19">
        <f t="shared" si="262"/>
        <v>0.35047388782425248</v>
      </c>
      <c r="BQ368" s="19">
        <f t="shared" si="263"/>
        <v>2.4646157103816384E-2</v>
      </c>
      <c r="BR368" s="19">
        <f t="shared" si="264"/>
        <v>0.18145338198599106</v>
      </c>
      <c r="BS368" s="19">
        <f t="shared" si="265"/>
        <v>0.20987753746330481</v>
      </c>
      <c r="BT368" s="19">
        <f>IF(AND('[1]Ponderación por derecho'!$B$13&lt;&gt;1,'[1]Ponderación por derecho'!$B$13&lt;&gt;0),"Error ponderación",IFERROR(IF(SUM($BI$1126:$BS$1126)=0,0,SUMPRODUCT($BI$1126:$BS$1126,BI368:BS368)),""))</f>
        <v>0.25727128993982112</v>
      </c>
      <c r="BU368" s="34">
        <f t="shared" si="266"/>
        <v>0.26509833951791989</v>
      </c>
      <c r="BV368" s="16">
        <f t="shared" si="267"/>
        <v>0</v>
      </c>
      <c r="BW368" s="34">
        <f t="shared" si="248"/>
        <v>-0.39324517193032821</v>
      </c>
      <c r="BX368" s="34">
        <f t="shared" si="249"/>
        <v>-4.9514904226077738E-2</v>
      </c>
      <c r="BY368" s="34">
        <f t="shared" si="268"/>
        <v>0.27989481564789465</v>
      </c>
      <c r="BZ368" s="34">
        <f t="shared" si="269"/>
        <v>5.4288420169503769E-2</v>
      </c>
      <c r="CA368" s="19">
        <f t="shared" si="250"/>
        <v>4.0335996644266958E-2</v>
      </c>
      <c r="CB368" s="16"/>
      <c r="CC368" s="5">
        <f t="shared" si="251"/>
        <v>19100</v>
      </c>
      <c r="CD368" s="6">
        <f t="shared" si="252"/>
        <v>1.0504634879482603E-3</v>
      </c>
      <c r="CE368" s="19">
        <f t="shared" si="253"/>
        <v>1.6686179083468133</v>
      </c>
      <c r="CF368" s="4">
        <f t="shared" si="254"/>
        <v>1.7528221880549241E-3</v>
      </c>
      <c r="CG368" s="3">
        <f>IF('Ponderación por derecho'!$D$20="Error ponderación","",CF368/$CF$1127)</f>
        <v>1.1775751370340492E-3</v>
      </c>
      <c r="CH368" s="39"/>
    </row>
    <row r="369" spans="1:86" ht="18.95" customHeight="1">
      <c r="A369" s="7">
        <v>19110</v>
      </c>
      <c r="B369" s="7" t="s">
        <v>708</v>
      </c>
      <c r="C369" s="7" t="s">
        <v>740</v>
      </c>
      <c r="D369" s="5">
        <v>0</v>
      </c>
      <c r="E369" s="5">
        <v>6885</v>
      </c>
      <c r="F369" s="5">
        <v>82.284120000000001</v>
      </c>
      <c r="G369" s="5">
        <v>57.153979999999997</v>
      </c>
      <c r="H369" s="5">
        <v>70.481049999999996</v>
      </c>
      <c r="I369" s="5">
        <v>46.637120000000003</v>
      </c>
      <c r="J369" s="5">
        <v>33.222940000000001</v>
      </c>
      <c r="K369" s="85">
        <v>1.37216E-2</v>
      </c>
      <c r="L369" s="85">
        <v>1.14985E-2</v>
      </c>
      <c r="M369" s="85">
        <v>7.8310599999999994E-2</v>
      </c>
      <c r="N369" s="85">
        <v>2.5490000000000002E-4</v>
      </c>
      <c r="O369" s="85">
        <v>5.1260999999999998E-3</v>
      </c>
      <c r="P369" s="85">
        <v>4.1225600000000001E-2</v>
      </c>
      <c r="Q369" s="85">
        <v>3.2370000000000001E-4</v>
      </c>
      <c r="R369" s="85">
        <v>0</v>
      </c>
      <c r="S369" s="85">
        <v>1.9919999999999999E-4</v>
      </c>
      <c r="T369" s="5">
        <v>0.97783489999999995</v>
      </c>
      <c r="U369" s="5">
        <v>0.18813579999999999</v>
      </c>
      <c r="V369" s="5">
        <v>0.84634330000000002</v>
      </c>
      <c r="W369" s="5">
        <v>0.65970660000000003</v>
      </c>
      <c r="X369" s="5">
        <v>0.87568259999999998</v>
      </c>
      <c r="Y369" s="5">
        <v>0.78777169999999996</v>
      </c>
      <c r="Z369" s="5">
        <v>5.95399E-2</v>
      </c>
      <c r="AA369" s="5">
        <v>2.6143799999999999E-3</v>
      </c>
      <c r="AB369" s="5">
        <v>2.9049000000000002E-4</v>
      </c>
      <c r="AC369" s="5">
        <v>0.59609999999999996</v>
      </c>
      <c r="AD369" s="40">
        <v>16128.830791575889</v>
      </c>
      <c r="AE369" s="19">
        <v>0.84811320000000001</v>
      </c>
      <c r="AF369" s="5">
        <v>1</v>
      </c>
      <c r="AG369" s="5">
        <v>1</v>
      </c>
      <c r="AH369" s="32">
        <v>0</v>
      </c>
      <c r="AI369" s="32">
        <v>0</v>
      </c>
      <c r="AJ369" s="32">
        <v>1</v>
      </c>
      <c r="AK369" s="16"/>
      <c r="AL369" s="34">
        <f t="shared" si="225"/>
        <v>0.78304134876345655</v>
      </c>
      <c r="AM369" s="34">
        <f t="shared" si="226"/>
        <v>9.3930880374677145E-2</v>
      </c>
      <c r="AN369" s="34">
        <f t="shared" si="227"/>
        <v>-0.47204322981831498</v>
      </c>
      <c r="AO369" s="34">
        <f t="shared" si="228"/>
        <v>2.4042352898110599</v>
      </c>
      <c r="AP369" s="34">
        <f t="shared" si="229"/>
        <v>0.63256811479593966</v>
      </c>
      <c r="AQ369" s="34">
        <f t="shared" si="230"/>
        <v>-4.74593039889814E-3</v>
      </c>
      <c r="AR369" s="34">
        <f t="shared" si="231"/>
        <v>-0.20669735225463415</v>
      </c>
      <c r="AS369" s="34">
        <f t="shared" si="232"/>
        <v>0.25853333977579945</v>
      </c>
      <c r="AT369" s="34">
        <f t="shared" si="233"/>
        <v>-0.14489984842931025</v>
      </c>
      <c r="AU369" s="34">
        <f t="shared" si="234"/>
        <v>-0.29970350146598346</v>
      </c>
      <c r="AV369" s="34">
        <f t="shared" si="235"/>
        <v>0.34934555653461541</v>
      </c>
      <c r="AW369" s="34">
        <f t="shared" si="236"/>
        <v>-0.40258252808785</v>
      </c>
      <c r="AX369" s="34">
        <f t="shared" si="237"/>
        <v>-0.20200785050292994</v>
      </c>
      <c r="AY369" s="34">
        <f t="shared" si="238"/>
        <v>-0.20238009872836371</v>
      </c>
      <c r="AZ369" s="34">
        <f t="shared" si="239"/>
        <v>0.62268981183905769</v>
      </c>
      <c r="BA369" s="34">
        <f t="shared" si="240"/>
        <v>-0.16550844607060614</v>
      </c>
      <c r="BB369" s="34">
        <f t="shared" si="241"/>
        <v>1.1271159744426327</v>
      </c>
      <c r="BC369" s="34">
        <f t="shared" si="242"/>
        <v>0.30576449724189236</v>
      </c>
      <c r="BD369" s="34">
        <f t="shared" si="243"/>
        <v>0.82242852727429916</v>
      </c>
      <c r="BE369" s="34">
        <f t="shared" si="244"/>
        <v>-1.1317051734886081</v>
      </c>
      <c r="BF369" s="34">
        <f t="shared" si="245"/>
        <v>-0.42048448233518709</v>
      </c>
      <c r="BG369" s="34">
        <f t="shared" si="246"/>
        <v>-5.377295174138029E-2</v>
      </c>
      <c r="BH369" s="34">
        <f t="shared" si="247"/>
        <v>-0.10782325341037929</v>
      </c>
      <c r="BI369" s="19">
        <f t="shared" si="255"/>
        <v>-0.21409920209593977</v>
      </c>
      <c r="BJ369" s="19">
        <f t="shared" si="256"/>
        <v>0.33811650085422523</v>
      </c>
      <c r="BK369" s="19">
        <f t="shared" si="257"/>
        <v>0.44911306192704953</v>
      </c>
      <c r="BL369" s="19">
        <f t="shared" si="258"/>
        <v>0.31907075016707315</v>
      </c>
      <c r="BM369" s="19">
        <f t="shared" si="259"/>
        <v>0.38509771353475175</v>
      </c>
      <c r="BN369" s="19">
        <f t="shared" si="260"/>
        <v>2.2724393648794935E-4</v>
      </c>
      <c r="BO369" s="19">
        <f t="shared" si="261"/>
        <v>0.8747808578540891</v>
      </c>
      <c r="BP369" s="19">
        <f t="shared" si="262"/>
        <v>0.29051674913026332</v>
      </c>
      <c r="BQ369" s="19">
        <f t="shared" si="263"/>
        <v>5.3392255899968578E-2</v>
      </c>
      <c r="BR369" s="19">
        <f t="shared" si="264"/>
        <v>0.17562943276457085</v>
      </c>
      <c r="BS369" s="19">
        <f t="shared" si="265"/>
        <v>0.15761266554157119</v>
      </c>
      <c r="BT369" s="19">
        <f>IF(AND('[1]Ponderación por derecho'!$B$13&lt;&gt;1,'[1]Ponderación por derecho'!$B$13&lt;&gt;0),"Error ponderación",IFERROR(IF(SUM($BI$1126:$BS$1126)=0,0,SUMPRODUCT($BI$1126:$BS$1126,BI369:BS369)),""))</f>
        <v>0.50508190227883598</v>
      </c>
      <c r="BU369" s="34">
        <f t="shared" si="266"/>
        <v>0.51547049880416007</v>
      </c>
      <c r="BV369" s="16">
        <f t="shared" si="267"/>
        <v>0</v>
      </c>
      <c r="BW369" s="34">
        <f t="shared" si="248"/>
        <v>1.2120636464895469</v>
      </c>
      <c r="BX369" s="34">
        <f t="shared" si="249"/>
        <v>-4.8642408242171149E-2</v>
      </c>
      <c r="BY369" s="34">
        <f t="shared" si="268"/>
        <v>0.73585719375712888</v>
      </c>
      <c r="BZ369" s="34">
        <f t="shared" si="269"/>
        <v>-0.63309281066816814</v>
      </c>
      <c r="CA369" s="19">
        <f t="shared" si="250"/>
        <v>-0.48213088934279469</v>
      </c>
      <c r="CB369" s="16"/>
      <c r="CC369" s="5">
        <f t="shared" si="251"/>
        <v>19110</v>
      </c>
      <c r="CD369" s="6">
        <f t="shared" si="252"/>
        <v>1.006883073162157E-3</v>
      </c>
      <c r="CE369" s="19">
        <f t="shared" si="253"/>
        <v>1.8206561101826717</v>
      </c>
      <c r="CF369" s="4">
        <f t="shared" si="254"/>
        <v>1.8331878193921871E-3</v>
      </c>
      <c r="CG369" s="3">
        <f>IF('Ponderación por derecho'!$D$20="Error ponderación","",CF369/$CF$1127)</f>
        <v>1.2315661065572167E-3</v>
      </c>
      <c r="CH369" s="39"/>
    </row>
    <row r="370" spans="1:86" ht="18.95" customHeight="1">
      <c r="A370" s="7">
        <v>19130</v>
      </c>
      <c r="B370" s="7" t="s">
        <v>708</v>
      </c>
      <c r="C370" s="7" t="s">
        <v>739</v>
      </c>
      <c r="D370" s="5">
        <v>0</v>
      </c>
      <c r="E370" s="5">
        <v>4191</v>
      </c>
      <c r="F370" s="5">
        <v>90.691860000000005</v>
      </c>
      <c r="G370" s="5">
        <v>62.587409999999998</v>
      </c>
      <c r="H370" s="5">
        <v>75.844989999999996</v>
      </c>
      <c r="I370" s="5">
        <v>49.353149999999999</v>
      </c>
      <c r="J370" s="5">
        <v>41.282049999999998</v>
      </c>
      <c r="K370" s="85">
        <v>2.4207E-3</v>
      </c>
      <c r="L370" s="85">
        <v>1.0415900000000001E-2</v>
      </c>
      <c r="M370" s="85">
        <v>8.2994899999999996E-2</v>
      </c>
      <c r="N370" s="85">
        <v>3.0709999999999998E-4</v>
      </c>
      <c r="O370" s="85">
        <v>7.9369000000000002E-3</v>
      </c>
      <c r="P370" s="85">
        <v>4.1657399999999997E-2</v>
      </c>
      <c r="Q370" s="85">
        <v>1.5437999999999999E-3</v>
      </c>
      <c r="R370" s="85">
        <v>5.1340000000000001E-4</v>
      </c>
      <c r="S370" s="85">
        <v>1.2478999999999999E-3</v>
      </c>
      <c r="T370" s="5">
        <v>0.95179369999999996</v>
      </c>
      <c r="U370" s="5">
        <v>0.1002242</v>
      </c>
      <c r="V370" s="5">
        <v>0.80179370000000005</v>
      </c>
      <c r="W370" s="5">
        <v>0.61995520000000004</v>
      </c>
      <c r="X370" s="5">
        <v>0.75044849999999996</v>
      </c>
      <c r="Y370" s="5">
        <v>0.80403590000000003</v>
      </c>
      <c r="Z370" s="5">
        <v>1.9342399999999999E-2</v>
      </c>
      <c r="AA370" s="5">
        <v>4.0563099999999996E-3</v>
      </c>
      <c r="AB370" s="5">
        <v>1.1930300000000001E-3</v>
      </c>
      <c r="AC370" s="5">
        <v>0.54200000000000004</v>
      </c>
      <c r="AD370" s="40">
        <v>575603.43593414454</v>
      </c>
      <c r="AE370" s="19">
        <v>0.84811320000000001</v>
      </c>
      <c r="AF370" s="5">
        <v>1</v>
      </c>
      <c r="AG370" s="5">
        <v>0</v>
      </c>
      <c r="AH370" s="32">
        <v>1</v>
      </c>
      <c r="AI370" s="32">
        <v>0</v>
      </c>
      <c r="AJ370" s="32">
        <v>1</v>
      </c>
      <c r="AK370" s="16"/>
      <c r="AL370" s="34">
        <f t="shared" si="225"/>
        <v>1.2962741650007368</v>
      </c>
      <c r="AM370" s="34">
        <f t="shared" si="226"/>
        <v>0.63972391942432971</v>
      </c>
      <c r="AN370" s="34">
        <f t="shared" si="227"/>
        <v>0.17293685985525742</v>
      </c>
      <c r="AO370" s="34">
        <f t="shared" si="228"/>
        <v>2.6466558525495465</v>
      </c>
      <c r="AP370" s="34">
        <f t="shared" si="229"/>
        <v>1.2412715597926807</v>
      </c>
      <c r="AQ370" s="34">
        <f t="shared" si="230"/>
        <v>-0.3244261212870751</v>
      </c>
      <c r="AR370" s="34">
        <f t="shared" si="231"/>
        <v>-0.24458573539538911</v>
      </c>
      <c r="AS370" s="34">
        <f t="shared" si="232"/>
        <v>0.33141702431398051</v>
      </c>
      <c r="AT370" s="34">
        <f t="shared" si="233"/>
        <v>-0.14370207347370004</v>
      </c>
      <c r="AU370" s="34">
        <f t="shared" si="234"/>
        <v>-0.2282969425761536</v>
      </c>
      <c r="AV370" s="34">
        <f t="shared" si="235"/>
        <v>0.35980018272768677</v>
      </c>
      <c r="AW370" s="34">
        <f t="shared" si="236"/>
        <v>-0.36840134911938494</v>
      </c>
      <c r="AX370" s="34">
        <f t="shared" si="237"/>
        <v>-0.18561216049858567</v>
      </c>
      <c r="AY370" s="34">
        <f t="shared" si="238"/>
        <v>-0.16166332647334986</v>
      </c>
      <c r="AZ370" s="34">
        <f t="shared" si="239"/>
        <v>0.17029268534031963</v>
      </c>
      <c r="BA370" s="34">
        <f t="shared" si="240"/>
        <v>-1.0011487670787633</v>
      </c>
      <c r="BB370" s="34">
        <f t="shared" si="241"/>
        <v>3.4357419008707146E-2</v>
      </c>
      <c r="BC370" s="34">
        <f t="shared" si="242"/>
        <v>-0.13814958953248185</v>
      </c>
      <c r="BD370" s="34">
        <f t="shared" si="243"/>
        <v>-0.67842169182690826</v>
      </c>
      <c r="BE370" s="34">
        <f t="shared" si="244"/>
        <v>-0.88302392111546502</v>
      </c>
      <c r="BF370" s="34">
        <f t="shared" si="245"/>
        <v>-0.82264599617657364</v>
      </c>
      <c r="BG370" s="34">
        <f t="shared" si="246"/>
        <v>5.8939913188365556E-2</v>
      </c>
      <c r="BH370" s="34">
        <f t="shared" si="247"/>
        <v>-8.5325550065617969E-2</v>
      </c>
      <c r="BI370" s="19">
        <f t="shared" si="255"/>
        <v>-0.38421267617019367</v>
      </c>
      <c r="BJ370" s="19">
        <f t="shared" si="256"/>
        <v>0.14316520101254926</v>
      </c>
      <c r="BK370" s="19">
        <f t="shared" si="257"/>
        <v>0.49651386659407848</v>
      </c>
      <c r="BL370" s="19">
        <f t="shared" si="258"/>
        <v>0.57628604576351838</v>
      </c>
      <c r="BM370" s="19">
        <f t="shared" si="259"/>
        <v>0.1115176417965396</v>
      </c>
      <c r="BN370" s="19">
        <f t="shared" si="260"/>
        <v>0.25768347553765286</v>
      </c>
      <c r="BO370" s="19">
        <f t="shared" si="261"/>
        <v>0.81618239625682698</v>
      </c>
      <c r="BP370" s="19">
        <f t="shared" si="262"/>
        <v>0.55533100225107557</v>
      </c>
      <c r="BQ370" s="19">
        <f t="shared" si="263"/>
        <v>0.10398828078360445</v>
      </c>
      <c r="BR370" s="19">
        <f t="shared" si="264"/>
        <v>0.39785025057191753</v>
      </c>
      <c r="BS370" s="19">
        <f t="shared" si="265"/>
        <v>0.34976176282058963</v>
      </c>
      <c r="BT370" s="19">
        <f>IF(AND('[1]Ponderación por derecho'!$B$13&lt;&gt;1,'[1]Ponderación por derecho'!$B$13&lt;&gt;0),"Error ponderación",IFERROR(IF(SUM($BI$1126:$BS$1126)=0,0,SUMPRODUCT($BI$1126:$BS$1126,BI370:BS370)),""))</f>
        <v>0.51402928099221923</v>
      </c>
      <c r="BU370" s="34">
        <f t="shared" si="266"/>
        <v>0.52451036399506989</v>
      </c>
      <c r="BV370" s="16">
        <f t="shared" si="267"/>
        <v>0</v>
      </c>
      <c r="BW370" s="34">
        <f t="shared" si="248"/>
        <v>0.42895086852277359</v>
      </c>
      <c r="BX370" s="34">
        <f t="shared" si="249"/>
        <v>-1.7143009353266427E-2</v>
      </c>
      <c r="BY370" s="34">
        <f t="shared" si="268"/>
        <v>0.73585719375712888</v>
      </c>
      <c r="BZ370" s="34">
        <f t="shared" si="269"/>
        <v>-0.38255501764221206</v>
      </c>
      <c r="CA370" s="19">
        <f t="shared" si="250"/>
        <v>-0.29170133632048606</v>
      </c>
      <c r="CB370" s="16"/>
      <c r="CC370" s="5">
        <f t="shared" si="251"/>
        <v>19130</v>
      </c>
      <c r="CD370" s="6">
        <f t="shared" si="252"/>
        <v>6.1290442405557001E-4</v>
      </c>
      <c r="CE370" s="19">
        <f t="shared" si="253"/>
        <v>2.3850584146992886</v>
      </c>
      <c r="CF370" s="4">
        <f t="shared" si="254"/>
        <v>1.4618128540001584E-3</v>
      </c>
      <c r="CG370" s="3">
        <f>IF('Ponderación por derecho'!$D$20="Error ponderación","",CF370/$CF$1127)</f>
        <v>9.8207022001334438E-4</v>
      </c>
      <c r="CH370" s="39"/>
    </row>
    <row r="371" spans="1:86" ht="18.95" customHeight="1">
      <c r="A371" s="7">
        <v>19137</v>
      </c>
      <c r="B371" s="7" t="s">
        <v>708</v>
      </c>
      <c r="C371" s="7" t="s">
        <v>738</v>
      </c>
      <c r="D371" s="5">
        <v>0</v>
      </c>
      <c r="E371" s="5">
        <v>2072</v>
      </c>
      <c r="F371" s="5">
        <v>87.104470000000006</v>
      </c>
      <c r="G371" s="5">
        <v>60.772500000000001</v>
      </c>
      <c r="H371" s="5">
        <v>75.544439999999994</v>
      </c>
      <c r="I371" s="5">
        <v>44.219970000000004</v>
      </c>
      <c r="J371" s="5">
        <v>35.529380000000003</v>
      </c>
      <c r="K371" s="85">
        <v>1.2304000000000001E-2</v>
      </c>
      <c r="L371" s="85">
        <v>3.1565E-3</v>
      </c>
      <c r="M371" s="85">
        <v>2.6578899999999999E-2</v>
      </c>
      <c r="N371" s="85">
        <v>0</v>
      </c>
      <c r="O371" s="85">
        <v>8.2039999999999999E-4</v>
      </c>
      <c r="P371" s="85">
        <v>1.0834699999999999E-2</v>
      </c>
      <c r="Q371" s="85">
        <v>1.4300999999999999E-3</v>
      </c>
      <c r="R371" s="85">
        <v>1.7151E-3</v>
      </c>
      <c r="S371" s="85">
        <v>1.8366000000000001E-3</v>
      </c>
      <c r="T371" s="5">
        <v>0.98868460000000002</v>
      </c>
      <c r="U371" s="5">
        <v>0.2864215</v>
      </c>
      <c r="V371" s="5">
        <v>0.82602549999999997</v>
      </c>
      <c r="W371" s="5">
        <v>0.67043850000000005</v>
      </c>
      <c r="X371" s="5">
        <v>0.84582749999999995</v>
      </c>
      <c r="Y371" s="5">
        <v>0.91089109999999995</v>
      </c>
      <c r="Z371" s="5">
        <v>0.1073446</v>
      </c>
      <c r="AA371" s="5">
        <v>7.4806899999999999E-3</v>
      </c>
      <c r="AB371" s="5">
        <v>8.2046299999999992E-3</v>
      </c>
      <c r="AC371" s="5">
        <v>0.48620000000000002</v>
      </c>
      <c r="AD371" s="40">
        <v>9768.3397683397689</v>
      </c>
      <c r="AE371" s="19">
        <v>0.65943399999999996</v>
      </c>
      <c r="AF371" s="5">
        <v>0</v>
      </c>
      <c r="AG371" s="5">
        <v>0</v>
      </c>
      <c r="AH371" s="32">
        <v>0</v>
      </c>
      <c r="AI371" s="32">
        <v>0</v>
      </c>
      <c r="AJ371" s="32">
        <v>1</v>
      </c>
      <c r="AK371" s="16"/>
      <c r="AL371" s="34">
        <f t="shared" si="225"/>
        <v>1.0772894827149553</v>
      </c>
      <c r="AM371" s="34">
        <f t="shared" si="226"/>
        <v>0.45741454127800169</v>
      </c>
      <c r="AN371" s="34">
        <f t="shared" si="227"/>
        <v>0.13679761035742691</v>
      </c>
      <c r="AO371" s="34">
        <f t="shared" si="228"/>
        <v>2.1884914050883828</v>
      </c>
      <c r="AP371" s="34">
        <f t="shared" si="229"/>
        <v>0.80677320365541483</v>
      </c>
      <c r="AQ371" s="34">
        <f t="shared" si="230"/>
        <v>-4.484704080630636E-2</v>
      </c>
      <c r="AR371" s="34">
        <f t="shared" si="231"/>
        <v>-0.49864718798359964</v>
      </c>
      <c r="AS371" s="34">
        <f t="shared" si="232"/>
        <v>-0.54636747857994605</v>
      </c>
      <c r="AT371" s="34">
        <f t="shared" si="233"/>
        <v>-0.15074875333706975</v>
      </c>
      <c r="AU371" s="34">
        <f t="shared" si="234"/>
        <v>-0.40908702950495479</v>
      </c>
      <c r="AV371" s="34">
        <f t="shared" si="235"/>
        <v>-0.38647079170766024</v>
      </c>
      <c r="AW371" s="34">
        <f t="shared" si="236"/>
        <v>-0.37158666183860017</v>
      </c>
      <c r="AX371" s="34">
        <f t="shared" si="237"/>
        <v>-0.14723526007353605</v>
      </c>
      <c r="AY371" s="34">
        <f t="shared" si="238"/>
        <v>-0.1388064905559982</v>
      </c>
      <c r="AZ371" s="34">
        <f t="shared" si="239"/>
        <v>0.81117471665809038</v>
      </c>
      <c r="BA371" s="34">
        <f t="shared" si="240"/>
        <v>0.76874248211761309</v>
      </c>
      <c r="BB371" s="34">
        <f t="shared" si="241"/>
        <v>0.62874001197393525</v>
      </c>
      <c r="BC371" s="34">
        <f t="shared" si="242"/>
        <v>0.42561037909395083</v>
      </c>
      <c r="BD371" s="34">
        <f t="shared" si="243"/>
        <v>0.46463433722311909</v>
      </c>
      <c r="BE371" s="34">
        <f t="shared" si="244"/>
        <v>0.75080282465638637</v>
      </c>
      <c r="BF371" s="34">
        <f t="shared" si="245"/>
        <v>5.7784328429993169E-2</v>
      </c>
      <c r="BG371" s="34">
        <f t="shared" si="246"/>
        <v>0.32661704065511027</v>
      </c>
      <c r="BH371" s="34">
        <f t="shared" si="247"/>
        <v>8.9453292724871555E-2</v>
      </c>
      <c r="BI371" s="19">
        <f t="shared" si="255"/>
        <v>0.28689768388957787</v>
      </c>
      <c r="BJ371" s="19">
        <f t="shared" si="256"/>
        <v>0.19583578842277913</v>
      </c>
      <c r="BK371" s="19">
        <f t="shared" si="257"/>
        <v>0.3188441277429867</v>
      </c>
      <c r="BL371" s="19">
        <f t="shared" si="258"/>
        <v>0.46327036468894278</v>
      </c>
      <c r="BM371" s="19">
        <f t="shared" si="259"/>
        <v>0.28744017045785969</v>
      </c>
      <c r="BN371" s="19">
        <f t="shared" si="260"/>
        <v>0.48054050522122721</v>
      </c>
      <c r="BO371" s="19">
        <f t="shared" si="261"/>
        <v>0.87602648663595772</v>
      </c>
      <c r="BP371" s="19">
        <f t="shared" si="262"/>
        <v>0.46502711132070962</v>
      </c>
      <c r="BQ371" s="19">
        <f t="shared" si="263"/>
        <v>0.33208910686298337</v>
      </c>
      <c r="BR371" s="19">
        <f t="shared" si="264"/>
        <v>0.42170001093802245</v>
      </c>
      <c r="BS371" s="19">
        <f t="shared" si="265"/>
        <v>0.34264542829460948</v>
      </c>
      <c r="BT371" s="19">
        <f>IF(AND('[1]Ponderación por derecho'!$B$13&lt;&gt;1,'[1]Ponderación por derecho'!$B$13&lt;&gt;0),"Error ponderación",IFERROR(IF(SUM($BI$1126:$BS$1126)=0,0,SUMPRODUCT($BI$1126:$BS$1126,BI371:BS371)),""))</f>
        <v>0.62134255256890292</v>
      </c>
      <c r="BU371" s="34">
        <f t="shared" si="266"/>
        <v>0.63293290196115248</v>
      </c>
      <c r="BV371" s="16">
        <f t="shared" si="267"/>
        <v>0</v>
      </c>
      <c r="BW371" s="34">
        <f t="shared" si="248"/>
        <v>-0.37876988952798485</v>
      </c>
      <c r="BX371" s="34">
        <f t="shared" si="249"/>
        <v>-4.9000515012395614E-2</v>
      </c>
      <c r="BY371" s="34">
        <f t="shared" si="268"/>
        <v>-4.3565900771799115E-2</v>
      </c>
      <c r="BZ371" s="34">
        <f t="shared" si="269"/>
        <v>0.15711210177072651</v>
      </c>
      <c r="CA371" s="19">
        <f t="shared" si="250"/>
        <v>0.11849054367262864</v>
      </c>
      <c r="CB371" s="16"/>
      <c r="CC371" s="5">
        <f t="shared" si="251"/>
        <v>19137</v>
      </c>
      <c r="CD371" s="6">
        <f t="shared" si="252"/>
        <v>3.030155014657936E-4</v>
      </c>
      <c r="CE371" s="19">
        <f t="shared" si="253"/>
        <v>2.2581368129272641</v>
      </c>
      <c r="CF371" s="4">
        <f t="shared" si="254"/>
        <v>6.8425045874752387E-4</v>
      </c>
      <c r="CG371" s="3">
        <f>IF('Ponderación por derecho'!$D$20="Error ponderación","",CF371/$CF$1127)</f>
        <v>4.5969085353680971E-4</v>
      </c>
      <c r="CH371" s="39"/>
    </row>
    <row r="372" spans="1:86" ht="18.95" customHeight="1">
      <c r="A372" s="7">
        <v>19142</v>
      </c>
      <c r="B372" s="7" t="s">
        <v>708</v>
      </c>
      <c r="C372" s="7" t="s">
        <v>737</v>
      </c>
      <c r="D372" s="5">
        <v>0</v>
      </c>
      <c r="E372" s="5">
        <v>5882</v>
      </c>
      <c r="F372" s="5">
        <v>74.023989999999998</v>
      </c>
      <c r="G372" s="5">
        <v>50.187849999999997</v>
      </c>
      <c r="H372" s="5">
        <v>73.334519999999998</v>
      </c>
      <c r="I372" s="5">
        <v>34.099739999999997</v>
      </c>
      <c r="J372" s="5">
        <v>23.684940000000001</v>
      </c>
      <c r="K372" s="85">
        <v>8.4953000000000008E-3</v>
      </c>
      <c r="L372" s="85">
        <v>1.4504400000000001E-2</v>
      </c>
      <c r="M372" s="85">
        <v>6.8579899999999999E-2</v>
      </c>
      <c r="N372" s="85">
        <v>1.392E-4</v>
      </c>
      <c r="O372" s="85">
        <v>1.14678E-2</v>
      </c>
      <c r="P372" s="85">
        <v>1.9764E-2</v>
      </c>
      <c r="Q372" s="85">
        <v>3.3206899999999998E-2</v>
      </c>
      <c r="R372" s="85">
        <v>3.6748000000000002E-3</v>
      </c>
      <c r="S372" s="85">
        <v>2.8216000000000001E-3</v>
      </c>
      <c r="T372" s="5">
        <v>0.94262570000000001</v>
      </c>
      <c r="U372" s="5">
        <v>0.34559570000000001</v>
      </c>
      <c r="V372" s="5">
        <v>0.83513329999999997</v>
      </c>
      <c r="W372" s="5">
        <v>0.77674650000000001</v>
      </c>
      <c r="X372" s="5">
        <v>0.86736420000000003</v>
      </c>
      <c r="Y372" s="5">
        <v>0.90853859999999997</v>
      </c>
      <c r="Z372" s="5">
        <v>1.36364E-2</v>
      </c>
      <c r="AA372" s="5">
        <v>4.7602900000000004E-3</v>
      </c>
      <c r="AB372" s="5">
        <v>1.7001E-3</v>
      </c>
      <c r="AC372" s="5">
        <v>0.4985</v>
      </c>
      <c r="AD372" s="40">
        <v>1747.7048622917375</v>
      </c>
      <c r="AE372" s="19">
        <v>0.75377360000000004</v>
      </c>
      <c r="AF372" s="5">
        <v>1</v>
      </c>
      <c r="AG372" s="5">
        <v>0</v>
      </c>
      <c r="AH372" s="32">
        <v>0</v>
      </c>
      <c r="AI372" s="32">
        <v>0</v>
      </c>
      <c r="AJ372" s="32">
        <v>1</v>
      </c>
      <c r="AK372" s="16"/>
      <c r="AL372" s="34">
        <f t="shared" si="225"/>
        <v>0.2788190747176314</v>
      </c>
      <c r="AM372" s="34">
        <f t="shared" si="226"/>
        <v>-0.60582328285461917</v>
      </c>
      <c r="AN372" s="34">
        <f t="shared" si="227"/>
        <v>-0.12893138731432544</v>
      </c>
      <c r="AO372" s="34">
        <f t="shared" si="228"/>
        <v>1.2852054135334594</v>
      </c>
      <c r="AP372" s="34">
        <f t="shared" si="229"/>
        <v>-8.7835683933562475E-2</v>
      </c>
      <c r="AQ372" s="34">
        <f t="shared" si="230"/>
        <v>-0.1525876581939303</v>
      </c>
      <c r="AR372" s="34">
        <f t="shared" si="231"/>
        <v>-0.10149811811201877</v>
      </c>
      <c r="AS372" s="34">
        <f t="shared" si="232"/>
        <v>0.10713200571613681</v>
      </c>
      <c r="AT372" s="34">
        <f t="shared" si="233"/>
        <v>-0.14755468678877581</v>
      </c>
      <c r="AU372" s="34">
        <f t="shared" si="234"/>
        <v>-0.13859670820013953</v>
      </c>
      <c r="AV372" s="34">
        <f t="shared" si="235"/>
        <v>-0.1702769666363477</v>
      </c>
      <c r="AW372" s="34">
        <f t="shared" si="236"/>
        <v>0.51864240778284021</v>
      </c>
      <c r="AX372" s="34">
        <f t="shared" si="237"/>
        <v>-8.4651244293416403E-2</v>
      </c>
      <c r="AY372" s="34">
        <f t="shared" si="238"/>
        <v>-0.10056293122426493</v>
      </c>
      <c r="AZ372" s="34">
        <f t="shared" si="239"/>
        <v>1.1022879964975493E-2</v>
      </c>
      <c r="BA372" s="34">
        <f t="shared" si="240"/>
        <v>1.3312205564946111</v>
      </c>
      <c r="BB372" s="34">
        <f t="shared" si="241"/>
        <v>0.85214552787488862</v>
      </c>
      <c r="BC372" s="34">
        <f t="shared" si="242"/>
        <v>1.6127791011216068</v>
      </c>
      <c r="BD372" s="34">
        <f t="shared" si="243"/>
        <v>0.72273784827735332</v>
      </c>
      <c r="BE372" s="34">
        <f t="shared" si="244"/>
        <v>0.71483286325602169</v>
      </c>
      <c r="BF372" s="34">
        <f t="shared" si="245"/>
        <v>-0.87973247165338064</v>
      </c>
      <c r="BG372" s="34">
        <f t="shared" si="246"/>
        <v>0.11396866122276568</v>
      </c>
      <c r="BH372" s="34">
        <f t="shared" si="247"/>
        <v>-7.2685766305310276E-2</v>
      </c>
      <c r="BI372" s="19">
        <f t="shared" si="255"/>
        <v>0.3499005036621185</v>
      </c>
      <c r="BJ372" s="19">
        <f t="shared" si="256"/>
        <v>4.827470896941688E-2</v>
      </c>
      <c r="BK372" s="19">
        <f t="shared" si="257"/>
        <v>0.66624339385179165</v>
      </c>
      <c r="BL372" s="19">
        <f t="shared" si="258"/>
        <v>6.5632193964427793E-2</v>
      </c>
      <c r="BM372" s="19">
        <f t="shared" si="259"/>
        <v>0.16543515204788378</v>
      </c>
      <c r="BN372" s="19">
        <f t="shared" si="260"/>
        <v>0.27445832377910179</v>
      </c>
      <c r="BO372" s="19">
        <f t="shared" si="261"/>
        <v>0.60495690042709171</v>
      </c>
      <c r="BP372" s="19">
        <f t="shared" si="262"/>
        <v>9.7083915212107491E-2</v>
      </c>
      <c r="BQ372" s="19">
        <f t="shared" si="263"/>
        <v>-0.23382544272000472</v>
      </c>
      <c r="BR372" s="19">
        <f t="shared" si="264"/>
        <v>9.7408268238710696E-2</v>
      </c>
      <c r="BS372" s="19">
        <f t="shared" si="265"/>
        <v>3.5190125729352061E-2</v>
      </c>
      <c r="BT372" s="19">
        <f>IF(AND('[1]Ponderación por derecho'!$B$13&lt;&gt;1,'[1]Ponderación por derecho'!$B$13&lt;&gt;0),"Error ponderación",IFERROR(IF(SUM($BI$1126:$BS$1126)=0,0,SUMPRODUCT($BI$1126:$BS$1126,BI372:BS372)),""))</f>
        <v>0.3944708891411598</v>
      </c>
      <c r="BU372" s="34">
        <f t="shared" si="266"/>
        <v>0.40371613147209329</v>
      </c>
      <c r="BV372" s="16">
        <f t="shared" si="267"/>
        <v>0</v>
      </c>
      <c r="BW372" s="34">
        <f t="shared" si="248"/>
        <v>-0.20072391597916212</v>
      </c>
      <c r="BX372" s="34">
        <f t="shared" si="249"/>
        <v>-4.9452090787105711E-2</v>
      </c>
      <c r="BY372" s="34">
        <f t="shared" si="268"/>
        <v>0.3461456464926651</v>
      </c>
      <c r="BZ372" s="34">
        <f t="shared" si="269"/>
        <v>-3.198987990879909E-2</v>
      </c>
      <c r="CA372" s="19">
        <f t="shared" si="250"/>
        <v>-2.5242684803340704E-2</v>
      </c>
      <c r="CB372" s="16"/>
      <c r="CC372" s="5">
        <f t="shared" si="251"/>
        <v>19142</v>
      </c>
      <c r="CD372" s="6">
        <f t="shared" si="252"/>
        <v>8.6020134151631176E-4</v>
      </c>
      <c r="CE372" s="19">
        <f t="shared" si="253"/>
        <v>2.2517078180423549</v>
      </c>
      <c r="CF372" s="4">
        <f t="shared" si="254"/>
        <v>1.9369220857828008E-3</v>
      </c>
      <c r="CG372" s="3">
        <f>IF('Ponderación por derecho'!$D$20="Error ponderación","",CF372/$CF$1127)</f>
        <v>1.3012565142851145E-3</v>
      </c>
      <c r="CH372" s="39"/>
    </row>
    <row r="373" spans="1:86" ht="18.95" customHeight="1">
      <c r="A373" s="7">
        <v>19212</v>
      </c>
      <c r="B373" s="7" t="s">
        <v>708</v>
      </c>
      <c r="C373" s="7" t="s">
        <v>736</v>
      </c>
      <c r="D373" s="5">
        <v>0</v>
      </c>
      <c r="E373" s="5">
        <v>7129</v>
      </c>
      <c r="F373" s="5">
        <v>78.336380000000005</v>
      </c>
      <c r="G373" s="5">
        <v>56.65108</v>
      </c>
      <c r="H373" s="5">
        <v>79.979219999999998</v>
      </c>
      <c r="I373" s="5">
        <v>42.436190000000003</v>
      </c>
      <c r="J373" s="5">
        <v>29.50271</v>
      </c>
      <c r="K373" s="85">
        <v>7.9748000000000006E-3</v>
      </c>
      <c r="L373" s="85">
        <v>4.7996999999999996E-3</v>
      </c>
      <c r="M373" s="85">
        <v>3.6264400000000002E-2</v>
      </c>
      <c r="N373" s="85">
        <v>4.4309999999999998E-4</v>
      </c>
      <c r="O373" s="85">
        <v>2.0412E-3</v>
      </c>
      <c r="P373" s="85">
        <v>1.39337E-2</v>
      </c>
      <c r="Q373" s="85">
        <v>1.5379E-3</v>
      </c>
      <c r="R373" s="85">
        <v>3.0180000000000002E-4</v>
      </c>
      <c r="S373" s="85">
        <v>1.4149E-3</v>
      </c>
      <c r="T373" s="5">
        <v>0.97929540000000004</v>
      </c>
      <c r="U373" s="5">
        <v>0.19252159999999999</v>
      </c>
      <c r="V373" s="5">
        <v>0.79079109999999997</v>
      </c>
      <c r="W373" s="5">
        <v>0.7268232</v>
      </c>
      <c r="X373" s="5">
        <v>0.90822009999999997</v>
      </c>
      <c r="Y373" s="5">
        <v>0.89956740000000002</v>
      </c>
      <c r="Z373" s="5">
        <v>3.2051299999999998E-2</v>
      </c>
      <c r="AA373" s="5">
        <v>5.4706099999999999E-3</v>
      </c>
      <c r="AB373" s="5">
        <v>4.2081599999999999E-3</v>
      </c>
      <c r="AC373" s="5">
        <v>0.51739999999999997</v>
      </c>
      <c r="AD373" s="40">
        <v>2069.2944311965211</v>
      </c>
      <c r="AE373" s="19" t="s">
        <v>1121</v>
      </c>
      <c r="AF373" s="5">
        <v>0</v>
      </c>
      <c r="AG373" s="5">
        <v>0</v>
      </c>
      <c r="AH373" s="32">
        <v>1</v>
      </c>
      <c r="AI373" s="32">
        <v>0</v>
      </c>
      <c r="AJ373" s="32">
        <v>1</v>
      </c>
      <c r="AK373" s="16"/>
      <c r="AL373" s="34">
        <f t="shared" si="225"/>
        <v>0.54205985814022628</v>
      </c>
      <c r="AM373" s="34">
        <f t="shared" si="226"/>
        <v>4.341411300340918E-2</v>
      </c>
      <c r="AN373" s="34">
        <f t="shared" si="227"/>
        <v>0.67005204685048392</v>
      </c>
      <c r="AO373" s="34">
        <f t="shared" si="228"/>
        <v>2.0292792640584021</v>
      </c>
      <c r="AP373" s="34">
        <f t="shared" si="229"/>
        <v>0.35157966604908952</v>
      </c>
      <c r="AQ373" s="34">
        <f t="shared" si="230"/>
        <v>-0.16731157747091674</v>
      </c>
      <c r="AR373" s="34">
        <f t="shared" si="231"/>
        <v>-0.44113915992440084</v>
      </c>
      <c r="AS373" s="34">
        <f t="shared" si="232"/>
        <v>-0.39566941769687874</v>
      </c>
      <c r="AT373" s="34">
        <f t="shared" si="233"/>
        <v>-0.14058143374260826</v>
      </c>
      <c r="AU373" s="34">
        <f t="shared" si="234"/>
        <v>-0.37807339385222088</v>
      </c>
      <c r="AV373" s="34">
        <f t="shared" si="235"/>
        <v>-0.31143863197554267</v>
      </c>
      <c r="AW373" s="34">
        <f t="shared" si="236"/>
        <v>-0.3685666379939968</v>
      </c>
      <c r="AX373" s="34">
        <f t="shared" si="237"/>
        <v>-0.19236971407263953</v>
      </c>
      <c r="AY373" s="34">
        <f t="shared" si="238"/>
        <v>-0.15517939306380724</v>
      </c>
      <c r="AZ373" s="34">
        <f t="shared" si="239"/>
        <v>0.64806214503612414</v>
      </c>
      <c r="BA373" s="34">
        <f t="shared" si="240"/>
        <v>-0.12381939343275661</v>
      </c>
      <c r="BB373" s="34">
        <f t="shared" si="241"/>
        <v>-0.23552570636205736</v>
      </c>
      <c r="BC373" s="34">
        <f t="shared" si="242"/>
        <v>1.0552727962301283</v>
      </c>
      <c r="BD373" s="34">
        <f t="shared" si="243"/>
        <v>1.2123695577444789</v>
      </c>
      <c r="BE373" s="34">
        <f t="shared" si="244"/>
        <v>0.57766231374913413</v>
      </c>
      <c r="BF373" s="34">
        <f t="shared" si="245"/>
        <v>-0.69549802768950864</v>
      </c>
      <c r="BG373" s="34">
        <f t="shared" si="246"/>
        <v>0.16949299473194923</v>
      </c>
      <c r="BH373" s="34">
        <f t="shared" si="247"/>
        <v>-1.0167108017741781E-2</v>
      </c>
      <c r="BI373" s="19">
        <f t="shared" si="255"/>
        <v>0.12630702531560353</v>
      </c>
      <c r="BJ373" s="19">
        <f t="shared" si="256"/>
        <v>-0.21108358442768302</v>
      </c>
      <c r="BK373" s="19">
        <f t="shared" si="257"/>
        <v>0.40055441222449195</v>
      </c>
      <c r="BL373" s="19">
        <f t="shared" si="258"/>
        <v>0.20073921219880903</v>
      </c>
      <c r="BM373" s="19">
        <f t="shared" si="259"/>
        <v>0.39529194331378248</v>
      </c>
      <c r="BN373" s="19">
        <f t="shared" si="260"/>
        <v>0.26942784663793923</v>
      </c>
      <c r="BO373" s="19">
        <f t="shared" si="261"/>
        <v>0.76959159036684321</v>
      </c>
      <c r="BP373" s="19">
        <f t="shared" si="262"/>
        <v>0.17484507203379338</v>
      </c>
      <c r="BQ373" s="19">
        <f t="shared" si="263"/>
        <v>-0.10287252087102987</v>
      </c>
      <c r="BR373" s="19">
        <f t="shared" si="264"/>
        <v>0.18545781993612276</v>
      </c>
      <c r="BS373" s="19">
        <f t="shared" si="265"/>
        <v>0.12557111901955909</v>
      </c>
      <c r="BT373" s="19">
        <f>IF(AND('[1]Ponderación por derecho'!$B$13&lt;&gt;1,'[1]Ponderación por derecho'!$B$13&lt;&gt;0),"Error ponderación",IFERROR(IF(SUM($BI$1126:$BS$1126)=0,0,SUMPRODUCT($BI$1126:$BS$1126,BI373:BS373)),""))</f>
        <v>0.42340743228926675</v>
      </c>
      <c r="BU373" s="34">
        <f t="shared" si="266"/>
        <v>0.43295178333497508</v>
      </c>
      <c r="BV373" s="16">
        <f t="shared" si="267"/>
        <v>0</v>
      </c>
      <c r="BW373" s="34">
        <f t="shared" si="248"/>
        <v>7.2858921425126524E-2</v>
      </c>
      <c r="BX373" s="34">
        <f t="shared" si="249"/>
        <v>-4.9433984731859712E-2</v>
      </c>
      <c r="BY373" s="34" t="str">
        <f t="shared" si="268"/>
        <v/>
      </c>
      <c r="BZ373" s="34">
        <f t="shared" si="269"/>
        <v>-1.1712468346633406E-2</v>
      </c>
      <c r="CA373" s="19">
        <f t="shared" si="250"/>
        <v>-9.8301661026887963E-3</v>
      </c>
      <c r="CB373" s="16"/>
      <c r="CC373" s="5">
        <f t="shared" si="251"/>
        <v>19212</v>
      </c>
      <c r="CD373" s="6">
        <f t="shared" si="252"/>
        <v>1.0425663658058121E-3</v>
      </c>
      <c r="CE373" s="19">
        <f t="shared" si="253"/>
        <v>2.3277419579128926</v>
      </c>
      <c r="CF373" s="4">
        <f t="shared" si="254"/>
        <v>2.4268254735949498E-3</v>
      </c>
      <c r="CG373" s="3">
        <f>IF('Ponderación por derecho'!$D$20="Error ponderación","",CF373/$CF$1127)</f>
        <v>1.6303817689559889E-3</v>
      </c>
      <c r="CH373" s="39"/>
    </row>
    <row r="374" spans="1:86" ht="18.95" customHeight="1">
      <c r="A374" s="7">
        <v>19256</v>
      </c>
      <c r="B374" s="7" t="s">
        <v>708</v>
      </c>
      <c r="C374" s="7" t="s">
        <v>388</v>
      </c>
      <c r="D374" s="5">
        <v>0</v>
      </c>
      <c r="E374" s="5">
        <v>11002</v>
      </c>
      <c r="F374" s="5">
        <v>83.332359999999994</v>
      </c>
      <c r="G374" s="5">
        <v>62.908180000000002</v>
      </c>
      <c r="H374" s="5">
        <v>76.925700000000006</v>
      </c>
      <c r="I374" s="5">
        <v>33.052680000000002</v>
      </c>
      <c r="J374" s="5">
        <v>33.475929999999998</v>
      </c>
      <c r="K374" s="85">
        <v>0</v>
      </c>
      <c r="L374" s="85">
        <v>0</v>
      </c>
      <c r="M374" s="85">
        <v>6.4867300000000003E-2</v>
      </c>
      <c r="N374" s="85">
        <v>1.4889999999999999E-4</v>
      </c>
      <c r="O374" s="85">
        <v>9.1363999999999994E-3</v>
      </c>
      <c r="P374" s="85">
        <v>1.53099E-2</v>
      </c>
      <c r="Q374" s="85">
        <v>6.9978000000000002E-3</v>
      </c>
      <c r="R374" s="85">
        <v>7.9120000000000004E-4</v>
      </c>
      <c r="S374" s="85">
        <v>6.7899999999999997E-5</v>
      </c>
      <c r="T374" s="5">
        <v>0.94607030000000003</v>
      </c>
      <c r="U374" s="5">
        <v>0.1452888</v>
      </c>
      <c r="V374" s="5">
        <v>0.80686060000000004</v>
      </c>
      <c r="W374" s="5">
        <v>0.66296140000000003</v>
      </c>
      <c r="X374" s="5">
        <v>0.81424229999999997</v>
      </c>
      <c r="Y374" s="5">
        <v>0.81259230000000005</v>
      </c>
      <c r="Z374" s="5">
        <v>2.24719E-2</v>
      </c>
      <c r="AA374" s="5">
        <v>7.7258700000000001E-3</v>
      </c>
      <c r="AB374" s="5">
        <v>4.3628399999999998E-3</v>
      </c>
      <c r="AC374" s="5">
        <v>0.56730000000000003</v>
      </c>
      <c r="AD374" s="40">
        <v>240988.09307398656</v>
      </c>
      <c r="AE374" s="19">
        <v>0.75377360000000004</v>
      </c>
      <c r="AF374" s="5">
        <v>1</v>
      </c>
      <c r="AG374" s="5">
        <v>1</v>
      </c>
      <c r="AH374" s="32">
        <v>1</v>
      </c>
      <c r="AI374" s="32">
        <v>0</v>
      </c>
      <c r="AJ374" s="32">
        <v>0</v>
      </c>
      <c r="AK374" s="16"/>
      <c r="AL374" s="34">
        <f t="shared" si="225"/>
        <v>0.84702895628849439</v>
      </c>
      <c r="AM374" s="34">
        <f t="shared" si="226"/>
        <v>0.67194556084346257</v>
      </c>
      <c r="AN374" s="34">
        <f t="shared" si="227"/>
        <v>0.30288544852536431</v>
      </c>
      <c r="AO374" s="34">
        <f t="shared" si="228"/>
        <v>1.1917495701072238</v>
      </c>
      <c r="AP374" s="34">
        <f t="shared" si="229"/>
        <v>0.65167641391950581</v>
      </c>
      <c r="AQ374" s="34">
        <f t="shared" si="230"/>
        <v>-0.3929029539360685</v>
      </c>
      <c r="AR374" s="34">
        <f t="shared" si="231"/>
        <v>-0.60911705809610017</v>
      </c>
      <c r="AS374" s="34">
        <f t="shared" si="232"/>
        <v>4.9367138560649185E-2</v>
      </c>
      <c r="AT374" s="34">
        <f t="shared" si="233"/>
        <v>-0.14733211174913177</v>
      </c>
      <c r="AU374" s="34">
        <f t="shared" si="234"/>
        <v>-0.19782441966867143</v>
      </c>
      <c r="AV374" s="34">
        <f t="shared" si="235"/>
        <v>-0.27811844539169617</v>
      </c>
      <c r="AW374" s="34">
        <f t="shared" si="236"/>
        <v>-0.21560719282563176</v>
      </c>
      <c r="AX374" s="34">
        <f t="shared" si="237"/>
        <v>-0.17674047626951123</v>
      </c>
      <c r="AY374" s="34">
        <f t="shared" si="238"/>
        <v>-0.20747794577430947</v>
      </c>
      <c r="AZ374" s="34">
        <f t="shared" si="239"/>
        <v>7.0863714563133909E-2</v>
      </c>
      <c r="BA374" s="34">
        <f t="shared" si="240"/>
        <v>-0.57278895096684868</v>
      </c>
      <c r="BB374" s="34">
        <f t="shared" si="241"/>
        <v>0.15864357027669038</v>
      </c>
      <c r="BC374" s="34">
        <f t="shared" si="242"/>
        <v>0.34211168424997851</v>
      </c>
      <c r="BD374" s="34">
        <f t="shared" si="243"/>
        <v>8.6106010350842102E-2</v>
      </c>
      <c r="BE374" s="34">
        <f t="shared" si="244"/>
        <v>-0.75219570529141244</v>
      </c>
      <c r="BF374" s="34">
        <f t="shared" si="245"/>
        <v>-0.79133647549576958</v>
      </c>
      <c r="BG374" s="34">
        <f t="shared" si="246"/>
        <v>0.34578228461527138</v>
      </c>
      <c r="BH374" s="34">
        <f t="shared" si="247"/>
        <v>-6.3113844449719549E-3</v>
      </c>
      <c r="BI374" s="19">
        <f t="shared" si="255"/>
        <v>-0.22093548545918429</v>
      </c>
      <c r="BJ374" s="19">
        <f t="shared" si="256"/>
        <v>7.3824024341350922E-2</v>
      </c>
      <c r="BK374" s="19">
        <f t="shared" si="257"/>
        <v>0.41283592636637406</v>
      </c>
      <c r="BL374" s="19">
        <f t="shared" si="258"/>
        <v>0.34984842226968133</v>
      </c>
      <c r="BM374" s="19">
        <f t="shared" si="259"/>
        <v>0.17998600153389219</v>
      </c>
      <c r="BN374" s="19">
        <f t="shared" si="260"/>
        <v>-6.1095064798204736E-2</v>
      </c>
      <c r="BO374" s="19">
        <f t="shared" si="261"/>
        <v>0.34900203061490864</v>
      </c>
      <c r="BP374" s="19">
        <f t="shared" si="262"/>
        <v>0.33514424000949161</v>
      </c>
      <c r="BQ374" s="19">
        <f t="shared" si="263"/>
        <v>-5.0595154993861545E-2</v>
      </c>
      <c r="BR374" s="19">
        <f t="shared" si="264"/>
        <v>0.32844443170981874</v>
      </c>
      <c r="BS374" s="19">
        <f t="shared" si="265"/>
        <v>0.21107987535640435</v>
      </c>
      <c r="BT374" s="19">
        <f>IF(AND('[1]Ponderación por derecho'!$B$13&lt;&gt;1,'[1]Ponderación por derecho'!$B$13&lt;&gt;0),"Error ponderación",IFERROR(IF(SUM($BI$1126:$BS$1126)=0,0,SUMPRODUCT($BI$1126:$BS$1126,BI374:BS374)),""))</f>
        <v>0.17093730073626309</v>
      </c>
      <c r="BU374" s="34">
        <f t="shared" si="266"/>
        <v>0.1778719407262542</v>
      </c>
      <c r="BV374" s="16">
        <f t="shared" si="267"/>
        <v>0</v>
      </c>
      <c r="BW374" s="34">
        <f t="shared" si="248"/>
        <v>0.79517551330205982</v>
      </c>
      <c r="BX374" s="34">
        <f t="shared" si="249"/>
        <v>-3.5982438457316322E-2</v>
      </c>
      <c r="BY374" s="34">
        <f t="shared" si="268"/>
        <v>0.3461456464926651</v>
      </c>
      <c r="BZ374" s="34">
        <f t="shared" si="269"/>
        <v>-0.36844624044580288</v>
      </c>
      <c r="CA374" s="19">
        <f t="shared" si="250"/>
        <v>-0.28097749261310095</v>
      </c>
      <c r="CB374" s="16"/>
      <c r="CC374" s="5">
        <f t="shared" si="251"/>
        <v>19256</v>
      </c>
      <c r="CD374" s="6">
        <f t="shared" si="252"/>
        <v>1.60896551502252E-3</v>
      </c>
      <c r="CE374" s="19">
        <f t="shared" si="253"/>
        <v>1.9041900215968095</v>
      </c>
      <c r="CF374" s="4">
        <f t="shared" si="254"/>
        <v>3.0637760787992543E-3</v>
      </c>
      <c r="CG374" s="3">
        <f>IF('Ponderación por derecho'!$D$20="Error ponderación","",CF374/$CF$1127)</f>
        <v>2.0582957931615502E-3</v>
      </c>
      <c r="CH374" s="39"/>
    </row>
    <row r="375" spans="1:86" ht="18.95" customHeight="1">
      <c r="A375" s="7">
        <v>19290</v>
      </c>
      <c r="B375" s="7" t="s">
        <v>708</v>
      </c>
      <c r="C375" s="7" t="s">
        <v>735</v>
      </c>
      <c r="D375" s="5">
        <v>0</v>
      </c>
      <c r="E375" s="5">
        <v>1293</v>
      </c>
      <c r="F375" s="5">
        <v>83.039569999999998</v>
      </c>
      <c r="G375" s="5">
        <v>59.583590000000001</v>
      </c>
      <c r="H375" s="5">
        <v>73.882419999999996</v>
      </c>
      <c r="I375" s="5">
        <v>45.34599</v>
      </c>
      <c r="J375" s="5">
        <v>20.710349999999998</v>
      </c>
      <c r="K375" s="85">
        <v>7.548E-3</v>
      </c>
      <c r="L375" s="85">
        <v>1.8695400000000001E-2</v>
      </c>
      <c r="M375" s="85">
        <v>0.1401298</v>
      </c>
      <c r="N375" s="85">
        <v>0</v>
      </c>
      <c r="O375" s="85">
        <v>2.7369999999999998E-4</v>
      </c>
      <c r="P375" s="85">
        <v>5.1882600000000001E-2</v>
      </c>
      <c r="Q375" s="85">
        <v>3.4527999999999998E-3</v>
      </c>
      <c r="R375" s="85">
        <v>1.6642E-3</v>
      </c>
      <c r="S375" s="85">
        <v>9.1520000000000002E-4</v>
      </c>
      <c r="T375" s="5">
        <v>0.96445999999999998</v>
      </c>
      <c r="U375" s="5">
        <v>0.1310105</v>
      </c>
      <c r="V375" s="5">
        <v>0.80696860000000004</v>
      </c>
      <c r="W375" s="5">
        <v>0.62787459999999995</v>
      </c>
      <c r="X375" s="5">
        <v>0.80348430000000004</v>
      </c>
      <c r="Y375" s="5">
        <v>0.8418118</v>
      </c>
      <c r="Z375" s="5">
        <v>2.589E-2</v>
      </c>
      <c r="AA375" s="5">
        <v>3.8670000000000002E-4</v>
      </c>
      <c r="AB375" s="5">
        <v>0</v>
      </c>
      <c r="AC375" s="5">
        <v>0.54010000000000002</v>
      </c>
      <c r="AD375" s="40">
        <v>0</v>
      </c>
      <c r="AE375" s="19">
        <v>0.75377360000000004</v>
      </c>
      <c r="AF375" s="5">
        <v>0</v>
      </c>
      <c r="AG375" s="5">
        <v>0</v>
      </c>
      <c r="AH375" s="32">
        <v>0</v>
      </c>
      <c r="AI375" s="32">
        <v>0</v>
      </c>
      <c r="AJ375" s="32">
        <v>0</v>
      </c>
      <c r="AK375" s="16"/>
      <c r="AL375" s="34">
        <f t="shared" si="225"/>
        <v>0.82915620614801533</v>
      </c>
      <c r="AM375" s="34">
        <f t="shared" si="226"/>
        <v>0.33798743868230757</v>
      </c>
      <c r="AN375" s="34">
        <f t="shared" si="227"/>
        <v>-6.3049854125634019E-2</v>
      </c>
      <c r="AO375" s="34">
        <f t="shared" si="228"/>
        <v>2.2889948612559472</v>
      </c>
      <c r="AP375" s="34">
        <f t="shared" si="229"/>
        <v>-0.31250604833519713</v>
      </c>
      <c r="AQ375" s="34">
        <f t="shared" si="230"/>
        <v>-0.17938490839775215</v>
      </c>
      <c r="AR375" s="34">
        <f t="shared" si="231"/>
        <v>4.5176751408491228E-2</v>
      </c>
      <c r="AS375" s="34">
        <f t="shared" si="232"/>
        <v>1.2203869937268104</v>
      </c>
      <c r="AT375" s="34">
        <f t="shared" si="233"/>
        <v>-0.15074875333706975</v>
      </c>
      <c r="AU375" s="34">
        <f t="shared" si="234"/>
        <v>-0.42297558996641416</v>
      </c>
      <c r="AV375" s="34">
        <f t="shared" si="235"/>
        <v>0.60736999224457899</v>
      </c>
      <c r="AW375" s="34">
        <f t="shared" si="236"/>
        <v>-0.31492059291022195</v>
      </c>
      <c r="AX375" s="34">
        <f t="shared" si="237"/>
        <v>-0.14886077745028151</v>
      </c>
      <c r="AY375" s="34">
        <f t="shared" si="238"/>
        <v>-0.17458071955930687</v>
      </c>
      <c r="AZ375" s="34">
        <f t="shared" si="239"/>
        <v>0.39033622109792593</v>
      </c>
      <c r="BA375" s="34">
        <f t="shared" si="240"/>
        <v>-0.70851078057125538</v>
      </c>
      <c r="BB375" s="34">
        <f t="shared" si="241"/>
        <v>0.16129270571195489</v>
      </c>
      <c r="BC375" s="34">
        <f t="shared" si="242"/>
        <v>-4.9711617063564036E-2</v>
      </c>
      <c r="BD375" s="34">
        <f t="shared" si="243"/>
        <v>-4.2821707076685138E-2</v>
      </c>
      <c r="BE375" s="34">
        <f t="shared" si="244"/>
        <v>-0.30542661405317062</v>
      </c>
      <c r="BF375" s="34">
        <f t="shared" si="245"/>
        <v>-0.7571396157293353</v>
      </c>
      <c r="BG375" s="34">
        <f t="shared" si="246"/>
        <v>-0.22790636664133815</v>
      </c>
      <c r="BH375" s="34">
        <f t="shared" si="247"/>
        <v>-0.11506432621005545</v>
      </c>
      <c r="BI375" s="19">
        <f t="shared" si="255"/>
        <v>-0.31698184769821386</v>
      </c>
      <c r="BJ375" s="19">
        <f t="shared" si="256"/>
        <v>0.18148563193425124</v>
      </c>
      <c r="BK375" s="19">
        <f t="shared" si="257"/>
        <v>0.66661052760375394</v>
      </c>
      <c r="BL375" s="19">
        <f t="shared" si="258"/>
        <v>0.33920372640547281</v>
      </c>
      <c r="BM375" s="19">
        <f t="shared" si="259"/>
        <v>-0.25943444845943214</v>
      </c>
      <c r="BN375" s="19">
        <f t="shared" si="260"/>
        <v>0.37703319477980796</v>
      </c>
      <c r="BO375" s="19">
        <f t="shared" si="261"/>
        <v>0.78813682981455047</v>
      </c>
      <c r="BP375" s="19">
        <f t="shared" si="262"/>
        <v>0.34014771434886693</v>
      </c>
      <c r="BQ375" s="19">
        <f t="shared" si="263"/>
        <v>-3.4188043046875616E-2</v>
      </c>
      <c r="BR375" s="19">
        <f t="shared" si="264"/>
        <v>0.14222303998245678</v>
      </c>
      <c r="BS375" s="19">
        <f t="shared" si="265"/>
        <v>0.17983705345955101</v>
      </c>
      <c r="BT375" s="19">
        <f>IF(AND('[1]Ponderación por derecho'!$B$13&lt;&gt;1,'[1]Ponderación por derecho'!$B$13&lt;&gt;0),"Error ponderación",IFERROR(IF(SUM($BI$1126:$BS$1126)=0,0,SUMPRODUCT($BI$1126:$BS$1126,BI375:BS375)),""))</f>
        <v>0.54347549972806786</v>
      </c>
      <c r="BU375" s="34">
        <f t="shared" si="266"/>
        <v>0.55426095981549217</v>
      </c>
      <c r="BV375" s="16">
        <f t="shared" si="267"/>
        <v>0</v>
      </c>
      <c r="BW375" s="34">
        <f t="shared" si="248"/>
        <v>0.40144783195832101</v>
      </c>
      <c r="BX375" s="34">
        <f t="shared" si="249"/>
        <v>-4.9550489627895586E-2</v>
      </c>
      <c r="BY375" s="34">
        <f t="shared" si="268"/>
        <v>0.3461456464926651</v>
      </c>
      <c r="BZ375" s="34">
        <f t="shared" si="269"/>
        <v>-0.23268099627436353</v>
      </c>
      <c r="CA375" s="19">
        <f t="shared" si="250"/>
        <v>-0.1777846191895959</v>
      </c>
      <c r="CB375" s="16"/>
      <c r="CC375" s="5">
        <f t="shared" si="251"/>
        <v>19290</v>
      </c>
      <c r="CD375" s="6">
        <f t="shared" si="252"/>
        <v>1.8909220241084514E-4</v>
      </c>
      <c r="CE375" s="19">
        <f t="shared" si="253"/>
        <v>1.2590120568886165</v>
      </c>
      <c r="CF375" s="4">
        <f t="shared" si="254"/>
        <v>2.3806936269887675E-4</v>
      </c>
      <c r="CG375" s="3">
        <f>IF('Ponderación por derecho'!$D$20="Error ponderación","",CF375/$CF$1127)</f>
        <v>1.5993896261367617E-4</v>
      </c>
      <c r="CH375" s="39"/>
    </row>
    <row r="376" spans="1:86" ht="18.95" customHeight="1">
      <c r="A376" s="7">
        <v>19300</v>
      </c>
      <c r="B376" s="7" t="s">
        <v>708</v>
      </c>
      <c r="C376" s="7" t="s">
        <v>734</v>
      </c>
      <c r="D376" s="5">
        <v>0</v>
      </c>
      <c r="E376" s="5">
        <v>871</v>
      </c>
      <c r="F376" s="5"/>
      <c r="G376" s="5"/>
      <c r="H376" s="5"/>
      <c r="I376" s="5"/>
      <c r="J376" s="5"/>
      <c r="K376" s="85">
        <v>1.47735E-2</v>
      </c>
      <c r="L376" s="85">
        <v>5.6540000000000002E-3</v>
      </c>
      <c r="M376" s="85">
        <v>1.41844E-2</v>
      </c>
      <c r="N376" s="85"/>
      <c r="O376" s="85">
        <v>3.7762E-3</v>
      </c>
      <c r="P376" s="85">
        <v>1.16896E-2</v>
      </c>
      <c r="Q376" s="85">
        <v>7.6880000000000004E-4</v>
      </c>
      <c r="R376" s="85">
        <v>1.5047000000000001E-3</v>
      </c>
      <c r="S376" s="85">
        <v>4.0248999999999997E-3</v>
      </c>
      <c r="T376" s="5">
        <v>0.91527990000000004</v>
      </c>
      <c r="U376" s="5">
        <v>0.1875945</v>
      </c>
      <c r="V376" s="5">
        <v>0.82148259999999995</v>
      </c>
      <c r="W376" s="5">
        <v>0.75037830000000005</v>
      </c>
      <c r="X376" s="5">
        <v>0.86081700000000005</v>
      </c>
      <c r="Y376" s="5">
        <v>0.88350980000000001</v>
      </c>
      <c r="Z376" s="5">
        <v>3.4482800000000001E-2</v>
      </c>
      <c r="AA376" s="5">
        <v>5.7404999999999999E-4</v>
      </c>
      <c r="AB376" s="5">
        <v>0</v>
      </c>
      <c r="AC376" s="5">
        <v>0.60070000000000001</v>
      </c>
      <c r="AD376" s="40">
        <v>80367.39380022962</v>
      </c>
      <c r="AE376" s="19">
        <v>0.75377360000000004</v>
      </c>
      <c r="AF376" s="5">
        <v>1</v>
      </c>
      <c r="AG376" s="5">
        <v>0</v>
      </c>
      <c r="AH376" s="32">
        <v>0</v>
      </c>
      <c r="AI376" s="32">
        <v>0</v>
      </c>
      <c r="AJ376" s="32">
        <v>1</v>
      </c>
      <c r="AK376" s="16"/>
      <c r="AL376" s="34" t="str">
        <f t="shared" si="225"/>
        <v/>
      </c>
      <c r="AM376" s="34" t="str">
        <f t="shared" si="226"/>
        <v/>
      </c>
      <c r="AN376" s="34" t="str">
        <f t="shared" si="227"/>
        <v/>
      </c>
      <c r="AO376" s="34" t="str">
        <f t="shared" si="228"/>
        <v/>
      </c>
      <c r="AP376" s="34" t="str">
        <f t="shared" si="229"/>
        <v/>
      </c>
      <c r="AQ376" s="34">
        <f t="shared" si="230"/>
        <v>2.501024767499626E-2</v>
      </c>
      <c r="AR376" s="34">
        <f t="shared" si="231"/>
        <v>-0.41124072493719693</v>
      </c>
      <c r="AS376" s="34">
        <f t="shared" si="232"/>
        <v>-0.73921525263551147</v>
      </c>
      <c r="AT376" s="34" t="str">
        <f t="shared" si="233"/>
        <v/>
      </c>
      <c r="AU376" s="34">
        <f t="shared" si="234"/>
        <v>-0.33399683925073559</v>
      </c>
      <c r="AV376" s="34">
        <f t="shared" si="235"/>
        <v>-0.36577218139627354</v>
      </c>
      <c r="AW376" s="34">
        <f t="shared" si="236"/>
        <v>-0.39011302332687647</v>
      </c>
      <c r="AX376" s="34">
        <f t="shared" si="237"/>
        <v>-0.15395449103752909</v>
      </c>
      <c r="AY376" s="34">
        <f t="shared" si="238"/>
        <v>-5.3843667321854152E-2</v>
      </c>
      <c r="AZ376" s="34">
        <f t="shared" si="239"/>
        <v>-0.46403822865556377</v>
      </c>
      <c r="BA376" s="34">
        <f t="shared" si="240"/>
        <v>-0.17065375233009533</v>
      </c>
      <c r="BB376" s="34">
        <f t="shared" si="241"/>
        <v>0.51730707337334614</v>
      </c>
      <c r="BC376" s="34">
        <f t="shared" si="242"/>
        <v>1.3183186438072976</v>
      </c>
      <c r="BD376" s="34">
        <f t="shared" si="243"/>
        <v>0.64427386319262492</v>
      </c>
      <c r="BE376" s="34">
        <f t="shared" si="244"/>
        <v>0.33213999613701878</v>
      </c>
      <c r="BF376" s="34">
        <f t="shared" si="245"/>
        <v>-0.67117174568427618</v>
      </c>
      <c r="BG376" s="34">
        <f t="shared" si="246"/>
        <v>-0.21326158135731751</v>
      </c>
      <c r="BH376" s="34">
        <f t="shared" si="247"/>
        <v>-0.11506432621005545</v>
      </c>
      <c r="BI376" s="19">
        <f t="shared" si="255"/>
        <v>-7.2821752327549533E-2</v>
      </c>
      <c r="BJ376" s="19">
        <f t="shared" si="256"/>
        <v>5.3033174218074602E-2</v>
      </c>
      <c r="BK376" s="19">
        <f t="shared" si="257"/>
        <v>0.28955169558589305</v>
      </c>
      <c r="BL376" s="19" t="str">
        <f t="shared" si="258"/>
        <v/>
      </c>
      <c r="BM376" s="19">
        <f t="shared" si="259"/>
        <v>0.15513851197094466</v>
      </c>
      <c r="BN376" s="19">
        <f t="shared" si="260"/>
        <v>-1.6816092629627383E-2</v>
      </c>
      <c r="BO376" s="19">
        <f t="shared" si="261"/>
        <v>-0.42707562599122012</v>
      </c>
      <c r="BP376" s="19">
        <f t="shared" si="262"/>
        <v>-0.15395449103752909</v>
      </c>
      <c r="BQ376" s="19">
        <f t="shared" si="263"/>
        <v>-0.36250770650306519</v>
      </c>
      <c r="BR376" s="19">
        <f t="shared" si="264"/>
        <v>-0.13355262433958584</v>
      </c>
      <c r="BS376" s="19">
        <f t="shared" si="265"/>
        <v>-8.4453996765954803E-2</v>
      </c>
      <c r="BT376" s="19">
        <f>IF(AND('[1]Ponderación por derecho'!$B$13&lt;&gt;1,'[1]Ponderación por derecho'!$B$13&lt;&gt;0),"Error ponderación",IFERROR(IF(SUM($BI$1126:$BS$1126)=0,0,SUMPRODUCT($BI$1126:$BS$1126,BI376:BS376)),""))</f>
        <v>-0.20797600594088336</v>
      </c>
      <c r="BU376" s="34">
        <f t="shared" si="266"/>
        <v>-0.2049580837008734</v>
      </c>
      <c r="BV376" s="16">
        <f t="shared" si="267"/>
        <v>0</v>
      </c>
      <c r="BW376" s="34">
        <f t="shared" si="248"/>
        <v>1.2786499455403271</v>
      </c>
      <c r="BX376" s="34">
        <f t="shared" si="249"/>
        <v>-4.5025664780251211E-2</v>
      </c>
      <c r="BY376" s="34">
        <f t="shared" si="268"/>
        <v>0.3461456464926651</v>
      </c>
      <c r="BZ376" s="34">
        <f t="shared" si="269"/>
        <v>-0.52658997575091371</v>
      </c>
      <c r="CA376" s="19">
        <f t="shared" si="250"/>
        <v>-0.40117987990047749</v>
      </c>
      <c r="CB376" s="16"/>
      <c r="CC376" s="5">
        <f t="shared" si="251"/>
        <v>19300</v>
      </c>
      <c r="CD376" s="6">
        <f t="shared" si="252"/>
        <v>1.2737765529763814E-4</v>
      </c>
      <c r="CE376" s="19">
        <f t="shared" si="253"/>
        <v>0.88062204118013643</v>
      </c>
      <c r="CF376" s="4">
        <f t="shared" si="254"/>
        <v>1.1217157080894592E-4</v>
      </c>
      <c r="CG376" s="3">
        <f>IF('Ponderación por derecho'!$D$20="Error ponderación","",CF376/$CF$1127)</f>
        <v>7.5358729349066201E-5</v>
      </c>
      <c r="CH376" s="39"/>
    </row>
    <row r="377" spans="1:86" ht="18.95" customHeight="1">
      <c r="A377" s="7">
        <v>19318</v>
      </c>
      <c r="B377" s="7" t="s">
        <v>708</v>
      </c>
      <c r="C377" s="7" t="s">
        <v>733</v>
      </c>
      <c r="D377" s="5">
        <v>0</v>
      </c>
      <c r="E377" s="5">
        <v>9791</v>
      </c>
      <c r="F377" s="5">
        <v>86.14246</v>
      </c>
      <c r="G377" s="5">
        <v>57.471159999999998</v>
      </c>
      <c r="H377" s="5">
        <v>90.639880000000005</v>
      </c>
      <c r="I377" s="5">
        <v>43.07985</v>
      </c>
      <c r="J377" s="5">
        <v>44.229199999999999</v>
      </c>
      <c r="K377" s="85"/>
      <c r="L377" s="85">
        <v>0</v>
      </c>
      <c r="M377" s="85">
        <v>5.7804399999999999E-2</v>
      </c>
      <c r="N377" s="85">
        <v>1.314E-4</v>
      </c>
      <c r="O377" s="85">
        <v>8.3164999999999992E-3</v>
      </c>
      <c r="P377" s="85">
        <v>0</v>
      </c>
      <c r="Q377" s="85">
        <v>7.6937999999999998E-3</v>
      </c>
      <c r="R377" s="85">
        <v>1.1754000000000001E-3</v>
      </c>
      <c r="S377" s="85">
        <v>0</v>
      </c>
      <c r="T377" s="5">
        <v>0.99662240000000002</v>
      </c>
      <c r="U377" s="5">
        <v>0.27696019999999999</v>
      </c>
      <c r="V377" s="5">
        <v>0.79364690000000004</v>
      </c>
      <c r="W377" s="5">
        <v>0.7223965</v>
      </c>
      <c r="X377" s="5">
        <v>0.86988339999999997</v>
      </c>
      <c r="Y377" s="5">
        <v>0.87864900000000001</v>
      </c>
      <c r="Z377" s="5">
        <v>5.5330600000000001E-2</v>
      </c>
      <c r="AA377" s="5">
        <v>1.5320000000000001E-4</v>
      </c>
      <c r="AB377" s="5">
        <v>1.63415E-3</v>
      </c>
      <c r="AC377" s="5">
        <v>0.45689999999999997</v>
      </c>
      <c r="AD377" s="40">
        <v>12215.912572770912</v>
      </c>
      <c r="AE377" s="19">
        <v>5.9434000000000001E-2</v>
      </c>
      <c r="AF377" s="5">
        <v>1</v>
      </c>
      <c r="AG377" s="5">
        <v>1</v>
      </c>
      <c r="AH377" s="32">
        <v>0</v>
      </c>
      <c r="AI377" s="32">
        <v>0</v>
      </c>
      <c r="AJ377" s="32">
        <v>1</v>
      </c>
      <c r="AK377" s="16"/>
      <c r="AL377" s="34">
        <f t="shared" si="225"/>
        <v>1.0185656042947819</v>
      </c>
      <c r="AM377" s="34">
        <f t="shared" si="226"/>
        <v>0.12579190299312792</v>
      </c>
      <c r="AN377" s="34">
        <f t="shared" si="227"/>
        <v>1.9519294434618315</v>
      </c>
      <c r="AO377" s="34">
        <f t="shared" si="228"/>
        <v>2.0867294466455801</v>
      </c>
      <c r="AP377" s="34">
        <f t="shared" si="229"/>
        <v>1.4638693848530342</v>
      </c>
      <c r="AQ377" s="34" t="str">
        <f t="shared" si="230"/>
        <v/>
      </c>
      <c r="AR377" s="34">
        <f t="shared" si="231"/>
        <v>-0.60911705809610017</v>
      </c>
      <c r="AS377" s="34">
        <f t="shared" si="232"/>
        <v>-6.0525518938810509E-2</v>
      </c>
      <c r="AT377" s="34">
        <f t="shared" si="233"/>
        <v>-0.14773366465570609</v>
      </c>
      <c r="AU377" s="34">
        <f t="shared" si="234"/>
        <v>-0.21865344970772491</v>
      </c>
      <c r="AV377" s="34">
        <f t="shared" si="235"/>
        <v>-0.64879765232385067</v>
      </c>
      <c r="AW377" s="34">
        <f t="shared" si="236"/>
        <v>-0.19610870863412971</v>
      </c>
      <c r="AX377" s="34">
        <f t="shared" si="237"/>
        <v>-0.16447085394837943</v>
      </c>
      <c r="AY377" s="34">
        <f t="shared" si="238"/>
        <v>-0.21011422768154267</v>
      </c>
      <c r="AZ377" s="34">
        <f t="shared" si="239"/>
        <v>0.94907304356782118</v>
      </c>
      <c r="BA377" s="34">
        <f t="shared" si="240"/>
        <v>0.67880846010965867</v>
      </c>
      <c r="BB377" s="34">
        <f t="shared" si="241"/>
        <v>-0.16547569732475312</v>
      </c>
      <c r="BC377" s="34">
        <f t="shared" si="242"/>
        <v>1.0058387011309839</v>
      </c>
      <c r="BD377" s="34">
        <f t="shared" si="243"/>
        <v>0.75292884156080953</v>
      </c>
      <c r="BE377" s="34">
        <f t="shared" si="244"/>
        <v>0.25781787568010311</v>
      </c>
      <c r="BF377" s="34">
        <f t="shared" si="245"/>
        <v>-0.46259701321926067</v>
      </c>
      <c r="BG377" s="34">
        <f t="shared" si="246"/>
        <v>-0.24615860770789177</v>
      </c>
      <c r="BH377" s="34">
        <f t="shared" si="247"/>
        <v>-7.4329708441489284E-2</v>
      </c>
      <c r="BI377" s="19">
        <f t="shared" si="255"/>
        <v>1.3153689517857452</v>
      </c>
      <c r="BJ377" s="19">
        <f t="shared" si="256"/>
        <v>-0.21626695080924177</v>
      </c>
      <c r="BK377" s="19">
        <f t="shared" si="257"/>
        <v>0.65462626216231845</v>
      </c>
      <c r="BL377" s="19">
        <f t="shared" si="258"/>
        <v>0.4354159698195379</v>
      </c>
      <c r="BM377" s="19">
        <f t="shared" si="259"/>
        <v>0.66604825890203967</v>
      </c>
      <c r="BN377" s="19">
        <f t="shared" si="260"/>
        <v>0.20919527588367814</v>
      </c>
      <c r="BO377" s="19">
        <f t="shared" si="261"/>
        <v>0.94656459385975722</v>
      </c>
      <c r="BP377" s="19">
        <f t="shared" si="262"/>
        <v>0.42704737517320124</v>
      </c>
      <c r="BQ377" s="19">
        <f t="shared" si="263"/>
        <v>0.11528478779799288</v>
      </c>
      <c r="BR377" s="19">
        <f t="shared" si="264"/>
        <v>0.18743092296844918</v>
      </c>
      <c r="BS377" s="19">
        <f t="shared" si="265"/>
        <v>0.24470722272391665</v>
      </c>
      <c r="BT377" s="19">
        <f>IF(AND('[1]Ponderación por derecho'!$B$13&lt;&gt;1,'[1]Ponderación por derecho'!$B$13&lt;&gt;0),"Error ponderación",IFERROR(IF(SUM($BI$1126:$BS$1126)=0,0,SUMPRODUCT($BI$1126:$BS$1126,BI377:BS377)),""))</f>
        <v>0.49278748953313367</v>
      </c>
      <c r="BU377" s="34">
        <f t="shared" si="266"/>
        <v>0.50304900225385629</v>
      </c>
      <c r="BV377" s="16">
        <f t="shared" si="267"/>
        <v>0</v>
      </c>
      <c r="BW377" s="34">
        <f t="shared" si="248"/>
        <v>-0.80289566391664524</v>
      </c>
      <c r="BX377" s="34">
        <f t="shared" si="249"/>
        <v>-4.8862712382271287E-2</v>
      </c>
      <c r="BY377" s="34">
        <f t="shared" si="268"/>
        <v>-2.5221319362296382</v>
      </c>
      <c r="BZ377" s="34">
        <f t="shared" si="269"/>
        <v>1.1246301041761848</v>
      </c>
      <c r="CA377" s="19">
        <f t="shared" si="250"/>
        <v>0.85388466730498802</v>
      </c>
      <c r="CB377" s="16"/>
      <c r="CC377" s="5">
        <f t="shared" si="251"/>
        <v>19318</v>
      </c>
      <c r="CD377" s="6">
        <f t="shared" si="252"/>
        <v>1.4318652388279852E-3</v>
      </c>
      <c r="CE377" s="19">
        <f t="shared" si="253"/>
        <v>5.6444718173830353</v>
      </c>
      <c r="CF377" s="4">
        <f t="shared" si="254"/>
        <v>8.0821229868549907E-3</v>
      </c>
      <c r="CG377" s="3">
        <f>IF('Ponderación por derecho'!$D$20="Error ponderación","",CF377/$CF$1127)</f>
        <v>5.4297048203919606E-3</v>
      </c>
      <c r="CH377" s="39"/>
    </row>
    <row r="378" spans="1:86" ht="18.95" customHeight="1">
      <c r="A378" s="7">
        <v>19355</v>
      </c>
      <c r="B378" s="7" t="s">
        <v>708</v>
      </c>
      <c r="C378" s="7" t="s">
        <v>732</v>
      </c>
      <c r="D378" s="5">
        <v>0</v>
      </c>
      <c r="E378" s="5">
        <v>1022</v>
      </c>
      <c r="F378" s="5">
        <v>89.381770000000003</v>
      </c>
      <c r="G378" s="5">
        <v>60.813339999999997</v>
      </c>
      <c r="H378" s="5">
        <v>83.690659999999994</v>
      </c>
      <c r="I378" s="5">
        <v>42.904539999999997</v>
      </c>
      <c r="J378" s="5">
        <v>45.689979999999998</v>
      </c>
      <c r="K378" s="85">
        <v>3.8200000000000002E-4</v>
      </c>
      <c r="L378" s="85">
        <v>4.1888999999999997E-3</v>
      </c>
      <c r="M378" s="85"/>
      <c r="N378" s="85">
        <v>0</v>
      </c>
      <c r="O378" s="85">
        <v>4.8706000000000001E-3</v>
      </c>
      <c r="P378" s="85">
        <v>3.0893000000000001E-3</v>
      </c>
      <c r="Q378" s="85">
        <v>1.2592E-3</v>
      </c>
      <c r="R378" s="85">
        <v>0.17881710000000001</v>
      </c>
      <c r="S378" s="85">
        <v>1.3190000000000001E-4</v>
      </c>
      <c r="T378" s="5">
        <v>0.98957249999999997</v>
      </c>
      <c r="U378" s="5">
        <v>0.13555790000000001</v>
      </c>
      <c r="V378" s="5">
        <v>0.76225229999999999</v>
      </c>
      <c r="W378" s="5">
        <v>0.66944729999999997</v>
      </c>
      <c r="X378" s="5">
        <v>0.85610010000000003</v>
      </c>
      <c r="Y378" s="5">
        <v>0.83837329999999999</v>
      </c>
      <c r="Z378" s="5">
        <v>2.4844700000000001E-2</v>
      </c>
      <c r="AA378" s="5">
        <v>6.3600799999999997E-3</v>
      </c>
      <c r="AB378" s="5">
        <v>9.7847400000000001E-3</v>
      </c>
      <c r="AC378" s="5">
        <v>0.58740000000000003</v>
      </c>
      <c r="AD378" s="40">
        <v>17759.295499021526</v>
      </c>
      <c r="AE378" s="19">
        <v>0</v>
      </c>
      <c r="AF378" s="5">
        <v>0</v>
      </c>
      <c r="AG378" s="5">
        <v>1</v>
      </c>
      <c r="AH378" s="32">
        <v>0</v>
      </c>
      <c r="AI378" s="32">
        <v>0</v>
      </c>
      <c r="AJ378" s="32">
        <v>1</v>
      </c>
      <c r="AK378" s="16"/>
      <c r="AL378" s="34">
        <f t="shared" si="225"/>
        <v>1.2163024746030437</v>
      </c>
      <c r="AM378" s="34">
        <f t="shared" si="226"/>
        <v>0.46151695682670396</v>
      </c>
      <c r="AN378" s="34">
        <f t="shared" si="227"/>
        <v>1.1163293922380313</v>
      </c>
      <c r="AO378" s="34">
        <f t="shared" si="228"/>
        <v>2.0710820683567968</v>
      </c>
      <c r="AP378" s="34">
        <f t="shared" si="229"/>
        <v>1.5742018928324935</v>
      </c>
      <c r="AQ378" s="34">
        <f t="shared" si="230"/>
        <v>-0.38209692672413992</v>
      </c>
      <c r="AR378" s="34">
        <f t="shared" si="231"/>
        <v>-0.46251568349947308</v>
      </c>
      <c r="AS378" s="34" t="str">
        <f t="shared" si="232"/>
        <v/>
      </c>
      <c r="AT378" s="34">
        <f t="shared" si="233"/>
        <v>-0.15074875333706975</v>
      </c>
      <c r="AU378" s="34">
        <f t="shared" si="234"/>
        <v>-0.30619431397357971</v>
      </c>
      <c r="AV378" s="34">
        <f t="shared" si="235"/>
        <v>-0.57400034639921993</v>
      </c>
      <c r="AW378" s="34">
        <f t="shared" si="236"/>
        <v>-0.37637443618964567</v>
      </c>
      <c r="AX378" s="34">
        <f t="shared" si="237"/>
        <v>5.5086071457491652</v>
      </c>
      <c r="AY378" s="34">
        <f t="shared" si="238"/>
        <v>-0.20499308506646083</v>
      </c>
      <c r="AZ378" s="34">
        <f t="shared" si="239"/>
        <v>0.82659963596358332</v>
      </c>
      <c r="BA378" s="34">
        <f t="shared" si="240"/>
        <v>-0.6652856453700704</v>
      </c>
      <c r="BB378" s="34">
        <f t="shared" si="241"/>
        <v>-0.935554839324367</v>
      </c>
      <c r="BC378" s="34">
        <f t="shared" si="242"/>
        <v>0.41454139428308134</v>
      </c>
      <c r="BD378" s="34">
        <f t="shared" si="243"/>
        <v>0.5877448475453011</v>
      </c>
      <c r="BE378" s="34">
        <f t="shared" si="244"/>
        <v>-0.35800162458458634</v>
      </c>
      <c r="BF378" s="34">
        <f t="shared" si="245"/>
        <v>-0.76759746585480093</v>
      </c>
      <c r="BG378" s="34">
        <f t="shared" si="246"/>
        <v>0.23902113546628517</v>
      </c>
      <c r="BH378" s="34">
        <f t="shared" si="247"/>
        <v>0.1288408500986066</v>
      </c>
      <c r="BI378" s="19">
        <f t="shared" si="255"/>
        <v>2.2982273381273677E-2</v>
      </c>
      <c r="BJ378" s="19">
        <f t="shared" si="256"/>
        <v>-0.31218452199904539</v>
      </c>
      <c r="BK378" s="19">
        <f t="shared" si="257"/>
        <v>0.81542193444306255</v>
      </c>
      <c r="BL378" s="19">
        <f t="shared" si="258"/>
        <v>0.53277686063298701</v>
      </c>
      <c r="BM378" s="19">
        <f t="shared" si="259"/>
        <v>0.61858414213473834</v>
      </c>
      <c r="BN378" s="19">
        <f t="shared" si="260"/>
        <v>9.4766834539745826E-2</v>
      </c>
      <c r="BO378" s="19">
        <f t="shared" si="261"/>
        <v>0.84043575604357812</v>
      </c>
      <c r="BP378" s="19">
        <f t="shared" si="262"/>
        <v>3.3624548101761045</v>
      </c>
      <c r="BQ378" s="19">
        <f t="shared" si="263"/>
        <v>8.1237307893927357E-2</v>
      </c>
      <c r="BR378" s="19">
        <f t="shared" si="264"/>
        <v>0.41677684166762274</v>
      </c>
      <c r="BS378" s="19">
        <f t="shared" si="265"/>
        <v>0.38005007987839656</v>
      </c>
      <c r="BT378" s="19">
        <f>IF(AND('[1]Ponderación por derecho'!$B$13&lt;&gt;1,'[1]Ponderación por derecho'!$B$13&lt;&gt;0),"Error ponderación",IFERROR(IF(SUM($BI$1126:$BS$1126)=0,0,SUMPRODUCT($BI$1126:$BS$1126,BI378:BS378)),""))</f>
        <v>0.38621102398390372</v>
      </c>
      <c r="BU378" s="34">
        <f t="shared" si="266"/>
        <v>0.39537088646698343</v>
      </c>
      <c r="BV378" s="16">
        <f t="shared" si="267"/>
        <v>0</v>
      </c>
      <c r="BW378" s="34">
        <f t="shared" si="248"/>
        <v>1.0861286895891609</v>
      </c>
      <c r="BX378" s="34">
        <f t="shared" si="249"/>
        <v>-4.8550610227172733E-2</v>
      </c>
      <c r="BY378" s="34">
        <f t="shared" si="268"/>
        <v>-2.7676504258153067</v>
      </c>
      <c r="BZ378" s="34">
        <f t="shared" si="269"/>
        <v>0.57669078215110614</v>
      </c>
      <c r="CA378" s="19">
        <f t="shared" si="250"/>
        <v>0.43740522555556538</v>
      </c>
      <c r="CB378" s="16"/>
      <c r="CC378" s="5">
        <f t="shared" si="251"/>
        <v>19355</v>
      </c>
      <c r="CD378" s="6">
        <f t="shared" si="252"/>
        <v>1.4946034869596576E-4</v>
      </c>
      <c r="CE378" s="19">
        <f t="shared" si="253"/>
        <v>3.1933863250946231</v>
      </c>
      <c r="CF378" s="4">
        <f t="shared" si="254"/>
        <v>4.7728463366957105E-4</v>
      </c>
      <c r="CG378" s="3">
        <f>IF('Ponderación por derecho'!$D$20="Error ponderación","",CF378/$CF$1127)</f>
        <v>3.206477654880529E-4</v>
      </c>
      <c r="CH378" s="39"/>
    </row>
    <row r="379" spans="1:86" ht="18.95" customHeight="1">
      <c r="A379" s="7">
        <v>19364</v>
      </c>
      <c r="B379" s="7" t="s">
        <v>708</v>
      </c>
      <c r="C379" s="7" t="s">
        <v>731</v>
      </c>
      <c r="D379" s="5">
        <v>0</v>
      </c>
      <c r="E379" s="5">
        <v>1911</v>
      </c>
      <c r="F379" s="5">
        <v>92.480639999999994</v>
      </c>
      <c r="G379" s="5">
        <v>63.668729999999996</v>
      </c>
      <c r="H379" s="5">
        <v>78.359139999999996</v>
      </c>
      <c r="I379" s="5">
        <v>52.755420000000001</v>
      </c>
      <c r="J379" s="5">
        <v>43.721359999999997</v>
      </c>
      <c r="K379" s="85">
        <v>4.9027999999999997E-3</v>
      </c>
      <c r="L379" s="85">
        <v>0.1721868</v>
      </c>
      <c r="M379" s="85">
        <v>6.6346699999999995E-2</v>
      </c>
      <c r="N379" s="85">
        <v>2.3265E-3</v>
      </c>
      <c r="O379" s="85">
        <v>9.5185900000000004E-2</v>
      </c>
      <c r="P379" s="85">
        <v>0.49920209999999998</v>
      </c>
      <c r="Q379" s="85">
        <v>2.8862599999999999E-2</v>
      </c>
      <c r="R379" s="85">
        <v>7.5409999999999995E-4</v>
      </c>
      <c r="S379" s="85">
        <v>3.3011999999999998E-3</v>
      </c>
      <c r="T379" s="5">
        <v>0.99747949999999996</v>
      </c>
      <c r="U379" s="5">
        <v>0.56206679999999998</v>
      </c>
      <c r="V379" s="5">
        <v>0.92564590000000002</v>
      </c>
      <c r="W379" s="5">
        <v>0.82293640000000001</v>
      </c>
      <c r="X379" s="5">
        <v>0.86767479999999997</v>
      </c>
      <c r="Y379" s="5">
        <v>0.97920600000000002</v>
      </c>
      <c r="Z379" s="5">
        <v>0</v>
      </c>
      <c r="AA379" s="5">
        <v>1.439037E-2</v>
      </c>
      <c r="AB379" s="5">
        <v>6.2794299999999999E-3</v>
      </c>
      <c r="AC379" s="5">
        <v>0.47749999999999998</v>
      </c>
      <c r="AD379" s="40">
        <v>6579.8011512297226</v>
      </c>
      <c r="AE379" s="19">
        <v>0.75377360000000004</v>
      </c>
      <c r="AF379" s="5">
        <v>0</v>
      </c>
      <c r="AG379" s="5">
        <v>1</v>
      </c>
      <c r="AH379" s="32">
        <v>0</v>
      </c>
      <c r="AI379" s="32">
        <v>0</v>
      </c>
      <c r="AJ379" s="32">
        <v>1</v>
      </c>
      <c r="AK379" s="16"/>
      <c r="AL379" s="34">
        <f t="shared" si="225"/>
        <v>1.4054664802993682</v>
      </c>
      <c r="AM379" s="34">
        <f t="shared" si="226"/>
        <v>0.74834350760070623</v>
      </c>
      <c r="AN379" s="34">
        <f t="shared" si="227"/>
        <v>0.47524760390772869</v>
      </c>
      <c r="AO379" s="34">
        <f t="shared" si="228"/>
        <v>2.9503270962354673</v>
      </c>
      <c r="AP379" s="34">
        <f t="shared" si="229"/>
        <v>1.4255123010674615</v>
      </c>
      <c r="AQ379" s="34">
        <f t="shared" si="230"/>
        <v>-0.25421240363595493</v>
      </c>
      <c r="AR379" s="34">
        <f t="shared" si="231"/>
        <v>5.4170047322055339</v>
      </c>
      <c r="AS379" s="34">
        <f t="shared" si="232"/>
        <v>7.238533186718045E-2</v>
      </c>
      <c r="AT379" s="34">
        <f t="shared" si="233"/>
        <v>-9.7365162643062442E-2</v>
      </c>
      <c r="AU379" s="34">
        <f t="shared" si="234"/>
        <v>1.9882075602624572</v>
      </c>
      <c r="AV379" s="34">
        <f t="shared" si="235"/>
        <v>11.437750171428499</v>
      </c>
      <c r="AW379" s="34">
        <f t="shared" si="236"/>
        <v>0.39693656744786554</v>
      </c>
      <c r="AX379" s="34">
        <f t="shared" si="237"/>
        <v>-0.17792528363055751</v>
      </c>
      <c r="AY379" s="34">
        <f t="shared" si="238"/>
        <v>-8.1942006294824052E-2</v>
      </c>
      <c r="AZ379" s="34">
        <f t="shared" si="239"/>
        <v>0.96396289415543024</v>
      </c>
      <c r="BA379" s="34">
        <f t="shared" si="240"/>
        <v>3.3888782432275213</v>
      </c>
      <c r="BB379" s="34">
        <f t="shared" si="241"/>
        <v>3.0723319723001778</v>
      </c>
      <c r="BC379" s="34">
        <f t="shared" si="242"/>
        <v>2.1285935699629479</v>
      </c>
      <c r="BD379" s="34">
        <f t="shared" si="243"/>
        <v>0.72646018970075754</v>
      </c>
      <c r="BE379" s="34">
        <f t="shared" si="244"/>
        <v>1.7953445105521559</v>
      </c>
      <c r="BF379" s="34">
        <f t="shared" si="245"/>
        <v>-1.0161597436814094</v>
      </c>
      <c r="BG379" s="34">
        <f t="shared" si="246"/>
        <v>0.86673329355765494</v>
      </c>
      <c r="BH379" s="34">
        <f t="shared" si="247"/>
        <v>4.1463642981553292E-2</v>
      </c>
      <c r="BI379" s="19">
        <f t="shared" si="255"/>
        <v>1.2033044811664317</v>
      </c>
      <c r="BJ379" s="19">
        <f t="shared" si="256"/>
        <v>3.0792267373688063</v>
      </c>
      <c r="BK379" s="19">
        <f t="shared" si="257"/>
        <v>1.2021484607098323</v>
      </c>
      <c r="BL379" s="19">
        <f t="shared" si="258"/>
        <v>0.65405065882815283</v>
      </c>
      <c r="BM379" s="19">
        <f t="shared" si="259"/>
        <v>1.3800600170102255</v>
      </c>
      <c r="BN379" s="19">
        <f t="shared" si="260"/>
        <v>4.8795203874266742</v>
      </c>
      <c r="BO379" s="19">
        <f t="shared" si="261"/>
        <v>1.4370755192795877</v>
      </c>
      <c r="BP379" s="19">
        <f t="shared" si="262"/>
        <v>0.61377059833440528</v>
      </c>
      <c r="BQ379" s="19">
        <f t="shared" si="263"/>
        <v>0.10245491010771161</v>
      </c>
      <c r="BR379" s="19">
        <f t="shared" si="264"/>
        <v>0.73008592252073301</v>
      </c>
      <c r="BS379" s="19">
        <f t="shared" si="265"/>
        <v>0.45499603899536584</v>
      </c>
      <c r="BT379" s="19">
        <f>IF(AND('[1]Ponderación por derecho'!$B$13&lt;&gt;1,'[1]Ponderación por derecho'!$B$13&lt;&gt;0),"Error ponderación",IFERROR(IF(SUM($BI$1126:$BS$1126)=0,0,SUMPRODUCT($BI$1126:$BS$1126,BI379:BS379)),""))</f>
        <v>2.7982392233415569</v>
      </c>
      <c r="BU379" s="34">
        <f t="shared" si="266"/>
        <v>2.8323315268220934</v>
      </c>
      <c r="BV379" s="16">
        <f t="shared" si="267"/>
        <v>1</v>
      </c>
      <c r="BW379" s="34">
        <f t="shared" si="248"/>
        <v>-0.50470484642837243</v>
      </c>
      <c r="BX379" s="34">
        <f t="shared" si="249"/>
        <v>-4.9180035313853142E-2</v>
      </c>
      <c r="BY379" s="34">
        <f t="shared" si="268"/>
        <v>0.3461456464926651</v>
      </c>
      <c r="BZ379" s="34">
        <f t="shared" si="269"/>
        <v>6.9246411749853506E-2</v>
      </c>
      <c r="CA379" s="19">
        <f t="shared" si="250"/>
        <v>5.1705313889199959E-2</v>
      </c>
      <c r="CB379" s="16"/>
      <c r="CC379" s="5">
        <f t="shared" si="251"/>
        <v>19364</v>
      </c>
      <c r="CD379" s="6">
        <f t="shared" si="252"/>
        <v>2.794703780410867E-4</v>
      </c>
      <c r="CE379" s="19">
        <f t="shared" si="253"/>
        <v>6.2770907726388616</v>
      </c>
      <c r="CF379" s="4">
        <f t="shared" si="254"/>
        <v>1.7542609312275997E-3</v>
      </c>
      <c r="CG379" s="3">
        <f>IF('Ponderación por derecho'!$D$20="Error ponderación","",CF379/$CF$1127)</f>
        <v>1.1785417086579515E-3</v>
      </c>
      <c r="CH379" s="39"/>
    </row>
    <row r="380" spans="1:86" ht="18.95" customHeight="1">
      <c r="A380" s="7">
        <v>19392</v>
      </c>
      <c r="B380" s="7" t="s">
        <v>708</v>
      </c>
      <c r="C380" s="7" t="s">
        <v>730</v>
      </c>
      <c r="D380" s="5">
        <v>0</v>
      </c>
      <c r="E380" s="5">
        <v>1261</v>
      </c>
      <c r="F380" s="5">
        <v>76.601439999999997</v>
      </c>
      <c r="G380" s="5">
        <v>57.564059999999998</v>
      </c>
      <c r="H380" s="5">
        <v>74.973680000000002</v>
      </c>
      <c r="I380" s="5">
        <v>28.29063</v>
      </c>
      <c r="J380" s="5">
        <v>27.56757</v>
      </c>
      <c r="K380" s="85">
        <v>2.2599600000000001E-2</v>
      </c>
      <c r="L380" s="85">
        <v>6.3267999999999996E-3</v>
      </c>
      <c r="M380" s="85">
        <v>4.3330399999999998E-2</v>
      </c>
      <c r="N380" s="85">
        <v>3.7110000000000002E-4</v>
      </c>
      <c r="O380" s="85">
        <v>1.7847E-3</v>
      </c>
      <c r="P380" s="85">
        <v>2.4282999999999999E-2</v>
      </c>
      <c r="Q380" s="85">
        <v>2.3380499999999999E-2</v>
      </c>
      <c r="R380" s="85">
        <v>0</v>
      </c>
      <c r="S380" s="85">
        <v>0</v>
      </c>
      <c r="T380" s="5">
        <v>0.96197180000000004</v>
      </c>
      <c r="U380" s="5">
        <v>8.6619699999999994E-2</v>
      </c>
      <c r="V380" s="5">
        <v>0.78943660000000004</v>
      </c>
      <c r="W380" s="5">
        <v>0.612676</v>
      </c>
      <c r="X380" s="5">
        <v>0.79295780000000005</v>
      </c>
      <c r="Y380" s="5">
        <v>0.81478870000000003</v>
      </c>
      <c r="Z380" s="5">
        <v>6.2240700000000003E-2</v>
      </c>
      <c r="AA380" s="5">
        <v>3.96511E-3</v>
      </c>
      <c r="AB380" s="5">
        <v>2.3790600000000001E-3</v>
      </c>
      <c r="AC380" s="5">
        <v>0.53690000000000004</v>
      </c>
      <c r="AD380" s="40">
        <v>16629.659000793021</v>
      </c>
      <c r="AE380" s="19">
        <v>0.41320750000000001</v>
      </c>
      <c r="AF380" s="5">
        <v>0</v>
      </c>
      <c r="AG380" s="5">
        <v>0</v>
      </c>
      <c r="AH380" s="32">
        <v>0</v>
      </c>
      <c r="AI380" s="32">
        <v>0</v>
      </c>
      <c r="AJ380" s="32">
        <v>1</v>
      </c>
      <c r="AK380" s="16"/>
      <c r="AL380" s="34">
        <f t="shared" si="225"/>
        <v>0.4361540924763605</v>
      </c>
      <c r="AM380" s="34">
        <f t="shared" si="226"/>
        <v>0.13512379340631311</v>
      </c>
      <c r="AN380" s="34">
        <f t="shared" si="227"/>
        <v>6.8167305771230272E-2</v>
      </c>
      <c r="AO380" s="34">
        <f t="shared" si="228"/>
        <v>0.76671050912895355</v>
      </c>
      <c r="AP380" s="34">
        <f t="shared" si="229"/>
        <v>0.20541881397597056</v>
      </c>
      <c r="AQ380" s="34">
        <f t="shared" si="230"/>
        <v>0.24639519417571404</v>
      </c>
      <c r="AR380" s="34">
        <f t="shared" si="231"/>
        <v>-0.38769435122844026</v>
      </c>
      <c r="AS380" s="34">
        <f t="shared" si="232"/>
        <v>-0.28572852686008632</v>
      </c>
      <c r="AT380" s="34">
        <f t="shared" si="233"/>
        <v>-0.14223353712965683</v>
      </c>
      <c r="AU380" s="34">
        <f t="shared" si="234"/>
        <v>-0.38458961071405434</v>
      </c>
      <c r="AV380" s="34">
        <f t="shared" si="235"/>
        <v>-6.0864146426783575E-2</v>
      </c>
      <c r="AW380" s="34">
        <f t="shared" si="236"/>
        <v>0.24335518786994398</v>
      </c>
      <c r="AX380" s="34">
        <f t="shared" si="237"/>
        <v>-0.20200785050292994</v>
      </c>
      <c r="AY380" s="34">
        <f t="shared" si="238"/>
        <v>-0.21011422768154267</v>
      </c>
      <c r="AZ380" s="34">
        <f t="shared" si="239"/>
        <v>0.3471103125317257</v>
      </c>
      <c r="BA380" s="34">
        <f t="shared" si="240"/>
        <v>-1.1304658167872828</v>
      </c>
      <c r="BB380" s="34">
        <f t="shared" si="241"/>
        <v>-0.26875027994599915</v>
      </c>
      <c r="BC380" s="34">
        <f t="shared" si="242"/>
        <v>-0.21943828428154841</v>
      </c>
      <c r="BD380" s="34">
        <f t="shared" si="243"/>
        <v>-0.16897504575495925</v>
      </c>
      <c r="BE380" s="34">
        <f t="shared" si="244"/>
        <v>-0.71861252857738001</v>
      </c>
      <c r="BF380" s="34">
        <f t="shared" si="245"/>
        <v>-0.39346395079509583</v>
      </c>
      <c r="BG380" s="34">
        <f t="shared" si="246"/>
        <v>5.1810986484855132E-2</v>
      </c>
      <c r="BH380" s="34">
        <f t="shared" si="247"/>
        <v>-5.5761263609630136E-2</v>
      </c>
      <c r="BI380" s="19">
        <f t="shared" si="255"/>
        <v>-0.27196777228011282</v>
      </c>
      <c r="BJ380" s="19">
        <f t="shared" si="256"/>
        <v>-0.1737736125893754</v>
      </c>
      <c r="BK380" s="19">
        <f t="shared" si="257"/>
        <v>-2.300423955509141E-2</v>
      </c>
      <c r="BL380" s="19">
        <f t="shared" si="258"/>
        <v>0.14696027767335185</v>
      </c>
      <c r="BM380" s="19">
        <f t="shared" si="259"/>
        <v>-0.11604861416434768</v>
      </c>
      <c r="BN380" s="19">
        <f t="shared" si="260"/>
        <v>-0.11444086084260102</v>
      </c>
      <c r="BO380" s="19">
        <f t="shared" si="261"/>
        <v>0.45239200317687439</v>
      </c>
      <c r="BP380" s="19">
        <f t="shared" si="262"/>
        <v>0.11707312098671528</v>
      </c>
      <c r="BQ380" s="19">
        <f t="shared" si="263"/>
        <v>-5.5808028666759331E-2</v>
      </c>
      <c r="BR380" s="19">
        <f t="shared" si="264"/>
        <v>9.2616950426557668E-2</v>
      </c>
      <c r="BS380" s="19">
        <f t="shared" si="265"/>
        <v>5.67595337283959E-2</v>
      </c>
      <c r="BT380" s="19">
        <f>IF(AND('[1]Ponderación por derecho'!$B$13&lt;&gt;1,'[1]Ponderación por derecho'!$B$13&lt;&gt;0),"Error ponderación",IFERROR(IF(SUM($BI$1126:$BS$1126)=0,0,SUMPRODUCT($BI$1126:$BS$1126,BI380:BS380)),""))</f>
        <v>0.1571090208177818</v>
      </c>
      <c r="BU380" s="34">
        <f t="shared" si="266"/>
        <v>0.16390072185985527</v>
      </c>
      <c r="BV380" s="16">
        <f t="shared" si="267"/>
        <v>0</v>
      </c>
      <c r="BW380" s="34">
        <f t="shared" si="248"/>
        <v>0.35512692827082265</v>
      </c>
      <c r="BX380" s="34">
        <f t="shared" si="249"/>
        <v>-4.8614210737955695E-2</v>
      </c>
      <c r="BY380" s="34">
        <f t="shared" si="268"/>
        <v>-1.0607136339878982</v>
      </c>
      <c r="BZ380" s="34">
        <f t="shared" si="269"/>
        <v>0.25140030548501041</v>
      </c>
      <c r="CA380" s="19">
        <f t="shared" si="250"/>
        <v>0.19015741784648743</v>
      </c>
      <c r="CB380" s="16"/>
      <c r="CC380" s="5">
        <f t="shared" si="251"/>
        <v>19392</v>
      </c>
      <c r="CD380" s="6">
        <f t="shared" si="252"/>
        <v>1.8441242632643133E-4</v>
      </c>
      <c r="CE380" s="19">
        <f t="shared" si="253"/>
        <v>1.7470668092252251</v>
      </c>
      <c r="CF380" s="4">
        <f t="shared" si="254"/>
        <v>3.2218082924360031E-4</v>
      </c>
      <c r="CG380" s="3">
        <f>IF('Ponderación por derecho'!$D$20="Error ponderación","",CF380/$CF$1127)</f>
        <v>2.1644644661149629E-4</v>
      </c>
      <c r="CH380" s="39"/>
    </row>
    <row r="381" spans="1:86" ht="18.95" customHeight="1">
      <c r="A381" s="7">
        <v>19397</v>
      </c>
      <c r="B381" s="7" t="s">
        <v>708</v>
      </c>
      <c r="C381" s="7" t="s">
        <v>607</v>
      </c>
      <c r="D381" s="5">
        <v>0</v>
      </c>
      <c r="E381" s="5">
        <v>2215</v>
      </c>
      <c r="F381" s="5">
        <v>91.739350000000002</v>
      </c>
      <c r="G381" s="5">
        <v>66.449950000000001</v>
      </c>
      <c r="H381" s="5">
        <v>78.741420000000005</v>
      </c>
      <c r="I381" s="5">
        <v>43.608930000000001</v>
      </c>
      <c r="J381" s="5">
        <v>42.684010000000001</v>
      </c>
      <c r="K381" s="85">
        <v>2.5433000000000001E-3</v>
      </c>
      <c r="L381" s="85">
        <v>3.1985999999999998E-3</v>
      </c>
      <c r="M381" s="85">
        <v>4.8664499999999999E-2</v>
      </c>
      <c r="N381" s="85">
        <v>2.4826000000000002E-3</v>
      </c>
      <c r="O381" s="85">
        <v>1.7332999999999999E-3</v>
      </c>
      <c r="P381" s="85">
        <v>2.6861599999999999E-2</v>
      </c>
      <c r="Q381" s="85">
        <v>5.4370000000000004E-4</v>
      </c>
      <c r="R381" s="85">
        <v>5.9170000000000002E-4</v>
      </c>
      <c r="S381" s="85">
        <v>4.5750000000000001E-3</v>
      </c>
      <c r="T381" s="5">
        <v>0.95194140000000005</v>
      </c>
      <c r="U381" s="5">
        <v>6.5881599999999998E-2</v>
      </c>
      <c r="V381" s="5">
        <v>0.81031189999999997</v>
      </c>
      <c r="W381" s="5">
        <v>0.64544869999999999</v>
      </c>
      <c r="X381" s="5">
        <v>0.82336089999999995</v>
      </c>
      <c r="Y381" s="5">
        <v>0.88128580000000001</v>
      </c>
      <c r="Z381" s="5">
        <v>3.61842E-2</v>
      </c>
      <c r="AA381" s="5">
        <v>6.3205400000000004E-3</v>
      </c>
      <c r="AB381" s="5">
        <v>2.25734E-3</v>
      </c>
      <c r="AC381" s="5">
        <v>0.50190000000000001</v>
      </c>
      <c r="AD381" s="40">
        <v>32503.386004514672</v>
      </c>
      <c r="AE381" s="19">
        <v>0.84811320000000001</v>
      </c>
      <c r="AF381" s="5">
        <v>1</v>
      </c>
      <c r="AG381" s="5">
        <v>0</v>
      </c>
      <c r="AH381" s="32">
        <v>1</v>
      </c>
      <c r="AI381" s="32">
        <v>0</v>
      </c>
      <c r="AJ381" s="32">
        <v>1</v>
      </c>
      <c r="AK381" s="16"/>
      <c r="AL381" s="34">
        <f t="shared" si="225"/>
        <v>1.3602159903521851</v>
      </c>
      <c r="AM381" s="34">
        <f t="shared" si="226"/>
        <v>1.0277196136820723</v>
      </c>
      <c r="AN381" s="34">
        <f t="shared" si="227"/>
        <v>0.52121437249209368</v>
      </c>
      <c r="AO381" s="34">
        <f t="shared" si="228"/>
        <v>2.133952736275547</v>
      </c>
      <c r="AP381" s="34">
        <f t="shared" si="229"/>
        <v>1.3471614014436362</v>
      </c>
      <c r="AQ381" s="34">
        <f t="shared" si="230"/>
        <v>-0.32095800888869175</v>
      </c>
      <c r="AR381" s="34">
        <f t="shared" si="231"/>
        <v>-0.4971737897476623</v>
      </c>
      <c r="AS381" s="34">
        <f t="shared" si="232"/>
        <v>-0.20273451245129279</v>
      </c>
      <c r="AT381" s="34">
        <f t="shared" si="233"/>
        <v>-9.3783310716419627E-2</v>
      </c>
      <c r="AU381" s="34">
        <f t="shared" si="234"/>
        <v>-0.38589539452184474</v>
      </c>
      <c r="AV381" s="34">
        <f t="shared" si="235"/>
        <v>1.5682275923317587E-3</v>
      </c>
      <c r="AW381" s="34">
        <f t="shared" si="236"/>
        <v>-0.39641921411927178</v>
      </c>
      <c r="AX381" s="34">
        <f t="shared" si="237"/>
        <v>-0.18311161019211869</v>
      </c>
      <c r="AY381" s="34">
        <f t="shared" si="238"/>
        <v>-3.248551301892371E-2</v>
      </c>
      <c r="AZ381" s="34">
        <f t="shared" si="239"/>
        <v>0.17285858305562851</v>
      </c>
      <c r="BA381" s="34">
        <f t="shared" si="240"/>
        <v>-1.3275910259871979</v>
      </c>
      <c r="BB381" s="34">
        <f t="shared" si="241"/>
        <v>0.2433006177556585</v>
      </c>
      <c r="BC381" s="34">
        <f t="shared" si="242"/>
        <v>0.14654286837296268</v>
      </c>
      <c r="BD381" s="34">
        <f t="shared" si="243"/>
        <v>0.1953865721778224</v>
      </c>
      <c r="BE381" s="34">
        <f t="shared" si="244"/>
        <v>0.29813481264948982</v>
      </c>
      <c r="BF381" s="34">
        <f t="shared" si="245"/>
        <v>-0.65414985129657199</v>
      </c>
      <c r="BG381" s="34">
        <f t="shared" si="246"/>
        <v>0.23593037053364485</v>
      </c>
      <c r="BH381" s="34">
        <f t="shared" si="247"/>
        <v>-5.8795390020785709E-2</v>
      </c>
      <c r="BI381" s="19">
        <f t="shared" si="255"/>
        <v>-0.37577822079459872</v>
      </c>
      <c r="BJ381" s="19">
        <f t="shared" si="256"/>
        <v>0.2579488138966895</v>
      </c>
      <c r="BK381" s="19">
        <f t="shared" si="257"/>
        <v>0.43467478209128502</v>
      </c>
      <c r="BL381" s="19">
        <f t="shared" si="258"/>
        <v>0.63321633981788272</v>
      </c>
      <c r="BM381" s="19">
        <f t="shared" si="259"/>
        <v>0.3855508596998713</v>
      </c>
      <c r="BN381" s="19">
        <f t="shared" si="260"/>
        <v>0.55330634353133556</v>
      </c>
      <c r="BO381" s="19">
        <f t="shared" si="261"/>
        <v>0.63679736840396794</v>
      </c>
      <c r="BP381" s="19">
        <f t="shared" si="262"/>
        <v>0.58855219008003323</v>
      </c>
      <c r="BQ381" s="19">
        <f t="shared" si="263"/>
        <v>0.22452687534556315</v>
      </c>
      <c r="BR381" s="19">
        <f t="shared" si="264"/>
        <v>0.52122028262230213</v>
      </c>
      <c r="BS381" s="19">
        <f t="shared" si="265"/>
        <v>0.42297836243749193</v>
      </c>
      <c r="BT381" s="19">
        <f>IF(AND('[1]Ponderación por derecho'!$B$13&lt;&gt;1,'[1]Ponderación por derecho'!$B$13&lt;&gt;0),"Error ponderación",IFERROR(IF(SUM($BI$1126:$BS$1126)=0,0,SUMPRODUCT($BI$1126:$BS$1126,BI381:BS381)),""))</f>
        <v>0.53598035004072253</v>
      </c>
      <c r="BU381" s="34">
        <f t="shared" si="266"/>
        <v>0.54668833492391966</v>
      </c>
      <c r="BV381" s="16">
        <f t="shared" si="267"/>
        <v>0</v>
      </c>
      <c r="BW381" s="34">
        <f t="shared" si="248"/>
        <v>-0.15150795581119458</v>
      </c>
      <c r="BX381" s="34">
        <f t="shared" si="249"/>
        <v>-4.7720492141708794E-2</v>
      </c>
      <c r="BY381" s="34">
        <f t="shared" si="268"/>
        <v>0.73585719375712888</v>
      </c>
      <c r="BZ381" s="34">
        <f t="shared" si="269"/>
        <v>-0.17887624860140849</v>
      </c>
      <c r="CA381" s="19">
        <f t="shared" si="250"/>
        <v>-0.13688853750032587</v>
      </c>
      <c r="CB381" s="16"/>
      <c r="CC381" s="5">
        <f t="shared" si="251"/>
        <v>19397</v>
      </c>
      <c r="CD381" s="6">
        <f t="shared" si="252"/>
        <v>3.2392825084301776E-4</v>
      </c>
      <c r="CE381" s="19">
        <f t="shared" si="253"/>
        <v>2.8741223660408477</v>
      </c>
      <c r="CF381" s="4">
        <f t="shared" si="254"/>
        <v>9.3100943074040743E-4</v>
      </c>
      <c r="CG381" s="3">
        <f>IF('Ponderación por derecho'!$D$20="Error ponderación","",CF381/$CF$1127)</f>
        <v>6.2546764038896006E-4</v>
      </c>
      <c r="CH381" s="39"/>
    </row>
    <row r="382" spans="1:86" ht="18.95" customHeight="1">
      <c r="A382" s="7">
        <v>19418</v>
      </c>
      <c r="B382" s="7" t="s">
        <v>708</v>
      </c>
      <c r="C382" s="7" t="s">
        <v>729</v>
      </c>
      <c r="D382" s="5">
        <v>0</v>
      </c>
      <c r="E382" s="5">
        <v>6617</v>
      </c>
      <c r="F382" s="5">
        <v>87.853279999999998</v>
      </c>
      <c r="G382" s="5">
        <v>69.132350000000002</v>
      </c>
      <c r="H382" s="5">
        <v>81.985299999999995</v>
      </c>
      <c r="I382" s="5">
        <v>46.867649999999998</v>
      </c>
      <c r="J382" s="5">
        <v>34.064700000000002</v>
      </c>
      <c r="K382" s="85">
        <v>3.7065599999999997E-2</v>
      </c>
      <c r="L382" s="85">
        <v>4.3658200000000001E-2</v>
      </c>
      <c r="M382" s="85">
        <v>5.8903400000000002E-2</v>
      </c>
      <c r="N382" s="85">
        <v>5.1276999999999998E-3</v>
      </c>
      <c r="O382" s="85">
        <v>8.4648999999999992E-3</v>
      </c>
      <c r="P382" s="85">
        <v>6.5701700000000002E-2</v>
      </c>
      <c r="Q382" s="85">
        <v>3.0336E-3</v>
      </c>
      <c r="R382" s="85">
        <v>1.3006999999999999E-3</v>
      </c>
      <c r="S382" s="85">
        <v>1.9300999999999999E-3</v>
      </c>
      <c r="T382" s="5">
        <v>0.99697029999999998</v>
      </c>
      <c r="U382" s="5">
        <v>0.2930024</v>
      </c>
      <c r="V382" s="5">
        <v>0.82056300000000004</v>
      </c>
      <c r="W382" s="5">
        <v>0.74511340000000004</v>
      </c>
      <c r="X382" s="5">
        <v>0.96481629999999996</v>
      </c>
      <c r="Y382" s="5">
        <v>0.86229480000000003</v>
      </c>
      <c r="Z382" s="5">
        <v>9.7088000000000001E-3</v>
      </c>
      <c r="AA382" s="5">
        <v>2.0401999999999998E-3</v>
      </c>
      <c r="AB382" s="5">
        <v>1.5113E-4</v>
      </c>
      <c r="AC382" s="5">
        <v>0.53349999999999997</v>
      </c>
      <c r="AD382" s="40">
        <v>6543.7509445367996</v>
      </c>
      <c r="AE382" s="19">
        <v>5.9434000000000001E-2</v>
      </c>
      <c r="AF382" s="5">
        <v>0</v>
      </c>
      <c r="AG382" s="5">
        <v>0</v>
      </c>
      <c r="AH382" s="32">
        <v>0</v>
      </c>
      <c r="AI382" s="32">
        <v>0</v>
      </c>
      <c r="AJ382" s="32">
        <v>1</v>
      </c>
      <c r="AK382" s="16"/>
      <c r="AL382" s="34">
        <f t="shared" si="225"/>
        <v>1.122999015255999</v>
      </c>
      <c r="AM382" s="34">
        <f t="shared" si="226"/>
        <v>1.297169159907346</v>
      </c>
      <c r="AN382" s="34">
        <f t="shared" si="227"/>
        <v>0.91127056500921766</v>
      </c>
      <c r="AO382" s="34">
        <f t="shared" si="228"/>
        <v>2.424811355733786</v>
      </c>
      <c r="AP382" s="34">
        <f t="shared" si="229"/>
        <v>0.69614612922438857</v>
      </c>
      <c r="AQ382" s="34">
        <f t="shared" si="230"/>
        <v>0.65560982676146973</v>
      </c>
      <c r="AR382" s="34">
        <f t="shared" si="231"/>
        <v>0.91881441136234154</v>
      </c>
      <c r="AS382" s="34">
        <f t="shared" si="232"/>
        <v>-4.3426022897254425E-2</v>
      </c>
      <c r="AT382" s="34">
        <f t="shared" si="233"/>
        <v>-3.3089162534722355E-2</v>
      </c>
      <c r="AU382" s="34">
        <f t="shared" si="234"/>
        <v>-0.21488344353892927</v>
      </c>
      <c r="AV382" s="34">
        <f t="shared" si="235"/>
        <v>0.94195434802196076</v>
      </c>
      <c r="AW382" s="34">
        <f t="shared" si="236"/>
        <v>-0.32666450752671289</v>
      </c>
      <c r="AX382" s="34">
        <f t="shared" si="237"/>
        <v>-0.16046933474786454</v>
      </c>
      <c r="AY382" s="34">
        <f t="shared" si="238"/>
        <v>-0.13517626436562555</v>
      </c>
      <c r="AZ382" s="34">
        <f t="shared" si="239"/>
        <v>0.95511688794937399</v>
      </c>
      <c r="BA382" s="34">
        <f t="shared" si="240"/>
        <v>0.83129697308948236</v>
      </c>
      <c r="BB382" s="34">
        <f t="shared" si="241"/>
        <v>0.49475017572270641</v>
      </c>
      <c r="BC382" s="34">
        <f t="shared" si="242"/>
        <v>1.2595241541677273</v>
      </c>
      <c r="BD382" s="34">
        <f t="shared" si="243"/>
        <v>1.8906386487532034</v>
      </c>
      <c r="BE382" s="34">
        <f t="shared" si="244"/>
        <v>7.7605142629515863E-3</v>
      </c>
      <c r="BF382" s="34">
        <f t="shared" si="245"/>
        <v>-0.9190266954673848</v>
      </c>
      <c r="BG382" s="34">
        <f t="shared" si="246"/>
        <v>-9.8655486112231502E-2</v>
      </c>
      <c r="BH382" s="34">
        <f t="shared" si="247"/>
        <v>-0.11129709383642793</v>
      </c>
      <c r="BI382" s="19">
        <f t="shared" si="255"/>
        <v>0.79939245495338984</v>
      </c>
      <c r="BJ382" s="19">
        <f t="shared" si="256"/>
        <v>0.90357791566413137</v>
      </c>
      <c r="BK382" s="19">
        <f t="shared" si="257"/>
        <v>0.77969904884215724</v>
      </c>
      <c r="BL382" s="19">
        <f t="shared" si="258"/>
        <v>0.54495492636063836</v>
      </c>
      <c r="BM382" s="19">
        <f t="shared" si="259"/>
        <v>0.79063377814622093</v>
      </c>
      <c r="BN382" s="19">
        <f t="shared" si="260"/>
        <v>0.69090462584697043</v>
      </c>
      <c r="BO382" s="19">
        <f t="shared" si="261"/>
        <v>1.0177545787188158</v>
      </c>
      <c r="BP382" s="19">
        <f t="shared" si="262"/>
        <v>0.48126484025406724</v>
      </c>
      <c r="BQ382" s="19">
        <f t="shared" si="263"/>
        <v>2.2932018474329536E-2</v>
      </c>
      <c r="BR382" s="19">
        <f t="shared" si="264"/>
        <v>0.29638908825938065</v>
      </c>
      <c r="BS382" s="19">
        <f t="shared" si="265"/>
        <v>0.29217521901798182</v>
      </c>
      <c r="BT382" s="19">
        <f>IF(AND('[1]Ponderación por derecho'!$B$13&lt;&gt;1,'[1]Ponderación por derecho'!$B$13&lt;&gt;0),"Error ponderación",IFERROR(IF(SUM($BI$1126:$BS$1126)=0,0,SUMPRODUCT($BI$1126:$BS$1126,BI382:BS382)),""))</f>
        <v>0.89686426024632526</v>
      </c>
      <c r="BU382" s="34">
        <f t="shared" si="266"/>
        <v>0.9113025981994114</v>
      </c>
      <c r="BV382" s="16">
        <f t="shared" si="267"/>
        <v>0</v>
      </c>
      <c r="BW382" s="34">
        <f t="shared" si="248"/>
        <v>0.30591096810285429</v>
      </c>
      <c r="BX382" s="34">
        <f t="shared" si="249"/>
        <v>-4.9182065003548103E-2</v>
      </c>
      <c r="BY382" s="34">
        <f t="shared" si="268"/>
        <v>-2.5221319362296382</v>
      </c>
      <c r="BZ382" s="34">
        <f t="shared" si="269"/>
        <v>0.75513434437677729</v>
      </c>
      <c r="CA382" s="19">
        <f t="shared" si="250"/>
        <v>0.5730371690796412</v>
      </c>
      <c r="CB382" s="16"/>
      <c r="CC382" s="5">
        <f t="shared" si="251"/>
        <v>19418</v>
      </c>
      <c r="CD382" s="6">
        <f t="shared" si="252"/>
        <v>9.6768994845519132E-4</v>
      </c>
      <c r="CE382" s="19">
        <f t="shared" si="253"/>
        <v>3.5865649325991007</v>
      </c>
      <c r="CF382" s="4">
        <f t="shared" si="254"/>
        <v>3.4706828347580206E-3</v>
      </c>
      <c r="CG382" s="3">
        <f>IF('Ponderación por derecho'!$D$20="Error ponderación","",CF382/$CF$1127)</f>
        <v>2.3316625283464486E-3</v>
      </c>
      <c r="CH382" s="39"/>
    </row>
    <row r="383" spans="1:86" ht="18.95" customHeight="1">
      <c r="A383" s="7">
        <v>19450</v>
      </c>
      <c r="B383" s="7" t="s">
        <v>708</v>
      </c>
      <c r="C383" s="7" t="s">
        <v>728</v>
      </c>
      <c r="D383" s="5">
        <v>0</v>
      </c>
      <c r="E383" s="5">
        <v>6888</v>
      </c>
      <c r="F383" s="5">
        <v>82.357939999999999</v>
      </c>
      <c r="G383" s="5">
        <v>61.17812</v>
      </c>
      <c r="H383" s="5">
        <v>70.762439999999998</v>
      </c>
      <c r="I383" s="5">
        <v>36.517339999999997</v>
      </c>
      <c r="J383" s="5">
        <v>38.298520000000003</v>
      </c>
      <c r="K383" s="85"/>
      <c r="L383" s="85">
        <v>4.85972E-2</v>
      </c>
      <c r="M383" s="85">
        <v>3.2131699999999999E-2</v>
      </c>
      <c r="N383" s="85">
        <v>6.9642999999999997E-3</v>
      </c>
      <c r="O383" s="85">
        <v>1.0680500000000001E-2</v>
      </c>
      <c r="P383" s="85">
        <v>9.1960000000000002E-4</v>
      </c>
      <c r="Q383" s="85">
        <v>1.6756E-3</v>
      </c>
      <c r="R383" s="85">
        <v>3.1239000000000002E-3</v>
      </c>
      <c r="S383" s="85">
        <v>8.9289999999999997E-4</v>
      </c>
      <c r="T383" s="5">
        <v>0.96193360000000006</v>
      </c>
      <c r="U383" s="5">
        <v>0.14395769999999999</v>
      </c>
      <c r="V383" s="5">
        <v>0.83157099999999995</v>
      </c>
      <c r="W383" s="5">
        <v>0.60498490000000005</v>
      </c>
      <c r="X383" s="5">
        <v>0.80709969999999998</v>
      </c>
      <c r="Y383" s="5">
        <v>0.80755290000000002</v>
      </c>
      <c r="Z383" s="5">
        <v>4.66045E-2</v>
      </c>
      <c r="AA383" s="5">
        <v>4.3553999999999999E-4</v>
      </c>
      <c r="AB383" s="5">
        <v>1.0162599999999999E-3</v>
      </c>
      <c r="AC383" s="5">
        <v>0.57809999999999995</v>
      </c>
      <c r="AD383" s="40">
        <v>2901.1324041811845</v>
      </c>
      <c r="AE383" s="19">
        <v>0</v>
      </c>
      <c r="AF383" s="5">
        <v>1</v>
      </c>
      <c r="AG383" s="5">
        <v>0</v>
      </c>
      <c r="AH383" s="32">
        <v>0</v>
      </c>
      <c r="AI383" s="32">
        <v>0</v>
      </c>
      <c r="AJ383" s="32">
        <v>0</v>
      </c>
      <c r="AK383" s="16"/>
      <c r="AL383" s="34">
        <f t="shared" si="225"/>
        <v>0.78754753550265566</v>
      </c>
      <c r="AM383" s="34">
        <f t="shared" si="226"/>
        <v>0.49815944320906907</v>
      </c>
      <c r="AN383" s="34">
        <f t="shared" si="227"/>
        <v>-0.43820784996073869</v>
      </c>
      <c r="AO383" s="34">
        <f t="shared" si="228"/>
        <v>1.5009894632223679</v>
      </c>
      <c r="AP383" s="34">
        <f t="shared" si="229"/>
        <v>1.0159259584482239</v>
      </c>
      <c r="AQ383" s="34" t="str">
        <f t="shared" si="230"/>
        <v/>
      </c>
      <c r="AR383" s="34">
        <f t="shared" si="231"/>
        <v>1.0916674728182705</v>
      </c>
      <c r="AS383" s="34">
        <f t="shared" si="232"/>
        <v>-0.45997068001802405</v>
      </c>
      <c r="AT383" s="34">
        <f t="shared" si="233"/>
        <v>9.0532413632418828E-3</v>
      </c>
      <c r="AU383" s="34">
        <f t="shared" si="234"/>
        <v>-0.15859755629106134</v>
      </c>
      <c r="AV383" s="34">
        <f t="shared" si="235"/>
        <v>-0.62653254290479443</v>
      </c>
      <c r="AW383" s="34">
        <f t="shared" si="236"/>
        <v>-0.36470896375093675</v>
      </c>
      <c r="AX383" s="34">
        <f t="shared" si="237"/>
        <v>-0.10224451586216055</v>
      </c>
      <c r="AY383" s="34">
        <f t="shared" si="238"/>
        <v>-0.17544653821219786</v>
      </c>
      <c r="AZ383" s="34">
        <f t="shared" si="239"/>
        <v>0.34644668834266196</v>
      </c>
      <c r="BA383" s="34">
        <f t="shared" si="240"/>
        <v>-0.58544167064541164</v>
      </c>
      <c r="BB383" s="34">
        <f t="shared" si="241"/>
        <v>0.76476575786522982</v>
      </c>
      <c r="BC383" s="34">
        <f t="shared" si="242"/>
        <v>-0.30532677205280601</v>
      </c>
      <c r="BD383" s="34">
        <f t="shared" si="243"/>
        <v>5.0653884146661054E-4</v>
      </c>
      <c r="BE383" s="34">
        <f t="shared" si="244"/>
        <v>-0.82924863769566337</v>
      </c>
      <c r="BF383" s="34">
        <f t="shared" si="245"/>
        <v>-0.54989850176783517</v>
      </c>
      <c r="BG383" s="34">
        <f t="shared" si="246"/>
        <v>-0.22408863878827404</v>
      </c>
      <c r="BH383" s="34">
        <f t="shared" si="247"/>
        <v>-8.9731913240938155E-2</v>
      </c>
      <c r="BI383" s="19">
        <f t="shared" si="255"/>
        <v>-0.51182476030307522</v>
      </c>
      <c r="BJ383" s="19">
        <f t="shared" si="256"/>
        <v>0.78486422463085648</v>
      </c>
      <c r="BK383" s="19">
        <f t="shared" si="257"/>
        <v>7.4166944772752026E-3</v>
      </c>
      <c r="BL383" s="19">
        <f t="shared" si="258"/>
        <v>0.39830038843294879</v>
      </c>
      <c r="BM383" s="19">
        <f t="shared" si="259"/>
        <v>0.28594498033287641</v>
      </c>
      <c r="BN383" s="19">
        <f t="shared" si="260"/>
        <v>-0.22274454836593405</v>
      </c>
      <c r="BO383" s="19">
        <f t="shared" si="261"/>
        <v>0.49424239593803104</v>
      </c>
      <c r="BP383" s="19">
        <f t="shared" si="262"/>
        <v>0.34265150982024756</v>
      </c>
      <c r="BQ383" s="19">
        <f t="shared" si="263"/>
        <v>2.0734165174207564E-2</v>
      </c>
      <c r="BR383" s="19">
        <f t="shared" si="264"/>
        <v>0.12933745283406126</v>
      </c>
      <c r="BS383" s="19">
        <f t="shared" si="265"/>
        <v>0.17412302801650656</v>
      </c>
      <c r="BT383" s="19">
        <f>IF(AND('[1]Ponderación por derecho'!$B$13&lt;&gt;1,'[1]Ponderación por derecho'!$B$13&lt;&gt;0),"Error ponderación",IFERROR(IF(SUM($BI$1126:$BS$1126)=0,0,SUMPRODUCT($BI$1126:$BS$1126,BI383:BS383)),""))</f>
        <v>0.33727067838540659</v>
      </c>
      <c r="BU383" s="34">
        <f t="shared" si="266"/>
        <v>0.34592465860750998</v>
      </c>
      <c r="BV383" s="16">
        <f t="shared" si="267"/>
        <v>0</v>
      </c>
      <c r="BW383" s="34">
        <f t="shared" si="248"/>
        <v>0.95150856324736666</v>
      </c>
      <c r="BX383" s="34">
        <f t="shared" si="249"/>
        <v>-4.9387150798949918E-2</v>
      </c>
      <c r="BY383" s="34">
        <f t="shared" si="268"/>
        <v>-2.7676504258153067</v>
      </c>
      <c r="BZ383" s="34">
        <f t="shared" si="269"/>
        <v>0.62184300445563001</v>
      </c>
      <c r="CA383" s="19">
        <f t="shared" si="250"/>
        <v>0.4717246685727855</v>
      </c>
      <c r="CB383" s="16"/>
      <c r="CC383" s="5">
        <f t="shared" si="251"/>
        <v>19450</v>
      </c>
      <c r="CD383" s="6">
        <f t="shared" si="252"/>
        <v>1.0073218021700706E-3</v>
      </c>
      <c r="CE383" s="19">
        <f t="shared" si="253"/>
        <v>2.4284795110651651</v>
      </c>
      <c r="CF383" s="4">
        <f t="shared" si="254"/>
        <v>2.4462603576192541E-3</v>
      </c>
      <c r="CG383" s="3">
        <f>IF('Ponderación por derecho'!$D$20="Error ponderación","",CF383/$CF$1127)</f>
        <v>1.6434384477076183E-3</v>
      </c>
      <c r="CH383" s="39"/>
    </row>
    <row r="384" spans="1:86" ht="18.95" customHeight="1">
      <c r="A384" s="7">
        <v>19455</v>
      </c>
      <c r="B384" s="7" t="s">
        <v>708</v>
      </c>
      <c r="C384" s="7" t="s">
        <v>727</v>
      </c>
      <c r="D384" s="5">
        <v>0</v>
      </c>
      <c r="E384" s="5">
        <v>5705</v>
      </c>
      <c r="F384" s="5">
        <v>67.736779999999996</v>
      </c>
      <c r="G384" s="5">
        <v>51.747509999999998</v>
      </c>
      <c r="H384" s="5">
        <v>72.726590000000002</v>
      </c>
      <c r="I384" s="5">
        <v>27.96922</v>
      </c>
      <c r="J384" s="5">
        <v>25.916399999999999</v>
      </c>
      <c r="K384" s="85">
        <v>1.8890999999999999E-3</v>
      </c>
      <c r="L384" s="85">
        <v>1.20886E-2</v>
      </c>
      <c r="M384" s="85">
        <v>5.4262600000000001E-2</v>
      </c>
      <c r="N384" s="85">
        <v>2.2560000000000001E-4</v>
      </c>
      <c r="O384" s="85">
        <v>2.5929E-3</v>
      </c>
      <c r="P384" s="85">
        <v>2.0032100000000001E-2</v>
      </c>
      <c r="Q384" s="85">
        <v>2.9621000000000001E-3</v>
      </c>
      <c r="R384" s="85">
        <v>5.4406000000000003E-3</v>
      </c>
      <c r="S384" s="85">
        <v>5.2720000000000002E-4</v>
      </c>
      <c r="T384" s="5">
        <v>0.96966929999999996</v>
      </c>
      <c r="U384" s="5">
        <v>0.26091720000000002</v>
      </c>
      <c r="V384" s="5">
        <v>0.82404529999999998</v>
      </c>
      <c r="W384" s="5">
        <v>0.7540654</v>
      </c>
      <c r="X384" s="5">
        <v>0.86205010000000004</v>
      </c>
      <c r="Y384" s="5">
        <v>0.93933860000000002</v>
      </c>
      <c r="Z384" s="5">
        <v>4.9586999999999999E-3</v>
      </c>
      <c r="AA384" s="5">
        <v>6.13497E-3</v>
      </c>
      <c r="AB384" s="5">
        <v>2.4539900000000001E-3</v>
      </c>
      <c r="AC384" s="5">
        <v>0.6069</v>
      </c>
      <c r="AD384" s="40">
        <v>3213.6722173531989</v>
      </c>
      <c r="AE384" s="19">
        <v>0.75377360000000004</v>
      </c>
      <c r="AF384" s="5">
        <v>0</v>
      </c>
      <c r="AG384" s="5">
        <v>1</v>
      </c>
      <c r="AH384" s="32">
        <v>0</v>
      </c>
      <c r="AI384" s="32">
        <v>0</v>
      </c>
      <c r="AJ384" s="32">
        <v>1</v>
      </c>
      <c r="AK384" s="16"/>
      <c r="AL384" s="34">
        <f t="shared" si="225"/>
        <v>-0.10497044476979206</v>
      </c>
      <c r="AM384" s="34">
        <f t="shared" si="226"/>
        <v>-0.44915400188768273</v>
      </c>
      <c r="AN384" s="34">
        <f t="shared" si="227"/>
        <v>-0.20203115090512852</v>
      </c>
      <c r="AO384" s="34">
        <f t="shared" si="228"/>
        <v>0.73802290513717983</v>
      </c>
      <c r="AP384" s="34">
        <f t="shared" si="229"/>
        <v>8.0706176069890417E-2</v>
      </c>
      <c r="AQ384" s="34">
        <f t="shared" si="230"/>
        <v>-0.33946403768985317</v>
      </c>
      <c r="AR384" s="34">
        <f t="shared" si="231"/>
        <v>-0.18604527864355017</v>
      </c>
      <c r="AS384" s="34">
        <f t="shared" si="232"/>
        <v>-0.11563288479866778</v>
      </c>
      <c r="AT384" s="34">
        <f t="shared" si="233"/>
        <v>-0.14557216272431753</v>
      </c>
      <c r="AU384" s="34">
        <f t="shared" si="234"/>
        <v>-0.36405781161957568</v>
      </c>
      <c r="AV384" s="34">
        <f t="shared" si="235"/>
        <v>-0.16378580109127486</v>
      </c>
      <c r="AW384" s="34">
        <f t="shared" si="236"/>
        <v>-0.3286675845665008</v>
      </c>
      <c r="AX384" s="34">
        <f t="shared" si="237"/>
        <v>-2.8259523588953853E-2</v>
      </c>
      <c r="AY384" s="34">
        <f t="shared" si="238"/>
        <v>-0.18964518760063934</v>
      </c>
      <c r="AZ384" s="34">
        <f t="shared" si="239"/>
        <v>0.48083406110030158</v>
      </c>
      <c r="BA384" s="34">
        <f t="shared" si="240"/>
        <v>0.52631234276070982</v>
      </c>
      <c r="BB384" s="34">
        <f t="shared" si="241"/>
        <v>0.58016762318772286</v>
      </c>
      <c r="BC384" s="34">
        <f t="shared" si="242"/>
        <v>1.3594934358736341</v>
      </c>
      <c r="BD384" s="34">
        <f t="shared" si="243"/>
        <v>0.65905177436197637</v>
      </c>
      <c r="BE384" s="34">
        <f t="shared" si="244"/>
        <v>1.1857679583171243</v>
      </c>
      <c r="BF384" s="34">
        <f t="shared" si="245"/>
        <v>-0.9665497356290359</v>
      </c>
      <c r="BG384" s="34">
        <f t="shared" si="246"/>
        <v>0.22142472438923216</v>
      </c>
      <c r="BH384" s="34">
        <f t="shared" si="247"/>
        <v>-5.3893476130268597E-2</v>
      </c>
      <c r="BI384" s="19">
        <f t="shared" si="255"/>
        <v>-5.0609486114239583E-3</v>
      </c>
      <c r="BJ384" s="19">
        <f t="shared" si="256"/>
        <v>-1.8343885781170004E-2</v>
      </c>
      <c r="BK384" s="19">
        <f t="shared" si="257"/>
        <v>0.37963003543505813</v>
      </c>
      <c r="BL384" s="19">
        <f t="shared" si="258"/>
        <v>-0.12527130374705481</v>
      </c>
      <c r="BM384" s="19">
        <f t="shared" si="259"/>
        <v>0.12523337960409703</v>
      </c>
      <c r="BN384" s="19">
        <f t="shared" si="260"/>
        <v>0.30567057081868582</v>
      </c>
      <c r="BO384" s="19">
        <f t="shared" si="261"/>
        <v>0.29672979389032689</v>
      </c>
      <c r="BP384" s="19">
        <f t="shared" si="262"/>
        <v>-6.6614984179372949E-2</v>
      </c>
      <c r="BQ384" s="19">
        <f t="shared" si="263"/>
        <v>-0.4203884559998225</v>
      </c>
      <c r="BR384" s="19">
        <f t="shared" si="264"/>
        <v>-2.439696932706641E-2</v>
      </c>
      <c r="BS384" s="19">
        <f t="shared" si="265"/>
        <v>-0.11616970283356669</v>
      </c>
      <c r="BT384" s="19">
        <f>IF(AND('[1]Ponderación por derecho'!$B$13&lt;&gt;1,'[1]Ponderación por derecho'!$B$13&lt;&gt;0),"Error ponderación",IFERROR(IF(SUM($BI$1126:$BS$1126)=0,0,SUMPRODUCT($BI$1126:$BS$1126,BI384:BS384)),""))</f>
        <v>0.23639729103453519</v>
      </c>
      <c r="BU384" s="34">
        <f t="shared" si="266"/>
        <v>0.24400857209623533</v>
      </c>
      <c r="BV384" s="16">
        <f t="shared" si="267"/>
        <v>0</v>
      </c>
      <c r="BW384" s="34">
        <f t="shared" si="248"/>
        <v>1.3683966964348555</v>
      </c>
      <c r="BX384" s="34">
        <f t="shared" si="249"/>
        <v>-4.9369554260781282E-2</v>
      </c>
      <c r="BY384" s="34">
        <f t="shared" si="268"/>
        <v>0.3461456464926651</v>
      </c>
      <c r="BZ384" s="34">
        <f t="shared" si="269"/>
        <v>-0.55505759622224649</v>
      </c>
      <c r="CA384" s="19">
        <f t="shared" si="250"/>
        <v>-0.42281763832602165</v>
      </c>
      <c r="CB384" s="16"/>
      <c r="CC384" s="5">
        <f t="shared" si="251"/>
        <v>19455</v>
      </c>
      <c r="CD384" s="6">
        <f t="shared" si="252"/>
        <v>8.3431633004939795E-4</v>
      </c>
      <c r="CE384" s="19">
        <f t="shared" si="253"/>
        <v>1.2768004528920005</v>
      </c>
      <c r="CF384" s="4">
        <f t="shared" si="254"/>
        <v>1.065255468062263E-3</v>
      </c>
      <c r="CG384" s="3">
        <f>IF('Ponderación por derecho'!$D$20="Error ponderación","",CF384/$CF$1127)</f>
        <v>7.1565636396450204E-4</v>
      </c>
      <c r="CH384" s="39"/>
    </row>
    <row r="385" spans="1:86" ht="18.95" customHeight="1">
      <c r="A385" s="7">
        <v>19473</v>
      </c>
      <c r="B385" s="7" t="s">
        <v>708</v>
      </c>
      <c r="C385" s="7" t="s">
        <v>726</v>
      </c>
      <c r="D385" s="5">
        <v>0</v>
      </c>
      <c r="E385" s="5">
        <v>6012</v>
      </c>
      <c r="F385" s="5">
        <v>89.003770000000003</v>
      </c>
      <c r="G385" s="5">
        <v>62.168109999999999</v>
      </c>
      <c r="H385" s="5">
        <v>72.903109999999998</v>
      </c>
      <c r="I385" s="5">
        <v>46.843679999999999</v>
      </c>
      <c r="J385" s="5">
        <v>35.298050000000003</v>
      </c>
      <c r="K385" s="85">
        <v>5.3433999999999999E-3</v>
      </c>
      <c r="L385" s="85">
        <v>1.2445899999999999E-2</v>
      </c>
      <c r="M385" s="85">
        <v>4.6684299999999998E-2</v>
      </c>
      <c r="N385" s="85">
        <v>0</v>
      </c>
      <c r="O385" s="85">
        <v>2.1091999999999999E-3</v>
      </c>
      <c r="P385" s="85">
        <v>5.1725E-3</v>
      </c>
      <c r="Q385" s="85">
        <v>0</v>
      </c>
      <c r="R385" s="85">
        <v>2.2640999999999998E-3</v>
      </c>
      <c r="S385" s="85">
        <v>9.8850000000000001E-4</v>
      </c>
      <c r="T385" s="5">
        <v>0.99250260000000001</v>
      </c>
      <c r="U385" s="5">
        <v>0.1415505</v>
      </c>
      <c r="V385" s="5">
        <v>0.81781380000000004</v>
      </c>
      <c r="W385" s="5">
        <v>0.78002700000000003</v>
      </c>
      <c r="X385" s="5">
        <v>0.85185180000000005</v>
      </c>
      <c r="Y385" s="5">
        <v>0.9191783</v>
      </c>
      <c r="Z385" s="5">
        <v>3.5587199999999999E-2</v>
      </c>
      <c r="AA385" s="5">
        <v>3.9920199999999998E-3</v>
      </c>
      <c r="AB385" s="5">
        <v>9.9799999999999997E-4</v>
      </c>
      <c r="AC385" s="5">
        <v>0.54469999999999996</v>
      </c>
      <c r="AD385" s="40">
        <v>121793.34664005322</v>
      </c>
      <c r="AE385" s="19">
        <v>0.58396230000000005</v>
      </c>
      <c r="AF385" s="5">
        <v>0</v>
      </c>
      <c r="AG385" s="5">
        <v>0</v>
      </c>
      <c r="AH385" s="32">
        <v>0</v>
      </c>
      <c r="AI385" s="32">
        <v>0</v>
      </c>
      <c r="AJ385" s="32">
        <v>1</v>
      </c>
      <c r="AK385" s="16"/>
      <c r="AL385" s="34">
        <f t="shared" si="225"/>
        <v>1.1932282591137813</v>
      </c>
      <c r="AM385" s="34">
        <f t="shared" si="226"/>
        <v>0.59760484891573407</v>
      </c>
      <c r="AN385" s="34">
        <f t="shared" si="227"/>
        <v>-0.18080572977268172</v>
      </c>
      <c r="AO385" s="34">
        <f t="shared" si="228"/>
        <v>2.4226719018658831</v>
      </c>
      <c r="AP385" s="34">
        <f t="shared" si="229"/>
        <v>0.78930088128593534</v>
      </c>
      <c r="AQ385" s="34">
        <f t="shared" si="230"/>
        <v>-0.24174869790408127</v>
      </c>
      <c r="AR385" s="34">
        <f t="shared" si="231"/>
        <v>-0.1735406423086234</v>
      </c>
      <c r="AS385" s="34">
        <f t="shared" si="232"/>
        <v>-0.23354472360824391</v>
      </c>
      <c r="AT385" s="34">
        <f t="shared" si="233"/>
        <v>-0.15074875333706975</v>
      </c>
      <c r="AU385" s="34">
        <f t="shared" si="234"/>
        <v>-0.37634589776409355</v>
      </c>
      <c r="AV385" s="34">
        <f t="shared" si="235"/>
        <v>-0.52356246477484192</v>
      </c>
      <c r="AW385" s="34">
        <f t="shared" si="236"/>
        <v>-0.41165100414070804</v>
      </c>
      <c r="AX385" s="34">
        <f t="shared" si="237"/>
        <v>-0.1297026659707215</v>
      </c>
      <c r="AY385" s="34">
        <f t="shared" si="238"/>
        <v>-0.17173477752984895</v>
      </c>
      <c r="AZ385" s="34">
        <f t="shared" si="239"/>
        <v>0.87750239084254333</v>
      </c>
      <c r="BA385" s="34">
        <f t="shared" si="240"/>
        <v>-0.60832321734380901</v>
      </c>
      <c r="BB385" s="34">
        <f t="shared" si="241"/>
        <v>0.42731496147613723</v>
      </c>
      <c r="BC385" s="34">
        <f t="shared" si="242"/>
        <v>1.6494132866261009</v>
      </c>
      <c r="BD385" s="34">
        <f t="shared" si="243"/>
        <v>0.53683170179819517</v>
      </c>
      <c r="BE385" s="34">
        <f t="shared" si="244"/>
        <v>0.8775149454288016</v>
      </c>
      <c r="BF385" s="34">
        <f t="shared" si="245"/>
        <v>-0.66012262133857236</v>
      </c>
      <c r="BG385" s="34">
        <f t="shared" si="246"/>
        <v>5.391448887072646E-2</v>
      </c>
      <c r="BH385" s="34">
        <f t="shared" si="247"/>
        <v>-9.0187082056808185E-2</v>
      </c>
      <c r="BI385" s="19">
        <f t="shared" si="255"/>
        <v>-0.34362588167352398</v>
      </c>
      <c r="BJ385" s="19">
        <f t="shared" si="256"/>
        <v>0.28379305602774929</v>
      </c>
      <c r="BK385" s="19">
        <f t="shared" si="257"/>
        <v>0.8696989407105461</v>
      </c>
      <c r="BL385" s="19">
        <f t="shared" si="258"/>
        <v>0.52123975288835578</v>
      </c>
      <c r="BM385" s="19">
        <f t="shared" si="259"/>
        <v>0.31659556177334569</v>
      </c>
      <c r="BN385" s="19">
        <f t="shared" si="260"/>
        <v>0.51572691325591358</v>
      </c>
      <c r="BO385" s="19">
        <f t="shared" si="261"/>
        <v>0.96284109618923941</v>
      </c>
      <c r="BP385" s="19">
        <f t="shared" si="262"/>
        <v>0.53176279657152992</v>
      </c>
      <c r="BQ385" s="19">
        <f t="shared" si="263"/>
        <v>0.12045695341511997</v>
      </c>
      <c r="BR385" s="19">
        <f t="shared" si="264"/>
        <v>0.35846932348488619</v>
      </c>
      <c r="BS385" s="19">
        <f t="shared" si="265"/>
        <v>0.31043546650904136</v>
      </c>
      <c r="BT385" s="19">
        <f>IF(AND('[1]Ponderación por derecho'!$B$13&lt;&gt;1,'[1]Ponderación por derecho'!$B$13&lt;&gt;0),"Error ponderación",IFERROR(IF(SUM($BI$1126:$BS$1126)=0,0,SUMPRODUCT($BI$1126:$BS$1126,BI385:BS385)),""))</f>
        <v>0.69289723327694364</v>
      </c>
      <c r="BU385" s="34">
        <f t="shared" si="266"/>
        <v>0.70522722280081362</v>
      </c>
      <c r="BV385" s="16">
        <f t="shared" si="267"/>
        <v>0</v>
      </c>
      <c r="BW385" s="34">
        <f t="shared" si="248"/>
        <v>0.46803413100909946</v>
      </c>
      <c r="BX385" s="34">
        <f t="shared" si="249"/>
        <v>-4.2693311174099531E-2</v>
      </c>
      <c r="BY385" s="34">
        <f t="shared" si="268"/>
        <v>-0.35533522120223776</v>
      </c>
      <c r="BZ385" s="34">
        <f t="shared" si="269"/>
        <v>-2.3335199544254059E-2</v>
      </c>
      <c r="CA385" s="19">
        <f t="shared" si="250"/>
        <v>-1.866440815507265E-2</v>
      </c>
      <c r="CB385" s="16"/>
      <c r="CC385" s="5">
        <f t="shared" si="251"/>
        <v>19473</v>
      </c>
      <c r="CD385" s="6">
        <f t="shared" si="252"/>
        <v>8.7921293185924286E-4</v>
      </c>
      <c r="CE385" s="19">
        <f t="shared" si="253"/>
        <v>2.0894182240244876</v>
      </c>
      <c r="CF385" s="4">
        <f t="shared" si="254"/>
        <v>1.837043522624702E-3</v>
      </c>
      <c r="CG385" s="3">
        <f>IF('Ponderación por derecho'!$D$20="Error ponderación","",CF385/$CF$1127)</f>
        <v>1.2341564322008178E-3</v>
      </c>
      <c r="CH385" s="39"/>
    </row>
    <row r="386" spans="1:86" ht="18.95" customHeight="1">
      <c r="A386" s="7">
        <v>19513</v>
      </c>
      <c r="B386" s="7" t="s">
        <v>708</v>
      </c>
      <c r="C386" s="7" t="s">
        <v>725</v>
      </c>
      <c r="D386" s="5">
        <v>0</v>
      </c>
      <c r="E386" s="5">
        <v>357</v>
      </c>
      <c r="F386" s="5">
        <v>63.858669999999996</v>
      </c>
      <c r="G386" s="5">
        <v>46.351840000000003</v>
      </c>
      <c r="H386" s="5">
        <v>73.683819999999997</v>
      </c>
      <c r="I386" s="5">
        <v>29.27901</v>
      </c>
      <c r="J386" s="5">
        <v>8.9554320000000001</v>
      </c>
      <c r="K386" s="85">
        <v>1.20287E-2</v>
      </c>
      <c r="L386" s="85">
        <v>4.0659399999999998E-2</v>
      </c>
      <c r="M386" s="85">
        <v>8.3685800000000005E-2</v>
      </c>
      <c r="N386" s="85"/>
      <c r="O386" s="85">
        <v>5.8809999999999999E-3</v>
      </c>
      <c r="P386" s="85">
        <v>0.14212610000000001</v>
      </c>
      <c r="Q386" s="85">
        <v>1.20229E-2</v>
      </c>
      <c r="R386" s="85">
        <v>0</v>
      </c>
      <c r="S386" s="85">
        <v>0</v>
      </c>
      <c r="T386" s="5">
        <v>0.98123320000000003</v>
      </c>
      <c r="U386" s="5">
        <v>0.1849866</v>
      </c>
      <c r="V386" s="5">
        <v>0.79892759999999996</v>
      </c>
      <c r="W386" s="5">
        <v>0.72654149999999995</v>
      </c>
      <c r="X386" s="5">
        <v>0.8632708</v>
      </c>
      <c r="Y386" s="5">
        <v>0.85790880000000003</v>
      </c>
      <c r="Z386" s="5">
        <v>6.5217399999999995E-2</v>
      </c>
      <c r="AA386" s="5">
        <v>0</v>
      </c>
      <c r="AB386" s="5">
        <v>0</v>
      </c>
      <c r="AC386" s="5">
        <v>0.50829999999999997</v>
      </c>
      <c r="AD386" s="40">
        <v>47619.047619047618</v>
      </c>
      <c r="AE386" s="19">
        <v>0.54905660000000001</v>
      </c>
      <c r="AF386" s="5">
        <v>0</v>
      </c>
      <c r="AG386" s="5">
        <v>0</v>
      </c>
      <c r="AH386" s="32">
        <v>0</v>
      </c>
      <c r="AI386" s="32">
        <v>0</v>
      </c>
      <c r="AJ386" s="32">
        <v>1</v>
      </c>
      <c r="AK386" s="16"/>
      <c r="AL386" s="34">
        <f t="shared" si="225"/>
        <v>-0.34170151839694485</v>
      </c>
      <c r="AM386" s="34">
        <f t="shared" si="226"/>
        <v>-0.99115401422041471</v>
      </c>
      <c r="AN386" s="34">
        <f t="shared" si="227"/>
        <v>-8.6930256555409674E-2</v>
      </c>
      <c r="AO386" s="34">
        <f t="shared" si="228"/>
        <v>0.85492884095867017</v>
      </c>
      <c r="AP386" s="34">
        <f t="shared" si="229"/>
        <v>-1.2003533518531044</v>
      </c>
      <c r="AQ386" s="34">
        <f t="shared" si="230"/>
        <v>-5.263473528652611E-2</v>
      </c>
      <c r="AR386" s="34">
        <f t="shared" si="231"/>
        <v>0.81386366005761579</v>
      </c>
      <c r="AS386" s="34">
        <f t="shared" si="232"/>
        <v>0.34216683488278049</v>
      </c>
      <c r="AT386" s="34" t="str">
        <f t="shared" si="233"/>
        <v/>
      </c>
      <c r="AU386" s="34">
        <f t="shared" si="234"/>
        <v>-0.28052575445234584</v>
      </c>
      <c r="AV386" s="34">
        <f t="shared" si="235"/>
        <v>2.7923214949181361</v>
      </c>
      <c r="AW386" s="34">
        <f t="shared" si="236"/>
        <v>-7.4828697264256797E-2</v>
      </c>
      <c r="AX386" s="34">
        <f t="shared" si="237"/>
        <v>-0.20200785050292994</v>
      </c>
      <c r="AY386" s="34">
        <f t="shared" si="238"/>
        <v>-0.21011422768154267</v>
      </c>
      <c r="AZ386" s="34">
        <f t="shared" si="239"/>
        <v>0.68172630612429408</v>
      </c>
      <c r="BA386" s="34">
        <f t="shared" si="240"/>
        <v>-0.1954430451328332</v>
      </c>
      <c r="BB386" s="34">
        <f t="shared" si="241"/>
        <v>-3.5945239056220005E-2</v>
      </c>
      <c r="BC386" s="34">
        <f t="shared" si="242"/>
        <v>1.0521269800263124</v>
      </c>
      <c r="BD386" s="34">
        <f t="shared" si="243"/>
        <v>0.67368107949897016</v>
      </c>
      <c r="BE386" s="34">
        <f t="shared" si="244"/>
        <v>-5.9301866481788465E-2</v>
      </c>
      <c r="BF386" s="34">
        <f t="shared" si="245"/>
        <v>-0.36368313909656602</v>
      </c>
      <c r="BG386" s="34">
        <f t="shared" si="246"/>
        <v>-0.258133953880894</v>
      </c>
      <c r="BH386" s="34">
        <f t="shared" si="247"/>
        <v>-0.11506432621005545</v>
      </c>
      <c r="BI386" s="19">
        <f t="shared" si="255"/>
        <v>-0.11166934565825633</v>
      </c>
      <c r="BJ386" s="19">
        <f t="shared" si="256"/>
        <v>-7.107853107300631E-2</v>
      </c>
      <c r="BK386" s="19">
        <f t="shared" si="257"/>
        <v>0.35086409883738273</v>
      </c>
      <c r="BL386" s="19">
        <f t="shared" si="258"/>
        <v>-0.34170151839694485</v>
      </c>
      <c r="BM386" s="19">
        <f t="shared" si="259"/>
        <v>-0.26906600893549337</v>
      </c>
      <c r="BN386" s="19">
        <f t="shared" si="260"/>
        <v>0.79710603667980084</v>
      </c>
      <c r="BO386" s="19">
        <f t="shared" si="261"/>
        <v>0.48727548327290249</v>
      </c>
      <c r="BP386" s="19">
        <f t="shared" si="262"/>
        <v>-0.27185468444993738</v>
      </c>
      <c r="BQ386" s="19">
        <f t="shared" si="263"/>
        <v>-0.30516629505835119</v>
      </c>
      <c r="BR386" s="19">
        <f t="shared" si="264"/>
        <v>-0.26998323331979385</v>
      </c>
      <c r="BS386" s="19">
        <f t="shared" si="265"/>
        <v>-0.22229335742951431</v>
      </c>
      <c r="BT386" s="19">
        <f>IF(AND('[1]Ponderación por derecho'!$B$13&lt;&gt;1,'[1]Ponderación por derecho'!$B$13&lt;&gt;0),"Error ponderación",IFERROR(IF(SUM($BI$1126:$BS$1126)=0,0,SUMPRODUCT($BI$1126:$BS$1126,BI386:BS386)),""))</f>
        <v>0.46855384642579023</v>
      </c>
      <c r="BU386" s="34">
        <f t="shared" si="266"/>
        <v>0.4785648629553455</v>
      </c>
      <c r="BV386" s="16">
        <f t="shared" si="267"/>
        <v>0</v>
      </c>
      <c r="BW386" s="34">
        <f t="shared" si="248"/>
        <v>-5.8866148436197786E-2</v>
      </c>
      <c r="BX386" s="34">
        <f t="shared" si="249"/>
        <v>-4.6869453952862766E-2</v>
      </c>
      <c r="BY386" s="34">
        <f t="shared" si="268"/>
        <v>-0.49952869197537242</v>
      </c>
      <c r="BZ386" s="34">
        <f t="shared" si="269"/>
        <v>0.20175476478814433</v>
      </c>
      <c r="CA386" s="19">
        <f t="shared" si="250"/>
        <v>0.15242267926564745</v>
      </c>
      <c r="CB386" s="16"/>
      <c r="CC386" s="5">
        <f t="shared" si="251"/>
        <v>19513</v>
      </c>
      <c r="CD386" s="6">
        <f t="shared" si="252"/>
        <v>5.220875194174147E-5</v>
      </c>
      <c r="CE386" s="19">
        <f t="shared" si="253"/>
        <v>2.1150656023591576</v>
      </c>
      <c r="CF386" s="4">
        <f t="shared" si="254"/>
        <v>1.1042493537407926E-4</v>
      </c>
      <c r="CG386" s="3">
        <f>IF('Ponderación por derecho'!$D$20="Error ponderación","",CF386/$CF$1127)</f>
        <v>7.4185310575856789E-5</v>
      </c>
      <c r="CH386" s="39"/>
    </row>
    <row r="387" spans="1:86" ht="18.95" customHeight="1">
      <c r="A387" s="7">
        <v>19517</v>
      </c>
      <c r="B387" s="7" t="s">
        <v>708</v>
      </c>
      <c r="C387" s="7" t="s">
        <v>724</v>
      </c>
      <c r="D387" s="5">
        <v>0</v>
      </c>
      <c r="E387" s="5">
        <v>2863</v>
      </c>
      <c r="F387" s="5">
        <v>86.38973</v>
      </c>
      <c r="G387" s="5">
        <v>60.994610000000002</v>
      </c>
      <c r="H387" s="5">
        <v>77.351939999999999</v>
      </c>
      <c r="I387" s="5">
        <v>38.849539999999998</v>
      </c>
      <c r="J387" s="5">
        <v>31.946729999999999</v>
      </c>
      <c r="K387" s="85">
        <v>1.3636E-3</v>
      </c>
      <c r="L387" s="85">
        <v>6.7444000000000002E-3</v>
      </c>
      <c r="M387" s="85">
        <v>6.7248000000000004E-3</v>
      </c>
      <c r="N387" s="85">
        <v>4.2909999999999997E-3</v>
      </c>
      <c r="O387" s="85">
        <v>5.8910000000000004E-3</v>
      </c>
      <c r="P387" s="85">
        <v>1.21875E-2</v>
      </c>
      <c r="Q387" s="85">
        <v>2.78623E-2</v>
      </c>
      <c r="R387" s="85">
        <v>3.0059999999999999E-4</v>
      </c>
      <c r="S387" s="85">
        <v>1.1559000000000001E-3</v>
      </c>
      <c r="T387" s="5">
        <v>0.99586149999999996</v>
      </c>
      <c r="U387" s="5">
        <v>0.44319039999999998</v>
      </c>
      <c r="V387" s="5">
        <v>0.88374719999999996</v>
      </c>
      <c r="W387" s="5">
        <v>0.81113619999999997</v>
      </c>
      <c r="X387" s="5">
        <v>0.89578630000000004</v>
      </c>
      <c r="Y387" s="5">
        <v>0.9725357</v>
      </c>
      <c r="Z387" s="5">
        <v>4.4405E-2</v>
      </c>
      <c r="AA387" s="5">
        <v>8.5574599999999994E-3</v>
      </c>
      <c r="AB387" s="5">
        <v>2.0956999999999998E-3</v>
      </c>
      <c r="AC387" s="5">
        <v>0.52449999999999997</v>
      </c>
      <c r="AD387" s="40">
        <v>10743.974851554314</v>
      </c>
      <c r="AE387" s="19">
        <v>0.84811320000000001</v>
      </c>
      <c r="AF387" s="5">
        <v>0</v>
      </c>
      <c r="AG387" s="5">
        <v>0</v>
      </c>
      <c r="AH387" s="32">
        <v>0</v>
      </c>
      <c r="AI387" s="32">
        <v>0</v>
      </c>
      <c r="AJ387" s="32">
        <v>1</v>
      </c>
      <c r="AK387" s="16"/>
      <c r="AL387" s="34">
        <f t="shared" ref="AL387:AL450" si="270">IF(OR(ISBLANK(F387),ISNA(F387)),"",(F387-AL$1126)/AL$1127)</f>
        <v>1.0336596817128505</v>
      </c>
      <c r="AM387" s="34">
        <f t="shared" ref="AM387:AM450" si="271">IF(OR(ISBLANK(G387),ISNA(G387)),"",(G387-AM$1126)/AM$1127)</f>
        <v>0.47972569498814771</v>
      </c>
      <c r="AN387" s="34">
        <f t="shared" ref="AN387:AN450" si="272">IF(OR(ISBLANK(H387),ISNA(H387)),"",(H387-AN$1126)/AN$1127)</f>
        <v>0.35413813096074931</v>
      </c>
      <c r="AO387" s="34">
        <f t="shared" ref="AO387:AO450" si="273">IF(OR(ISBLANK(I387),ISNA(I387)),"",(I387-AO$1126)/AO$1127)</f>
        <v>1.709151094875442</v>
      </c>
      <c r="AP387" s="34">
        <f t="shared" ref="AP387:AP450" si="274">IF(OR(ISBLANK(J387),ISNA(J387)),"",(J387-AP$1126)/AP$1127)</f>
        <v>0.53617615296153209</v>
      </c>
      <c r="AQ387" s="34">
        <f t="shared" ref="AQ387:AQ450" si="275">IF(OR(ISBLANK(K387),ISNA(K387)),"",(K387-AQ$1126)/AQ$1127)</f>
        <v>-0.35432939711359263</v>
      </c>
      <c r="AR387" s="34">
        <f t="shared" ref="AR387:AR450" si="276">IF(OR(ISBLANK(L387),ISNA(L387)),"",(L387-AR$1126)/AR$1127)</f>
        <v>-0.37307936065059127</v>
      </c>
      <c r="AS387" s="34">
        <f t="shared" ref="AS387:AS450" si="277">IF(OR(ISBLANK(M387),ISNA(M387)),"",(M387-AS$1126)/AS$1127)</f>
        <v>-0.85528022139947091</v>
      </c>
      <c r="AT387" s="34">
        <f t="shared" ref="AT387:AT450" si="278">IF(OR(ISBLANK(N387),ISNA(N387)),"",(N387-AT$1126)/AT$1127)</f>
        <v>-5.2287980645049414E-2</v>
      </c>
      <c r="AU387" s="34">
        <f t="shared" ref="AU387:AU450" si="279">IF(OR(ISBLANK(O387),ISNA(O387)),"",(O387-AU$1126)/AU$1127)</f>
        <v>-0.28027171090997421</v>
      </c>
      <c r="AV387" s="34">
        <f t="shared" ref="AV387:AV450" si="280">IF(OR(ISBLANK(P387),ISNA(P387)),"",(P387-AV$1126)/AV$1127)</f>
        <v>-0.35371715966970968</v>
      </c>
      <c r="AW387" s="34">
        <f t="shared" ref="AW387:AW450" si="281">IF(OR(ISBLANK(Q387),ISNA(Q387)),"",(Q387-AW$1126)/AW$1127)</f>
        <v>0.36891309943528011</v>
      </c>
      <c r="AX387" s="34">
        <f t="shared" ref="AX387:AX450" si="282">IF(OR(ISBLANK(R387),ISNA(R387)),"",(R387-AX$1126)/AX$1127)</f>
        <v>-0.19240803668270032</v>
      </c>
      <c r="AY387" s="34">
        <f t="shared" ref="AY387:AY450" si="283">IF(OR(ISBLANK(S387),ISNA(S387)),"",(S387-AY$1126)/AY$1127)</f>
        <v>-0.16523531374088227</v>
      </c>
      <c r="AZ387" s="34">
        <f t="shared" ref="AZ387:AZ450" si="284">IF(OR(ISBLANK(T387),ISNA(T387)),"",(T387-AZ$1126)/AZ$1127)</f>
        <v>0.93585441410554915</v>
      </c>
      <c r="BA387" s="34">
        <f t="shared" ref="BA387:BA450" si="285">IF(OR(ISBLANK(U387),ISNA(U387)),"",(U387-BA$1126)/BA$1127)</f>
        <v>2.2589032108507463</v>
      </c>
      <c r="BB387" s="34">
        <f t="shared" ref="BB387:BB450" si="286">IF(OR(ISBLANK(V387),ISNA(V387)),"",(V387-BB$1126)/BB$1127)</f>
        <v>2.0445974272860918</v>
      </c>
      <c r="BC387" s="34">
        <f t="shared" ref="BC387:BC450" si="287">IF(OR(ISBLANK(W387),ISNA(W387)),"",(W387-BC$1126)/BC$1127)</f>
        <v>1.9968177078107974</v>
      </c>
      <c r="BD387" s="34">
        <f t="shared" ref="BD387:BD450" si="288">IF(OR(ISBLANK(X387),ISNA(X387)),"",(X387-BD$1126)/BD$1127)</f>
        <v>1.0633584541052903</v>
      </c>
      <c r="BE387" s="34">
        <f t="shared" ref="BE387:BE450" si="289">IF(OR(ISBLANK(Y387),ISNA(Y387)),"",(Y387-BE$1126)/BE$1127)</f>
        <v>1.6933549532604004</v>
      </c>
      <c r="BF387" s="34">
        <f t="shared" ref="BF387:BF450" si="290">IF(OR(ISBLANK(Z387),ISNA(Z387)),"",(Z387-BF$1126)/BF$1127)</f>
        <v>-0.57190370730783469</v>
      </c>
      <c r="BG387" s="34">
        <f t="shared" ref="BG387:BG450" si="291">IF(OR(ISBLANK(AA387),ISNA(AA387)),"",(AA387-BG$1126)/BG$1127)</f>
        <v>0.41078605827066883</v>
      </c>
      <c r="BH387" s="34">
        <f t="shared" ref="BH387:BH450" si="292">IF(OR(ISBLANK(AB387),ISNA(AB387)),"",(AB387-BH$1126)/BH$1127)</f>
        <v>-6.2824606198071176E-2</v>
      </c>
      <c r="BI387" s="19">
        <f t="shared" si="255"/>
        <v>0.75290398156596761</v>
      </c>
      <c r="BJ387" s="19">
        <f t="shared" si="256"/>
        <v>0.71708125387454935</v>
      </c>
      <c r="BK387" s="19">
        <f t="shared" si="257"/>
        <v>0.72506572270805902</v>
      </c>
      <c r="BL387" s="19">
        <f t="shared" si="258"/>
        <v>0.49068585053390057</v>
      </c>
      <c r="BM387" s="19">
        <f t="shared" si="259"/>
        <v>0.43975429871894939</v>
      </c>
      <c r="BN387" s="19">
        <f t="shared" si="260"/>
        <v>0.79109915843451384</v>
      </c>
      <c r="BO387" s="19">
        <f t="shared" si="261"/>
        <v>1.0046395361387572</v>
      </c>
      <c r="BP387" s="19">
        <f t="shared" si="262"/>
        <v>0.42062582251507508</v>
      </c>
      <c r="BQ387" s="19">
        <f t="shared" si="263"/>
        <v>9.8840220221377839E-2</v>
      </c>
      <c r="BR387" s="19">
        <f t="shared" si="264"/>
        <v>0.42640347541421236</v>
      </c>
      <c r="BS387" s="19">
        <f t="shared" si="265"/>
        <v>0.26853325392463234</v>
      </c>
      <c r="BT387" s="19">
        <f>IF(AND('[1]Ponderación por derecho'!$B$13&lt;&gt;1,'[1]Ponderación por derecho'!$B$13&lt;&gt;0),"Error ponderación",IFERROR(IF(SUM($BI$1126:$BS$1126)=0,0,SUMPRODUCT($BI$1126:$BS$1126,BI387:BS387)),""))</f>
        <v>0.88306576637464262</v>
      </c>
      <c r="BU387" s="34">
        <f t="shared" si="266"/>
        <v>0.89736147326960058</v>
      </c>
      <c r="BV387" s="16">
        <f t="shared" si="267"/>
        <v>0</v>
      </c>
      <c r="BW387" s="34">
        <f t="shared" ref="BW387:BW450" si="293">IF(OR(ISBLANK(AC387),ISNA(AC387)),"",(AC387-BW$1126)/BW$1127)</f>
        <v>0.17563342648176414</v>
      </c>
      <c r="BX387" s="34">
        <f t="shared" ref="BX387:BX450" si="294">IF(OR(ISBLANK(AD387),ISNA(AD387)),"",(AD387-BX$1126)/BX$1127)</f>
        <v>-4.8945585050653467E-2</v>
      </c>
      <c r="BY387" s="34">
        <f t="shared" si="268"/>
        <v>0.73585719375712888</v>
      </c>
      <c r="BZ387" s="34">
        <f t="shared" si="269"/>
        <v>-0.28751501172941318</v>
      </c>
      <c r="CA387" s="19">
        <f t="shared" ref="CA387:CA450" si="295">MIN(MAX(IF(BZ387="",0,(BZ387-$BZ$1126)/(2*$BZ$1127)),-1),1)*CTerritorial</f>
        <v>-0.2194630299690892</v>
      </c>
      <c r="CB387" s="16"/>
      <c r="CC387" s="5">
        <f t="shared" ref="CC387:CC450" si="296">A387</f>
        <v>19517</v>
      </c>
      <c r="CD387" s="6">
        <f t="shared" ref="CD387:CD450" si="297">E387/$CD$1127</f>
        <v>4.1869371655239726E-4</v>
      </c>
      <c r="CE387" s="19">
        <f t="shared" ref="CE387:CE450" si="298">(1+Necesidad*BU387)*(1+CTerritorial*CA387)*(1+PlanesRR*AF387)*(1+SRC*AG387)*(1+ZMRT*AH387)*(1+Priorizado*AI387)*(1+Afro*AJ387)</f>
        <v>1.8857658143615588</v>
      </c>
      <c r="CF387" s="4">
        <f t="shared" ref="CF387:CF450" si="299">CD387*CE387</f>
        <v>7.8955829736249909E-4</v>
      </c>
      <c r="CG387" s="3">
        <f>IF('Ponderación por derecho'!$D$20="Error ponderación","",CF387/$CF$1127)</f>
        <v>5.3043841329094448E-4</v>
      </c>
      <c r="CH387" s="39"/>
    </row>
    <row r="388" spans="1:86" ht="18.95" customHeight="1">
      <c r="A388" s="7">
        <v>19532</v>
      </c>
      <c r="B388" s="7" t="s">
        <v>708</v>
      </c>
      <c r="C388" s="7" t="s">
        <v>723</v>
      </c>
      <c r="D388" s="5">
        <v>0</v>
      </c>
      <c r="E388" s="5">
        <v>6953</v>
      </c>
      <c r="F388" s="5">
        <v>64.491389999999996</v>
      </c>
      <c r="G388" s="5">
        <v>49.892539999999997</v>
      </c>
      <c r="H388" s="5">
        <v>72.571340000000006</v>
      </c>
      <c r="I388" s="5">
        <v>21.597570000000001</v>
      </c>
      <c r="J388" s="5">
        <v>14.70853</v>
      </c>
      <c r="K388" s="85">
        <v>3.4276099999999997E-2</v>
      </c>
      <c r="L388" s="85">
        <v>0.32907589999999998</v>
      </c>
      <c r="M388" s="85">
        <v>0.13651720000000001</v>
      </c>
      <c r="N388" s="85">
        <v>4.3750999999999998E-3</v>
      </c>
      <c r="O388" s="85">
        <v>8.9297000000000005E-3</v>
      </c>
      <c r="P388" s="85">
        <v>0.16320299999999999</v>
      </c>
      <c r="Q388" s="85">
        <v>3.4726000000000002E-3</v>
      </c>
      <c r="R388" s="85">
        <v>1.2378999999999999E-3</v>
      </c>
      <c r="S388" s="85">
        <v>1.8339000000000001E-3</v>
      </c>
      <c r="T388" s="5">
        <v>0.95003059999999995</v>
      </c>
      <c r="U388" s="5">
        <v>0.1018937</v>
      </c>
      <c r="V388" s="5">
        <v>0.77458760000000004</v>
      </c>
      <c r="W388" s="5">
        <v>0.65204640000000003</v>
      </c>
      <c r="X388" s="5">
        <v>0.82504580000000005</v>
      </c>
      <c r="Y388" s="5">
        <v>0.88747710000000002</v>
      </c>
      <c r="Z388" s="5">
        <v>2.79948E-2</v>
      </c>
      <c r="AA388" s="5">
        <v>3.0921899999999999E-3</v>
      </c>
      <c r="AB388" s="5">
        <v>4.1708600000000002E-3</v>
      </c>
      <c r="AC388" s="5">
        <v>0.56979999999999997</v>
      </c>
      <c r="AD388" s="40">
        <v>3833.8846541061412</v>
      </c>
      <c r="AE388" s="19">
        <v>0.65943399999999996</v>
      </c>
      <c r="AF388" s="5">
        <v>1</v>
      </c>
      <c r="AG388" s="5">
        <v>1</v>
      </c>
      <c r="AH388" s="32">
        <v>1</v>
      </c>
      <c r="AI388" s="32">
        <v>0</v>
      </c>
      <c r="AJ388" s="32">
        <v>1</v>
      </c>
      <c r="AK388" s="16"/>
      <c r="AL388" s="34">
        <f t="shared" si="270"/>
        <v>-0.3030784558986217</v>
      </c>
      <c r="AM388" s="34">
        <f t="shared" si="271"/>
        <v>-0.63548744386557421</v>
      </c>
      <c r="AN388" s="34">
        <f t="shared" si="272"/>
        <v>-0.22069898815196928</v>
      </c>
      <c r="AO388" s="34">
        <f t="shared" si="273"/>
        <v>0.16931822272473254</v>
      </c>
      <c r="AP388" s="34">
        <f t="shared" si="274"/>
        <v>-0.76582266893602535</v>
      </c>
      <c r="AQ388" s="34">
        <f t="shared" si="275"/>
        <v>0.5767003688879756</v>
      </c>
      <c r="AR388" s="34">
        <f t="shared" si="276"/>
        <v>10.907744000086765</v>
      </c>
      <c r="AS388" s="34">
        <f t="shared" si="277"/>
        <v>1.1641780406788349</v>
      </c>
      <c r="AT388" s="34">
        <f t="shared" si="278"/>
        <v>-5.0358232105455168E-2</v>
      </c>
      <c r="AU388" s="34">
        <f t="shared" si="279"/>
        <v>-0.20307549968949387</v>
      </c>
      <c r="AV388" s="34">
        <f t="shared" si="280"/>
        <v>3.3026297645076381</v>
      </c>
      <c r="AW388" s="34">
        <f t="shared" si="281"/>
        <v>-0.31436589465304993</v>
      </c>
      <c r="AX388" s="34">
        <f t="shared" si="282"/>
        <v>-0.16247488467437959</v>
      </c>
      <c r="AY388" s="34">
        <f t="shared" si="283"/>
        <v>-0.13891132061711056</v>
      </c>
      <c r="AZ388" s="34">
        <f t="shared" si="284"/>
        <v>0.13966347571365367</v>
      </c>
      <c r="BA388" s="34">
        <f t="shared" si="285"/>
        <v>-0.9852793992601464</v>
      </c>
      <c r="BB388" s="34">
        <f t="shared" si="286"/>
        <v>-0.63298187326307431</v>
      </c>
      <c r="BC388" s="34">
        <f t="shared" si="287"/>
        <v>0.22022107770172361</v>
      </c>
      <c r="BD388" s="34">
        <f t="shared" si="288"/>
        <v>0.21557901604226326</v>
      </c>
      <c r="BE388" s="34">
        <f t="shared" si="289"/>
        <v>0.39280041180701597</v>
      </c>
      <c r="BF388" s="34">
        <f t="shared" si="290"/>
        <v>-0.73608184959130807</v>
      </c>
      <c r="BG388" s="34">
        <f t="shared" si="291"/>
        <v>-1.642347292335038E-2</v>
      </c>
      <c r="BH388" s="34">
        <f t="shared" si="292"/>
        <v>-1.1096888786194801E-2</v>
      </c>
      <c r="BI388" s="19">
        <f t="shared" ref="BI388:BI451" si="300">IFERROR(AVERAGE(AN388,AQ388,BA388),"")</f>
        <v>-0.2097593395080467</v>
      </c>
      <c r="BJ388" s="19">
        <f t="shared" ref="BJ388:BJ451" si="301">IFERROR(AVERAGE(AM388,AR388,BB388),"")</f>
        <v>3.2130915609860389</v>
      </c>
      <c r="BK388" s="19">
        <f t="shared" ref="BK388:BK451" si="302">IFERROR(AVERAGE(AL388,AS388,BC388),"")</f>
        <v>0.36044022082731225</v>
      </c>
      <c r="BL388" s="19">
        <f t="shared" ref="BL388:BL451" si="303">IFERROR(AVERAGE(AL388,AT388),"")</f>
        <v>-0.17671834400203842</v>
      </c>
      <c r="BM388" s="19">
        <f t="shared" ref="BM388:BM451" si="304">IFERROR(AVERAGE(AP388,BD388,AU388),"")</f>
        <v>-0.25110638419441866</v>
      </c>
      <c r="BN388" s="19">
        <f t="shared" ref="BN388:BN451" si="305">IFERROR(AVERAGE(AL388,AV388,BE388),"")</f>
        <v>1.130783906805344</v>
      </c>
      <c r="BO388" s="19">
        <f t="shared" ref="BO388:BO451" si="306">IFERROR(AVERAGE(AO388,AW388,AZ388),"")</f>
        <v>-1.7947320715545705E-3</v>
      </c>
      <c r="BP388" s="19">
        <f t="shared" ref="BP388:BP451" si="307">IFERROR(AVERAGE(AL388,AX388),"")</f>
        <v>-0.23277667028650065</v>
      </c>
      <c r="BQ388" s="19">
        <f t="shared" ref="BQ388:BQ451" si="308">IFERROR(AVERAGE(AL388,AY388,BF388),"")</f>
        <v>-0.3926905420356801</v>
      </c>
      <c r="BR388" s="19">
        <f t="shared" ref="BR388:BR451" si="309">IFERROR(AVERAGE(AL388,BG388,AY388),"")</f>
        <v>-0.15280441647969423</v>
      </c>
      <c r="BS388" s="19">
        <f t="shared" ref="BS388:BS451" si="310">IFERROR(AVERAGE(AL388,AY388,BH388),"")</f>
        <v>-0.15102888843397569</v>
      </c>
      <c r="BT388" s="19">
        <f>IF(AND('[1]Ponderación por derecho'!$B$13&lt;&gt;1,'[1]Ponderación por derecho'!$B$13&lt;&gt;0),"Error ponderación",IFERROR(IF(SUM($BI$1126:$BS$1126)=0,0,SUMPRODUCT($BI$1126:$BS$1126,BI388:BS388)),""))</f>
        <v>0.98095611820303363</v>
      </c>
      <c r="BU388" s="34">
        <f t="shared" ref="BU388:BU451" si="311">MAX(IF(OR(BT388="",BT388=0),0,(BT388-$BT$1126)/(2*$BT$1127)),-1)</f>
        <v>0.99626368947910937</v>
      </c>
      <c r="BV388" s="16">
        <f t="shared" ref="BV388:BV451" si="312">IF(OR(BT388&lt;BT$1126-2*BT$1127,BT388&gt;BT$1126+2*BT$1127),1,0)</f>
        <v>0</v>
      </c>
      <c r="BW388" s="34">
        <f t="shared" si="293"/>
        <v>0.83136371930791741</v>
      </c>
      <c r="BX388" s="34">
        <f t="shared" si="294"/>
        <v>-4.933463521573158E-2</v>
      </c>
      <c r="BY388" s="34">
        <f t="shared" ref="BY388:BY451" si="313">IFERROR(IF(OR(ISBLANK(AE388),ISNA(AE388)),"",(AE388-BY$1126)/BY$1127),"")</f>
        <v>-4.3565900771799115E-2</v>
      </c>
      <c r="BZ388" s="34">
        <f t="shared" ref="BZ388:BZ451" si="314">IFERROR(-AVERAGE(BW388:BY388),"")</f>
        <v>-0.2461543944401289</v>
      </c>
      <c r="CA388" s="19">
        <f t="shared" si="295"/>
        <v>-0.18802552200673089</v>
      </c>
      <c r="CB388" s="16"/>
      <c r="CC388" s="5">
        <f t="shared" si="296"/>
        <v>19532</v>
      </c>
      <c r="CD388" s="6">
        <f t="shared" si="297"/>
        <v>1.0168275973415361E-3</v>
      </c>
      <c r="CE388" s="19">
        <f t="shared" si="298"/>
        <v>4.5003074180369165</v>
      </c>
      <c r="CF388" s="4">
        <f t="shared" si="299"/>
        <v>4.5760367791807697E-3</v>
      </c>
      <c r="CG388" s="3">
        <f>IF('Ponderación por derecho'!$D$20="Error ponderación","",CF388/$CF$1127)</f>
        <v>3.074257716520755E-3</v>
      </c>
      <c r="CH388" s="39"/>
    </row>
    <row r="389" spans="1:86" ht="18.95" customHeight="1">
      <c r="A389" s="7">
        <v>19533</v>
      </c>
      <c r="B389" s="7" t="s">
        <v>708</v>
      </c>
      <c r="C389" s="7" t="s">
        <v>722</v>
      </c>
      <c r="D389" s="5">
        <v>0</v>
      </c>
      <c r="E389" s="5">
        <v>3060</v>
      </c>
      <c r="F389" s="5">
        <v>91.780820000000006</v>
      </c>
      <c r="G389" s="5">
        <v>55.817610000000002</v>
      </c>
      <c r="H389" s="5">
        <v>77.515720000000002</v>
      </c>
      <c r="I389" s="5">
        <v>41.666670000000003</v>
      </c>
      <c r="J389" s="5">
        <v>54.654089999999997</v>
      </c>
      <c r="K389" s="85">
        <v>3.6670000000000001E-3</v>
      </c>
      <c r="L389" s="85">
        <v>0</v>
      </c>
      <c r="M389" s="85">
        <v>2.45288E-2</v>
      </c>
      <c r="N389" s="85"/>
      <c r="O389" s="85">
        <v>0</v>
      </c>
      <c r="P389" s="85">
        <v>2.3739799999999998E-2</v>
      </c>
      <c r="Q389" s="85">
        <v>0</v>
      </c>
      <c r="R389" s="85">
        <v>0</v>
      </c>
      <c r="S389" s="85">
        <v>0</v>
      </c>
      <c r="T389" s="5">
        <v>0.90637120000000004</v>
      </c>
      <c r="U389" s="5">
        <v>0.22299169999999999</v>
      </c>
      <c r="V389" s="5">
        <v>0.77202210000000004</v>
      </c>
      <c r="W389" s="5">
        <v>0.6518005</v>
      </c>
      <c r="X389" s="5">
        <v>0.85096959999999999</v>
      </c>
      <c r="Y389" s="5">
        <v>0.8728532</v>
      </c>
      <c r="Z389" s="5">
        <v>5.9845599999999999E-2</v>
      </c>
      <c r="AA389" s="5">
        <v>1.6339999999999999E-4</v>
      </c>
      <c r="AB389" s="5">
        <v>3.2679699999999998E-3</v>
      </c>
      <c r="AC389" s="5">
        <v>0.46200000000000002</v>
      </c>
      <c r="AD389" s="40">
        <v>21596.405228758169</v>
      </c>
      <c r="AE389" s="19">
        <v>0.4349056</v>
      </c>
      <c r="AF389" s="5">
        <v>1</v>
      </c>
      <c r="AG389" s="5">
        <v>0</v>
      </c>
      <c r="AH389" s="32">
        <v>0</v>
      </c>
      <c r="AI389" s="32">
        <v>0</v>
      </c>
      <c r="AJ389" s="32">
        <v>1</v>
      </c>
      <c r="AK389" s="16"/>
      <c r="AL389" s="34">
        <f t="shared" si="270"/>
        <v>1.362747439337211</v>
      </c>
      <c r="AM389" s="34">
        <f t="shared" si="271"/>
        <v>-4.0308714797209023E-2</v>
      </c>
      <c r="AN389" s="34">
        <f t="shared" si="272"/>
        <v>0.3738316471236332</v>
      </c>
      <c r="AO389" s="34">
        <f t="shared" si="273"/>
        <v>1.9605953866938219</v>
      </c>
      <c r="AP389" s="34">
        <f t="shared" si="274"/>
        <v>2.2512598605646295</v>
      </c>
      <c r="AQ389" s="34">
        <f t="shared" si="275"/>
        <v>-0.28917075030742434</v>
      </c>
      <c r="AR389" s="34">
        <f t="shared" si="276"/>
        <v>-0.60911705809610017</v>
      </c>
      <c r="AS389" s="34">
        <f t="shared" si="277"/>
        <v>-0.57826527369804803</v>
      </c>
      <c r="AT389" s="34" t="str">
        <f t="shared" si="278"/>
        <v/>
      </c>
      <c r="AU389" s="34">
        <f t="shared" si="279"/>
        <v>-0.42992876172112682</v>
      </c>
      <c r="AV389" s="34">
        <f t="shared" si="280"/>
        <v>-7.4015959646043433E-2</v>
      </c>
      <c r="AW389" s="34">
        <f t="shared" si="281"/>
        <v>-0.41165100414070804</v>
      </c>
      <c r="AX389" s="34">
        <f t="shared" si="282"/>
        <v>-0.20200785050292994</v>
      </c>
      <c r="AY389" s="34">
        <f t="shared" si="283"/>
        <v>-0.21011422768154267</v>
      </c>
      <c r="AZ389" s="34">
        <f t="shared" si="284"/>
        <v>-0.61880338083132014</v>
      </c>
      <c r="BA389" s="34">
        <f t="shared" si="285"/>
        <v>0.16581296617792793</v>
      </c>
      <c r="BB389" s="34">
        <f t="shared" si="286"/>
        <v>-0.69591110436651271</v>
      </c>
      <c r="BC389" s="34">
        <f t="shared" si="287"/>
        <v>0.21747504928667841</v>
      </c>
      <c r="BD389" s="34">
        <f t="shared" si="288"/>
        <v>0.52625910165740952</v>
      </c>
      <c r="BE389" s="34">
        <f t="shared" si="289"/>
        <v>0.16919951126597507</v>
      </c>
      <c r="BF389" s="34">
        <f t="shared" si="290"/>
        <v>-0.41742606390664522</v>
      </c>
      <c r="BG389" s="34">
        <f t="shared" si="291"/>
        <v>-0.24536129353710442</v>
      </c>
      <c r="BH389" s="34">
        <f t="shared" si="292"/>
        <v>-3.360331661537861E-2</v>
      </c>
      <c r="BI389" s="19">
        <f t="shared" si="300"/>
        <v>8.3491287664712255E-2</v>
      </c>
      <c r="BJ389" s="19">
        <f t="shared" si="301"/>
        <v>-0.4484456257532739</v>
      </c>
      <c r="BK389" s="19">
        <f t="shared" si="302"/>
        <v>0.33398573830861378</v>
      </c>
      <c r="BL389" s="19">
        <f t="shared" si="303"/>
        <v>1.362747439337211</v>
      </c>
      <c r="BM389" s="19">
        <f t="shared" si="304"/>
        <v>0.78253006683363735</v>
      </c>
      <c r="BN389" s="19">
        <f t="shared" si="305"/>
        <v>0.48597699698571417</v>
      </c>
      <c r="BO389" s="19">
        <f t="shared" si="306"/>
        <v>0.31004700057393125</v>
      </c>
      <c r="BP389" s="19">
        <f t="shared" si="307"/>
        <v>0.58036979441714054</v>
      </c>
      <c r="BQ389" s="19">
        <f t="shared" si="308"/>
        <v>0.2450690492496744</v>
      </c>
      <c r="BR389" s="19">
        <f t="shared" si="309"/>
        <v>0.30242397270618798</v>
      </c>
      <c r="BS389" s="19">
        <f t="shared" si="310"/>
        <v>0.37300996501342992</v>
      </c>
      <c r="BT389" s="19">
        <f>IF(AND('[1]Ponderación por derecho'!$B$13&lt;&gt;1,'[1]Ponderación por derecho'!$B$13&lt;&gt;0),"Error ponderación",IFERROR(IF(SUM($BI$1126:$BS$1126)=0,0,SUMPRODUCT($BI$1126:$BS$1126,BI389:BS389)),""))</f>
        <v>0.2111274742320251</v>
      </c>
      <c r="BU389" s="34">
        <f t="shared" si="311"/>
        <v>0.21847754847341821</v>
      </c>
      <c r="BV389" s="16">
        <f t="shared" si="312"/>
        <v>0</v>
      </c>
      <c r="BW389" s="34">
        <f t="shared" si="293"/>
        <v>-0.72907172366469353</v>
      </c>
      <c r="BX389" s="34">
        <f t="shared" si="294"/>
        <v>-4.8334574237609507E-2</v>
      </c>
      <c r="BY389" s="34">
        <f t="shared" si="313"/>
        <v>-0.97108001116461873</v>
      </c>
      <c r="BZ389" s="34">
        <f t="shared" si="314"/>
        <v>0.5828287696889739</v>
      </c>
      <c r="CA389" s="19">
        <f t="shared" si="295"/>
        <v>0.4420706064115848</v>
      </c>
      <c r="CB389" s="16"/>
      <c r="CC389" s="5">
        <f t="shared" si="296"/>
        <v>19533</v>
      </c>
      <c r="CD389" s="6">
        <f t="shared" si="297"/>
        <v>4.4750358807206975E-4</v>
      </c>
      <c r="CE389" s="19">
        <f t="shared" si="298"/>
        <v>2.8269055310346305</v>
      </c>
      <c r="CF389" s="4">
        <f t="shared" si="299"/>
        <v>1.2650503682787768E-3</v>
      </c>
      <c r="CG389" s="3">
        <f>IF('Ponderación por derecho'!$D$20="Error ponderación","",CF389/$CF$1127)</f>
        <v>8.4988190526840595E-4</v>
      </c>
      <c r="CH389" s="39"/>
    </row>
    <row r="390" spans="1:86" ht="18.95" customHeight="1">
      <c r="A390" s="7">
        <v>19548</v>
      </c>
      <c r="B390" s="7" t="s">
        <v>708</v>
      </c>
      <c r="C390" s="7" t="s">
        <v>721</v>
      </c>
      <c r="D390" s="5">
        <v>0</v>
      </c>
      <c r="E390" s="5">
        <v>3450</v>
      </c>
      <c r="F390" s="5">
        <v>72.054419999999993</v>
      </c>
      <c r="G390" s="5">
        <v>51.795299999999997</v>
      </c>
      <c r="H390" s="5">
        <v>79.279939999999996</v>
      </c>
      <c r="I390" s="5">
        <v>28.89106</v>
      </c>
      <c r="J390" s="5">
        <v>16.081469999999999</v>
      </c>
      <c r="K390" s="85">
        <v>1.8490800000000002E-2</v>
      </c>
      <c r="L390" s="85">
        <v>1.80868E-2</v>
      </c>
      <c r="M390" s="85"/>
      <c r="N390" s="85"/>
      <c r="O390" s="85">
        <v>4.0562000000000003E-3</v>
      </c>
      <c r="P390" s="85">
        <v>5.1771299999999999E-2</v>
      </c>
      <c r="Q390" s="85">
        <v>3.4599000000000001E-3</v>
      </c>
      <c r="R390" s="85">
        <v>4.0640000000000001E-4</v>
      </c>
      <c r="S390" s="85">
        <v>0</v>
      </c>
      <c r="T390" s="5">
        <v>0.93818409999999997</v>
      </c>
      <c r="U390" s="5">
        <v>0.2150676</v>
      </c>
      <c r="V390" s="5">
        <v>0.82388930000000005</v>
      </c>
      <c r="W390" s="5">
        <v>0.72311650000000005</v>
      </c>
      <c r="X390" s="5">
        <v>0.83708950000000004</v>
      </c>
      <c r="Y390" s="5">
        <v>0.91242749999999995</v>
      </c>
      <c r="Z390" s="5">
        <v>8.0128199999999997E-2</v>
      </c>
      <c r="AA390" s="5">
        <v>1.0144900000000001E-3</v>
      </c>
      <c r="AB390" s="5">
        <v>8.6956999999999996E-4</v>
      </c>
      <c r="AC390" s="5">
        <v>0.62829999999999997</v>
      </c>
      <c r="AD390" s="40">
        <v>114709.56521739131</v>
      </c>
      <c r="AE390" s="19">
        <v>0.84811320000000001</v>
      </c>
      <c r="AF390" s="5">
        <v>1</v>
      </c>
      <c r="AG390" s="5">
        <v>0</v>
      </c>
      <c r="AH390" s="32">
        <v>1</v>
      </c>
      <c r="AI390" s="32">
        <v>0</v>
      </c>
      <c r="AJ390" s="32">
        <v>1</v>
      </c>
      <c r="AK390" s="16"/>
      <c r="AL390" s="34">
        <f t="shared" si="270"/>
        <v>0.15859081386793081</v>
      </c>
      <c r="AM390" s="34">
        <f t="shared" si="271"/>
        <v>-0.44435345244908087</v>
      </c>
      <c r="AN390" s="34">
        <f t="shared" si="272"/>
        <v>0.58596801960429235</v>
      </c>
      <c r="AO390" s="34">
        <f t="shared" si="273"/>
        <v>0.82030217729354282</v>
      </c>
      <c r="AP390" s="34">
        <f t="shared" si="274"/>
        <v>-0.6621247038041651</v>
      </c>
      <c r="AQ390" s="34">
        <f t="shared" si="275"/>
        <v>0.13016533917997555</v>
      </c>
      <c r="AR390" s="34">
        <f t="shared" si="276"/>
        <v>2.3877222515582022E-2</v>
      </c>
      <c r="AS390" s="34" t="str">
        <f t="shared" si="277"/>
        <v/>
      </c>
      <c r="AT390" s="34" t="str">
        <f t="shared" si="278"/>
        <v/>
      </c>
      <c r="AU390" s="34">
        <f t="shared" si="279"/>
        <v>-0.32688362006432881</v>
      </c>
      <c r="AV390" s="34">
        <f t="shared" si="280"/>
        <v>0.6046752263916636</v>
      </c>
      <c r="AW390" s="34">
        <f t="shared" si="281"/>
        <v>-0.31472168595941785</v>
      </c>
      <c r="AX390" s="34">
        <f t="shared" si="282"/>
        <v>-0.18902925989567337</v>
      </c>
      <c r="AY390" s="34">
        <f t="shared" si="283"/>
        <v>-0.21011422768154267</v>
      </c>
      <c r="AZ390" s="34">
        <f t="shared" si="284"/>
        <v>-6.6138198520532723E-2</v>
      </c>
      <c r="BA390" s="34">
        <f t="shared" si="285"/>
        <v>9.0490739444473736E-2</v>
      </c>
      <c r="BB390" s="34">
        <f t="shared" si="286"/>
        <v>0.57634109422567559</v>
      </c>
      <c r="BC390" s="34">
        <f t="shared" si="287"/>
        <v>1.0138791259330682</v>
      </c>
      <c r="BD390" s="34">
        <f t="shared" si="288"/>
        <v>0.35991502184091712</v>
      </c>
      <c r="BE390" s="34">
        <f t="shared" si="289"/>
        <v>0.77429453504768098</v>
      </c>
      <c r="BF390" s="34">
        <f t="shared" si="290"/>
        <v>-0.21450595393365418</v>
      </c>
      <c r="BG390" s="34">
        <f t="shared" si="291"/>
        <v>-0.17883324279049581</v>
      </c>
      <c r="BH390" s="34">
        <f t="shared" si="292"/>
        <v>-9.3388469297891893E-2</v>
      </c>
      <c r="BI390" s="19">
        <f t="shared" si="300"/>
        <v>0.26887469940958053</v>
      </c>
      <c r="BJ390" s="19">
        <f t="shared" si="301"/>
        <v>5.1954954764058904E-2</v>
      </c>
      <c r="BK390" s="19">
        <f t="shared" si="302"/>
        <v>0.5862349699004995</v>
      </c>
      <c r="BL390" s="19">
        <f t="shared" si="303"/>
        <v>0.15859081386793081</v>
      </c>
      <c r="BM390" s="19">
        <f t="shared" si="304"/>
        <v>-0.20969776734252563</v>
      </c>
      <c r="BN390" s="19">
        <f t="shared" si="305"/>
        <v>0.5125201917690918</v>
      </c>
      <c r="BO390" s="19">
        <f t="shared" si="306"/>
        <v>0.14648076427119741</v>
      </c>
      <c r="BP390" s="19">
        <f t="shared" si="307"/>
        <v>-1.5219223013871283E-2</v>
      </c>
      <c r="BQ390" s="19">
        <f t="shared" si="308"/>
        <v>-8.8676455915755348E-2</v>
      </c>
      <c r="BR390" s="19">
        <f t="shared" si="309"/>
        <v>-7.678555220136922E-2</v>
      </c>
      <c r="BS390" s="19">
        <f t="shared" si="310"/>
        <v>-4.8303961037167921E-2</v>
      </c>
      <c r="BT390" s="19">
        <f>IF(AND('[1]Ponderación por derecho'!$B$13&lt;&gt;1,'[1]Ponderación por derecho'!$B$13&lt;&gt;0),"Error ponderación",IFERROR(IF(SUM($BI$1126:$BS$1126)=0,0,SUMPRODUCT($BI$1126:$BS$1126,BI390:BS390)),""))</f>
        <v>0.23738743061913803</v>
      </c>
      <c r="BU390" s="34">
        <f t="shared" si="311"/>
        <v>0.24500894646863167</v>
      </c>
      <c r="BV390" s="16">
        <f t="shared" si="312"/>
        <v>0</v>
      </c>
      <c r="BW390" s="34">
        <f t="shared" si="293"/>
        <v>1.6781677398450026</v>
      </c>
      <c r="BX390" s="34">
        <f t="shared" si="294"/>
        <v>-4.3092140458973645E-2</v>
      </c>
      <c r="BY390" s="34">
        <f t="shared" si="313"/>
        <v>0.73585719375712888</v>
      </c>
      <c r="BZ390" s="34">
        <f t="shared" si="314"/>
        <v>-0.79031093104771921</v>
      </c>
      <c r="CA390" s="19">
        <f t="shared" si="295"/>
        <v>-0.60162973232886552</v>
      </c>
      <c r="CB390" s="16"/>
      <c r="CC390" s="5">
        <f t="shared" si="296"/>
        <v>19548</v>
      </c>
      <c r="CD390" s="6">
        <f t="shared" si="297"/>
        <v>5.0453835910086288E-4</v>
      </c>
      <c r="CE390" s="19">
        <f t="shared" si="298"/>
        <v>1.2295367970751807</v>
      </c>
      <c r="CF390" s="4">
        <f t="shared" si="299"/>
        <v>6.2034847805044228E-4</v>
      </c>
      <c r="CG390" s="3">
        <f>IF('Ponderación por derecho'!$D$20="Error ponderación","",CF390/$CF$1127)</f>
        <v>4.167604386955782E-4</v>
      </c>
      <c r="CH390" s="39"/>
    </row>
    <row r="391" spans="1:86" ht="18.95" customHeight="1">
      <c r="A391" s="7">
        <v>19573</v>
      </c>
      <c r="B391" s="7" t="s">
        <v>708</v>
      </c>
      <c r="C391" s="7" t="s">
        <v>720</v>
      </c>
      <c r="D391" s="5">
        <v>0</v>
      </c>
      <c r="E391" s="5">
        <v>2602</v>
      </c>
      <c r="F391" s="5">
        <v>52.239989999999999</v>
      </c>
      <c r="G391" s="5">
        <v>38.04325</v>
      </c>
      <c r="H391" s="5">
        <v>63.260080000000002</v>
      </c>
      <c r="I391" s="5">
        <v>26.780349999999999</v>
      </c>
      <c r="J391" s="5">
        <v>5.7363559999999998</v>
      </c>
      <c r="K391" s="85">
        <v>1.27528E-2</v>
      </c>
      <c r="L391" s="85">
        <v>7.4183000000000001E-3</v>
      </c>
      <c r="M391" s="85">
        <v>3.1829200000000002E-2</v>
      </c>
      <c r="N391" s="85">
        <v>3.3723999999999998E-3</v>
      </c>
      <c r="O391" s="85">
        <v>9.0282000000000001E-3</v>
      </c>
      <c r="P391" s="85">
        <v>1.27361E-2</v>
      </c>
      <c r="Q391" s="85">
        <v>7.6759000000000003E-3</v>
      </c>
      <c r="R391" s="85">
        <v>1.9608E-3</v>
      </c>
      <c r="S391" s="85">
        <v>1.3837999999999999E-3</v>
      </c>
      <c r="T391" s="5">
        <v>0.98276929999999996</v>
      </c>
      <c r="U391" s="5">
        <v>0.31138460000000001</v>
      </c>
      <c r="V391" s="5">
        <v>0.83446160000000003</v>
      </c>
      <c r="W391" s="5">
        <v>0.73292310000000005</v>
      </c>
      <c r="X391" s="5">
        <v>0.89600000000000002</v>
      </c>
      <c r="Y391" s="5">
        <v>0.88553850000000001</v>
      </c>
      <c r="Z391" s="5">
        <v>2.7624300000000001E-2</v>
      </c>
      <c r="AA391" s="5">
        <v>3.8432000000000001E-4</v>
      </c>
      <c r="AB391" s="5">
        <v>2.3059199999999999E-3</v>
      </c>
      <c r="AC391" s="5">
        <v>0.4748</v>
      </c>
      <c r="AD391" s="40">
        <v>31898.539584934664</v>
      </c>
      <c r="AE391" s="19">
        <v>0.65943399999999996</v>
      </c>
      <c r="AF391" s="5">
        <v>1</v>
      </c>
      <c r="AG391" s="5">
        <v>0</v>
      </c>
      <c r="AH391" s="32">
        <v>0</v>
      </c>
      <c r="AI391" s="32">
        <v>0</v>
      </c>
      <c r="AJ391" s="32">
        <v>1</v>
      </c>
      <c r="AK391" s="16"/>
      <c r="AL391" s="34">
        <f t="shared" si="270"/>
        <v>-1.0509394179228293</v>
      </c>
      <c r="AM391" s="34">
        <f t="shared" si="271"/>
        <v>-1.8257595187208047</v>
      </c>
      <c r="AN391" s="34">
        <f t="shared" si="272"/>
        <v>-1.3403195114564714</v>
      </c>
      <c r="AO391" s="34">
        <f t="shared" si="273"/>
        <v>0.63190974201935524</v>
      </c>
      <c r="AP391" s="34">
        <f t="shared" si="274"/>
        <v>-1.4434897094541708</v>
      </c>
      <c r="AQ391" s="34">
        <f t="shared" si="275"/>
        <v>-3.2151373233757843E-2</v>
      </c>
      <c r="AR391" s="34">
        <f t="shared" si="276"/>
        <v>-0.34949448960075319</v>
      </c>
      <c r="AS391" s="34">
        <f t="shared" si="277"/>
        <v>-0.46467732019324759</v>
      </c>
      <c r="AT391" s="34">
        <f t="shared" si="278"/>
        <v>-7.336606635814423E-2</v>
      </c>
      <c r="AU391" s="34">
        <f t="shared" si="279"/>
        <v>-0.20057317079713291</v>
      </c>
      <c r="AV391" s="34">
        <f t="shared" si="280"/>
        <v>-0.34043460309370466</v>
      </c>
      <c r="AW391" s="34">
        <f t="shared" si="281"/>
        <v>-0.19661017827066402</v>
      </c>
      <c r="AX391" s="34">
        <f t="shared" si="282"/>
        <v>-0.13938870566358788</v>
      </c>
      <c r="AY391" s="34">
        <f t="shared" si="283"/>
        <v>-0.15638688006402746</v>
      </c>
      <c r="AZ391" s="34">
        <f t="shared" si="284"/>
        <v>0.70841198981070941</v>
      </c>
      <c r="BA391" s="34">
        <f t="shared" si="285"/>
        <v>1.0060282657611679</v>
      </c>
      <c r="BB391" s="34">
        <f t="shared" si="286"/>
        <v>0.83566937720945267</v>
      </c>
      <c r="BC391" s="34">
        <f t="shared" si="287"/>
        <v>1.1233919451887819</v>
      </c>
      <c r="BD391" s="34">
        <f t="shared" si="288"/>
        <v>1.0659195112919662</v>
      </c>
      <c r="BE391" s="34">
        <f t="shared" si="289"/>
        <v>0.36315902299904657</v>
      </c>
      <c r="BF391" s="34">
        <f t="shared" si="290"/>
        <v>-0.73978856868772525</v>
      </c>
      <c r="BG391" s="34">
        <f t="shared" si="291"/>
        <v>-0.22809240661452188</v>
      </c>
      <c r="BH391" s="34">
        <f t="shared" si="292"/>
        <v>-5.7584431582945281E-2</v>
      </c>
      <c r="BI391" s="19">
        <f t="shared" si="300"/>
        <v>-0.1221475396430205</v>
      </c>
      <c r="BJ391" s="19">
        <f t="shared" si="301"/>
        <v>-0.44652821037070173</v>
      </c>
      <c r="BK391" s="19">
        <f t="shared" si="302"/>
        <v>-0.13074159764243162</v>
      </c>
      <c r="BL391" s="19">
        <f t="shared" si="303"/>
        <v>-0.56215274214048672</v>
      </c>
      <c r="BM391" s="19">
        <f t="shared" si="304"/>
        <v>-0.19271445631977915</v>
      </c>
      <c r="BN391" s="19">
        <f t="shared" si="305"/>
        <v>-0.34273833267249582</v>
      </c>
      <c r="BO391" s="19">
        <f t="shared" si="306"/>
        <v>0.38123718451980021</v>
      </c>
      <c r="BP391" s="19">
        <f t="shared" si="307"/>
        <v>-0.59516406179320858</v>
      </c>
      <c r="BQ391" s="19">
        <f t="shared" si="308"/>
        <v>-0.64903828889152726</v>
      </c>
      <c r="BR391" s="19">
        <f t="shared" si="309"/>
        <v>-0.47847290153379279</v>
      </c>
      <c r="BS391" s="19">
        <f t="shared" si="310"/>
        <v>-0.42163690985660063</v>
      </c>
      <c r="BT391" s="19">
        <f>IF(AND('[1]Ponderación por derecho'!$B$13&lt;&gt;1,'[1]Ponderación por derecho'!$B$13&lt;&gt;0),"Error ponderación",IFERROR(IF(SUM($BI$1126:$BS$1126)=0,0,SUMPRODUCT($BI$1126:$BS$1126,BI391:BS391)),""))</f>
        <v>-1.50854961598898E-3</v>
      </c>
      <c r="BU391" s="34">
        <f t="shared" si="311"/>
        <v>3.6435672715322857E-3</v>
      </c>
      <c r="BV391" s="16">
        <f t="shared" si="312"/>
        <v>0</v>
      </c>
      <c r="BW391" s="34">
        <f t="shared" si="293"/>
        <v>-0.5437881089146992</v>
      </c>
      <c r="BX391" s="34">
        <f t="shared" si="294"/>
        <v>-4.77545460531138E-2</v>
      </c>
      <c r="BY391" s="34">
        <f t="shared" si="313"/>
        <v>-4.3565900771799115E-2</v>
      </c>
      <c r="BZ391" s="34">
        <f t="shared" si="314"/>
        <v>0.21170285191320404</v>
      </c>
      <c r="CA391" s="19">
        <f t="shared" si="295"/>
        <v>0.15998405258889628</v>
      </c>
      <c r="CB391" s="16"/>
      <c r="CC391" s="5">
        <f t="shared" si="296"/>
        <v>19573</v>
      </c>
      <c r="CD391" s="6">
        <f t="shared" si="297"/>
        <v>3.8052429286389717E-4</v>
      </c>
      <c r="CE391" s="19">
        <f t="shared" si="298"/>
        <v>1.9396755589452208</v>
      </c>
      <c r="CF391" s="4">
        <f t="shared" si="299"/>
        <v>7.3809367045301461E-4</v>
      </c>
      <c r="CG391" s="3">
        <f>IF('Ponderación por derecho'!$D$20="Error ponderación","",CF391/$CF$1127)</f>
        <v>4.9586361985305845E-4</v>
      </c>
      <c r="CH391" s="39"/>
    </row>
    <row r="392" spans="1:86" ht="18.95" customHeight="1">
      <c r="A392" s="7">
        <v>19585</v>
      </c>
      <c r="B392" s="7" t="s">
        <v>708</v>
      </c>
      <c r="C392" s="7" t="s">
        <v>719</v>
      </c>
      <c r="D392" s="5">
        <v>0</v>
      </c>
      <c r="E392" s="5">
        <v>824</v>
      </c>
      <c r="F392" s="5">
        <v>78.222399999999993</v>
      </c>
      <c r="G392" s="5">
        <v>55.445689999999999</v>
      </c>
      <c r="H392" s="5">
        <v>72.341639999999998</v>
      </c>
      <c r="I392" s="5">
        <v>26.64087</v>
      </c>
      <c r="J392" s="5">
        <v>28.25451</v>
      </c>
      <c r="K392" s="85"/>
      <c r="L392" s="85">
        <v>1.3251999999999999E-3</v>
      </c>
      <c r="M392" s="85">
        <v>8.2746E-3</v>
      </c>
      <c r="N392" s="85"/>
      <c r="O392" s="85">
        <v>6.0045000000000003E-3</v>
      </c>
      <c r="P392" s="85">
        <v>0</v>
      </c>
      <c r="Q392" s="85">
        <v>5.3430000000000003E-4</v>
      </c>
      <c r="R392" s="85">
        <v>7.1459999999999996E-3</v>
      </c>
      <c r="S392" s="85">
        <v>0</v>
      </c>
      <c r="T392" s="5">
        <v>0.95321639999999996</v>
      </c>
      <c r="U392" s="5">
        <v>8.3333299999999999E-2</v>
      </c>
      <c r="V392" s="5">
        <v>0.78216370000000002</v>
      </c>
      <c r="W392" s="5">
        <v>0.52923980000000004</v>
      </c>
      <c r="X392" s="5">
        <v>0.74415209999999998</v>
      </c>
      <c r="Y392" s="5">
        <v>0.80116960000000004</v>
      </c>
      <c r="Z392" s="5">
        <v>2.20588E-2</v>
      </c>
      <c r="AA392" s="5">
        <v>1.213592E-2</v>
      </c>
      <c r="AB392" s="5">
        <v>1.2135900000000001E-3</v>
      </c>
      <c r="AC392" s="5">
        <v>0.49469999999999997</v>
      </c>
      <c r="AD392" s="40">
        <v>19939.320388349515</v>
      </c>
      <c r="AE392" s="19">
        <v>0.87169810000000003</v>
      </c>
      <c r="AF392" s="5">
        <v>0</v>
      </c>
      <c r="AG392" s="5">
        <v>0</v>
      </c>
      <c r="AH392" s="32">
        <v>0</v>
      </c>
      <c r="AI392" s="32">
        <v>0</v>
      </c>
      <c r="AJ392" s="32">
        <v>1</v>
      </c>
      <c r="AK392" s="16"/>
      <c r="AL392" s="34">
        <f t="shared" si="270"/>
        <v>0.53510218861253733</v>
      </c>
      <c r="AM392" s="34">
        <f t="shared" si="271"/>
        <v>-7.7668420744161193E-2</v>
      </c>
      <c r="AN392" s="34">
        <f t="shared" si="272"/>
        <v>-0.24831897021702312</v>
      </c>
      <c r="AO392" s="34">
        <f t="shared" si="273"/>
        <v>0.61946038759736288</v>
      </c>
      <c r="AP392" s="34">
        <f t="shared" si="274"/>
        <v>0.25730329557580744</v>
      </c>
      <c r="AQ392" s="34" t="str">
        <f t="shared" si="275"/>
        <v/>
      </c>
      <c r="AR392" s="34">
        <f t="shared" si="276"/>
        <v>-0.56273826136773464</v>
      </c>
      <c r="AS392" s="34">
        <f t="shared" si="277"/>
        <v>-0.8311666645612511</v>
      </c>
      <c r="AT392" s="34" t="str">
        <f t="shared" si="278"/>
        <v/>
      </c>
      <c r="AU392" s="34">
        <f t="shared" si="279"/>
        <v>-0.27738831670405573</v>
      </c>
      <c r="AV392" s="34">
        <f t="shared" si="280"/>
        <v>-0.64879765232385067</v>
      </c>
      <c r="AW392" s="34">
        <f t="shared" si="281"/>
        <v>-0.396682555716111</v>
      </c>
      <c r="AX392" s="34">
        <f t="shared" si="282"/>
        <v>2.6203292409115231E-2</v>
      </c>
      <c r="AY392" s="34">
        <f t="shared" si="283"/>
        <v>-0.21011422768154267</v>
      </c>
      <c r="AZ392" s="34">
        <f t="shared" si="284"/>
        <v>0.19500834329270872</v>
      </c>
      <c r="BA392" s="34">
        <f t="shared" si="285"/>
        <v>-1.1617045651545199</v>
      </c>
      <c r="BB392" s="34">
        <f t="shared" si="286"/>
        <v>-0.4471474753824437</v>
      </c>
      <c r="BC392" s="34">
        <f t="shared" si="287"/>
        <v>-1.1511917452143465</v>
      </c>
      <c r="BD392" s="34">
        <f t="shared" si="288"/>
        <v>-0.75388000006363309</v>
      </c>
      <c r="BE392" s="34">
        <f t="shared" si="289"/>
        <v>-0.92684993614707645</v>
      </c>
      <c r="BF392" s="34">
        <f t="shared" si="290"/>
        <v>-0.79546939225347535</v>
      </c>
      <c r="BG392" s="34">
        <f t="shared" si="291"/>
        <v>0.69050731979966018</v>
      </c>
      <c r="BH392" s="34">
        <f t="shared" si="292"/>
        <v>-8.4813048923543063E-2</v>
      </c>
      <c r="BI392" s="19">
        <f t="shared" si="300"/>
        <v>-0.70501176768577156</v>
      </c>
      <c r="BJ392" s="19">
        <f t="shared" si="301"/>
        <v>-0.36251805249811325</v>
      </c>
      <c r="BK392" s="19">
        <f t="shared" si="302"/>
        <v>-0.48241874038768673</v>
      </c>
      <c r="BL392" s="19">
        <f t="shared" si="303"/>
        <v>0.53510218861253733</v>
      </c>
      <c r="BM392" s="19">
        <f t="shared" si="304"/>
        <v>-0.25798834039729379</v>
      </c>
      <c r="BN392" s="19">
        <f t="shared" si="305"/>
        <v>-0.34684846661946328</v>
      </c>
      <c r="BO392" s="19">
        <f t="shared" si="306"/>
        <v>0.13926205839132019</v>
      </c>
      <c r="BP392" s="19">
        <f t="shared" si="307"/>
        <v>0.28065274051082628</v>
      </c>
      <c r="BQ392" s="19">
        <f t="shared" si="308"/>
        <v>-0.15682714377416021</v>
      </c>
      <c r="BR392" s="19">
        <f t="shared" si="309"/>
        <v>0.33849842691021831</v>
      </c>
      <c r="BS392" s="19">
        <f t="shared" si="310"/>
        <v>8.0058304002483871E-2</v>
      </c>
      <c r="BT392" s="19">
        <f>IF(AND('[1]Ponderación por derecho'!$B$13&lt;&gt;1,'[1]Ponderación por derecho'!$B$13&lt;&gt;0),"Error ponderación",IFERROR(IF(SUM($BI$1126:$BS$1126)=0,0,SUMPRODUCT($BI$1126:$BS$1126,BI392:BS392)),""))</f>
        <v>-0.10692712128980154</v>
      </c>
      <c r="BU392" s="34">
        <f t="shared" si="311"/>
        <v>-0.10286468582432727</v>
      </c>
      <c r="BV392" s="16">
        <f t="shared" si="312"/>
        <v>0</v>
      </c>
      <c r="BW392" s="34">
        <f t="shared" si="293"/>
        <v>-0.25572998910806716</v>
      </c>
      <c r="BX392" s="34">
        <f t="shared" si="294"/>
        <v>-4.8427871012657026E-2</v>
      </c>
      <c r="BY392" s="34">
        <f t="shared" si="313"/>
        <v>0.83328508057324491</v>
      </c>
      <c r="BZ392" s="34">
        <f t="shared" si="314"/>
        <v>-0.17637574015084023</v>
      </c>
      <c r="CA392" s="19">
        <f t="shared" si="295"/>
        <v>-0.13498794317952856</v>
      </c>
      <c r="CB392" s="16"/>
      <c r="CC392" s="5">
        <f t="shared" si="296"/>
        <v>19585</v>
      </c>
      <c r="CD392" s="6">
        <f t="shared" si="297"/>
        <v>1.2050423417365537E-4</v>
      </c>
      <c r="CE392" s="19">
        <f t="shared" si="298"/>
        <v>1.0363338475260806</v>
      </c>
      <c r="CF392" s="4">
        <f t="shared" si="299"/>
        <v>1.2488261664436807E-4</v>
      </c>
      <c r="CG392" s="3">
        <f>IF('Ponderación por derecho'!$D$20="Error ponderación","",CF392/$CF$1127)</f>
        <v>8.389822162814516E-5</v>
      </c>
      <c r="CH392" s="39"/>
    </row>
    <row r="393" spans="1:86" ht="18.95" customHeight="1">
      <c r="A393" s="7">
        <v>19622</v>
      </c>
      <c r="B393" s="7" t="s">
        <v>708</v>
      </c>
      <c r="C393" s="7" t="s">
        <v>718</v>
      </c>
      <c r="D393" s="5">
        <v>0</v>
      </c>
      <c r="E393" s="5">
        <v>2312</v>
      </c>
      <c r="F393" s="5">
        <v>77.956280000000007</v>
      </c>
      <c r="G393" s="5">
        <v>57.576680000000003</v>
      </c>
      <c r="H393" s="5">
        <v>74.628</v>
      </c>
      <c r="I393" s="5">
        <v>24.825379999999999</v>
      </c>
      <c r="J393" s="5">
        <v>38.80959</v>
      </c>
      <c r="K393" s="85">
        <v>5.0654999999999997E-3</v>
      </c>
      <c r="L393" s="85">
        <v>9.8919999999999998E-3</v>
      </c>
      <c r="M393" s="85">
        <v>2.6690800000000001E-2</v>
      </c>
      <c r="N393" s="85">
        <v>0</v>
      </c>
      <c r="O393" s="85">
        <v>3.6183000000000001E-3</v>
      </c>
      <c r="P393" s="85">
        <v>2.2804000000000001E-3</v>
      </c>
      <c r="Q393" s="85">
        <v>1.2486999999999999E-3</v>
      </c>
      <c r="R393" s="85">
        <v>6.0639999999999999E-4</v>
      </c>
      <c r="S393" s="85">
        <v>9.567E-4</v>
      </c>
      <c r="T393" s="5">
        <v>0.96554930000000005</v>
      </c>
      <c r="U393" s="5">
        <v>0.13687150000000001</v>
      </c>
      <c r="V393" s="5">
        <v>0.80959029999999998</v>
      </c>
      <c r="W393" s="5">
        <v>0.60009310000000005</v>
      </c>
      <c r="X393" s="5">
        <v>0.75977649999999997</v>
      </c>
      <c r="Y393" s="5">
        <v>0.83007450000000005</v>
      </c>
      <c r="Z393" s="5">
        <v>3.39367E-2</v>
      </c>
      <c r="AA393" s="5">
        <v>0</v>
      </c>
      <c r="AB393" s="5">
        <v>0</v>
      </c>
      <c r="AC393" s="5">
        <v>0.57099999999999995</v>
      </c>
      <c r="AD393" s="40">
        <v>5622.4048442906578</v>
      </c>
      <c r="AE393" s="19">
        <v>0.84811320000000001</v>
      </c>
      <c r="AF393" s="5">
        <v>0</v>
      </c>
      <c r="AG393" s="5">
        <v>0</v>
      </c>
      <c r="AH393" s="32">
        <v>0</v>
      </c>
      <c r="AI393" s="32">
        <v>0</v>
      </c>
      <c r="AJ393" s="32">
        <v>1</v>
      </c>
      <c r="AK393" s="16"/>
      <c r="AL393" s="34">
        <f t="shared" si="270"/>
        <v>0.51885745256491245</v>
      </c>
      <c r="AM393" s="34">
        <f t="shared" si="271"/>
        <v>0.13639148400926734</v>
      </c>
      <c r="AN393" s="34">
        <f t="shared" si="272"/>
        <v>2.66014572721118E-2</v>
      </c>
      <c r="AO393" s="34">
        <f t="shared" si="273"/>
        <v>0.45741795528030615</v>
      </c>
      <c r="AP393" s="34">
        <f t="shared" si="274"/>
        <v>1.0545270036795811</v>
      </c>
      <c r="AQ393" s="34">
        <f t="shared" si="275"/>
        <v>-0.24960994126061253</v>
      </c>
      <c r="AR393" s="34">
        <f t="shared" si="276"/>
        <v>-0.26292096902502293</v>
      </c>
      <c r="AS393" s="34">
        <f t="shared" si="277"/>
        <v>-0.54462641069364026</v>
      </c>
      <c r="AT393" s="34">
        <f t="shared" si="278"/>
        <v>-0.15074875333706975</v>
      </c>
      <c r="AU393" s="34">
        <f t="shared" si="279"/>
        <v>-0.33800818678478434</v>
      </c>
      <c r="AV393" s="34">
        <f t="shared" si="280"/>
        <v>-0.59358521700499922</v>
      </c>
      <c r="AW393" s="34">
        <f t="shared" si="281"/>
        <v>-0.37666859435632782</v>
      </c>
      <c r="AX393" s="34">
        <f t="shared" si="282"/>
        <v>-0.18264215821887392</v>
      </c>
      <c r="AY393" s="34">
        <f t="shared" si="283"/>
        <v>-0.17296944269406123</v>
      </c>
      <c r="AZ393" s="34">
        <f t="shared" si="284"/>
        <v>0.40925993390283155</v>
      </c>
      <c r="BA393" s="34">
        <f t="shared" si="285"/>
        <v>-0.65279927126612602</v>
      </c>
      <c r="BB393" s="34">
        <f t="shared" si="286"/>
        <v>0.22560046840300194</v>
      </c>
      <c r="BC393" s="34">
        <f t="shared" si="287"/>
        <v>-0.35995475822896295</v>
      </c>
      <c r="BD393" s="34">
        <f t="shared" si="288"/>
        <v>-0.56663160555027869</v>
      </c>
      <c r="BE393" s="34">
        <f t="shared" si="289"/>
        <v>-0.4848911105226722</v>
      </c>
      <c r="BF393" s="34">
        <f t="shared" si="290"/>
        <v>-0.67663527955351632</v>
      </c>
      <c r="BG393" s="34">
        <f t="shared" si="291"/>
        <v>-0.258133953880894</v>
      </c>
      <c r="BH393" s="34">
        <f t="shared" si="292"/>
        <v>-0.11506432621005545</v>
      </c>
      <c r="BI393" s="19">
        <f t="shared" si="300"/>
        <v>-0.29193591841820893</v>
      </c>
      <c r="BJ393" s="19">
        <f t="shared" si="301"/>
        <v>3.3023661129082116E-2</v>
      </c>
      <c r="BK393" s="19">
        <f t="shared" si="302"/>
        <v>-0.12857457211923026</v>
      </c>
      <c r="BL393" s="19">
        <f t="shared" si="303"/>
        <v>0.18405434961392136</v>
      </c>
      <c r="BM393" s="19">
        <f t="shared" si="304"/>
        <v>4.9962403781506015E-2</v>
      </c>
      <c r="BN393" s="19">
        <f t="shared" si="305"/>
        <v>-0.18653962498758633</v>
      </c>
      <c r="BO393" s="19">
        <f t="shared" si="306"/>
        <v>0.16333643160893663</v>
      </c>
      <c r="BP393" s="19">
        <f t="shared" si="307"/>
        <v>0.16810764717301926</v>
      </c>
      <c r="BQ393" s="19">
        <f t="shared" si="308"/>
        <v>-0.11024908989422171</v>
      </c>
      <c r="BR393" s="19">
        <f t="shared" si="309"/>
        <v>2.9251351996652408E-2</v>
      </c>
      <c r="BS393" s="19">
        <f t="shared" si="310"/>
        <v>7.6941227886931918E-2</v>
      </c>
      <c r="BT393" s="19">
        <f>IF(AND('[1]Ponderación por derecho'!$B$13&lt;&gt;1,'[1]Ponderación por derecho'!$B$13&lt;&gt;0),"Error ponderación",IFERROR(IF(SUM($BI$1126:$BS$1126)=0,0,SUMPRODUCT($BI$1126:$BS$1126,BI393:BS393)),""))</f>
        <v>3.231106053400884E-2</v>
      </c>
      <c r="BU393" s="34">
        <f t="shared" si="311"/>
        <v>3.7812760993913862E-2</v>
      </c>
      <c r="BV393" s="16">
        <f t="shared" si="312"/>
        <v>0</v>
      </c>
      <c r="BW393" s="34">
        <f t="shared" si="293"/>
        <v>0.84873405819072911</v>
      </c>
      <c r="BX393" s="34">
        <f t="shared" si="294"/>
        <v>-4.9233938400588151E-2</v>
      </c>
      <c r="BY393" s="34">
        <f t="shared" si="313"/>
        <v>0.73585719375712888</v>
      </c>
      <c r="BZ393" s="34">
        <f t="shared" si="314"/>
        <v>-0.5117857711824233</v>
      </c>
      <c r="CA393" s="19">
        <f t="shared" si="295"/>
        <v>-0.38992745357078445</v>
      </c>
      <c r="CB393" s="16"/>
      <c r="CC393" s="5">
        <f t="shared" si="296"/>
        <v>19622</v>
      </c>
      <c r="CD393" s="6">
        <f t="shared" si="297"/>
        <v>3.3811382209889712E-4</v>
      </c>
      <c r="CE393" s="19">
        <f t="shared" si="298"/>
        <v>0.87250013169706164</v>
      </c>
      <c r="CF393" s="4">
        <f t="shared" si="299"/>
        <v>2.9500435430988462E-4</v>
      </c>
      <c r="CG393" s="3">
        <f>IF('Ponderación por derecho'!$D$20="Error ponderación","",CF393/$CF$1127)</f>
        <v>1.9818883816024484E-4</v>
      </c>
      <c r="CH393" s="39"/>
    </row>
    <row r="394" spans="1:86" ht="18.95" customHeight="1">
      <c r="A394" s="7">
        <v>19693</v>
      </c>
      <c r="B394" s="7" t="s">
        <v>708</v>
      </c>
      <c r="C394" s="7" t="s">
        <v>717</v>
      </c>
      <c r="D394" s="5">
        <v>0</v>
      </c>
      <c r="E394" s="5">
        <v>1202</v>
      </c>
      <c r="F394" s="5">
        <v>84.137820000000005</v>
      </c>
      <c r="G394" s="5">
        <v>56.954430000000002</v>
      </c>
      <c r="H394" s="5">
        <v>75.71942</v>
      </c>
      <c r="I394" s="5">
        <v>33.857909999999997</v>
      </c>
      <c r="J394" s="5">
        <v>34.340530000000001</v>
      </c>
      <c r="K394" s="85">
        <v>0</v>
      </c>
      <c r="L394" s="85">
        <v>1.0968E-2</v>
      </c>
      <c r="M394" s="85">
        <v>8.7684000000000008E-3</v>
      </c>
      <c r="N394" s="85">
        <v>0</v>
      </c>
      <c r="O394" s="85">
        <v>9.4170999999999994E-3</v>
      </c>
      <c r="P394" s="85">
        <v>8.8973000000000003E-3</v>
      </c>
      <c r="Q394" s="85">
        <v>1.43724E-2</v>
      </c>
      <c r="R394" s="85">
        <v>4.6650000000000001E-4</v>
      </c>
      <c r="S394" s="85">
        <v>6.2819E-3</v>
      </c>
      <c r="T394" s="5">
        <v>0.9872341</v>
      </c>
      <c r="U394" s="5">
        <v>8.17021E-2</v>
      </c>
      <c r="V394" s="5">
        <v>0.81702129999999995</v>
      </c>
      <c r="W394" s="5">
        <v>0.5719149</v>
      </c>
      <c r="X394" s="5">
        <v>0.79063830000000002</v>
      </c>
      <c r="Y394" s="5">
        <v>0.8178723</v>
      </c>
      <c r="Z394" s="5">
        <v>8.37696E-2</v>
      </c>
      <c r="AA394" s="5">
        <v>1.2895169999999999E-2</v>
      </c>
      <c r="AB394" s="5">
        <v>6.6555700000000004E-3</v>
      </c>
      <c r="AC394" s="5">
        <v>0.51749999999999996</v>
      </c>
      <c r="AD394" s="40">
        <v>4991.6805324459237</v>
      </c>
      <c r="AE394" s="19">
        <v>0.84811320000000001</v>
      </c>
      <c r="AF394" s="5">
        <v>0</v>
      </c>
      <c r="AG394" s="5">
        <v>0</v>
      </c>
      <c r="AH394" s="32">
        <v>0</v>
      </c>
      <c r="AI394" s="32">
        <v>0</v>
      </c>
      <c r="AJ394" s="32">
        <v>1</v>
      </c>
      <c r="AK394" s="16"/>
      <c r="AL394" s="34">
        <f t="shared" si="270"/>
        <v>0.89619656900802258</v>
      </c>
      <c r="AM394" s="34">
        <f t="shared" si="271"/>
        <v>7.3885899406420361E-2</v>
      </c>
      <c r="AN394" s="34">
        <f t="shared" si="272"/>
        <v>0.15783785616388354</v>
      </c>
      <c r="AO394" s="34">
        <f t="shared" si="273"/>
        <v>1.2636207606809327</v>
      </c>
      <c r="AP394" s="34">
        <f t="shared" si="274"/>
        <v>0.71697953033610573</v>
      </c>
      <c r="AQ394" s="34">
        <f t="shared" si="275"/>
        <v>-0.3929029539360685</v>
      </c>
      <c r="AR394" s="34">
        <f t="shared" si="276"/>
        <v>-0.22526356993075691</v>
      </c>
      <c r="AS394" s="34">
        <f t="shared" si="277"/>
        <v>-0.82348356069835715</v>
      </c>
      <c r="AT394" s="34">
        <f t="shared" si="278"/>
        <v>-0.15074875333706975</v>
      </c>
      <c r="AU394" s="34">
        <f t="shared" si="279"/>
        <v>-0.19069341743429857</v>
      </c>
      <c r="AV394" s="34">
        <f t="shared" si="280"/>
        <v>-0.43337860269991724</v>
      </c>
      <c r="AW394" s="34">
        <f t="shared" si="281"/>
        <v>-9.007305586190565E-3</v>
      </c>
      <c r="AX394" s="34">
        <f t="shared" si="282"/>
        <v>-0.18710993584179517</v>
      </c>
      <c r="AY394" s="34">
        <f t="shared" si="283"/>
        <v>3.378649857837121E-2</v>
      </c>
      <c r="AZ394" s="34">
        <f t="shared" si="284"/>
        <v>0.78597610707072763</v>
      </c>
      <c r="BA394" s="34">
        <f t="shared" si="285"/>
        <v>-1.1772098738012573</v>
      </c>
      <c r="BB394" s="34">
        <f t="shared" si="286"/>
        <v>0.40787570376829074</v>
      </c>
      <c r="BC394" s="34">
        <f t="shared" si="287"/>
        <v>-0.67462795011517807</v>
      </c>
      <c r="BD394" s="34">
        <f t="shared" si="288"/>
        <v>-0.19677276285601475</v>
      </c>
      <c r="BE394" s="34">
        <f t="shared" si="289"/>
        <v>-0.67146397470950991</v>
      </c>
      <c r="BF394" s="34">
        <f t="shared" si="290"/>
        <v>-0.17807505806943311</v>
      </c>
      <c r="BG394" s="34">
        <f t="shared" si="291"/>
        <v>0.74985641628694422</v>
      </c>
      <c r="BH394" s="34">
        <f t="shared" si="292"/>
        <v>5.083972175490243E-2</v>
      </c>
      <c r="BI394" s="19">
        <f t="shared" si="300"/>
        <v>-0.47075832385781408</v>
      </c>
      <c r="BJ394" s="19">
        <f t="shared" si="301"/>
        <v>8.5499344414651401E-2</v>
      </c>
      <c r="BK394" s="19">
        <f t="shared" si="302"/>
        <v>-0.20063831393517087</v>
      </c>
      <c r="BL394" s="19">
        <f t="shared" si="303"/>
        <v>0.37272390783547643</v>
      </c>
      <c r="BM394" s="19">
        <f t="shared" si="304"/>
        <v>0.10983778334859746</v>
      </c>
      <c r="BN394" s="19">
        <f t="shared" si="305"/>
        <v>-6.9548669467134852E-2</v>
      </c>
      <c r="BO394" s="19">
        <f t="shared" si="306"/>
        <v>0.68019652072182313</v>
      </c>
      <c r="BP394" s="19">
        <f t="shared" si="307"/>
        <v>0.35454331658311372</v>
      </c>
      <c r="BQ394" s="19">
        <f t="shared" si="308"/>
        <v>0.25063600317232021</v>
      </c>
      <c r="BR394" s="19">
        <f t="shared" si="309"/>
        <v>0.55994649462444601</v>
      </c>
      <c r="BS394" s="19">
        <f t="shared" si="310"/>
        <v>0.3269409297804321</v>
      </c>
      <c r="BT394" s="19">
        <f>IF(AND('[1]Ponderación por derecho'!$B$13&lt;&gt;1,'[1]Ponderación por derecho'!$B$13&lt;&gt;0),"Error ponderación",IFERROR(IF(SUM($BI$1126:$BS$1126)=0,0,SUMPRODUCT($BI$1126:$BS$1126,BI394:BS394)),""))</f>
        <v>0.3363335284037014</v>
      </c>
      <c r="BU394" s="34">
        <f t="shared" si="311"/>
        <v>0.34497782157627904</v>
      </c>
      <c r="BV394" s="16">
        <f t="shared" si="312"/>
        <v>0</v>
      </c>
      <c r="BW394" s="34">
        <f t="shared" si="293"/>
        <v>7.4306449665360708E-2</v>
      </c>
      <c r="BX394" s="34">
        <f t="shared" si="294"/>
        <v>-4.9269449282592651E-2</v>
      </c>
      <c r="BY394" s="34">
        <f t="shared" si="313"/>
        <v>0.73585719375712888</v>
      </c>
      <c r="BZ394" s="34">
        <f t="shared" si="314"/>
        <v>-0.25363139804663232</v>
      </c>
      <c r="CA394" s="19">
        <f t="shared" si="295"/>
        <v>-0.19370866640397208</v>
      </c>
      <c r="CB394" s="16"/>
      <c r="CC394" s="5">
        <f t="shared" si="296"/>
        <v>19693</v>
      </c>
      <c r="CD394" s="6">
        <f t="shared" si="297"/>
        <v>1.757840891707934E-4</v>
      </c>
      <c r="CE394" s="19">
        <f t="shared" si="298"/>
        <v>1.4066179825260168</v>
      </c>
      <c r="CF394" s="4">
        <f t="shared" si="299"/>
        <v>2.4726106086959482E-4</v>
      </c>
      <c r="CG394" s="3">
        <f>IF('Ponderación por derecho'!$D$20="Error ponderación","",CF394/$CF$1127)</f>
        <v>1.6611409852119798E-4</v>
      </c>
      <c r="CH394" s="39"/>
    </row>
    <row r="395" spans="1:86" ht="18.95" customHeight="1">
      <c r="A395" s="7">
        <v>19698</v>
      </c>
      <c r="B395" s="7" t="s">
        <v>708</v>
      </c>
      <c r="C395" s="7" t="s">
        <v>716</v>
      </c>
      <c r="D395" s="5">
        <v>0</v>
      </c>
      <c r="E395" s="5">
        <v>13952</v>
      </c>
      <c r="F395" s="5">
        <v>62.568910000000002</v>
      </c>
      <c r="G395" s="5">
        <v>42.017919999999997</v>
      </c>
      <c r="H395" s="5">
        <v>68.42953</v>
      </c>
      <c r="I395" s="5">
        <v>30.797999999999998</v>
      </c>
      <c r="J395" s="5">
        <v>14.378030000000001</v>
      </c>
      <c r="K395" s="85">
        <v>1.2099199999999999E-2</v>
      </c>
      <c r="L395" s="85">
        <v>1.18928E-2</v>
      </c>
      <c r="M395" s="85">
        <v>9.7037600000000002E-2</v>
      </c>
      <c r="N395" s="85">
        <v>1.8450000000000001E-4</v>
      </c>
      <c r="O395" s="85">
        <v>5.0622000000000002E-3</v>
      </c>
      <c r="P395" s="85">
        <v>2.9719700000000002E-2</v>
      </c>
      <c r="Q395" s="85">
        <v>3.6357E-3</v>
      </c>
      <c r="R395" s="85">
        <v>2.5819999999999999E-4</v>
      </c>
      <c r="S395" s="85">
        <v>1.6548000000000001E-3</v>
      </c>
      <c r="T395" s="5">
        <v>0.93636730000000001</v>
      </c>
      <c r="U395" s="5">
        <v>0.38272260000000002</v>
      </c>
      <c r="V395" s="5">
        <v>0.85950519999999997</v>
      </c>
      <c r="W395" s="5">
        <v>0.79646779999999995</v>
      </c>
      <c r="X395" s="5">
        <v>0.87941530000000001</v>
      </c>
      <c r="Y395" s="5">
        <v>0.93259689999999995</v>
      </c>
      <c r="Z395" s="5">
        <v>2.6052100000000002E-2</v>
      </c>
      <c r="AA395" s="5">
        <v>9.3176999999999995E-4</v>
      </c>
      <c r="AB395" s="5">
        <v>1.21846E-3</v>
      </c>
      <c r="AC395" s="5">
        <v>0.55189999999999995</v>
      </c>
      <c r="AD395" s="40">
        <v>67743.190940366971</v>
      </c>
      <c r="AE395" s="19">
        <v>0.84811320000000001</v>
      </c>
      <c r="AF395" s="5">
        <v>1</v>
      </c>
      <c r="AG395" s="5">
        <v>1</v>
      </c>
      <c r="AH395" s="32">
        <v>1</v>
      </c>
      <c r="AI395" s="32">
        <v>0</v>
      </c>
      <c r="AJ395" s="32">
        <v>1</v>
      </c>
      <c r="AK395" s="16"/>
      <c r="AL395" s="34">
        <f t="shared" si="270"/>
        <v>-0.42043220667586301</v>
      </c>
      <c r="AM395" s="34">
        <f t="shared" si="271"/>
        <v>-1.4265002628696239</v>
      </c>
      <c r="AN395" s="34">
        <f t="shared" si="272"/>
        <v>-0.71872562253097116</v>
      </c>
      <c r="AO395" s="34">
        <f t="shared" si="273"/>
        <v>0.9905070233035389</v>
      </c>
      <c r="AP395" s="34">
        <f t="shared" si="274"/>
        <v>-0.79078528745983534</v>
      </c>
      <c r="AQ395" s="34">
        <f t="shared" si="275"/>
        <v>-5.0640429217308942E-2</v>
      </c>
      <c r="AR395" s="34">
        <f t="shared" si="276"/>
        <v>-0.19289780535605691</v>
      </c>
      <c r="AS395" s="34">
        <f t="shared" si="277"/>
        <v>0.54990937468955747</v>
      </c>
      <c r="AT395" s="34">
        <f t="shared" si="278"/>
        <v>-0.14651523840775776</v>
      </c>
      <c r="AU395" s="34">
        <f t="shared" si="279"/>
        <v>-0.30132683970173846</v>
      </c>
      <c r="AV395" s="34">
        <f t="shared" si="280"/>
        <v>7.0767780909648775E-2</v>
      </c>
      <c r="AW395" s="34">
        <f t="shared" si="281"/>
        <v>-0.30979663779725397</v>
      </c>
      <c r="AX395" s="34">
        <f t="shared" si="282"/>
        <v>-0.1937621022381818</v>
      </c>
      <c r="AY395" s="34">
        <f t="shared" si="283"/>
        <v>-0.14586504800423078</v>
      </c>
      <c r="AZ395" s="34">
        <f t="shared" si="284"/>
        <v>-9.7700303931300511E-2</v>
      </c>
      <c r="BA395" s="34">
        <f t="shared" si="285"/>
        <v>1.6841288715979397</v>
      </c>
      <c r="BB395" s="34">
        <f t="shared" si="286"/>
        <v>1.4499646381964204</v>
      </c>
      <c r="BC395" s="34">
        <f t="shared" si="287"/>
        <v>1.8330119200790131</v>
      </c>
      <c r="BD395" s="34">
        <f t="shared" si="288"/>
        <v>0.86716253832112367</v>
      </c>
      <c r="BE395" s="34">
        <f t="shared" si="289"/>
        <v>1.0826866878504535</v>
      </c>
      <c r="BF395" s="34">
        <f t="shared" si="290"/>
        <v>-0.75551786359565309</v>
      </c>
      <c r="BG395" s="34">
        <f t="shared" si="291"/>
        <v>-0.18529930437946929</v>
      </c>
      <c r="BH395" s="34">
        <f t="shared" si="292"/>
        <v>-8.4691653954578824E-2</v>
      </c>
      <c r="BI395" s="19">
        <f t="shared" si="300"/>
        <v>0.3049209399498865</v>
      </c>
      <c r="BJ395" s="19">
        <f t="shared" si="301"/>
        <v>-5.6477810009753458E-2</v>
      </c>
      <c r="BK395" s="19">
        <f t="shared" si="302"/>
        <v>0.65416302936423587</v>
      </c>
      <c r="BL395" s="19">
        <f t="shared" si="303"/>
        <v>-0.28347372254181036</v>
      </c>
      <c r="BM395" s="19">
        <f t="shared" si="304"/>
        <v>-7.4983196280150044E-2</v>
      </c>
      <c r="BN395" s="19">
        <f t="shared" si="305"/>
        <v>0.24434075402807975</v>
      </c>
      <c r="BO395" s="19">
        <f t="shared" si="306"/>
        <v>0.19433669385832816</v>
      </c>
      <c r="BP395" s="19">
        <f t="shared" si="307"/>
        <v>-0.3070971544570224</v>
      </c>
      <c r="BQ395" s="19">
        <f t="shared" si="308"/>
        <v>-0.44060503942524898</v>
      </c>
      <c r="BR395" s="19">
        <f t="shared" si="309"/>
        <v>-0.25053218635318769</v>
      </c>
      <c r="BS395" s="19">
        <f t="shared" si="310"/>
        <v>-0.21699630287822416</v>
      </c>
      <c r="BT395" s="19">
        <f>IF(AND('[1]Ponderación por derecho'!$B$13&lt;&gt;1,'[1]Ponderación por derecho'!$B$13&lt;&gt;0),"Error ponderación",IFERROR(IF(SUM($BI$1126:$BS$1126)=0,0,SUMPRODUCT($BI$1126:$BS$1126,BI395:BS395)),""))</f>
        <v>0.15917501113563731</v>
      </c>
      <c r="BU395" s="34">
        <f t="shared" si="311"/>
        <v>0.16598806772476243</v>
      </c>
      <c r="BV395" s="16">
        <f t="shared" si="312"/>
        <v>0</v>
      </c>
      <c r="BW395" s="34">
        <f t="shared" si="293"/>
        <v>0.57225616430597126</v>
      </c>
      <c r="BX395" s="34">
        <f t="shared" si="294"/>
        <v>-4.5736429483210217E-2</v>
      </c>
      <c r="BY395" s="34">
        <f t="shared" si="313"/>
        <v>0.73585719375712888</v>
      </c>
      <c r="BZ395" s="34">
        <f t="shared" si="314"/>
        <v>-0.42079230952662999</v>
      </c>
      <c r="CA395" s="19">
        <f t="shared" si="295"/>
        <v>-0.32076485729426135</v>
      </c>
      <c r="CB395" s="16"/>
      <c r="CC395" s="5">
        <f t="shared" si="296"/>
        <v>19698</v>
      </c>
      <c r="CD395" s="6">
        <f t="shared" si="297"/>
        <v>2.0403823728044174E-3</v>
      </c>
      <c r="CE395" s="19">
        <f t="shared" si="298"/>
        <v>2.3350729497806797</v>
      </c>
      <c r="CF395" s="4">
        <f t="shared" si="299"/>
        <v>4.7644416859449132E-3</v>
      </c>
      <c r="CG395" s="3">
        <f>IF('Ponderación por derecho'!$D$20="Error ponderación","",CF395/$CF$1127)</f>
        <v>3.2008312705370176E-3</v>
      </c>
      <c r="CH395" s="39"/>
    </row>
    <row r="396" spans="1:86" ht="18.95" customHeight="1">
      <c r="A396" s="7">
        <v>19701</v>
      </c>
      <c r="B396" s="7" t="s">
        <v>708</v>
      </c>
      <c r="C396" s="7" t="s">
        <v>715</v>
      </c>
      <c r="D396" s="5">
        <v>0</v>
      </c>
      <c r="E396" s="5">
        <v>1208</v>
      </c>
      <c r="F396" s="5">
        <v>87.905659999999997</v>
      </c>
      <c r="G396" s="5">
        <v>57.951900000000002</v>
      </c>
      <c r="H396" s="5">
        <v>78.588049999999996</v>
      </c>
      <c r="I396" s="5">
        <v>34.600459999999998</v>
      </c>
      <c r="J396" s="5">
        <v>46.206359999999997</v>
      </c>
      <c r="K396" s="85">
        <v>1.28941E-2</v>
      </c>
      <c r="L396" s="85">
        <v>1.5554999999999999E-2</v>
      </c>
      <c r="M396" s="85">
        <v>5.2993699999999998E-2</v>
      </c>
      <c r="N396" s="85">
        <v>1.356E-3</v>
      </c>
      <c r="O396" s="85">
        <v>1.9892099999999999E-2</v>
      </c>
      <c r="P396" s="85">
        <v>3.8184200000000001E-2</v>
      </c>
      <c r="Q396" s="85">
        <v>4.1241699999999999E-2</v>
      </c>
      <c r="R396" s="85">
        <v>2.0295000000000001E-3</v>
      </c>
      <c r="S396" s="85">
        <v>3.6158000000000002E-3</v>
      </c>
      <c r="T396" s="5">
        <v>0.97139299999999995</v>
      </c>
      <c r="U396" s="5">
        <v>0.1169154</v>
      </c>
      <c r="V396" s="5">
        <v>0.80597010000000002</v>
      </c>
      <c r="W396" s="5">
        <v>0.57213930000000002</v>
      </c>
      <c r="X396" s="5">
        <v>0.87189050000000001</v>
      </c>
      <c r="Y396" s="5">
        <v>0.80597010000000002</v>
      </c>
      <c r="Z396" s="5">
        <v>4.1095899999999998E-2</v>
      </c>
      <c r="AA396" s="5">
        <v>3.1043049999999999E-2</v>
      </c>
      <c r="AB396" s="5">
        <v>2.4006619999999999E-2</v>
      </c>
      <c r="AC396" s="5">
        <v>0.49259999999999998</v>
      </c>
      <c r="AD396" s="40">
        <v>31185.430463576158</v>
      </c>
      <c r="AE396" s="19">
        <v>0.75377360000000004</v>
      </c>
      <c r="AF396" s="5">
        <v>1</v>
      </c>
      <c r="AG396" s="5">
        <v>0</v>
      </c>
      <c r="AH396" s="32">
        <v>0</v>
      </c>
      <c r="AI396" s="32">
        <v>0</v>
      </c>
      <c r="AJ396" s="32">
        <v>1</v>
      </c>
      <c r="AK396" s="16"/>
      <c r="AL396" s="34">
        <f t="shared" si="270"/>
        <v>1.126196442259511</v>
      </c>
      <c r="AM396" s="34">
        <f t="shared" si="271"/>
        <v>0.17408267799027197</v>
      </c>
      <c r="AN396" s="34">
        <f t="shared" si="272"/>
        <v>0.50277259343542235</v>
      </c>
      <c r="AO396" s="34">
        <f t="shared" si="273"/>
        <v>1.3298974177360696</v>
      </c>
      <c r="AP396" s="34">
        <f t="shared" si="274"/>
        <v>1.6132040016171378</v>
      </c>
      <c r="AQ396" s="34">
        <f t="shared" si="275"/>
        <v>-2.815427468651828E-2</v>
      </c>
      <c r="AR396" s="34">
        <f t="shared" si="276"/>
        <v>-6.4729657620907433E-2</v>
      </c>
      <c r="AS396" s="34">
        <f t="shared" si="277"/>
        <v>-0.13537587890888664</v>
      </c>
      <c r="AT396" s="34">
        <f t="shared" si="278"/>
        <v>-0.1196341395476548</v>
      </c>
      <c r="AU396" s="34">
        <f t="shared" si="279"/>
        <v>7.5417193200029015E-2</v>
      </c>
      <c r="AV396" s="34">
        <f t="shared" si="280"/>
        <v>0.27570799260778017</v>
      </c>
      <c r="AW396" s="34">
        <f t="shared" si="281"/>
        <v>0.74373783994071496</v>
      </c>
      <c r="AX396" s="34">
        <f t="shared" si="282"/>
        <v>-0.13719473623760728</v>
      </c>
      <c r="AY396" s="34">
        <f t="shared" si="283"/>
        <v>-6.9727362877805482E-2</v>
      </c>
      <c r="AZ396" s="34">
        <f t="shared" si="284"/>
        <v>0.51077879970473894</v>
      </c>
      <c r="BA396" s="34">
        <f t="shared" si="285"/>
        <v>-0.84249120964594038</v>
      </c>
      <c r="BB396" s="34">
        <f t="shared" si="286"/>
        <v>0.136800467451661</v>
      </c>
      <c r="BC396" s="34">
        <f t="shared" si="287"/>
        <v>-0.67212201771852853</v>
      </c>
      <c r="BD396" s="34">
        <f t="shared" si="288"/>
        <v>0.77698264539505346</v>
      </c>
      <c r="BE396" s="34">
        <f t="shared" si="289"/>
        <v>-0.85344980874964749</v>
      </c>
      <c r="BF396" s="34">
        <f t="shared" si="290"/>
        <v>-0.60501006132120694</v>
      </c>
      <c r="BG396" s="34">
        <f t="shared" si="291"/>
        <v>2.168440915674041</v>
      </c>
      <c r="BH396" s="34">
        <f t="shared" si="292"/>
        <v>0.48335105157975317</v>
      </c>
      <c r="BI396" s="19">
        <f t="shared" si="300"/>
        <v>-0.12262429696567877</v>
      </c>
      <c r="BJ396" s="19">
        <f t="shared" si="301"/>
        <v>8.205116260700851E-2</v>
      </c>
      <c r="BK396" s="19">
        <f t="shared" si="302"/>
        <v>0.10623284854403196</v>
      </c>
      <c r="BL396" s="19">
        <f t="shared" si="303"/>
        <v>0.5032811513559281</v>
      </c>
      <c r="BM396" s="19">
        <f t="shared" si="304"/>
        <v>0.82186794673740682</v>
      </c>
      <c r="BN396" s="19">
        <f t="shared" si="305"/>
        <v>0.1828182087058812</v>
      </c>
      <c r="BO396" s="19">
        <f t="shared" si="306"/>
        <v>0.86147135246050788</v>
      </c>
      <c r="BP396" s="19">
        <f t="shared" si="307"/>
        <v>0.49450085301095187</v>
      </c>
      <c r="BQ396" s="19">
        <f t="shared" si="308"/>
        <v>0.15048633935349953</v>
      </c>
      <c r="BR396" s="19">
        <f t="shared" si="309"/>
        <v>1.0749699983519154</v>
      </c>
      <c r="BS396" s="19">
        <f t="shared" si="310"/>
        <v>0.51327337698715292</v>
      </c>
      <c r="BT396" s="19">
        <f>IF(AND('[1]Ponderación por derecho'!$B$13&lt;&gt;1,'[1]Ponderación por derecho'!$B$13&lt;&gt;0),"Error ponderación",IFERROR(IF(SUM($BI$1126:$BS$1126)=0,0,SUMPRODUCT($BI$1126:$BS$1126,BI396:BS396)),""))</f>
        <v>0.50199137136341998</v>
      </c>
      <c r="BU396" s="34">
        <f t="shared" si="311"/>
        <v>0.5123480219605332</v>
      </c>
      <c r="BV396" s="16">
        <f t="shared" si="312"/>
        <v>0</v>
      </c>
      <c r="BW396" s="34">
        <f t="shared" si="293"/>
        <v>-0.28612808215298807</v>
      </c>
      <c r="BX396" s="34">
        <f t="shared" si="294"/>
        <v>-4.7794695343999424E-2</v>
      </c>
      <c r="BY396" s="34">
        <f t="shared" si="313"/>
        <v>0.3461456464926651</v>
      </c>
      <c r="BZ396" s="34">
        <f t="shared" si="314"/>
        <v>-4.0742896652258649E-3</v>
      </c>
      <c r="CA396" s="19">
        <f t="shared" si="295"/>
        <v>-4.0245152480320161E-3</v>
      </c>
      <c r="CB396" s="16"/>
      <c r="CC396" s="5">
        <f t="shared" si="296"/>
        <v>19701</v>
      </c>
      <c r="CD396" s="6">
        <f t="shared" si="297"/>
        <v>1.7666154718662099E-4</v>
      </c>
      <c r="CE396" s="19">
        <f t="shared" si="298"/>
        <v>2.460337447032833</v>
      </c>
      <c r="CF396" s="4">
        <f t="shared" si="299"/>
        <v>4.3464701999400144E-4</v>
      </c>
      <c r="CG396" s="3">
        <f>IF('Ponderación por derecho'!$D$20="Error ponderación","",CF396/$CF$1127)</f>
        <v>2.9200310654376506E-4</v>
      </c>
      <c r="CH396" s="39"/>
    </row>
    <row r="397" spans="1:86" ht="18.95" customHeight="1">
      <c r="A397" s="7">
        <v>19743</v>
      </c>
      <c r="B397" s="7" t="s">
        <v>708</v>
      </c>
      <c r="C397" s="7" t="s">
        <v>714</v>
      </c>
      <c r="D397" s="5">
        <v>0</v>
      </c>
      <c r="E397" s="5">
        <v>815</v>
      </c>
      <c r="F397" s="5">
        <v>77.739819999999995</v>
      </c>
      <c r="G397" s="5">
        <v>60.21143</v>
      </c>
      <c r="H397" s="5">
        <v>72.016660000000002</v>
      </c>
      <c r="I397" s="5">
        <v>23.91479</v>
      </c>
      <c r="J397" s="5">
        <v>28.053820000000002</v>
      </c>
      <c r="K397" s="85">
        <v>6.2814999999999998E-3</v>
      </c>
      <c r="L397" s="85">
        <v>8.5786999999999999E-3</v>
      </c>
      <c r="M397" s="85">
        <v>8.1890000000000001E-3</v>
      </c>
      <c r="N397" s="85">
        <v>0</v>
      </c>
      <c r="O397" s="85">
        <v>1.3228999999999999E-3</v>
      </c>
      <c r="P397" s="85">
        <v>1.16738E-2</v>
      </c>
      <c r="Q397" s="85">
        <v>0</v>
      </c>
      <c r="R397" s="85">
        <v>0</v>
      </c>
      <c r="S397" s="85">
        <v>1.0068E-3</v>
      </c>
      <c r="T397" s="5">
        <v>0.9296875</v>
      </c>
      <c r="U397" s="5">
        <v>0.16718749999999999</v>
      </c>
      <c r="V397" s="5">
        <v>0.8203125</v>
      </c>
      <c r="W397" s="5">
        <v>0.73124999999999996</v>
      </c>
      <c r="X397" s="5">
        <v>0.79374999999999996</v>
      </c>
      <c r="Y397" s="5">
        <v>0.91249999999999998</v>
      </c>
      <c r="Z397" s="5">
        <v>6.25E-2</v>
      </c>
      <c r="AA397" s="5">
        <v>4.2944799999999998E-3</v>
      </c>
      <c r="AB397" s="5">
        <v>4.9079800000000002E-3</v>
      </c>
      <c r="AC397" s="5">
        <v>0.40789999999999998</v>
      </c>
      <c r="AD397" s="40">
        <v>22766.87116564417</v>
      </c>
      <c r="AE397" s="19">
        <v>0.69433959999999995</v>
      </c>
      <c r="AF397" s="5">
        <v>0</v>
      </c>
      <c r="AG397" s="5">
        <v>1</v>
      </c>
      <c r="AH397" s="32">
        <v>0</v>
      </c>
      <c r="AI397" s="32">
        <v>0</v>
      </c>
      <c r="AJ397" s="32">
        <v>1</v>
      </c>
      <c r="AK397" s="16"/>
      <c r="AL397" s="34">
        <f t="shared" si="270"/>
        <v>0.50564410683791228</v>
      </c>
      <c r="AM397" s="34">
        <f t="shared" si="271"/>
        <v>0.401054543924656</v>
      </c>
      <c r="AN397" s="34">
        <f t="shared" si="272"/>
        <v>-0.2873957737498955</v>
      </c>
      <c r="AO397" s="34">
        <f t="shared" si="273"/>
        <v>0.37614280727971761</v>
      </c>
      <c r="AP397" s="34">
        <f t="shared" si="274"/>
        <v>0.24214520809761259</v>
      </c>
      <c r="AQ397" s="34">
        <f t="shared" si="275"/>
        <v>-0.21521169757028497</v>
      </c>
      <c r="AR397" s="34">
        <f t="shared" si="276"/>
        <v>-0.30888329451805219</v>
      </c>
      <c r="AS397" s="34">
        <f t="shared" si="277"/>
        <v>-0.83249852703728133</v>
      </c>
      <c r="AT397" s="34">
        <f t="shared" si="278"/>
        <v>-0.15074875333706975</v>
      </c>
      <c r="AU397" s="34">
        <f t="shared" si="279"/>
        <v>-0.39632134150077819</v>
      </c>
      <c r="AV397" s="34">
        <f t="shared" si="280"/>
        <v>-0.36615472677341698</v>
      </c>
      <c r="AW397" s="34">
        <f t="shared" si="281"/>
        <v>-0.41165100414070804</v>
      </c>
      <c r="AX397" s="34">
        <f t="shared" si="282"/>
        <v>-0.20200785050292994</v>
      </c>
      <c r="AY397" s="34">
        <f t="shared" si="283"/>
        <v>-0.17102426267119847</v>
      </c>
      <c r="AZ397" s="34">
        <f t="shared" si="284"/>
        <v>-0.2137442007404444</v>
      </c>
      <c r="BA397" s="34">
        <f t="shared" si="285"/>
        <v>-0.36463170325822625</v>
      </c>
      <c r="BB397" s="34">
        <f t="shared" si="286"/>
        <v>0.48860565325479999</v>
      </c>
      <c r="BC397" s="34">
        <f t="shared" si="287"/>
        <v>1.104708008054939</v>
      </c>
      <c r="BD397" s="34">
        <f t="shared" si="288"/>
        <v>-0.15948103778451159</v>
      </c>
      <c r="BE397" s="34">
        <f t="shared" si="289"/>
        <v>0.7754030673331338</v>
      </c>
      <c r="BF397" s="34">
        <f t="shared" si="290"/>
        <v>-0.39086974765960059</v>
      </c>
      <c r="BG397" s="34">
        <f t="shared" si="291"/>
        <v>7.7557199076250263E-2</v>
      </c>
      <c r="BH397" s="34">
        <f t="shared" si="292"/>
        <v>7.2773739495182533E-3</v>
      </c>
      <c r="BI397" s="19">
        <f t="shared" si="300"/>
        <v>-0.28907972485946892</v>
      </c>
      <c r="BJ397" s="19">
        <f t="shared" si="301"/>
        <v>0.19359230088713461</v>
      </c>
      <c r="BK397" s="19">
        <f t="shared" si="302"/>
        <v>0.25928452928518997</v>
      </c>
      <c r="BL397" s="19">
        <f t="shared" si="303"/>
        <v>0.17744767675042128</v>
      </c>
      <c r="BM397" s="19">
        <f t="shared" si="304"/>
        <v>-0.10455239039589241</v>
      </c>
      <c r="BN397" s="19">
        <f t="shared" si="305"/>
        <v>0.30496414913254305</v>
      </c>
      <c r="BO397" s="19">
        <f t="shared" si="306"/>
        <v>-8.3084132533811611E-2</v>
      </c>
      <c r="BP397" s="19">
        <f t="shared" si="307"/>
        <v>0.15181812816749118</v>
      </c>
      <c r="BQ397" s="19">
        <f t="shared" si="308"/>
        <v>-1.874996783096226E-2</v>
      </c>
      <c r="BR397" s="19">
        <f t="shared" si="309"/>
        <v>0.13739234774765469</v>
      </c>
      <c r="BS397" s="19">
        <f t="shared" si="310"/>
        <v>0.11396573937207737</v>
      </c>
      <c r="BT397" s="19">
        <f>IF(AND('[1]Ponderación por derecho'!$B$13&lt;&gt;1,'[1]Ponderación por derecho'!$B$13&lt;&gt;0),"Error ponderación",IFERROR(IF(SUM($BI$1126:$BS$1126)=0,0,SUMPRODUCT($BI$1126:$BS$1126,BI397:BS397)),""))</f>
        <v>8.8665638650284026E-2</v>
      </c>
      <c r="BU397" s="34">
        <f t="shared" si="311"/>
        <v>9.4749860157909302E-2</v>
      </c>
      <c r="BV397" s="16">
        <f t="shared" si="312"/>
        <v>0</v>
      </c>
      <c r="BW397" s="34">
        <f t="shared" si="293"/>
        <v>-1.5121845016314686</v>
      </c>
      <c r="BX397" s="34">
        <f t="shared" si="294"/>
        <v>-4.8268674958012257E-2</v>
      </c>
      <c r="BY397" s="34">
        <f t="shared" si="313"/>
        <v>0.10062715690699604</v>
      </c>
      <c r="BZ397" s="34">
        <f t="shared" si="314"/>
        <v>0.48660867322749496</v>
      </c>
      <c r="CA397" s="19">
        <f t="shared" si="295"/>
        <v>0.36893533312758747</v>
      </c>
      <c r="CB397" s="16"/>
      <c r="CC397" s="5">
        <f t="shared" si="296"/>
        <v>19743</v>
      </c>
      <c r="CD397" s="6">
        <f t="shared" si="297"/>
        <v>1.1918804714991399E-4</v>
      </c>
      <c r="CE397" s="19">
        <f t="shared" si="298"/>
        <v>2.4431172293318735</v>
      </c>
      <c r="CF397" s="4">
        <f t="shared" si="299"/>
        <v>2.9119037152237459E-4</v>
      </c>
      <c r="CG397" s="3">
        <f>IF('Ponderación por derecho'!$D$20="Error ponderación","",CF397/$CF$1127)</f>
        <v>1.9562654100640091E-4</v>
      </c>
      <c r="CH397" s="39"/>
    </row>
    <row r="398" spans="1:86" ht="18.95" customHeight="1">
      <c r="A398" s="7">
        <v>19760</v>
      </c>
      <c r="B398" s="7" t="s">
        <v>708</v>
      </c>
      <c r="C398" s="7" t="s">
        <v>713</v>
      </c>
      <c r="D398" s="5">
        <v>0</v>
      </c>
      <c r="E398" s="5">
        <v>510</v>
      </c>
      <c r="F398" s="5">
        <v>83.350129999999993</v>
      </c>
      <c r="G398" s="5">
        <v>54.752459999999999</v>
      </c>
      <c r="H398" s="5">
        <v>80.266229999999993</v>
      </c>
      <c r="I398" s="5">
        <v>30.453060000000001</v>
      </c>
      <c r="J398" s="5">
        <v>41.840260000000001</v>
      </c>
      <c r="K398" s="85"/>
      <c r="L398" s="85">
        <v>1.7775E-3</v>
      </c>
      <c r="M398" s="85"/>
      <c r="N398" s="85"/>
      <c r="O398" s="85">
        <v>7.1299999999999998E-5</v>
      </c>
      <c r="P398" s="85">
        <v>4.50471E-2</v>
      </c>
      <c r="Q398" s="85">
        <v>0.1009109</v>
      </c>
      <c r="R398" s="85">
        <v>5.0629999999999998E-3</v>
      </c>
      <c r="S398" s="85">
        <v>0</v>
      </c>
      <c r="T398" s="5">
        <v>0.9533239</v>
      </c>
      <c r="U398" s="5">
        <v>0.1173974</v>
      </c>
      <c r="V398" s="5">
        <v>0.80905229999999995</v>
      </c>
      <c r="W398" s="5">
        <v>0.68599710000000003</v>
      </c>
      <c r="X398" s="5">
        <v>0.83309759999999999</v>
      </c>
      <c r="Y398" s="5">
        <v>0.86280060000000003</v>
      </c>
      <c r="Z398" s="5">
        <v>1.8691599999999999E-2</v>
      </c>
      <c r="AA398" s="5">
        <v>1.9607800000000001E-3</v>
      </c>
      <c r="AB398" s="5">
        <v>1.5686269999999999E-2</v>
      </c>
      <c r="AC398" s="5">
        <v>0.54869999999999997</v>
      </c>
      <c r="AD398" s="40">
        <v>62815.686274509804</v>
      </c>
      <c r="AE398" s="19">
        <v>0.65943399999999996</v>
      </c>
      <c r="AF398" s="5">
        <v>0</v>
      </c>
      <c r="AG398" s="5">
        <v>0</v>
      </c>
      <c r="AH398" s="32">
        <v>0</v>
      </c>
      <c r="AI398" s="32">
        <v>0</v>
      </c>
      <c r="AJ398" s="32">
        <v>1</v>
      </c>
      <c r="AK398" s="16"/>
      <c r="AL398" s="34">
        <f t="shared" si="270"/>
        <v>0.84811368858808223</v>
      </c>
      <c r="AM398" s="34">
        <f t="shared" si="271"/>
        <v>-0.14730401160672693</v>
      </c>
      <c r="AN398" s="34">
        <f t="shared" si="272"/>
        <v>0.70456319640420906</v>
      </c>
      <c r="AO398" s="34">
        <f t="shared" si="273"/>
        <v>0.9597192378552879</v>
      </c>
      <c r="AP398" s="34">
        <f t="shared" si="274"/>
        <v>1.2834330825950289</v>
      </c>
      <c r="AQ398" s="34" t="str">
        <f t="shared" si="275"/>
        <v/>
      </c>
      <c r="AR398" s="34">
        <f t="shared" si="276"/>
        <v>-0.54690885466667838</v>
      </c>
      <c r="AS398" s="34" t="str">
        <f t="shared" si="277"/>
        <v/>
      </c>
      <c r="AT398" s="34" t="str">
        <f t="shared" si="278"/>
        <v/>
      </c>
      <c r="AU398" s="34">
        <f t="shared" si="279"/>
        <v>-0.4281174312640168</v>
      </c>
      <c r="AV398" s="34">
        <f t="shared" si="280"/>
        <v>0.44187069316458871</v>
      </c>
      <c r="AW398" s="34">
        <f t="shared" si="281"/>
        <v>2.4153742665492985</v>
      </c>
      <c r="AX398" s="34">
        <f t="shared" si="282"/>
        <v>-4.0318371554751271E-2</v>
      </c>
      <c r="AY398" s="34">
        <f t="shared" si="283"/>
        <v>-0.21011422768154267</v>
      </c>
      <c r="AZ398" s="34">
        <f t="shared" si="284"/>
        <v>0.19687587209701235</v>
      </c>
      <c r="BA398" s="34">
        <f t="shared" si="285"/>
        <v>-0.83790957724787318</v>
      </c>
      <c r="BB398" s="34">
        <f t="shared" si="286"/>
        <v>0.21240384929029399</v>
      </c>
      <c r="BC398" s="34">
        <f t="shared" si="287"/>
        <v>0.59935725871297729</v>
      </c>
      <c r="BD398" s="34">
        <f t="shared" si="288"/>
        <v>0.31207466534352396</v>
      </c>
      <c r="BE398" s="34">
        <f t="shared" si="289"/>
        <v>1.5494247090286186E-2</v>
      </c>
      <c r="BF398" s="34">
        <f t="shared" si="290"/>
        <v>-0.82915701584714951</v>
      </c>
      <c r="BG398" s="34">
        <f t="shared" si="291"/>
        <v>-0.10486359311653851</v>
      </c>
      <c r="BH398" s="34">
        <f t="shared" si="292"/>
        <v>0.27594886882377023</v>
      </c>
      <c r="BI398" s="19">
        <f t="shared" si="300"/>
        <v>-6.6673190421832063E-2</v>
      </c>
      <c r="BJ398" s="19">
        <f t="shared" si="301"/>
        <v>-0.16060300566103711</v>
      </c>
      <c r="BK398" s="19">
        <f t="shared" si="302"/>
        <v>0.7237354736505297</v>
      </c>
      <c r="BL398" s="19">
        <f t="shared" si="303"/>
        <v>0.84811368858808223</v>
      </c>
      <c r="BM398" s="19">
        <f t="shared" si="304"/>
        <v>0.38913010555817867</v>
      </c>
      <c r="BN398" s="19">
        <f t="shared" si="305"/>
        <v>0.4351595429476523</v>
      </c>
      <c r="BO398" s="19">
        <f t="shared" si="306"/>
        <v>1.1906564588338662</v>
      </c>
      <c r="BP398" s="19">
        <f t="shared" si="307"/>
        <v>0.40389765851666548</v>
      </c>
      <c r="BQ398" s="19">
        <f t="shared" si="308"/>
        <v>-6.3719184980203306E-2</v>
      </c>
      <c r="BR398" s="19">
        <f t="shared" si="309"/>
        <v>0.17771195593000036</v>
      </c>
      <c r="BS398" s="19">
        <f t="shared" si="310"/>
        <v>0.30464944324343662</v>
      </c>
      <c r="BT398" s="19">
        <f>IF(AND('[1]Ponderación por derecho'!$B$13&lt;&gt;1,'[1]Ponderación por derecho'!$B$13&lt;&gt;0),"Error ponderación",IFERROR(IF(SUM($BI$1126:$BS$1126)=0,0,SUMPRODUCT($BI$1126:$BS$1126,BI398:BS398)),""))</f>
        <v>0.69375549116902135</v>
      </c>
      <c r="BU398" s="34">
        <f t="shared" si="311"/>
        <v>0.70609435225760209</v>
      </c>
      <c r="BV398" s="16">
        <f t="shared" si="312"/>
        <v>0</v>
      </c>
      <c r="BW398" s="34">
        <f t="shared" si="293"/>
        <v>0.52593526061847284</v>
      </c>
      <c r="BX398" s="34">
        <f t="shared" si="294"/>
        <v>-4.6013856614969352E-2</v>
      </c>
      <c r="BY398" s="34">
        <f t="shared" si="313"/>
        <v>-4.3565900771799115E-2</v>
      </c>
      <c r="BZ398" s="34">
        <f t="shared" si="314"/>
        <v>-0.14545183441056811</v>
      </c>
      <c r="CA398" s="19">
        <f t="shared" si="295"/>
        <v>-0.11148320372804815</v>
      </c>
      <c r="CB398" s="16"/>
      <c r="CC398" s="5">
        <f t="shared" si="296"/>
        <v>19760</v>
      </c>
      <c r="CD398" s="6">
        <f t="shared" si="297"/>
        <v>7.4583931345344949E-5</v>
      </c>
      <c r="CE398" s="19">
        <f t="shared" si="298"/>
        <v>1.9128053472478501</v>
      </c>
      <c r="CF398" s="4">
        <f t="shared" si="299"/>
        <v>1.4266454269614237E-4</v>
      </c>
      <c r="CG398" s="3">
        <f>IF('Ponderación por derecho'!$D$20="Error ponderación","",CF398/$CF$1127)</f>
        <v>9.5844415685845729E-5</v>
      </c>
      <c r="CH398" s="39"/>
    </row>
    <row r="399" spans="1:86" ht="18.95" customHeight="1">
      <c r="A399" s="7">
        <v>19780</v>
      </c>
      <c r="B399" s="7" t="s">
        <v>708</v>
      </c>
      <c r="C399" s="7" t="s">
        <v>131</v>
      </c>
      <c r="D399" s="5">
        <v>0</v>
      </c>
      <c r="E399" s="5">
        <v>11516</v>
      </c>
      <c r="F399" s="5">
        <v>86.038929999999993</v>
      </c>
      <c r="G399" s="5">
        <v>62.196829999999999</v>
      </c>
      <c r="H399" s="5">
        <v>76.176580000000001</v>
      </c>
      <c r="I399" s="5">
        <v>40.941009999999999</v>
      </c>
      <c r="J399" s="5">
        <v>30.30903</v>
      </c>
      <c r="K399" s="85">
        <v>2.3174500000000001E-2</v>
      </c>
      <c r="L399" s="85">
        <v>0.107433</v>
      </c>
      <c r="M399" s="85">
        <v>3.2856999999999997E-2</v>
      </c>
      <c r="N399" s="85">
        <v>3.5051000000000001E-3</v>
      </c>
      <c r="O399" s="85">
        <v>0.21161749999999999</v>
      </c>
      <c r="P399" s="85">
        <v>0.61818640000000002</v>
      </c>
      <c r="Q399" s="85">
        <v>0.13769989999999999</v>
      </c>
      <c r="R399" s="85">
        <v>0.10638450000000001</v>
      </c>
      <c r="S399" s="85">
        <v>2.9618999999999999E-3</v>
      </c>
      <c r="T399" s="5">
        <v>0.99488569999999998</v>
      </c>
      <c r="U399" s="5">
        <v>0.12830920000000001</v>
      </c>
      <c r="V399" s="5">
        <v>0.81332729999999998</v>
      </c>
      <c r="W399" s="5">
        <v>0.69614920000000002</v>
      </c>
      <c r="X399" s="5">
        <v>0.859657</v>
      </c>
      <c r="Y399" s="5">
        <v>0.8410048</v>
      </c>
      <c r="Z399" s="5">
        <v>3.2258099999999998E-2</v>
      </c>
      <c r="AA399" s="5">
        <v>5.0364700000000004E-3</v>
      </c>
      <c r="AB399" s="5">
        <v>1.04203E-3</v>
      </c>
      <c r="AC399" s="5">
        <v>0.51890000000000003</v>
      </c>
      <c r="AD399" s="40">
        <v>4100.8162556443212</v>
      </c>
      <c r="AE399" s="19">
        <v>0</v>
      </c>
      <c r="AF399" s="5">
        <v>0</v>
      </c>
      <c r="AG399" s="5">
        <v>1</v>
      </c>
      <c r="AH399" s="32">
        <v>0</v>
      </c>
      <c r="AI399" s="32">
        <v>0</v>
      </c>
      <c r="AJ399" s="32">
        <v>1</v>
      </c>
      <c r="AK399" s="16"/>
      <c r="AL399" s="34">
        <f t="shared" si="270"/>
        <v>1.0122458330524446</v>
      </c>
      <c r="AM399" s="34">
        <f t="shared" si="271"/>
        <v>0.60048979932118807</v>
      </c>
      <c r="AN399" s="34">
        <f t="shared" si="272"/>
        <v>0.21280847436527497</v>
      </c>
      <c r="AO399" s="34">
        <f t="shared" si="273"/>
        <v>1.8958262547045541</v>
      </c>
      <c r="AP399" s="34">
        <f t="shared" si="274"/>
        <v>0.41248090226124845</v>
      </c>
      <c r="AQ399" s="34">
        <f t="shared" si="275"/>
        <v>0.26265798224937303</v>
      </c>
      <c r="AR399" s="34">
        <f t="shared" si="276"/>
        <v>3.1507782550026708</v>
      </c>
      <c r="AS399" s="34">
        <f t="shared" si="277"/>
        <v>-0.44868563499624009</v>
      </c>
      <c r="AT399" s="34">
        <f t="shared" si="278"/>
        <v>-7.0321148032292197E-2</v>
      </c>
      <c r="AU399" s="34">
        <f t="shared" si="279"/>
        <v>4.9460771710626261</v>
      </c>
      <c r="AV399" s="34">
        <f t="shared" si="280"/>
        <v>14.318566242165575</v>
      </c>
      <c r="AW399" s="34">
        <f t="shared" si="281"/>
        <v>3.446020437413047</v>
      </c>
      <c r="AX399" s="34">
        <f t="shared" si="282"/>
        <v>3.195435241174438</v>
      </c>
      <c r="AY399" s="34">
        <f t="shared" si="283"/>
        <v>-9.5115650641277957E-2</v>
      </c>
      <c r="AZ399" s="34">
        <f t="shared" si="284"/>
        <v>0.91890246427076983</v>
      </c>
      <c r="BA399" s="34">
        <f t="shared" si="285"/>
        <v>-0.73418788346938635</v>
      </c>
      <c r="BB399" s="34">
        <f t="shared" si="286"/>
        <v>0.31726546026951863</v>
      </c>
      <c r="BC399" s="34">
        <f t="shared" si="287"/>
        <v>0.71272836514802429</v>
      </c>
      <c r="BD399" s="34">
        <f t="shared" si="288"/>
        <v>0.63037200855273468</v>
      </c>
      <c r="BE399" s="34">
        <f t="shared" si="289"/>
        <v>-0.31776572514779111</v>
      </c>
      <c r="BF399" s="34">
        <f t="shared" si="290"/>
        <v>-0.69342906815067162</v>
      </c>
      <c r="BG399" s="34">
        <f t="shared" si="291"/>
        <v>0.13555711491767267</v>
      </c>
      <c r="BH399" s="34">
        <f t="shared" si="292"/>
        <v>-8.9089541916459999E-2</v>
      </c>
      <c r="BI399" s="19">
        <f t="shared" si="300"/>
        <v>-8.6240475618246104E-2</v>
      </c>
      <c r="BJ399" s="19">
        <f t="shared" si="301"/>
        <v>1.3561778381977925</v>
      </c>
      <c r="BK399" s="19">
        <f t="shared" si="302"/>
        <v>0.4254295210680763</v>
      </c>
      <c r="BL399" s="19">
        <f t="shared" si="303"/>
        <v>0.47096234251007624</v>
      </c>
      <c r="BM399" s="19">
        <f t="shared" si="304"/>
        <v>1.9963100272922032</v>
      </c>
      <c r="BN399" s="19">
        <f t="shared" si="305"/>
        <v>5.0043487833567433</v>
      </c>
      <c r="BO399" s="19">
        <f t="shared" si="306"/>
        <v>2.0869163854627901</v>
      </c>
      <c r="BP399" s="19">
        <f t="shared" si="307"/>
        <v>2.1038405371134412</v>
      </c>
      <c r="BQ399" s="19">
        <f t="shared" si="308"/>
        <v>7.4567038086831697E-2</v>
      </c>
      <c r="BR399" s="19">
        <f t="shared" si="309"/>
        <v>0.35089576577627973</v>
      </c>
      <c r="BS399" s="19">
        <f t="shared" si="310"/>
        <v>0.27601354683156892</v>
      </c>
      <c r="BT399" s="19">
        <f>IF(AND('[1]Ponderación por derecho'!$B$13&lt;&gt;1,'[1]Ponderación por derecho'!$B$13&lt;&gt;0),"Error ponderación",IFERROR(IF(SUM($BI$1126:$BS$1126)=0,0,SUMPRODUCT($BI$1126:$BS$1126,BI399:BS399)),""))</f>
        <v>2.8159983953779766</v>
      </c>
      <c r="BU399" s="34">
        <f t="shared" si="311"/>
        <v>2.8502742703064259</v>
      </c>
      <c r="BV399" s="16">
        <f t="shared" si="312"/>
        <v>1</v>
      </c>
      <c r="BW399" s="34">
        <f t="shared" si="293"/>
        <v>9.4571845028642354E-2</v>
      </c>
      <c r="BX399" s="34">
        <f t="shared" si="294"/>
        <v>-4.9319606499654715E-2</v>
      </c>
      <c r="BY399" s="34">
        <f t="shared" si="313"/>
        <v>-2.7676504258153067</v>
      </c>
      <c r="BZ399" s="34">
        <f t="shared" si="314"/>
        <v>0.90746606242877303</v>
      </c>
      <c r="CA399" s="19">
        <f t="shared" si="295"/>
        <v>0.68882194002937402</v>
      </c>
      <c r="CB399" s="16"/>
      <c r="CC399" s="5">
        <f t="shared" si="296"/>
        <v>19780</v>
      </c>
      <c r="CD399" s="6">
        <f t="shared" si="297"/>
        <v>1.6841344183784167E-3</v>
      </c>
      <c r="CE399" s="19">
        <f t="shared" si="298"/>
        <v>9.7605697612319613</v>
      </c>
      <c r="CF399" s="4">
        <f t="shared" si="299"/>
        <v>1.643811147787435E-2</v>
      </c>
      <c r="CG399" s="3">
        <f>IF('Ponderación por derecho'!$D$20="Error ponderación","",CF399/$CF$1127)</f>
        <v>1.1043397047374845E-2</v>
      </c>
      <c r="CH399" s="39"/>
    </row>
    <row r="400" spans="1:86" ht="18.95" customHeight="1">
      <c r="A400" s="7">
        <v>19785</v>
      </c>
      <c r="B400" s="7" t="s">
        <v>708</v>
      </c>
      <c r="C400" s="7" t="s">
        <v>175</v>
      </c>
      <c r="D400" s="5">
        <v>0</v>
      </c>
      <c r="E400" s="5">
        <v>2481</v>
      </c>
      <c r="F400" s="5">
        <v>86.979900000000001</v>
      </c>
      <c r="G400" s="5">
        <v>62.790700000000001</v>
      </c>
      <c r="H400" s="5">
        <v>77.325580000000002</v>
      </c>
      <c r="I400" s="5">
        <v>37.596899999999998</v>
      </c>
      <c r="J400" s="5">
        <v>38.430230000000002</v>
      </c>
      <c r="K400" s="85">
        <v>6.7660000000000003E-3</v>
      </c>
      <c r="L400" s="85">
        <v>8.3989999999999998E-4</v>
      </c>
      <c r="M400" s="85">
        <v>0</v>
      </c>
      <c r="N400" s="85">
        <v>0</v>
      </c>
      <c r="O400" s="85">
        <v>2.5872999999999998E-3</v>
      </c>
      <c r="P400" s="85">
        <v>3.7295799999999997E-2</v>
      </c>
      <c r="Q400" s="85">
        <v>2.966E-4</v>
      </c>
      <c r="R400" s="85">
        <v>6.4130000000000003E-4</v>
      </c>
      <c r="S400" s="85">
        <v>0</v>
      </c>
      <c r="T400" s="5">
        <v>0.97065780000000002</v>
      </c>
      <c r="U400" s="5">
        <v>0.1079035</v>
      </c>
      <c r="V400" s="5">
        <v>0.79081880000000004</v>
      </c>
      <c r="W400" s="5">
        <v>0.51206819999999997</v>
      </c>
      <c r="X400" s="5">
        <v>0.79555140000000002</v>
      </c>
      <c r="Y400" s="5">
        <v>0.76952200000000004</v>
      </c>
      <c r="Z400" s="5">
        <v>2.92398E-2</v>
      </c>
      <c r="AA400" s="5">
        <v>0</v>
      </c>
      <c r="AB400" s="5">
        <v>0</v>
      </c>
      <c r="AC400" s="5">
        <v>0.54820000000000002</v>
      </c>
      <c r="AD400" s="40">
        <v>167074.16364369207</v>
      </c>
      <c r="AE400" s="19">
        <v>0.84811320000000001</v>
      </c>
      <c r="AF400" s="5">
        <v>0</v>
      </c>
      <c r="AG400" s="5">
        <v>0</v>
      </c>
      <c r="AH400" s="32">
        <v>0</v>
      </c>
      <c r="AI400" s="32">
        <v>0</v>
      </c>
      <c r="AJ400" s="32">
        <v>0</v>
      </c>
      <c r="AK400" s="16"/>
      <c r="AL400" s="34">
        <f t="shared" si="270"/>
        <v>1.0696853688961787</v>
      </c>
      <c r="AM400" s="34">
        <f t="shared" si="271"/>
        <v>0.6601445868311806</v>
      </c>
      <c r="AN400" s="34">
        <f t="shared" si="272"/>
        <v>0.35096850654962741</v>
      </c>
      <c r="AO400" s="34">
        <f t="shared" si="273"/>
        <v>1.5973461097652857</v>
      </c>
      <c r="AP400" s="34">
        <f t="shared" si="274"/>
        <v>1.0258739962266537</v>
      </c>
      <c r="AQ400" s="34">
        <f t="shared" si="275"/>
        <v>-0.20150614734992006</v>
      </c>
      <c r="AR400" s="34">
        <f t="shared" si="276"/>
        <v>-0.5797225883012358</v>
      </c>
      <c r="AS400" s="34">
        <f t="shared" si="277"/>
        <v>-0.95991233330143277</v>
      </c>
      <c r="AT400" s="34">
        <f t="shared" si="278"/>
        <v>-0.15074875333706975</v>
      </c>
      <c r="AU400" s="34">
        <f t="shared" si="279"/>
        <v>-0.36420007600330384</v>
      </c>
      <c r="AV400" s="34">
        <f t="shared" si="280"/>
        <v>0.25419828924991844</v>
      </c>
      <c r="AW400" s="34">
        <f t="shared" si="281"/>
        <v>-0.40334173630852488</v>
      </c>
      <c r="AX400" s="34">
        <f t="shared" si="282"/>
        <v>-0.1815276089762724</v>
      </c>
      <c r="AY400" s="34">
        <f t="shared" si="283"/>
        <v>-0.21011422768154267</v>
      </c>
      <c r="AZ400" s="34">
        <f t="shared" si="284"/>
        <v>0.49800663991940475</v>
      </c>
      <c r="BA400" s="34">
        <f t="shared" si="285"/>
        <v>-0.92815347729768849</v>
      </c>
      <c r="BB400" s="34">
        <f t="shared" si="286"/>
        <v>-0.23484625218097377</v>
      </c>
      <c r="BC400" s="34">
        <f t="shared" si="287"/>
        <v>-1.3429514098413755</v>
      </c>
      <c r="BD400" s="34">
        <f t="shared" si="288"/>
        <v>-0.1378924162773581</v>
      </c>
      <c r="BE400" s="34">
        <f t="shared" si="289"/>
        <v>-1.4107449203826521</v>
      </c>
      <c r="BF400" s="34">
        <f t="shared" si="290"/>
        <v>-0.72362607287055369</v>
      </c>
      <c r="BG400" s="34">
        <f t="shared" si="291"/>
        <v>-0.258133953880894</v>
      </c>
      <c r="BH400" s="34">
        <f t="shared" si="292"/>
        <v>-0.11506432621005545</v>
      </c>
      <c r="BI400" s="19">
        <f t="shared" si="300"/>
        <v>-0.25956370603266038</v>
      </c>
      <c r="BJ400" s="19">
        <f t="shared" si="301"/>
        <v>-5.1474751217009652E-2</v>
      </c>
      <c r="BK400" s="19">
        <f t="shared" si="302"/>
        <v>-0.41105945808220984</v>
      </c>
      <c r="BL400" s="19">
        <f t="shared" si="303"/>
        <v>0.4594683077795545</v>
      </c>
      <c r="BM400" s="19">
        <f t="shared" si="304"/>
        <v>0.17459383464866393</v>
      </c>
      <c r="BN400" s="19">
        <f t="shared" si="305"/>
        <v>-2.8953754078851663E-2</v>
      </c>
      <c r="BO400" s="19">
        <f t="shared" si="306"/>
        <v>0.56400367112538852</v>
      </c>
      <c r="BP400" s="19">
        <f t="shared" si="307"/>
        <v>0.44407887995995315</v>
      </c>
      <c r="BQ400" s="19">
        <f t="shared" si="308"/>
        <v>4.5315022781360792E-2</v>
      </c>
      <c r="BR400" s="19">
        <f t="shared" si="309"/>
        <v>0.20047906244458069</v>
      </c>
      <c r="BS400" s="19">
        <f t="shared" si="310"/>
        <v>0.2481689383348602</v>
      </c>
      <c r="BT400" s="19">
        <f>IF(AND('[1]Ponderación por derecho'!$B$13&lt;&gt;1,'[1]Ponderación por derecho'!$B$13&lt;&gt;0),"Error ponderación",IFERROR(IF(SUM($BI$1126:$BS$1126)=0,0,SUMPRODUCT($BI$1126:$BS$1126,BI400:BS400)),""))</f>
        <v>0.26302075909563682</v>
      </c>
      <c r="BU400" s="34">
        <f t="shared" si="311"/>
        <v>0.27090723928094501</v>
      </c>
      <c r="BV400" s="16">
        <f t="shared" si="312"/>
        <v>0</v>
      </c>
      <c r="BW400" s="34">
        <f t="shared" si="293"/>
        <v>0.51869761941730197</v>
      </c>
      <c r="BX400" s="34">
        <f t="shared" si="294"/>
        <v>-4.0143921972690365E-2</v>
      </c>
      <c r="BY400" s="34">
        <f t="shared" si="313"/>
        <v>0.73585719375712888</v>
      </c>
      <c r="BZ400" s="34">
        <f t="shared" si="314"/>
        <v>-0.40480363040058015</v>
      </c>
      <c r="CA400" s="19">
        <f t="shared" si="295"/>
        <v>-0.30861213182072234</v>
      </c>
      <c r="CB400" s="16"/>
      <c r="CC400" s="5">
        <f t="shared" si="296"/>
        <v>19785</v>
      </c>
      <c r="CD400" s="6">
        <f t="shared" si="297"/>
        <v>3.6282888954470752E-4</v>
      </c>
      <c r="CE400" s="19">
        <f t="shared" si="298"/>
        <v>0.89834533559567165</v>
      </c>
      <c r="CF400" s="4">
        <f t="shared" si="299"/>
        <v>3.2594564054184516E-4</v>
      </c>
      <c r="CG400" s="3">
        <f>IF('Ponderación por derecho'!$D$20="Error ponderación","",CF400/$CF$1127)</f>
        <v>2.1897570953996118E-4</v>
      </c>
      <c r="CH400" s="39"/>
    </row>
    <row r="401" spans="1:86" ht="18.95" customHeight="1">
      <c r="A401" s="7">
        <v>19807</v>
      </c>
      <c r="B401" s="7" t="s">
        <v>708</v>
      </c>
      <c r="C401" s="7" t="s">
        <v>712</v>
      </c>
      <c r="D401" s="5">
        <v>0</v>
      </c>
      <c r="E401" s="5">
        <v>5190</v>
      </c>
      <c r="F401" s="5">
        <v>60.366759999999999</v>
      </c>
      <c r="G401" s="5">
        <v>52.814999999999998</v>
      </c>
      <c r="H401" s="5">
        <v>77.696979999999996</v>
      </c>
      <c r="I401" s="5">
        <v>10.72264</v>
      </c>
      <c r="J401" s="5">
        <v>16.91057</v>
      </c>
      <c r="K401" s="85">
        <v>2.48121E-2</v>
      </c>
      <c r="L401" s="85">
        <v>1.51834E-2</v>
      </c>
      <c r="M401" s="85">
        <v>9.6465099999999998E-2</v>
      </c>
      <c r="N401" s="85">
        <v>4.9595000000000004E-3</v>
      </c>
      <c r="O401" s="85">
        <v>6.8408999999999996E-3</v>
      </c>
      <c r="P401" s="85">
        <v>1.4619099999999999E-2</v>
      </c>
      <c r="Q401" s="85">
        <v>2.2836000000000002E-3</v>
      </c>
      <c r="R401" s="85">
        <v>4.0709999999999997E-4</v>
      </c>
      <c r="S401" s="85">
        <v>0</v>
      </c>
      <c r="T401" s="5">
        <v>0.93770489999999995</v>
      </c>
      <c r="U401" s="5">
        <v>0.23838000000000001</v>
      </c>
      <c r="V401" s="5">
        <v>0.82950820000000003</v>
      </c>
      <c r="W401" s="5">
        <v>0.7108968</v>
      </c>
      <c r="X401" s="5">
        <v>0.81157179999999995</v>
      </c>
      <c r="Y401" s="5">
        <v>0.8202507</v>
      </c>
      <c r="Z401" s="5">
        <v>4.4230800000000001E-2</v>
      </c>
      <c r="AA401" s="5">
        <v>3.8536000000000001E-4</v>
      </c>
      <c r="AB401" s="5">
        <v>1.3487499999999999E-3</v>
      </c>
      <c r="AC401" s="5">
        <v>0.55630000000000002</v>
      </c>
      <c r="AD401" s="40">
        <v>69971.290944123321</v>
      </c>
      <c r="AE401" s="19">
        <v>0.75377360000000004</v>
      </c>
      <c r="AF401" s="5">
        <v>1</v>
      </c>
      <c r="AG401" s="5">
        <v>1</v>
      </c>
      <c r="AH401" s="32">
        <v>1</v>
      </c>
      <c r="AI401" s="32">
        <v>0</v>
      </c>
      <c r="AJ401" s="32">
        <v>1</v>
      </c>
      <c r="AK401" s="16"/>
      <c r="AL401" s="34">
        <f t="shared" si="270"/>
        <v>-0.55485782477025314</v>
      </c>
      <c r="AM401" s="34">
        <f t="shared" si="271"/>
        <v>-0.34192364992674584</v>
      </c>
      <c r="AN401" s="34">
        <f t="shared" si="272"/>
        <v>0.3956270234802346</v>
      </c>
      <c r="AO401" s="34">
        <f t="shared" si="273"/>
        <v>-0.80132887997356328</v>
      </c>
      <c r="AP401" s="34">
        <f t="shared" si="274"/>
        <v>-0.59950289739541796</v>
      </c>
      <c r="AQ401" s="34">
        <f t="shared" si="275"/>
        <v>0.30898245911391287</v>
      </c>
      <c r="AR401" s="34">
        <f t="shared" si="276"/>
        <v>-7.7734759389893701E-2</v>
      </c>
      <c r="AS401" s="34">
        <f t="shared" si="277"/>
        <v>0.54100176642405162</v>
      </c>
      <c r="AT401" s="34">
        <f t="shared" si="278"/>
        <v>-3.6948659613910834E-2</v>
      </c>
      <c r="AU401" s="34">
        <f t="shared" si="279"/>
        <v>-0.25614011482008897</v>
      </c>
      <c r="AV401" s="34">
        <f t="shared" si="280"/>
        <v>-0.29484391036199203</v>
      </c>
      <c r="AW401" s="34">
        <f t="shared" si="281"/>
        <v>-0.34767580514686597</v>
      </c>
      <c r="AX401" s="34">
        <f t="shared" si="282"/>
        <v>-0.18900690503980461</v>
      </c>
      <c r="AY401" s="34">
        <f t="shared" si="283"/>
        <v>-0.21011422768154267</v>
      </c>
      <c r="AZ401" s="34">
        <f t="shared" si="284"/>
        <v>-7.4463033897481601E-2</v>
      </c>
      <c r="BA401" s="34">
        <f t="shared" si="285"/>
        <v>0.31208585794385918</v>
      </c>
      <c r="BB401" s="34">
        <f t="shared" si="286"/>
        <v>0.71416727105167777</v>
      </c>
      <c r="BC401" s="34">
        <f t="shared" si="287"/>
        <v>0.87741859960803703</v>
      </c>
      <c r="BD401" s="34">
        <f t="shared" si="288"/>
        <v>5.4101783785475289E-2</v>
      </c>
      <c r="BE401" s="34">
        <f t="shared" si="289"/>
        <v>-0.63509799970647984</v>
      </c>
      <c r="BF401" s="34">
        <f t="shared" si="290"/>
        <v>-0.57364651558474666</v>
      </c>
      <c r="BG401" s="34">
        <f t="shared" si="291"/>
        <v>-0.22801111183632397</v>
      </c>
      <c r="BH401" s="34">
        <f t="shared" si="292"/>
        <v>-8.1443902310564198E-2</v>
      </c>
      <c r="BI401" s="19">
        <f t="shared" si="300"/>
        <v>0.33889844684600218</v>
      </c>
      <c r="BJ401" s="19">
        <f t="shared" si="301"/>
        <v>9.8169620578346065E-2</v>
      </c>
      <c r="BK401" s="19">
        <f t="shared" si="302"/>
        <v>0.28785418042061184</v>
      </c>
      <c r="BL401" s="19">
        <f t="shared" si="303"/>
        <v>-0.29590324219208197</v>
      </c>
      <c r="BM401" s="19">
        <f t="shared" si="304"/>
        <v>-0.26718040947667721</v>
      </c>
      <c r="BN401" s="19">
        <f t="shared" si="305"/>
        <v>-0.49493324494624164</v>
      </c>
      <c r="BO401" s="19">
        <f t="shared" si="306"/>
        <v>-0.4078225730059703</v>
      </c>
      <c r="BP401" s="19">
        <f t="shared" si="307"/>
        <v>-0.3719323649050289</v>
      </c>
      <c r="BQ401" s="19">
        <f t="shared" si="308"/>
        <v>-0.4462061893455142</v>
      </c>
      <c r="BR401" s="19">
        <f t="shared" si="309"/>
        <v>-0.33099438809603993</v>
      </c>
      <c r="BS401" s="19">
        <f t="shared" si="310"/>
        <v>-0.28213865158745333</v>
      </c>
      <c r="BT401" s="19">
        <f>IF(AND('[1]Ponderación por derecho'!$B$13&lt;&gt;1,'[1]Ponderación por derecho'!$B$13&lt;&gt;0),"Error ponderación",IFERROR(IF(SUM($BI$1126:$BS$1126)=0,0,SUMPRODUCT($BI$1126:$BS$1126,BI401:BS401)),""))</f>
        <v>-0.33275733587118839</v>
      </c>
      <c r="BU401" s="34">
        <f t="shared" si="311"/>
        <v>-0.3310292423101715</v>
      </c>
      <c r="BV401" s="16">
        <f t="shared" si="312"/>
        <v>0</v>
      </c>
      <c r="BW401" s="34">
        <f t="shared" si="293"/>
        <v>0.63594740687628293</v>
      </c>
      <c r="BX401" s="34">
        <f t="shared" si="294"/>
        <v>-4.561098355566038E-2</v>
      </c>
      <c r="BY401" s="34">
        <f t="shared" si="313"/>
        <v>0.3461456464926651</v>
      </c>
      <c r="BZ401" s="34">
        <f t="shared" si="314"/>
        <v>-0.31216068993776253</v>
      </c>
      <c r="CA401" s="19">
        <f t="shared" si="295"/>
        <v>-0.23819579450917353</v>
      </c>
      <c r="CB401" s="16"/>
      <c r="CC401" s="5">
        <f t="shared" si="296"/>
        <v>19807</v>
      </c>
      <c r="CD401" s="6">
        <f t="shared" si="297"/>
        <v>7.5900118369086333E-4</v>
      </c>
      <c r="CE401" s="19">
        <f t="shared" si="298"/>
        <v>1.575327033679248</v>
      </c>
      <c r="CF401" s="4">
        <f t="shared" si="299"/>
        <v>1.1956750832627658E-3</v>
      </c>
      <c r="CG401" s="3">
        <f>IF('Ponderación por derecho'!$D$20="Error ponderación","",CF401/$CF$1127)</f>
        <v>8.0327443343456264E-4</v>
      </c>
      <c r="CH401" s="39"/>
    </row>
    <row r="402" spans="1:86" ht="18.95" customHeight="1">
      <c r="A402" s="7">
        <v>19809</v>
      </c>
      <c r="B402" s="7" t="s">
        <v>708</v>
      </c>
      <c r="C402" s="7" t="s">
        <v>711</v>
      </c>
      <c r="D402" s="5">
        <v>0</v>
      </c>
      <c r="E402" s="5">
        <v>10757</v>
      </c>
      <c r="F402" s="5">
        <v>94.780010000000004</v>
      </c>
      <c r="G402" s="5">
        <v>68.945080000000004</v>
      </c>
      <c r="H402" s="5">
        <v>87.846819999999994</v>
      </c>
      <c r="I402" s="5">
        <v>49.104050000000001</v>
      </c>
      <c r="J402" s="5">
        <v>41.9133</v>
      </c>
      <c r="K402" s="85">
        <v>1.2484200000000001E-2</v>
      </c>
      <c r="L402" s="85">
        <v>0</v>
      </c>
      <c r="M402" s="85">
        <v>5.2387799999999998E-2</v>
      </c>
      <c r="N402" s="85">
        <v>6.5260000000000003E-4</v>
      </c>
      <c r="O402" s="85">
        <v>1.5536E-3</v>
      </c>
      <c r="P402" s="85">
        <v>7.8370000000000002E-4</v>
      </c>
      <c r="Q402" s="85">
        <v>1.2091999999999999E-3</v>
      </c>
      <c r="R402" s="85">
        <v>2.9914E-3</v>
      </c>
      <c r="S402" s="85">
        <v>1.04081E-2</v>
      </c>
      <c r="T402" s="5">
        <v>0.99878650000000002</v>
      </c>
      <c r="U402" s="5">
        <v>0.28395900000000002</v>
      </c>
      <c r="V402" s="5">
        <v>0.80538489999999996</v>
      </c>
      <c r="W402" s="5">
        <v>0.80121350000000002</v>
      </c>
      <c r="X402" s="5">
        <v>0.94668189999999997</v>
      </c>
      <c r="Y402" s="5">
        <v>0.89715590000000001</v>
      </c>
      <c r="Z402" s="5">
        <v>8.0082100000000003E-2</v>
      </c>
      <c r="AA402" s="5">
        <v>9.2960000000000004E-5</v>
      </c>
      <c r="AB402" s="5">
        <v>5.5778000000000002E-4</v>
      </c>
      <c r="AC402" s="5">
        <v>0.48359999999999997</v>
      </c>
      <c r="AD402" s="40">
        <v>4006.4144278144463</v>
      </c>
      <c r="AE402" s="19">
        <v>0.1103774</v>
      </c>
      <c r="AF402" s="5">
        <v>0</v>
      </c>
      <c r="AG402" s="5">
        <v>1</v>
      </c>
      <c r="AH402" s="32">
        <v>0</v>
      </c>
      <c r="AI402" s="32">
        <v>0</v>
      </c>
      <c r="AJ402" s="32">
        <v>1</v>
      </c>
      <c r="AK402" s="16"/>
      <c r="AL402" s="34">
        <f t="shared" si="270"/>
        <v>1.54582668894896</v>
      </c>
      <c r="AM402" s="34">
        <f t="shared" si="271"/>
        <v>1.2783577162294433</v>
      </c>
      <c r="AN402" s="34">
        <f t="shared" si="272"/>
        <v>1.6160815239728596</v>
      </c>
      <c r="AO402" s="34">
        <f t="shared" si="273"/>
        <v>2.6244223123536883</v>
      </c>
      <c r="AP402" s="34">
        <f t="shared" si="274"/>
        <v>1.288949783523861</v>
      </c>
      <c r="AQ402" s="34">
        <f t="shared" si="275"/>
        <v>-3.9749537917328534E-2</v>
      </c>
      <c r="AR402" s="34">
        <f t="shared" si="276"/>
        <v>-0.60911705809610017</v>
      </c>
      <c r="AS402" s="34">
        <f t="shared" si="277"/>
        <v>-0.14480316248630137</v>
      </c>
      <c r="AT402" s="34">
        <f t="shared" si="278"/>
        <v>-0.13577427180390442</v>
      </c>
      <c r="AU402" s="34">
        <f t="shared" si="279"/>
        <v>-0.39046055697826365</v>
      </c>
      <c r="AV402" s="34">
        <f t="shared" si="280"/>
        <v>-0.62982291738288243</v>
      </c>
      <c r="AW402" s="34">
        <f t="shared" si="281"/>
        <v>-0.37777518936432258</v>
      </c>
      <c r="AX402" s="34">
        <f t="shared" si="282"/>
        <v>-0.10647597072304021</v>
      </c>
      <c r="AY402" s="34">
        <f t="shared" si="283"/>
        <v>0.19399012752720146</v>
      </c>
      <c r="AZ402" s="34">
        <f t="shared" si="284"/>
        <v>0.98666856994356122</v>
      </c>
      <c r="BA402" s="34">
        <f t="shared" si="285"/>
        <v>0.74533528340342092</v>
      </c>
      <c r="BB402" s="34">
        <f t="shared" si="286"/>
        <v>0.12244607803761455</v>
      </c>
      <c r="BC402" s="34">
        <f t="shared" si="287"/>
        <v>1.8860083700557482</v>
      </c>
      <c r="BD402" s="34">
        <f t="shared" si="288"/>
        <v>1.6733095170449153</v>
      </c>
      <c r="BE402" s="34">
        <f t="shared" si="289"/>
        <v>0.54079023641991819</v>
      </c>
      <c r="BF402" s="34">
        <f t="shared" si="290"/>
        <v>-0.21496716783471981</v>
      </c>
      <c r="BG402" s="34">
        <f t="shared" si="291"/>
        <v>-0.25086745139889477</v>
      </c>
      <c r="BH402" s="34">
        <f t="shared" si="292"/>
        <v>-0.10116048929242193</v>
      </c>
      <c r="BI402" s="19">
        <f t="shared" si="300"/>
        <v>0.77388908981965077</v>
      </c>
      <c r="BJ402" s="19">
        <f t="shared" si="301"/>
        <v>0.26389557872365255</v>
      </c>
      <c r="BK402" s="19">
        <f t="shared" si="302"/>
        <v>1.095677298839469</v>
      </c>
      <c r="BL402" s="19">
        <f t="shared" si="303"/>
        <v>0.70502620857252785</v>
      </c>
      <c r="BM402" s="19">
        <f t="shared" si="304"/>
        <v>0.85726624786350436</v>
      </c>
      <c r="BN402" s="19">
        <f t="shared" si="305"/>
        <v>0.4855980026619986</v>
      </c>
      <c r="BO402" s="19">
        <f t="shared" si="306"/>
        <v>1.0777718976443089</v>
      </c>
      <c r="BP402" s="19">
        <f t="shared" si="307"/>
        <v>0.71967535911295988</v>
      </c>
      <c r="BQ402" s="19">
        <f t="shared" si="308"/>
        <v>0.50828321621381389</v>
      </c>
      <c r="BR402" s="19">
        <f t="shared" si="309"/>
        <v>0.49631645502575567</v>
      </c>
      <c r="BS402" s="19">
        <f t="shared" si="310"/>
        <v>0.54621877572791322</v>
      </c>
      <c r="BT402" s="19">
        <f>IF(AND('[1]Ponderación por derecho'!$B$13&lt;&gt;1,'[1]Ponderación por derecho'!$B$13&lt;&gt;0),"Error ponderación",IFERROR(IF(SUM($BI$1126:$BS$1126)=0,0,SUMPRODUCT($BI$1126:$BS$1126,BI402:BS402)),""))</f>
        <v>0.73734446536548459</v>
      </c>
      <c r="BU402" s="34">
        <f t="shared" si="311"/>
        <v>0.75013389312968815</v>
      </c>
      <c r="BV402" s="16">
        <f t="shared" si="312"/>
        <v>0</v>
      </c>
      <c r="BW402" s="34">
        <f t="shared" si="293"/>
        <v>-0.41640562377407819</v>
      </c>
      <c r="BX402" s="34">
        <f t="shared" si="294"/>
        <v>-4.9324921487686919E-2</v>
      </c>
      <c r="BY402" s="34">
        <f t="shared" si="313"/>
        <v>-2.3116876346117334</v>
      </c>
      <c r="BZ402" s="34">
        <f t="shared" si="314"/>
        <v>0.92580605995783294</v>
      </c>
      <c r="CA402" s="19">
        <f t="shared" si="295"/>
        <v>0.70276186298354204</v>
      </c>
      <c r="CB402" s="16"/>
      <c r="CC402" s="5">
        <f t="shared" si="296"/>
        <v>19809</v>
      </c>
      <c r="CD402" s="6">
        <f t="shared" si="297"/>
        <v>1.5731359793762268E-3</v>
      </c>
      <c r="CE402" s="19">
        <f t="shared" si="298"/>
        <v>4.6214912873521747</v>
      </c>
      <c r="CF402" s="4">
        <f t="shared" si="299"/>
        <v>7.2702342225074625E-3</v>
      </c>
      <c r="CG402" s="3">
        <f>IF('Ponderación por derecho'!$D$20="Error ponderación","",CF402/$CF$1127)</f>
        <v>4.8842644274939969E-3</v>
      </c>
      <c r="CH402" s="39"/>
    </row>
    <row r="403" spans="1:86" ht="18.95" customHeight="1">
      <c r="A403" s="7">
        <v>19821</v>
      </c>
      <c r="B403" s="7" t="s">
        <v>708</v>
      </c>
      <c r="C403" s="7" t="s">
        <v>710</v>
      </c>
      <c r="D403" s="5">
        <v>0</v>
      </c>
      <c r="E403" s="5">
        <v>6552</v>
      </c>
      <c r="F403" s="5">
        <v>88.391580000000005</v>
      </c>
      <c r="G403" s="5">
        <v>63.460140000000003</v>
      </c>
      <c r="H403" s="5">
        <v>68.713769999999997</v>
      </c>
      <c r="I403" s="5">
        <v>43.478259999999999</v>
      </c>
      <c r="J403" s="5">
        <v>31.423909999999999</v>
      </c>
      <c r="K403" s="85">
        <v>4.4686999999999999E-3</v>
      </c>
      <c r="L403" s="85">
        <v>0.17240649999999999</v>
      </c>
      <c r="M403" s="85">
        <v>8.1146499999999996E-2</v>
      </c>
      <c r="N403" s="85">
        <v>1</v>
      </c>
      <c r="O403" s="85">
        <v>1.43853E-2</v>
      </c>
      <c r="P403" s="85">
        <v>4.1710299999999999E-2</v>
      </c>
      <c r="Q403" s="85">
        <v>0.12916929999999999</v>
      </c>
      <c r="R403" s="85">
        <v>6.8078299999999994E-2</v>
      </c>
      <c r="S403" s="85">
        <v>5.13E-4</v>
      </c>
      <c r="T403" s="5">
        <v>0.9946142</v>
      </c>
      <c r="U403" s="5">
        <v>0.17732600000000001</v>
      </c>
      <c r="V403" s="5">
        <v>0.82078899999999999</v>
      </c>
      <c r="W403" s="5">
        <v>0.79574529999999999</v>
      </c>
      <c r="X403" s="5">
        <v>0.90736499999999998</v>
      </c>
      <c r="Y403" s="5">
        <v>0.97307120000000003</v>
      </c>
      <c r="Z403" s="5">
        <v>6.2893000000000003E-3</v>
      </c>
      <c r="AA403" s="5">
        <v>6.7155100000000001E-3</v>
      </c>
      <c r="AB403" s="5">
        <v>6.2576300000000001E-3</v>
      </c>
      <c r="AC403" s="5">
        <v>0.56230000000000002</v>
      </c>
      <c r="AD403" s="40">
        <v>1372.4053724053724</v>
      </c>
      <c r="AE403" s="19">
        <v>0.4</v>
      </c>
      <c r="AF403" s="5">
        <v>1</v>
      </c>
      <c r="AG403" s="5">
        <v>1</v>
      </c>
      <c r="AH403" s="32">
        <v>1</v>
      </c>
      <c r="AI403" s="32">
        <v>0</v>
      </c>
      <c r="AJ403" s="32">
        <v>1</v>
      </c>
      <c r="AK403" s="16"/>
      <c r="AL403" s="34">
        <f t="shared" si="270"/>
        <v>1.1558584073138565</v>
      </c>
      <c r="AM403" s="34">
        <f t="shared" si="271"/>
        <v>0.72739045032098359</v>
      </c>
      <c r="AN403" s="34">
        <f t="shared" si="272"/>
        <v>-0.68454754807659357</v>
      </c>
      <c r="AO403" s="34">
        <f t="shared" si="273"/>
        <v>2.1222897226368764</v>
      </c>
      <c r="AP403" s="34">
        <f t="shared" si="274"/>
        <v>0.4966876318825052</v>
      </c>
      <c r="AQ403" s="34">
        <f t="shared" si="275"/>
        <v>-0.26649223717704967</v>
      </c>
      <c r="AR403" s="34">
        <f t="shared" si="276"/>
        <v>5.4246937011469933</v>
      </c>
      <c r="AS403" s="34">
        <f t="shared" si="277"/>
        <v>0.3026575079507301</v>
      </c>
      <c r="AT403" s="34">
        <f t="shared" si="278"/>
        <v>22.795131622337678</v>
      </c>
      <c r="AU403" s="34">
        <f t="shared" si="279"/>
        <v>-6.4479504713203906E-2</v>
      </c>
      <c r="AV403" s="34">
        <f t="shared" si="280"/>
        <v>0.3610809833891353</v>
      </c>
      <c r="AW403" s="34">
        <f t="shared" si="281"/>
        <v>3.2070351367750769</v>
      </c>
      <c r="AX403" s="34">
        <f t="shared" si="282"/>
        <v>1.9721072699153577</v>
      </c>
      <c r="AY403" s="34">
        <f t="shared" si="283"/>
        <v>-0.19019651607019325</v>
      </c>
      <c r="AZ403" s="34">
        <f t="shared" si="284"/>
        <v>0.91418586826734449</v>
      </c>
      <c r="BA403" s="34">
        <f t="shared" si="285"/>
        <v>-0.26826058278560122</v>
      </c>
      <c r="BB403" s="34">
        <f t="shared" si="286"/>
        <v>0.5002937369113144</v>
      </c>
      <c r="BC403" s="34">
        <f t="shared" si="287"/>
        <v>1.824943577135256</v>
      </c>
      <c r="BD403" s="34">
        <f t="shared" si="288"/>
        <v>1.2021217336905394</v>
      </c>
      <c r="BE403" s="34">
        <f t="shared" si="289"/>
        <v>1.7015428020722585</v>
      </c>
      <c r="BF403" s="34">
        <f t="shared" si="290"/>
        <v>-0.95323756172973007</v>
      </c>
      <c r="BG403" s="34">
        <f t="shared" si="291"/>
        <v>0.26680440759598606</v>
      </c>
      <c r="BH403" s="34">
        <f t="shared" si="292"/>
        <v>4.0920232237524445E-2</v>
      </c>
      <c r="BI403" s="19">
        <f t="shared" si="300"/>
        <v>-0.40643345601308151</v>
      </c>
      <c r="BJ403" s="19">
        <f t="shared" si="301"/>
        <v>2.2174592961264303</v>
      </c>
      <c r="BK403" s="19">
        <f t="shared" si="302"/>
        <v>1.0944864974666142</v>
      </c>
      <c r="BL403" s="19">
        <f t="shared" si="303"/>
        <v>11.975495014825768</v>
      </c>
      <c r="BM403" s="19">
        <f t="shared" si="304"/>
        <v>0.54477662028661356</v>
      </c>
      <c r="BN403" s="19">
        <f t="shared" si="305"/>
        <v>1.0728273975917502</v>
      </c>
      <c r="BO403" s="19">
        <f t="shared" si="306"/>
        <v>2.0811702425597658</v>
      </c>
      <c r="BP403" s="19">
        <f t="shared" si="307"/>
        <v>1.5639828386146071</v>
      </c>
      <c r="BQ403" s="19">
        <f t="shared" si="308"/>
        <v>4.1414431713110433E-3</v>
      </c>
      <c r="BR403" s="19">
        <f t="shared" si="309"/>
        <v>0.41082209961321642</v>
      </c>
      <c r="BS403" s="19">
        <f t="shared" si="310"/>
        <v>0.33552737449372921</v>
      </c>
      <c r="BT403" s="19">
        <f>IF(AND('[1]Ponderación por derecho'!$B$13&lt;&gt;1,'[1]Ponderación por derecho'!$B$13&lt;&gt;0),"Error ponderación",IFERROR(IF(SUM($BI$1126:$BS$1126)=0,0,SUMPRODUCT($BI$1126:$BS$1126,BI403:BS403)),""))</f>
        <v>1.8059251997826942</v>
      </c>
      <c r="BU403" s="34">
        <f t="shared" si="311"/>
        <v>1.8297602389203349</v>
      </c>
      <c r="BV403" s="16">
        <f t="shared" si="312"/>
        <v>1</v>
      </c>
      <c r="BW403" s="34">
        <f t="shared" si="293"/>
        <v>0.72279910129034308</v>
      </c>
      <c r="BX403" s="34">
        <f t="shared" si="294"/>
        <v>-4.9473220804851052E-2</v>
      </c>
      <c r="BY403" s="34">
        <f t="shared" si="313"/>
        <v>-1.1152730688434138</v>
      </c>
      <c r="BZ403" s="34">
        <f t="shared" si="314"/>
        <v>0.1473157294526406</v>
      </c>
      <c r="CA403" s="19">
        <f t="shared" si="295"/>
        <v>0.11104448621661861</v>
      </c>
      <c r="CB403" s="16"/>
      <c r="CC403" s="5">
        <f t="shared" si="296"/>
        <v>19821</v>
      </c>
      <c r="CD403" s="6">
        <f t="shared" si="297"/>
        <v>9.5818415328372572E-4</v>
      </c>
      <c r="CE403" s="19">
        <f t="shared" si="298"/>
        <v>8.3149751515711134</v>
      </c>
      <c r="CF403" s="4">
        <f t="shared" si="299"/>
        <v>7.9672774251833868E-3</v>
      </c>
      <c r="CG403" s="3">
        <f>IF('Ponderación por derecho'!$D$20="Error ponderación","",CF403/$CF$1127)</f>
        <v>5.3525496594493301E-3</v>
      </c>
      <c r="CH403" s="39"/>
    </row>
    <row r="404" spans="1:86" ht="18.95" customHeight="1">
      <c r="A404" s="7">
        <v>19824</v>
      </c>
      <c r="B404" s="7" t="s">
        <v>708</v>
      </c>
      <c r="C404" s="7" t="s">
        <v>709</v>
      </c>
      <c r="D404" s="5">
        <v>0</v>
      </c>
      <c r="E404" s="5">
        <v>442</v>
      </c>
      <c r="F404" s="5">
        <v>88.311610000000002</v>
      </c>
      <c r="G404" s="5">
        <v>58.779640000000001</v>
      </c>
      <c r="H404" s="5">
        <v>71.689319999999995</v>
      </c>
      <c r="I404" s="5">
        <v>41.620040000000003</v>
      </c>
      <c r="J404" s="5">
        <v>40.373040000000003</v>
      </c>
      <c r="K404" s="85">
        <v>2.6497000000000001E-3</v>
      </c>
      <c r="L404" s="85">
        <v>6.0269E-3</v>
      </c>
      <c r="M404" s="85">
        <v>2.3655599999999999E-2</v>
      </c>
      <c r="N404" s="85">
        <v>0</v>
      </c>
      <c r="O404" s="85">
        <v>4.5304000000000004E-3</v>
      </c>
      <c r="P404" s="85">
        <v>3.3657000000000001E-3</v>
      </c>
      <c r="Q404" s="85">
        <v>1.04434E-2</v>
      </c>
      <c r="R404" s="85">
        <v>1.6080000000000001E-3</v>
      </c>
      <c r="S404" s="85">
        <v>3.4497999999999998E-3</v>
      </c>
      <c r="T404" s="5">
        <v>0.99601589999999995</v>
      </c>
      <c r="U404" s="5">
        <v>0.15139440000000001</v>
      </c>
      <c r="V404" s="5">
        <v>0.75697210000000004</v>
      </c>
      <c r="W404" s="5">
        <v>0.65338649999999998</v>
      </c>
      <c r="X404" s="5">
        <v>0.81673309999999999</v>
      </c>
      <c r="Y404" s="5">
        <v>0.86454180000000003</v>
      </c>
      <c r="Z404" s="5">
        <v>3.5714299999999997E-2</v>
      </c>
      <c r="AA404" s="5">
        <v>2.2624400000000001E-3</v>
      </c>
      <c r="AB404" s="5">
        <v>0</v>
      </c>
      <c r="AC404" s="5">
        <v>0.64870000000000005</v>
      </c>
      <c r="AD404" s="40">
        <v>8006.7873303167416</v>
      </c>
      <c r="AE404" s="19">
        <v>0.7377359</v>
      </c>
      <c r="AF404" s="5">
        <v>0</v>
      </c>
      <c r="AG404" s="5">
        <v>0</v>
      </c>
      <c r="AH404" s="32">
        <v>0</v>
      </c>
      <c r="AI404" s="32">
        <v>0</v>
      </c>
      <c r="AJ404" s="32">
        <v>1</v>
      </c>
      <c r="AK404" s="16"/>
      <c r="AL404" s="34">
        <f t="shared" si="270"/>
        <v>1.1509768067512205</v>
      </c>
      <c r="AM404" s="34">
        <f t="shared" si="271"/>
        <v>0.25722992202267114</v>
      </c>
      <c r="AN404" s="34">
        <f t="shared" si="272"/>
        <v>-0.32675635245766466</v>
      </c>
      <c r="AO404" s="34">
        <f t="shared" si="273"/>
        <v>1.9564334036374877</v>
      </c>
      <c r="AP404" s="34">
        <f t="shared" si="274"/>
        <v>1.1726141623211874</v>
      </c>
      <c r="AQ404" s="34">
        <f t="shared" si="275"/>
        <v>-0.31794816256578806</v>
      </c>
      <c r="AR404" s="34">
        <f t="shared" si="276"/>
        <v>-0.39819012631056888</v>
      </c>
      <c r="AS404" s="34">
        <f t="shared" si="277"/>
        <v>-0.59185151568484218</v>
      </c>
      <c r="AT404" s="34">
        <f t="shared" si="278"/>
        <v>-0.15074875333706975</v>
      </c>
      <c r="AU404" s="34">
        <f t="shared" si="279"/>
        <v>-0.31483687528506404</v>
      </c>
      <c r="AV404" s="34">
        <f t="shared" si="280"/>
        <v>-0.56730822347248311</v>
      </c>
      <c r="AW404" s="34">
        <f t="shared" si="281"/>
        <v>-0.11907849005229916</v>
      </c>
      <c r="AX404" s="34">
        <f t="shared" si="282"/>
        <v>-0.15065555302146216</v>
      </c>
      <c r="AY404" s="34">
        <f t="shared" si="283"/>
        <v>-7.6172470338787948E-2</v>
      </c>
      <c r="AZ404" s="34">
        <f t="shared" si="284"/>
        <v>0.93853670663935729</v>
      </c>
      <c r="BA404" s="34">
        <f t="shared" si="285"/>
        <v>-0.51475240580162107</v>
      </c>
      <c r="BB404" s="34">
        <f t="shared" si="286"/>
        <v>-1.0650730330769971</v>
      </c>
      <c r="BC404" s="34">
        <f t="shared" si="287"/>
        <v>0.23518631836460138</v>
      </c>
      <c r="BD404" s="34">
        <f t="shared" si="288"/>
        <v>0.11595664788277078</v>
      </c>
      <c r="BE404" s="34">
        <f t="shared" si="289"/>
        <v>4.2117370061727416E-2</v>
      </c>
      <c r="BF404" s="34">
        <f t="shared" si="290"/>
        <v>-0.65885103160266245</v>
      </c>
      <c r="BG404" s="34">
        <f t="shared" si="291"/>
        <v>-8.1283417355782331E-2</v>
      </c>
      <c r="BH404" s="34">
        <f t="shared" si="292"/>
        <v>-0.11506432621005545</v>
      </c>
      <c r="BI404" s="19">
        <f t="shared" si="300"/>
        <v>-0.38648564027502458</v>
      </c>
      <c r="BJ404" s="19">
        <f t="shared" si="301"/>
        <v>-0.40201107912163159</v>
      </c>
      <c r="BK404" s="19">
        <f t="shared" si="302"/>
        <v>0.26477053647699322</v>
      </c>
      <c r="BL404" s="19">
        <f t="shared" si="303"/>
        <v>0.50011402670707539</v>
      </c>
      <c r="BM404" s="19">
        <f t="shared" si="304"/>
        <v>0.32457797830629803</v>
      </c>
      <c r="BN404" s="19">
        <f t="shared" si="305"/>
        <v>0.20859531778015494</v>
      </c>
      <c r="BO404" s="19">
        <f t="shared" si="306"/>
        <v>0.92529720674151539</v>
      </c>
      <c r="BP404" s="19">
        <f t="shared" si="307"/>
        <v>0.50016062686487917</v>
      </c>
      <c r="BQ404" s="19">
        <f t="shared" si="308"/>
        <v>0.13865110160325667</v>
      </c>
      <c r="BR404" s="19">
        <f t="shared" si="309"/>
        <v>0.33117363968555008</v>
      </c>
      <c r="BS404" s="19">
        <f t="shared" si="310"/>
        <v>0.31991333673412564</v>
      </c>
      <c r="BT404" s="19">
        <f>IF(AND('[1]Ponderación por derecho'!$B$13&lt;&gt;1,'[1]Ponderación por derecho'!$B$13&lt;&gt;0),"Error ponderación",IFERROR(IF(SUM($BI$1126:$BS$1126)=0,0,SUMPRODUCT($BI$1126:$BS$1126,BI404:BS404)),""))</f>
        <v>0.44482498288047784</v>
      </c>
      <c r="BU404" s="34">
        <f t="shared" si="311"/>
        <v>0.45459072097985648</v>
      </c>
      <c r="BV404" s="16">
        <f t="shared" si="312"/>
        <v>0</v>
      </c>
      <c r="BW404" s="34">
        <f t="shared" si="293"/>
        <v>1.9734635008528079</v>
      </c>
      <c r="BX404" s="34">
        <f t="shared" si="294"/>
        <v>-4.9099693495921012E-2</v>
      </c>
      <c r="BY404" s="34">
        <f t="shared" si="313"/>
        <v>0.27989481564789465</v>
      </c>
      <c r="BZ404" s="34">
        <f t="shared" si="314"/>
        <v>-0.73475287433492709</v>
      </c>
      <c r="CA404" s="19">
        <f t="shared" si="295"/>
        <v>-0.55940098999493348</v>
      </c>
      <c r="CB404" s="16"/>
      <c r="CC404" s="5">
        <f t="shared" si="296"/>
        <v>19824</v>
      </c>
      <c r="CD404" s="6">
        <f t="shared" si="297"/>
        <v>6.4639407165965632E-5</v>
      </c>
      <c r="CE404" s="19">
        <f t="shared" si="298"/>
        <v>0.90959566542770964</v>
      </c>
      <c r="CF404" s="4">
        <f t="shared" si="299"/>
        <v>5.8795724573979174E-5</v>
      </c>
      <c r="CG404" s="3">
        <f>IF('Ponderación por derecho'!$D$20="Error ponderación","",CF404/$CF$1127)</f>
        <v>3.949994693931284E-5</v>
      </c>
      <c r="CH404" s="39"/>
    </row>
    <row r="405" spans="1:86" ht="18.95" customHeight="1">
      <c r="A405" s="7">
        <v>19845</v>
      </c>
      <c r="B405" s="7" t="s">
        <v>708</v>
      </c>
      <c r="C405" s="7" t="s">
        <v>707</v>
      </c>
      <c r="D405" s="5">
        <v>0</v>
      </c>
      <c r="E405" s="5">
        <v>1802</v>
      </c>
      <c r="F405" s="5">
        <v>63.882359999999998</v>
      </c>
      <c r="G405" s="5">
        <v>41.479649999999999</v>
      </c>
      <c r="H405" s="5">
        <v>73.851500000000001</v>
      </c>
      <c r="I405" s="5">
        <v>30.105309999999999</v>
      </c>
      <c r="J405" s="5">
        <v>15.019130000000001</v>
      </c>
      <c r="K405" s="85">
        <v>1.03987E-2</v>
      </c>
      <c r="L405" s="85">
        <v>7.8192000000000001E-3</v>
      </c>
      <c r="M405" s="85">
        <v>3.7930400000000003E-2</v>
      </c>
      <c r="N405" s="85">
        <v>2.4023E-3</v>
      </c>
      <c r="O405" s="85">
        <v>2.4224699999999998E-2</v>
      </c>
      <c r="P405" s="85">
        <v>1.4106499999999999E-2</v>
      </c>
      <c r="Q405" s="85">
        <v>1.1111899999999999E-2</v>
      </c>
      <c r="R405" s="85">
        <v>1.6102E-3</v>
      </c>
      <c r="S405" s="85">
        <v>0</v>
      </c>
      <c r="T405" s="5">
        <v>0.98029140000000003</v>
      </c>
      <c r="U405" s="5">
        <v>0.2467867</v>
      </c>
      <c r="V405" s="5">
        <v>0.79948589999999997</v>
      </c>
      <c r="W405" s="5">
        <v>0.72407880000000002</v>
      </c>
      <c r="X405" s="5">
        <v>0.88431879999999996</v>
      </c>
      <c r="Y405" s="5">
        <v>0.90402740000000004</v>
      </c>
      <c r="Z405" s="5">
        <v>0.19337019999999999</v>
      </c>
      <c r="AA405" s="5">
        <v>0</v>
      </c>
      <c r="AB405" s="5">
        <v>5.5493999999999997E-4</v>
      </c>
      <c r="AC405" s="5">
        <v>0.57669999999999999</v>
      </c>
      <c r="AD405" s="40">
        <v>28103.867924528302</v>
      </c>
      <c r="AE405" s="19">
        <v>0.15377360000000001</v>
      </c>
      <c r="AF405" s="5">
        <v>0</v>
      </c>
      <c r="AG405" s="5">
        <v>0</v>
      </c>
      <c r="AH405" s="32">
        <v>0</v>
      </c>
      <c r="AI405" s="32">
        <v>0</v>
      </c>
      <c r="AJ405" s="32">
        <v>1</v>
      </c>
      <c r="AK405" s="16"/>
      <c r="AL405" s="34">
        <f t="shared" si="270"/>
        <v>-0.34025541214048804</v>
      </c>
      <c r="AM405" s="34">
        <f t="shared" si="271"/>
        <v>-1.4805699792604223</v>
      </c>
      <c r="AN405" s="34">
        <f t="shared" si="272"/>
        <v>-6.6767789891638757E-2</v>
      </c>
      <c r="AO405" s="34">
        <f t="shared" si="273"/>
        <v>0.92868064450679433</v>
      </c>
      <c r="AP405" s="34">
        <f t="shared" si="274"/>
        <v>-0.74236309461380012</v>
      </c>
      <c r="AQ405" s="34">
        <f t="shared" si="275"/>
        <v>-9.8744223128001407E-2</v>
      </c>
      <c r="AR405" s="34">
        <f t="shared" si="276"/>
        <v>-0.33546395865568696</v>
      </c>
      <c r="AS405" s="34">
        <f t="shared" si="277"/>
        <v>-0.36974788866573011</v>
      </c>
      <c r="AT405" s="34">
        <f t="shared" si="278"/>
        <v>-9.562586491058632E-2</v>
      </c>
      <c r="AU405" s="34">
        <f t="shared" si="279"/>
        <v>0.18548409836798008</v>
      </c>
      <c r="AV405" s="34">
        <f t="shared" si="280"/>
        <v>-0.30725484455969565</v>
      </c>
      <c r="AW405" s="34">
        <f t="shared" si="281"/>
        <v>-0.10035042010686941</v>
      </c>
      <c r="AX405" s="34">
        <f t="shared" si="282"/>
        <v>-0.15058529490301736</v>
      </c>
      <c r="AY405" s="34">
        <f t="shared" si="283"/>
        <v>-0.21011422768154267</v>
      </c>
      <c r="AZ405" s="34">
        <f t="shared" si="284"/>
        <v>0.66536501656250313</v>
      </c>
      <c r="BA405" s="34">
        <f t="shared" si="285"/>
        <v>0.39199542035222473</v>
      </c>
      <c r="BB405" s="34">
        <f t="shared" si="286"/>
        <v>-2.2250680597810196E-2</v>
      </c>
      <c r="BC405" s="34">
        <f t="shared" si="287"/>
        <v>1.0246253770261862</v>
      </c>
      <c r="BD405" s="34">
        <f t="shared" si="288"/>
        <v>0.92592783506827714</v>
      </c>
      <c r="BE405" s="34">
        <f t="shared" si="289"/>
        <v>0.64585616193006024</v>
      </c>
      <c r="BF405" s="34">
        <f t="shared" si="290"/>
        <v>0.91843948173837264</v>
      </c>
      <c r="BG405" s="34">
        <f t="shared" si="291"/>
        <v>-0.258133953880894</v>
      </c>
      <c r="BH405" s="34">
        <f t="shared" si="292"/>
        <v>-0.10123128225173576</v>
      </c>
      <c r="BI405" s="19">
        <f t="shared" si="300"/>
        <v>7.5494469110861523E-2</v>
      </c>
      <c r="BJ405" s="19">
        <f t="shared" si="301"/>
        <v>-0.61276153950463985</v>
      </c>
      <c r="BK405" s="19">
        <f t="shared" si="302"/>
        <v>0.10487402540665602</v>
      </c>
      <c r="BL405" s="19">
        <f t="shared" si="303"/>
        <v>-0.21794063852553719</v>
      </c>
      <c r="BM405" s="19">
        <f t="shared" si="304"/>
        <v>0.12301627960748569</v>
      </c>
      <c r="BN405" s="19">
        <f t="shared" si="305"/>
        <v>-5.5136492337448662E-4</v>
      </c>
      <c r="BO405" s="19">
        <f t="shared" si="306"/>
        <v>0.49789841365414267</v>
      </c>
      <c r="BP405" s="19">
        <f t="shared" si="307"/>
        <v>-0.2454203535217527</v>
      </c>
      <c r="BQ405" s="19">
        <f t="shared" si="308"/>
        <v>0.12268994730544731</v>
      </c>
      <c r="BR405" s="19">
        <f t="shared" si="309"/>
        <v>-0.26950119790097488</v>
      </c>
      <c r="BS405" s="19">
        <f t="shared" si="310"/>
        <v>-0.21720030735792215</v>
      </c>
      <c r="BT405" s="19">
        <f>IF(AND('[1]Ponderación por derecho'!$B$13&lt;&gt;1,'[1]Ponderación por derecho'!$B$13&lt;&gt;0),"Error ponderación",IFERROR(IF(SUM($BI$1126:$BS$1126)=0,0,SUMPRODUCT($BI$1126:$BS$1126,BI405:BS405)),""))</f>
        <v>0.12623148944913101</v>
      </c>
      <c r="BU405" s="34">
        <f t="shared" si="311"/>
        <v>0.13270401834006587</v>
      </c>
      <c r="BV405" s="16">
        <f t="shared" si="312"/>
        <v>0</v>
      </c>
      <c r="BW405" s="34">
        <f t="shared" si="293"/>
        <v>0.93124316788408668</v>
      </c>
      <c r="BX405" s="34">
        <f t="shared" si="294"/>
        <v>-4.7968192705142097E-2</v>
      </c>
      <c r="BY405" s="34">
        <f t="shared" si="313"/>
        <v>-2.1324203889651736</v>
      </c>
      <c r="BZ405" s="34">
        <f t="shared" si="314"/>
        <v>0.41638180459540969</v>
      </c>
      <c r="CA405" s="19">
        <f t="shared" si="295"/>
        <v>0.31555707413422712</v>
      </c>
      <c r="CB405" s="16"/>
      <c r="CC405" s="5">
        <f t="shared" si="296"/>
        <v>19845</v>
      </c>
      <c r="CD405" s="6">
        <f t="shared" si="297"/>
        <v>2.6352989075355217E-4</v>
      </c>
      <c r="CE405" s="19">
        <f t="shared" si="298"/>
        <v>1.8685605816110906</v>
      </c>
      <c r="CF405" s="4">
        <f t="shared" si="299"/>
        <v>4.9242156593836458E-4</v>
      </c>
      <c r="CG405" s="3">
        <f>IF('Ponderación por derecho'!$D$20="Error ponderación","",CF405/$CF$1127)</f>
        <v>3.3081700867322714E-4</v>
      </c>
      <c r="CH405" s="39"/>
    </row>
    <row r="406" spans="1:86" ht="18.95" customHeight="1">
      <c r="A406" s="7">
        <v>20001</v>
      </c>
      <c r="B406" s="7" t="s">
        <v>685</v>
      </c>
      <c r="C406" s="7" t="s">
        <v>706</v>
      </c>
      <c r="D406" s="5">
        <v>1</v>
      </c>
      <c r="E406" s="5">
        <v>125527</v>
      </c>
      <c r="F406" s="5">
        <v>53.218859999999999</v>
      </c>
      <c r="G406" s="5">
        <v>39.323810000000002</v>
      </c>
      <c r="H406" s="5">
        <v>69.893090000000001</v>
      </c>
      <c r="I406" s="5">
        <v>17.01436</v>
      </c>
      <c r="J406" s="5">
        <v>14.85318</v>
      </c>
      <c r="K406" s="85">
        <v>1.36563E-2</v>
      </c>
      <c r="L406" s="85">
        <v>1.27481E-2</v>
      </c>
      <c r="M406" s="85">
        <v>8.9171000000000007E-3</v>
      </c>
      <c r="N406" s="85">
        <v>1.8890000000000001E-4</v>
      </c>
      <c r="O406" s="85">
        <v>3.398E-3</v>
      </c>
      <c r="P406" s="85">
        <v>1.53712E-2</v>
      </c>
      <c r="Q406" s="85">
        <v>2.12E-5</v>
      </c>
      <c r="R406" s="85">
        <v>1.7029999999999999E-4</v>
      </c>
      <c r="S406" s="85">
        <v>6.6200000000000001E-6</v>
      </c>
      <c r="T406" s="5">
        <v>0.88003030000000004</v>
      </c>
      <c r="U406" s="5">
        <v>0.26094309999999998</v>
      </c>
      <c r="V406" s="5">
        <v>0.82655310000000004</v>
      </c>
      <c r="W406" s="5">
        <v>0.69673229999999997</v>
      </c>
      <c r="X406" s="5">
        <v>0.8256095</v>
      </c>
      <c r="Y406" s="5">
        <v>0.8637203</v>
      </c>
      <c r="Z406" s="5">
        <v>2.6556799999999998E-2</v>
      </c>
      <c r="AA406" s="5">
        <v>2.2306E-4</v>
      </c>
      <c r="AB406" s="5">
        <v>3.0271999999999997E-4</v>
      </c>
      <c r="AC406" s="5">
        <v>0.64070000000000005</v>
      </c>
      <c r="AD406" s="40">
        <v>46005.345463525773</v>
      </c>
      <c r="AE406" s="19">
        <v>0.75377360000000004</v>
      </c>
      <c r="AF406" s="5">
        <v>1</v>
      </c>
      <c r="AG406" s="5">
        <v>1</v>
      </c>
      <c r="AH406" s="32">
        <v>1</v>
      </c>
      <c r="AI406" s="32">
        <v>0</v>
      </c>
      <c r="AJ406" s="32">
        <v>1</v>
      </c>
      <c r="AK406" s="16"/>
      <c r="AL406" s="34">
        <f t="shared" si="270"/>
        <v>-0.99118635624035722</v>
      </c>
      <c r="AM406" s="34">
        <f t="shared" si="271"/>
        <v>-1.6971260893611877</v>
      </c>
      <c r="AN406" s="34">
        <f t="shared" si="272"/>
        <v>-0.54274172635714102</v>
      </c>
      <c r="AO406" s="34">
        <f t="shared" si="273"/>
        <v>-0.23975838811854253</v>
      </c>
      <c r="AP406" s="34">
        <f t="shared" si="274"/>
        <v>-0.75489727477726853</v>
      </c>
      <c r="AQ406" s="34">
        <f t="shared" si="275"/>
        <v>-6.5931387154922342E-3</v>
      </c>
      <c r="AR406" s="34">
        <f t="shared" si="276"/>
        <v>-0.16296437278605164</v>
      </c>
      <c r="AS406" s="34">
        <f t="shared" si="277"/>
        <v>-0.82116991642048709</v>
      </c>
      <c r="AT406" s="34">
        <f t="shared" si="278"/>
        <v>-0.1464142765341048</v>
      </c>
      <c r="AU406" s="34">
        <f t="shared" si="279"/>
        <v>-0.34360476602323231</v>
      </c>
      <c r="AV406" s="34">
        <f t="shared" si="280"/>
        <v>-0.27663426617531062</v>
      </c>
      <c r="AW406" s="34">
        <f t="shared" si="281"/>
        <v>-0.41105708479464503</v>
      </c>
      <c r="AX406" s="34">
        <f t="shared" si="282"/>
        <v>-0.19656923342513519</v>
      </c>
      <c r="AY406" s="34">
        <f t="shared" si="283"/>
        <v>-0.20985719990207458</v>
      </c>
      <c r="AZ406" s="34">
        <f t="shared" si="284"/>
        <v>-1.0764070039128453</v>
      </c>
      <c r="BA406" s="34">
        <f t="shared" si="285"/>
        <v>0.52655853421114518</v>
      </c>
      <c r="BB406" s="34">
        <f t="shared" si="286"/>
        <v>0.64168152915584076</v>
      </c>
      <c r="BC406" s="34">
        <f t="shared" si="287"/>
        <v>0.71923999251204451</v>
      </c>
      <c r="BD406" s="34">
        <f t="shared" si="288"/>
        <v>0.22233459833580207</v>
      </c>
      <c r="BE406" s="34">
        <f t="shared" si="289"/>
        <v>2.9556552510016064E-2</v>
      </c>
      <c r="BF406" s="34">
        <f t="shared" si="290"/>
        <v>-0.75046852181977775</v>
      </c>
      <c r="BG406" s="34">
        <f t="shared" si="291"/>
        <v>-0.24069778731855801</v>
      </c>
      <c r="BH406" s="34">
        <f t="shared" si="292"/>
        <v>-0.10751839499755944</v>
      </c>
      <c r="BI406" s="19">
        <f t="shared" si="300"/>
        <v>-7.5921102871627051E-3</v>
      </c>
      <c r="BJ406" s="19">
        <f t="shared" si="301"/>
        <v>-0.40613631099713282</v>
      </c>
      <c r="BK406" s="19">
        <f t="shared" si="302"/>
        <v>-0.3643720933829333</v>
      </c>
      <c r="BL406" s="19">
        <f t="shared" si="303"/>
        <v>-0.56880031638723105</v>
      </c>
      <c r="BM406" s="19">
        <f t="shared" si="304"/>
        <v>-0.29205581415489962</v>
      </c>
      <c r="BN406" s="19">
        <f t="shared" si="305"/>
        <v>-0.41275468996855058</v>
      </c>
      <c r="BO406" s="19">
        <f t="shared" si="306"/>
        <v>-0.57574082560867756</v>
      </c>
      <c r="BP406" s="19">
        <f t="shared" si="307"/>
        <v>-0.59387779483274616</v>
      </c>
      <c r="BQ406" s="19">
        <f t="shared" si="308"/>
        <v>-0.6505040259874032</v>
      </c>
      <c r="BR406" s="19">
        <f t="shared" si="309"/>
        <v>-0.48058044782032994</v>
      </c>
      <c r="BS406" s="19">
        <f t="shared" si="310"/>
        <v>-0.43618731704666375</v>
      </c>
      <c r="BT406" s="19">
        <f>IF(AND('[1]Ponderación por derecho'!$B$13&lt;&gt;1,'[1]Ponderación por derecho'!$B$13&lt;&gt;0),"Error ponderación",IFERROR(IF(SUM($BI$1126:$BS$1126)=0,0,SUMPRODUCT($BI$1126:$BS$1126,BI406:BS406)),""))</f>
        <v>-0.49292408199433052</v>
      </c>
      <c r="BU406" s="34">
        <f t="shared" si="311"/>
        <v>-0.49285158597091017</v>
      </c>
      <c r="BV406" s="16">
        <f t="shared" si="312"/>
        <v>0</v>
      </c>
      <c r="BW406" s="34">
        <f t="shared" si="293"/>
        <v>1.857661241634061</v>
      </c>
      <c r="BX406" s="34">
        <f t="shared" si="294"/>
        <v>-4.6960308206867224E-2</v>
      </c>
      <c r="BY406" s="34">
        <f t="shared" si="313"/>
        <v>0.3461456464926651</v>
      </c>
      <c r="BZ406" s="34">
        <f t="shared" si="314"/>
        <v>-0.71894885997328617</v>
      </c>
      <c r="CA406" s="19">
        <f t="shared" si="295"/>
        <v>-0.54738862509582376</v>
      </c>
      <c r="CB406" s="16"/>
      <c r="CC406" s="5">
        <f t="shared" si="296"/>
        <v>20001</v>
      </c>
      <c r="CD406" s="6">
        <f t="shared" si="297"/>
        <v>1.8357445392131602E-2</v>
      </c>
      <c r="CE406" s="19">
        <f t="shared" si="298"/>
        <v>0.80629618065568365</v>
      </c>
      <c r="CF406" s="4">
        <f t="shared" si="299"/>
        <v>1.480153810627099E-2</v>
      </c>
      <c r="CG406" s="3">
        <f>IF('Ponderación por derecho'!$D$20="Error ponderación","",CF406/$CF$1127)</f>
        <v>9.9439198012140871E-3</v>
      </c>
      <c r="CH406" s="39"/>
    </row>
    <row r="407" spans="1:86" ht="18.95" customHeight="1">
      <c r="A407" s="7">
        <v>20011</v>
      </c>
      <c r="B407" s="7" t="s">
        <v>685</v>
      </c>
      <c r="C407" s="7" t="s">
        <v>705</v>
      </c>
      <c r="D407" s="5">
        <v>0</v>
      </c>
      <c r="E407" s="5">
        <v>24822</v>
      </c>
      <c r="F407" s="5">
        <v>71.298310000000001</v>
      </c>
      <c r="G407" s="5">
        <v>54.618130000000001</v>
      </c>
      <c r="H407" s="5">
        <v>74.551720000000003</v>
      </c>
      <c r="I407" s="5">
        <v>25.554870000000001</v>
      </c>
      <c r="J407" s="5">
        <v>19.392700000000001</v>
      </c>
      <c r="K407" s="85">
        <v>0</v>
      </c>
      <c r="L407" s="85">
        <v>8.7749999999999998E-3</v>
      </c>
      <c r="M407" s="85">
        <v>0</v>
      </c>
      <c r="N407" s="85">
        <v>0</v>
      </c>
      <c r="O407" s="85">
        <v>0</v>
      </c>
      <c r="P407" s="85">
        <v>2.1717E-2</v>
      </c>
      <c r="Q407" s="85">
        <v>0</v>
      </c>
      <c r="R407" s="85">
        <v>1.122E-4</v>
      </c>
      <c r="S407" s="85">
        <v>7.2299999999999996E-5</v>
      </c>
      <c r="T407" s="5">
        <v>0.89980780000000005</v>
      </c>
      <c r="U407" s="5">
        <v>0.1588744</v>
      </c>
      <c r="V407" s="5">
        <v>0.80608230000000003</v>
      </c>
      <c r="W407" s="5">
        <v>0.59643449999999998</v>
      </c>
      <c r="X407" s="5">
        <v>0.76867960000000002</v>
      </c>
      <c r="Y407" s="5">
        <v>0.80464040000000003</v>
      </c>
      <c r="Z407" s="5">
        <v>5.6028599999999998E-2</v>
      </c>
      <c r="AA407" s="5">
        <v>3.6257999999999999E-4</v>
      </c>
      <c r="AB407" s="5">
        <v>3.2228999999999998E-4</v>
      </c>
      <c r="AC407" s="5">
        <v>0.61219999999999997</v>
      </c>
      <c r="AD407" s="40">
        <v>50085.810974135849</v>
      </c>
      <c r="AE407" s="19">
        <v>0.75377360000000004</v>
      </c>
      <c r="AF407" s="5">
        <v>1</v>
      </c>
      <c r="AG407" s="5">
        <v>0</v>
      </c>
      <c r="AH407" s="32">
        <v>1</v>
      </c>
      <c r="AI407" s="32">
        <v>0</v>
      </c>
      <c r="AJ407" s="32">
        <v>1</v>
      </c>
      <c r="AK407" s="16"/>
      <c r="AL407" s="34">
        <f t="shared" si="270"/>
        <v>0.11243566817061311</v>
      </c>
      <c r="AM407" s="34">
        <f t="shared" si="271"/>
        <v>-0.16079758361106652</v>
      </c>
      <c r="AN407" s="34">
        <f t="shared" si="272"/>
        <v>1.742926644963836E-2</v>
      </c>
      <c r="AO407" s="34">
        <f t="shared" si="273"/>
        <v>0.52252893575993975</v>
      </c>
      <c r="AP407" s="34">
        <f t="shared" si="274"/>
        <v>-0.41202796754215104</v>
      </c>
      <c r="AQ407" s="34">
        <f t="shared" si="275"/>
        <v>-0.3929029539360685</v>
      </c>
      <c r="AR407" s="34">
        <f t="shared" si="276"/>
        <v>-0.30201326901414477</v>
      </c>
      <c r="AS407" s="34">
        <f t="shared" si="277"/>
        <v>-0.95991233330143277</v>
      </c>
      <c r="AT407" s="34">
        <f t="shared" si="278"/>
        <v>-0.15074875333706975</v>
      </c>
      <c r="AU407" s="34">
        <f t="shared" si="279"/>
        <v>-0.42992876172112682</v>
      </c>
      <c r="AV407" s="34">
        <f t="shared" si="280"/>
        <v>-0.12299145261349335</v>
      </c>
      <c r="AW407" s="34">
        <f t="shared" si="281"/>
        <v>-0.41165100414070804</v>
      </c>
      <c r="AX407" s="34">
        <f t="shared" si="282"/>
        <v>-0.19842468646224543</v>
      </c>
      <c r="AY407" s="34">
        <f t="shared" si="283"/>
        <v>-0.20730711160064488</v>
      </c>
      <c r="AZ407" s="34">
        <f t="shared" si="284"/>
        <v>-0.7328251348235254</v>
      </c>
      <c r="BA407" s="34">
        <f t="shared" si="285"/>
        <v>-0.4436515544789173</v>
      </c>
      <c r="BB407" s="34">
        <f t="shared" si="286"/>
        <v>0.13955262482051939</v>
      </c>
      <c r="BC407" s="34">
        <f t="shared" si="287"/>
        <v>-0.40081128348021838</v>
      </c>
      <c r="BD407" s="34">
        <f t="shared" si="288"/>
        <v>-0.45993367275338037</v>
      </c>
      <c r="BE407" s="34">
        <f t="shared" si="289"/>
        <v>-0.87378105536986639</v>
      </c>
      <c r="BF407" s="34">
        <f t="shared" si="290"/>
        <v>-0.45561377454368912</v>
      </c>
      <c r="BG407" s="34">
        <f t="shared" si="291"/>
        <v>-0.2297917801510824</v>
      </c>
      <c r="BH407" s="34">
        <f t="shared" si="292"/>
        <v>-0.10703057168285098</v>
      </c>
      <c r="BI407" s="19">
        <f t="shared" si="300"/>
        <v>-0.27304174732178249</v>
      </c>
      <c r="BJ407" s="19">
        <f t="shared" si="301"/>
        <v>-0.10775274260156396</v>
      </c>
      <c r="BK407" s="19">
        <f t="shared" si="302"/>
        <v>-0.41609598287034605</v>
      </c>
      <c r="BL407" s="19">
        <f t="shared" si="303"/>
        <v>-1.9156542583228318E-2</v>
      </c>
      <c r="BM407" s="19">
        <f t="shared" si="304"/>
        <v>-0.43396346733888613</v>
      </c>
      <c r="BN407" s="19">
        <f t="shared" si="305"/>
        <v>-0.29477894660424891</v>
      </c>
      <c r="BO407" s="19">
        <f t="shared" si="306"/>
        <v>-0.20731573440143122</v>
      </c>
      <c r="BP407" s="19">
        <f t="shared" si="307"/>
        <v>-4.2994509145816158E-2</v>
      </c>
      <c r="BQ407" s="19">
        <f t="shared" si="308"/>
        <v>-0.18349507265790696</v>
      </c>
      <c r="BR407" s="19">
        <f t="shared" si="309"/>
        <v>-0.10822107452703805</v>
      </c>
      <c r="BS407" s="19">
        <f t="shared" si="310"/>
        <v>-6.7300671704294254E-2</v>
      </c>
      <c r="BT407" s="19">
        <f>IF(AND('[1]Ponderación por derecho'!$B$13&lt;&gt;1,'[1]Ponderación por derecho'!$B$13&lt;&gt;0),"Error ponderación",IFERROR(IF(SUM($BI$1126:$BS$1126)=0,0,SUMPRODUCT($BI$1126:$BS$1126,BI407:BS407)),""))</f>
        <v>-0.21364209970230308</v>
      </c>
      <c r="BU407" s="34">
        <f t="shared" si="311"/>
        <v>-0.21068274624205707</v>
      </c>
      <c r="BV407" s="16">
        <f t="shared" si="312"/>
        <v>0</v>
      </c>
      <c r="BW407" s="34">
        <f t="shared" si="293"/>
        <v>1.4451156931672748</v>
      </c>
      <c r="BX407" s="34">
        <f t="shared" si="294"/>
        <v>-4.6730570861168802E-2</v>
      </c>
      <c r="BY407" s="34">
        <f t="shared" si="313"/>
        <v>0.3461456464926651</v>
      </c>
      <c r="BZ407" s="34">
        <f t="shared" si="314"/>
        <v>-0.58151025626625708</v>
      </c>
      <c r="CA407" s="19">
        <f t="shared" si="295"/>
        <v>-0.44292385929808137</v>
      </c>
      <c r="CB407" s="16"/>
      <c r="CC407" s="5">
        <f t="shared" si="296"/>
        <v>20011</v>
      </c>
      <c r="CD407" s="6">
        <f t="shared" si="297"/>
        <v>3.6300438114787305E-3</v>
      </c>
      <c r="CE407" s="19">
        <f t="shared" si="298"/>
        <v>1.0706867516014411</v>
      </c>
      <c r="CF407" s="4">
        <f t="shared" si="299"/>
        <v>3.8866398166830761E-3</v>
      </c>
      <c r="CG407" s="3">
        <f>IF('Ponderación por derecho'!$D$20="Error ponderación","",CF407/$CF$1127)</f>
        <v>2.6111093560558878E-3</v>
      </c>
      <c r="CH407" s="39"/>
    </row>
    <row r="408" spans="1:86" ht="18.95" customHeight="1">
      <c r="A408" s="7">
        <v>20013</v>
      </c>
      <c r="B408" s="7" t="s">
        <v>685</v>
      </c>
      <c r="C408" s="7" t="s">
        <v>704</v>
      </c>
      <c r="D408" s="5">
        <v>0</v>
      </c>
      <c r="E408" s="5">
        <v>27139</v>
      </c>
      <c r="F408" s="5">
        <v>73.066090000000003</v>
      </c>
      <c r="G408" s="5">
        <v>60.942630000000001</v>
      </c>
      <c r="H408" s="5">
        <v>75.850210000000004</v>
      </c>
      <c r="I408" s="5">
        <v>23.260359999999999</v>
      </c>
      <c r="J408" s="5">
        <v>26.00705</v>
      </c>
      <c r="K408" s="85">
        <v>0</v>
      </c>
      <c r="L408" s="85">
        <v>5.8617700000000002E-2</v>
      </c>
      <c r="M408" s="85">
        <v>0.1715872</v>
      </c>
      <c r="N408" s="85">
        <v>0.18637780000000001</v>
      </c>
      <c r="O408" s="85">
        <v>2.9809100000000002E-2</v>
      </c>
      <c r="P408" s="85">
        <v>1.1403699999999999E-2</v>
      </c>
      <c r="Q408" s="85">
        <v>4.3748799999999997E-2</v>
      </c>
      <c r="R408" s="85">
        <v>3.00208E-2</v>
      </c>
      <c r="S408" s="85">
        <v>5.5899999999999997E-5</v>
      </c>
      <c r="T408" s="5">
        <v>0.93934110000000004</v>
      </c>
      <c r="U408" s="5">
        <v>0.19654869999999999</v>
      </c>
      <c r="V408" s="5">
        <v>0.83862639999999999</v>
      </c>
      <c r="W408" s="5">
        <v>0.6043577</v>
      </c>
      <c r="X408" s="5">
        <v>0.79173789999999999</v>
      </c>
      <c r="Y408" s="5">
        <v>0.80951709999999999</v>
      </c>
      <c r="Z408" s="5">
        <v>5.85421E-2</v>
      </c>
      <c r="AA408" s="5">
        <v>3.1320000000000002E-4</v>
      </c>
      <c r="AB408" s="5">
        <v>5.1586000000000004E-4</v>
      </c>
      <c r="AC408" s="5">
        <v>0.3856</v>
      </c>
      <c r="AD408" s="40">
        <v>600611.66586830758</v>
      </c>
      <c r="AE408" s="19">
        <v>0.84811320000000001</v>
      </c>
      <c r="AF408" s="5">
        <v>1</v>
      </c>
      <c r="AG408" s="5">
        <v>1</v>
      </c>
      <c r="AH408" s="32">
        <v>1</v>
      </c>
      <c r="AI408" s="32">
        <v>0</v>
      </c>
      <c r="AJ408" s="32">
        <v>0</v>
      </c>
      <c r="AK408" s="16"/>
      <c r="AL408" s="34">
        <f t="shared" si="270"/>
        <v>0.22034608260873081</v>
      </c>
      <c r="AM408" s="34">
        <f t="shared" si="271"/>
        <v>0.47450425619721798</v>
      </c>
      <c r="AN408" s="34">
        <f t="shared" si="272"/>
        <v>0.17356453206413774</v>
      </c>
      <c r="AO408" s="34">
        <f t="shared" si="273"/>
        <v>0.31773134316741097</v>
      </c>
      <c r="AP408" s="34">
        <f t="shared" si="274"/>
        <v>8.7552957822336366E-2</v>
      </c>
      <c r="AQ408" s="34">
        <f t="shared" si="275"/>
        <v>-0.3929029539360685</v>
      </c>
      <c r="AR408" s="34">
        <f t="shared" si="276"/>
        <v>1.4423607512793231</v>
      </c>
      <c r="AS408" s="34">
        <f t="shared" si="277"/>
        <v>1.7098371181832661</v>
      </c>
      <c r="AT408" s="34">
        <f t="shared" si="278"/>
        <v>4.1258539501443634</v>
      </c>
      <c r="AU408" s="34">
        <f t="shared" si="279"/>
        <v>0.32735217417001727</v>
      </c>
      <c r="AV408" s="34">
        <f t="shared" si="280"/>
        <v>-0.37269431578395101</v>
      </c>
      <c r="AW408" s="34">
        <f t="shared" si="281"/>
        <v>0.81397440562536261</v>
      </c>
      <c r="AX408" s="34">
        <f t="shared" si="282"/>
        <v>0.75672165959137816</v>
      </c>
      <c r="AY408" s="34">
        <f t="shared" si="283"/>
        <v>-0.20794385715703109</v>
      </c>
      <c r="AZ408" s="34">
        <f t="shared" si="284"/>
        <v>-4.6038376877940448E-2</v>
      </c>
      <c r="BA408" s="34">
        <f t="shared" si="285"/>
        <v>-8.5539949801518467E-2</v>
      </c>
      <c r="BB408" s="34">
        <f t="shared" si="286"/>
        <v>0.9378278888834336</v>
      </c>
      <c r="BC408" s="34">
        <f t="shared" si="287"/>
        <v>-0.312330875435955</v>
      </c>
      <c r="BD408" s="34">
        <f t="shared" si="288"/>
        <v>-0.18359476340599551</v>
      </c>
      <c r="BE408" s="34">
        <f t="shared" si="289"/>
        <v>-0.79921582231517629</v>
      </c>
      <c r="BF408" s="34">
        <f t="shared" si="290"/>
        <v>-0.43046711206367605</v>
      </c>
      <c r="BG408" s="34">
        <f t="shared" si="291"/>
        <v>-0.23365171875436469</v>
      </c>
      <c r="BH408" s="34">
        <f t="shared" si="292"/>
        <v>-0.10220543325525171</v>
      </c>
      <c r="BI408" s="19">
        <f t="shared" si="300"/>
        <v>-0.10162612389114974</v>
      </c>
      <c r="BJ408" s="19">
        <f t="shared" si="301"/>
        <v>0.95156429878665827</v>
      </c>
      <c r="BK408" s="19">
        <f t="shared" si="302"/>
        <v>0.53928410845201402</v>
      </c>
      <c r="BL408" s="19">
        <f t="shared" si="303"/>
        <v>2.173100016376547</v>
      </c>
      <c r="BM408" s="19">
        <f t="shared" si="304"/>
        <v>7.710345619545271E-2</v>
      </c>
      <c r="BN408" s="19">
        <f t="shared" si="305"/>
        <v>-0.31718801849679884</v>
      </c>
      <c r="BO408" s="19">
        <f t="shared" si="306"/>
        <v>0.36188912397161105</v>
      </c>
      <c r="BP408" s="19">
        <f t="shared" si="307"/>
        <v>0.48853387110005447</v>
      </c>
      <c r="BQ408" s="19">
        <f t="shared" si="308"/>
        <v>-0.1393549622039921</v>
      </c>
      <c r="BR408" s="19">
        <f t="shared" si="309"/>
        <v>-7.3749831100888327E-2</v>
      </c>
      <c r="BS408" s="19">
        <f t="shared" si="310"/>
        <v>-2.9934402601183994E-2</v>
      </c>
      <c r="BT408" s="19">
        <f>IF(AND('[1]Ponderación por derecho'!$B$13&lt;&gt;1,'[1]Ponderación por derecho'!$B$13&lt;&gt;0),"Error ponderación",IFERROR(IF(SUM($BI$1126:$BS$1126)=0,0,SUMPRODUCT($BI$1126:$BS$1126,BI408:BS408)),""))</f>
        <v>0.27610101619409755</v>
      </c>
      <c r="BU408" s="34">
        <f t="shared" si="311"/>
        <v>0.28412270323081229</v>
      </c>
      <c r="BV408" s="16">
        <f t="shared" si="312"/>
        <v>0</v>
      </c>
      <c r="BW408" s="34">
        <f t="shared" si="293"/>
        <v>-1.8349832992037247</v>
      </c>
      <c r="BX408" s="34">
        <f t="shared" si="294"/>
        <v>-1.5735002264185213E-2</v>
      </c>
      <c r="BY408" s="34">
        <f t="shared" si="313"/>
        <v>0.73585719375712888</v>
      </c>
      <c r="BZ408" s="34">
        <f t="shared" si="314"/>
        <v>0.37162036923692704</v>
      </c>
      <c r="CA408" s="19">
        <f t="shared" si="295"/>
        <v>0.28153466168697716</v>
      </c>
      <c r="CB408" s="16"/>
      <c r="CC408" s="5">
        <f t="shared" si="296"/>
        <v>20013</v>
      </c>
      <c r="CD408" s="6">
        <f t="shared" si="297"/>
        <v>3.9688888485908168E-3</v>
      </c>
      <c r="CE408" s="19">
        <f t="shared" si="298"/>
        <v>3.4578228044390031</v>
      </c>
      <c r="CF408" s="4">
        <f t="shared" si="299"/>
        <v>1.3723714368940985E-2</v>
      </c>
      <c r="CG408" s="3">
        <f>IF('Ponderación por derecho'!$D$20="Error ponderación","",CF408/$CF$1127)</f>
        <v>9.2198198646464419E-3</v>
      </c>
      <c r="CH408" s="39"/>
    </row>
    <row r="409" spans="1:86" ht="18.95" customHeight="1">
      <c r="A409" s="7">
        <v>20032</v>
      </c>
      <c r="B409" s="7" t="s">
        <v>685</v>
      </c>
      <c r="C409" s="7" t="s">
        <v>703</v>
      </c>
      <c r="D409" s="5">
        <v>0</v>
      </c>
      <c r="E409" s="5">
        <v>3405</v>
      </c>
      <c r="F409" s="5">
        <v>84.265900000000002</v>
      </c>
      <c r="G409" s="5">
        <v>65.524789999999996</v>
      </c>
      <c r="H409" s="5">
        <v>87.623469999999998</v>
      </c>
      <c r="I409" s="5">
        <v>26.46818</v>
      </c>
      <c r="J409" s="5">
        <v>45.944229999999997</v>
      </c>
      <c r="K409" s="85">
        <v>1.71976E-2</v>
      </c>
      <c r="L409" s="85">
        <v>4.4638799999999999E-2</v>
      </c>
      <c r="M409" s="85">
        <v>0.1428268</v>
      </c>
      <c r="N409" s="85">
        <v>5.2236400000000002E-2</v>
      </c>
      <c r="O409" s="85">
        <v>5.2769799999999999E-2</v>
      </c>
      <c r="P409" s="85">
        <v>4.5139499999999999E-2</v>
      </c>
      <c r="Q409" s="85">
        <v>3.6289799999999997E-2</v>
      </c>
      <c r="R409" s="85">
        <v>3.6542499999999999E-2</v>
      </c>
      <c r="S409" s="85">
        <v>1.8795999999999999E-3</v>
      </c>
      <c r="T409" s="5">
        <v>0.94372829999999996</v>
      </c>
      <c r="U409" s="5">
        <v>0.16360930000000001</v>
      </c>
      <c r="V409" s="5">
        <v>0.79598409999999997</v>
      </c>
      <c r="W409" s="5">
        <v>0.63138320000000003</v>
      </c>
      <c r="X409" s="5">
        <v>0.77937529999999999</v>
      </c>
      <c r="Y409" s="5">
        <v>0.77615270000000003</v>
      </c>
      <c r="Z409" s="5">
        <v>9.3314800000000003E-2</v>
      </c>
      <c r="AA409" s="5">
        <v>0</v>
      </c>
      <c r="AB409" s="5">
        <v>0</v>
      </c>
      <c r="AC409" s="5">
        <v>0.53380000000000005</v>
      </c>
      <c r="AD409" s="40">
        <v>28836.12334801762</v>
      </c>
      <c r="AE409" s="19">
        <v>0.84811320000000001</v>
      </c>
      <c r="AF409" s="5">
        <v>0</v>
      </c>
      <c r="AG409" s="5">
        <v>1</v>
      </c>
      <c r="AH409" s="32">
        <v>1</v>
      </c>
      <c r="AI409" s="32">
        <v>0</v>
      </c>
      <c r="AJ409" s="32">
        <v>0</v>
      </c>
      <c r="AK409" s="16"/>
      <c r="AL409" s="34">
        <f t="shared" si="270"/>
        <v>0.90401494339919886</v>
      </c>
      <c r="AM409" s="34">
        <f t="shared" si="271"/>
        <v>0.93478644108075426</v>
      </c>
      <c r="AN409" s="34">
        <f t="shared" si="272"/>
        <v>1.5892250895182256</v>
      </c>
      <c r="AO409" s="34">
        <f t="shared" si="273"/>
        <v>0.60404685866752439</v>
      </c>
      <c r="AP409" s="34">
        <f t="shared" si="274"/>
        <v>1.5934053595788737</v>
      </c>
      <c r="AQ409" s="34">
        <f t="shared" si="275"/>
        <v>9.3583259623781737E-2</v>
      </c>
      <c r="AR409" s="34">
        <f t="shared" si="276"/>
        <v>0.95313304105735752</v>
      </c>
      <c r="AS409" s="34">
        <f t="shared" si="277"/>
        <v>1.2623499972064072</v>
      </c>
      <c r="AT409" s="34">
        <f t="shared" si="278"/>
        <v>1.0478614323188264</v>
      </c>
      <c r="AU409" s="34">
        <f t="shared" si="279"/>
        <v>0.91065393050334476</v>
      </c>
      <c r="AV409" s="34">
        <f t="shared" si="280"/>
        <v>0.44410785726889579</v>
      </c>
      <c r="AW409" s="34">
        <f t="shared" si="281"/>
        <v>0.60501004702706684</v>
      </c>
      <c r="AX409" s="34">
        <f t="shared" si="282"/>
        <v>0.96499546461929375</v>
      </c>
      <c r="AY409" s="34">
        <f t="shared" si="283"/>
        <v>-0.13713697476791237</v>
      </c>
      <c r="AZ409" s="34">
        <f t="shared" si="284"/>
        <v>3.0177645170783515E-2</v>
      </c>
      <c r="BA409" s="34">
        <f t="shared" si="285"/>
        <v>-0.39864414526396119</v>
      </c>
      <c r="BB409" s="34">
        <f t="shared" si="286"/>
        <v>-0.10814644418308419</v>
      </c>
      <c r="BC409" s="34">
        <f t="shared" si="287"/>
        <v>-1.0530180312742507E-2</v>
      </c>
      <c r="BD409" s="34">
        <f t="shared" si="288"/>
        <v>-0.3317525807948743</v>
      </c>
      <c r="BE409" s="34">
        <f t="shared" si="289"/>
        <v>-1.309360851070261</v>
      </c>
      <c r="BF409" s="34">
        <f t="shared" si="290"/>
        <v>-8.2578768948995157E-2</v>
      </c>
      <c r="BG409" s="34">
        <f t="shared" si="291"/>
        <v>-0.258133953880894</v>
      </c>
      <c r="BH409" s="34">
        <f t="shared" si="292"/>
        <v>-0.11506432621005545</v>
      </c>
      <c r="BI409" s="19">
        <f t="shared" si="300"/>
        <v>0.42805473462601534</v>
      </c>
      <c r="BJ409" s="19">
        <f t="shared" si="301"/>
        <v>0.5932576793183425</v>
      </c>
      <c r="BK409" s="19">
        <f t="shared" si="302"/>
        <v>0.71861158676428782</v>
      </c>
      <c r="BL409" s="19">
        <f t="shared" si="303"/>
        <v>0.97593818785901265</v>
      </c>
      <c r="BM409" s="19">
        <f t="shared" si="304"/>
        <v>0.72410223642911475</v>
      </c>
      <c r="BN409" s="19">
        <f t="shared" si="305"/>
        <v>1.2920649865944508E-2</v>
      </c>
      <c r="BO409" s="19">
        <f t="shared" si="306"/>
        <v>0.41307818362179161</v>
      </c>
      <c r="BP409" s="19">
        <f t="shared" si="307"/>
        <v>0.9345052040092463</v>
      </c>
      <c r="BQ409" s="19">
        <f t="shared" si="308"/>
        <v>0.22809973322743046</v>
      </c>
      <c r="BR409" s="19">
        <f t="shared" si="309"/>
        <v>0.16958133825013086</v>
      </c>
      <c r="BS409" s="19">
        <f t="shared" si="310"/>
        <v>0.21727121414041037</v>
      </c>
      <c r="BT409" s="19">
        <f>IF(AND('[1]Ponderación por derecho'!$B$13&lt;&gt;1,'[1]Ponderación por derecho'!$B$13&lt;&gt;0),"Error ponderación",IFERROR(IF(SUM($BI$1126:$BS$1126)=0,0,SUMPRODUCT($BI$1126:$BS$1126,BI409:BS409)),""))</f>
        <v>0.32906682263434767</v>
      </c>
      <c r="BU409" s="34">
        <f t="shared" si="311"/>
        <v>0.33763600196170224</v>
      </c>
      <c r="BV409" s="16">
        <f t="shared" si="312"/>
        <v>0</v>
      </c>
      <c r="BW409" s="34">
        <f t="shared" si="293"/>
        <v>0.31025355282355843</v>
      </c>
      <c r="BX409" s="34">
        <f t="shared" si="294"/>
        <v>-4.7926965443956263E-2</v>
      </c>
      <c r="BY409" s="34">
        <f t="shared" si="313"/>
        <v>0.73585719375712888</v>
      </c>
      <c r="BZ409" s="34">
        <f t="shared" si="314"/>
        <v>-0.33272792704557702</v>
      </c>
      <c r="CA409" s="19">
        <f t="shared" si="295"/>
        <v>-0.25382860472132063</v>
      </c>
      <c r="CB409" s="16"/>
      <c r="CC409" s="5">
        <f t="shared" si="296"/>
        <v>20032</v>
      </c>
      <c r="CD409" s="6">
        <f t="shared" si="297"/>
        <v>4.9795742398215607E-4</v>
      </c>
      <c r="CE409" s="19">
        <f t="shared" si="298"/>
        <v>1.7001540279096055</v>
      </c>
      <c r="CF409" s="4">
        <f t="shared" si="299"/>
        <v>8.4660432011075381E-4</v>
      </c>
      <c r="CG409" s="3">
        <f>IF('Ponderación por derecho'!$D$20="Error ponderación","",CF409/$CF$1127)</f>
        <v>5.6876288140460273E-4</v>
      </c>
      <c r="CH409" s="39"/>
    </row>
    <row r="410" spans="1:86" ht="18.95" customHeight="1">
      <c r="A410" s="7">
        <v>20045</v>
      </c>
      <c r="B410" s="7" t="s">
        <v>685</v>
      </c>
      <c r="C410" s="7" t="s">
        <v>702</v>
      </c>
      <c r="D410" s="5">
        <v>0</v>
      </c>
      <c r="E410" s="5">
        <v>8588</v>
      </c>
      <c r="F410" s="5">
        <v>70.711969999999994</v>
      </c>
      <c r="G410" s="5">
        <v>57.333750000000002</v>
      </c>
      <c r="H410" s="5">
        <v>78.173119999999997</v>
      </c>
      <c r="I410" s="5">
        <v>16.066970000000001</v>
      </c>
      <c r="J410" s="5">
        <v>31.718399999999999</v>
      </c>
      <c r="K410" s="85">
        <v>1.7591900000000001E-2</v>
      </c>
      <c r="L410" s="85">
        <v>1.3454900000000001E-2</v>
      </c>
      <c r="M410" s="85">
        <v>6.0694199999999997E-2</v>
      </c>
      <c r="N410" s="85">
        <v>1.083E-4</v>
      </c>
      <c r="O410" s="85">
        <v>1.5459E-3</v>
      </c>
      <c r="P410" s="85">
        <v>3.02995E-2</v>
      </c>
      <c r="Q410" s="85">
        <v>5.6194000000000001E-3</v>
      </c>
      <c r="R410" s="85">
        <v>0</v>
      </c>
      <c r="S410" s="85">
        <v>1.5970000000000001E-4</v>
      </c>
      <c r="T410" s="5">
        <v>0.96337410000000001</v>
      </c>
      <c r="U410" s="5">
        <v>0.17364080000000001</v>
      </c>
      <c r="V410" s="5">
        <v>0.80349179999999998</v>
      </c>
      <c r="W410" s="5">
        <v>0.59151719999999997</v>
      </c>
      <c r="X410" s="5">
        <v>0.82332289999999997</v>
      </c>
      <c r="Y410" s="5">
        <v>0.84789829999999999</v>
      </c>
      <c r="Z410" s="5">
        <v>0.1287172</v>
      </c>
      <c r="AA410" s="5">
        <v>4.6577000000000001E-4</v>
      </c>
      <c r="AB410" s="5">
        <v>4.6577000000000001E-4</v>
      </c>
      <c r="AC410" s="5">
        <v>0.37359999999999999</v>
      </c>
      <c r="AD410" s="40">
        <v>68433.51187703773</v>
      </c>
      <c r="AE410" s="19">
        <v>0.84811320000000001</v>
      </c>
      <c r="AF410" s="5">
        <v>1</v>
      </c>
      <c r="AG410" s="5">
        <v>0</v>
      </c>
      <c r="AH410" s="32">
        <v>1</v>
      </c>
      <c r="AI410" s="32">
        <v>0</v>
      </c>
      <c r="AJ410" s="32">
        <v>0</v>
      </c>
      <c r="AK410" s="16"/>
      <c r="AL410" s="34">
        <f t="shared" si="270"/>
        <v>7.6643775287083132E-2</v>
      </c>
      <c r="AM410" s="34">
        <f t="shared" si="271"/>
        <v>0.11198894215700593</v>
      </c>
      <c r="AN410" s="34">
        <f t="shared" si="272"/>
        <v>0.4528798674526085</v>
      </c>
      <c r="AO410" s="34">
        <f t="shared" si="273"/>
        <v>-0.32431813780201979</v>
      </c>
      <c r="AP410" s="34">
        <f t="shared" si="274"/>
        <v>0.51893042017018087</v>
      </c>
      <c r="AQ410" s="34">
        <f t="shared" si="275"/>
        <v>0.10473722959672267</v>
      </c>
      <c r="AR410" s="34">
        <f t="shared" si="276"/>
        <v>-0.13822808126204864</v>
      </c>
      <c r="AS410" s="34">
        <f t="shared" si="277"/>
        <v>-1.5562713059930979E-2</v>
      </c>
      <c r="AT410" s="34">
        <f t="shared" si="278"/>
        <v>-0.14826371449238415</v>
      </c>
      <c r="AU410" s="34">
        <f t="shared" si="279"/>
        <v>-0.39065617050588991</v>
      </c>
      <c r="AV410" s="34">
        <f t="shared" si="280"/>
        <v>8.4805743546848403E-2</v>
      </c>
      <c r="AW410" s="34">
        <f t="shared" si="281"/>
        <v>-0.25422315634512377</v>
      </c>
      <c r="AX410" s="34">
        <f t="shared" si="282"/>
        <v>-0.20200785050292994</v>
      </c>
      <c r="AY410" s="34">
        <f t="shared" si="283"/>
        <v>-0.20391372369648908</v>
      </c>
      <c r="AZ410" s="34">
        <f t="shared" si="284"/>
        <v>0.37147157432032091</v>
      </c>
      <c r="BA410" s="34">
        <f t="shared" si="285"/>
        <v>-0.30329010916186172</v>
      </c>
      <c r="BB410" s="34">
        <f t="shared" si="286"/>
        <v>7.6010167921879618E-2</v>
      </c>
      <c r="BC410" s="34">
        <f t="shared" si="287"/>
        <v>-0.45572403470144923</v>
      </c>
      <c r="BD410" s="34">
        <f t="shared" si="288"/>
        <v>0.19493116659479173</v>
      </c>
      <c r="BE410" s="34">
        <f t="shared" si="289"/>
        <v>-0.2123634174268916</v>
      </c>
      <c r="BF410" s="34">
        <f t="shared" si="290"/>
        <v>0.27160949593360462</v>
      </c>
      <c r="BG410" s="34">
        <f t="shared" si="291"/>
        <v>-0.22172561845661701</v>
      </c>
      <c r="BH410" s="34">
        <f t="shared" si="292"/>
        <v>-0.10345403161160056</v>
      </c>
      <c r="BI410" s="19">
        <f t="shared" si="300"/>
        <v>8.4775662629156479E-2</v>
      </c>
      <c r="BJ410" s="19">
        <f t="shared" si="301"/>
        <v>1.6590342938945637E-2</v>
      </c>
      <c r="BK410" s="19">
        <f t="shared" si="302"/>
        <v>-0.13154765749143235</v>
      </c>
      <c r="BL410" s="19">
        <f t="shared" si="303"/>
        <v>-3.580996960265051E-2</v>
      </c>
      <c r="BM410" s="19">
        <f t="shared" si="304"/>
        <v>0.10773513875302755</v>
      </c>
      <c r="BN410" s="19">
        <f t="shared" si="305"/>
        <v>-1.6971299530986684E-2</v>
      </c>
      <c r="BO410" s="19">
        <f t="shared" si="306"/>
        <v>-6.9023239942274203E-2</v>
      </c>
      <c r="BP410" s="19">
        <f t="shared" si="307"/>
        <v>-6.2682037607923402E-2</v>
      </c>
      <c r="BQ410" s="19">
        <f t="shared" si="308"/>
        <v>4.8113182508066225E-2</v>
      </c>
      <c r="BR410" s="19">
        <f t="shared" si="309"/>
        <v>-0.11633185562200765</v>
      </c>
      <c r="BS410" s="19">
        <f t="shared" si="310"/>
        <v>-7.6907993340335504E-2</v>
      </c>
      <c r="BT410" s="19">
        <f>IF(AND('[1]Ponderación por derecho'!$B$13&lt;&gt;1,'[1]Ponderación por derecho'!$B$13&lt;&gt;0),"Error ponderación",IFERROR(IF(SUM($BI$1126:$BS$1126)=0,0,SUMPRODUCT($BI$1126:$BS$1126,BI410:BS410)),""))</f>
        <v>-3.6284941242643975E-2</v>
      </c>
      <c r="BU410" s="34">
        <f t="shared" si="311"/>
        <v>-3.1492297902142988E-2</v>
      </c>
      <c r="BV410" s="16">
        <f t="shared" si="312"/>
        <v>0</v>
      </c>
      <c r="BW410" s="34">
        <f t="shared" si="293"/>
        <v>-2.0086866880318448</v>
      </c>
      <c r="BX410" s="34">
        <f t="shared" si="294"/>
        <v>-4.5697563206983059E-2</v>
      </c>
      <c r="BY410" s="34">
        <f t="shared" si="313"/>
        <v>0.73585719375712888</v>
      </c>
      <c r="BZ410" s="34">
        <f t="shared" si="314"/>
        <v>0.43950901916056634</v>
      </c>
      <c r="CA410" s="19">
        <f t="shared" si="295"/>
        <v>0.33313568005671779</v>
      </c>
      <c r="CB410" s="16"/>
      <c r="CC410" s="5">
        <f t="shared" si="296"/>
        <v>20045</v>
      </c>
      <c r="CD410" s="6">
        <f t="shared" si="297"/>
        <v>1.255934906654554E-3</v>
      </c>
      <c r="CE410" s="19">
        <f t="shared" si="298"/>
        <v>2.1344381695188894</v>
      </c>
      <c r="CF410" s="4">
        <f t="shared" si="299"/>
        <v>2.6807154031946233E-3</v>
      </c>
      <c r="CG410" s="3">
        <f>IF('Ponderación por derecho'!$D$20="Error ponderación","",CF410/$CF$1127)</f>
        <v>1.8009492518857135E-3</v>
      </c>
      <c r="CH410" s="39"/>
    </row>
    <row r="411" spans="1:86" ht="18.95" customHeight="1">
      <c r="A411" s="7">
        <v>20060</v>
      </c>
      <c r="B411" s="7" t="s">
        <v>685</v>
      </c>
      <c r="C411" s="7" t="s">
        <v>701</v>
      </c>
      <c r="D411" s="5">
        <v>0</v>
      </c>
      <c r="E411" s="5">
        <v>12697</v>
      </c>
      <c r="F411" s="5">
        <v>77.66968</v>
      </c>
      <c r="G411" s="5">
        <v>57.78313</v>
      </c>
      <c r="H411" s="5">
        <v>75.803330000000003</v>
      </c>
      <c r="I411" s="5">
        <v>30.863250000000001</v>
      </c>
      <c r="J411" s="5">
        <v>21.687999999999999</v>
      </c>
      <c r="K411" s="85">
        <v>1.67554E-2</v>
      </c>
      <c r="L411" s="85">
        <v>8.7256999999999994E-3</v>
      </c>
      <c r="M411" s="85">
        <v>2.5252999999999999E-3</v>
      </c>
      <c r="N411" s="85">
        <v>3.388E-4</v>
      </c>
      <c r="O411" s="85">
        <v>5.1764999999999997E-3</v>
      </c>
      <c r="P411" s="85">
        <v>2.55599E-2</v>
      </c>
      <c r="Q411" s="85">
        <v>2.7426999999999998E-3</v>
      </c>
      <c r="R411" s="85">
        <v>6.7350000000000005E-4</v>
      </c>
      <c r="S411" s="85">
        <v>3.2509999999999999E-4</v>
      </c>
      <c r="T411" s="5">
        <v>0.89027429999999996</v>
      </c>
      <c r="U411" s="5">
        <v>0.2396093</v>
      </c>
      <c r="V411" s="5">
        <v>0.83222499999999999</v>
      </c>
      <c r="W411" s="5">
        <v>0.73053480000000004</v>
      </c>
      <c r="X411" s="5">
        <v>0.81767800000000002</v>
      </c>
      <c r="Y411" s="5">
        <v>0.85182880000000005</v>
      </c>
      <c r="Z411" s="5">
        <v>3.4393800000000002E-2</v>
      </c>
      <c r="AA411" s="5">
        <v>2.7566E-4</v>
      </c>
      <c r="AB411" s="5">
        <v>1.5752E-4</v>
      </c>
      <c r="AC411" s="5">
        <v>0.57410000000000005</v>
      </c>
      <c r="AD411" s="40">
        <v>56689.611719303772</v>
      </c>
      <c r="AE411" s="19">
        <v>0.65943399999999996</v>
      </c>
      <c r="AF411" s="5">
        <v>1</v>
      </c>
      <c r="AG411" s="5">
        <v>0</v>
      </c>
      <c r="AH411" s="32">
        <v>1</v>
      </c>
      <c r="AI411" s="32">
        <v>0</v>
      </c>
      <c r="AJ411" s="32">
        <v>1</v>
      </c>
      <c r="AK411" s="16"/>
      <c r="AL411" s="34">
        <f t="shared" si="270"/>
        <v>0.50136255796379392</v>
      </c>
      <c r="AM411" s="34">
        <f t="shared" si="271"/>
        <v>0.157129576321453</v>
      </c>
      <c r="AN411" s="34">
        <f t="shared" si="272"/>
        <v>0.16792750655604144</v>
      </c>
      <c r="AO411" s="34">
        <f t="shared" si="273"/>
        <v>0.99633094340703077</v>
      </c>
      <c r="AP411" s="34">
        <f t="shared" si="274"/>
        <v>-0.23866428131612627</v>
      </c>
      <c r="AQ411" s="34">
        <f t="shared" si="275"/>
        <v>8.1074293044947135E-2</v>
      </c>
      <c r="AR411" s="34">
        <f t="shared" si="276"/>
        <v>-0.30373864984625193</v>
      </c>
      <c r="AS411" s="34">
        <f t="shared" si="277"/>
        <v>-0.92062083434443409</v>
      </c>
      <c r="AT411" s="34">
        <f t="shared" si="278"/>
        <v>-0.14297468906579114</v>
      </c>
      <c r="AU411" s="34">
        <f t="shared" si="279"/>
        <v>-0.29842312201243021</v>
      </c>
      <c r="AV411" s="34">
        <f t="shared" si="280"/>
        <v>-2.9948184903085279E-2</v>
      </c>
      <c r="AW411" s="34">
        <f t="shared" si="281"/>
        <v>-0.33481408949698294</v>
      </c>
      <c r="AX411" s="34">
        <f t="shared" si="282"/>
        <v>-0.18049928560630768</v>
      </c>
      <c r="AY411" s="34">
        <f t="shared" si="283"/>
        <v>-0.19749191180464268</v>
      </c>
      <c r="AZ411" s="34">
        <f t="shared" si="284"/>
        <v>-0.89844453813350189</v>
      </c>
      <c r="BA411" s="34">
        <f t="shared" si="285"/>
        <v>0.32377092165121202</v>
      </c>
      <c r="BB411" s="34">
        <f t="shared" si="286"/>
        <v>0.78080774466766656</v>
      </c>
      <c r="BC411" s="34">
        <f t="shared" si="287"/>
        <v>1.09672118608487</v>
      </c>
      <c r="BD411" s="34">
        <f t="shared" si="288"/>
        <v>0.12728066723555706</v>
      </c>
      <c r="BE411" s="34">
        <f t="shared" si="289"/>
        <v>-0.15226567745488873</v>
      </c>
      <c r="BF411" s="34">
        <f t="shared" si="290"/>
        <v>-0.67206215863861118</v>
      </c>
      <c r="BG411" s="34">
        <f t="shared" si="291"/>
        <v>-0.23658614757508598</v>
      </c>
      <c r="BH411" s="34">
        <f t="shared" si="292"/>
        <v>-0.11113780967797177</v>
      </c>
      <c r="BI411" s="19">
        <f t="shared" si="300"/>
        <v>0.19092424041740019</v>
      </c>
      <c r="BJ411" s="19">
        <f t="shared" si="301"/>
        <v>0.21139955704762256</v>
      </c>
      <c r="BK411" s="19">
        <f t="shared" si="302"/>
        <v>0.22582096990140996</v>
      </c>
      <c r="BL411" s="19">
        <f t="shared" si="303"/>
        <v>0.17919393444900139</v>
      </c>
      <c r="BM411" s="19">
        <f t="shared" si="304"/>
        <v>-0.13660224536433316</v>
      </c>
      <c r="BN411" s="19">
        <f t="shared" si="305"/>
        <v>0.10638289853527332</v>
      </c>
      <c r="BO411" s="19">
        <f t="shared" si="306"/>
        <v>-7.8975894741151367E-2</v>
      </c>
      <c r="BP411" s="19">
        <f t="shared" si="307"/>
        <v>0.16043163617874312</v>
      </c>
      <c r="BQ411" s="19">
        <f t="shared" si="308"/>
        <v>-0.12273050415981997</v>
      </c>
      <c r="BR411" s="19">
        <f t="shared" si="309"/>
        <v>2.2428166194688414E-2</v>
      </c>
      <c r="BS411" s="19">
        <f t="shared" si="310"/>
        <v>6.4244278827059839E-2</v>
      </c>
      <c r="BT411" s="19">
        <f>IF(AND('[1]Ponderación por derecho'!$B$13&lt;&gt;1,'[1]Ponderación por derecho'!$B$13&lt;&gt;0),"Error ponderación",IFERROR(IF(SUM($BI$1126:$BS$1126)=0,0,SUMPRODUCT($BI$1126:$BS$1126,BI411:BS411)),""))</f>
        <v>3.4706833599530827E-2</v>
      </c>
      <c r="BU411" s="34">
        <f t="shared" si="311"/>
        <v>4.0233298475795216E-2</v>
      </c>
      <c r="BV411" s="16">
        <f t="shared" si="312"/>
        <v>0</v>
      </c>
      <c r="BW411" s="34">
        <f t="shared" si="293"/>
        <v>0.89360743363799489</v>
      </c>
      <c r="BX411" s="34">
        <f t="shared" si="294"/>
        <v>-4.6358765328008131E-2</v>
      </c>
      <c r="BY411" s="34">
        <f t="shared" si="313"/>
        <v>-4.3565900771799115E-2</v>
      </c>
      <c r="BZ411" s="34">
        <f t="shared" si="314"/>
        <v>-0.26789425584606258</v>
      </c>
      <c r="CA411" s="19">
        <f t="shared" si="295"/>
        <v>-0.20454962418028994</v>
      </c>
      <c r="CB411" s="16"/>
      <c r="CC411" s="5">
        <f t="shared" si="296"/>
        <v>20060</v>
      </c>
      <c r="CD411" s="6">
        <f t="shared" si="297"/>
        <v>1.8568474044938135E-3</v>
      </c>
      <c r="CE411" s="19">
        <f t="shared" si="298"/>
        <v>1.8574519911308105</v>
      </c>
      <c r="CF411" s="4">
        <f t="shared" si="299"/>
        <v>3.4490049087031113E-3</v>
      </c>
      <c r="CG411" s="3">
        <f>IF('Ponderación por derecho'!$D$20="Error ponderación","",CF411/$CF$1127)</f>
        <v>2.3170989366035513E-3</v>
      </c>
      <c r="CH411" s="39"/>
    </row>
    <row r="412" spans="1:86" ht="18.95" customHeight="1">
      <c r="A412" s="7">
        <v>20175</v>
      </c>
      <c r="B412" s="7" t="s">
        <v>685</v>
      </c>
      <c r="C412" s="7" t="s">
        <v>700</v>
      </c>
      <c r="D412" s="5">
        <v>0</v>
      </c>
      <c r="E412" s="5">
        <v>4431</v>
      </c>
      <c r="F412" s="5">
        <v>86.704840000000004</v>
      </c>
      <c r="G412" s="5">
        <v>64.308549999999997</v>
      </c>
      <c r="H412" s="5">
        <v>82.603449999999995</v>
      </c>
      <c r="I412" s="5">
        <v>31.277850000000001</v>
      </c>
      <c r="J412" s="5">
        <v>40.634</v>
      </c>
      <c r="K412" s="85">
        <v>1.2527099999999999E-2</v>
      </c>
      <c r="L412" s="85">
        <v>4.7869999999999996E-3</v>
      </c>
      <c r="M412" s="85">
        <v>4.2157699999999999E-2</v>
      </c>
      <c r="N412" s="85">
        <v>8.6580000000000001E-4</v>
      </c>
      <c r="O412" s="85">
        <v>6.2543E-3</v>
      </c>
      <c r="P412" s="85">
        <v>1.7660100000000001E-2</v>
      </c>
      <c r="Q412" s="85">
        <v>3.1510000000000002E-4</v>
      </c>
      <c r="R412" s="85">
        <v>2.2472E-3</v>
      </c>
      <c r="S412" s="85">
        <v>9.8090000000000004E-4</v>
      </c>
      <c r="T412" s="5">
        <v>0.97820870000000004</v>
      </c>
      <c r="U412" s="5">
        <v>0.15863340000000001</v>
      </c>
      <c r="V412" s="5">
        <v>0.79261309999999996</v>
      </c>
      <c r="W412" s="5">
        <v>0.57562329999999995</v>
      </c>
      <c r="X412" s="5">
        <v>0.82382270000000002</v>
      </c>
      <c r="Y412" s="5">
        <v>0.79612190000000005</v>
      </c>
      <c r="Z412" s="5">
        <v>0.18154909999999999</v>
      </c>
      <c r="AA412" s="5">
        <v>3.3851999999999998E-4</v>
      </c>
      <c r="AB412" s="5">
        <v>0</v>
      </c>
      <c r="AC412" s="5">
        <v>0.55789999999999995</v>
      </c>
      <c r="AD412" s="40">
        <v>6753.4867975626266</v>
      </c>
      <c r="AE412" s="19">
        <v>0.75377360000000004</v>
      </c>
      <c r="AF412" s="5">
        <v>1</v>
      </c>
      <c r="AG412" s="5">
        <v>0</v>
      </c>
      <c r="AH412" s="32">
        <v>1</v>
      </c>
      <c r="AI412" s="32">
        <v>0</v>
      </c>
      <c r="AJ412" s="32">
        <v>1</v>
      </c>
      <c r="AK412" s="16"/>
      <c r="AL412" s="34">
        <f t="shared" si="270"/>
        <v>1.0528949093393627</v>
      </c>
      <c r="AM412" s="34">
        <f t="shared" si="271"/>
        <v>0.81261401485758611</v>
      </c>
      <c r="AN412" s="34">
        <f t="shared" si="272"/>
        <v>0.98559921939978112</v>
      </c>
      <c r="AO412" s="34">
        <f t="shared" si="273"/>
        <v>1.0333362656278371</v>
      </c>
      <c r="AP412" s="34">
        <f t="shared" si="274"/>
        <v>1.1923244344239814</v>
      </c>
      <c r="AQ412" s="34">
        <f t="shared" si="275"/>
        <v>-3.8535981458187901E-2</v>
      </c>
      <c r="AR412" s="34">
        <f t="shared" si="276"/>
        <v>-0.44158362922597816</v>
      </c>
      <c r="AS412" s="34">
        <f t="shared" si="277"/>
        <v>-0.30397473159887861</v>
      </c>
      <c r="AT412" s="34">
        <f t="shared" si="278"/>
        <v>-0.13088221010781056</v>
      </c>
      <c r="AU412" s="34">
        <f t="shared" si="279"/>
        <v>-0.27104230901561127</v>
      </c>
      <c r="AV412" s="34">
        <f t="shared" si="280"/>
        <v>-0.22121603112824897</v>
      </c>
      <c r="AW412" s="34">
        <f t="shared" si="281"/>
        <v>-0.40282345763389438</v>
      </c>
      <c r="AX412" s="34">
        <f t="shared" si="282"/>
        <v>-0.13024237606241107</v>
      </c>
      <c r="AY412" s="34">
        <f t="shared" si="283"/>
        <v>-0.17202985473890597</v>
      </c>
      <c r="AZ412" s="34">
        <f t="shared" si="284"/>
        <v>0.62918360036974252</v>
      </c>
      <c r="BA412" s="34">
        <f t="shared" si="285"/>
        <v>-0.44594237067795084</v>
      </c>
      <c r="BB412" s="34">
        <f t="shared" si="286"/>
        <v>-0.1908338104078714</v>
      </c>
      <c r="BC412" s="34">
        <f t="shared" si="287"/>
        <v>-0.63321529548177991</v>
      </c>
      <c r="BD412" s="34">
        <f t="shared" si="288"/>
        <v>0.20092094844739306</v>
      </c>
      <c r="BE412" s="34">
        <f t="shared" si="289"/>
        <v>-1.0040297763853856</v>
      </c>
      <c r="BF412" s="34">
        <f t="shared" si="290"/>
        <v>0.80017363258679819</v>
      </c>
      <c r="BG412" s="34">
        <f t="shared" si="291"/>
        <v>-0.23167250357746902</v>
      </c>
      <c r="BH412" s="34">
        <f t="shared" si="292"/>
        <v>-0.11506432621005545</v>
      </c>
      <c r="BI412" s="19">
        <f t="shared" si="300"/>
        <v>0.16704028908788079</v>
      </c>
      <c r="BJ412" s="19">
        <f t="shared" si="301"/>
        <v>6.0065525074578852E-2</v>
      </c>
      <c r="BK412" s="19">
        <f t="shared" si="302"/>
        <v>3.8568294086234745E-2</v>
      </c>
      <c r="BL412" s="19">
        <f t="shared" si="303"/>
        <v>0.46100634961577608</v>
      </c>
      <c r="BM412" s="19">
        <f t="shared" si="304"/>
        <v>0.37406769128525436</v>
      </c>
      <c r="BN412" s="19">
        <f t="shared" si="305"/>
        <v>-5.7450299391423952E-2</v>
      </c>
      <c r="BO412" s="19">
        <f t="shared" si="306"/>
        <v>0.4198988027878951</v>
      </c>
      <c r="BP412" s="19">
        <f t="shared" si="307"/>
        <v>0.46132626663847581</v>
      </c>
      <c r="BQ412" s="19">
        <f t="shared" si="308"/>
        <v>0.56034622906241827</v>
      </c>
      <c r="BR412" s="19">
        <f t="shared" si="309"/>
        <v>0.21639751700766255</v>
      </c>
      <c r="BS412" s="19">
        <f t="shared" si="310"/>
        <v>0.25526690946346708</v>
      </c>
      <c r="BT412" s="19">
        <f>IF(AND('[1]Ponderación por derecho'!$B$13&lt;&gt;1,'[1]Ponderación por derecho'!$B$13&lt;&gt;0),"Error ponderación",IFERROR(IF(SUM($BI$1126:$BS$1126)=0,0,SUMPRODUCT($BI$1126:$BS$1126,BI412:BS412)),""))</f>
        <v>0.20472741659143615</v>
      </c>
      <c r="BU412" s="34">
        <f t="shared" si="311"/>
        <v>0.21201133527977775</v>
      </c>
      <c r="BV412" s="16">
        <f t="shared" si="312"/>
        <v>0</v>
      </c>
      <c r="BW412" s="34">
        <f t="shared" si="293"/>
        <v>0.65910785872003141</v>
      </c>
      <c r="BX412" s="34">
        <f t="shared" si="294"/>
        <v>-4.9170256508157886E-2</v>
      </c>
      <c r="BY412" s="34">
        <f t="shared" si="313"/>
        <v>0.3461456464926651</v>
      </c>
      <c r="BZ412" s="34">
        <f t="shared" si="314"/>
        <v>-0.31869441623484623</v>
      </c>
      <c r="CA412" s="19">
        <f t="shared" si="295"/>
        <v>-0.24316196972488183</v>
      </c>
      <c r="CB412" s="16"/>
      <c r="CC412" s="5">
        <f t="shared" si="296"/>
        <v>20175</v>
      </c>
      <c r="CD412" s="6">
        <f t="shared" si="297"/>
        <v>6.4800274468867353E-4</v>
      </c>
      <c r="CE412" s="19">
        <f t="shared" si="298"/>
        <v>2.0436635112167427</v>
      </c>
      <c r="CF412" s="4">
        <f t="shared" si="299"/>
        <v>1.3242995644885411E-3</v>
      </c>
      <c r="CG412" s="3">
        <f>IF('Ponderación por derecho'!$D$20="Error ponderación","",CF412/$CF$1127)</f>
        <v>8.8968650200465182E-4</v>
      </c>
      <c r="CH412" s="39"/>
    </row>
    <row r="413" spans="1:86" ht="18.95" customHeight="1">
      <c r="A413" s="7">
        <v>20178</v>
      </c>
      <c r="B413" s="7" t="s">
        <v>685</v>
      </c>
      <c r="C413" s="7" t="s">
        <v>699</v>
      </c>
      <c r="D413" s="5">
        <v>0</v>
      </c>
      <c r="E413" s="5">
        <v>8443</v>
      </c>
      <c r="F413" s="5">
        <v>71.029430000000005</v>
      </c>
      <c r="G413" s="5">
        <v>50.65558</v>
      </c>
      <c r="H413" s="5">
        <v>75.960250000000002</v>
      </c>
      <c r="I413" s="5">
        <v>23.983360000000001</v>
      </c>
      <c r="J413" s="5">
        <v>26.280390000000001</v>
      </c>
      <c r="K413" s="85">
        <v>1.7801500000000001E-2</v>
      </c>
      <c r="L413" s="85">
        <v>4.4032999999999997E-3</v>
      </c>
      <c r="M413" s="85">
        <v>2.8909899999999999E-2</v>
      </c>
      <c r="N413" s="85">
        <v>3.993E-4</v>
      </c>
      <c r="O413" s="85">
        <v>2.2317000000000001E-3</v>
      </c>
      <c r="P413" s="85">
        <v>5.2566000000000002E-3</v>
      </c>
      <c r="Q413" s="85">
        <v>9.6899999999999997E-5</v>
      </c>
      <c r="R413" s="85">
        <v>0</v>
      </c>
      <c r="S413" s="85">
        <v>0</v>
      </c>
      <c r="T413" s="5">
        <v>0.97612259999999995</v>
      </c>
      <c r="U413" s="5">
        <v>0.18148610000000001</v>
      </c>
      <c r="V413" s="5">
        <v>0.85931930000000001</v>
      </c>
      <c r="W413" s="5">
        <v>0.58784749999999997</v>
      </c>
      <c r="X413" s="5">
        <v>0.81468280000000004</v>
      </c>
      <c r="Y413" s="5">
        <v>0.8767819</v>
      </c>
      <c r="Z413" s="5">
        <v>0.174764</v>
      </c>
      <c r="AA413" s="5">
        <v>5.9221000000000002E-4</v>
      </c>
      <c r="AB413" s="5">
        <v>1.1844E-4</v>
      </c>
      <c r="AC413" s="5">
        <v>0.47270000000000001</v>
      </c>
      <c r="AD413" s="40">
        <v>0</v>
      </c>
      <c r="AE413" s="19">
        <v>0.6</v>
      </c>
      <c r="AF413" s="5">
        <v>1</v>
      </c>
      <c r="AG413" s="5">
        <v>1</v>
      </c>
      <c r="AH413" s="32">
        <v>1</v>
      </c>
      <c r="AI413" s="32">
        <v>0</v>
      </c>
      <c r="AJ413" s="32">
        <v>0</v>
      </c>
      <c r="AK413" s="16"/>
      <c r="AL413" s="34">
        <f t="shared" si="270"/>
        <v>9.6022453724177129E-2</v>
      </c>
      <c r="AM413" s="34">
        <f t="shared" si="271"/>
        <v>-0.55883937431899888</v>
      </c>
      <c r="AN413" s="34">
        <f t="shared" si="272"/>
        <v>0.18679615081223683</v>
      </c>
      <c r="AO413" s="34">
        <f t="shared" si="273"/>
        <v>0.38226305557851342</v>
      </c>
      <c r="AP413" s="34">
        <f t="shared" si="274"/>
        <v>0.10819828958420707</v>
      </c>
      <c r="AQ413" s="34">
        <f t="shared" si="275"/>
        <v>0.1106664005486081</v>
      </c>
      <c r="AR413" s="34">
        <f t="shared" si="276"/>
        <v>-0.45501220174686097</v>
      </c>
      <c r="AS413" s="34">
        <f t="shared" si="277"/>
        <v>-0.51009912073384311</v>
      </c>
      <c r="AT413" s="34">
        <f t="shared" si="278"/>
        <v>-0.14158646330306282</v>
      </c>
      <c r="AU413" s="34">
        <f t="shared" si="279"/>
        <v>-0.37323386437004052</v>
      </c>
      <c r="AV413" s="34">
        <f t="shared" si="280"/>
        <v>-0.52152625805219877</v>
      </c>
      <c r="AW413" s="34">
        <f t="shared" si="281"/>
        <v>-0.40893634448818422</v>
      </c>
      <c r="AX413" s="34">
        <f t="shared" si="282"/>
        <v>-0.20200785050292994</v>
      </c>
      <c r="AY413" s="34">
        <f t="shared" si="283"/>
        <v>-0.21011422768154267</v>
      </c>
      <c r="AZ413" s="34">
        <f t="shared" si="284"/>
        <v>0.59294311814968126</v>
      </c>
      <c r="BA413" s="34">
        <f t="shared" si="285"/>
        <v>-0.22871691278726158</v>
      </c>
      <c r="BB413" s="34">
        <f t="shared" si="286"/>
        <v>1.4454046911833132</v>
      </c>
      <c r="BC413" s="34">
        <f t="shared" si="287"/>
        <v>-0.49670451650173603</v>
      </c>
      <c r="BD413" s="34">
        <f t="shared" si="288"/>
        <v>9.1385119806766488E-2</v>
      </c>
      <c r="BE413" s="34">
        <f t="shared" si="289"/>
        <v>0.22926972905709697</v>
      </c>
      <c r="BF413" s="34">
        <f t="shared" si="290"/>
        <v>0.73229115015467705</v>
      </c>
      <c r="BG413" s="34">
        <f t="shared" si="291"/>
        <v>-0.2118420494610922</v>
      </c>
      <c r="BH413" s="34">
        <f t="shared" si="292"/>
        <v>-0.11211196068148771</v>
      </c>
      <c r="BI413" s="19">
        <f t="shared" si="300"/>
        <v>2.2915212857861116E-2</v>
      </c>
      <c r="BJ413" s="19">
        <f t="shared" si="301"/>
        <v>0.14385103837248447</v>
      </c>
      <c r="BK413" s="19">
        <f t="shared" si="302"/>
        <v>-0.30359372783713401</v>
      </c>
      <c r="BL413" s="19">
        <f t="shared" si="303"/>
        <v>-2.2782004789442846E-2</v>
      </c>
      <c r="BM413" s="19">
        <f t="shared" si="304"/>
        <v>-5.7883484993022316E-2</v>
      </c>
      <c r="BN413" s="19">
        <f t="shared" si="305"/>
        <v>-6.5411358423641555E-2</v>
      </c>
      <c r="BO413" s="19">
        <f t="shared" si="306"/>
        <v>0.18875660974667016</v>
      </c>
      <c r="BP413" s="19">
        <f t="shared" si="307"/>
        <v>-5.2992698389376404E-2</v>
      </c>
      <c r="BQ413" s="19">
        <f t="shared" si="308"/>
        <v>0.20606645873243715</v>
      </c>
      <c r="BR413" s="19">
        <f t="shared" si="309"/>
        <v>-0.10864460780615258</v>
      </c>
      <c r="BS413" s="19">
        <f t="shared" si="310"/>
        <v>-7.5401244879617746E-2</v>
      </c>
      <c r="BT413" s="19">
        <f>IF(AND('[1]Ponderación por derecho'!$B$13&lt;&gt;1,'[1]Ponderación por derecho'!$B$13&lt;&gt;0),"Error ponderación",IFERROR(IF(SUM($BI$1126:$BS$1126)=0,0,SUMPRODUCT($BI$1126:$BS$1126,BI413:BS413)),""))</f>
        <v>0.10352510502073951</v>
      </c>
      <c r="BU413" s="34">
        <f t="shared" si="311"/>
        <v>0.10976292455372524</v>
      </c>
      <c r="BV413" s="16">
        <f t="shared" si="312"/>
        <v>0</v>
      </c>
      <c r="BW413" s="34">
        <f t="shared" si="293"/>
        <v>-0.57418620195962</v>
      </c>
      <c r="BX413" s="34">
        <f t="shared" si="294"/>
        <v>-4.9550489627895586E-2</v>
      </c>
      <c r="BY413" s="34">
        <f t="shared" si="313"/>
        <v>-0.28908439035746775</v>
      </c>
      <c r="BZ413" s="34">
        <f t="shared" si="314"/>
        <v>0.3042736939816611</v>
      </c>
      <c r="CA413" s="19">
        <f t="shared" si="295"/>
        <v>0.23034558912629491</v>
      </c>
      <c r="CB413" s="16"/>
      <c r="CC413" s="5">
        <f t="shared" si="296"/>
        <v>20178</v>
      </c>
      <c r="CD413" s="6">
        <f t="shared" si="297"/>
        <v>1.2347296712720537E-3</v>
      </c>
      <c r="CE413" s="19">
        <f t="shared" si="298"/>
        <v>2.9144901540617147</v>
      </c>
      <c r="CF413" s="4">
        <f t="shared" si="299"/>
        <v>3.5986074698502583E-3</v>
      </c>
      <c r="CG413" s="3">
        <f>IF('Ponderación por derecho'!$D$20="Error ponderación","",CF413/$CF$1127)</f>
        <v>2.4176044286289503E-3</v>
      </c>
      <c r="CH413" s="39"/>
    </row>
    <row r="414" spans="1:86" ht="18.95" customHeight="1">
      <c r="A414" s="7">
        <v>20228</v>
      </c>
      <c r="B414" s="7" t="s">
        <v>685</v>
      </c>
      <c r="C414" s="7" t="s">
        <v>698</v>
      </c>
      <c r="D414" s="5">
        <v>0</v>
      </c>
      <c r="E414" s="5">
        <v>15994</v>
      </c>
      <c r="F414" s="5">
        <v>76.241060000000004</v>
      </c>
      <c r="G414" s="5">
        <v>59.105849999999997</v>
      </c>
      <c r="H414" s="5">
        <v>78.12321</v>
      </c>
      <c r="I414" s="5">
        <v>26.678100000000001</v>
      </c>
      <c r="J414" s="5">
        <v>22.185189999999999</v>
      </c>
      <c r="K414" s="85">
        <v>1.5059899999999999E-2</v>
      </c>
      <c r="L414" s="85">
        <v>1.8878200000000001E-2</v>
      </c>
      <c r="M414" s="85">
        <v>9.6316399999999996E-2</v>
      </c>
      <c r="N414" s="85">
        <v>3.8519999999999998E-4</v>
      </c>
      <c r="O414" s="85">
        <v>6.5515E-3</v>
      </c>
      <c r="P414" s="85">
        <v>3.4366599999999997E-2</v>
      </c>
      <c r="Q414" s="85">
        <v>1.6575300000000001E-2</v>
      </c>
      <c r="R414" s="85">
        <v>3.5439999999999999E-4</v>
      </c>
      <c r="S414" s="85">
        <v>2.8939999999999999E-4</v>
      </c>
      <c r="T414" s="5">
        <v>0.95057829999999999</v>
      </c>
      <c r="U414" s="5">
        <v>0.1757215</v>
      </c>
      <c r="V414" s="5">
        <v>0.84916460000000005</v>
      </c>
      <c r="W414" s="5">
        <v>0.6983876</v>
      </c>
      <c r="X414" s="5">
        <v>0.82655690000000004</v>
      </c>
      <c r="Y414" s="5">
        <v>0.81855359999999999</v>
      </c>
      <c r="Z414" s="5">
        <v>3.1333E-2</v>
      </c>
      <c r="AA414" s="5">
        <v>5.9396999999999998E-4</v>
      </c>
      <c r="AB414" s="5">
        <v>3.7513999999999999E-4</v>
      </c>
      <c r="AC414" s="5">
        <v>0.65380000000000005</v>
      </c>
      <c r="AD414" s="40">
        <v>15085.713392522195</v>
      </c>
      <c r="AE414" s="19" t="s">
        <v>1121</v>
      </c>
      <c r="AF414" s="5">
        <v>1</v>
      </c>
      <c r="AG414" s="5">
        <v>1</v>
      </c>
      <c r="AH414" s="32">
        <v>1</v>
      </c>
      <c r="AI414" s="32">
        <v>0</v>
      </c>
      <c r="AJ414" s="32">
        <v>1</v>
      </c>
      <c r="AK414" s="16"/>
      <c r="AL414" s="34">
        <f t="shared" si="270"/>
        <v>0.41415545285196831</v>
      </c>
      <c r="AM414" s="34">
        <f t="shared" si="271"/>
        <v>0.2899980164433934</v>
      </c>
      <c r="AN414" s="34">
        <f t="shared" si="272"/>
        <v>0.4468785034784391</v>
      </c>
      <c r="AO414" s="34">
        <f t="shared" si="273"/>
        <v>0.62278336913687238</v>
      </c>
      <c r="AP414" s="34">
        <f t="shared" si="274"/>
        <v>-0.20111159053290956</v>
      </c>
      <c r="AQ414" s="34">
        <f t="shared" si="275"/>
        <v>3.3111939281007606E-2</v>
      </c>
      <c r="AR414" s="34">
        <f t="shared" si="276"/>
        <v>5.1574309544580296E-2</v>
      </c>
      <c r="AS414" s="34">
        <f t="shared" si="277"/>
        <v>0.53868812214618134</v>
      </c>
      <c r="AT414" s="34">
        <f t="shared" si="278"/>
        <v>-0.14191000021635986</v>
      </c>
      <c r="AU414" s="34">
        <f t="shared" si="279"/>
        <v>-0.26349213493632517</v>
      </c>
      <c r="AV414" s="34">
        <f t="shared" si="280"/>
        <v>0.18327728173545607</v>
      </c>
      <c r="AW414" s="34">
        <f t="shared" si="281"/>
        <v>5.2707077783723078E-2</v>
      </c>
      <c r="AX414" s="34">
        <f t="shared" si="282"/>
        <v>-0.19068990633164123</v>
      </c>
      <c r="AY414" s="34">
        <f t="shared" si="283"/>
        <v>-0.19887799816823953</v>
      </c>
      <c r="AZ414" s="34">
        <f t="shared" si="284"/>
        <v>0.14917831781706586</v>
      </c>
      <c r="BA414" s="34">
        <f t="shared" si="285"/>
        <v>-0.28351209561277757</v>
      </c>
      <c r="BB414" s="34">
        <f t="shared" si="286"/>
        <v>1.1963197318825596</v>
      </c>
      <c r="BC414" s="34">
        <f t="shared" si="287"/>
        <v>0.73772515247716852</v>
      </c>
      <c r="BD414" s="34">
        <f t="shared" si="288"/>
        <v>0.23368857858220898</v>
      </c>
      <c r="BE414" s="34">
        <f t="shared" si="289"/>
        <v>-0.66104682924635649</v>
      </c>
      <c r="BF414" s="34">
        <f t="shared" si="290"/>
        <v>-0.70268436055578798</v>
      </c>
      <c r="BG414" s="34">
        <f t="shared" si="291"/>
        <v>-0.21170447368260339</v>
      </c>
      <c r="BH414" s="34">
        <f t="shared" si="292"/>
        <v>-0.10571317453505626</v>
      </c>
      <c r="BI414" s="19">
        <f t="shared" si="300"/>
        <v>6.5492782382223044E-2</v>
      </c>
      <c r="BJ414" s="19">
        <f t="shared" si="301"/>
        <v>0.51263068595684447</v>
      </c>
      <c r="BK414" s="19">
        <f t="shared" si="302"/>
        <v>0.56352290915843939</v>
      </c>
      <c r="BL414" s="19">
        <f t="shared" si="303"/>
        <v>0.13612272631780423</v>
      </c>
      <c r="BM414" s="19">
        <f t="shared" si="304"/>
        <v>-7.6971715629008577E-2</v>
      </c>
      <c r="BN414" s="19">
        <f t="shared" si="305"/>
        <v>-2.120469821964403E-2</v>
      </c>
      <c r="BO414" s="19">
        <f t="shared" si="306"/>
        <v>0.27488958824588711</v>
      </c>
      <c r="BP414" s="19">
        <f t="shared" si="307"/>
        <v>0.11173277326016354</v>
      </c>
      <c r="BQ414" s="19">
        <f t="shared" si="308"/>
        <v>-0.16246896862401974</v>
      </c>
      <c r="BR414" s="19">
        <f t="shared" si="309"/>
        <v>1.1909936670417935E-3</v>
      </c>
      <c r="BS414" s="19">
        <f t="shared" si="310"/>
        <v>3.6521426716224173E-2</v>
      </c>
      <c r="BT414" s="19">
        <f>IF(AND('[1]Ponderación por derecho'!$B$13&lt;&gt;1,'[1]Ponderación por derecho'!$B$13&lt;&gt;0),"Error ponderación",IFERROR(IF(SUM($BI$1126:$BS$1126)=0,0,SUMPRODUCT($BI$1126:$BS$1126,BI414:BS414)),""))</f>
        <v>0.23360952184841924</v>
      </c>
      <c r="BU414" s="34">
        <f t="shared" si="311"/>
        <v>0.24119198654272953</v>
      </c>
      <c r="BV414" s="16">
        <f t="shared" si="312"/>
        <v>0</v>
      </c>
      <c r="BW414" s="34">
        <f t="shared" si="293"/>
        <v>2.0472874411047588</v>
      </c>
      <c r="BX414" s="34">
        <f t="shared" si="294"/>
        <v>-4.8701137576333466E-2</v>
      </c>
      <c r="BY414" s="34" t="str">
        <f t="shared" si="313"/>
        <v/>
      </c>
      <c r="BZ414" s="34">
        <f t="shared" si="314"/>
        <v>-0.99929315176421263</v>
      </c>
      <c r="CA414" s="19">
        <f t="shared" si="295"/>
        <v>-0.76047359536444492</v>
      </c>
      <c r="CB414" s="16"/>
      <c r="CC414" s="5">
        <f t="shared" si="296"/>
        <v>20228</v>
      </c>
      <c r="CD414" s="6">
        <f t="shared" si="297"/>
        <v>2.339010584191073E-3</v>
      </c>
      <c r="CE414" s="19">
        <f t="shared" si="298"/>
        <v>1.0969601517637855</v>
      </c>
      <c r="CF414" s="4">
        <f t="shared" si="299"/>
        <v>2.5658014054113398E-3</v>
      </c>
      <c r="CG414" s="3">
        <f>IF('Ponderación por derecho'!$D$20="Error ponderación","",CF414/$CF$1127)</f>
        <v>1.7237481144235375E-3</v>
      </c>
      <c r="CH414" s="39"/>
    </row>
    <row r="415" spans="1:86" ht="18.95" customHeight="1">
      <c r="A415" s="7">
        <v>20238</v>
      </c>
      <c r="B415" s="7" t="s">
        <v>685</v>
      </c>
      <c r="C415" s="7" t="s">
        <v>697</v>
      </c>
      <c r="D415" s="5">
        <v>0</v>
      </c>
      <c r="E415" s="5">
        <v>9263</v>
      </c>
      <c r="F415" s="5">
        <v>79.131929999999997</v>
      </c>
      <c r="G415" s="5">
        <v>61.077779999999997</v>
      </c>
      <c r="H415" s="5">
        <v>79.340609999999998</v>
      </c>
      <c r="I415" s="5">
        <v>25.637409999999999</v>
      </c>
      <c r="J415" s="5">
        <v>27.26774</v>
      </c>
      <c r="K415" s="85">
        <v>2.1072E-3</v>
      </c>
      <c r="L415" s="85">
        <v>8.3469999999999996E-4</v>
      </c>
      <c r="M415" s="85">
        <v>1.4422600000000001E-2</v>
      </c>
      <c r="N415" s="85">
        <v>0</v>
      </c>
      <c r="O415" s="85">
        <v>1.2975E-3</v>
      </c>
      <c r="P415" s="85">
        <v>2.8580000000000001E-4</v>
      </c>
      <c r="Q415" s="85">
        <v>9.31E-5</v>
      </c>
      <c r="R415" s="85">
        <v>4.6199999999999998E-5</v>
      </c>
      <c r="S415" s="85">
        <v>0</v>
      </c>
      <c r="T415" s="5">
        <v>0.97301780000000004</v>
      </c>
      <c r="U415" s="5">
        <v>0.20660139999999999</v>
      </c>
      <c r="V415" s="5">
        <v>0.84334609999999999</v>
      </c>
      <c r="W415" s="5">
        <v>0.66678309999999996</v>
      </c>
      <c r="X415" s="5">
        <v>0.81880889999999995</v>
      </c>
      <c r="Y415" s="5">
        <v>0.84055190000000002</v>
      </c>
      <c r="Z415" s="5">
        <v>0.16261059999999999</v>
      </c>
      <c r="AA415" s="5">
        <v>5.3978000000000001E-4</v>
      </c>
      <c r="AB415" s="5">
        <v>8.6364999999999999E-4</v>
      </c>
      <c r="AC415" s="5">
        <v>0.56340000000000001</v>
      </c>
      <c r="AD415" s="40">
        <v>7810.6444996221526</v>
      </c>
      <c r="AE415" s="19">
        <v>0.84811320000000001</v>
      </c>
      <c r="AF415" s="5">
        <v>1</v>
      </c>
      <c r="AG415" s="5">
        <v>1</v>
      </c>
      <c r="AH415" s="32">
        <v>1</v>
      </c>
      <c r="AI415" s="32">
        <v>0</v>
      </c>
      <c r="AJ415" s="32">
        <v>1</v>
      </c>
      <c r="AK415" s="16"/>
      <c r="AL415" s="34">
        <f t="shared" si="270"/>
        <v>0.5906225357393865</v>
      </c>
      <c r="AM415" s="34">
        <f t="shared" si="271"/>
        <v>0.48808019795547353</v>
      </c>
      <c r="AN415" s="34">
        <f t="shared" si="272"/>
        <v>0.59326320598603721</v>
      </c>
      <c r="AO415" s="34">
        <f t="shared" si="273"/>
        <v>0.52989608312150582</v>
      </c>
      <c r="AP415" s="34">
        <f t="shared" si="274"/>
        <v>0.18277269623922629</v>
      </c>
      <c r="AQ415" s="34">
        <f t="shared" si="275"/>
        <v>-0.33329441848848768</v>
      </c>
      <c r="AR415" s="34">
        <f t="shared" si="276"/>
        <v>-0.57990457573180287</v>
      </c>
      <c r="AS415" s="34">
        <f t="shared" si="277"/>
        <v>-0.73550906523141801</v>
      </c>
      <c r="AT415" s="34">
        <f t="shared" si="278"/>
        <v>-0.15074875333706975</v>
      </c>
      <c r="AU415" s="34">
        <f t="shared" si="279"/>
        <v>-0.39696661209840223</v>
      </c>
      <c r="AV415" s="34">
        <f t="shared" si="280"/>
        <v>-0.64187793910944635</v>
      </c>
      <c r="AW415" s="34">
        <f t="shared" si="281"/>
        <v>-0.40904280172945967</v>
      </c>
      <c r="AX415" s="34">
        <f t="shared" si="282"/>
        <v>-0.20053243001558926</v>
      </c>
      <c r="AY415" s="34">
        <f t="shared" si="283"/>
        <v>-0.21011422768154267</v>
      </c>
      <c r="AZ415" s="34">
        <f t="shared" si="284"/>
        <v>0.53900541180921924</v>
      </c>
      <c r="BA415" s="34">
        <f t="shared" si="285"/>
        <v>1.0015602082404717E-2</v>
      </c>
      <c r="BB415" s="34">
        <f t="shared" si="286"/>
        <v>1.0535975603076775</v>
      </c>
      <c r="BC415" s="34">
        <f t="shared" si="287"/>
        <v>0.38478958906403776</v>
      </c>
      <c r="BD415" s="34">
        <f t="shared" si="288"/>
        <v>0.14083377707370381</v>
      </c>
      <c r="BE415" s="34">
        <f t="shared" si="289"/>
        <v>-0.32469061165925744</v>
      </c>
      <c r="BF415" s="34">
        <f t="shared" si="290"/>
        <v>0.61070075915225375</v>
      </c>
      <c r="BG415" s="34">
        <f t="shared" si="291"/>
        <v>-0.2159404006350511</v>
      </c>
      <c r="BH415" s="34">
        <f t="shared" si="292"/>
        <v>-9.3536037720123574E-2</v>
      </c>
      <c r="BI415" s="19">
        <f t="shared" si="300"/>
        <v>8.9994796526651419E-2</v>
      </c>
      <c r="BJ415" s="19">
        <f t="shared" si="301"/>
        <v>0.32059106084378269</v>
      </c>
      <c r="BK415" s="19">
        <f t="shared" si="302"/>
        <v>7.9967686524002088E-2</v>
      </c>
      <c r="BL415" s="19">
        <f t="shared" si="303"/>
        <v>0.21993689120115839</v>
      </c>
      <c r="BM415" s="19">
        <f t="shared" si="304"/>
        <v>-2.4453379595157365E-2</v>
      </c>
      <c r="BN415" s="19">
        <f t="shared" si="305"/>
        <v>-0.12531533834310576</v>
      </c>
      <c r="BO415" s="19">
        <f t="shared" si="306"/>
        <v>0.21995289773375512</v>
      </c>
      <c r="BP415" s="19">
        <f t="shared" si="307"/>
        <v>0.1950450528618986</v>
      </c>
      <c r="BQ415" s="19">
        <f t="shared" si="308"/>
        <v>0.33040302240336589</v>
      </c>
      <c r="BR415" s="19">
        <f t="shared" si="309"/>
        <v>5.485596914093091E-2</v>
      </c>
      <c r="BS415" s="19">
        <f t="shared" si="310"/>
        <v>9.5657423445906761E-2</v>
      </c>
      <c r="BT415" s="19">
        <f>IF(AND('[1]Ponderación por derecho'!$B$13&lt;&gt;1,'[1]Ponderación por derecho'!$B$13&lt;&gt;0),"Error ponderación",IFERROR(IF(SUM($BI$1126:$BS$1126)=0,0,SUMPRODUCT($BI$1126:$BS$1126,BI415:BS415)),""))</f>
        <v>0.13650005953270239</v>
      </c>
      <c r="BU415" s="34">
        <f t="shared" si="311"/>
        <v>0.14307873167594459</v>
      </c>
      <c r="BV415" s="16">
        <f t="shared" si="312"/>
        <v>0</v>
      </c>
      <c r="BW415" s="34">
        <f t="shared" si="293"/>
        <v>0.73872191193292058</v>
      </c>
      <c r="BX415" s="34">
        <f t="shared" si="294"/>
        <v>-4.9110736680377381E-2</v>
      </c>
      <c r="BY415" s="34">
        <f t="shared" si="313"/>
        <v>0.73585719375712888</v>
      </c>
      <c r="BZ415" s="34">
        <f t="shared" si="314"/>
        <v>-0.47515612300322402</v>
      </c>
      <c r="CA415" s="19">
        <f t="shared" si="295"/>
        <v>-0.36208587547639021</v>
      </c>
      <c r="CB415" s="16"/>
      <c r="CC415" s="5">
        <f t="shared" si="296"/>
        <v>20238</v>
      </c>
      <c r="CD415" s="6">
        <f t="shared" si="297"/>
        <v>1.3546489334351575E-3</v>
      </c>
      <c r="CE415" s="19">
        <f t="shared" si="298"/>
        <v>2.1732923799091384</v>
      </c>
      <c r="CF415" s="4">
        <f t="shared" si="299"/>
        <v>2.9440482044866692E-3</v>
      </c>
      <c r="CG415" s="3">
        <f>IF('Ponderación por derecho'!$D$20="Error ponderación","",CF415/$CF$1127)</f>
        <v>1.9778606132777937E-3</v>
      </c>
      <c r="CH415" s="39"/>
    </row>
    <row r="416" spans="1:86" ht="18.95" customHeight="1">
      <c r="A416" s="7">
        <v>20250</v>
      </c>
      <c r="B416" s="7" t="s">
        <v>685</v>
      </c>
      <c r="C416" s="7" t="s">
        <v>696</v>
      </c>
      <c r="D416" s="5">
        <v>0</v>
      </c>
      <c r="E416" s="5">
        <v>4946</v>
      </c>
      <c r="F416" s="5">
        <v>79.723640000000003</v>
      </c>
      <c r="G416" s="5">
        <v>53.770769999999999</v>
      </c>
      <c r="H416" s="5">
        <v>82.484889999999993</v>
      </c>
      <c r="I416" s="5">
        <v>29.088329999999999</v>
      </c>
      <c r="J416" s="5">
        <v>33.343850000000003</v>
      </c>
      <c r="K416" s="85">
        <v>1.99691E-2</v>
      </c>
      <c r="L416" s="85">
        <v>1.5465599999999999E-2</v>
      </c>
      <c r="M416" s="85">
        <v>5.4099899999999999E-2</v>
      </c>
      <c r="N416" s="85">
        <v>6.0641000000000002E-3</v>
      </c>
      <c r="O416" s="85">
        <v>7.6787000000000001E-3</v>
      </c>
      <c r="P416" s="85">
        <v>2.8979899999999999E-2</v>
      </c>
      <c r="Q416" s="85">
        <v>3.4293000000000001E-3</v>
      </c>
      <c r="R416" s="85">
        <v>8.2781E-3</v>
      </c>
      <c r="S416" s="85">
        <v>7.5608000000000003E-3</v>
      </c>
      <c r="T416" s="5">
        <v>0.93065310000000001</v>
      </c>
      <c r="U416" s="5">
        <v>0.14198179999999999</v>
      </c>
      <c r="V416" s="5">
        <v>0.80227170000000003</v>
      </c>
      <c r="W416" s="5">
        <v>0.66417570000000004</v>
      </c>
      <c r="X416" s="5">
        <v>0.72037070000000003</v>
      </c>
      <c r="Y416" s="5">
        <v>0.91122400000000003</v>
      </c>
      <c r="Z416" s="5">
        <v>0.1463303</v>
      </c>
      <c r="AA416" s="5">
        <v>0</v>
      </c>
      <c r="AB416" s="5">
        <v>0</v>
      </c>
      <c r="AC416" s="5">
        <v>0.48670000000000002</v>
      </c>
      <c r="AD416" s="40">
        <v>10149.431864132632</v>
      </c>
      <c r="AE416" s="19">
        <v>0.84811320000000001</v>
      </c>
      <c r="AF416" s="5">
        <v>1</v>
      </c>
      <c r="AG416" s="5">
        <v>0</v>
      </c>
      <c r="AH416" s="32">
        <v>1</v>
      </c>
      <c r="AI416" s="32">
        <v>0</v>
      </c>
      <c r="AJ416" s="32">
        <v>1</v>
      </c>
      <c r="AK416" s="16"/>
      <c r="AL416" s="34">
        <f t="shared" si="270"/>
        <v>0.62674222898581944</v>
      </c>
      <c r="AM416" s="34">
        <f t="shared" si="271"/>
        <v>-0.24591567468228942</v>
      </c>
      <c r="AN416" s="34">
        <f t="shared" si="272"/>
        <v>0.97134312417282098</v>
      </c>
      <c r="AO416" s="34">
        <f t="shared" si="273"/>
        <v>0.83790960593439778</v>
      </c>
      <c r="AP416" s="34">
        <f t="shared" si="274"/>
        <v>0.6417004300931074</v>
      </c>
      <c r="AQ416" s="34">
        <f t="shared" si="275"/>
        <v>0.17198353296896507</v>
      </c>
      <c r="AR416" s="34">
        <f t="shared" si="276"/>
        <v>-6.7858441523349231E-2</v>
      </c>
      <c r="AS416" s="34">
        <f t="shared" si="277"/>
        <v>-0.1181643570515897</v>
      </c>
      <c r="AT416" s="34">
        <f t="shared" si="278"/>
        <v>-1.1602640150940511E-2</v>
      </c>
      <c r="AU416" s="34">
        <f t="shared" si="279"/>
        <v>-0.23485634684019019</v>
      </c>
      <c r="AV416" s="34">
        <f t="shared" si="280"/>
        <v>5.2855941035553661E-2</v>
      </c>
      <c r="AW416" s="34">
        <f t="shared" si="281"/>
        <v>-0.31557894690232013</v>
      </c>
      <c r="AX416" s="34">
        <f t="shared" si="282"/>
        <v>6.2357481450638658E-2</v>
      </c>
      <c r="AY416" s="34">
        <f t="shared" si="283"/>
        <v>8.344100419192825E-2</v>
      </c>
      <c r="AZ416" s="34">
        <f t="shared" si="284"/>
        <v>-0.19696944898756102</v>
      </c>
      <c r="BA416" s="34">
        <f t="shared" si="285"/>
        <v>-0.60422351183906553</v>
      </c>
      <c r="BB416" s="34">
        <f t="shared" si="286"/>
        <v>4.6082296212933298E-2</v>
      </c>
      <c r="BC416" s="34">
        <f t="shared" si="287"/>
        <v>0.35567208402382605</v>
      </c>
      <c r="BD416" s="34">
        <f t="shared" si="288"/>
        <v>-1.038884798281797</v>
      </c>
      <c r="BE416" s="34">
        <f t="shared" si="289"/>
        <v>0.75589289910917468</v>
      </c>
      <c r="BF416" s="34">
        <f t="shared" si="290"/>
        <v>0.44782221959651208</v>
      </c>
      <c r="BG416" s="34">
        <f t="shared" si="291"/>
        <v>-0.258133953880894</v>
      </c>
      <c r="BH416" s="34">
        <f t="shared" si="292"/>
        <v>-0.11506432621005545</v>
      </c>
      <c r="BI416" s="19">
        <f t="shared" si="300"/>
        <v>0.17970104843424015</v>
      </c>
      <c r="BJ416" s="19">
        <f t="shared" si="301"/>
        <v>-8.9230606664235115E-2</v>
      </c>
      <c r="BK416" s="19">
        <f t="shared" si="302"/>
        <v>0.28808331865268527</v>
      </c>
      <c r="BL416" s="19">
        <f t="shared" si="303"/>
        <v>0.30756979441743948</v>
      </c>
      <c r="BM416" s="19">
        <f t="shared" si="304"/>
        <v>-0.21068023834295993</v>
      </c>
      <c r="BN416" s="19">
        <f t="shared" si="305"/>
        <v>0.47849702304351593</v>
      </c>
      <c r="BO416" s="19">
        <f t="shared" si="306"/>
        <v>0.10845373668150554</v>
      </c>
      <c r="BP416" s="19">
        <f t="shared" si="307"/>
        <v>0.34454985521822906</v>
      </c>
      <c r="BQ416" s="19">
        <f t="shared" si="308"/>
        <v>0.38600181759141994</v>
      </c>
      <c r="BR416" s="19">
        <f t="shared" si="309"/>
        <v>0.15068309309895123</v>
      </c>
      <c r="BS416" s="19">
        <f t="shared" si="310"/>
        <v>0.19837296898923074</v>
      </c>
      <c r="BT416" s="19">
        <f>IF(AND('[1]Ponderación por derecho'!$B$13&lt;&gt;1,'[1]Ponderación por derecho'!$B$13&lt;&gt;0),"Error ponderación",IFERROR(IF(SUM($BI$1126:$BS$1126)=0,0,SUMPRODUCT($BI$1126:$BS$1126,BI416:BS416)),""))</f>
        <v>0.17992985392096053</v>
      </c>
      <c r="BU416" s="34">
        <f t="shared" si="311"/>
        <v>0.18695744734398101</v>
      </c>
      <c r="BV416" s="16">
        <f t="shared" si="312"/>
        <v>0</v>
      </c>
      <c r="BW416" s="34">
        <f t="shared" si="293"/>
        <v>-0.37153224832681314</v>
      </c>
      <c r="BX416" s="34">
        <f t="shared" si="294"/>
        <v>-4.8979058860805447E-2</v>
      </c>
      <c r="BY416" s="34">
        <f t="shared" si="313"/>
        <v>0.73585719375712888</v>
      </c>
      <c r="BZ416" s="34">
        <f t="shared" si="314"/>
        <v>-0.1051152955231701</v>
      </c>
      <c r="CA416" s="19">
        <f t="shared" si="295"/>
        <v>-8.0824080495497011E-2</v>
      </c>
      <c r="CB416" s="16"/>
      <c r="CC416" s="5">
        <f t="shared" si="296"/>
        <v>20250</v>
      </c>
      <c r="CD416" s="6">
        <f t="shared" si="297"/>
        <v>7.2331789104720815E-4</v>
      </c>
      <c r="CE416" s="19">
        <f t="shared" si="298"/>
        <v>2.3799670223383442</v>
      </c>
      <c r="CF416" s="4">
        <f t="shared" si="299"/>
        <v>1.7214727273596748E-3</v>
      </c>
      <c r="CG416" s="3">
        <f>IF('Ponderación por derecho'!$D$20="Error ponderación","",CF416/$CF$1127)</f>
        <v>1.1565140472522516E-3</v>
      </c>
      <c r="CH416" s="39"/>
    </row>
    <row r="417" spans="1:86" ht="18.95" customHeight="1">
      <c r="A417" s="7">
        <v>20295</v>
      </c>
      <c r="B417" s="7" t="s">
        <v>685</v>
      </c>
      <c r="C417" s="7" t="s">
        <v>695</v>
      </c>
      <c r="D417" s="5">
        <v>0</v>
      </c>
      <c r="E417" s="5">
        <v>1617</v>
      </c>
      <c r="F417" s="5">
        <v>79.220569999999995</v>
      </c>
      <c r="G417" s="5">
        <v>61.159840000000003</v>
      </c>
      <c r="H417" s="5">
        <v>78.333659999999995</v>
      </c>
      <c r="I417" s="5">
        <v>20.706340000000001</v>
      </c>
      <c r="J417" s="5">
        <v>35.445329999999998</v>
      </c>
      <c r="K417" s="85"/>
      <c r="L417" s="85">
        <v>0</v>
      </c>
      <c r="M417" s="85"/>
      <c r="N417" s="85"/>
      <c r="O417" s="85">
        <v>0</v>
      </c>
      <c r="P417" s="85">
        <v>0</v>
      </c>
      <c r="Q417" s="85">
        <v>0</v>
      </c>
      <c r="R417" s="85">
        <v>0</v>
      </c>
      <c r="S417" s="85">
        <v>0</v>
      </c>
      <c r="T417" s="5">
        <v>0.97927739999999996</v>
      </c>
      <c r="U417" s="5">
        <v>0.1264612</v>
      </c>
      <c r="V417" s="5">
        <v>0.81509030000000005</v>
      </c>
      <c r="W417" s="5">
        <v>0.52550479999999999</v>
      </c>
      <c r="X417" s="5">
        <v>0.7853348</v>
      </c>
      <c r="Y417" s="5">
        <v>0.79117959999999998</v>
      </c>
      <c r="Z417" s="5">
        <v>6.2726199999999996E-2</v>
      </c>
      <c r="AA417" s="5">
        <v>0</v>
      </c>
      <c r="AB417" s="5">
        <v>0</v>
      </c>
      <c r="AC417" s="5">
        <v>0.52039999999999997</v>
      </c>
      <c r="AD417" s="40">
        <v>16844.52690166976</v>
      </c>
      <c r="AE417" s="19">
        <v>0.75377360000000004</v>
      </c>
      <c r="AF417" s="5">
        <v>0</v>
      </c>
      <c r="AG417" s="5">
        <v>0</v>
      </c>
      <c r="AH417" s="32">
        <v>1</v>
      </c>
      <c r="AI417" s="32">
        <v>0</v>
      </c>
      <c r="AJ417" s="32">
        <v>1</v>
      </c>
      <c r="AK417" s="16"/>
      <c r="AL417" s="34">
        <f t="shared" si="270"/>
        <v>0.59603337822872038</v>
      </c>
      <c r="AM417" s="34">
        <f t="shared" si="271"/>
        <v>0.4963232004022553</v>
      </c>
      <c r="AN417" s="34">
        <f t="shared" si="272"/>
        <v>0.47218379396860116</v>
      </c>
      <c r="AO417" s="34">
        <f t="shared" si="273"/>
        <v>8.9771060826881022E-2</v>
      </c>
      <c r="AP417" s="34">
        <f t="shared" si="274"/>
        <v>0.80042491897485091</v>
      </c>
      <c r="AQ417" s="34" t="str">
        <f t="shared" si="275"/>
        <v/>
      </c>
      <c r="AR417" s="34">
        <f t="shared" si="276"/>
        <v>-0.60911705809610017</v>
      </c>
      <c r="AS417" s="34" t="str">
        <f t="shared" si="277"/>
        <v/>
      </c>
      <c r="AT417" s="34" t="str">
        <f t="shared" si="278"/>
        <v/>
      </c>
      <c r="AU417" s="34">
        <f t="shared" si="279"/>
        <v>-0.42992876172112682</v>
      </c>
      <c r="AV417" s="34">
        <f t="shared" si="280"/>
        <v>-0.64879765232385067</v>
      </c>
      <c r="AW417" s="34">
        <f t="shared" si="281"/>
        <v>-0.41165100414070804</v>
      </c>
      <c r="AX417" s="34">
        <f t="shared" si="282"/>
        <v>-0.20200785050292994</v>
      </c>
      <c r="AY417" s="34">
        <f t="shared" si="283"/>
        <v>-0.21011422768154267</v>
      </c>
      <c r="AZ417" s="34">
        <f t="shared" si="284"/>
        <v>0.64774944253865818</v>
      </c>
      <c r="BA417" s="34">
        <f t="shared" si="285"/>
        <v>-0.75175397614911332</v>
      </c>
      <c r="BB417" s="34">
        <f t="shared" si="286"/>
        <v>0.36051014334703424</v>
      </c>
      <c r="BC417" s="34">
        <f t="shared" si="287"/>
        <v>-1.1929014488751561</v>
      </c>
      <c r="BD417" s="34">
        <f t="shared" si="288"/>
        <v>-0.26033180258244132</v>
      </c>
      <c r="BE417" s="34">
        <f t="shared" si="289"/>
        <v>-1.0795980400321554</v>
      </c>
      <c r="BF417" s="34">
        <f t="shared" si="290"/>
        <v>-0.38860669810599846</v>
      </c>
      <c r="BG417" s="34">
        <f t="shared" si="291"/>
        <v>-0.258133953880894</v>
      </c>
      <c r="BH417" s="34">
        <f t="shared" si="292"/>
        <v>-0.11506432621005545</v>
      </c>
      <c r="BI417" s="19">
        <f t="shared" si="300"/>
        <v>-0.13978509109025608</v>
      </c>
      <c r="BJ417" s="19">
        <f t="shared" si="301"/>
        <v>8.2572095217729791E-2</v>
      </c>
      <c r="BK417" s="19">
        <f t="shared" si="302"/>
        <v>-0.29843403532321788</v>
      </c>
      <c r="BL417" s="19">
        <f t="shared" si="303"/>
        <v>0.59603337822872038</v>
      </c>
      <c r="BM417" s="19">
        <f t="shared" si="304"/>
        <v>3.6721451557094276E-2</v>
      </c>
      <c r="BN417" s="19">
        <f t="shared" si="305"/>
        <v>-0.37745410470909518</v>
      </c>
      <c r="BO417" s="19">
        <f t="shared" si="306"/>
        <v>0.10862316640827706</v>
      </c>
      <c r="BP417" s="19">
        <f t="shared" si="307"/>
        <v>0.19701276386289523</v>
      </c>
      <c r="BQ417" s="19">
        <f t="shared" si="308"/>
        <v>-8.9584918627357479E-4</v>
      </c>
      <c r="BR417" s="19">
        <f t="shared" si="309"/>
        <v>4.2595065555427906E-2</v>
      </c>
      <c r="BS417" s="19">
        <f t="shared" si="310"/>
        <v>9.0284941445707423E-2</v>
      </c>
      <c r="BT417" s="19">
        <f>IF(AND('[1]Ponderación por derecho'!$B$13&lt;&gt;1,'[1]Ponderación por derecho'!$B$13&lt;&gt;0),"Error ponderación",IFERROR(IF(SUM($BI$1126:$BS$1126)=0,0,SUMPRODUCT($BI$1126:$BS$1126,BI417:BS417)),""))</f>
        <v>-4.2410229165044062E-2</v>
      </c>
      <c r="BU417" s="34">
        <f t="shared" si="311"/>
        <v>-3.7680901162132553E-2</v>
      </c>
      <c r="BV417" s="16">
        <f t="shared" si="312"/>
        <v>0</v>
      </c>
      <c r="BW417" s="34">
        <f t="shared" si="293"/>
        <v>0.11628476863215657</v>
      </c>
      <c r="BX417" s="34">
        <f t="shared" si="294"/>
        <v>-4.8602113299294626E-2</v>
      </c>
      <c r="BY417" s="34">
        <f t="shared" si="313"/>
        <v>0.3461456464926651</v>
      </c>
      <c r="BZ417" s="34">
        <f t="shared" si="314"/>
        <v>-0.13794276727517568</v>
      </c>
      <c r="CA417" s="19">
        <f t="shared" si="295"/>
        <v>-0.10577568838301139</v>
      </c>
      <c r="CB417" s="16"/>
      <c r="CC417" s="5">
        <f t="shared" si="296"/>
        <v>20295</v>
      </c>
      <c r="CD417" s="6">
        <f t="shared" si="297"/>
        <v>2.3647493526553489E-4</v>
      </c>
      <c r="CE417" s="19">
        <f t="shared" si="298"/>
        <v>1.4772585838715149</v>
      </c>
      <c r="CF417" s="4">
        <f t="shared" si="299"/>
        <v>3.4933462799147222E-4</v>
      </c>
      <c r="CG417" s="3">
        <f>IF('Ponderación por derecho'!$D$20="Error ponderación","",CF417/$CF$1127)</f>
        <v>2.346888208234539E-4</v>
      </c>
      <c r="CH417" s="39"/>
    </row>
    <row r="418" spans="1:86" ht="18.95" customHeight="1">
      <c r="A418" s="7">
        <v>20310</v>
      </c>
      <c r="B418" s="7" t="s">
        <v>685</v>
      </c>
      <c r="C418" s="7" t="s">
        <v>694</v>
      </c>
      <c r="D418" s="5">
        <v>0</v>
      </c>
      <c r="E418" s="5">
        <v>683</v>
      </c>
      <c r="F418" s="5">
        <v>85.710080000000005</v>
      </c>
      <c r="G418" s="5">
        <v>73.955280000000002</v>
      </c>
      <c r="H418" s="5">
        <v>74.434100000000001</v>
      </c>
      <c r="I418" s="5">
        <v>29.29194</v>
      </c>
      <c r="J418" s="5">
        <v>40.705739999999999</v>
      </c>
      <c r="K418" s="85">
        <v>1.42893E-2</v>
      </c>
      <c r="L418" s="85">
        <v>3.7233000000000002E-2</v>
      </c>
      <c r="M418" s="85">
        <v>0.1191195</v>
      </c>
      <c r="N418" s="85">
        <v>1.3957000000000001E-2</v>
      </c>
      <c r="O418" s="85">
        <v>5.2489000000000001E-2</v>
      </c>
      <c r="P418" s="85">
        <v>4.1371999999999999E-2</v>
      </c>
      <c r="Q418" s="85">
        <v>4.0670400000000002E-2</v>
      </c>
      <c r="R418" s="85">
        <v>1.45608E-2</v>
      </c>
      <c r="S418" s="85">
        <v>3.5241000000000001E-3</v>
      </c>
      <c r="T418" s="5">
        <v>0.981352</v>
      </c>
      <c r="U418" s="5">
        <v>0.1736597</v>
      </c>
      <c r="V418" s="5">
        <v>0.79603729999999995</v>
      </c>
      <c r="W418" s="5">
        <v>0.55944059999999995</v>
      </c>
      <c r="X418" s="5">
        <v>0.69230769999999997</v>
      </c>
      <c r="Y418" s="5">
        <v>0.78671329999999995</v>
      </c>
      <c r="Z418" s="5">
        <v>5.5016200000000001E-2</v>
      </c>
      <c r="AA418" s="5">
        <v>0</v>
      </c>
      <c r="AB418" s="5">
        <v>0</v>
      </c>
      <c r="AC418" s="5">
        <v>0.52680000000000005</v>
      </c>
      <c r="AD418" s="40">
        <v>1009456.8081991215</v>
      </c>
      <c r="AE418" s="19">
        <v>0.84811320000000001</v>
      </c>
      <c r="AF418" s="5">
        <v>0</v>
      </c>
      <c r="AG418" s="5">
        <v>0</v>
      </c>
      <c r="AH418" s="32">
        <v>0</v>
      </c>
      <c r="AI418" s="32">
        <v>0</v>
      </c>
      <c r="AJ418" s="32">
        <v>0</v>
      </c>
      <c r="AK418" s="16"/>
      <c r="AL418" s="34">
        <f t="shared" si="270"/>
        <v>0.99217187600576817</v>
      </c>
      <c r="AM418" s="34">
        <f t="shared" si="271"/>
        <v>1.7816369126572185</v>
      </c>
      <c r="AN418" s="34">
        <f t="shared" si="272"/>
        <v>3.2862003177638313E-3</v>
      </c>
      <c r="AO418" s="34">
        <f t="shared" si="273"/>
        <v>0.85608291432170702</v>
      </c>
      <c r="AP418" s="34">
        <f t="shared" si="274"/>
        <v>1.1977429465356246</v>
      </c>
      <c r="AQ418" s="34">
        <f t="shared" si="275"/>
        <v>1.1313183863436519E-2</v>
      </c>
      <c r="AR418" s="34">
        <f t="shared" si="276"/>
        <v>0.69394794234702761</v>
      </c>
      <c r="AS418" s="34">
        <f t="shared" si="277"/>
        <v>0.89348477199623288</v>
      </c>
      <c r="AT418" s="34">
        <f t="shared" si="278"/>
        <v>0.16950689906622271</v>
      </c>
      <c r="AU418" s="34">
        <f t="shared" si="279"/>
        <v>0.90352038783354827</v>
      </c>
      <c r="AV418" s="34">
        <f t="shared" si="280"/>
        <v>0.35289015420637465</v>
      </c>
      <c r="AW418" s="34">
        <f t="shared" si="281"/>
        <v>0.72773283416685708</v>
      </c>
      <c r="AX418" s="34">
        <f t="shared" si="282"/>
        <v>0.26299869997477893</v>
      </c>
      <c r="AY418" s="34">
        <f t="shared" si="283"/>
        <v>-7.3287702360769882E-2</v>
      </c>
      <c r="AZ418" s="34">
        <f t="shared" si="284"/>
        <v>0.68379014260756055</v>
      </c>
      <c r="BA418" s="34">
        <f t="shared" si="285"/>
        <v>-0.30311045594127367</v>
      </c>
      <c r="BB418" s="34">
        <f t="shared" si="286"/>
        <v>-0.1068414996908989</v>
      </c>
      <c r="BC418" s="34">
        <f t="shared" si="287"/>
        <v>-0.81393165998827943</v>
      </c>
      <c r="BD418" s="34">
        <f t="shared" si="288"/>
        <v>-1.3752018213500929</v>
      </c>
      <c r="BE418" s="34">
        <f t="shared" si="289"/>
        <v>-1.1478882158461625</v>
      </c>
      <c r="BF418" s="34">
        <f t="shared" si="290"/>
        <v>-0.46574247201524877</v>
      </c>
      <c r="BG418" s="34">
        <f t="shared" si="291"/>
        <v>-0.258133953880894</v>
      </c>
      <c r="BH418" s="34">
        <f t="shared" si="292"/>
        <v>-0.11506432621005545</v>
      </c>
      <c r="BI418" s="19">
        <f t="shared" si="300"/>
        <v>-9.6170357253357777E-2</v>
      </c>
      <c r="BJ418" s="19">
        <f t="shared" si="301"/>
        <v>0.78958111843778234</v>
      </c>
      <c r="BK418" s="19">
        <f t="shared" si="302"/>
        <v>0.35724166267124052</v>
      </c>
      <c r="BL418" s="19">
        <f t="shared" si="303"/>
        <v>0.5808393875359954</v>
      </c>
      <c r="BM418" s="19">
        <f t="shared" si="304"/>
        <v>0.24202050433969333</v>
      </c>
      <c r="BN418" s="19">
        <f t="shared" si="305"/>
        <v>6.5724604788660088E-2</v>
      </c>
      <c r="BO418" s="19">
        <f t="shared" si="306"/>
        <v>0.75586863036537488</v>
      </c>
      <c r="BP418" s="19">
        <f t="shared" si="307"/>
        <v>0.62758528799027358</v>
      </c>
      <c r="BQ418" s="19">
        <f t="shared" si="308"/>
        <v>0.15104723387658317</v>
      </c>
      <c r="BR418" s="19">
        <f t="shared" si="309"/>
        <v>0.22025007325470145</v>
      </c>
      <c r="BS418" s="19">
        <f t="shared" si="310"/>
        <v>0.26793994914498093</v>
      </c>
      <c r="BT418" s="19">
        <f>IF(AND('[1]Ponderación por derecho'!$B$13&lt;&gt;1,'[1]Ponderación por derecho'!$B$13&lt;&gt;0),"Error ponderación",IFERROR(IF(SUM($BI$1126:$BS$1126)=0,0,SUMPRODUCT($BI$1126:$BS$1126,BI418:BS418)),""))</f>
        <v>0.55556792030684199</v>
      </c>
      <c r="BU418" s="34">
        <f t="shared" si="311"/>
        <v>0.56647837626399822</v>
      </c>
      <c r="BV418" s="16">
        <f t="shared" si="312"/>
        <v>0</v>
      </c>
      <c r="BW418" s="34">
        <f t="shared" si="293"/>
        <v>0.20892657600715497</v>
      </c>
      <c r="BX418" s="34">
        <f t="shared" si="294"/>
        <v>7.2836943910232722E-3</v>
      </c>
      <c r="BY418" s="34">
        <f t="shared" si="313"/>
        <v>0.73585719375712888</v>
      </c>
      <c r="BZ418" s="34">
        <f t="shared" si="314"/>
        <v>-0.31735582138510238</v>
      </c>
      <c r="CA418" s="19">
        <f t="shared" si="295"/>
        <v>-0.24214452634503902</v>
      </c>
      <c r="CB418" s="16"/>
      <c r="CC418" s="5">
        <f t="shared" si="296"/>
        <v>20310</v>
      </c>
      <c r="CD418" s="6">
        <f t="shared" si="297"/>
        <v>9.9883970801707068E-5</v>
      </c>
      <c r="CE418" s="19">
        <f t="shared" si="298"/>
        <v>1.1807930580618897</v>
      </c>
      <c r="CF418" s="4">
        <f t="shared" si="299"/>
        <v>1.179422993343122E-4</v>
      </c>
      <c r="CG418" s="3">
        <f>IF('Ponderación por derecho'!$D$20="Error ponderación","",CF418/$CF$1127)</f>
        <v>7.9235600876796747E-5</v>
      </c>
      <c r="CH418" s="39"/>
    </row>
    <row r="419" spans="1:86" ht="18.95" customHeight="1">
      <c r="A419" s="7">
        <v>20383</v>
      </c>
      <c r="B419" s="7" t="s">
        <v>685</v>
      </c>
      <c r="C419" s="7" t="s">
        <v>693</v>
      </c>
      <c r="D419" s="5">
        <v>0</v>
      </c>
      <c r="E419" s="5">
        <v>4061</v>
      </c>
      <c r="F419" s="5">
        <v>82.15634</v>
      </c>
      <c r="G419" s="5">
        <v>65.004080000000002</v>
      </c>
      <c r="H419" s="5">
        <v>72.683359999999993</v>
      </c>
      <c r="I419" s="5">
        <v>21.750820000000001</v>
      </c>
      <c r="J419" s="5">
        <v>35.618270000000003</v>
      </c>
      <c r="K419" s="85">
        <v>7.6904E-3</v>
      </c>
      <c r="L419" s="85">
        <v>8.0713E-3</v>
      </c>
      <c r="M419" s="85">
        <v>2.52567E-2</v>
      </c>
      <c r="N419" s="85">
        <v>3.1490000000000001E-4</v>
      </c>
      <c r="O419" s="85">
        <v>1.8346E-3</v>
      </c>
      <c r="P419" s="85">
        <v>1.0045999999999999E-2</v>
      </c>
      <c r="Q419" s="85">
        <v>6.1090000000000005E-4</v>
      </c>
      <c r="R419" s="85">
        <v>4.1639999999999998E-4</v>
      </c>
      <c r="S419" s="85">
        <v>6.6400000000000001E-5</v>
      </c>
      <c r="T419" s="5">
        <v>0.98105370000000003</v>
      </c>
      <c r="U419" s="5">
        <v>0.13054760000000001</v>
      </c>
      <c r="V419" s="5">
        <v>0.79859849999999999</v>
      </c>
      <c r="W419" s="5">
        <v>0.64183749999999995</v>
      </c>
      <c r="X419" s="5">
        <v>0.75214119999999995</v>
      </c>
      <c r="Y419" s="5">
        <v>0.79781990000000003</v>
      </c>
      <c r="Z419" s="5">
        <v>2.0154999999999999E-2</v>
      </c>
      <c r="AA419" s="5">
        <v>1.2312E-4</v>
      </c>
      <c r="AB419" s="5">
        <v>4.9249000000000005E-4</v>
      </c>
      <c r="AC419" s="5">
        <v>0.48459999999999998</v>
      </c>
      <c r="AD419" s="40">
        <v>85766.806205368135</v>
      </c>
      <c r="AE419" s="19">
        <v>0.84811320000000001</v>
      </c>
      <c r="AF419" s="5">
        <v>1</v>
      </c>
      <c r="AG419" s="5">
        <v>0</v>
      </c>
      <c r="AH419" s="32">
        <v>0</v>
      </c>
      <c r="AI419" s="32">
        <v>0</v>
      </c>
      <c r="AJ419" s="32">
        <v>0</v>
      </c>
      <c r="AK419" s="16"/>
      <c r="AL419" s="34">
        <f t="shared" si="270"/>
        <v>0.77524128724171582</v>
      </c>
      <c r="AM419" s="34">
        <f t="shared" si="271"/>
        <v>0.88248064283479521</v>
      </c>
      <c r="AN419" s="34">
        <f t="shared" si="272"/>
        <v>-0.20722928684188283</v>
      </c>
      <c r="AO419" s="34">
        <f t="shared" si="273"/>
        <v>0.18299662511339285</v>
      </c>
      <c r="AP419" s="34">
        <f t="shared" si="274"/>
        <v>0.81348705285535872</v>
      </c>
      <c r="AQ419" s="34">
        <f t="shared" si="275"/>
        <v>-0.17535669301822693</v>
      </c>
      <c r="AR419" s="34">
        <f t="shared" si="276"/>
        <v>-0.32664106803146348</v>
      </c>
      <c r="AS419" s="34">
        <f t="shared" si="277"/>
        <v>-0.56693977490946879</v>
      </c>
      <c r="AT419" s="34">
        <f t="shared" si="278"/>
        <v>-0.14352309560676976</v>
      </c>
      <c r="AU419" s="34">
        <f t="shared" si="279"/>
        <v>-0.38332193343761967</v>
      </c>
      <c r="AV419" s="34">
        <f t="shared" si="280"/>
        <v>-0.40556658531228146</v>
      </c>
      <c r="AW419" s="34">
        <f t="shared" si="281"/>
        <v>-0.39453660185250605</v>
      </c>
      <c r="AX419" s="34">
        <f t="shared" si="282"/>
        <v>-0.18870990481183342</v>
      </c>
      <c r="AY419" s="34">
        <f t="shared" si="283"/>
        <v>-0.20753618469714968</v>
      </c>
      <c r="AZ419" s="34">
        <f t="shared" si="284"/>
        <v>0.6786079673301324</v>
      </c>
      <c r="BA419" s="34">
        <f t="shared" si="285"/>
        <v>-0.71291085865645309</v>
      </c>
      <c r="BB419" s="34">
        <f t="shared" si="286"/>
        <v>-4.4017743424233938E-2</v>
      </c>
      <c r="BC419" s="34">
        <f t="shared" si="287"/>
        <v>0.10621567108784476</v>
      </c>
      <c r="BD419" s="34">
        <f t="shared" si="288"/>
        <v>-0.65813576997437295</v>
      </c>
      <c r="BE419" s="34">
        <f t="shared" si="289"/>
        <v>-0.97806718575506923</v>
      </c>
      <c r="BF419" s="34">
        <f t="shared" si="290"/>
        <v>-0.81451622576429661</v>
      </c>
      <c r="BG419" s="34">
        <f t="shared" si="291"/>
        <v>-0.24850990283115487</v>
      </c>
      <c r="BH419" s="34">
        <f t="shared" si="292"/>
        <v>-0.10278797954368997</v>
      </c>
      <c r="BI419" s="19">
        <f t="shared" si="300"/>
        <v>-0.36516561283885429</v>
      </c>
      <c r="BJ419" s="19">
        <f t="shared" si="301"/>
        <v>0.17060727712636595</v>
      </c>
      <c r="BK419" s="19">
        <f t="shared" si="302"/>
        <v>0.1048390611400306</v>
      </c>
      <c r="BL419" s="19">
        <f t="shared" si="303"/>
        <v>0.31585909581747301</v>
      </c>
      <c r="BM419" s="19">
        <f t="shared" si="304"/>
        <v>-7.5990216852211301E-2</v>
      </c>
      <c r="BN419" s="19">
        <f t="shared" si="305"/>
        <v>-0.20279749460854499</v>
      </c>
      <c r="BO419" s="19">
        <f t="shared" si="306"/>
        <v>0.1556893301970064</v>
      </c>
      <c r="BP419" s="19">
        <f t="shared" si="307"/>
        <v>0.29326569121494117</v>
      </c>
      <c r="BQ419" s="19">
        <f t="shared" si="308"/>
        <v>-8.2270374406576849E-2</v>
      </c>
      <c r="BR419" s="19">
        <f t="shared" si="309"/>
        <v>0.10639839990447043</v>
      </c>
      <c r="BS419" s="19">
        <f t="shared" si="310"/>
        <v>0.15497237433362537</v>
      </c>
      <c r="BT419" s="19">
        <f>IF(AND('[1]Ponderación por derecho'!$B$13&lt;&gt;1,'[1]Ponderación por derecho'!$B$13&lt;&gt;0),"Error ponderación",IFERROR(IF(SUM($BI$1126:$BS$1126)=0,0,SUMPRODUCT($BI$1126:$BS$1126,BI419:BS419)),""))</f>
        <v>5.1126872141212899E-2</v>
      </c>
      <c r="BU419" s="34">
        <f t="shared" si="311"/>
        <v>5.6823066228033563E-2</v>
      </c>
      <c r="BV419" s="16">
        <f t="shared" si="312"/>
        <v>0</v>
      </c>
      <c r="BW419" s="34">
        <f t="shared" si="293"/>
        <v>-0.40193034137173483</v>
      </c>
      <c r="BX419" s="34">
        <f t="shared" si="294"/>
        <v>-4.4721668417320996E-2</v>
      </c>
      <c r="BY419" s="34">
        <f t="shared" si="313"/>
        <v>0.73585719375712888</v>
      </c>
      <c r="BZ419" s="34">
        <f t="shared" si="314"/>
        <v>-9.6401727989357686E-2</v>
      </c>
      <c r="CA419" s="19">
        <f t="shared" si="295"/>
        <v>-7.4201044702563015E-2</v>
      </c>
      <c r="CB419" s="16"/>
      <c r="CC419" s="5">
        <f t="shared" si="296"/>
        <v>20383</v>
      </c>
      <c r="CD419" s="6">
        <f t="shared" si="297"/>
        <v>5.9389283371263891E-4</v>
      </c>
      <c r="CE419" s="19">
        <f t="shared" si="298"/>
        <v>1.2752279687709793</v>
      </c>
      <c r="CF419" s="4">
        <f t="shared" si="299"/>
        <v>7.5734875200300948E-4</v>
      </c>
      <c r="CG419" s="3">
        <f>IF('Ponderación por derecho'!$D$20="Error ponderación","",CF419/$CF$1127)</f>
        <v>5.0879950430805744E-4</v>
      </c>
      <c r="CH419" s="39"/>
    </row>
    <row r="420" spans="1:86" ht="18.95" customHeight="1">
      <c r="A420" s="7">
        <v>20400</v>
      </c>
      <c r="B420" s="7" t="s">
        <v>685</v>
      </c>
      <c r="C420" s="7" t="s">
        <v>692</v>
      </c>
      <c r="D420" s="5">
        <v>0</v>
      </c>
      <c r="E420" s="5">
        <v>10846</v>
      </c>
      <c r="F420" s="5">
        <v>69.793790000000001</v>
      </c>
      <c r="G420" s="5">
        <v>52.356400000000001</v>
      </c>
      <c r="H420" s="5">
        <v>78.161630000000002</v>
      </c>
      <c r="I420" s="5">
        <v>23.172090000000001</v>
      </c>
      <c r="J420" s="5">
        <v>20.49757</v>
      </c>
      <c r="K420" s="85">
        <v>1.7997E-3</v>
      </c>
      <c r="L420" s="85">
        <v>1.7685000000000001E-3</v>
      </c>
      <c r="M420" s="85">
        <v>8.9654200000000003E-2</v>
      </c>
      <c r="N420" s="85">
        <v>2.2315700000000001E-2</v>
      </c>
      <c r="O420" s="85">
        <v>2.333E-3</v>
      </c>
      <c r="P420" s="85">
        <v>8.2179000000000002E-3</v>
      </c>
      <c r="Q420" s="85">
        <v>6.4059999999999996E-4</v>
      </c>
      <c r="R420" s="85">
        <v>0</v>
      </c>
      <c r="S420" s="85">
        <v>0</v>
      </c>
      <c r="T420" s="5">
        <v>0.96482060000000003</v>
      </c>
      <c r="U420" s="5">
        <v>0.1524181</v>
      </c>
      <c r="V420" s="5">
        <v>0.81591259999999999</v>
      </c>
      <c r="W420" s="5">
        <v>0.56684860000000004</v>
      </c>
      <c r="X420" s="5">
        <v>0.79056159999999998</v>
      </c>
      <c r="Y420" s="5">
        <v>0.81466459999999996</v>
      </c>
      <c r="Z420" s="5">
        <v>0.13472999999999999</v>
      </c>
      <c r="AA420" s="5">
        <v>1.1525000000000001E-3</v>
      </c>
      <c r="AB420" s="5">
        <v>9.2200000000000005E-5</v>
      </c>
      <c r="AC420" s="5">
        <v>0.4728</v>
      </c>
      <c r="AD420" s="40">
        <v>12730.038723953532</v>
      </c>
      <c r="AE420" s="19">
        <v>0.4</v>
      </c>
      <c r="AF420" s="5">
        <v>1</v>
      </c>
      <c r="AG420" s="5">
        <v>1</v>
      </c>
      <c r="AH420" s="32">
        <v>1</v>
      </c>
      <c r="AI420" s="32">
        <v>0</v>
      </c>
      <c r="AJ420" s="32">
        <v>0</v>
      </c>
      <c r="AK420" s="16"/>
      <c r="AL420" s="34">
        <f t="shared" si="270"/>
        <v>2.0595407091498843E-2</v>
      </c>
      <c r="AM420" s="34">
        <f t="shared" si="271"/>
        <v>-0.38799044156815266</v>
      </c>
      <c r="AN420" s="34">
        <f t="shared" si="272"/>
        <v>0.45149826713076557</v>
      </c>
      <c r="AO420" s="34">
        <f t="shared" si="273"/>
        <v>0.30985276190250383</v>
      </c>
      <c r="AP420" s="34">
        <f t="shared" si="274"/>
        <v>-0.32857729181324941</v>
      </c>
      <c r="AQ420" s="34">
        <f t="shared" si="275"/>
        <v>-0.3419929875137967</v>
      </c>
      <c r="AR420" s="34">
        <f t="shared" si="276"/>
        <v>-0.5472238329118907</v>
      </c>
      <c r="AS420" s="34">
        <f t="shared" si="277"/>
        <v>0.43503001247552214</v>
      </c>
      <c r="AT420" s="34">
        <f t="shared" si="278"/>
        <v>0.36130462936237523</v>
      </c>
      <c r="AU420" s="34">
        <f t="shared" si="279"/>
        <v>-0.37066040328581551</v>
      </c>
      <c r="AV420" s="34">
        <f t="shared" si="280"/>
        <v>-0.4498280539170843</v>
      </c>
      <c r="AW420" s="34">
        <f t="shared" si="281"/>
        <v>-0.39370455446674796</v>
      </c>
      <c r="AX420" s="34">
        <f t="shared" si="282"/>
        <v>-0.20200785050292994</v>
      </c>
      <c r="AY420" s="34">
        <f t="shared" si="283"/>
        <v>-0.21011422768154267</v>
      </c>
      <c r="AZ420" s="34">
        <f t="shared" si="284"/>
        <v>0.39660069446380253</v>
      </c>
      <c r="BA420" s="34">
        <f t="shared" si="285"/>
        <v>-0.50502166495950196</v>
      </c>
      <c r="BB420" s="34">
        <f t="shared" si="286"/>
        <v>0.3806803662027558</v>
      </c>
      <c r="BC420" s="34">
        <f t="shared" si="287"/>
        <v>-0.73120462258017305</v>
      </c>
      <c r="BD420" s="34">
        <f t="shared" si="288"/>
        <v>-0.1976919630722907</v>
      </c>
      <c r="BE420" s="34">
        <f t="shared" si="289"/>
        <v>-0.72051003004806558</v>
      </c>
      <c r="BF420" s="34">
        <f t="shared" si="290"/>
        <v>0.33176539494288337</v>
      </c>
      <c r="BG420" s="34">
        <f t="shared" si="291"/>
        <v>-0.16804526938751907</v>
      </c>
      <c r="BH420" s="34">
        <f t="shared" si="292"/>
        <v>-0.11276604774219033</v>
      </c>
      <c r="BI420" s="19">
        <f t="shared" si="300"/>
        <v>-0.1318387951141777</v>
      </c>
      <c r="BJ420" s="19">
        <f t="shared" si="301"/>
        <v>-0.18484463609242918</v>
      </c>
      <c r="BK420" s="19">
        <f t="shared" si="302"/>
        <v>-9.1859734337717366E-2</v>
      </c>
      <c r="BL420" s="19">
        <f t="shared" si="303"/>
        <v>0.19095001822693702</v>
      </c>
      <c r="BM420" s="19">
        <f t="shared" si="304"/>
        <v>-0.2989765527237852</v>
      </c>
      <c r="BN420" s="19">
        <f t="shared" si="305"/>
        <v>-0.3832475589578837</v>
      </c>
      <c r="BO420" s="19">
        <f t="shared" si="306"/>
        <v>0.10424963396651947</v>
      </c>
      <c r="BP420" s="19">
        <f t="shared" si="307"/>
        <v>-9.0706221705715545E-2</v>
      </c>
      <c r="BQ420" s="19">
        <f t="shared" si="308"/>
        <v>4.741552478427985E-2</v>
      </c>
      <c r="BR420" s="19">
        <f t="shared" si="309"/>
        <v>-0.11918802999252097</v>
      </c>
      <c r="BS420" s="19">
        <f t="shared" si="310"/>
        <v>-0.10076162277741139</v>
      </c>
      <c r="BT420" s="19">
        <f>IF(AND('[1]Ponderación por derecho'!$B$13&lt;&gt;1,'[1]Ponderación por derecho'!$B$13&lt;&gt;0),"Error ponderación",IFERROR(IF(SUM($BI$1126:$BS$1126)=0,0,SUMPRODUCT($BI$1126:$BS$1126,BI420:BS420)),""))</f>
        <v>-9.9818377922591212E-2</v>
      </c>
      <c r="BU420" s="34">
        <f t="shared" si="311"/>
        <v>-9.5682461423762424E-2</v>
      </c>
      <c r="BV420" s="16">
        <f t="shared" si="312"/>
        <v>0</v>
      </c>
      <c r="BW420" s="34">
        <f t="shared" si="293"/>
        <v>-0.57273867371938592</v>
      </c>
      <c r="BX420" s="34">
        <f t="shared" si="294"/>
        <v>-4.8833766180662742E-2</v>
      </c>
      <c r="BY420" s="34">
        <f t="shared" si="313"/>
        <v>-1.1152730688434138</v>
      </c>
      <c r="BZ420" s="34">
        <f t="shared" si="314"/>
        <v>0.57894850291448752</v>
      </c>
      <c r="CA420" s="19">
        <f t="shared" si="295"/>
        <v>0.43912128104814069</v>
      </c>
      <c r="CB420" s="16"/>
      <c r="CC420" s="5">
        <f t="shared" si="296"/>
        <v>20400</v>
      </c>
      <c r="CD420" s="6">
        <f t="shared" si="297"/>
        <v>1.5861516066110026E-3</v>
      </c>
      <c r="CE420" s="19">
        <f t="shared" si="298"/>
        <v>2.8013108000504974</v>
      </c>
      <c r="CF420" s="4">
        <f t="shared" si="299"/>
        <v>4.4433036261168493E-3</v>
      </c>
      <c r="CG420" s="3">
        <f>IF('Ponderación por derecho'!$D$20="Error ponderación","",CF420/$CF$1127)</f>
        <v>2.9850853737849212E-3</v>
      </c>
      <c r="CH420" s="39"/>
    </row>
    <row r="421" spans="1:86" ht="18.95" customHeight="1">
      <c r="A421" s="7">
        <v>20443</v>
      </c>
      <c r="B421" s="7" t="s">
        <v>685</v>
      </c>
      <c r="C421" s="7" t="s">
        <v>470</v>
      </c>
      <c r="D421" s="5">
        <v>0</v>
      </c>
      <c r="E421" s="5">
        <v>4877</v>
      </c>
      <c r="F421" s="5">
        <v>64.52176</v>
      </c>
      <c r="G421" s="5">
        <v>55.992310000000003</v>
      </c>
      <c r="H421" s="5">
        <v>76.525570000000002</v>
      </c>
      <c r="I421" s="5">
        <v>7.6690500000000004</v>
      </c>
      <c r="J421" s="5">
        <v>28.971959999999999</v>
      </c>
      <c r="K421" s="85">
        <v>8.005E-4</v>
      </c>
      <c r="L421" s="85">
        <v>5.3238000000000001E-3</v>
      </c>
      <c r="M421" s="85">
        <v>0.13189210000000001</v>
      </c>
      <c r="N421" s="85">
        <v>5.2439999999999995E-4</v>
      </c>
      <c r="O421" s="85">
        <v>2.5018000000000002E-3</v>
      </c>
      <c r="P421" s="85">
        <v>1.5388300000000001E-2</v>
      </c>
      <c r="Q421" s="85">
        <v>2.9781999999999999E-2</v>
      </c>
      <c r="R421" s="85">
        <v>4.4371999999999997E-3</v>
      </c>
      <c r="S421" s="85">
        <v>4.2349999999999999E-4</v>
      </c>
      <c r="T421" s="5">
        <v>0.94707470000000005</v>
      </c>
      <c r="U421" s="5">
        <v>0.1770593</v>
      </c>
      <c r="V421" s="5">
        <v>0.82351810000000003</v>
      </c>
      <c r="W421" s="5">
        <v>0.64414930000000004</v>
      </c>
      <c r="X421" s="5">
        <v>0.82255579999999995</v>
      </c>
      <c r="Y421" s="5">
        <v>0.73633559999999998</v>
      </c>
      <c r="Z421" s="5">
        <v>3.6290299999999998E-2</v>
      </c>
      <c r="AA421" s="5">
        <v>3.0757000000000001E-4</v>
      </c>
      <c r="AB421" s="5">
        <v>2.0504E-4</v>
      </c>
      <c r="AC421" s="5">
        <v>0.45850000000000002</v>
      </c>
      <c r="AD421" s="40">
        <v>0</v>
      </c>
      <c r="AE421" s="19">
        <v>0</v>
      </c>
      <c r="AF421" s="5">
        <v>1</v>
      </c>
      <c r="AG421" s="5">
        <v>0</v>
      </c>
      <c r="AH421" s="32">
        <v>1</v>
      </c>
      <c r="AI421" s="32">
        <v>0</v>
      </c>
      <c r="AJ421" s="32">
        <v>0</v>
      </c>
      <c r="AK421" s="16"/>
      <c r="AL421" s="34">
        <f t="shared" si="270"/>
        <v>-0.30122458308272487</v>
      </c>
      <c r="AM421" s="34">
        <f t="shared" si="271"/>
        <v>-2.2759939176289077E-2</v>
      </c>
      <c r="AN421" s="34">
        <f t="shared" si="272"/>
        <v>0.25477232957155627</v>
      </c>
      <c r="AO421" s="34">
        <f t="shared" si="273"/>
        <v>-1.0738785227141132</v>
      </c>
      <c r="AP421" s="34">
        <f t="shared" si="274"/>
        <v>0.31149219318520988</v>
      </c>
      <c r="AQ421" s="34">
        <f t="shared" si="275"/>
        <v>-0.37025838644091458</v>
      </c>
      <c r="AR421" s="34">
        <f t="shared" si="276"/>
        <v>-0.42279692677820679</v>
      </c>
      <c r="AS421" s="34">
        <f t="shared" si="277"/>
        <v>1.0922154572923009</v>
      </c>
      <c r="AT421" s="34">
        <f t="shared" si="278"/>
        <v>-0.13871593366806592</v>
      </c>
      <c r="AU421" s="34">
        <f t="shared" si="279"/>
        <v>-0.36637214829058162</v>
      </c>
      <c r="AV421" s="34">
        <f t="shared" si="280"/>
        <v>-0.27622024554561742</v>
      </c>
      <c r="AW421" s="34">
        <f t="shared" si="281"/>
        <v>0.42269361682382389</v>
      </c>
      <c r="AX421" s="34">
        <f t="shared" si="282"/>
        <v>-6.030361270145683E-2</v>
      </c>
      <c r="AY421" s="34">
        <f t="shared" si="283"/>
        <v>-0.19367143846632537</v>
      </c>
      <c r="AZ421" s="34">
        <f t="shared" si="284"/>
        <v>8.8312513921663477E-2</v>
      </c>
      <c r="BA421" s="34">
        <f t="shared" si="285"/>
        <v>-0.27079568934278914</v>
      </c>
      <c r="BB421" s="34">
        <f t="shared" si="286"/>
        <v>0.56723591761854353</v>
      </c>
      <c r="BC421" s="34">
        <f t="shared" si="287"/>
        <v>0.13203213505653608</v>
      </c>
      <c r="BD421" s="34">
        <f t="shared" si="288"/>
        <v>0.18573796599629208</v>
      </c>
      <c r="BE421" s="34">
        <f t="shared" si="289"/>
        <v>-1.9181683112506969</v>
      </c>
      <c r="BF421" s="34">
        <f t="shared" si="290"/>
        <v>-0.65308835899932549</v>
      </c>
      <c r="BG421" s="34">
        <f t="shared" si="291"/>
        <v>-0.23409180490941692</v>
      </c>
      <c r="BH421" s="34">
        <f t="shared" si="292"/>
        <v>-0.10995327396438229</v>
      </c>
      <c r="BI421" s="19">
        <f t="shared" si="300"/>
        <v>-0.12876058207071581</v>
      </c>
      <c r="BJ421" s="19">
        <f t="shared" si="301"/>
        <v>4.0559683888015875E-2</v>
      </c>
      <c r="BK421" s="19">
        <f t="shared" si="302"/>
        <v>0.30767433642203734</v>
      </c>
      <c r="BL421" s="19">
        <f t="shared" si="303"/>
        <v>-0.21997025837539541</v>
      </c>
      <c r="BM421" s="19">
        <f t="shared" si="304"/>
        <v>4.36193369636401E-2</v>
      </c>
      <c r="BN421" s="19">
        <f t="shared" si="305"/>
        <v>-0.83187104662634637</v>
      </c>
      <c r="BO421" s="19">
        <f t="shared" si="306"/>
        <v>-0.18762413065620862</v>
      </c>
      <c r="BP421" s="19">
        <f t="shared" si="307"/>
        <v>-0.18076409789209086</v>
      </c>
      <c r="BQ421" s="19">
        <f t="shared" si="308"/>
        <v>-0.38266146018279185</v>
      </c>
      <c r="BR421" s="19">
        <f t="shared" si="309"/>
        <v>-0.24299594215282239</v>
      </c>
      <c r="BS421" s="19">
        <f t="shared" si="310"/>
        <v>-0.20161643183781083</v>
      </c>
      <c r="BT421" s="19">
        <f>IF(AND('[1]Ponderación por derecho'!$B$13&lt;&gt;1,'[1]Ponderación por derecho'!$B$13&lt;&gt;0),"Error ponderación",IFERROR(IF(SUM($BI$1126:$BS$1126)=0,0,SUMPRODUCT($BI$1126:$BS$1126,BI421:BS421)),""))</f>
        <v>-0.33526144253840506</v>
      </c>
      <c r="BU421" s="34">
        <f t="shared" si="311"/>
        <v>-0.3335592332069956</v>
      </c>
      <c r="BV421" s="16">
        <f t="shared" si="312"/>
        <v>0</v>
      </c>
      <c r="BW421" s="34">
        <f t="shared" si="293"/>
        <v>-0.77973521207289531</v>
      </c>
      <c r="BX421" s="34">
        <f t="shared" si="294"/>
        <v>-4.9550489627895586E-2</v>
      </c>
      <c r="BY421" s="34">
        <f t="shared" si="313"/>
        <v>-2.7676504258153067</v>
      </c>
      <c r="BZ421" s="34">
        <f t="shared" si="314"/>
        <v>1.1989787091720325</v>
      </c>
      <c r="CA421" s="19">
        <f t="shared" si="295"/>
        <v>0.9</v>
      </c>
      <c r="CB421" s="16"/>
      <c r="CC421" s="5">
        <f t="shared" si="296"/>
        <v>20443</v>
      </c>
      <c r="CD421" s="6">
        <f t="shared" si="297"/>
        <v>7.1322712386519087E-4</v>
      </c>
      <c r="CE421" s="19">
        <f t="shared" si="298"/>
        <v>2.1406080953888091</v>
      </c>
      <c r="CF421" s="4">
        <f t="shared" si="299"/>
        <v>1.5267397551967045E-3</v>
      </c>
      <c r="CG421" s="3">
        <f>IF('Ponderación por derecho'!$D$20="Error ponderación","",CF421/$CF$1127)</f>
        <v>1.0256891935149072E-3</v>
      </c>
      <c r="CH421" s="39"/>
    </row>
    <row r="422" spans="1:86" ht="18.95" customHeight="1">
      <c r="A422" s="7">
        <v>20517</v>
      </c>
      <c r="B422" s="7" t="s">
        <v>685</v>
      </c>
      <c r="C422" s="7" t="s">
        <v>691</v>
      </c>
      <c r="D422" s="5">
        <v>0</v>
      </c>
      <c r="E422" s="5">
        <v>11195</v>
      </c>
      <c r="F422" s="5">
        <v>74.246110000000002</v>
      </c>
      <c r="G422" s="5">
        <v>64.545439999999999</v>
      </c>
      <c r="H422" s="5">
        <v>74.091520000000003</v>
      </c>
      <c r="I422" s="5">
        <v>20.427029999999998</v>
      </c>
      <c r="J422" s="5">
        <v>25.005949999999999</v>
      </c>
      <c r="K422" s="85">
        <v>2.1080399999999999E-2</v>
      </c>
      <c r="L422" s="85">
        <v>1.14514E-2</v>
      </c>
      <c r="M422" s="85">
        <v>9.3818200000000004E-2</v>
      </c>
      <c r="N422" s="85">
        <v>2.5960000000000002E-4</v>
      </c>
      <c r="O422" s="85">
        <v>5.5325000000000001E-3</v>
      </c>
      <c r="P422" s="85">
        <v>9.8037999999999997E-3</v>
      </c>
      <c r="Q422" s="85">
        <v>8.4539999999999995E-4</v>
      </c>
      <c r="R422" s="85">
        <v>7.64E-5</v>
      </c>
      <c r="S422" s="85">
        <v>3.7159999999999998E-4</v>
      </c>
      <c r="T422" s="5">
        <v>0.92444380000000004</v>
      </c>
      <c r="U422" s="5">
        <v>0.1289392</v>
      </c>
      <c r="V422" s="5">
        <v>0.79823829999999996</v>
      </c>
      <c r="W422" s="5">
        <v>0.6531247</v>
      </c>
      <c r="X422" s="5">
        <v>0.79428960000000004</v>
      </c>
      <c r="Y422" s="5">
        <v>0.90310579999999996</v>
      </c>
      <c r="Z422" s="5">
        <v>6.8669599999999997E-2</v>
      </c>
      <c r="AA422" s="5">
        <v>8.0393000000000001E-4</v>
      </c>
      <c r="AB422" s="5">
        <v>1.7865000000000001E-4</v>
      </c>
      <c r="AC422" s="5">
        <v>0.50109999999999999</v>
      </c>
      <c r="AD422" s="40">
        <v>0</v>
      </c>
      <c r="AE422" s="19">
        <v>0.75377360000000004</v>
      </c>
      <c r="AF422" s="5">
        <v>1</v>
      </c>
      <c r="AG422" s="5">
        <v>1</v>
      </c>
      <c r="AH422" s="32">
        <v>1</v>
      </c>
      <c r="AI422" s="32">
        <v>0</v>
      </c>
      <c r="AJ422" s="32">
        <v>0</v>
      </c>
      <c r="AK422" s="16"/>
      <c r="AL422" s="34">
        <f t="shared" si="270"/>
        <v>0.29237792324798878</v>
      </c>
      <c r="AM422" s="34">
        <f t="shared" si="271"/>
        <v>0.83640983315661155</v>
      </c>
      <c r="AN422" s="34">
        <f t="shared" si="272"/>
        <v>-3.7906892655008281E-2</v>
      </c>
      <c r="AO422" s="34">
        <f t="shared" si="273"/>
        <v>6.484111256471628E-2</v>
      </c>
      <c r="AP422" s="34">
        <f t="shared" si="274"/>
        <v>1.1940015600895255E-2</v>
      </c>
      <c r="AQ422" s="34">
        <f t="shared" si="275"/>
        <v>0.20342001998628498</v>
      </c>
      <c r="AR422" s="34">
        <f t="shared" si="276"/>
        <v>-0.20834573840457829</v>
      </c>
      <c r="AS422" s="34">
        <f t="shared" si="277"/>
        <v>0.49981827591231864</v>
      </c>
      <c r="AT422" s="34">
        <f t="shared" si="278"/>
        <v>-0.14479200279154458</v>
      </c>
      <c r="AU422" s="34">
        <f t="shared" si="279"/>
        <v>-0.2893791719039987</v>
      </c>
      <c r="AV422" s="34">
        <f t="shared" si="280"/>
        <v>-0.41143066697963188</v>
      </c>
      <c r="AW422" s="34">
        <f t="shared" si="281"/>
        <v>-0.38796706946327147</v>
      </c>
      <c r="AX422" s="34">
        <f t="shared" si="282"/>
        <v>-0.19956797766239254</v>
      </c>
      <c r="AY422" s="34">
        <f t="shared" si="283"/>
        <v>-0.19568650519659642</v>
      </c>
      <c r="AZ422" s="34">
        <f t="shared" si="284"/>
        <v>-0.30483964996019686</v>
      </c>
      <c r="BA422" s="34">
        <f t="shared" si="285"/>
        <v>-0.72819944278311588</v>
      </c>
      <c r="BB422" s="34">
        <f t="shared" si="286"/>
        <v>-5.285310068147836E-2</v>
      </c>
      <c r="BC422" s="34">
        <f t="shared" si="287"/>
        <v>0.23226273056851063</v>
      </c>
      <c r="BD422" s="34">
        <f t="shared" si="288"/>
        <v>-0.15301427850547225</v>
      </c>
      <c r="BE422" s="34">
        <f t="shared" si="289"/>
        <v>0.6317648053193996</v>
      </c>
      <c r="BF422" s="34">
        <f t="shared" si="290"/>
        <v>-0.32914512110830219</v>
      </c>
      <c r="BG422" s="34">
        <f t="shared" si="291"/>
        <v>-0.19529230865333747</v>
      </c>
      <c r="BH422" s="34">
        <f t="shared" si="292"/>
        <v>-0.11061110008983739</v>
      </c>
      <c r="BI422" s="19">
        <f t="shared" si="300"/>
        <v>-0.18756210515061303</v>
      </c>
      <c r="BJ422" s="19">
        <f t="shared" si="301"/>
        <v>0.19173699802351832</v>
      </c>
      <c r="BK422" s="19">
        <f t="shared" si="302"/>
        <v>0.34148630990960599</v>
      </c>
      <c r="BL422" s="19">
        <f t="shared" si="303"/>
        <v>7.3792960228222099E-2</v>
      </c>
      <c r="BM422" s="19">
        <f t="shared" si="304"/>
        <v>-0.14348447826952523</v>
      </c>
      <c r="BN422" s="19">
        <f t="shared" si="305"/>
        <v>0.17090402052925216</v>
      </c>
      <c r="BO422" s="19">
        <f t="shared" si="306"/>
        <v>-0.20932186895291735</v>
      </c>
      <c r="BP422" s="19">
        <f t="shared" si="307"/>
        <v>4.6404972792798121E-2</v>
      </c>
      <c r="BQ422" s="19">
        <f t="shared" si="308"/>
        <v>-7.7484567685636607E-2</v>
      </c>
      <c r="BR422" s="19">
        <f t="shared" si="309"/>
        <v>-3.2866963533981698E-2</v>
      </c>
      <c r="BS422" s="19">
        <f t="shared" si="310"/>
        <v>-4.6398940128150089E-3</v>
      </c>
      <c r="BT422" s="19">
        <f>IF(AND('[1]Ponderación por derecho'!$B$13&lt;&gt;1,'[1]Ponderación por derecho'!$B$13&lt;&gt;0),"Error ponderación",IFERROR(IF(SUM($BI$1126:$BS$1126)=0,0,SUMPRODUCT($BI$1126:$BS$1126,BI422:BS422)),""))</f>
        <v>-1.5042328712979364E-2</v>
      </c>
      <c r="BU422" s="34">
        <f t="shared" si="311"/>
        <v>-1.0030106603180093E-2</v>
      </c>
      <c r="BV422" s="16">
        <f t="shared" si="312"/>
        <v>0</v>
      </c>
      <c r="BW422" s="34">
        <f t="shared" si="293"/>
        <v>-0.16308818173306958</v>
      </c>
      <c r="BX422" s="34">
        <f t="shared" si="294"/>
        <v>-4.9550489627895586E-2</v>
      </c>
      <c r="BY422" s="34">
        <f t="shared" si="313"/>
        <v>0.3461456464926651</v>
      </c>
      <c r="BZ422" s="34">
        <f t="shared" si="314"/>
        <v>-4.4502325043899983E-2</v>
      </c>
      <c r="CA422" s="19">
        <f t="shared" si="295"/>
        <v>-3.4753183421194218E-2</v>
      </c>
      <c r="CB422" s="16"/>
      <c r="CC422" s="5">
        <f t="shared" si="296"/>
        <v>20517</v>
      </c>
      <c r="CD422" s="6">
        <f t="shared" si="297"/>
        <v>1.6371904145316407E-3</v>
      </c>
      <c r="CE422" s="19">
        <f t="shared" si="298"/>
        <v>2.1090703198256424</v>
      </c>
      <c r="CF422" s="4">
        <f t="shared" si="299"/>
        <v>3.4529497111917234E-3</v>
      </c>
      <c r="CG422" s="3">
        <f>IF('Ponderación por derecho'!$D$20="Error ponderación","",CF422/$CF$1127)</f>
        <v>2.319749120611237E-3</v>
      </c>
      <c r="CH422" s="39"/>
    </row>
    <row r="423" spans="1:86" ht="18.95" customHeight="1">
      <c r="A423" s="7">
        <v>20550</v>
      </c>
      <c r="B423" s="7" t="s">
        <v>685</v>
      </c>
      <c r="C423" s="7" t="s">
        <v>690</v>
      </c>
      <c r="D423" s="5">
        <v>0</v>
      </c>
      <c r="E423" s="5">
        <v>8703</v>
      </c>
      <c r="F423" s="5">
        <v>81.669420000000002</v>
      </c>
      <c r="G423" s="5">
        <v>66.848749999999995</v>
      </c>
      <c r="H423" s="5">
        <v>75.549980000000005</v>
      </c>
      <c r="I423" s="5">
        <v>27.058959999999999</v>
      </c>
      <c r="J423" s="5">
        <v>33.115630000000003</v>
      </c>
      <c r="K423" s="85">
        <v>2.2428000000000001E-3</v>
      </c>
      <c r="L423" s="85">
        <v>5.3661999999999998E-3</v>
      </c>
      <c r="M423" s="85">
        <v>3.4189499999999998E-2</v>
      </c>
      <c r="N423" s="85">
        <v>1.58155E-2</v>
      </c>
      <c r="O423" s="85">
        <v>1.5143999999999999E-3</v>
      </c>
      <c r="P423" s="85">
        <v>7.4340999999999999E-3</v>
      </c>
      <c r="Q423" s="85">
        <v>1.9474E-3</v>
      </c>
      <c r="R423" s="85">
        <v>4.9129999999999996E-4</v>
      </c>
      <c r="S423" s="85">
        <v>3.0059999999999999E-4</v>
      </c>
      <c r="T423" s="5">
        <v>0.91714189999999995</v>
      </c>
      <c r="U423" s="5">
        <v>0.19143489999999999</v>
      </c>
      <c r="V423" s="5">
        <v>0.79855699999999996</v>
      </c>
      <c r="W423" s="5">
        <v>0.58640749999999997</v>
      </c>
      <c r="X423" s="5">
        <v>0.78587220000000002</v>
      </c>
      <c r="Y423" s="5">
        <v>0.79890609999999995</v>
      </c>
      <c r="Z423" s="5">
        <v>7.7100500000000002E-2</v>
      </c>
      <c r="AA423" s="5">
        <v>1.3788299999999999E-3</v>
      </c>
      <c r="AB423" s="5">
        <v>2.2981E-4</v>
      </c>
      <c r="AC423" s="5">
        <v>0.56720000000000004</v>
      </c>
      <c r="AD423" s="40">
        <v>583706767.78122485</v>
      </c>
      <c r="AE423" s="19">
        <v>0.49433959999999999</v>
      </c>
      <c r="AF423" s="5">
        <v>1</v>
      </c>
      <c r="AG423" s="5">
        <v>1</v>
      </c>
      <c r="AH423" s="32">
        <v>1</v>
      </c>
      <c r="AI423" s="32">
        <v>0</v>
      </c>
      <c r="AJ423" s="32">
        <v>0</v>
      </c>
      <c r="AK423" s="16"/>
      <c r="AL423" s="34">
        <f t="shared" si="270"/>
        <v>0.74551827928925107</v>
      </c>
      <c r="AM423" s="34">
        <f t="shared" si="271"/>
        <v>1.0677794403427634</v>
      </c>
      <c r="AN423" s="34">
        <f t="shared" si="272"/>
        <v>0.13746376055612383</v>
      </c>
      <c r="AO423" s="34">
        <f t="shared" si="273"/>
        <v>0.65677721144516055</v>
      </c>
      <c r="AP423" s="34">
        <f t="shared" si="274"/>
        <v>0.62446300558628753</v>
      </c>
      <c r="AQ423" s="34">
        <f t="shared" si="275"/>
        <v>-0.32945856170854654</v>
      </c>
      <c r="AR423" s="34">
        <f t="shared" si="276"/>
        <v>-0.42131302926742903</v>
      </c>
      <c r="AS423" s="34">
        <f t="shared" si="277"/>
        <v>-0.4279530795136437</v>
      </c>
      <c r="AT423" s="34">
        <f t="shared" si="278"/>
        <v>0.21215181774441419</v>
      </c>
      <c r="AU423" s="34">
        <f t="shared" si="279"/>
        <v>-0.39145640766436068</v>
      </c>
      <c r="AV423" s="34">
        <f t="shared" si="280"/>
        <v>-0.46880521003132564</v>
      </c>
      <c r="AW423" s="34">
        <f t="shared" si="281"/>
        <v>-0.35709446949339324</v>
      </c>
      <c r="AX423" s="34">
        <f t="shared" si="282"/>
        <v>-0.18631793523387202</v>
      </c>
      <c r="AY423" s="34">
        <f t="shared" si="283"/>
        <v>-0.19844314754436601</v>
      </c>
      <c r="AZ423" s="34">
        <f t="shared" si="284"/>
        <v>-0.43169089252894077</v>
      </c>
      <c r="BA423" s="34">
        <f t="shared" si="285"/>
        <v>-0.13414897834350287</v>
      </c>
      <c r="BB423" s="34">
        <f t="shared" si="286"/>
        <v>-4.5035698244266849E-2</v>
      </c>
      <c r="BC423" s="34">
        <f t="shared" si="287"/>
        <v>-0.51278536610590342</v>
      </c>
      <c r="BD423" s="34">
        <f t="shared" si="288"/>
        <v>-0.25389140888978878</v>
      </c>
      <c r="BE423" s="34">
        <f t="shared" si="289"/>
        <v>-0.9614590786039221</v>
      </c>
      <c r="BF423" s="34">
        <f t="shared" si="290"/>
        <v>-0.2447970022689378</v>
      </c>
      <c r="BG423" s="34">
        <f t="shared" si="291"/>
        <v>-0.15035349328219538</v>
      </c>
      <c r="BH423" s="34">
        <f t="shared" si="292"/>
        <v>-0.10933582973825411</v>
      </c>
      <c r="BI423" s="19">
        <f t="shared" si="300"/>
        <v>-0.10871459316530852</v>
      </c>
      <c r="BJ423" s="19">
        <f t="shared" si="301"/>
        <v>0.2004769042770225</v>
      </c>
      <c r="BK423" s="19">
        <f t="shared" si="302"/>
        <v>-6.5073388776765342E-2</v>
      </c>
      <c r="BL423" s="19">
        <f t="shared" si="303"/>
        <v>0.47883504851683262</v>
      </c>
      <c r="BM423" s="19">
        <f t="shared" si="304"/>
        <v>-6.961603655953978E-3</v>
      </c>
      <c r="BN423" s="19">
        <f t="shared" si="305"/>
        <v>-0.2282486697819989</v>
      </c>
      <c r="BO423" s="19">
        <f t="shared" si="306"/>
        <v>-4.4002716859057822E-2</v>
      </c>
      <c r="BP423" s="19">
        <f t="shared" si="307"/>
        <v>0.2796001720276895</v>
      </c>
      <c r="BQ423" s="19">
        <f t="shared" si="308"/>
        <v>0.10075937649198242</v>
      </c>
      <c r="BR423" s="19">
        <f t="shared" si="309"/>
        <v>0.13224054615422989</v>
      </c>
      <c r="BS423" s="19">
        <f t="shared" si="310"/>
        <v>0.145913100668877</v>
      </c>
      <c r="BT423" s="19">
        <f>IF(AND('[1]Ponderación por derecho'!$B$13&lt;&gt;1,'[1]Ponderación por derecho'!$B$13&lt;&gt;0),"Error ponderación",IFERROR(IF(SUM($BI$1126:$BS$1126)=0,0,SUMPRODUCT($BI$1126:$BS$1126,BI423:BS423)),""))</f>
        <v>-5.0380578508724079E-2</v>
      </c>
      <c r="BU423" s="34">
        <f t="shared" si="311"/>
        <v>-4.5733637712062208E-2</v>
      </c>
      <c r="BV423" s="16">
        <f t="shared" si="312"/>
        <v>0</v>
      </c>
      <c r="BW423" s="34">
        <f t="shared" si="293"/>
        <v>0.79372798506182562</v>
      </c>
      <c r="BX423" s="34">
        <f t="shared" si="294"/>
        <v>32.814161542142962</v>
      </c>
      <c r="BY423" s="34">
        <f t="shared" si="313"/>
        <v>-0.72556152157895015</v>
      </c>
      <c r="BZ423" s="34">
        <f t="shared" si="314"/>
        <v>-10.96077600187528</v>
      </c>
      <c r="CA423" s="19">
        <f t="shared" si="295"/>
        <v>-0.9</v>
      </c>
      <c r="CB423" s="16"/>
      <c r="CC423" s="5">
        <f t="shared" si="296"/>
        <v>20550</v>
      </c>
      <c r="CD423" s="6">
        <f t="shared" si="297"/>
        <v>1.2727528519579159E-3</v>
      </c>
      <c r="CE423" s="19">
        <f t="shared" si="298"/>
        <v>0.40024846684886839</v>
      </c>
      <c r="CF423" s="4">
        <f t="shared" si="299"/>
        <v>5.094173776736806E-4</v>
      </c>
      <c r="CG423" s="3">
        <f>IF('Ponderación por derecho'!$D$20="Error ponderación","",CF423/$CF$1127)</f>
        <v>3.422350780413635E-4</v>
      </c>
      <c r="CH423" s="39"/>
    </row>
    <row r="424" spans="1:86" ht="18.95" customHeight="1">
      <c r="A424" s="7">
        <v>20570</v>
      </c>
      <c r="B424" s="7" t="s">
        <v>685</v>
      </c>
      <c r="C424" s="7" t="s">
        <v>689</v>
      </c>
      <c r="D424" s="5">
        <v>0</v>
      </c>
      <c r="E424" s="5">
        <v>6144</v>
      </c>
      <c r="F424" s="5">
        <v>90.97242</v>
      </c>
      <c r="G424" s="5">
        <v>74.757990000000007</v>
      </c>
      <c r="H424" s="5">
        <v>75.760829999999999</v>
      </c>
      <c r="I424" s="5">
        <v>29.076820000000001</v>
      </c>
      <c r="J424" s="5">
        <v>53.321829999999999</v>
      </c>
      <c r="K424" s="85">
        <v>1.29201E-2</v>
      </c>
      <c r="L424" s="85">
        <v>0.11017250000000001</v>
      </c>
      <c r="M424" s="85">
        <v>0.3219783</v>
      </c>
      <c r="N424" s="85">
        <v>0.25025120000000001</v>
      </c>
      <c r="O424" s="85">
        <v>0.19763269999999999</v>
      </c>
      <c r="P424" s="85">
        <v>0.39379540000000002</v>
      </c>
      <c r="Q424" s="85">
        <v>0.1192438</v>
      </c>
      <c r="R424" s="85">
        <v>0.13813590000000001</v>
      </c>
      <c r="S424" s="85">
        <v>5.7120000000000001E-3</v>
      </c>
      <c r="T424" s="5">
        <v>0.97128729999999996</v>
      </c>
      <c r="U424" s="5">
        <v>0.173925</v>
      </c>
      <c r="V424" s="5">
        <v>0.76617670000000004</v>
      </c>
      <c r="W424" s="5">
        <v>0.71136140000000003</v>
      </c>
      <c r="X424" s="5">
        <v>0.85162789999999999</v>
      </c>
      <c r="Y424" s="5">
        <v>0.86206899999999997</v>
      </c>
      <c r="Z424" s="5">
        <v>1.04712E-2</v>
      </c>
      <c r="AA424" s="5">
        <v>1.0579400000000001E-3</v>
      </c>
      <c r="AB424" s="5">
        <v>1.46484E-3</v>
      </c>
      <c r="AC424" s="5">
        <v>0.59250000000000003</v>
      </c>
      <c r="AD424" s="40">
        <v>615880.53385416663</v>
      </c>
      <c r="AE424" s="19">
        <v>0.58301890000000001</v>
      </c>
      <c r="AF424" s="5">
        <v>1</v>
      </c>
      <c r="AG424" s="5">
        <v>1</v>
      </c>
      <c r="AH424" s="32">
        <v>0</v>
      </c>
      <c r="AI424" s="32">
        <v>0</v>
      </c>
      <c r="AJ424" s="32">
        <v>1</v>
      </c>
      <c r="AK424" s="16"/>
      <c r="AL424" s="34">
        <f t="shared" si="270"/>
        <v>1.3134003604972111</v>
      </c>
      <c r="AM424" s="34">
        <f t="shared" si="271"/>
        <v>1.862269870176787</v>
      </c>
      <c r="AN424" s="34">
        <f t="shared" si="272"/>
        <v>0.16281714853355622</v>
      </c>
      <c r="AO424" s="34">
        <f t="shared" si="273"/>
        <v>0.83688227535369009</v>
      </c>
      <c r="AP424" s="34">
        <f t="shared" si="274"/>
        <v>2.1506344501121903</v>
      </c>
      <c r="AQ424" s="34">
        <f t="shared" si="275"/>
        <v>-2.7418785923402723E-2</v>
      </c>
      <c r="AR424" s="34">
        <f t="shared" si="276"/>
        <v>3.2466541330870031</v>
      </c>
      <c r="AS424" s="34">
        <f t="shared" si="277"/>
        <v>4.0497934595256311</v>
      </c>
      <c r="AT424" s="34">
        <f t="shared" si="278"/>
        <v>5.5914853457319866</v>
      </c>
      <c r="AU424" s="34">
        <f t="shared" si="279"/>
        <v>4.5908023579266892</v>
      </c>
      <c r="AV424" s="34">
        <f t="shared" si="280"/>
        <v>8.8856713230143676</v>
      </c>
      <c r="AW424" s="34">
        <f t="shared" si="281"/>
        <v>2.928971624069971</v>
      </c>
      <c r="AX424" s="34">
        <f t="shared" si="282"/>
        <v>4.2094323420780917</v>
      </c>
      <c r="AY424" s="34">
        <f t="shared" si="283"/>
        <v>1.1659590493950114E-2</v>
      </c>
      <c r="AZ424" s="34">
        <f t="shared" si="284"/>
        <v>0.50894254115018267</v>
      </c>
      <c r="BA424" s="34">
        <f t="shared" si="285"/>
        <v>-0.30058865703005538</v>
      </c>
      <c r="BB424" s="34">
        <f t="shared" si="286"/>
        <v>-0.83929310689702863</v>
      </c>
      <c r="BC424" s="34">
        <f t="shared" si="287"/>
        <v>0.8826069070567153</v>
      </c>
      <c r="BD424" s="34">
        <f t="shared" si="288"/>
        <v>0.53414840416554688</v>
      </c>
      <c r="BE424" s="34">
        <f t="shared" si="289"/>
        <v>4.3080095725352837E-3</v>
      </c>
      <c r="BF424" s="34">
        <f t="shared" si="290"/>
        <v>-0.91139915797991233</v>
      </c>
      <c r="BG424" s="34">
        <f t="shared" si="291"/>
        <v>-0.17543684075905355</v>
      </c>
      <c r="BH424" s="34">
        <f t="shared" si="292"/>
        <v>-7.8550115463118839E-2</v>
      </c>
      <c r="BI424" s="19">
        <f t="shared" si="300"/>
        <v>-5.5063431473300624E-2</v>
      </c>
      <c r="BJ424" s="19">
        <f t="shared" si="301"/>
        <v>1.4232102987889206</v>
      </c>
      <c r="BK424" s="19">
        <f t="shared" si="302"/>
        <v>2.0819335756931858</v>
      </c>
      <c r="BL424" s="19">
        <f t="shared" si="303"/>
        <v>3.452442853114599</v>
      </c>
      <c r="BM424" s="19">
        <f t="shared" si="304"/>
        <v>2.4251950707348087</v>
      </c>
      <c r="BN424" s="19">
        <f t="shared" si="305"/>
        <v>3.4011265643613711</v>
      </c>
      <c r="BO424" s="19">
        <f t="shared" si="306"/>
        <v>1.4249321468579481</v>
      </c>
      <c r="BP424" s="19">
        <f t="shared" si="307"/>
        <v>2.7614163512876515</v>
      </c>
      <c r="BQ424" s="19">
        <f t="shared" si="308"/>
        <v>0.1378869310037496</v>
      </c>
      <c r="BR424" s="19">
        <f t="shared" si="309"/>
        <v>0.38320770341070248</v>
      </c>
      <c r="BS424" s="19">
        <f t="shared" si="310"/>
        <v>0.41550327850934748</v>
      </c>
      <c r="BT424" s="19">
        <f>IF(AND('[1]Ponderación por derecho'!$B$13&lt;&gt;1,'[1]Ponderación por derecho'!$B$13&lt;&gt;0),"Error ponderación",IFERROR(IF(SUM($BI$1126:$BS$1126)=0,0,SUMPRODUCT($BI$1126:$BS$1126,BI424:BS424)),""))</f>
        <v>2.0174461024951693</v>
      </c>
      <c r="BU424" s="34">
        <f t="shared" si="311"/>
        <v>2.0434675723005826</v>
      </c>
      <c r="BV424" s="16">
        <f t="shared" si="312"/>
        <v>1</v>
      </c>
      <c r="BW424" s="34">
        <f t="shared" si="293"/>
        <v>1.1599526298411118</v>
      </c>
      <c r="BX424" s="34">
        <f t="shared" si="294"/>
        <v>-1.4875338288648664E-2</v>
      </c>
      <c r="BY424" s="34">
        <f t="shared" si="313"/>
        <v>-0.35923235319865615</v>
      </c>
      <c r="BZ424" s="34">
        <f t="shared" si="314"/>
        <v>-0.26194831278460234</v>
      </c>
      <c r="CA424" s="19">
        <f t="shared" si="295"/>
        <v>-0.20003021309338589</v>
      </c>
      <c r="CB424" s="16"/>
      <c r="CC424" s="5">
        <f t="shared" si="296"/>
        <v>20570</v>
      </c>
      <c r="CD424" s="6">
        <f t="shared" si="297"/>
        <v>8.9851700820744985E-4</v>
      </c>
      <c r="CE424" s="19">
        <f t="shared" si="298"/>
        <v>5.1146201031122409</v>
      </c>
      <c r="CF424" s="4">
        <f t="shared" si="299"/>
        <v>4.5955731531660896E-3</v>
      </c>
      <c r="CG424" s="3">
        <f>IF('Ponderación por derecho'!$D$20="Error ponderación","",CF424/$CF$1127)</f>
        <v>3.0873825779183846E-3</v>
      </c>
      <c r="CH424" s="39"/>
    </row>
    <row r="425" spans="1:86" ht="18.95" customHeight="1">
      <c r="A425" s="7">
        <v>20614</v>
      </c>
      <c r="B425" s="7" t="s">
        <v>685</v>
      </c>
      <c r="C425" s="7" t="s">
        <v>688</v>
      </c>
      <c r="D425" s="5">
        <v>0</v>
      </c>
      <c r="E425" s="5">
        <v>1618</v>
      </c>
      <c r="F425" s="5">
        <v>74.911799999999999</v>
      </c>
      <c r="G425" s="5">
        <v>67.353120000000004</v>
      </c>
      <c r="H425" s="5">
        <v>72.366969999999995</v>
      </c>
      <c r="I425" s="5">
        <v>14.3368</v>
      </c>
      <c r="J425" s="5">
        <v>30.009609999999999</v>
      </c>
      <c r="K425" s="85">
        <v>2.4128000000000001E-3</v>
      </c>
      <c r="L425" s="85">
        <v>1.6137700000000001E-2</v>
      </c>
      <c r="M425" s="85">
        <v>4.1330000000000004E-3</v>
      </c>
      <c r="N425" s="85">
        <v>0</v>
      </c>
      <c r="O425" s="85">
        <v>7.0929999999999995E-4</v>
      </c>
      <c r="P425" s="85">
        <v>2.3893E-3</v>
      </c>
      <c r="Q425" s="85">
        <v>0</v>
      </c>
      <c r="R425" s="85">
        <v>4.305E-4</v>
      </c>
      <c r="S425" s="85">
        <v>1.0249E-3</v>
      </c>
      <c r="T425" s="5">
        <v>0.96528139999999996</v>
      </c>
      <c r="U425" s="5">
        <v>0.12519730000000001</v>
      </c>
      <c r="V425" s="5">
        <v>0.78064180000000005</v>
      </c>
      <c r="W425" s="5">
        <v>0.58653339999999998</v>
      </c>
      <c r="X425" s="5">
        <v>0.76433459999999998</v>
      </c>
      <c r="Y425" s="5">
        <v>0.74697530000000001</v>
      </c>
      <c r="Z425" s="5">
        <v>2.2727299999999999E-2</v>
      </c>
      <c r="AA425" s="5">
        <v>0</v>
      </c>
      <c r="AB425" s="5">
        <v>0</v>
      </c>
      <c r="AC425" s="5">
        <v>0.58220000000000005</v>
      </c>
      <c r="AD425" s="40">
        <v>260838.68974042026</v>
      </c>
      <c r="AE425" s="19">
        <v>0.84811320000000001</v>
      </c>
      <c r="AF425" s="5">
        <v>0</v>
      </c>
      <c r="AG425" s="5">
        <v>0</v>
      </c>
      <c r="AH425" s="32">
        <v>0</v>
      </c>
      <c r="AI425" s="32">
        <v>0</v>
      </c>
      <c r="AJ425" s="32">
        <v>0</v>
      </c>
      <c r="AK425" s="16"/>
      <c r="AL425" s="34">
        <f t="shared" si="270"/>
        <v>0.33301357009731969</v>
      </c>
      <c r="AM425" s="34">
        <f t="shared" si="271"/>
        <v>1.118443870565565</v>
      </c>
      <c r="AN425" s="34">
        <f t="shared" si="272"/>
        <v>-0.24527319683562263</v>
      </c>
      <c r="AO425" s="34">
        <f t="shared" si="273"/>
        <v>-0.47874529252168341</v>
      </c>
      <c r="AP425" s="34">
        <f t="shared" si="274"/>
        <v>0.38986575176684835</v>
      </c>
      <c r="AQ425" s="34">
        <f t="shared" si="275"/>
        <v>-0.32464959671894483</v>
      </c>
      <c r="AR425" s="34">
        <f t="shared" si="276"/>
        <v>-4.4336566122553468E-2</v>
      </c>
      <c r="AS425" s="34">
        <f t="shared" si="277"/>
        <v>-0.89560640323796492</v>
      </c>
      <c r="AT425" s="34">
        <f t="shared" si="278"/>
        <v>-0.15074875333706975</v>
      </c>
      <c r="AU425" s="34">
        <f t="shared" si="279"/>
        <v>-0.41190945326070405</v>
      </c>
      <c r="AV425" s="34">
        <f t="shared" si="280"/>
        <v>-0.59094855931063728</v>
      </c>
      <c r="AW425" s="34">
        <f t="shared" si="281"/>
        <v>-0.41165100414070804</v>
      </c>
      <c r="AX425" s="34">
        <f t="shared" si="282"/>
        <v>-0.18825961414361905</v>
      </c>
      <c r="AY425" s="34">
        <f t="shared" si="283"/>
        <v>-0.17032151300226003</v>
      </c>
      <c r="AZ425" s="34">
        <f t="shared" si="284"/>
        <v>0.40460587839889711</v>
      </c>
      <c r="BA425" s="34">
        <f t="shared" si="285"/>
        <v>-0.76376792882114064</v>
      </c>
      <c r="BB425" s="34">
        <f t="shared" si="286"/>
        <v>-0.48447820889104659</v>
      </c>
      <c r="BC425" s="34">
        <f t="shared" si="287"/>
        <v>-0.51137940849120556</v>
      </c>
      <c r="BD425" s="34">
        <f t="shared" si="288"/>
        <v>-0.51200570586572602</v>
      </c>
      <c r="BE425" s="34">
        <f t="shared" si="289"/>
        <v>-1.755486229077917</v>
      </c>
      <c r="BF425" s="34">
        <f t="shared" si="290"/>
        <v>-0.78878129045602619</v>
      </c>
      <c r="BG425" s="34">
        <f t="shared" si="291"/>
        <v>-0.258133953880894</v>
      </c>
      <c r="BH425" s="34">
        <f t="shared" si="292"/>
        <v>-0.11506432621005545</v>
      </c>
      <c r="BI425" s="19">
        <f t="shared" si="300"/>
        <v>-0.44456357412523601</v>
      </c>
      <c r="BJ425" s="19">
        <f t="shared" si="301"/>
        <v>0.196543031850655</v>
      </c>
      <c r="BK425" s="19">
        <f t="shared" si="302"/>
        <v>-0.35799074721061697</v>
      </c>
      <c r="BL425" s="19">
        <f t="shared" si="303"/>
        <v>9.1132408380124971E-2</v>
      </c>
      <c r="BM425" s="19">
        <f t="shared" si="304"/>
        <v>-0.17801646911986058</v>
      </c>
      <c r="BN425" s="19">
        <f t="shared" si="305"/>
        <v>-0.67114040609707815</v>
      </c>
      <c r="BO425" s="19">
        <f t="shared" si="306"/>
        <v>-0.1619301394211648</v>
      </c>
      <c r="BP425" s="19">
        <f t="shared" si="307"/>
        <v>7.2376977976850318E-2</v>
      </c>
      <c r="BQ425" s="19">
        <f t="shared" si="308"/>
        <v>-0.20869641112032219</v>
      </c>
      <c r="BR425" s="19">
        <f t="shared" si="309"/>
        <v>-3.1813965595278111E-2</v>
      </c>
      <c r="BS425" s="19">
        <f t="shared" si="310"/>
        <v>1.5875910295001402E-2</v>
      </c>
      <c r="BT425" s="19">
        <f>IF(AND('[1]Ponderación por derecho'!$B$13&lt;&gt;1,'[1]Ponderación por derecho'!$B$13&lt;&gt;0),"Error ponderación",IFERROR(IF(SUM($BI$1126:$BS$1126)=0,0,SUMPRODUCT($BI$1126:$BS$1126,BI425:BS425)),""))</f>
        <v>-0.24299858516957484</v>
      </c>
      <c r="BU425" s="34">
        <f t="shared" si="311"/>
        <v>-0.24034268124694219</v>
      </c>
      <c r="BV425" s="16">
        <f t="shared" si="312"/>
        <v>0</v>
      </c>
      <c r="BW425" s="34">
        <f t="shared" si="293"/>
        <v>1.010857221096976</v>
      </c>
      <c r="BX425" s="34">
        <f t="shared" si="294"/>
        <v>-3.4864815142815003E-2</v>
      </c>
      <c r="BY425" s="34">
        <f t="shared" si="313"/>
        <v>0.73585719375712888</v>
      </c>
      <c r="BZ425" s="34">
        <f t="shared" si="314"/>
        <v>-0.5706165332370966</v>
      </c>
      <c r="CA425" s="19">
        <f t="shared" si="295"/>
        <v>-0.43464372406524271</v>
      </c>
      <c r="CB425" s="16"/>
      <c r="CC425" s="5">
        <f t="shared" si="296"/>
        <v>20614</v>
      </c>
      <c r="CD425" s="6">
        <f t="shared" si="297"/>
        <v>2.366211782681728E-4</v>
      </c>
      <c r="CE425" s="19">
        <f t="shared" si="298"/>
        <v>0.47712762002252085</v>
      </c>
      <c r="CF425" s="4">
        <f t="shared" si="299"/>
        <v>1.1289849963401792E-4</v>
      </c>
      <c r="CG425" s="3">
        <f>IF('Ponderación por derecho'!$D$20="Error ponderación","",CF425/$CF$1127)</f>
        <v>7.5847092239855518E-5</v>
      </c>
      <c r="CH425" s="39"/>
    </row>
    <row r="426" spans="1:86" ht="18.95" customHeight="1">
      <c r="A426" s="7">
        <v>20621</v>
      </c>
      <c r="B426" s="7" t="s">
        <v>685</v>
      </c>
      <c r="C426" s="7" t="s">
        <v>235</v>
      </c>
      <c r="D426" s="5">
        <v>0</v>
      </c>
      <c r="E426" s="5">
        <v>9242</v>
      </c>
      <c r="F426" s="5">
        <v>64.784170000000003</v>
      </c>
      <c r="G426" s="5">
        <v>55.523060000000001</v>
      </c>
      <c r="H426" s="5">
        <v>76.031599999999997</v>
      </c>
      <c r="I426" s="5">
        <v>15.706200000000001</v>
      </c>
      <c r="J426" s="5">
        <v>23.115400000000001</v>
      </c>
      <c r="K426" s="85">
        <v>1.3559099999999999E-2</v>
      </c>
      <c r="L426" s="85">
        <v>9.9842000000000004E-3</v>
      </c>
      <c r="M426" s="85">
        <v>1.96776E-2</v>
      </c>
      <c r="N426" s="85">
        <v>4.1510000000000001E-4</v>
      </c>
      <c r="O426" s="85">
        <v>5.5777999999999999E-3</v>
      </c>
      <c r="P426" s="85">
        <v>4.9673E-3</v>
      </c>
      <c r="Q426" s="85">
        <v>2.0890000000000001E-4</v>
      </c>
      <c r="R426" s="85">
        <v>1.507E-4</v>
      </c>
      <c r="S426" s="85">
        <v>5.1700000000000003E-5</v>
      </c>
      <c r="T426" s="5">
        <v>0.95736359999999998</v>
      </c>
      <c r="U426" s="5">
        <v>0.18525420000000001</v>
      </c>
      <c r="V426" s="5">
        <v>0.83578479999999999</v>
      </c>
      <c r="W426" s="5">
        <v>0.59905050000000004</v>
      </c>
      <c r="X426" s="5">
        <v>0.78895919999999997</v>
      </c>
      <c r="Y426" s="5">
        <v>0.805809</v>
      </c>
      <c r="Z426" s="5">
        <v>0.18940570000000001</v>
      </c>
      <c r="AA426" s="5">
        <v>2.164E-4</v>
      </c>
      <c r="AB426" s="5">
        <v>7.5741000000000003E-4</v>
      </c>
      <c r="AC426" s="5">
        <v>0.52729999999999999</v>
      </c>
      <c r="AD426" s="40">
        <v>735148.34451417439</v>
      </c>
      <c r="AE426" s="19">
        <v>0.65943399999999996</v>
      </c>
      <c r="AF426" s="5">
        <v>1</v>
      </c>
      <c r="AG426" s="5">
        <v>0</v>
      </c>
      <c r="AH426" s="32">
        <v>1</v>
      </c>
      <c r="AI426" s="32">
        <v>0</v>
      </c>
      <c r="AJ426" s="32">
        <v>0</v>
      </c>
      <c r="AK426" s="16"/>
      <c r="AL426" s="34">
        <f t="shared" si="270"/>
        <v>-0.28520631618712317</v>
      </c>
      <c r="AM426" s="34">
        <f t="shared" si="271"/>
        <v>-6.989653310941249E-2</v>
      </c>
      <c r="AN426" s="34">
        <f t="shared" si="272"/>
        <v>0.19537554010410182</v>
      </c>
      <c r="AO426" s="34">
        <f t="shared" si="273"/>
        <v>-0.35651883750679625</v>
      </c>
      <c r="AP426" s="34">
        <f t="shared" si="274"/>
        <v>-0.13085296004264199</v>
      </c>
      <c r="AQ426" s="34">
        <f t="shared" si="275"/>
        <v>-9.3427351683704057E-3</v>
      </c>
      <c r="AR426" s="34">
        <f t="shared" si="276"/>
        <v>-0.25969419189073728</v>
      </c>
      <c r="AS426" s="34">
        <f t="shared" si="277"/>
        <v>-0.65374577888166641</v>
      </c>
      <c r="AT426" s="34">
        <f t="shared" si="278"/>
        <v>-0.14122391839312717</v>
      </c>
      <c r="AU426" s="34">
        <f t="shared" si="279"/>
        <v>-0.28822835465705499</v>
      </c>
      <c r="AV426" s="34">
        <f t="shared" si="280"/>
        <v>-0.52853071233116022</v>
      </c>
      <c r="AW426" s="34">
        <f t="shared" si="281"/>
        <v>-0.40579865737690807</v>
      </c>
      <c r="AX426" s="34">
        <f t="shared" si="282"/>
        <v>-0.19719516938946152</v>
      </c>
      <c r="AY426" s="34">
        <f t="shared" si="283"/>
        <v>-0.20810692614098367</v>
      </c>
      <c r="AZ426" s="34">
        <f t="shared" si="284"/>
        <v>0.26705499870857186</v>
      </c>
      <c r="BA426" s="34">
        <f t="shared" si="285"/>
        <v>-0.19289938366037918</v>
      </c>
      <c r="BB426" s="34">
        <f t="shared" si="286"/>
        <v>0.86812619209780495</v>
      </c>
      <c r="BC426" s="34">
        <f t="shared" si="287"/>
        <v>-0.37159774003264695</v>
      </c>
      <c r="BD426" s="34">
        <f t="shared" si="288"/>
        <v>-0.21689569744725551</v>
      </c>
      <c r="BE426" s="34">
        <f t="shared" si="289"/>
        <v>-0.85591304393842527</v>
      </c>
      <c r="BF426" s="34">
        <f t="shared" si="290"/>
        <v>0.87877608671071739</v>
      </c>
      <c r="BG426" s="34">
        <f t="shared" si="291"/>
        <v>-0.24121838657124858</v>
      </c>
      <c r="BH426" s="34">
        <f t="shared" si="292"/>
        <v>-9.6184292648821959E-2</v>
      </c>
      <c r="BI426" s="19">
        <f t="shared" si="300"/>
        <v>-2.2888595748825811E-3</v>
      </c>
      <c r="BJ426" s="19">
        <f t="shared" si="301"/>
        <v>0.17951182236588506</v>
      </c>
      <c r="BK426" s="19">
        <f t="shared" si="302"/>
        <v>-0.43684994503381214</v>
      </c>
      <c r="BL426" s="19">
        <f t="shared" si="303"/>
        <v>-0.21321511729012516</v>
      </c>
      <c r="BM426" s="19">
        <f t="shared" si="304"/>
        <v>-0.21199233738231749</v>
      </c>
      <c r="BN426" s="19">
        <f t="shared" si="305"/>
        <v>-0.5565500241522362</v>
      </c>
      <c r="BO426" s="19">
        <f t="shared" si="306"/>
        <v>-0.16508749872504416</v>
      </c>
      <c r="BP426" s="19">
        <f t="shared" si="307"/>
        <v>-0.24120074278829234</v>
      </c>
      <c r="BQ426" s="19">
        <f t="shared" si="308"/>
        <v>0.12848761479420354</v>
      </c>
      <c r="BR426" s="19">
        <f t="shared" si="309"/>
        <v>-0.24484387629978513</v>
      </c>
      <c r="BS426" s="19">
        <f t="shared" si="310"/>
        <v>-0.19649917832564293</v>
      </c>
      <c r="BT426" s="19">
        <f>IF(AND('[1]Ponderación por derecho'!$B$13&lt;&gt;1,'[1]Ponderación por derecho'!$B$13&lt;&gt;0),"Error ponderación",IFERROR(IF(SUM($BI$1126:$BS$1126)=0,0,SUMPRODUCT($BI$1126:$BS$1126,BI426:BS426)),""))</f>
        <v>-0.21360639213501592</v>
      </c>
      <c r="BU426" s="34">
        <f t="shared" si="311"/>
        <v>-0.21064666957592823</v>
      </c>
      <c r="BV426" s="16">
        <f t="shared" si="312"/>
        <v>0</v>
      </c>
      <c r="BW426" s="34">
        <f t="shared" si="293"/>
        <v>0.21616421720832585</v>
      </c>
      <c r="BX426" s="34">
        <f t="shared" si="294"/>
        <v>-8.1603519281353027E-3</v>
      </c>
      <c r="BY426" s="34">
        <f t="shared" si="313"/>
        <v>-4.3565900771799115E-2</v>
      </c>
      <c r="BZ426" s="34">
        <f t="shared" si="314"/>
        <v>-5.481265483613048E-2</v>
      </c>
      <c r="CA426" s="19">
        <f t="shared" si="295"/>
        <v>-4.2589891289230859E-2</v>
      </c>
      <c r="CB426" s="16"/>
      <c r="CC426" s="5">
        <f t="shared" si="296"/>
        <v>20621</v>
      </c>
      <c r="CD426" s="6">
        <f t="shared" si="297"/>
        <v>1.3515778303797609E-3</v>
      </c>
      <c r="CE426" s="19">
        <f t="shared" si="298"/>
        <v>1.3171081660614776</v>
      </c>
      <c r="CF426" s="4">
        <f t="shared" si="299"/>
        <v>1.7801741974608379E-3</v>
      </c>
      <c r="CG426" s="3">
        <f>IF('Ponderación por derecho'!$D$20="Error ponderación","",CF426/$CF$1127)</f>
        <v>1.1959506724670342E-3</v>
      </c>
      <c r="CH426" s="39"/>
    </row>
    <row r="427" spans="1:86" ht="18.95" customHeight="1">
      <c r="A427" s="7">
        <v>20710</v>
      </c>
      <c r="B427" s="7" t="s">
        <v>685</v>
      </c>
      <c r="C427" s="7" t="s">
        <v>687</v>
      </c>
      <c r="D427" s="5">
        <v>0</v>
      </c>
      <c r="E427" s="5">
        <v>3722</v>
      </c>
      <c r="F427" s="5">
        <v>63.036839999999998</v>
      </c>
      <c r="G427" s="5">
        <v>51.859340000000003</v>
      </c>
      <c r="H427" s="5">
        <v>66.731769999999997</v>
      </c>
      <c r="I427" s="5">
        <v>16.35032</v>
      </c>
      <c r="J427" s="5">
        <v>14.777570000000001</v>
      </c>
      <c r="K427" s="85"/>
      <c r="L427" s="85">
        <v>2.6031000000000001E-3</v>
      </c>
      <c r="M427" s="85">
        <v>8.1746799999999994E-2</v>
      </c>
      <c r="N427" s="85">
        <v>1.249E-4</v>
      </c>
      <c r="O427" s="85">
        <v>2.96E-3</v>
      </c>
      <c r="P427" s="85">
        <v>8.5238999999999992E-3</v>
      </c>
      <c r="Q427" s="85">
        <v>7.136E-4</v>
      </c>
      <c r="R427" s="85">
        <v>7.4850000000000003E-4</v>
      </c>
      <c r="S427" s="85">
        <v>0</v>
      </c>
      <c r="T427" s="5">
        <v>0.97013389999999999</v>
      </c>
      <c r="U427" s="5">
        <v>9.7064899999999996E-2</v>
      </c>
      <c r="V427" s="5">
        <v>0.80432550000000003</v>
      </c>
      <c r="W427" s="5">
        <v>0.56410919999999998</v>
      </c>
      <c r="X427" s="5">
        <v>0.71652939999999998</v>
      </c>
      <c r="Y427" s="5">
        <v>0.84165809999999996</v>
      </c>
      <c r="Z427" s="5">
        <v>0.18228829999999999</v>
      </c>
      <c r="AA427" s="5">
        <v>2.6866999999999999E-4</v>
      </c>
      <c r="AB427" s="5">
        <v>8.0601999999999996E-4</v>
      </c>
      <c r="AC427" s="5">
        <v>0.57440000000000002</v>
      </c>
      <c r="AD427" s="40">
        <v>493268.40408382588</v>
      </c>
      <c r="AE427" s="19">
        <v>0.77735849999999995</v>
      </c>
      <c r="AF427" s="5">
        <v>1</v>
      </c>
      <c r="AG427" s="5">
        <v>1</v>
      </c>
      <c r="AH427" s="32">
        <v>1</v>
      </c>
      <c r="AI427" s="32">
        <v>0</v>
      </c>
      <c r="AJ427" s="32">
        <v>0</v>
      </c>
      <c r="AK427" s="16"/>
      <c r="AL427" s="34">
        <f t="shared" si="270"/>
        <v>-0.39186840335869239</v>
      </c>
      <c r="AM427" s="34">
        <f t="shared" si="271"/>
        <v>-0.43792057557006658</v>
      </c>
      <c r="AN427" s="34">
        <f t="shared" si="272"/>
        <v>-0.92287059750164691</v>
      </c>
      <c r="AO427" s="34">
        <f t="shared" si="273"/>
        <v>-0.2990275973985817</v>
      </c>
      <c r="AP427" s="34">
        <f t="shared" si="274"/>
        <v>-0.76060808744469743</v>
      </c>
      <c r="AQ427" s="34" t="str">
        <f t="shared" si="275"/>
        <v/>
      </c>
      <c r="AR427" s="34">
        <f t="shared" si="276"/>
        <v>-0.51801485030587358</v>
      </c>
      <c r="AS427" s="34">
        <f t="shared" si="277"/>
        <v>0.31199766033812415</v>
      </c>
      <c r="AT427" s="34">
        <f t="shared" si="278"/>
        <v>-0.14788281287814797</v>
      </c>
      <c r="AU427" s="34">
        <f t="shared" si="279"/>
        <v>-0.35473187317911159</v>
      </c>
      <c r="AV427" s="34">
        <f t="shared" si="280"/>
        <v>-0.44241926370152196</v>
      </c>
      <c r="AW427" s="34">
        <f t="shared" si="281"/>
        <v>-0.39165945483171971</v>
      </c>
      <c r="AX427" s="34">
        <f t="shared" si="282"/>
        <v>-0.1781041224775079</v>
      </c>
      <c r="AY427" s="34">
        <f t="shared" si="283"/>
        <v>-0.21011422768154267</v>
      </c>
      <c r="AZ427" s="34">
        <f t="shared" si="284"/>
        <v>0.48890526000708512</v>
      </c>
      <c r="BA427" s="34">
        <f t="shared" si="285"/>
        <v>-1.031179371301199</v>
      </c>
      <c r="BB427" s="34">
        <f t="shared" si="286"/>
        <v>9.6460021740215063E-2</v>
      </c>
      <c r="BC427" s="34">
        <f t="shared" si="287"/>
        <v>-0.76179620550076821</v>
      </c>
      <c r="BD427" s="34">
        <f t="shared" si="288"/>
        <v>-1.0849203105474943</v>
      </c>
      <c r="BE427" s="34">
        <f t="shared" si="289"/>
        <v>-0.30777670249833</v>
      </c>
      <c r="BF427" s="34">
        <f t="shared" si="290"/>
        <v>0.80756906242774718</v>
      </c>
      <c r="BG427" s="34">
        <f t="shared" si="291"/>
        <v>-0.2371325422862432</v>
      </c>
      <c r="BH427" s="34">
        <f t="shared" si="292"/>
        <v>-9.4972586398031023E-2</v>
      </c>
      <c r="BI427" s="19">
        <f t="shared" si="300"/>
        <v>-0.97702498440142294</v>
      </c>
      <c r="BJ427" s="19">
        <f t="shared" si="301"/>
        <v>-0.28649180137857505</v>
      </c>
      <c r="BK427" s="19">
        <f t="shared" si="302"/>
        <v>-0.28055564950711215</v>
      </c>
      <c r="BL427" s="19">
        <f t="shared" si="303"/>
        <v>-0.26987560811842015</v>
      </c>
      <c r="BM427" s="19">
        <f t="shared" si="304"/>
        <v>-0.73342009039043443</v>
      </c>
      <c r="BN427" s="19">
        <f t="shared" si="305"/>
        <v>-0.38068812318618145</v>
      </c>
      <c r="BO427" s="19">
        <f t="shared" si="306"/>
        <v>-6.7260597407738779E-2</v>
      </c>
      <c r="BP427" s="19">
        <f t="shared" si="307"/>
        <v>-0.28498626291810014</v>
      </c>
      <c r="BQ427" s="19">
        <f t="shared" si="308"/>
        <v>6.8528810462504031E-2</v>
      </c>
      <c r="BR427" s="19">
        <f t="shared" si="309"/>
        <v>-0.27970505777549276</v>
      </c>
      <c r="BS427" s="19">
        <f t="shared" si="310"/>
        <v>-0.23231840581275534</v>
      </c>
      <c r="BT427" s="19">
        <f>IF(AND('[1]Ponderación por derecho'!$B$13&lt;&gt;1,'[1]Ponderación por derecho'!$B$13&lt;&gt;0),"Error ponderación",IFERROR(IF(SUM($BI$1126:$BS$1126)=0,0,SUMPRODUCT($BI$1126:$BS$1126,BI427:BS427)),""))</f>
        <v>-0.20513509593543883</v>
      </c>
      <c r="BU427" s="34">
        <f t="shared" si="311"/>
        <v>-0.20208780802669055</v>
      </c>
      <c r="BV427" s="16">
        <f t="shared" si="312"/>
        <v>0</v>
      </c>
      <c r="BW427" s="34">
        <f t="shared" si="293"/>
        <v>0.89795001835869748</v>
      </c>
      <c r="BX427" s="34">
        <f t="shared" si="294"/>
        <v>-2.1778615664875458E-2</v>
      </c>
      <c r="BY427" s="34">
        <f t="shared" si="313"/>
        <v>0.44357353330878074</v>
      </c>
      <c r="BZ427" s="34">
        <f t="shared" si="314"/>
        <v>-0.43991497866753426</v>
      </c>
      <c r="CA427" s="19">
        <f t="shared" si="295"/>
        <v>-0.33529967574665603</v>
      </c>
      <c r="CB427" s="16"/>
      <c r="CC427" s="5">
        <f t="shared" si="296"/>
        <v>20710</v>
      </c>
      <c r="CD427" s="6">
        <f t="shared" si="297"/>
        <v>5.443164558183802E-4</v>
      </c>
      <c r="CE427" s="19">
        <f t="shared" si="298"/>
        <v>1.2550073497216545</v>
      </c>
      <c r="CF427" s="4">
        <f t="shared" si="299"/>
        <v>6.8312115262650938E-4</v>
      </c>
      <c r="CG427" s="3">
        <f>IF('Ponderación por derecho'!$D$20="Error ponderación","",CF427/$CF$1127)</f>
        <v>4.5893216687750704E-4</v>
      </c>
      <c r="CH427" s="39"/>
    </row>
    <row r="428" spans="1:86" ht="18.95" customHeight="1">
      <c r="A428" s="7">
        <v>20750</v>
      </c>
      <c r="B428" s="7" t="s">
        <v>685</v>
      </c>
      <c r="C428" s="7" t="s">
        <v>686</v>
      </c>
      <c r="D428" s="5">
        <v>0</v>
      </c>
      <c r="E428" s="5">
        <v>9550</v>
      </c>
      <c r="F428" s="5">
        <v>63.512650000000001</v>
      </c>
      <c r="G428" s="5">
        <v>54.246450000000003</v>
      </c>
      <c r="H428" s="5">
        <v>79.20693</v>
      </c>
      <c r="I428" s="5">
        <v>12.394780000000001</v>
      </c>
      <c r="J428" s="5">
        <v>17.817219999999999</v>
      </c>
      <c r="K428" s="85">
        <v>1.28793E-2</v>
      </c>
      <c r="L428" s="85">
        <v>1.2757299999999999E-2</v>
      </c>
      <c r="M428" s="85">
        <v>8.9061000000000001E-2</v>
      </c>
      <c r="N428" s="85">
        <v>1.339E-4</v>
      </c>
      <c r="O428" s="85">
        <v>3.8011999999999998E-3</v>
      </c>
      <c r="P428" s="85">
        <v>2.1686899999999999E-2</v>
      </c>
      <c r="Q428" s="85">
        <v>1.8693E-3</v>
      </c>
      <c r="R428" s="85">
        <v>6.2790000000000003E-4</v>
      </c>
      <c r="S428" s="85">
        <v>1.0112000000000001E-3</v>
      </c>
      <c r="T428" s="5">
        <v>0.94378229999999996</v>
      </c>
      <c r="U428" s="5">
        <v>0.1771037</v>
      </c>
      <c r="V428" s="5">
        <v>0.81373419999999996</v>
      </c>
      <c r="W428" s="5">
        <v>0.64276820000000001</v>
      </c>
      <c r="X428" s="5">
        <v>0.77406160000000002</v>
      </c>
      <c r="Y428" s="5">
        <v>0.82405269999999997</v>
      </c>
      <c r="Z428" s="5">
        <v>8.8832499999999995E-2</v>
      </c>
      <c r="AA428" s="5">
        <v>1.0471000000000001E-4</v>
      </c>
      <c r="AB428" s="5">
        <v>5.2355999999999995E-4</v>
      </c>
      <c r="AC428" s="5">
        <v>0.52380000000000004</v>
      </c>
      <c r="AD428" s="40">
        <v>454457.48691099475</v>
      </c>
      <c r="AE428" s="19">
        <v>0.84811320000000001</v>
      </c>
      <c r="AF428" s="5">
        <v>1</v>
      </c>
      <c r="AG428" s="5">
        <v>1</v>
      </c>
      <c r="AH428" s="32">
        <v>1</v>
      </c>
      <c r="AI428" s="32">
        <v>0</v>
      </c>
      <c r="AJ428" s="32">
        <v>0</v>
      </c>
      <c r="AK428" s="16"/>
      <c r="AL428" s="34">
        <f t="shared" si="270"/>
        <v>-0.36282358200433773</v>
      </c>
      <c r="AM428" s="34">
        <f t="shared" si="271"/>
        <v>-0.1981331813373598</v>
      </c>
      <c r="AN428" s="34">
        <f t="shared" si="272"/>
        <v>0.57718902574025477</v>
      </c>
      <c r="AO428" s="34">
        <f t="shared" si="273"/>
        <v>-0.6520812207880855</v>
      </c>
      <c r="AP428" s="34">
        <f t="shared" si="274"/>
        <v>-0.5310237503920523</v>
      </c>
      <c r="AQ428" s="34">
        <f t="shared" si="275"/>
        <v>-2.857293752090715E-2</v>
      </c>
      <c r="AR428" s="34">
        <f t="shared" si="276"/>
        <v>-0.16264239502427913</v>
      </c>
      <c r="AS428" s="34">
        <f t="shared" si="277"/>
        <v>0.42580032998976136</v>
      </c>
      <c r="AT428" s="34">
        <f t="shared" si="278"/>
        <v>-0.14767629995476689</v>
      </c>
      <c r="AU428" s="34">
        <f t="shared" si="279"/>
        <v>-0.33336173039480643</v>
      </c>
      <c r="AV428" s="34">
        <f t="shared" si="280"/>
        <v>-0.12372022576868434</v>
      </c>
      <c r="AW428" s="34">
        <f t="shared" si="281"/>
        <v>-0.35928244595223852</v>
      </c>
      <c r="AX428" s="34">
        <f t="shared" si="282"/>
        <v>-0.18195554478861797</v>
      </c>
      <c r="AY428" s="34">
        <f t="shared" si="283"/>
        <v>-0.17085342849753385</v>
      </c>
      <c r="AZ428" s="34">
        <f t="shared" si="284"/>
        <v>3.1115752663177534E-2</v>
      </c>
      <c r="BA428" s="34">
        <f t="shared" si="285"/>
        <v>-0.2703736468563282</v>
      </c>
      <c r="BB428" s="34">
        <f t="shared" si="286"/>
        <v>0.32724632331219583</v>
      </c>
      <c r="BC428" s="34">
        <f t="shared" si="287"/>
        <v>0.11660903687020557</v>
      </c>
      <c r="BD428" s="34">
        <f t="shared" si="288"/>
        <v>-0.39543386096727184</v>
      </c>
      <c r="BE428" s="34">
        <f t="shared" si="289"/>
        <v>-0.57696503764731444</v>
      </c>
      <c r="BF428" s="34">
        <f t="shared" si="290"/>
        <v>-0.12742256653569212</v>
      </c>
      <c r="BG428" s="34">
        <f t="shared" si="291"/>
        <v>-0.24994897674137009</v>
      </c>
      <c r="BH428" s="34">
        <f t="shared" si="292"/>
        <v>-0.10201349459795711</v>
      </c>
      <c r="BI428" s="19">
        <f t="shared" si="300"/>
        <v>9.2747480454339795E-2</v>
      </c>
      <c r="BJ428" s="19">
        <f t="shared" si="301"/>
        <v>-1.1176417683147699E-2</v>
      </c>
      <c r="BK428" s="19">
        <f t="shared" si="302"/>
        <v>5.9861928285209733E-2</v>
      </c>
      <c r="BL428" s="19">
        <f t="shared" si="303"/>
        <v>-0.25524994097955234</v>
      </c>
      <c r="BM428" s="19">
        <f t="shared" si="304"/>
        <v>-0.41993978058471021</v>
      </c>
      <c r="BN428" s="19">
        <f t="shared" si="305"/>
        <v>-0.35450294847344549</v>
      </c>
      <c r="BO428" s="19">
        <f t="shared" si="306"/>
        <v>-0.32674930469238217</v>
      </c>
      <c r="BP428" s="19">
        <f t="shared" si="307"/>
        <v>-0.27238956339647785</v>
      </c>
      <c r="BQ428" s="19">
        <f t="shared" si="308"/>
        <v>-0.22036652567918788</v>
      </c>
      <c r="BR428" s="19">
        <f t="shared" si="309"/>
        <v>-0.26120866241441387</v>
      </c>
      <c r="BS428" s="19">
        <f t="shared" si="310"/>
        <v>-0.21189683503327625</v>
      </c>
      <c r="BT428" s="19">
        <f>IF(AND('[1]Ponderación por derecho'!$B$13&lt;&gt;1,'[1]Ponderación por derecho'!$B$13&lt;&gt;0),"Error ponderación",IFERROR(IF(SUM($BI$1126:$BS$1126)=0,0,SUMPRODUCT($BI$1126:$BS$1126,BI428:BS428)),""))</f>
        <v>-0.27196082042485425</v>
      </c>
      <c r="BU428" s="34">
        <f t="shared" si="311"/>
        <v>-0.26960429078891074</v>
      </c>
      <c r="BV428" s="16">
        <f t="shared" si="312"/>
        <v>0</v>
      </c>
      <c r="BW428" s="34">
        <f t="shared" si="293"/>
        <v>0.16550072880012492</v>
      </c>
      <c r="BX428" s="34">
        <f t="shared" si="294"/>
        <v>-2.396373818881865E-2</v>
      </c>
      <c r="BY428" s="34">
        <f t="shared" si="313"/>
        <v>0.73585719375712888</v>
      </c>
      <c r="BZ428" s="34">
        <f t="shared" si="314"/>
        <v>-0.29246472812281171</v>
      </c>
      <c r="CA428" s="19">
        <f t="shared" si="295"/>
        <v>-0.22322522595955371</v>
      </c>
      <c r="CB428" s="16"/>
      <c r="CC428" s="5">
        <f t="shared" si="296"/>
        <v>20750</v>
      </c>
      <c r="CD428" s="6">
        <f t="shared" si="297"/>
        <v>1.3966206751922438E-3</v>
      </c>
      <c r="CE428" s="19">
        <f t="shared" si="298"/>
        <v>1.329627130208622</v>
      </c>
      <c r="CF428" s="4">
        <f t="shared" si="299"/>
        <v>1.856984740345891E-3</v>
      </c>
      <c r="CG428" s="3">
        <f>IF('Ponderación por derecho'!$D$20="Error ponderación","",CF428/$CF$1127)</f>
        <v>1.2475532743623794E-3</v>
      </c>
      <c r="CH428" s="39"/>
    </row>
    <row r="429" spans="1:86" ht="18.95" customHeight="1">
      <c r="A429" s="7">
        <v>20770</v>
      </c>
      <c r="B429" s="7" t="s">
        <v>685</v>
      </c>
      <c r="C429" s="7" t="s">
        <v>409</v>
      </c>
      <c r="D429" s="5">
        <v>0</v>
      </c>
      <c r="E429" s="5">
        <v>4295</v>
      </c>
      <c r="F429" s="5">
        <v>79.487120000000004</v>
      </c>
      <c r="G429" s="5">
        <v>65.946569999999994</v>
      </c>
      <c r="H429" s="5">
        <v>73.695409999999995</v>
      </c>
      <c r="I429" s="5">
        <v>22.142189999999999</v>
      </c>
      <c r="J429" s="5">
        <v>22.007850000000001</v>
      </c>
      <c r="K429" s="85">
        <v>1.1452499999999999E-2</v>
      </c>
      <c r="L429" s="85">
        <v>1.1469E-2</v>
      </c>
      <c r="M429" s="85">
        <v>0.1342189</v>
      </c>
      <c r="N429" s="85">
        <v>0</v>
      </c>
      <c r="O429" s="85">
        <v>1.26214E-2</v>
      </c>
      <c r="P429" s="85">
        <v>3.4845399999999999E-2</v>
      </c>
      <c r="Q429" s="85">
        <v>1.85828E-2</v>
      </c>
      <c r="R429" s="85">
        <v>0</v>
      </c>
      <c r="S429" s="85">
        <v>9.6420000000000002E-4</v>
      </c>
      <c r="T429" s="5">
        <v>0.88108339999999996</v>
      </c>
      <c r="U429" s="5">
        <v>0.17308499999999999</v>
      </c>
      <c r="V429" s="5">
        <v>0.80829450000000003</v>
      </c>
      <c r="W429" s="5">
        <v>0.57955990000000002</v>
      </c>
      <c r="X429" s="5">
        <v>0.74756659999999997</v>
      </c>
      <c r="Y429" s="5">
        <v>0.83834109999999995</v>
      </c>
      <c r="Z429" s="5">
        <v>0.12991939999999999</v>
      </c>
      <c r="AA429" s="5">
        <v>6.9848999999999996E-4</v>
      </c>
      <c r="AB429" s="5">
        <v>4.6566000000000001E-4</v>
      </c>
      <c r="AC429" s="5">
        <v>0.57210000000000005</v>
      </c>
      <c r="AD429" s="40">
        <v>27112.991850989521</v>
      </c>
      <c r="AE429" s="19">
        <v>0.6</v>
      </c>
      <c r="AF429" s="5">
        <v>1</v>
      </c>
      <c r="AG429" s="5">
        <v>0</v>
      </c>
      <c r="AH429" s="32">
        <v>1</v>
      </c>
      <c r="AI429" s="32">
        <v>0</v>
      </c>
      <c r="AJ429" s="32">
        <v>0</v>
      </c>
      <c r="AK429" s="16"/>
      <c r="AL429" s="34">
        <f t="shared" si="270"/>
        <v>0.61230436272253819</v>
      </c>
      <c r="AM429" s="34">
        <f t="shared" si="271"/>
        <v>0.97715462986948654</v>
      </c>
      <c r="AN429" s="34">
        <f t="shared" si="272"/>
        <v>-8.5536631861748758E-2</v>
      </c>
      <c r="AO429" s="34">
        <f t="shared" si="273"/>
        <v>0.21792854252187552</v>
      </c>
      <c r="AP429" s="34">
        <f t="shared" si="274"/>
        <v>-0.21450605579467177</v>
      </c>
      <c r="AQ429" s="34">
        <f t="shared" si="275"/>
        <v>-6.8934297798340899E-2</v>
      </c>
      <c r="AR429" s="34">
        <f t="shared" si="276"/>
        <v>-0.20772978094727435</v>
      </c>
      <c r="AS429" s="34">
        <f t="shared" si="277"/>
        <v>1.1284184667458883</v>
      </c>
      <c r="AT429" s="34">
        <f t="shared" si="278"/>
        <v>-0.15074875333706975</v>
      </c>
      <c r="AU429" s="34">
        <f t="shared" si="279"/>
        <v>-0.10929024515214335</v>
      </c>
      <c r="AV429" s="34">
        <f t="shared" si="280"/>
        <v>0.19486985936686557</v>
      </c>
      <c r="AW429" s="34">
        <f t="shared" si="281"/>
        <v>0.10894731774699945</v>
      </c>
      <c r="AX429" s="34">
        <f t="shared" si="282"/>
        <v>-0.20200785050292994</v>
      </c>
      <c r="AY429" s="34">
        <f t="shared" si="283"/>
        <v>-0.17267824807986021</v>
      </c>
      <c r="AZ429" s="34">
        <f t="shared" si="284"/>
        <v>-1.0581121705750658</v>
      </c>
      <c r="BA429" s="34">
        <f t="shared" si="285"/>
        <v>-0.30857324461174945</v>
      </c>
      <c r="BB429" s="34">
        <f t="shared" si="286"/>
        <v>0.19381574898618931</v>
      </c>
      <c r="BC429" s="34">
        <f t="shared" si="287"/>
        <v>-0.58925427287638654</v>
      </c>
      <c r="BD429" s="34">
        <f t="shared" si="288"/>
        <v>-0.71295941155682019</v>
      </c>
      <c r="BE429" s="34">
        <f t="shared" si="289"/>
        <v>-0.35849396582033266</v>
      </c>
      <c r="BF429" s="34">
        <f t="shared" si="290"/>
        <v>0.28363707406508321</v>
      </c>
      <c r="BG429" s="34">
        <f t="shared" si="291"/>
        <v>-0.20353434847371182</v>
      </c>
      <c r="BH429" s="34">
        <f t="shared" si="292"/>
        <v>-0.10345677359241906</v>
      </c>
      <c r="BI429" s="19">
        <f t="shared" si="300"/>
        <v>-0.15434805809061303</v>
      </c>
      <c r="BJ429" s="19">
        <f t="shared" si="301"/>
        <v>0.32108019930280052</v>
      </c>
      <c r="BK429" s="19">
        <f t="shared" si="302"/>
        <v>0.38382285219734663</v>
      </c>
      <c r="BL429" s="19">
        <f t="shared" si="303"/>
        <v>0.23077780469273423</v>
      </c>
      <c r="BM429" s="19">
        <f t="shared" si="304"/>
        <v>-0.34558523750121178</v>
      </c>
      <c r="BN429" s="19">
        <f t="shared" si="305"/>
        <v>0.14956008542302371</v>
      </c>
      <c r="BO429" s="19">
        <f t="shared" si="306"/>
        <v>-0.24374543676873028</v>
      </c>
      <c r="BP429" s="19">
        <f t="shared" si="307"/>
        <v>0.20514825610980414</v>
      </c>
      <c r="BQ429" s="19">
        <f t="shared" si="308"/>
        <v>0.24108772956925373</v>
      </c>
      <c r="BR429" s="19">
        <f t="shared" si="309"/>
        <v>7.8697255389655385E-2</v>
      </c>
      <c r="BS429" s="19">
        <f t="shared" si="310"/>
        <v>0.11205644701675298</v>
      </c>
      <c r="BT429" s="19">
        <f>IF(AND('[1]Ponderación por derecho'!$B$13&lt;&gt;1,'[1]Ponderación por derecho'!$B$13&lt;&gt;0),"Error ponderación",IFERROR(IF(SUM($BI$1126:$BS$1126)=0,0,SUMPRODUCT($BI$1126:$BS$1126,BI429:BS429)),""))</f>
        <v>-1.2788652896897929E-2</v>
      </c>
      <c r="BU429" s="34">
        <f t="shared" si="311"/>
        <v>-7.7531351890924626E-3</v>
      </c>
      <c r="BV429" s="16">
        <f t="shared" si="312"/>
        <v>0</v>
      </c>
      <c r="BW429" s="34">
        <f t="shared" si="293"/>
        <v>0.86465686883330817</v>
      </c>
      <c r="BX429" s="34">
        <f t="shared" si="294"/>
        <v>-4.8023980761298671E-2</v>
      </c>
      <c r="BY429" s="34">
        <f t="shared" si="313"/>
        <v>-0.28908439035746775</v>
      </c>
      <c r="BZ429" s="34">
        <f t="shared" si="314"/>
        <v>-0.17584949923818058</v>
      </c>
      <c r="CA429" s="19">
        <f t="shared" si="295"/>
        <v>-0.13458795633295551</v>
      </c>
      <c r="CB429" s="16"/>
      <c r="CC429" s="5">
        <f t="shared" si="296"/>
        <v>20770</v>
      </c>
      <c r="CD429" s="6">
        <f t="shared" si="297"/>
        <v>6.2811369632991487E-4</v>
      </c>
      <c r="CE429" s="19">
        <f t="shared" si="298"/>
        <v>1.4749276176782569</v>
      </c>
      <c r="CF429" s="4">
        <f t="shared" si="299"/>
        <v>9.2642223775896539E-4</v>
      </c>
      <c r="CG429" s="3">
        <f>IF('Ponderación por derecho'!$D$20="Error ponderación","",CF429/$CF$1127)</f>
        <v>6.2238588774996733E-4</v>
      </c>
      <c r="CH429" s="39"/>
    </row>
    <row r="430" spans="1:86" ht="18.95" customHeight="1">
      <c r="A430" s="7">
        <v>20787</v>
      </c>
      <c r="B430" s="7" t="s">
        <v>685</v>
      </c>
      <c r="C430" s="7" t="s">
        <v>684</v>
      </c>
      <c r="D430" s="5">
        <v>0</v>
      </c>
      <c r="E430" s="5">
        <v>1868</v>
      </c>
      <c r="F430" s="5">
        <v>81.986940000000004</v>
      </c>
      <c r="G430" s="5">
        <v>60.727339999999998</v>
      </c>
      <c r="H430" s="5">
        <v>83.809359999999998</v>
      </c>
      <c r="I430" s="5">
        <v>28.047160000000002</v>
      </c>
      <c r="J430" s="5">
        <v>38.66489</v>
      </c>
      <c r="K430" s="85">
        <v>2.2570400000000001E-2</v>
      </c>
      <c r="L430" s="85">
        <v>2.3265899999999999E-2</v>
      </c>
      <c r="M430" s="85">
        <v>6.9256700000000004E-2</v>
      </c>
      <c r="N430" s="85">
        <v>1.1202E-3</v>
      </c>
      <c r="O430" s="85">
        <v>6.9395999999999998E-3</v>
      </c>
      <c r="P430" s="85">
        <v>2.6365800000000002E-2</v>
      </c>
      <c r="Q430" s="85">
        <v>3.4450000000000003E-4</v>
      </c>
      <c r="R430" s="85">
        <v>2.3410000000000002E-3</v>
      </c>
      <c r="S430" s="85">
        <v>3.5284000000000001E-3</v>
      </c>
      <c r="T430" s="5">
        <v>0.97706029999999999</v>
      </c>
      <c r="U430" s="5">
        <v>0.1253186</v>
      </c>
      <c r="V430" s="5">
        <v>0.81605780000000006</v>
      </c>
      <c r="W430" s="5">
        <v>0.56627019999999995</v>
      </c>
      <c r="X430" s="5">
        <v>0.79269330000000005</v>
      </c>
      <c r="Y430" s="5">
        <v>0.78037380000000001</v>
      </c>
      <c r="Z430" s="5">
        <v>0.2046413</v>
      </c>
      <c r="AA430" s="5">
        <v>0</v>
      </c>
      <c r="AB430" s="5">
        <v>0</v>
      </c>
      <c r="AC430" s="5">
        <v>0.41720000000000002</v>
      </c>
      <c r="AD430" s="40">
        <v>5085.6531049250534</v>
      </c>
      <c r="AE430" s="19">
        <v>0.6698113</v>
      </c>
      <c r="AF430" s="5">
        <v>0</v>
      </c>
      <c r="AG430" s="5">
        <v>0</v>
      </c>
      <c r="AH430" s="32">
        <v>1</v>
      </c>
      <c r="AI430" s="32">
        <v>0</v>
      </c>
      <c r="AJ430" s="32">
        <v>1</v>
      </c>
      <c r="AK430" s="16"/>
      <c r="AL430" s="34">
        <f t="shared" si="270"/>
        <v>0.76490062030023176</v>
      </c>
      <c r="AM430" s="34">
        <f t="shared" si="271"/>
        <v>0.45287817775744765</v>
      </c>
      <c r="AN430" s="34">
        <f t="shared" si="272"/>
        <v>1.1306023215855363</v>
      </c>
      <c r="AO430" s="34">
        <f t="shared" si="273"/>
        <v>0.74497947728838509</v>
      </c>
      <c r="AP430" s="34">
        <f t="shared" si="274"/>
        <v>1.0435978330278555</v>
      </c>
      <c r="AQ430" s="34">
        <f t="shared" si="275"/>
        <v>0.24556918371867659</v>
      </c>
      <c r="AR430" s="34">
        <f t="shared" si="276"/>
        <v>0.2051332036021182</v>
      </c>
      <c r="AS430" s="34">
        <f t="shared" si="277"/>
        <v>0.11766243239577757</v>
      </c>
      <c r="AT430" s="34">
        <f t="shared" si="278"/>
        <v>-0.1250447781402389</v>
      </c>
      <c r="AU430" s="34">
        <f t="shared" si="279"/>
        <v>-0.25363270505688051</v>
      </c>
      <c r="AV430" s="34">
        <f t="shared" si="280"/>
        <v>-1.0435949495497773E-2</v>
      </c>
      <c r="AW430" s="34">
        <f t="shared" si="281"/>
        <v>-0.40199981476718444</v>
      </c>
      <c r="AX430" s="34">
        <f t="shared" si="282"/>
        <v>-0.12724682537599208</v>
      </c>
      <c r="AY430" s="34">
        <f t="shared" si="283"/>
        <v>-7.31207507819613E-2</v>
      </c>
      <c r="AZ430" s="34">
        <f t="shared" si="284"/>
        <v>0.60923318103149493</v>
      </c>
      <c r="BA430" s="34">
        <f t="shared" si="285"/>
        <v>-0.76261491635249856</v>
      </c>
      <c r="BB430" s="34">
        <f t="shared" si="286"/>
        <v>0.38424198162127993</v>
      </c>
      <c r="BC430" s="34">
        <f t="shared" si="287"/>
        <v>-0.73766376383784793</v>
      </c>
      <c r="BD430" s="34">
        <f t="shared" si="288"/>
        <v>-0.17214490830000306</v>
      </c>
      <c r="BE430" s="34">
        <f t="shared" si="289"/>
        <v>-1.244819807896157</v>
      </c>
      <c r="BF430" s="34">
        <f t="shared" si="290"/>
        <v>1.0312027789249552</v>
      </c>
      <c r="BG430" s="34">
        <f t="shared" si="291"/>
        <v>-0.258133953880894</v>
      </c>
      <c r="BH430" s="34">
        <f t="shared" si="292"/>
        <v>-0.11506432621005545</v>
      </c>
      <c r="BI430" s="19">
        <f t="shared" si="300"/>
        <v>0.20451886298390479</v>
      </c>
      <c r="BJ430" s="19">
        <f t="shared" si="301"/>
        <v>0.34741778766028192</v>
      </c>
      <c r="BK430" s="19">
        <f t="shared" si="302"/>
        <v>4.8299762952720461E-2</v>
      </c>
      <c r="BL430" s="19">
        <f t="shared" si="303"/>
        <v>0.31992792107999646</v>
      </c>
      <c r="BM430" s="19">
        <f t="shared" si="304"/>
        <v>0.20594007322365729</v>
      </c>
      <c r="BN430" s="19">
        <f t="shared" si="305"/>
        <v>-0.16345171236380765</v>
      </c>
      <c r="BO430" s="19">
        <f t="shared" si="306"/>
        <v>0.31740428118423186</v>
      </c>
      <c r="BP430" s="19">
        <f t="shared" si="307"/>
        <v>0.31882689746211984</v>
      </c>
      <c r="BQ430" s="19">
        <f t="shared" si="308"/>
        <v>0.57432754948107523</v>
      </c>
      <c r="BR430" s="19">
        <f t="shared" si="309"/>
        <v>0.14454863854579217</v>
      </c>
      <c r="BS430" s="19">
        <f t="shared" si="310"/>
        <v>0.19223851443607165</v>
      </c>
      <c r="BT430" s="19">
        <f>IF(AND('[1]Ponderación por derecho'!$B$13&lt;&gt;1,'[1]Ponderación por derecho'!$B$13&lt;&gt;0),"Error ponderación",IFERROR(IF(SUM($BI$1126:$BS$1126)=0,0,SUMPRODUCT($BI$1126:$BS$1126,BI430:BS430)),""))</f>
        <v>0.17915018441503003</v>
      </c>
      <c r="BU430" s="34">
        <f t="shared" si="311"/>
        <v>0.18616971861885925</v>
      </c>
      <c r="BV430" s="16">
        <f t="shared" si="312"/>
        <v>0</v>
      </c>
      <c r="BW430" s="34">
        <f t="shared" si="293"/>
        <v>-1.3775643752896751</v>
      </c>
      <c r="BX430" s="34">
        <f t="shared" si="294"/>
        <v>-4.9264158462387533E-2</v>
      </c>
      <c r="BY430" s="34">
        <f t="shared" si="313"/>
        <v>-6.9786190553792408E-4</v>
      </c>
      <c r="BZ430" s="34">
        <f t="shared" si="314"/>
        <v>0.47584213188586694</v>
      </c>
      <c r="CA430" s="19">
        <f t="shared" si="295"/>
        <v>0.36075186655146885</v>
      </c>
      <c r="CB430" s="16"/>
      <c r="CC430" s="5">
        <f t="shared" si="296"/>
        <v>20787</v>
      </c>
      <c r="CD430" s="6">
        <f t="shared" si="297"/>
        <v>2.7318192892765561E-4</v>
      </c>
      <c r="CE430" s="19">
        <f t="shared" si="298"/>
        <v>2.6138045245405817</v>
      </c>
      <c r="CF430" s="4">
        <f t="shared" si="299"/>
        <v>7.1404416185382987E-4</v>
      </c>
      <c r="CG430" s="3">
        <f>IF('Ponderación por derecho'!$D$20="Error ponderación","",CF430/$CF$1127)</f>
        <v>4.7970675946112511E-4</v>
      </c>
      <c r="CH430" s="39"/>
    </row>
    <row r="431" spans="1:86" ht="18.95" customHeight="1">
      <c r="A431" s="7">
        <v>23001</v>
      </c>
      <c r="B431" s="7" t="s">
        <v>304</v>
      </c>
      <c r="C431" s="7" t="s">
        <v>683</v>
      </c>
      <c r="D431" s="5">
        <v>1</v>
      </c>
      <c r="E431" s="5">
        <v>88972</v>
      </c>
      <c r="F431" s="5">
        <v>68.462090000000003</v>
      </c>
      <c r="G431" s="5">
        <v>43.052230000000002</v>
      </c>
      <c r="H431" s="5">
        <v>72.479320000000001</v>
      </c>
      <c r="I431" s="5">
        <v>35.546309999999998</v>
      </c>
      <c r="J431" s="5">
        <v>33.765740000000001</v>
      </c>
      <c r="K431" s="85">
        <v>9.2364000000000005E-3</v>
      </c>
      <c r="L431" s="85">
        <v>4.9389000000000004E-3</v>
      </c>
      <c r="M431" s="85">
        <v>1.13978E-2</v>
      </c>
      <c r="N431" s="85">
        <v>5.7800000000000002E-5</v>
      </c>
      <c r="O431" s="85">
        <v>7.0560000000000002E-4</v>
      </c>
      <c r="P431" s="85">
        <v>3.8834E-3</v>
      </c>
      <c r="Q431" s="85">
        <v>7.5099999999999996E-5</v>
      </c>
      <c r="R431" s="85">
        <v>9.0240000000000003E-4</v>
      </c>
      <c r="S431" s="85">
        <v>1.47E-5</v>
      </c>
      <c r="T431" s="5">
        <v>0.86859620000000004</v>
      </c>
      <c r="U431" s="5">
        <v>0.26124740000000002</v>
      </c>
      <c r="V431" s="5">
        <v>0.80948149999999996</v>
      </c>
      <c r="W431" s="5">
        <v>0.69834050000000003</v>
      </c>
      <c r="X431" s="5">
        <v>0.86613689999999999</v>
      </c>
      <c r="Y431" s="5">
        <v>0.87281200000000003</v>
      </c>
      <c r="Z431" s="5">
        <v>2.02658E-2</v>
      </c>
      <c r="AA431" s="5">
        <v>3.9339999999999999E-5</v>
      </c>
      <c r="AB431" s="5">
        <v>1.6859000000000001E-4</v>
      </c>
      <c r="AC431" s="5">
        <v>0.60709999999999997</v>
      </c>
      <c r="AD431" s="40">
        <v>755293.80029672256</v>
      </c>
      <c r="AE431" s="19">
        <v>0.84811320000000001</v>
      </c>
      <c r="AF431" s="5">
        <v>1</v>
      </c>
      <c r="AG431" s="5">
        <v>1</v>
      </c>
      <c r="AH431" s="32">
        <v>1</v>
      </c>
      <c r="AI431" s="32">
        <v>0</v>
      </c>
      <c r="AJ431" s="32">
        <v>1</v>
      </c>
      <c r="AK431" s="16"/>
      <c r="AL431" s="34">
        <f t="shared" si="270"/>
        <v>-6.069542033456151E-2</v>
      </c>
      <c r="AM431" s="34">
        <f t="shared" si="271"/>
        <v>-1.322602872414709</v>
      </c>
      <c r="AN431" s="34">
        <f t="shared" si="272"/>
        <v>-0.23176381509853569</v>
      </c>
      <c r="AO431" s="34">
        <f t="shared" si="273"/>
        <v>1.4143197139795567</v>
      </c>
      <c r="AP431" s="34">
        <f t="shared" si="274"/>
        <v>0.67356572246530155</v>
      </c>
      <c r="AQ431" s="34">
        <f t="shared" si="275"/>
        <v>-0.13162339964220188</v>
      </c>
      <c r="AR431" s="34">
        <f t="shared" si="276"/>
        <v>-0.43626749639845119</v>
      </c>
      <c r="AS431" s="34">
        <f t="shared" si="277"/>
        <v>-0.78257235515543877</v>
      </c>
      <c r="AT431" s="34">
        <f t="shared" si="278"/>
        <v>-0.14942248145135575</v>
      </c>
      <c r="AU431" s="34">
        <f t="shared" si="279"/>
        <v>-0.41200344937138156</v>
      </c>
      <c r="AV431" s="34">
        <f t="shared" si="280"/>
        <v>-0.55477380943785348</v>
      </c>
      <c r="AW431" s="34">
        <f t="shared" si="281"/>
        <v>-0.40954707287234338</v>
      </c>
      <c r="AX431" s="34">
        <f t="shared" si="282"/>
        <v>-0.1731892477372107</v>
      </c>
      <c r="AY431" s="34">
        <f t="shared" si="283"/>
        <v>-0.20954348623770866</v>
      </c>
      <c r="AZ431" s="34">
        <f t="shared" si="284"/>
        <v>-1.2750443164828968</v>
      </c>
      <c r="BA431" s="34">
        <f t="shared" si="285"/>
        <v>0.52945104611722815</v>
      </c>
      <c r="BB431" s="34">
        <f t="shared" si="286"/>
        <v>0.22293170974229043</v>
      </c>
      <c r="BC431" s="34">
        <f t="shared" si="287"/>
        <v>0.73719917468803264</v>
      </c>
      <c r="BD431" s="34">
        <f t="shared" si="288"/>
        <v>0.70802944638120069</v>
      </c>
      <c r="BE431" s="34">
        <f t="shared" si="289"/>
        <v>0.16856955912582897</v>
      </c>
      <c r="BF431" s="34">
        <f t="shared" si="290"/>
        <v>-0.813407711659349</v>
      </c>
      <c r="BG431" s="34">
        <f t="shared" si="291"/>
        <v>-0.25505882255944551</v>
      </c>
      <c r="BH431" s="34">
        <f t="shared" si="292"/>
        <v>-0.11086186669923787</v>
      </c>
      <c r="BI431" s="19">
        <f t="shared" si="300"/>
        <v>5.5354610458830202E-2</v>
      </c>
      <c r="BJ431" s="19">
        <f t="shared" si="301"/>
        <v>-0.51197955302362319</v>
      </c>
      <c r="BK431" s="19">
        <f t="shared" si="302"/>
        <v>-3.5356200267322557E-2</v>
      </c>
      <c r="BL431" s="19">
        <f t="shared" si="303"/>
        <v>-0.10505895089295864</v>
      </c>
      <c r="BM431" s="19">
        <f t="shared" si="304"/>
        <v>0.32319723982504023</v>
      </c>
      <c r="BN431" s="19">
        <f t="shared" si="305"/>
        <v>-0.14896655688219537</v>
      </c>
      <c r="BO431" s="19">
        <f t="shared" si="306"/>
        <v>-9.0090558458561176E-2</v>
      </c>
      <c r="BP431" s="19">
        <f t="shared" si="307"/>
        <v>-0.11694233403588611</v>
      </c>
      <c r="BQ431" s="19">
        <f t="shared" si="308"/>
        <v>-0.36121553941053969</v>
      </c>
      <c r="BR431" s="19">
        <f t="shared" si="309"/>
        <v>-0.17509924304390523</v>
      </c>
      <c r="BS431" s="19">
        <f t="shared" si="310"/>
        <v>-0.12703359109050269</v>
      </c>
      <c r="BT431" s="19">
        <f>IF(AND('[1]Ponderación por derecho'!$B$13&lt;&gt;1,'[1]Ponderación por derecho'!$B$13&lt;&gt;0),"Error ponderación",IFERROR(IF(SUM($BI$1126:$BS$1126)=0,0,SUMPRODUCT($BI$1126:$BS$1126,BI431:BS431)),""))</f>
        <v>-0.19213115689866384</v>
      </c>
      <c r="BU431" s="34">
        <f t="shared" si="311"/>
        <v>-0.18894945101633828</v>
      </c>
      <c r="BV431" s="16">
        <f t="shared" si="312"/>
        <v>0</v>
      </c>
      <c r="BW431" s="34">
        <f t="shared" si="293"/>
        <v>1.3712917529153239</v>
      </c>
      <c r="BX431" s="34">
        <f t="shared" si="294"/>
        <v>-7.0261275296363357E-3</v>
      </c>
      <c r="BY431" s="34">
        <f t="shared" si="313"/>
        <v>0.73585719375712888</v>
      </c>
      <c r="BZ431" s="34">
        <f t="shared" si="314"/>
        <v>-0.70004093971427217</v>
      </c>
      <c r="CA431" s="19">
        <f t="shared" si="295"/>
        <v>-0.53301703364841102</v>
      </c>
      <c r="CB431" s="16"/>
      <c r="CC431" s="5">
        <f t="shared" si="296"/>
        <v>23001</v>
      </c>
      <c r="CD431" s="6">
        <f t="shared" si="297"/>
        <v>1.3011532430702022E-2</v>
      </c>
      <c r="CE431" s="19">
        <f t="shared" si="298"/>
        <v>1.2332865925228649</v>
      </c>
      <c r="CF431" s="4">
        <f t="shared" si="299"/>
        <v>1.6046948494961247E-2</v>
      </c>
      <c r="CG431" s="3">
        <f>IF('Ponderación por derecho'!$D$20="Error ponderación","",CF431/$CF$1127)</f>
        <v>1.078060724111521E-2</v>
      </c>
      <c r="CH431" s="39"/>
    </row>
    <row r="432" spans="1:86" ht="18.95" customHeight="1">
      <c r="A432" s="7">
        <v>23068</v>
      </c>
      <c r="B432" s="7" t="s">
        <v>304</v>
      </c>
      <c r="C432" s="7" t="s">
        <v>682</v>
      </c>
      <c r="D432" s="5">
        <v>0</v>
      </c>
      <c r="E432" s="5">
        <v>5742</v>
      </c>
      <c r="F432" s="5">
        <v>88.139750000000006</v>
      </c>
      <c r="G432" s="5">
        <v>64.457909999999998</v>
      </c>
      <c r="H432" s="5">
        <v>81.536289999999994</v>
      </c>
      <c r="I432" s="5">
        <v>33.215020000000003</v>
      </c>
      <c r="J432" s="5">
        <v>49.498199999999997</v>
      </c>
      <c r="K432" s="85">
        <v>1.2101799999999999E-2</v>
      </c>
      <c r="L432" s="85">
        <v>6.5566000000000001E-3</v>
      </c>
      <c r="M432" s="85">
        <v>4.2641100000000001E-2</v>
      </c>
      <c r="N432" s="85">
        <v>0</v>
      </c>
      <c r="O432" s="85">
        <v>1.4384000000000001E-3</v>
      </c>
      <c r="P432" s="85">
        <v>1.91699E-2</v>
      </c>
      <c r="Q432" s="85">
        <v>4.4579999999999999E-4</v>
      </c>
      <c r="R432" s="85">
        <v>1.953E-4</v>
      </c>
      <c r="S432" s="85">
        <v>1.6640000000000001E-4</v>
      </c>
      <c r="T432" s="5">
        <v>0.96867590000000003</v>
      </c>
      <c r="U432" s="5">
        <v>0.1763961</v>
      </c>
      <c r="V432" s="5">
        <v>0.77250430000000003</v>
      </c>
      <c r="W432" s="5">
        <v>0.67710800000000004</v>
      </c>
      <c r="X432" s="5">
        <v>0.91915829999999998</v>
      </c>
      <c r="Y432" s="5">
        <v>0.82819180000000003</v>
      </c>
      <c r="Z432" s="5">
        <v>3.2663299999999999E-2</v>
      </c>
      <c r="AA432" s="5">
        <v>0</v>
      </c>
      <c r="AB432" s="5">
        <v>1.7416E-4</v>
      </c>
      <c r="AC432" s="5">
        <v>0.47189999999999999</v>
      </c>
      <c r="AD432" s="40">
        <v>3047.7185649599442</v>
      </c>
      <c r="AE432" s="19">
        <v>0.47735850000000002</v>
      </c>
      <c r="AF432" s="5">
        <v>1</v>
      </c>
      <c r="AG432" s="5">
        <v>1</v>
      </c>
      <c r="AH432" s="32">
        <v>0</v>
      </c>
      <c r="AI432" s="32">
        <v>0</v>
      </c>
      <c r="AJ432" s="32">
        <v>1</v>
      </c>
      <c r="AK432" s="16"/>
      <c r="AL432" s="34">
        <f t="shared" si="270"/>
        <v>1.1404859742803619</v>
      </c>
      <c r="AM432" s="34">
        <f t="shared" si="271"/>
        <v>0.82761736418065768</v>
      </c>
      <c r="AN432" s="34">
        <f t="shared" si="272"/>
        <v>0.85727993311096162</v>
      </c>
      <c r="AO432" s="34">
        <f t="shared" si="273"/>
        <v>1.2062393048137499</v>
      </c>
      <c r="AP432" s="34">
        <f t="shared" si="274"/>
        <v>1.8618362139058489</v>
      </c>
      <c r="AQ432" s="34">
        <f t="shared" si="275"/>
        <v>-5.0566880340997385E-2</v>
      </c>
      <c r="AR432" s="34">
        <f t="shared" si="276"/>
        <v>-0.37965190670068721</v>
      </c>
      <c r="AS432" s="34">
        <f t="shared" si="277"/>
        <v>-0.29645344280316593</v>
      </c>
      <c r="AT432" s="34">
        <f t="shared" si="278"/>
        <v>-0.15074875333706975</v>
      </c>
      <c r="AU432" s="34">
        <f t="shared" si="279"/>
        <v>-0.39338713858638535</v>
      </c>
      <c r="AV432" s="34">
        <f t="shared" si="280"/>
        <v>-0.18466115705159489</v>
      </c>
      <c r="AW432" s="34">
        <f t="shared" si="281"/>
        <v>-0.39916188883528908</v>
      </c>
      <c r="AX432" s="34">
        <f t="shared" si="282"/>
        <v>-0.19577084571553524</v>
      </c>
      <c r="AY432" s="34">
        <f t="shared" si="283"/>
        <v>-0.20365358984113616</v>
      </c>
      <c r="AZ432" s="34">
        <f t="shared" si="284"/>
        <v>0.46357635771244654</v>
      </c>
      <c r="BA432" s="34">
        <f t="shared" si="285"/>
        <v>-0.27709971134776473</v>
      </c>
      <c r="BB432" s="34">
        <f t="shared" si="286"/>
        <v>-0.6840832052286927</v>
      </c>
      <c r="BC432" s="34">
        <f t="shared" si="287"/>
        <v>0.50009039745158568</v>
      </c>
      <c r="BD432" s="34">
        <f t="shared" si="288"/>
        <v>1.3434568563841691</v>
      </c>
      <c r="BE432" s="34">
        <f t="shared" si="289"/>
        <v>-0.51367778271330677</v>
      </c>
      <c r="BF432" s="34">
        <f t="shared" si="290"/>
        <v>-0.68937518804846309</v>
      </c>
      <c r="BG432" s="34">
        <f t="shared" si="291"/>
        <v>-0.258133953880894</v>
      </c>
      <c r="BH432" s="34">
        <f t="shared" si="292"/>
        <v>-0.11072302276142866</v>
      </c>
      <c r="BI432" s="19">
        <f t="shared" si="300"/>
        <v>0.17653778047406651</v>
      </c>
      <c r="BJ432" s="19">
        <f t="shared" si="301"/>
        <v>-7.8705915916240751E-2</v>
      </c>
      <c r="BK432" s="19">
        <f t="shared" si="302"/>
        <v>0.44804097630959383</v>
      </c>
      <c r="BL432" s="19">
        <f t="shared" si="303"/>
        <v>0.4948686104716461</v>
      </c>
      <c r="BM432" s="19">
        <f t="shared" si="304"/>
        <v>0.93730197723454423</v>
      </c>
      <c r="BN432" s="19">
        <f t="shared" si="305"/>
        <v>0.14738234483848675</v>
      </c>
      <c r="BO432" s="19">
        <f t="shared" si="306"/>
        <v>0.42355125789696912</v>
      </c>
      <c r="BP432" s="19">
        <f t="shared" si="307"/>
        <v>0.47235756428241332</v>
      </c>
      <c r="BQ432" s="19">
        <f t="shared" si="308"/>
        <v>8.248573213025423E-2</v>
      </c>
      <c r="BR432" s="19">
        <f t="shared" si="309"/>
        <v>0.22623281018611061</v>
      </c>
      <c r="BS432" s="19">
        <f t="shared" si="310"/>
        <v>0.27536978722593236</v>
      </c>
      <c r="BT432" s="19">
        <f>IF(AND('[1]Ponderación por derecho'!$B$13&lt;&gt;1,'[1]Ponderación por derecho'!$B$13&lt;&gt;0),"Error ponderación",IFERROR(IF(SUM($BI$1126:$BS$1126)=0,0,SUMPRODUCT($BI$1126:$BS$1126,BI432:BS432)),""))</f>
        <v>0.24024914921678242</v>
      </c>
      <c r="BU432" s="34">
        <f t="shared" si="311"/>
        <v>0.2479002458274405</v>
      </c>
      <c r="BV432" s="16">
        <f t="shared" si="312"/>
        <v>0</v>
      </c>
      <c r="BW432" s="34">
        <f t="shared" si="293"/>
        <v>-0.58576642788149502</v>
      </c>
      <c r="BX432" s="34">
        <f t="shared" si="294"/>
        <v>-4.9378897741693122E-2</v>
      </c>
      <c r="BY432" s="34">
        <f t="shared" si="313"/>
        <v>-0.79570948442013845</v>
      </c>
      <c r="BZ432" s="34">
        <f t="shared" si="314"/>
        <v>0.47695160334777559</v>
      </c>
      <c r="CA432" s="19">
        <f t="shared" si="295"/>
        <v>0.36159515710668017</v>
      </c>
      <c r="CB432" s="16"/>
      <c r="CC432" s="5">
        <f t="shared" si="296"/>
        <v>23068</v>
      </c>
      <c r="CD432" s="6">
        <f t="shared" si="297"/>
        <v>8.3972732114700143E-4</v>
      </c>
      <c r="CE432" s="19">
        <f t="shared" si="298"/>
        <v>3.5616750756638811</v>
      </c>
      <c r="CF432" s="4">
        <f t="shared" si="299"/>
        <v>2.9908358700832744E-3</v>
      </c>
      <c r="CG432" s="3">
        <f>IF('Ponderación por derecho'!$D$20="Error ponderación","",CF432/$CF$1127)</f>
        <v>2.0092933462166462E-3</v>
      </c>
      <c r="CH432" s="39"/>
    </row>
    <row r="433" spans="1:86" ht="18.95" customHeight="1">
      <c r="A433" s="7">
        <v>23079</v>
      </c>
      <c r="B433" s="7" t="s">
        <v>304</v>
      </c>
      <c r="C433" s="7" t="s">
        <v>196</v>
      </c>
      <c r="D433" s="5">
        <v>0</v>
      </c>
      <c r="E433" s="5">
        <v>3314</v>
      </c>
      <c r="F433" s="5">
        <v>86.586129999999997</v>
      </c>
      <c r="G433" s="5">
        <v>65.675870000000003</v>
      </c>
      <c r="H433" s="5">
        <v>81.068079999999995</v>
      </c>
      <c r="I433" s="5">
        <v>37.173160000000003</v>
      </c>
      <c r="J433" s="5">
        <v>40.587069999999997</v>
      </c>
      <c r="K433" s="85">
        <v>1.2251099999999999E-2</v>
      </c>
      <c r="L433" s="85">
        <v>7.2201000000000001E-3</v>
      </c>
      <c r="M433" s="85">
        <v>5.8606699999999998E-2</v>
      </c>
      <c r="N433" s="85">
        <v>0</v>
      </c>
      <c r="O433" s="85">
        <v>2.3586000000000002E-3</v>
      </c>
      <c r="P433" s="85">
        <v>1.4662E-2</v>
      </c>
      <c r="Q433" s="85">
        <v>1.3129999999999999E-4</v>
      </c>
      <c r="R433" s="85">
        <v>0</v>
      </c>
      <c r="S433" s="85">
        <v>0</v>
      </c>
      <c r="T433" s="5">
        <v>0.9735376</v>
      </c>
      <c r="U433" s="5">
        <v>0.24066850000000001</v>
      </c>
      <c r="V433" s="5">
        <v>0.7632312</v>
      </c>
      <c r="W433" s="5">
        <v>0.69498610000000005</v>
      </c>
      <c r="X433" s="5">
        <v>0.86601669999999997</v>
      </c>
      <c r="Y433" s="5">
        <v>0.81587739999999997</v>
      </c>
      <c r="Z433" s="5">
        <v>3.2128499999999997E-2</v>
      </c>
      <c r="AA433" s="5">
        <v>1.5087999999999999E-4</v>
      </c>
      <c r="AB433" s="5">
        <v>3.0174999999999999E-4</v>
      </c>
      <c r="AC433" s="5">
        <v>0.47049999999999997</v>
      </c>
      <c r="AD433" s="40">
        <v>25061.858780929389</v>
      </c>
      <c r="AE433" s="19">
        <v>0.75377360000000004</v>
      </c>
      <c r="AF433" s="5">
        <v>1</v>
      </c>
      <c r="AG433" s="5">
        <v>1</v>
      </c>
      <c r="AH433" s="32">
        <v>1</v>
      </c>
      <c r="AI433" s="32">
        <v>0</v>
      </c>
      <c r="AJ433" s="32">
        <v>1</v>
      </c>
      <c r="AK433" s="16"/>
      <c r="AL433" s="34">
        <f t="shared" si="270"/>
        <v>1.0456485069035677</v>
      </c>
      <c r="AM433" s="34">
        <f t="shared" si="271"/>
        <v>0.94996256598521167</v>
      </c>
      <c r="AN433" s="34">
        <f t="shared" si="272"/>
        <v>0.80098062182372443</v>
      </c>
      <c r="AO433" s="34">
        <f t="shared" si="273"/>
        <v>1.5595249924525882</v>
      </c>
      <c r="AP433" s="34">
        <f t="shared" si="274"/>
        <v>1.1887798181234597</v>
      </c>
      <c r="AQ433" s="34">
        <f t="shared" si="275"/>
        <v>-4.6343477558953058E-2</v>
      </c>
      <c r="AR433" s="34">
        <f t="shared" si="276"/>
        <v>-0.35643101051198317</v>
      </c>
      <c r="AS433" s="34">
        <f t="shared" si="277"/>
        <v>-4.8042420054242363E-2</v>
      </c>
      <c r="AT433" s="34">
        <f t="shared" si="278"/>
        <v>-0.15074875333706975</v>
      </c>
      <c r="AU433" s="34">
        <f t="shared" si="279"/>
        <v>-0.37001005181734398</v>
      </c>
      <c r="AV433" s="34">
        <f t="shared" si="280"/>
        <v>-0.29380522702784945</v>
      </c>
      <c r="AW433" s="34">
        <f t="shared" si="281"/>
        <v>-0.4079726263040066</v>
      </c>
      <c r="AX433" s="34">
        <f t="shared" si="282"/>
        <v>-0.20200785050292994</v>
      </c>
      <c r="AY433" s="34">
        <f t="shared" si="283"/>
        <v>-0.21011422768154267</v>
      </c>
      <c r="AZ433" s="34">
        <f t="shared" si="284"/>
        <v>0.5480355650415597</v>
      </c>
      <c r="BA433" s="34">
        <f t="shared" si="285"/>
        <v>0.33383910637327202</v>
      </c>
      <c r="BB433" s="34">
        <f t="shared" si="286"/>
        <v>-0.9115433700875103</v>
      </c>
      <c r="BC433" s="34">
        <f t="shared" si="287"/>
        <v>0.6997397289156585</v>
      </c>
      <c r="BD433" s="34">
        <f t="shared" si="288"/>
        <v>0.7065889266159292</v>
      </c>
      <c r="BE433" s="34">
        <f t="shared" si="289"/>
        <v>-0.70196619617500999</v>
      </c>
      <c r="BF433" s="34">
        <f t="shared" si="290"/>
        <v>-0.69472566948642256</v>
      </c>
      <c r="BG433" s="34">
        <f t="shared" si="291"/>
        <v>-0.24633995759771793</v>
      </c>
      <c r="BH433" s="34">
        <f t="shared" si="292"/>
        <v>-0.10754257428295889</v>
      </c>
      <c r="BI433" s="19">
        <f t="shared" si="300"/>
        <v>0.36282541687934783</v>
      </c>
      <c r="BJ433" s="19">
        <f t="shared" si="301"/>
        <v>-0.10600393820476058</v>
      </c>
      <c r="BK433" s="19">
        <f t="shared" si="302"/>
        <v>0.56578193858832793</v>
      </c>
      <c r="BL433" s="19">
        <f t="shared" si="303"/>
        <v>0.44744987678324899</v>
      </c>
      <c r="BM433" s="19">
        <f t="shared" si="304"/>
        <v>0.50845289764068158</v>
      </c>
      <c r="BN433" s="19">
        <f t="shared" si="305"/>
        <v>1.6625694566902733E-2</v>
      </c>
      <c r="BO433" s="19">
        <f t="shared" si="306"/>
        <v>0.56652931039671373</v>
      </c>
      <c r="BP433" s="19">
        <f t="shared" si="307"/>
        <v>0.42182032820031889</v>
      </c>
      <c r="BQ433" s="19">
        <f t="shared" si="308"/>
        <v>4.6936203245200835E-2</v>
      </c>
      <c r="BR433" s="19">
        <f t="shared" si="309"/>
        <v>0.19639810720810238</v>
      </c>
      <c r="BS433" s="19">
        <f t="shared" si="310"/>
        <v>0.2426639016463554</v>
      </c>
      <c r="BT433" s="19">
        <f>IF(AND('[1]Ponderación por derecho'!$B$13&lt;&gt;1,'[1]Ponderación por derecho'!$B$13&lt;&gt;0),"Error ponderación",IFERROR(IF(SUM($BI$1126:$BS$1126)=0,0,SUMPRODUCT($BI$1126:$BS$1126,BI433:BS433)),""))</f>
        <v>0.26705157592747558</v>
      </c>
      <c r="BU433" s="34">
        <f t="shared" si="311"/>
        <v>0.27497972150577465</v>
      </c>
      <c r="BV433" s="16">
        <f t="shared" si="312"/>
        <v>0</v>
      </c>
      <c r="BW433" s="34">
        <f t="shared" si="293"/>
        <v>-0.60603182324477589</v>
      </c>
      <c r="BX433" s="34">
        <f t="shared" si="294"/>
        <v>-4.813946314093516E-2</v>
      </c>
      <c r="BY433" s="34">
        <f t="shared" si="313"/>
        <v>0.3461456464926651</v>
      </c>
      <c r="BZ433" s="34">
        <f t="shared" si="314"/>
        <v>0.10267521329768199</v>
      </c>
      <c r="CA433" s="19">
        <f t="shared" si="295"/>
        <v>7.7113982417564175E-2</v>
      </c>
      <c r="CB433" s="16"/>
      <c r="CC433" s="5">
        <f t="shared" si="296"/>
        <v>23079</v>
      </c>
      <c r="CD433" s="6">
        <f t="shared" si="297"/>
        <v>4.8464931074210428E-4</v>
      </c>
      <c r="CE433" s="19">
        <f t="shared" si="298"/>
        <v>3.8102093557064083</v>
      </c>
      <c r="CF433" s="4">
        <f t="shared" si="299"/>
        <v>1.8466153380262279E-3</v>
      </c>
      <c r="CG433" s="3">
        <f>IF('Ponderación por derecho'!$D$20="Error ponderación","",CF433/$CF$1127)</f>
        <v>1.2405869371943815E-3</v>
      </c>
      <c r="CH433" s="39"/>
    </row>
    <row r="434" spans="1:86" ht="18.95" customHeight="1">
      <c r="A434" s="7">
        <v>23090</v>
      </c>
      <c r="B434" s="7" t="s">
        <v>304</v>
      </c>
      <c r="C434" s="7" t="s">
        <v>681</v>
      </c>
      <c r="D434" s="5">
        <v>0</v>
      </c>
      <c r="E434" s="5">
        <v>3358</v>
      </c>
      <c r="F434" s="5">
        <v>94.535899999999998</v>
      </c>
      <c r="G434" s="5">
        <v>69.241290000000006</v>
      </c>
      <c r="H434" s="5">
        <v>85.338350000000005</v>
      </c>
      <c r="I434" s="5">
        <v>42.156529999999997</v>
      </c>
      <c r="J434" s="5">
        <v>55.816809999999997</v>
      </c>
      <c r="K434" s="85">
        <v>1.42656E-2</v>
      </c>
      <c r="L434" s="85">
        <v>5.3632000000000003E-3</v>
      </c>
      <c r="M434" s="85">
        <v>7.5231199999999998E-2</v>
      </c>
      <c r="N434" s="85">
        <v>3.0650000000000002E-4</v>
      </c>
      <c r="O434" s="85">
        <v>2.1113E-3</v>
      </c>
      <c r="P434" s="85">
        <v>1.6707E-2</v>
      </c>
      <c r="Q434" s="85">
        <v>1.0499999999999999E-5</v>
      </c>
      <c r="R434" s="85">
        <v>1.359E-4</v>
      </c>
      <c r="S434" s="85">
        <v>0</v>
      </c>
      <c r="T434" s="5">
        <v>0.97445530000000002</v>
      </c>
      <c r="U434" s="5">
        <v>0.1364889</v>
      </c>
      <c r="V434" s="5">
        <v>0.79964939999999995</v>
      </c>
      <c r="W434" s="5">
        <v>0.6080641</v>
      </c>
      <c r="X434" s="5">
        <v>0.84698220000000002</v>
      </c>
      <c r="Y434" s="5">
        <v>0.73203099999999999</v>
      </c>
      <c r="Z434" s="5">
        <v>4.4198899999999999E-2</v>
      </c>
      <c r="AA434" s="5">
        <v>0</v>
      </c>
      <c r="AB434" s="5">
        <v>2.9779999999999997E-4</v>
      </c>
      <c r="AC434" s="5">
        <v>0.48899999999999999</v>
      </c>
      <c r="AD434" s="40">
        <v>1632298.6896962477</v>
      </c>
      <c r="AE434" s="19">
        <v>0.78867920000000002</v>
      </c>
      <c r="AF434" s="5">
        <v>1</v>
      </c>
      <c r="AG434" s="5">
        <v>0</v>
      </c>
      <c r="AH434" s="32">
        <v>0</v>
      </c>
      <c r="AI434" s="32">
        <v>0</v>
      </c>
      <c r="AJ434" s="32">
        <v>1</v>
      </c>
      <c r="AK434" s="16"/>
      <c r="AL434" s="34">
        <f t="shared" si="270"/>
        <v>1.5309255070889494</v>
      </c>
      <c r="AM434" s="34">
        <f t="shared" si="271"/>
        <v>1.3081122830678673</v>
      </c>
      <c r="AN434" s="34">
        <f t="shared" si="272"/>
        <v>1.3144537642396301</v>
      </c>
      <c r="AO434" s="34">
        <f t="shared" si="273"/>
        <v>2.0043180763780573</v>
      </c>
      <c r="AP434" s="34">
        <f t="shared" si="274"/>
        <v>2.3390799386584402</v>
      </c>
      <c r="AQ434" s="34">
        <f t="shared" si="275"/>
        <v>1.0642757567827345E-2</v>
      </c>
      <c r="AR434" s="34">
        <f t="shared" si="276"/>
        <v>-0.42141802201583312</v>
      </c>
      <c r="AS434" s="34">
        <f t="shared" si="277"/>
        <v>0.21062052074907733</v>
      </c>
      <c r="AT434" s="34">
        <f t="shared" si="278"/>
        <v>-0.14371584100192544</v>
      </c>
      <c r="AU434" s="34">
        <f t="shared" si="279"/>
        <v>-0.37629254862019546</v>
      </c>
      <c r="AV434" s="34">
        <f t="shared" si="280"/>
        <v>-0.24429223359378024</v>
      </c>
      <c r="AW434" s="34">
        <f t="shared" si="281"/>
        <v>-0.41135684597402589</v>
      </c>
      <c r="AX434" s="34">
        <f t="shared" si="282"/>
        <v>-0.19766781491354471</v>
      </c>
      <c r="AY434" s="34">
        <f t="shared" si="283"/>
        <v>-0.21011422768154267</v>
      </c>
      <c r="AZ434" s="34">
        <f t="shared" si="284"/>
        <v>0.56397818070396777</v>
      </c>
      <c r="BA434" s="34">
        <f t="shared" si="285"/>
        <v>-0.65643606080035966</v>
      </c>
      <c r="BB434" s="34">
        <f t="shared" si="286"/>
        <v>-1.8240183897201695E-2</v>
      </c>
      <c r="BC434" s="34">
        <f t="shared" si="287"/>
        <v>-0.27094055531589534</v>
      </c>
      <c r="BD434" s="34">
        <f t="shared" si="288"/>
        <v>0.47847267476853411</v>
      </c>
      <c r="BE434" s="34">
        <f t="shared" si="289"/>
        <v>-1.9839860778156324</v>
      </c>
      <c r="BF434" s="34">
        <f t="shared" si="290"/>
        <v>-0.57396566359871615</v>
      </c>
      <c r="BG434" s="34">
        <f t="shared" si="291"/>
        <v>-0.258133953880894</v>
      </c>
      <c r="BH434" s="34">
        <f t="shared" si="292"/>
        <v>-0.10764103632144119</v>
      </c>
      <c r="BI434" s="19">
        <f t="shared" si="300"/>
        <v>0.22288682033569929</v>
      </c>
      <c r="BJ434" s="19">
        <f t="shared" si="301"/>
        <v>0.28948469238494418</v>
      </c>
      <c r="BK434" s="19">
        <f t="shared" si="302"/>
        <v>0.49020182417404373</v>
      </c>
      <c r="BL434" s="19">
        <f t="shared" si="303"/>
        <v>0.69360483304351195</v>
      </c>
      <c r="BM434" s="19">
        <f t="shared" si="304"/>
        <v>0.81375335493559298</v>
      </c>
      <c r="BN434" s="19">
        <f t="shared" si="305"/>
        <v>-0.23245093477348777</v>
      </c>
      <c r="BO434" s="19">
        <f t="shared" si="306"/>
        <v>0.71897980370266634</v>
      </c>
      <c r="BP434" s="19">
        <f t="shared" si="307"/>
        <v>0.66662884608770234</v>
      </c>
      <c r="BQ434" s="19">
        <f t="shared" si="308"/>
        <v>0.24894853860289687</v>
      </c>
      <c r="BR434" s="19">
        <f t="shared" si="309"/>
        <v>0.35422577517550424</v>
      </c>
      <c r="BS434" s="19">
        <f t="shared" si="310"/>
        <v>0.40439008102865515</v>
      </c>
      <c r="BT434" s="19">
        <f>IF(AND('[1]Ponderación por derecho'!$B$13&lt;&gt;1,'[1]Ponderación por derecho'!$B$13&lt;&gt;0),"Error ponderación",IFERROR(IF(SUM($BI$1126:$BS$1126)=0,0,SUMPRODUCT($BI$1126:$BS$1126,BI434:BS434)),""))</f>
        <v>0.34765155989627566</v>
      </c>
      <c r="BU434" s="34">
        <f t="shared" si="311"/>
        <v>0.35641284430157238</v>
      </c>
      <c r="BV434" s="16">
        <f t="shared" si="312"/>
        <v>0</v>
      </c>
      <c r="BW434" s="34">
        <f t="shared" si="293"/>
        <v>-0.33823909880142394</v>
      </c>
      <c r="BX434" s="34">
        <f t="shared" si="294"/>
        <v>4.2350781779188884E-2</v>
      </c>
      <c r="BY434" s="34">
        <f t="shared" si="313"/>
        <v>0.4903387041714603</v>
      </c>
      <c r="BZ434" s="34">
        <f t="shared" si="314"/>
        <v>-6.4816795716408415E-2</v>
      </c>
      <c r="CA434" s="19">
        <f t="shared" si="295"/>
        <v>-5.0193870126891346E-2</v>
      </c>
      <c r="CB434" s="16"/>
      <c r="CC434" s="5">
        <f t="shared" si="296"/>
        <v>23090</v>
      </c>
      <c r="CD434" s="6">
        <f t="shared" si="297"/>
        <v>4.9108400285817326E-4</v>
      </c>
      <c r="CE434" s="19">
        <f t="shared" si="298"/>
        <v>2.1312697946084627</v>
      </c>
      <c r="CF434" s="4">
        <f t="shared" si="299"/>
        <v>1.0466325019070407E-3</v>
      </c>
      <c r="CG434" s="3">
        <f>IF('Ponderación por derecho'!$D$20="Error ponderación","",CF434/$CF$1127)</f>
        <v>7.0314514515881603E-4</v>
      </c>
      <c r="CH434" s="39"/>
    </row>
    <row r="435" spans="1:86" ht="18.95" customHeight="1">
      <c r="A435" s="7">
        <v>23162</v>
      </c>
      <c r="B435" s="7" t="s">
        <v>304</v>
      </c>
      <c r="C435" s="7" t="s">
        <v>680</v>
      </c>
      <c r="D435" s="5">
        <v>0</v>
      </c>
      <c r="E435" s="5">
        <v>7413</v>
      </c>
      <c r="F435" s="5">
        <v>72.848870000000005</v>
      </c>
      <c r="G435" s="5">
        <v>48.944339999999997</v>
      </c>
      <c r="H435" s="5">
        <v>76.527439999999999</v>
      </c>
      <c r="I435" s="5">
        <v>31.164300000000001</v>
      </c>
      <c r="J435" s="5">
        <v>32.836849999999998</v>
      </c>
      <c r="K435" s="85">
        <v>5.2662000000000004E-3</v>
      </c>
      <c r="L435" s="85">
        <v>4.9284999999999997E-3</v>
      </c>
      <c r="M435" s="85">
        <v>7.8010300000000005E-2</v>
      </c>
      <c r="N435" s="85">
        <v>0</v>
      </c>
      <c r="O435" s="85">
        <v>1.8864000000000001E-3</v>
      </c>
      <c r="P435" s="85">
        <v>1.26458E-2</v>
      </c>
      <c r="Q435" s="85">
        <v>8.3540000000000003E-3</v>
      </c>
      <c r="R435" s="85">
        <v>1.5129999999999999E-4</v>
      </c>
      <c r="S435" s="85">
        <v>1.9330000000000001E-4</v>
      </c>
      <c r="T435" s="5">
        <v>0.94377979999999995</v>
      </c>
      <c r="U435" s="5">
        <v>0.20854239999999999</v>
      </c>
      <c r="V435" s="5">
        <v>0.79505979999999998</v>
      </c>
      <c r="W435" s="5">
        <v>0.71105110000000005</v>
      </c>
      <c r="X435" s="5">
        <v>0.86851920000000005</v>
      </c>
      <c r="Y435" s="5">
        <v>0.89077569999999995</v>
      </c>
      <c r="Z435" s="5">
        <v>1.9958E-2</v>
      </c>
      <c r="AA435" s="5">
        <v>0</v>
      </c>
      <c r="AB435" s="5">
        <v>1.349E-4</v>
      </c>
      <c r="AC435" s="5">
        <v>0.57330000000000003</v>
      </c>
      <c r="AD435" s="40">
        <v>61319.9784162957</v>
      </c>
      <c r="AE435" s="19">
        <v>0.84811320000000001</v>
      </c>
      <c r="AF435" s="5">
        <v>1</v>
      </c>
      <c r="AG435" s="5">
        <v>0</v>
      </c>
      <c r="AH435" s="32">
        <v>0</v>
      </c>
      <c r="AI435" s="32">
        <v>0</v>
      </c>
      <c r="AJ435" s="32">
        <v>1</v>
      </c>
      <c r="AK435" s="16"/>
      <c r="AL435" s="34">
        <f t="shared" si="270"/>
        <v>0.20708634427916059</v>
      </c>
      <c r="AM435" s="34">
        <f t="shared" si="271"/>
        <v>-0.73073500565009708</v>
      </c>
      <c r="AN435" s="34">
        <f t="shared" si="272"/>
        <v>0.25499718532454518</v>
      </c>
      <c r="AO435" s="34">
        <f t="shared" si="273"/>
        <v>1.023201305815554</v>
      </c>
      <c r="AP435" s="34">
        <f t="shared" si="274"/>
        <v>0.60340679138941045</v>
      </c>
      <c r="AQ435" s="34">
        <f t="shared" si="275"/>
        <v>-0.24393253376994745</v>
      </c>
      <c r="AR435" s="34">
        <f t="shared" si="276"/>
        <v>-0.4366314712595854</v>
      </c>
      <c r="AS435" s="34">
        <f t="shared" si="277"/>
        <v>0.25386092971094132</v>
      </c>
      <c r="AT435" s="34">
        <f t="shared" si="278"/>
        <v>-0.15074875333706975</v>
      </c>
      <c r="AU435" s="34">
        <f t="shared" si="279"/>
        <v>-0.38200598788813439</v>
      </c>
      <c r="AV435" s="34">
        <f t="shared" si="280"/>
        <v>-0.34262092255927745</v>
      </c>
      <c r="AW435" s="34">
        <f t="shared" si="281"/>
        <v>-0.17761316371569627</v>
      </c>
      <c r="AX435" s="34">
        <f t="shared" si="282"/>
        <v>-0.19717600808443111</v>
      </c>
      <c r="AY435" s="34">
        <f t="shared" si="283"/>
        <v>-0.20260917182486851</v>
      </c>
      <c r="AZ435" s="34">
        <f t="shared" si="284"/>
        <v>3.1072321760751601E-2</v>
      </c>
      <c r="BA435" s="34">
        <f t="shared" si="285"/>
        <v>2.8465702672961956E-2</v>
      </c>
      <c r="BB435" s="34">
        <f t="shared" si="286"/>
        <v>-0.13081862828322349</v>
      </c>
      <c r="BC435" s="34">
        <f t="shared" si="287"/>
        <v>0.8791417073121508</v>
      </c>
      <c r="BD435" s="34">
        <f t="shared" si="288"/>
        <v>0.73657978113000222</v>
      </c>
      <c r="BE435" s="34">
        <f t="shared" si="289"/>
        <v>0.44323633728001977</v>
      </c>
      <c r="BF435" s="34">
        <f t="shared" si="290"/>
        <v>-0.81648713983175725</v>
      </c>
      <c r="BG435" s="34">
        <f t="shared" si="291"/>
        <v>-0.258133953880894</v>
      </c>
      <c r="BH435" s="34">
        <f t="shared" si="292"/>
        <v>-0.11170166064264757</v>
      </c>
      <c r="BI435" s="19">
        <f t="shared" si="300"/>
        <v>1.3176784742519898E-2</v>
      </c>
      <c r="BJ435" s="19">
        <f t="shared" si="301"/>
        <v>-0.43272836839763534</v>
      </c>
      <c r="BK435" s="19">
        <f t="shared" si="302"/>
        <v>0.44669632710075091</v>
      </c>
      <c r="BL435" s="19">
        <f t="shared" si="303"/>
        <v>2.8168795471045421E-2</v>
      </c>
      <c r="BM435" s="19">
        <f t="shared" si="304"/>
        <v>0.31932686154375944</v>
      </c>
      <c r="BN435" s="19">
        <f t="shared" si="305"/>
        <v>0.10256725299996765</v>
      </c>
      <c r="BO435" s="19">
        <f t="shared" si="306"/>
        <v>0.29222015462020312</v>
      </c>
      <c r="BP435" s="19">
        <f t="shared" si="307"/>
        <v>4.9551680973647372E-3</v>
      </c>
      <c r="BQ435" s="19">
        <f t="shared" si="308"/>
        <v>-0.27066998912582174</v>
      </c>
      <c r="BR435" s="19">
        <f t="shared" si="309"/>
        <v>-8.4552260475533977E-2</v>
      </c>
      <c r="BS435" s="19">
        <f t="shared" si="310"/>
        <v>-3.5741496062785164E-2</v>
      </c>
      <c r="BT435" s="19">
        <f>IF(AND('[1]Ponderación por derecho'!$B$13&lt;&gt;1,'[1]Ponderación por derecho'!$B$13&lt;&gt;0),"Error ponderación",IFERROR(IF(SUM($BI$1126:$BS$1126)=0,0,SUMPRODUCT($BI$1126:$BS$1126,BI435:BS435)),""))</f>
        <v>9.0334579530564785E-2</v>
      </c>
      <c r="BU435" s="34">
        <f t="shared" si="311"/>
        <v>9.6436052399528585E-2</v>
      </c>
      <c r="BV435" s="16">
        <f t="shared" si="312"/>
        <v>0</v>
      </c>
      <c r="BW435" s="34">
        <f t="shared" si="293"/>
        <v>0.88202720771611987</v>
      </c>
      <c r="BX435" s="34">
        <f t="shared" si="294"/>
        <v>-4.6098067583642627E-2</v>
      </c>
      <c r="BY435" s="34">
        <f t="shared" si="313"/>
        <v>0.73585719375712888</v>
      </c>
      <c r="BZ435" s="34">
        <f t="shared" si="314"/>
        <v>-0.52392877796320203</v>
      </c>
      <c r="CA435" s="19">
        <f t="shared" si="295"/>
        <v>-0.39915714832334814</v>
      </c>
      <c r="CB435" s="16"/>
      <c r="CC435" s="5">
        <f t="shared" si="296"/>
        <v>23162</v>
      </c>
      <c r="CD435" s="6">
        <f t="shared" si="297"/>
        <v>1.0840993785549845E-3</v>
      </c>
      <c r="CE435" s="19">
        <f t="shared" si="298"/>
        <v>1.1768679542037503</v>
      </c>
      <c r="CF435" s="4">
        <f t="shared" si="299"/>
        <v>1.2758418177935616E-3</v>
      </c>
      <c r="CG435" s="3">
        <f>IF('Ponderación por derecho'!$D$20="Error ponderación","",CF435/$CF$1127)</f>
        <v>8.5713178077076381E-4</v>
      </c>
      <c r="CH435" s="39"/>
    </row>
    <row r="436" spans="1:86" ht="18.95" customHeight="1">
      <c r="A436" s="7">
        <v>23168</v>
      </c>
      <c r="B436" s="7" t="s">
        <v>304</v>
      </c>
      <c r="C436" s="7" t="s">
        <v>679</v>
      </c>
      <c r="D436" s="5">
        <v>0</v>
      </c>
      <c r="E436" s="5">
        <v>529</v>
      </c>
      <c r="F436" s="5">
        <v>89.345160000000007</v>
      </c>
      <c r="G436" s="5">
        <v>64.858260000000001</v>
      </c>
      <c r="H436" s="5">
        <v>85.483869999999996</v>
      </c>
      <c r="I436" s="5">
        <v>40.680999999999997</v>
      </c>
      <c r="J436" s="5">
        <v>42.697949999999999</v>
      </c>
      <c r="K436" s="85"/>
      <c r="L436" s="85">
        <v>0</v>
      </c>
      <c r="M436" s="85"/>
      <c r="N436" s="85"/>
      <c r="O436" s="85">
        <v>0</v>
      </c>
      <c r="P436" s="85">
        <v>0</v>
      </c>
      <c r="Q436" s="85">
        <v>0</v>
      </c>
      <c r="R436" s="85">
        <v>0</v>
      </c>
      <c r="S436" s="85">
        <v>0</v>
      </c>
      <c r="T436" s="5">
        <v>0.9949152</v>
      </c>
      <c r="U436" s="5">
        <v>0.15084739999999999</v>
      </c>
      <c r="V436" s="5">
        <v>0.82711860000000004</v>
      </c>
      <c r="W436" s="5">
        <v>0.64576270000000002</v>
      </c>
      <c r="X436" s="5">
        <v>0.87457629999999997</v>
      </c>
      <c r="Y436" s="5">
        <v>0.71355930000000001</v>
      </c>
      <c r="Z436" s="5">
        <v>4.2253499999999999E-2</v>
      </c>
      <c r="AA436" s="5">
        <v>0</v>
      </c>
      <c r="AB436" s="5">
        <v>0</v>
      </c>
      <c r="AC436" s="5">
        <v>0.50190000000000001</v>
      </c>
      <c r="AD436" s="40">
        <v>111947.06994328923</v>
      </c>
      <c r="AE436" s="19">
        <v>0.65943399999999996</v>
      </c>
      <c r="AF436" s="5">
        <v>0</v>
      </c>
      <c r="AG436" s="5">
        <v>0</v>
      </c>
      <c r="AH436" s="32">
        <v>0</v>
      </c>
      <c r="AI436" s="32">
        <v>0</v>
      </c>
      <c r="AJ436" s="32">
        <v>1</v>
      </c>
      <c r="AK436" s="16"/>
      <c r="AL436" s="34">
        <f t="shared" si="270"/>
        <v>1.2140676941028803</v>
      </c>
      <c r="AM436" s="34">
        <f t="shared" si="271"/>
        <v>0.86783288976643502</v>
      </c>
      <c r="AN436" s="34">
        <f t="shared" si="272"/>
        <v>1.3319516301086167</v>
      </c>
      <c r="AO436" s="34">
        <f t="shared" si="273"/>
        <v>1.8726189372162958</v>
      </c>
      <c r="AP436" s="34">
        <f t="shared" si="274"/>
        <v>1.3482142876833394</v>
      </c>
      <c r="AQ436" s="34" t="str">
        <f t="shared" si="275"/>
        <v/>
      </c>
      <c r="AR436" s="34">
        <f t="shared" si="276"/>
        <v>-0.60911705809610017</v>
      </c>
      <c r="AS436" s="34" t="str">
        <f t="shared" si="277"/>
        <v/>
      </c>
      <c r="AT436" s="34" t="str">
        <f t="shared" si="278"/>
        <v/>
      </c>
      <c r="AU436" s="34">
        <f t="shared" si="279"/>
        <v>-0.42992876172112682</v>
      </c>
      <c r="AV436" s="34">
        <f t="shared" si="280"/>
        <v>-0.64879765232385067</v>
      </c>
      <c r="AW436" s="34">
        <f t="shared" si="281"/>
        <v>-0.41165100414070804</v>
      </c>
      <c r="AX436" s="34">
        <f t="shared" si="282"/>
        <v>-0.20200785050292994</v>
      </c>
      <c r="AY436" s="34">
        <f t="shared" si="283"/>
        <v>-0.21011422768154267</v>
      </c>
      <c r="AZ436" s="34">
        <f t="shared" si="284"/>
        <v>0.91941494891939279</v>
      </c>
      <c r="BA436" s="34">
        <f t="shared" si="285"/>
        <v>-0.51995189319112911</v>
      </c>
      <c r="BB436" s="34">
        <f t="shared" si="286"/>
        <v>0.65555269664326787</v>
      </c>
      <c r="BC436" s="34">
        <f t="shared" si="287"/>
        <v>0.15004938696720516</v>
      </c>
      <c r="BD436" s="34">
        <f t="shared" si="288"/>
        <v>0.80917023262937671</v>
      </c>
      <c r="BE436" s="34">
        <f t="shared" si="289"/>
        <v>-2.2664202270182345</v>
      </c>
      <c r="BF436" s="34">
        <f t="shared" si="290"/>
        <v>-0.59342869013088939</v>
      </c>
      <c r="BG436" s="34">
        <f t="shared" si="291"/>
        <v>-0.258133953880894</v>
      </c>
      <c r="BH436" s="34">
        <f t="shared" si="292"/>
        <v>-0.11506432621005545</v>
      </c>
      <c r="BI436" s="19">
        <f t="shared" si="300"/>
        <v>0.40599986845874381</v>
      </c>
      <c r="BJ436" s="19">
        <f t="shared" si="301"/>
        <v>0.30475617610453426</v>
      </c>
      <c r="BK436" s="19">
        <f t="shared" si="302"/>
        <v>0.68205854053504278</v>
      </c>
      <c r="BL436" s="19">
        <f t="shared" si="303"/>
        <v>1.2140676941028803</v>
      </c>
      <c r="BM436" s="19">
        <f t="shared" si="304"/>
        <v>0.57581858619719639</v>
      </c>
      <c r="BN436" s="19">
        <f t="shared" si="305"/>
        <v>-0.56705006174640171</v>
      </c>
      <c r="BO436" s="19">
        <f t="shared" si="306"/>
        <v>0.7934609606649935</v>
      </c>
      <c r="BP436" s="19">
        <f t="shared" si="307"/>
        <v>0.50602992179997519</v>
      </c>
      <c r="BQ436" s="19">
        <f t="shared" si="308"/>
        <v>0.13684159209681609</v>
      </c>
      <c r="BR436" s="19">
        <f t="shared" si="309"/>
        <v>0.24860650418014787</v>
      </c>
      <c r="BS436" s="19">
        <f t="shared" si="310"/>
        <v>0.29629638007042741</v>
      </c>
      <c r="BT436" s="19">
        <f>IF(AND('[1]Ponderación por derecho'!$B$13&lt;&gt;1,'[1]Ponderación por derecho'!$B$13&lt;&gt;0),"Error ponderación",IFERROR(IF(SUM($BI$1126:$BS$1126)=0,0,SUMPRODUCT($BI$1126:$BS$1126,BI436:BS436)),""))</f>
        <v>0.28756669702948312</v>
      </c>
      <c r="BU436" s="34">
        <f t="shared" si="311"/>
        <v>0.2957069015076606</v>
      </c>
      <c r="BV436" s="16">
        <f t="shared" si="312"/>
        <v>0</v>
      </c>
      <c r="BW436" s="34">
        <f t="shared" si="293"/>
        <v>-0.15150795581119458</v>
      </c>
      <c r="BX436" s="34">
        <f t="shared" si="294"/>
        <v>-4.3247673774995166E-2</v>
      </c>
      <c r="BY436" s="34">
        <f t="shared" si="313"/>
        <v>-4.3565900771799115E-2</v>
      </c>
      <c r="BZ436" s="34">
        <f t="shared" si="314"/>
        <v>7.9440510119329621E-2</v>
      </c>
      <c r="CA436" s="19">
        <f t="shared" si="295"/>
        <v>5.9453676212179576E-2</v>
      </c>
      <c r="CB436" s="16"/>
      <c r="CC436" s="5">
        <f t="shared" si="296"/>
        <v>23168</v>
      </c>
      <c r="CD436" s="6">
        <f t="shared" si="297"/>
        <v>7.7362548395465644E-5</v>
      </c>
      <c r="CE436" s="19">
        <f t="shared" si="298"/>
        <v>1.7340505240140813</v>
      </c>
      <c r="CF436" s="4">
        <f t="shared" si="299"/>
        <v>1.3415056758422193E-4</v>
      </c>
      <c r="CG436" s="3">
        <f>IF('Ponderación por derecho'!$D$20="Error ponderación","",CF436/$CF$1127)</f>
        <v>9.0124585415868552E-5</v>
      </c>
      <c r="CH436" s="39"/>
    </row>
    <row r="437" spans="1:86" ht="18.95" customHeight="1">
      <c r="A437" s="7">
        <v>23182</v>
      </c>
      <c r="B437" s="7" t="s">
        <v>304</v>
      </c>
      <c r="C437" s="7" t="s">
        <v>678</v>
      </c>
      <c r="D437" s="5">
        <v>0</v>
      </c>
      <c r="E437" s="5">
        <v>3322</v>
      </c>
      <c r="F437" s="5">
        <v>81.75949</v>
      </c>
      <c r="G437" s="5">
        <v>59.211930000000002</v>
      </c>
      <c r="H437" s="5">
        <v>81.128950000000003</v>
      </c>
      <c r="I437" s="5">
        <v>40.914720000000003</v>
      </c>
      <c r="J437" s="5">
        <v>30.11103</v>
      </c>
      <c r="K437" s="85">
        <v>0</v>
      </c>
      <c r="L437" s="85">
        <v>4.9310000000000001E-4</v>
      </c>
      <c r="M437" s="85"/>
      <c r="N437" s="85"/>
      <c r="O437" s="85">
        <v>0</v>
      </c>
      <c r="P437" s="85">
        <v>7.2210000000000004E-4</v>
      </c>
      <c r="Q437" s="85">
        <v>0</v>
      </c>
      <c r="R437" s="85">
        <v>0</v>
      </c>
      <c r="S437" s="85">
        <v>0</v>
      </c>
      <c r="T437" s="5">
        <v>0.95823590000000003</v>
      </c>
      <c r="U437" s="5">
        <v>0.19044440000000001</v>
      </c>
      <c r="V437" s="5">
        <v>0.83561649999999998</v>
      </c>
      <c r="W437" s="5">
        <v>0.6518543</v>
      </c>
      <c r="X437" s="5">
        <v>0.81122620000000001</v>
      </c>
      <c r="Y437" s="5">
        <v>0.80721679999999996</v>
      </c>
      <c r="Z437" s="5">
        <v>2.6408399999999999E-2</v>
      </c>
      <c r="AA437" s="5">
        <v>0</v>
      </c>
      <c r="AB437" s="5">
        <v>0</v>
      </c>
      <c r="AC437" s="5">
        <v>0.52080000000000004</v>
      </c>
      <c r="AD437" s="40">
        <v>6321.493076459964</v>
      </c>
      <c r="AE437" s="19">
        <v>0.83113210000000004</v>
      </c>
      <c r="AF437" s="5">
        <v>1</v>
      </c>
      <c r="AG437" s="5">
        <v>0</v>
      </c>
      <c r="AH437" s="32">
        <v>0</v>
      </c>
      <c r="AI437" s="32">
        <v>0</v>
      </c>
      <c r="AJ437" s="32">
        <v>1</v>
      </c>
      <c r="AK437" s="16"/>
      <c r="AL437" s="34">
        <f t="shared" si="270"/>
        <v>0.75101641312289613</v>
      </c>
      <c r="AM437" s="34">
        <f t="shared" si="271"/>
        <v>0.30065384997440242</v>
      </c>
      <c r="AN437" s="34">
        <f t="shared" si="272"/>
        <v>0.80829985694910544</v>
      </c>
      <c r="AO437" s="34">
        <f t="shared" si="273"/>
        <v>1.8934797281218603</v>
      </c>
      <c r="AP437" s="34">
        <f t="shared" si="274"/>
        <v>0.39752599010477524</v>
      </c>
      <c r="AQ437" s="34">
        <f t="shared" si="275"/>
        <v>-0.3929029539360685</v>
      </c>
      <c r="AR437" s="34">
        <f t="shared" si="276"/>
        <v>-0.59185975001674829</v>
      </c>
      <c r="AS437" s="34" t="str">
        <f t="shared" si="277"/>
        <v/>
      </c>
      <c r="AT437" s="34" t="str">
        <f t="shared" si="278"/>
        <v/>
      </c>
      <c r="AU437" s="34">
        <f t="shared" si="279"/>
        <v>-0.42992876172112682</v>
      </c>
      <c r="AV437" s="34">
        <f t="shared" si="280"/>
        <v>-0.63131436011908726</v>
      </c>
      <c r="AW437" s="34">
        <f t="shared" si="281"/>
        <v>-0.41165100414070804</v>
      </c>
      <c r="AX437" s="34">
        <f t="shared" si="282"/>
        <v>-0.20200785050292994</v>
      </c>
      <c r="AY437" s="34">
        <f t="shared" si="283"/>
        <v>-0.21011422768154267</v>
      </c>
      <c r="AZ437" s="34">
        <f t="shared" si="284"/>
        <v>0.28220890918293062</v>
      </c>
      <c r="BA437" s="34">
        <f t="shared" si="285"/>
        <v>-0.14356413786691685</v>
      </c>
      <c r="BB437" s="34">
        <f t="shared" si="286"/>
        <v>0.86399795604451735</v>
      </c>
      <c r="BC437" s="34">
        <f t="shared" si="287"/>
        <v>0.21807584769550067</v>
      </c>
      <c r="BD437" s="34">
        <f t="shared" si="288"/>
        <v>4.9959989851384681E-2</v>
      </c>
      <c r="BE437" s="34">
        <f t="shared" si="289"/>
        <v>-0.83438764047001612</v>
      </c>
      <c r="BF437" s="34">
        <f t="shared" si="290"/>
        <v>-0.751953210386332</v>
      </c>
      <c r="BG437" s="34">
        <f t="shared" si="291"/>
        <v>-0.258133953880894</v>
      </c>
      <c r="BH437" s="34">
        <f t="shared" si="292"/>
        <v>-0.11506432621005545</v>
      </c>
      <c r="BI437" s="19">
        <f t="shared" si="300"/>
        <v>9.0610921715373369E-2</v>
      </c>
      <c r="BJ437" s="19">
        <f t="shared" si="301"/>
        <v>0.19093068533405719</v>
      </c>
      <c r="BK437" s="19">
        <f t="shared" si="302"/>
        <v>0.48454613040919842</v>
      </c>
      <c r="BL437" s="19">
        <f t="shared" si="303"/>
        <v>0.75101641312289613</v>
      </c>
      <c r="BM437" s="19">
        <f t="shared" si="304"/>
        <v>5.8524060783443632E-3</v>
      </c>
      <c r="BN437" s="19">
        <f t="shared" si="305"/>
        <v>-0.23822852915540241</v>
      </c>
      <c r="BO437" s="19">
        <f t="shared" si="306"/>
        <v>0.58801254438802764</v>
      </c>
      <c r="BP437" s="19">
        <f t="shared" si="307"/>
        <v>0.27450428130998311</v>
      </c>
      <c r="BQ437" s="19">
        <f t="shared" si="308"/>
        <v>-7.0350341648326167E-2</v>
      </c>
      <c r="BR437" s="19">
        <f t="shared" si="309"/>
        <v>9.4256077186819831E-2</v>
      </c>
      <c r="BS437" s="19">
        <f t="shared" si="310"/>
        <v>0.14194595307709934</v>
      </c>
      <c r="BT437" s="19">
        <f>IF(AND('[1]Ponderación por derecho'!$B$13&lt;&gt;1,'[1]Ponderación por derecho'!$B$13&lt;&gt;0),"Error ponderación",IFERROR(IF(SUM($BI$1126:$BS$1126)=0,0,SUMPRODUCT($BI$1126:$BS$1126,BI437:BS437)),""))</f>
        <v>0.26072385051420455</v>
      </c>
      <c r="BU437" s="34">
        <f t="shared" si="311"/>
        <v>0.26858658821685916</v>
      </c>
      <c r="BV437" s="16">
        <f t="shared" si="312"/>
        <v>0</v>
      </c>
      <c r="BW437" s="34">
        <f t="shared" si="293"/>
        <v>0.12207488159309487</v>
      </c>
      <c r="BX437" s="34">
        <f t="shared" si="294"/>
        <v>-4.9194578510288883E-2</v>
      </c>
      <c r="BY437" s="34">
        <f t="shared" si="313"/>
        <v>0.66570923091594048</v>
      </c>
      <c r="BZ437" s="34">
        <f t="shared" si="314"/>
        <v>-0.24619651133291551</v>
      </c>
      <c r="CA437" s="19">
        <f t="shared" si="295"/>
        <v>-0.1880575343469498</v>
      </c>
      <c r="CB437" s="16"/>
      <c r="CC437" s="5">
        <f t="shared" si="296"/>
        <v>23182</v>
      </c>
      <c r="CD437" s="6">
        <f t="shared" si="297"/>
        <v>4.8581925476320773E-4</v>
      </c>
      <c r="CE437" s="19">
        <f t="shared" si="298"/>
        <v>1.7433419194327759</v>
      </c>
      <c r="CF437" s="4">
        <f t="shared" si="299"/>
        <v>8.4694907209629134E-4</v>
      </c>
      <c r="CG437" s="3">
        <f>IF('Ponderación por derecho'!$D$20="Error ponderación","",CF437/$CF$1127)</f>
        <v>5.6899449152990735E-4</v>
      </c>
      <c r="CH437" s="39"/>
    </row>
    <row r="438" spans="1:86" ht="18.95" customHeight="1">
      <c r="A438" s="7">
        <v>23189</v>
      </c>
      <c r="B438" s="7" t="s">
        <v>304</v>
      </c>
      <c r="C438" s="7" t="s">
        <v>677</v>
      </c>
      <c r="D438" s="5">
        <v>0</v>
      </c>
      <c r="E438" s="5">
        <v>2374</v>
      </c>
      <c r="F438" s="5">
        <v>84.833380000000005</v>
      </c>
      <c r="G438" s="5">
        <v>63.917459999999998</v>
      </c>
      <c r="H438" s="5">
        <v>81.985500000000002</v>
      </c>
      <c r="I438" s="5">
        <v>38.932380000000002</v>
      </c>
      <c r="J438" s="5">
        <v>41.257100000000001</v>
      </c>
      <c r="K438" s="85">
        <v>1.1839799999999999E-2</v>
      </c>
      <c r="L438" s="85">
        <v>1.6678000000000001E-3</v>
      </c>
      <c r="M438" s="85">
        <v>6.0373099999999999E-2</v>
      </c>
      <c r="N438" s="85">
        <v>0</v>
      </c>
      <c r="O438" s="85">
        <v>5.2070000000000003E-4</v>
      </c>
      <c r="P438" s="85">
        <v>1.7503600000000001E-2</v>
      </c>
      <c r="Q438" s="85">
        <v>9.0799999999999995E-4</v>
      </c>
      <c r="R438" s="85">
        <v>4.7229999999999999E-4</v>
      </c>
      <c r="S438" s="85">
        <v>4.0240000000000002E-4</v>
      </c>
      <c r="T438" s="5">
        <v>0.97958400000000001</v>
      </c>
      <c r="U438" s="5">
        <v>0.2145609</v>
      </c>
      <c r="V438" s="5">
        <v>0.82087829999999995</v>
      </c>
      <c r="W438" s="5">
        <v>0.70261940000000001</v>
      </c>
      <c r="X438" s="5">
        <v>0.88251159999999995</v>
      </c>
      <c r="Y438" s="5">
        <v>0.80932199999999999</v>
      </c>
      <c r="Z438" s="5">
        <v>2.72109E-2</v>
      </c>
      <c r="AA438" s="5">
        <v>1.0530699999999999E-3</v>
      </c>
      <c r="AB438" s="5">
        <v>0</v>
      </c>
      <c r="AC438" s="5">
        <v>0.47839999999999999</v>
      </c>
      <c r="AD438" s="40">
        <v>0</v>
      </c>
      <c r="AE438" s="19">
        <v>0.75377360000000004</v>
      </c>
      <c r="AF438" s="5">
        <v>1</v>
      </c>
      <c r="AG438" s="5">
        <v>0</v>
      </c>
      <c r="AH438" s="32">
        <v>0</v>
      </c>
      <c r="AI438" s="32">
        <v>0</v>
      </c>
      <c r="AJ438" s="32">
        <v>1</v>
      </c>
      <c r="AK438" s="16"/>
      <c r="AL438" s="34">
        <f t="shared" si="270"/>
        <v>0.9386555672241903</v>
      </c>
      <c r="AM438" s="34">
        <f t="shared" si="271"/>
        <v>0.77332866478554552</v>
      </c>
      <c r="AN438" s="34">
        <f t="shared" si="272"/>
        <v>0.9112946137528537</v>
      </c>
      <c r="AO438" s="34">
        <f t="shared" si="273"/>
        <v>1.7165450188811626</v>
      </c>
      <c r="AP438" s="34">
        <f t="shared" si="274"/>
        <v>1.2393870898012465</v>
      </c>
      <c r="AQ438" s="34">
        <f t="shared" si="275"/>
        <v>-5.7978344030854154E-2</v>
      </c>
      <c r="AR438" s="34">
        <f t="shared" si="276"/>
        <v>-0.55074808949998788</v>
      </c>
      <c r="AS438" s="34">
        <f t="shared" si="277"/>
        <v>-2.055875325915173E-2</v>
      </c>
      <c r="AT438" s="34">
        <f t="shared" si="278"/>
        <v>-0.15074875333706975</v>
      </c>
      <c r="AU438" s="34">
        <f t="shared" si="279"/>
        <v>-0.41670071446983381</v>
      </c>
      <c r="AV438" s="34">
        <f t="shared" si="280"/>
        <v>-0.22500516730058731</v>
      </c>
      <c r="AW438" s="34">
        <f t="shared" si="281"/>
        <v>-0.38621332648857604</v>
      </c>
      <c r="AX438" s="34">
        <f t="shared" si="282"/>
        <v>-0.18692470989316795</v>
      </c>
      <c r="AY438" s="34">
        <f t="shared" si="283"/>
        <v>-0.19449066598094425</v>
      </c>
      <c r="AZ438" s="34">
        <f t="shared" si="284"/>
        <v>0.65307580841214075</v>
      </c>
      <c r="BA438" s="34">
        <f t="shared" si="285"/>
        <v>8.5674322149659032E-2</v>
      </c>
      <c r="BB438" s="34">
        <f t="shared" si="286"/>
        <v>0.50248417945176826</v>
      </c>
      <c r="BC438" s="34">
        <f t="shared" si="287"/>
        <v>0.78498274925141553</v>
      </c>
      <c r="BD438" s="34">
        <f t="shared" si="288"/>
        <v>0.90426970428792486</v>
      </c>
      <c r="BE438" s="34">
        <f t="shared" si="289"/>
        <v>-0.80219892092057965</v>
      </c>
      <c r="BF438" s="34">
        <f t="shared" si="290"/>
        <v>-0.74392448683741208</v>
      </c>
      <c r="BG438" s="34">
        <f t="shared" si="291"/>
        <v>-0.17581751919157659</v>
      </c>
      <c r="BH438" s="34">
        <f t="shared" si="292"/>
        <v>-0.11506432621005545</v>
      </c>
      <c r="BI438" s="19">
        <f t="shared" si="300"/>
        <v>0.31299686395721954</v>
      </c>
      <c r="BJ438" s="19">
        <f t="shared" si="301"/>
        <v>0.24168825157910864</v>
      </c>
      <c r="BK438" s="19">
        <f t="shared" si="302"/>
        <v>0.56769318773881805</v>
      </c>
      <c r="BL438" s="19">
        <f t="shared" si="303"/>
        <v>0.39395340694356029</v>
      </c>
      <c r="BM438" s="19">
        <f t="shared" si="304"/>
        <v>0.5756520265397792</v>
      </c>
      <c r="BN438" s="19">
        <f t="shared" si="305"/>
        <v>-2.9516173665658878E-2</v>
      </c>
      <c r="BO438" s="19">
        <f t="shared" si="306"/>
        <v>0.66113583360157568</v>
      </c>
      <c r="BP438" s="19">
        <f t="shared" si="307"/>
        <v>0.3758654286655112</v>
      </c>
      <c r="BQ438" s="19">
        <f t="shared" si="308"/>
        <v>8.0138135277999886E-5</v>
      </c>
      <c r="BR438" s="19">
        <f t="shared" si="309"/>
        <v>0.1894491273505565</v>
      </c>
      <c r="BS438" s="19">
        <f t="shared" si="310"/>
        <v>0.20970019167773021</v>
      </c>
      <c r="BT438" s="19">
        <f>IF(AND('[1]Ponderación por derecho'!$B$13&lt;&gt;1,'[1]Ponderación por derecho'!$B$13&lt;&gt;0),"Error ponderación",IFERROR(IF(SUM($BI$1126:$BS$1126)=0,0,SUMPRODUCT($BI$1126:$BS$1126,BI438:BS438)),""))</f>
        <v>0.37005071501691189</v>
      </c>
      <c r="BU438" s="34">
        <f t="shared" si="311"/>
        <v>0.37904353303926452</v>
      </c>
      <c r="BV438" s="16">
        <f t="shared" si="312"/>
        <v>0</v>
      </c>
      <c r="BW438" s="34">
        <f t="shared" si="293"/>
        <v>-0.49167709226626327</v>
      </c>
      <c r="BX438" s="34">
        <f t="shared" si="294"/>
        <v>-4.9550489627895586E-2</v>
      </c>
      <c r="BY438" s="34">
        <f t="shared" si="313"/>
        <v>0.3461456464926651</v>
      </c>
      <c r="BZ438" s="34">
        <f t="shared" si="314"/>
        <v>6.5027311800497922E-2</v>
      </c>
      <c r="CA438" s="19">
        <f t="shared" si="295"/>
        <v>4.8498447141439506E-2</v>
      </c>
      <c r="CB438" s="16"/>
      <c r="CC438" s="5">
        <f t="shared" si="296"/>
        <v>23189</v>
      </c>
      <c r="CD438" s="6">
        <f t="shared" si="297"/>
        <v>3.4718088826244889E-4</v>
      </c>
      <c r="CE438" s="19">
        <f t="shared" si="298"/>
        <v>2.3654558716992549</v>
      </c>
      <c r="CF438" s="4">
        <f t="shared" si="299"/>
        <v>8.2124107068217258E-4</v>
      </c>
      <c r="CG438" s="3">
        <f>IF('Ponderación por derecho'!$D$20="Error ponderación","",CF438/$CF$1127)</f>
        <v>5.5172342804474229E-4</v>
      </c>
      <c r="CH438" s="39"/>
    </row>
    <row r="439" spans="1:86" ht="18.95" customHeight="1">
      <c r="A439" s="7">
        <v>23300</v>
      </c>
      <c r="B439" s="7" t="s">
        <v>304</v>
      </c>
      <c r="C439" s="7" t="s">
        <v>676</v>
      </c>
      <c r="D439" s="5">
        <v>0</v>
      </c>
      <c r="E439" s="5">
        <v>2042</v>
      </c>
      <c r="F439" s="5">
        <v>86.628950000000003</v>
      </c>
      <c r="G439" s="5">
        <v>63.090850000000003</v>
      </c>
      <c r="H439" s="5">
        <v>85.420500000000004</v>
      </c>
      <c r="I439" s="5">
        <v>30.831800000000001</v>
      </c>
      <c r="J439" s="5">
        <v>41.62677</v>
      </c>
      <c r="K439" s="85">
        <v>0</v>
      </c>
      <c r="L439" s="85">
        <v>9.4695999999999999E-3</v>
      </c>
      <c r="M439" s="85">
        <v>2.50271E-2</v>
      </c>
      <c r="N439" s="85">
        <v>0</v>
      </c>
      <c r="O439" s="85">
        <v>5.1349999999999998E-3</v>
      </c>
      <c r="P439" s="85">
        <v>4.6787E-3</v>
      </c>
      <c r="Q439" s="85">
        <v>5.1783999999999997E-3</v>
      </c>
      <c r="R439" s="85">
        <v>2.0366E-3</v>
      </c>
      <c r="S439" s="85">
        <v>1.6789999999999999E-4</v>
      </c>
      <c r="T439" s="5">
        <v>0.94753750000000003</v>
      </c>
      <c r="U439" s="5">
        <v>0.1440043</v>
      </c>
      <c r="V439" s="5">
        <v>0.80728049999999996</v>
      </c>
      <c r="W439" s="5">
        <v>0.71092080000000002</v>
      </c>
      <c r="X439" s="5">
        <v>0.81316920000000004</v>
      </c>
      <c r="Y439" s="5">
        <v>0.82012850000000004</v>
      </c>
      <c r="Z439" s="5">
        <v>1.26582E-2</v>
      </c>
      <c r="AA439" s="5">
        <v>0</v>
      </c>
      <c r="AB439" s="5">
        <v>0</v>
      </c>
      <c r="AC439" s="5">
        <v>0.43969999999999998</v>
      </c>
      <c r="AD439" s="40">
        <v>5936.3369245837412</v>
      </c>
      <c r="AE439" s="19">
        <v>0.54245279999999996</v>
      </c>
      <c r="AF439" s="5">
        <v>0</v>
      </c>
      <c r="AG439" s="5">
        <v>0</v>
      </c>
      <c r="AH439" s="32">
        <v>0</v>
      </c>
      <c r="AI439" s="32">
        <v>0</v>
      </c>
      <c r="AJ439" s="32">
        <v>1</v>
      </c>
      <c r="AK439" s="16"/>
      <c r="AL439" s="34">
        <f t="shared" si="270"/>
        <v>1.0482623638010555</v>
      </c>
      <c r="AM439" s="34">
        <f t="shared" si="271"/>
        <v>0.69029493029207989</v>
      </c>
      <c r="AN439" s="34">
        <f t="shared" si="272"/>
        <v>1.3243317856877976</v>
      </c>
      <c r="AO439" s="34">
        <f t="shared" si="273"/>
        <v>0.99352385854488812</v>
      </c>
      <c r="AP439" s="34">
        <f t="shared" si="274"/>
        <v>1.2673082129168194</v>
      </c>
      <c r="AQ439" s="34">
        <f t="shared" si="275"/>
        <v>-0.3929029539360685</v>
      </c>
      <c r="AR439" s="34">
        <f t="shared" si="276"/>
        <v>-0.27770394800031839</v>
      </c>
      <c r="AS439" s="34">
        <f t="shared" si="277"/>
        <v>-0.57051215370031616</v>
      </c>
      <c r="AT439" s="34">
        <f t="shared" si="278"/>
        <v>-0.15074875333706975</v>
      </c>
      <c r="AU439" s="34">
        <f t="shared" si="279"/>
        <v>-0.29947740271327267</v>
      </c>
      <c r="AV439" s="34">
        <f t="shared" si="280"/>
        <v>-0.53551821839721037</v>
      </c>
      <c r="AW439" s="34">
        <f t="shared" si="281"/>
        <v>-0.2665777993457738</v>
      </c>
      <c r="AX439" s="34">
        <f t="shared" si="282"/>
        <v>-0.13696799412808092</v>
      </c>
      <c r="AY439" s="34">
        <f t="shared" si="283"/>
        <v>-0.20359535091829595</v>
      </c>
      <c r="AZ439" s="34">
        <f t="shared" si="284"/>
        <v>9.6352442578699612E-2</v>
      </c>
      <c r="BA439" s="34">
        <f t="shared" si="285"/>
        <v>-0.58499871614385568</v>
      </c>
      <c r="BB439" s="34">
        <f t="shared" si="286"/>
        <v>0.16894331073286989</v>
      </c>
      <c r="BC439" s="34">
        <f t="shared" si="287"/>
        <v>0.87768661376810675</v>
      </c>
      <c r="BD439" s="34">
        <f t="shared" si="288"/>
        <v>7.3245596373200134E-2</v>
      </c>
      <c r="BE439" s="34">
        <f t="shared" si="289"/>
        <v>-0.63696644998623475</v>
      </c>
      <c r="BF439" s="34">
        <f t="shared" si="290"/>
        <v>-0.8895190104391173</v>
      </c>
      <c r="BG439" s="34">
        <f t="shared" si="291"/>
        <v>-0.258133953880894</v>
      </c>
      <c r="BH439" s="34">
        <f t="shared" si="292"/>
        <v>-0.11506432621005545</v>
      </c>
      <c r="BI439" s="19">
        <f t="shared" si="300"/>
        <v>0.1154767052026245</v>
      </c>
      <c r="BJ439" s="19">
        <f t="shared" si="301"/>
        <v>0.19384476434154382</v>
      </c>
      <c r="BK439" s="19">
        <f t="shared" si="302"/>
        <v>0.45181227462294871</v>
      </c>
      <c r="BL439" s="19">
        <f t="shared" si="303"/>
        <v>0.44875680523199291</v>
      </c>
      <c r="BM439" s="19">
        <f t="shared" si="304"/>
        <v>0.34702546885891561</v>
      </c>
      <c r="BN439" s="19">
        <f t="shared" si="305"/>
        <v>-4.1407434860796531E-2</v>
      </c>
      <c r="BO439" s="19">
        <f t="shared" si="306"/>
        <v>0.27443283392593798</v>
      </c>
      <c r="BP439" s="19">
        <f t="shared" si="307"/>
        <v>0.45564718483648731</v>
      </c>
      <c r="BQ439" s="19">
        <f t="shared" si="308"/>
        <v>-1.4950665852119238E-2</v>
      </c>
      <c r="BR439" s="19">
        <f t="shared" si="309"/>
        <v>0.19551101966728854</v>
      </c>
      <c r="BS439" s="19">
        <f t="shared" si="310"/>
        <v>0.24320089555756805</v>
      </c>
      <c r="BT439" s="19">
        <f>IF(AND('[1]Ponderación por derecho'!$B$13&lt;&gt;1,'[1]Ponderación por derecho'!$B$13&lt;&gt;0),"Error ponderación",IFERROR(IF(SUM($BI$1126:$BS$1126)=0,0,SUMPRODUCT($BI$1126:$BS$1126,BI439:BS439)),""))</f>
        <v>0.16356313937303879</v>
      </c>
      <c r="BU439" s="34">
        <f t="shared" si="311"/>
        <v>0.17042155478027285</v>
      </c>
      <c r="BV439" s="16">
        <f t="shared" si="312"/>
        <v>0</v>
      </c>
      <c r="BW439" s="34">
        <f t="shared" si="293"/>
        <v>-1.0518705212369506</v>
      </c>
      <c r="BX439" s="34">
        <f t="shared" si="294"/>
        <v>-4.9216263475345294E-2</v>
      </c>
      <c r="BY439" s="34">
        <f t="shared" si="313"/>
        <v>-0.52680861595030004</v>
      </c>
      <c r="BZ439" s="34">
        <f t="shared" si="314"/>
        <v>0.54263180022086532</v>
      </c>
      <c r="CA439" s="19">
        <f t="shared" si="295"/>
        <v>0.41151756754183522</v>
      </c>
      <c r="CB439" s="16"/>
      <c r="CC439" s="5">
        <f t="shared" si="296"/>
        <v>23300</v>
      </c>
      <c r="CD439" s="6">
        <f t="shared" si="297"/>
        <v>2.9862821138665569E-4</v>
      </c>
      <c r="CE439" s="19">
        <f t="shared" si="298"/>
        <v>2.0547172043717756</v>
      </c>
      <c r="CF439" s="4">
        <f t="shared" si="299"/>
        <v>6.1359652364693278E-4</v>
      </c>
      <c r="CG439" s="3">
        <f>IF('Ponderación por derecho'!$D$20="Error ponderación","",CF439/$CF$1127)</f>
        <v>4.122243632818003E-4</v>
      </c>
      <c r="CH439" s="39"/>
    </row>
    <row r="440" spans="1:86" ht="18.95" customHeight="1">
      <c r="A440" s="7">
        <v>23350</v>
      </c>
      <c r="B440" s="7" t="s">
        <v>304</v>
      </c>
      <c r="C440" s="7" t="s">
        <v>675</v>
      </c>
      <c r="D440" s="5">
        <v>0</v>
      </c>
      <c r="E440" s="5">
        <v>3267</v>
      </c>
      <c r="F440" s="5">
        <v>86.237499999999997</v>
      </c>
      <c r="G440" s="5">
        <v>64.70917</v>
      </c>
      <c r="H440" s="5">
        <v>81.860600000000005</v>
      </c>
      <c r="I440" s="5">
        <v>25.274550000000001</v>
      </c>
      <c r="J440" s="5">
        <v>42.807450000000003</v>
      </c>
      <c r="K440" s="85">
        <v>7.1695999999999999E-3</v>
      </c>
      <c r="L440" s="85">
        <v>7.6968999999999996E-3</v>
      </c>
      <c r="M440" s="85">
        <v>3.1175899999999999E-2</v>
      </c>
      <c r="N440" s="85">
        <v>0</v>
      </c>
      <c r="O440" s="85">
        <v>3.6283999999999999E-3</v>
      </c>
      <c r="P440" s="85">
        <v>8.3339999999999994E-3</v>
      </c>
      <c r="Q440" s="85">
        <v>1.3320000000000001E-4</v>
      </c>
      <c r="R440" s="85">
        <v>1.2252000000000001E-3</v>
      </c>
      <c r="S440" s="85">
        <v>0</v>
      </c>
      <c r="T440" s="5">
        <v>0.91425909999999999</v>
      </c>
      <c r="U440" s="5">
        <v>0.2157502</v>
      </c>
      <c r="V440" s="5">
        <v>0.83527490000000004</v>
      </c>
      <c r="W440" s="5">
        <v>0.68219949999999996</v>
      </c>
      <c r="X440" s="5">
        <v>0.91006520000000002</v>
      </c>
      <c r="Y440" s="5">
        <v>0.82082949999999999</v>
      </c>
      <c r="Z440" s="5">
        <v>0.16859499999999999</v>
      </c>
      <c r="AA440" s="5">
        <v>0</v>
      </c>
      <c r="AB440" s="5">
        <v>0</v>
      </c>
      <c r="AC440" s="5">
        <v>0.56299999999999994</v>
      </c>
      <c r="AD440" s="40">
        <v>23752.678298132843</v>
      </c>
      <c r="AE440" s="19">
        <v>0.84811320000000001</v>
      </c>
      <c r="AF440" s="5">
        <v>1</v>
      </c>
      <c r="AG440" s="5">
        <v>0</v>
      </c>
      <c r="AH440" s="32">
        <v>1</v>
      </c>
      <c r="AI440" s="32">
        <v>0</v>
      </c>
      <c r="AJ440" s="32">
        <v>1</v>
      </c>
      <c r="AK440" s="16"/>
      <c r="AL440" s="34">
        <f t="shared" si="270"/>
        <v>1.024367121332082</v>
      </c>
      <c r="AM440" s="34">
        <f t="shared" si="271"/>
        <v>0.85285666219160416</v>
      </c>
      <c r="AN440" s="34">
        <f t="shared" si="272"/>
        <v>0.89627617335265775</v>
      </c>
      <c r="AO440" s="34">
        <f t="shared" si="273"/>
        <v>0.49750883946245683</v>
      </c>
      <c r="AP440" s="34">
        <f t="shared" si="274"/>
        <v>1.3564848072850255</v>
      </c>
      <c r="AQ440" s="34">
        <f t="shared" si="275"/>
        <v>-0.19008909870401858</v>
      </c>
      <c r="AR440" s="34">
        <f t="shared" si="276"/>
        <v>-0.3397441630322936</v>
      </c>
      <c r="AS440" s="34">
        <f t="shared" si="277"/>
        <v>-0.47484210705762303</v>
      </c>
      <c r="AT440" s="34">
        <f t="shared" si="278"/>
        <v>-0.15074875333706975</v>
      </c>
      <c r="AU440" s="34">
        <f t="shared" si="279"/>
        <v>-0.33775160280698896</v>
      </c>
      <c r="AV440" s="34">
        <f t="shared" si="280"/>
        <v>-0.44701707174706218</v>
      </c>
      <c r="AW440" s="34">
        <f t="shared" si="281"/>
        <v>-0.40791939768336888</v>
      </c>
      <c r="AX440" s="34">
        <f t="shared" si="282"/>
        <v>-0.16288046563085634</v>
      </c>
      <c r="AY440" s="34">
        <f t="shared" si="283"/>
        <v>-0.21011422768154267</v>
      </c>
      <c r="AZ440" s="34">
        <f t="shared" si="284"/>
        <v>-0.48177193473400604</v>
      </c>
      <c r="BA440" s="34">
        <f t="shared" si="285"/>
        <v>9.6979167400740862E-2</v>
      </c>
      <c r="BB440" s="34">
        <f t="shared" si="286"/>
        <v>0.85561883877890399</v>
      </c>
      <c r="BC440" s="34">
        <f t="shared" si="287"/>
        <v>0.55694848478465298</v>
      </c>
      <c r="BD440" s="34">
        <f t="shared" si="288"/>
        <v>1.2344818956721175</v>
      </c>
      <c r="BE440" s="34">
        <f t="shared" si="289"/>
        <v>-0.62624808954344868</v>
      </c>
      <c r="BF440" s="34">
        <f t="shared" si="290"/>
        <v>0.67057252638734033</v>
      </c>
      <c r="BG440" s="34">
        <f t="shared" si="291"/>
        <v>-0.258133953880894</v>
      </c>
      <c r="BH440" s="34">
        <f t="shared" si="292"/>
        <v>-0.11506432621005545</v>
      </c>
      <c r="BI440" s="19">
        <f t="shared" si="300"/>
        <v>0.2677220806831267</v>
      </c>
      <c r="BJ440" s="19">
        <f t="shared" si="301"/>
        <v>0.45624377931273824</v>
      </c>
      <c r="BK440" s="19">
        <f t="shared" si="302"/>
        <v>0.36882449968637071</v>
      </c>
      <c r="BL440" s="19">
        <f t="shared" si="303"/>
        <v>0.43680918399750612</v>
      </c>
      <c r="BM440" s="19">
        <f t="shared" si="304"/>
        <v>0.75107170005005131</v>
      </c>
      <c r="BN440" s="19">
        <f t="shared" si="305"/>
        <v>-1.6299346652809632E-2</v>
      </c>
      <c r="BO440" s="19">
        <f t="shared" si="306"/>
        <v>-0.13072749765163935</v>
      </c>
      <c r="BP440" s="19">
        <f t="shared" si="307"/>
        <v>0.43074332785061281</v>
      </c>
      <c r="BQ440" s="19">
        <f t="shared" si="308"/>
        <v>0.49494180667929322</v>
      </c>
      <c r="BR440" s="19">
        <f t="shared" si="309"/>
        <v>0.18537297992321511</v>
      </c>
      <c r="BS440" s="19">
        <f t="shared" si="310"/>
        <v>0.23306285581349462</v>
      </c>
      <c r="BT440" s="19">
        <f>IF(AND('[1]Ponderación por derecho'!$B$13&lt;&gt;1,'[1]Ponderación por derecho'!$B$13&lt;&gt;0),"Error ponderación",IFERROR(IF(SUM($BI$1126:$BS$1126)=0,0,SUMPRODUCT($BI$1126:$BS$1126,BI440:BS440)),""))</f>
        <v>2.0995203040885091E-2</v>
      </c>
      <c r="BU440" s="34">
        <f t="shared" si="311"/>
        <v>2.637993474007742E-2</v>
      </c>
      <c r="BV440" s="16">
        <f t="shared" si="312"/>
        <v>0</v>
      </c>
      <c r="BW440" s="34">
        <f t="shared" si="293"/>
        <v>0.73293179897198224</v>
      </c>
      <c r="BX440" s="34">
        <f t="shared" si="294"/>
        <v>-4.8213172292103278E-2</v>
      </c>
      <c r="BY440" s="34">
        <f t="shared" si="313"/>
        <v>0.73585719375712888</v>
      </c>
      <c r="BZ440" s="34">
        <f t="shared" si="314"/>
        <v>-0.47352527347900258</v>
      </c>
      <c r="CA440" s="19">
        <f t="shared" si="295"/>
        <v>-0.36084629424517872</v>
      </c>
      <c r="CB440" s="16"/>
      <c r="CC440" s="5">
        <f t="shared" si="296"/>
        <v>23350</v>
      </c>
      <c r="CD440" s="6">
        <f t="shared" si="297"/>
        <v>4.7777588961812152E-4</v>
      </c>
      <c r="CE440" s="19">
        <f t="shared" si="298"/>
        <v>1.5187197595500637</v>
      </c>
      <c r="CF440" s="4">
        <f t="shared" si="299"/>
        <v>7.2560768419965122E-4</v>
      </c>
      <c r="CG440" s="3">
        <f>IF('Ponderación por derecho'!$D$20="Error ponderación","",CF440/$CF$1127)</f>
        <v>4.8747532634929727E-4</v>
      </c>
      <c r="CH440" s="39"/>
    </row>
    <row r="441" spans="1:86" ht="18.95" customHeight="1">
      <c r="A441" s="7">
        <v>23417</v>
      </c>
      <c r="B441" s="7" t="s">
        <v>304</v>
      </c>
      <c r="C441" s="7" t="s">
        <v>674</v>
      </c>
      <c r="D441" s="5">
        <v>0</v>
      </c>
      <c r="E441" s="5">
        <v>4531</v>
      </c>
      <c r="F441" s="5">
        <v>82.028700000000001</v>
      </c>
      <c r="G441" s="5">
        <v>58.985289999999999</v>
      </c>
      <c r="H441" s="5">
        <v>83.551699999999997</v>
      </c>
      <c r="I441" s="5">
        <v>33.386629999999997</v>
      </c>
      <c r="J441" s="5">
        <v>41.109819999999999</v>
      </c>
      <c r="K441" s="85">
        <v>1.637E-3</v>
      </c>
      <c r="L441" s="85">
        <v>1.34585E-2</v>
      </c>
      <c r="M441" s="85">
        <v>2.2468499999999999E-2</v>
      </c>
      <c r="N441" s="85">
        <v>3.7174999999999999E-3</v>
      </c>
      <c r="O441" s="85">
        <v>4.3549000000000001E-3</v>
      </c>
      <c r="P441" s="85">
        <v>7.5925999999999997E-3</v>
      </c>
      <c r="Q441" s="85">
        <v>6.7583000000000001E-3</v>
      </c>
      <c r="R441" s="85">
        <v>1.4128000000000001E-3</v>
      </c>
      <c r="S441" s="85">
        <v>2.8870000000000002E-4</v>
      </c>
      <c r="T441" s="5">
        <v>0.90763280000000002</v>
      </c>
      <c r="U441" s="5">
        <v>0.2017391</v>
      </c>
      <c r="V441" s="5">
        <v>0.81371979999999999</v>
      </c>
      <c r="W441" s="5">
        <v>0.69294690000000003</v>
      </c>
      <c r="X441" s="5">
        <v>0.89024159999999997</v>
      </c>
      <c r="Y441" s="5">
        <v>0.81024160000000001</v>
      </c>
      <c r="Z441" s="5">
        <v>3.0162399999999999E-2</v>
      </c>
      <c r="AA441" s="5">
        <v>0</v>
      </c>
      <c r="AB441" s="5">
        <v>2.207E-4</v>
      </c>
      <c r="AC441" s="5">
        <v>0.61270000000000002</v>
      </c>
      <c r="AD441" s="40">
        <v>41926.28558817038</v>
      </c>
      <c r="AE441" s="19">
        <v>0.84811320000000001</v>
      </c>
      <c r="AF441" s="5">
        <v>1</v>
      </c>
      <c r="AG441" s="5">
        <v>0</v>
      </c>
      <c r="AH441" s="32">
        <v>0</v>
      </c>
      <c r="AI441" s="32">
        <v>0</v>
      </c>
      <c r="AJ441" s="32">
        <v>1</v>
      </c>
      <c r="AK441" s="16"/>
      <c r="AL441" s="34">
        <f t="shared" si="270"/>
        <v>0.76744977172571194</v>
      </c>
      <c r="AM441" s="34">
        <f t="shared" si="271"/>
        <v>0.27788765359932899</v>
      </c>
      <c r="AN441" s="34">
        <f t="shared" si="272"/>
        <v>1.0996203251602792</v>
      </c>
      <c r="AO441" s="34">
        <f t="shared" si="273"/>
        <v>1.2215564378246335</v>
      </c>
      <c r="AP441" s="34">
        <f t="shared" si="274"/>
        <v>1.2282630521123303</v>
      </c>
      <c r="AQ441" s="34">
        <f t="shared" si="275"/>
        <v>-0.34659544988913904</v>
      </c>
      <c r="AR441" s="34">
        <f t="shared" si="276"/>
        <v>-0.13810208996396375</v>
      </c>
      <c r="AS441" s="34">
        <f t="shared" si="277"/>
        <v>-0.61032177205511617</v>
      </c>
      <c r="AT441" s="34">
        <f t="shared" si="278"/>
        <v>-6.5447443040498876E-2</v>
      </c>
      <c r="AU441" s="34">
        <f t="shared" si="279"/>
        <v>-0.31929533945368688</v>
      </c>
      <c r="AV441" s="34">
        <f t="shared" si="280"/>
        <v>-0.46496765039352606</v>
      </c>
      <c r="AW441" s="34">
        <f t="shared" si="281"/>
        <v>-0.22231680053233396</v>
      </c>
      <c r="AX441" s="34">
        <f t="shared" si="282"/>
        <v>-0.15688936425801844</v>
      </c>
      <c r="AY441" s="34">
        <f t="shared" si="283"/>
        <v>-0.19890517633223159</v>
      </c>
      <c r="AZ441" s="34">
        <f t="shared" si="284"/>
        <v>-0.59688641023124034</v>
      </c>
      <c r="BA441" s="34">
        <f t="shared" si="285"/>
        <v>-3.6202802915774726E-2</v>
      </c>
      <c r="BB441" s="34">
        <f t="shared" si="286"/>
        <v>0.32689310525416126</v>
      </c>
      <c r="BC441" s="34">
        <f t="shared" si="287"/>
        <v>0.67696745911509015</v>
      </c>
      <c r="BD441" s="34">
        <f t="shared" si="288"/>
        <v>0.99690878736236188</v>
      </c>
      <c r="BE441" s="34">
        <f t="shared" si="289"/>
        <v>-0.78813814451089781</v>
      </c>
      <c r="BF441" s="34">
        <f t="shared" si="290"/>
        <v>-0.71439579206527815</v>
      </c>
      <c r="BG441" s="34">
        <f t="shared" si="291"/>
        <v>-0.258133953880894</v>
      </c>
      <c r="BH441" s="34">
        <f t="shared" si="292"/>
        <v>-0.10956291560422211</v>
      </c>
      <c r="BI441" s="19">
        <f t="shared" si="300"/>
        <v>0.23894069078512181</v>
      </c>
      <c r="BJ441" s="19">
        <f t="shared" si="301"/>
        <v>0.15555955629650883</v>
      </c>
      <c r="BK441" s="19">
        <f t="shared" si="302"/>
        <v>0.27803181959522866</v>
      </c>
      <c r="BL441" s="19">
        <f t="shared" si="303"/>
        <v>0.35100116434260653</v>
      </c>
      <c r="BM441" s="19">
        <f t="shared" si="304"/>
        <v>0.63529216667366839</v>
      </c>
      <c r="BN441" s="19">
        <f t="shared" si="305"/>
        <v>-0.16188534105957064</v>
      </c>
      <c r="BO441" s="19">
        <f t="shared" si="306"/>
        <v>0.13411774235368643</v>
      </c>
      <c r="BP441" s="19">
        <f t="shared" si="307"/>
        <v>0.30528020373384673</v>
      </c>
      <c r="BQ441" s="19">
        <f t="shared" si="308"/>
        <v>-4.8617065557265936E-2</v>
      </c>
      <c r="BR441" s="19">
        <f t="shared" si="309"/>
        <v>0.10347021383752879</v>
      </c>
      <c r="BS441" s="19">
        <f t="shared" si="310"/>
        <v>0.15299389326308607</v>
      </c>
      <c r="BT441" s="19">
        <f>IF(AND('[1]Ponderación por derecho'!$B$13&lt;&gt;1,'[1]Ponderación por derecho'!$B$13&lt;&gt;0),"Error ponderación",IFERROR(IF(SUM($BI$1126:$BS$1126)=0,0,SUMPRODUCT($BI$1126:$BS$1126,BI441:BS441)),""))</f>
        <v>4.9605180118273785E-2</v>
      </c>
      <c r="BU441" s="34">
        <f t="shared" si="311"/>
        <v>5.5285644912796653E-2</v>
      </c>
      <c r="BV441" s="16">
        <f t="shared" si="312"/>
        <v>0</v>
      </c>
      <c r="BW441" s="34">
        <f t="shared" si="293"/>
        <v>1.4523533343684472</v>
      </c>
      <c r="BX441" s="34">
        <f t="shared" si="294"/>
        <v>-4.7189966412842101E-2</v>
      </c>
      <c r="BY441" s="34">
        <f t="shared" si="313"/>
        <v>0.73585719375712888</v>
      </c>
      <c r="BZ441" s="34">
        <f t="shared" si="314"/>
        <v>-0.71367352057091127</v>
      </c>
      <c r="CA441" s="19">
        <f t="shared" si="295"/>
        <v>-0.54337892854544689</v>
      </c>
      <c r="CB441" s="16"/>
      <c r="CC441" s="5">
        <f t="shared" si="296"/>
        <v>23417</v>
      </c>
      <c r="CD441" s="6">
        <f t="shared" si="297"/>
        <v>6.626270449524666E-4</v>
      </c>
      <c r="CE441" s="19">
        <f t="shared" si="298"/>
        <v>0.90648691609426169</v>
      </c>
      <c r="CF441" s="4">
        <f t="shared" si="299"/>
        <v>6.0066274649961512E-4</v>
      </c>
      <c r="CG441" s="3">
        <f>IF('Ponderación por derecho'!$D$20="Error ponderación","",CF441/$CF$1127)</f>
        <v>4.035352363980737E-4</v>
      </c>
      <c r="CH441" s="39"/>
    </row>
    <row r="442" spans="1:86" ht="18.95" customHeight="1">
      <c r="A442" s="7">
        <v>23419</v>
      </c>
      <c r="B442" s="7" t="s">
        <v>304</v>
      </c>
      <c r="C442" s="7" t="s">
        <v>673</v>
      </c>
      <c r="D442" s="5">
        <v>0</v>
      </c>
      <c r="E442" s="5">
        <v>4218</v>
      </c>
      <c r="F442" s="5">
        <v>93.865440000000007</v>
      </c>
      <c r="G442" s="5">
        <v>66.384100000000004</v>
      </c>
      <c r="H442" s="5">
        <v>85.933779999999999</v>
      </c>
      <c r="I442" s="5">
        <v>38.556289999999997</v>
      </c>
      <c r="J442" s="5">
        <v>58.85033</v>
      </c>
      <c r="K442" s="85">
        <v>0</v>
      </c>
      <c r="L442" s="85">
        <v>1.0024699999999999E-2</v>
      </c>
      <c r="M442" s="85">
        <v>6.4054000000000003E-3</v>
      </c>
      <c r="N442" s="85">
        <v>5.7680000000000003E-4</v>
      </c>
      <c r="O442" s="85">
        <v>2.1156E-3</v>
      </c>
      <c r="P442" s="85">
        <v>4.3632999999999996E-3</v>
      </c>
      <c r="Q442" s="85">
        <v>2.3276999999999998E-3</v>
      </c>
      <c r="R442" s="85">
        <v>2.4479999999999999E-4</v>
      </c>
      <c r="S442" s="85">
        <v>4.2539999999999999E-4</v>
      </c>
      <c r="T442" s="5">
        <v>0.98981949999999996</v>
      </c>
      <c r="U442" s="5">
        <v>0.16615440000000001</v>
      </c>
      <c r="V442" s="5">
        <v>0.80868229999999997</v>
      </c>
      <c r="W442" s="5">
        <v>0.60910489999999995</v>
      </c>
      <c r="X442" s="5">
        <v>0.85305419999999998</v>
      </c>
      <c r="Y442" s="5">
        <v>0.81521319999999997</v>
      </c>
      <c r="Z442" s="5">
        <v>6.7568000000000003E-3</v>
      </c>
      <c r="AA442" s="5">
        <v>0</v>
      </c>
      <c r="AB442" s="5">
        <v>0</v>
      </c>
      <c r="AC442" s="5">
        <v>0.56599999999999995</v>
      </c>
      <c r="AD442" s="40">
        <v>278625.17780938832</v>
      </c>
      <c r="AE442" s="19">
        <v>0.87169810000000003</v>
      </c>
      <c r="AF442" s="5">
        <v>1</v>
      </c>
      <c r="AG442" s="5">
        <v>0</v>
      </c>
      <c r="AH442" s="32">
        <v>0</v>
      </c>
      <c r="AI442" s="32">
        <v>0</v>
      </c>
      <c r="AJ442" s="32">
        <v>1</v>
      </c>
      <c r="AK442" s="16"/>
      <c r="AL442" s="34">
        <f t="shared" si="270"/>
        <v>1.4899986856155878</v>
      </c>
      <c r="AM442" s="34">
        <f t="shared" si="271"/>
        <v>1.0211049206389269</v>
      </c>
      <c r="AN442" s="34">
        <f t="shared" si="272"/>
        <v>1.3860504813532315</v>
      </c>
      <c r="AO442" s="34">
        <f t="shared" si="273"/>
        <v>1.6829769252149223</v>
      </c>
      <c r="AP442" s="34">
        <f t="shared" si="274"/>
        <v>2.5682012776731105</v>
      </c>
      <c r="AQ442" s="34">
        <f t="shared" si="275"/>
        <v>-0.3929029539360685</v>
      </c>
      <c r="AR442" s="34">
        <f t="shared" si="276"/>
        <v>-0.25827678978728213</v>
      </c>
      <c r="AS442" s="34">
        <f t="shared" si="277"/>
        <v>-0.860249811058864</v>
      </c>
      <c r="AT442" s="34">
        <f t="shared" si="278"/>
        <v>-0.13751356953638055</v>
      </c>
      <c r="AU442" s="34">
        <f t="shared" si="279"/>
        <v>-0.37618330989697563</v>
      </c>
      <c r="AV442" s="34">
        <f t="shared" si="280"/>
        <v>-0.54315459890044038</v>
      </c>
      <c r="AW442" s="34">
        <f t="shared" si="281"/>
        <v>-0.34644034084680092</v>
      </c>
      <c r="AX442" s="34">
        <f t="shared" si="282"/>
        <v>-0.19419003805052737</v>
      </c>
      <c r="AY442" s="34">
        <f t="shared" si="283"/>
        <v>-0.1935976691640611</v>
      </c>
      <c r="AZ442" s="34">
        <f t="shared" si="284"/>
        <v>0.83089060912323753</v>
      </c>
      <c r="BA442" s="34">
        <f t="shared" si="285"/>
        <v>-0.37445179543756901</v>
      </c>
      <c r="BB442" s="34">
        <f t="shared" si="286"/>
        <v>0.20332810752133237</v>
      </c>
      <c r="BC442" s="34">
        <f t="shared" si="287"/>
        <v>-0.25931767457421712</v>
      </c>
      <c r="BD442" s="34">
        <f t="shared" si="288"/>
        <v>0.55124169319388694</v>
      </c>
      <c r="BE442" s="34">
        <f t="shared" si="289"/>
        <v>-0.71212188091980178</v>
      </c>
      <c r="BF442" s="34">
        <f t="shared" si="290"/>
        <v>-0.94856039255948699</v>
      </c>
      <c r="BG442" s="34">
        <f t="shared" si="291"/>
        <v>-0.258133953880894</v>
      </c>
      <c r="BH442" s="34">
        <f t="shared" si="292"/>
        <v>-0.11506432621005545</v>
      </c>
      <c r="BI442" s="19">
        <f t="shared" si="300"/>
        <v>0.20623191065986468</v>
      </c>
      <c r="BJ442" s="19">
        <f t="shared" si="301"/>
        <v>0.32205207945765901</v>
      </c>
      <c r="BK442" s="19">
        <f t="shared" si="302"/>
        <v>0.12347706666083556</v>
      </c>
      <c r="BL442" s="19">
        <f t="shared" si="303"/>
        <v>0.67624255803960365</v>
      </c>
      <c r="BM442" s="19">
        <f t="shared" si="304"/>
        <v>0.9144198869900072</v>
      </c>
      <c r="BN442" s="19">
        <f t="shared" si="305"/>
        <v>7.8240735265115213E-2</v>
      </c>
      <c r="BO442" s="19">
        <f t="shared" si="306"/>
        <v>0.72247573116378627</v>
      </c>
      <c r="BP442" s="19">
        <f t="shared" si="307"/>
        <v>0.64790432378253016</v>
      </c>
      <c r="BQ442" s="19">
        <f t="shared" si="308"/>
        <v>0.11594687463067992</v>
      </c>
      <c r="BR442" s="19">
        <f t="shared" si="309"/>
        <v>0.34608902085687759</v>
      </c>
      <c r="BS442" s="19">
        <f t="shared" si="310"/>
        <v>0.3937788967471571</v>
      </c>
      <c r="BT442" s="19">
        <f>IF(AND('[1]Ponderación por derecho'!$B$13&lt;&gt;1,'[1]Ponderación por derecho'!$B$13&lt;&gt;0),"Error ponderación",IFERROR(IF(SUM($BI$1126:$BS$1126)=0,0,SUMPRODUCT($BI$1126:$BS$1126,BI442:BS442)),""))</f>
        <v>0.4491205020529595</v>
      </c>
      <c r="BU442" s="34">
        <f t="shared" si="311"/>
        <v>0.4589306416972081</v>
      </c>
      <c r="BV442" s="16">
        <f t="shared" si="312"/>
        <v>0</v>
      </c>
      <c r="BW442" s="34">
        <f t="shared" si="293"/>
        <v>0.77635764617901237</v>
      </c>
      <c r="BX442" s="34">
        <f t="shared" si="294"/>
        <v>-3.3863404752839575E-2</v>
      </c>
      <c r="BY442" s="34">
        <f t="shared" si="313"/>
        <v>0.83328508057324491</v>
      </c>
      <c r="BZ442" s="34">
        <f t="shared" si="314"/>
        <v>-0.52525977399980583</v>
      </c>
      <c r="CA442" s="19">
        <f t="shared" si="295"/>
        <v>-0.40016881597342069</v>
      </c>
      <c r="CB442" s="16"/>
      <c r="CC442" s="5">
        <f t="shared" si="296"/>
        <v>23419</v>
      </c>
      <c r="CD442" s="6">
        <f t="shared" si="297"/>
        <v>6.1685298512679414E-4</v>
      </c>
      <c r="CE442" s="19">
        <f t="shared" si="298"/>
        <v>1.5279786194729381</v>
      </c>
      <c r="CF442" s="4">
        <f t="shared" si="299"/>
        <v>9.4253817263179973E-4</v>
      </c>
      <c r="CG442" s="3">
        <f>IF('Ponderación por derecho'!$D$20="Error ponderación","",CF442/$CF$1127)</f>
        <v>6.3321284118862101E-4</v>
      </c>
      <c r="CH442" s="39"/>
    </row>
    <row r="443" spans="1:86" ht="18.95" customHeight="1">
      <c r="A443" s="7">
        <v>23464</v>
      </c>
      <c r="B443" s="7" t="s">
        <v>304</v>
      </c>
      <c r="C443" s="7" t="s">
        <v>672</v>
      </c>
      <c r="D443" s="5">
        <v>0</v>
      </c>
      <c r="E443" s="5">
        <v>782</v>
      </c>
      <c r="F443" s="5">
        <v>83.248589999999993</v>
      </c>
      <c r="G443" s="5">
        <v>60.431060000000002</v>
      </c>
      <c r="H443" s="5">
        <v>84.073710000000005</v>
      </c>
      <c r="I443" s="5">
        <v>32.494239999999998</v>
      </c>
      <c r="J443" s="5">
        <v>36.505429999999997</v>
      </c>
      <c r="K443" s="85">
        <v>5.9905999999999996E-3</v>
      </c>
      <c r="L443" s="85">
        <v>1.2519000000000001E-2</v>
      </c>
      <c r="M443" s="85">
        <v>5.0779499999999998E-2</v>
      </c>
      <c r="N443" s="85">
        <v>0</v>
      </c>
      <c r="O443" s="85">
        <v>3.2095699999999998E-2</v>
      </c>
      <c r="P443" s="85">
        <v>1.63489E-2</v>
      </c>
      <c r="Q443" s="85">
        <v>1.49745E-2</v>
      </c>
      <c r="R443" s="85">
        <v>5.8350000000000003E-4</v>
      </c>
      <c r="S443" s="85">
        <v>1.6729E-3</v>
      </c>
      <c r="T443" s="5">
        <v>0.86040609999999995</v>
      </c>
      <c r="U443" s="5">
        <v>0.29187819999999998</v>
      </c>
      <c r="V443" s="5">
        <v>0.86548219999999998</v>
      </c>
      <c r="W443" s="5">
        <v>0.75380709999999995</v>
      </c>
      <c r="X443" s="5">
        <v>0.88578679999999999</v>
      </c>
      <c r="Y443" s="5">
        <v>0.85025379999999995</v>
      </c>
      <c r="Z443" s="5">
        <v>5.3571399999999998E-2</v>
      </c>
      <c r="AA443" s="5">
        <v>0</v>
      </c>
      <c r="AB443" s="5">
        <v>0</v>
      </c>
      <c r="AC443" s="5">
        <v>0.4899</v>
      </c>
      <c r="AD443" s="40">
        <v>2104425.831202046</v>
      </c>
      <c r="AE443" s="19">
        <v>0.65943399999999996</v>
      </c>
      <c r="AF443" s="5">
        <v>0</v>
      </c>
      <c r="AG443" s="5">
        <v>0</v>
      </c>
      <c r="AH443" s="32">
        <v>0</v>
      </c>
      <c r="AI443" s="32">
        <v>0</v>
      </c>
      <c r="AJ443" s="32">
        <v>1</v>
      </c>
      <c r="AK443" s="16"/>
      <c r="AL443" s="34">
        <f t="shared" si="270"/>
        <v>0.84191539271300353</v>
      </c>
      <c r="AM443" s="34">
        <f t="shared" si="271"/>
        <v>0.42311657935466546</v>
      </c>
      <c r="AN443" s="34">
        <f t="shared" si="272"/>
        <v>1.1623887484853923</v>
      </c>
      <c r="AO443" s="34">
        <f t="shared" si="273"/>
        <v>1.1419057395693868</v>
      </c>
      <c r="AP443" s="34">
        <f t="shared" si="274"/>
        <v>0.88049412289948337</v>
      </c>
      <c r="AQ443" s="34">
        <f t="shared" si="275"/>
        <v>-0.22344068530837405</v>
      </c>
      <c r="AR443" s="34">
        <f t="shared" si="276"/>
        <v>-0.17098231900584376</v>
      </c>
      <c r="AS443" s="34">
        <f t="shared" si="277"/>
        <v>-0.16982692907741562</v>
      </c>
      <c r="AT443" s="34">
        <f t="shared" si="278"/>
        <v>-0.15074875333706975</v>
      </c>
      <c r="AU443" s="34">
        <f t="shared" si="279"/>
        <v>0.38544177056872397</v>
      </c>
      <c r="AV443" s="34">
        <f t="shared" si="280"/>
        <v>-0.25296245508460674</v>
      </c>
      <c r="AW443" s="34">
        <f t="shared" si="281"/>
        <v>7.8605641432683126E-3</v>
      </c>
      <c r="AX443" s="34">
        <f t="shared" si="282"/>
        <v>-0.18337348136086748</v>
      </c>
      <c r="AY443" s="34">
        <f t="shared" si="283"/>
        <v>-0.14516229833529234</v>
      </c>
      <c r="AZ443" s="34">
        <f t="shared" si="284"/>
        <v>-1.4173256900654259</v>
      </c>
      <c r="BA443" s="34">
        <f t="shared" si="285"/>
        <v>0.82061093337598168</v>
      </c>
      <c r="BB443" s="34">
        <f t="shared" si="286"/>
        <v>1.5965746613128702</v>
      </c>
      <c r="BC443" s="34">
        <f t="shared" si="287"/>
        <v>1.356608933475886</v>
      </c>
      <c r="BD443" s="34">
        <f t="shared" si="288"/>
        <v>0.94352087180220667</v>
      </c>
      <c r="BE443" s="34">
        <f t="shared" si="289"/>
        <v>-0.17634758572506029</v>
      </c>
      <c r="BF443" s="34">
        <f t="shared" si="290"/>
        <v>-0.48019717579528576</v>
      </c>
      <c r="BG443" s="34">
        <f t="shared" si="291"/>
        <v>-0.258133953880894</v>
      </c>
      <c r="BH443" s="34">
        <f t="shared" si="292"/>
        <v>-0.11506432621005545</v>
      </c>
      <c r="BI443" s="19">
        <f t="shared" si="300"/>
        <v>0.58651966551766666</v>
      </c>
      <c r="BJ443" s="19">
        <f t="shared" si="301"/>
        <v>0.61623630722056399</v>
      </c>
      <c r="BK443" s="19">
        <f t="shared" si="302"/>
        <v>0.67623246570382456</v>
      </c>
      <c r="BL443" s="19">
        <f t="shared" si="303"/>
        <v>0.34558331968796691</v>
      </c>
      <c r="BM443" s="19">
        <f t="shared" si="304"/>
        <v>0.73648558842347134</v>
      </c>
      <c r="BN443" s="19">
        <f t="shared" si="305"/>
        <v>0.1375351173011122</v>
      </c>
      <c r="BO443" s="19">
        <f t="shared" si="306"/>
        <v>-8.9186462117590251E-2</v>
      </c>
      <c r="BP443" s="19">
        <f t="shared" si="307"/>
        <v>0.32927095567606801</v>
      </c>
      <c r="BQ443" s="19">
        <f t="shared" si="308"/>
        <v>7.2185306194141804E-2</v>
      </c>
      <c r="BR443" s="19">
        <f t="shared" si="309"/>
        <v>0.14620638016560572</v>
      </c>
      <c r="BS443" s="19">
        <f t="shared" si="310"/>
        <v>0.19389625605588523</v>
      </c>
      <c r="BT443" s="19">
        <f>IF(AND('[1]Ponderación por derecho'!$B$13&lt;&gt;1,'[1]Ponderación por derecho'!$B$13&lt;&gt;0),"Error ponderación",IFERROR(IF(SUM($BI$1126:$BS$1126)=0,0,SUMPRODUCT($BI$1126:$BS$1126,BI443:BS443)),""))</f>
        <v>0.11991456557565133</v>
      </c>
      <c r="BU443" s="34">
        <f t="shared" si="311"/>
        <v>0.12632179824334847</v>
      </c>
      <c r="BV443" s="16">
        <f t="shared" si="312"/>
        <v>0</v>
      </c>
      <c r="BW443" s="34">
        <f t="shared" si="293"/>
        <v>-0.32521134463931478</v>
      </c>
      <c r="BX443" s="34">
        <f t="shared" si="294"/>
        <v>6.8932365679283528E-2</v>
      </c>
      <c r="BY443" s="34">
        <f t="shared" si="313"/>
        <v>-4.3565900771799115E-2</v>
      </c>
      <c r="BZ443" s="34">
        <f t="shared" si="314"/>
        <v>9.9948293243943456E-2</v>
      </c>
      <c r="CA443" s="19">
        <f t="shared" si="295"/>
        <v>7.5041296453945111E-2</v>
      </c>
      <c r="CB443" s="16"/>
      <c r="CC443" s="5">
        <f t="shared" si="296"/>
        <v>23464</v>
      </c>
      <c r="CD443" s="6">
        <f t="shared" si="297"/>
        <v>1.1436202806286226E-4</v>
      </c>
      <c r="CE443" s="19">
        <f t="shared" si="298"/>
        <v>1.5455765779364687</v>
      </c>
      <c r="CF443" s="4">
        <f t="shared" si="299"/>
        <v>1.7675527197927304E-4</v>
      </c>
      <c r="CG443" s="3">
        <f>IF('Ponderación por derecho'!$D$20="Error ponderación","",CF443/$CF$1127)</f>
        <v>1.187471353574405E-4</v>
      </c>
      <c r="CH443" s="39"/>
    </row>
    <row r="444" spans="1:86" ht="18.95" customHeight="1">
      <c r="A444" s="7">
        <v>23466</v>
      </c>
      <c r="B444" s="7" t="s">
        <v>304</v>
      </c>
      <c r="C444" s="7" t="s">
        <v>671</v>
      </c>
      <c r="D444" s="5">
        <v>0</v>
      </c>
      <c r="E444" s="5">
        <v>33697</v>
      </c>
      <c r="F444" s="5">
        <v>72.640270000000001</v>
      </c>
      <c r="G444" s="5">
        <v>55.499389999999998</v>
      </c>
      <c r="H444" s="5">
        <v>73.556039999999996</v>
      </c>
      <c r="I444" s="5">
        <v>21.25836</v>
      </c>
      <c r="J444" s="5">
        <v>34.633429999999997</v>
      </c>
      <c r="K444" s="85">
        <v>1.40973E-2</v>
      </c>
      <c r="L444" s="85">
        <v>8.2191999999999994E-3</v>
      </c>
      <c r="M444" s="85">
        <v>7.9606399999999994E-2</v>
      </c>
      <c r="N444" s="85">
        <v>1.25E-4</v>
      </c>
      <c r="O444" s="85">
        <v>1.4139999999999999E-4</v>
      </c>
      <c r="P444" s="85">
        <v>2.96E-3</v>
      </c>
      <c r="Q444" s="85">
        <v>0</v>
      </c>
      <c r="R444" s="85">
        <v>4.0390000000000001E-4</v>
      </c>
      <c r="S444" s="85">
        <v>0</v>
      </c>
      <c r="T444" s="5">
        <v>0.94803199999999999</v>
      </c>
      <c r="U444" s="5">
        <v>0.2480772</v>
      </c>
      <c r="V444" s="5">
        <v>0.7798522</v>
      </c>
      <c r="W444" s="5">
        <v>0.65809079999999998</v>
      </c>
      <c r="X444" s="5">
        <v>0.87884180000000001</v>
      </c>
      <c r="Y444" s="5">
        <v>0.79321370000000002</v>
      </c>
      <c r="Z444" s="5">
        <v>1.7601800000000001E-2</v>
      </c>
      <c r="AA444" s="5">
        <v>4.0063000000000002E-4</v>
      </c>
      <c r="AB444" s="5">
        <v>2.3740999999999999E-4</v>
      </c>
      <c r="AC444" s="5">
        <v>0.52459999999999996</v>
      </c>
      <c r="AD444" s="40">
        <v>1471.406950173606</v>
      </c>
      <c r="AE444" s="19">
        <v>0.65943399999999996</v>
      </c>
      <c r="AF444" s="5">
        <v>1</v>
      </c>
      <c r="AG444" s="5">
        <v>1</v>
      </c>
      <c r="AH444" s="32">
        <v>0</v>
      </c>
      <c r="AI444" s="32">
        <v>0</v>
      </c>
      <c r="AJ444" s="32">
        <v>1</v>
      </c>
      <c r="AK444" s="16"/>
      <c r="AL444" s="34">
        <f t="shared" si="270"/>
        <v>0.19435279573138214</v>
      </c>
      <c r="AM444" s="34">
        <f t="shared" si="271"/>
        <v>-7.2274206371846492E-2</v>
      </c>
      <c r="AN444" s="34">
        <f t="shared" si="272"/>
        <v>-0.10229499886395338</v>
      </c>
      <c r="AO444" s="34">
        <f t="shared" si="273"/>
        <v>0.13904187117982234</v>
      </c>
      <c r="AP444" s="34">
        <f t="shared" si="274"/>
        <v>0.73910222614737309</v>
      </c>
      <c r="AQ444" s="34">
        <f t="shared" si="275"/>
        <v>5.8818822281216515E-3</v>
      </c>
      <c r="AR444" s="34">
        <f t="shared" si="276"/>
        <v>-0.321464925535142</v>
      </c>
      <c r="AS444" s="34">
        <f t="shared" si="277"/>
        <v>0.27869487478093896</v>
      </c>
      <c r="AT444" s="34">
        <f t="shared" si="278"/>
        <v>-0.1478805182901104</v>
      </c>
      <c r="AU444" s="34">
        <f t="shared" si="279"/>
        <v>-0.42633658603199137</v>
      </c>
      <c r="AV444" s="34">
        <f t="shared" si="280"/>
        <v>-0.57713092344128603</v>
      </c>
      <c r="AW444" s="34">
        <f t="shared" si="281"/>
        <v>-0.41165100414070804</v>
      </c>
      <c r="AX444" s="34">
        <f t="shared" si="282"/>
        <v>-0.18910909866663336</v>
      </c>
      <c r="AY444" s="34">
        <f t="shared" si="283"/>
        <v>-0.21011422768154267</v>
      </c>
      <c r="AZ444" s="34">
        <f t="shared" si="284"/>
        <v>0.10494307507849245</v>
      </c>
      <c r="BA444" s="34">
        <f t="shared" si="285"/>
        <v>0.4042622182976725</v>
      </c>
      <c r="BB444" s="34">
        <f t="shared" si="286"/>
        <v>-0.50384633240664922</v>
      </c>
      <c r="BC444" s="34">
        <f t="shared" si="287"/>
        <v>0.28772044391521562</v>
      </c>
      <c r="BD444" s="34">
        <f t="shared" si="288"/>
        <v>0.86028950932459192</v>
      </c>
      <c r="BE444" s="34">
        <f t="shared" si="289"/>
        <v>-1.0484964466274864</v>
      </c>
      <c r="BF444" s="34">
        <f t="shared" si="290"/>
        <v>-0.84006007244978265</v>
      </c>
      <c r="BG444" s="34">
        <f t="shared" si="291"/>
        <v>-0.22681748562182172</v>
      </c>
      <c r="BH444" s="34">
        <f t="shared" si="292"/>
        <v>-0.10914638379079449</v>
      </c>
      <c r="BI444" s="19">
        <f t="shared" si="300"/>
        <v>0.10261636722061358</v>
      </c>
      <c r="BJ444" s="19">
        <f t="shared" si="301"/>
        <v>-0.29919515477121256</v>
      </c>
      <c r="BK444" s="19">
        <f t="shared" si="302"/>
        <v>0.25358937147584554</v>
      </c>
      <c r="BL444" s="19">
        <f t="shared" si="303"/>
        <v>2.3236138720635874E-2</v>
      </c>
      <c r="BM444" s="19">
        <f t="shared" si="304"/>
        <v>0.39101838314665782</v>
      </c>
      <c r="BN444" s="19">
        <f t="shared" si="305"/>
        <v>-0.47709152477913008</v>
      </c>
      <c r="BO444" s="19">
        <f t="shared" si="306"/>
        <v>-5.5888685960797768E-2</v>
      </c>
      <c r="BP444" s="19">
        <f t="shared" si="307"/>
        <v>2.6218485323743906E-3</v>
      </c>
      <c r="BQ444" s="19">
        <f t="shared" si="308"/>
        <v>-0.28527383479998109</v>
      </c>
      <c r="BR444" s="19">
        <f t="shared" si="309"/>
        <v>-8.0859639190660748E-2</v>
      </c>
      <c r="BS444" s="19">
        <f t="shared" si="310"/>
        <v>-4.1635938580318339E-2</v>
      </c>
      <c r="BT444" s="19">
        <f>IF(AND('[1]Ponderación por derecho'!$B$13&lt;&gt;1,'[1]Ponderación por derecho'!$B$13&lt;&gt;0),"Error ponderación",IFERROR(IF(SUM($BI$1126:$BS$1126)=0,0,SUMPRODUCT($BI$1126:$BS$1126,BI444:BS444)),""))</f>
        <v>-0.23091083136838042</v>
      </c>
      <c r="BU444" s="34">
        <f t="shared" si="311"/>
        <v>-0.22812997981515196</v>
      </c>
      <c r="BV444" s="16">
        <f t="shared" si="312"/>
        <v>0</v>
      </c>
      <c r="BW444" s="34">
        <f t="shared" si="293"/>
        <v>0.17708095472199833</v>
      </c>
      <c r="BX444" s="34">
        <f t="shared" si="294"/>
        <v>-4.946764684285155E-2</v>
      </c>
      <c r="BY444" s="34">
        <f t="shared" si="313"/>
        <v>-4.3565900771799115E-2</v>
      </c>
      <c r="BZ444" s="34">
        <f t="shared" si="314"/>
        <v>-2.8015802369115893E-2</v>
      </c>
      <c r="CA444" s="19">
        <f t="shared" si="295"/>
        <v>-2.2222055458691437E-2</v>
      </c>
      <c r="CB444" s="16"/>
      <c r="CC444" s="5">
        <f t="shared" si="296"/>
        <v>23466</v>
      </c>
      <c r="CD444" s="6">
        <f t="shared" si="297"/>
        <v>4.9279504598903701E-3</v>
      </c>
      <c r="CE444" s="19">
        <f t="shared" si="298"/>
        <v>1.711000481133264</v>
      </c>
      <c r="CF444" s="4">
        <f t="shared" si="299"/>
        <v>8.4317256078733135E-3</v>
      </c>
      <c r="CG444" s="3">
        <f>IF('Ponderación por derecho'!$D$20="Error ponderación","",CF444/$CF$1127)</f>
        <v>5.6645736833939473E-3</v>
      </c>
      <c r="CH444" s="39"/>
    </row>
    <row r="445" spans="1:86" ht="18.95" customHeight="1">
      <c r="A445" s="7">
        <v>23500</v>
      </c>
      <c r="B445" s="7" t="s">
        <v>304</v>
      </c>
      <c r="C445" s="7" t="s">
        <v>670</v>
      </c>
      <c r="D445" s="5">
        <v>0</v>
      </c>
      <c r="E445" s="5">
        <v>2997</v>
      </c>
      <c r="F445" s="5">
        <v>92.115170000000006</v>
      </c>
      <c r="G445" s="5">
        <v>64.398120000000006</v>
      </c>
      <c r="H445" s="5">
        <v>85.641229999999993</v>
      </c>
      <c r="I445" s="5">
        <v>35.159320000000001</v>
      </c>
      <c r="J445" s="5">
        <v>56.959090000000003</v>
      </c>
      <c r="K445" s="85">
        <v>1.4199399999999999E-2</v>
      </c>
      <c r="L445" s="85">
        <v>1.0062400000000001E-2</v>
      </c>
      <c r="M445" s="85">
        <v>0.10429570000000001</v>
      </c>
      <c r="N445" s="85">
        <v>8.118E-4</v>
      </c>
      <c r="O445" s="85">
        <v>6.1393999999999997E-3</v>
      </c>
      <c r="P445" s="85">
        <v>2.3754000000000001E-2</v>
      </c>
      <c r="Q445" s="85">
        <v>0</v>
      </c>
      <c r="R445" s="85">
        <v>9.2400000000000002E-4</v>
      </c>
      <c r="S445" s="85">
        <v>6.6200000000000005E-4</v>
      </c>
      <c r="T445" s="5">
        <v>0.97869360000000005</v>
      </c>
      <c r="U445" s="5">
        <v>0.26633020000000002</v>
      </c>
      <c r="V445" s="5">
        <v>0.75862070000000004</v>
      </c>
      <c r="W445" s="5">
        <v>0.6540511</v>
      </c>
      <c r="X445" s="5">
        <v>0.89935520000000002</v>
      </c>
      <c r="Y445" s="5">
        <v>0.76198480000000002</v>
      </c>
      <c r="Z445" s="5">
        <v>5.01792E-2</v>
      </c>
      <c r="AA445" s="5">
        <v>0</v>
      </c>
      <c r="AB445" s="5">
        <v>0</v>
      </c>
      <c r="AC445" s="5">
        <v>0.38040000000000002</v>
      </c>
      <c r="AD445" s="40">
        <v>13293.293293293293</v>
      </c>
      <c r="AE445" s="19">
        <v>0.50754710000000003</v>
      </c>
      <c r="AF445" s="5">
        <v>1</v>
      </c>
      <c r="AG445" s="5">
        <v>0</v>
      </c>
      <c r="AH445" s="32">
        <v>0</v>
      </c>
      <c r="AI445" s="32">
        <v>0</v>
      </c>
      <c r="AJ445" s="32">
        <v>1</v>
      </c>
      <c r="AK445" s="16"/>
      <c r="AL445" s="34">
        <f t="shared" si="270"/>
        <v>1.3831571323235468</v>
      </c>
      <c r="AM445" s="34">
        <f t="shared" si="271"/>
        <v>0.82161140370913699</v>
      </c>
      <c r="AN445" s="34">
        <f t="shared" si="272"/>
        <v>1.3508731816008095</v>
      </c>
      <c r="AO445" s="34">
        <f t="shared" si="273"/>
        <v>1.3797787355757223</v>
      </c>
      <c r="AP445" s="34">
        <f t="shared" si="274"/>
        <v>2.4253561864266038</v>
      </c>
      <c r="AQ445" s="34">
        <f t="shared" si="275"/>
        <v>8.7700900248177168E-3</v>
      </c>
      <c r="AR445" s="34">
        <f t="shared" si="276"/>
        <v>-0.25695738091567072</v>
      </c>
      <c r="AS445" s="34">
        <f t="shared" si="277"/>
        <v>0.6628391765268804</v>
      </c>
      <c r="AT445" s="34">
        <f t="shared" si="278"/>
        <v>-0.132121287648097</v>
      </c>
      <c r="AU445" s="34">
        <f t="shared" si="279"/>
        <v>-0.27396126931746184</v>
      </c>
      <c r="AV445" s="34">
        <f t="shared" si="280"/>
        <v>-7.3672153041268909E-2</v>
      </c>
      <c r="AW445" s="34">
        <f t="shared" si="281"/>
        <v>-0.41165100414070804</v>
      </c>
      <c r="AX445" s="34">
        <f t="shared" si="282"/>
        <v>-0.17249944075611634</v>
      </c>
      <c r="AY445" s="34">
        <f t="shared" si="283"/>
        <v>-0.18441144973473308</v>
      </c>
      <c r="AZ445" s="34">
        <f t="shared" si="284"/>
        <v>0.63760745820422182</v>
      </c>
      <c r="BA445" s="34">
        <f t="shared" si="285"/>
        <v>0.57776540535560239</v>
      </c>
      <c r="BB445" s="34">
        <f t="shared" si="286"/>
        <v>-1.0246344712383191</v>
      </c>
      <c r="BC445" s="34">
        <f t="shared" si="287"/>
        <v>0.24260807714719157</v>
      </c>
      <c r="BD445" s="34">
        <f t="shared" si="288"/>
        <v>1.1061294274021023</v>
      </c>
      <c r="BE445" s="34">
        <f t="shared" si="289"/>
        <v>-1.5259894657883193</v>
      </c>
      <c r="BF445" s="34">
        <f t="shared" si="290"/>
        <v>-0.51413491538736855</v>
      </c>
      <c r="BG445" s="34">
        <f t="shared" si="291"/>
        <v>-0.258133953880894</v>
      </c>
      <c r="BH445" s="34">
        <f t="shared" si="292"/>
        <v>-0.11506432621005545</v>
      </c>
      <c r="BI445" s="19">
        <f t="shared" si="300"/>
        <v>0.64580289232707655</v>
      </c>
      <c r="BJ445" s="19">
        <f t="shared" si="301"/>
        <v>-0.15332681614828428</v>
      </c>
      <c r="BK445" s="19">
        <f t="shared" si="302"/>
        <v>0.76286812866587284</v>
      </c>
      <c r="BL445" s="19">
        <f t="shared" si="303"/>
        <v>0.62551792233772485</v>
      </c>
      <c r="BM445" s="19">
        <f t="shared" si="304"/>
        <v>1.0858414481704146</v>
      </c>
      <c r="BN445" s="19">
        <f t="shared" si="305"/>
        <v>-7.2168162168680494E-2</v>
      </c>
      <c r="BO445" s="19">
        <f t="shared" si="306"/>
        <v>0.53524506321307863</v>
      </c>
      <c r="BP445" s="19">
        <f t="shared" si="307"/>
        <v>0.60532884578371515</v>
      </c>
      <c r="BQ445" s="19">
        <f t="shared" si="308"/>
        <v>0.22820358906714835</v>
      </c>
      <c r="BR445" s="19">
        <f t="shared" si="309"/>
        <v>0.3135372429026399</v>
      </c>
      <c r="BS445" s="19">
        <f t="shared" si="310"/>
        <v>0.36122711879291941</v>
      </c>
      <c r="BT445" s="19">
        <f>IF(AND('[1]Ponderación por derecho'!$B$13&lt;&gt;1,'[1]Ponderación por derecho'!$B$13&lt;&gt;0),"Error ponderación",IFERROR(IF(SUM($BI$1126:$BS$1126)=0,0,SUMPRODUCT($BI$1126:$BS$1126,BI445:BS445)),""))</f>
        <v>0.2153067197262783</v>
      </c>
      <c r="BU445" s="34">
        <f t="shared" si="311"/>
        <v>0.22269999362500836</v>
      </c>
      <c r="BV445" s="16">
        <f t="shared" si="312"/>
        <v>0</v>
      </c>
      <c r="BW445" s="34">
        <f t="shared" si="293"/>
        <v>-1.9102547676959098</v>
      </c>
      <c r="BX445" s="34">
        <f t="shared" si="294"/>
        <v>-4.8802053963177716E-2</v>
      </c>
      <c r="BY445" s="34">
        <f t="shared" si="313"/>
        <v>-0.67100208672343431</v>
      </c>
      <c r="BZ445" s="34">
        <f t="shared" si="314"/>
        <v>0.87668630279417403</v>
      </c>
      <c r="CA445" s="19">
        <f t="shared" si="295"/>
        <v>0.66542676360286368</v>
      </c>
      <c r="CB445" s="16"/>
      <c r="CC445" s="5">
        <f t="shared" si="296"/>
        <v>23500</v>
      </c>
      <c r="CD445" s="6">
        <f t="shared" si="297"/>
        <v>4.3829027890588003E-4</v>
      </c>
      <c r="CE445" s="19">
        <f t="shared" si="298"/>
        <v>3.2436988224907868</v>
      </c>
      <c r="CF445" s="4">
        <f t="shared" si="299"/>
        <v>1.4216816615961617E-3</v>
      </c>
      <c r="CG445" s="3">
        <f>IF('Ponderación por derecho'!$D$20="Error ponderación","",CF445/$CF$1127)</f>
        <v>9.5510941662066428E-4</v>
      </c>
      <c r="CH445" s="39"/>
    </row>
    <row r="446" spans="1:86" ht="18.95" customHeight="1">
      <c r="A446" s="7">
        <v>23555</v>
      </c>
      <c r="B446" s="7" t="s">
        <v>304</v>
      </c>
      <c r="C446" s="7" t="s">
        <v>669</v>
      </c>
      <c r="D446" s="5">
        <v>0</v>
      </c>
      <c r="E446" s="5">
        <v>10362</v>
      </c>
      <c r="F446" s="5">
        <v>79.635480000000001</v>
      </c>
      <c r="G446" s="5">
        <v>59.668559999999999</v>
      </c>
      <c r="H446" s="5">
        <v>79.344470000000001</v>
      </c>
      <c r="I446" s="5">
        <v>33.822119999999998</v>
      </c>
      <c r="J446" s="5">
        <v>32.728549999999998</v>
      </c>
      <c r="K446" s="85">
        <v>1.55596E-2</v>
      </c>
      <c r="L446" s="85">
        <v>6.9955E-3</v>
      </c>
      <c r="M446" s="85">
        <v>7.2339399999999998E-2</v>
      </c>
      <c r="N446" s="85">
        <v>9.9300000000000001E-5</v>
      </c>
      <c r="O446" s="85">
        <v>2.5422999999999999E-3</v>
      </c>
      <c r="P446" s="85">
        <v>1.7384500000000001E-2</v>
      </c>
      <c r="Q446" s="85">
        <v>1.136E-4</v>
      </c>
      <c r="R446" s="85">
        <v>3.9859999999999999E-4</v>
      </c>
      <c r="S446" s="85">
        <v>0</v>
      </c>
      <c r="T446" s="5">
        <v>0.93001650000000002</v>
      </c>
      <c r="U446" s="5">
        <v>0.20152819999999999</v>
      </c>
      <c r="V446" s="5">
        <v>0.81427450000000001</v>
      </c>
      <c r="W446" s="5">
        <v>0.73282970000000003</v>
      </c>
      <c r="X446" s="5">
        <v>0.85838320000000001</v>
      </c>
      <c r="Y446" s="5">
        <v>0.88165320000000003</v>
      </c>
      <c r="Z446" s="5">
        <v>2.1215000000000001E-2</v>
      </c>
      <c r="AA446" s="5">
        <v>0</v>
      </c>
      <c r="AB446" s="5">
        <v>1.9301E-4</v>
      </c>
      <c r="AC446" s="5">
        <v>0.52410000000000001</v>
      </c>
      <c r="AD446" s="40">
        <v>4593.0013510905228</v>
      </c>
      <c r="AE446" s="19">
        <v>0.75377360000000004</v>
      </c>
      <c r="AF446" s="5">
        <v>1</v>
      </c>
      <c r="AG446" s="5">
        <v>0</v>
      </c>
      <c r="AH446" s="32">
        <v>1</v>
      </c>
      <c r="AI446" s="32">
        <v>0</v>
      </c>
      <c r="AJ446" s="32">
        <v>1</v>
      </c>
      <c r="AK446" s="16"/>
      <c r="AL446" s="34">
        <f t="shared" si="270"/>
        <v>0.62136068708758285</v>
      </c>
      <c r="AM446" s="34">
        <f t="shared" si="271"/>
        <v>0.34652275330457161</v>
      </c>
      <c r="AN446" s="34">
        <f t="shared" si="272"/>
        <v>0.59372734673819738</v>
      </c>
      <c r="AO446" s="34">
        <f t="shared" si="273"/>
        <v>1.2604263070333626</v>
      </c>
      <c r="AP446" s="34">
        <f t="shared" si="274"/>
        <v>0.5952269076189759</v>
      </c>
      <c r="AQ446" s="34">
        <f t="shared" si="275"/>
        <v>4.7247467547501615E-2</v>
      </c>
      <c r="AR446" s="34">
        <f t="shared" si="276"/>
        <v>-0.3642914676091692</v>
      </c>
      <c r="AS446" s="34">
        <f t="shared" si="277"/>
        <v>0.16562659658804754</v>
      </c>
      <c r="AT446" s="34">
        <f t="shared" si="278"/>
        <v>-0.14847022741576524</v>
      </c>
      <c r="AU446" s="34">
        <f t="shared" si="279"/>
        <v>-0.36534327194397637</v>
      </c>
      <c r="AV446" s="34">
        <f t="shared" si="280"/>
        <v>-0.2278887846688013</v>
      </c>
      <c r="AW446" s="34">
        <f t="shared" si="281"/>
        <v>-0.40846849292784221</v>
      </c>
      <c r="AX446" s="34">
        <f t="shared" si="282"/>
        <v>-0.18927835686106859</v>
      </c>
      <c r="AY446" s="34">
        <f t="shared" si="283"/>
        <v>-0.21011422768154267</v>
      </c>
      <c r="AZ446" s="34">
        <f t="shared" si="284"/>
        <v>-0.20802869398122842</v>
      </c>
      <c r="BA446" s="34">
        <f t="shared" si="285"/>
        <v>-3.8207504726464461E-2</v>
      </c>
      <c r="BB446" s="34">
        <f t="shared" si="286"/>
        <v>0.34049935919806246</v>
      </c>
      <c r="BC446" s="34">
        <f t="shared" si="287"/>
        <v>1.1223489234158448</v>
      </c>
      <c r="BD446" s="34">
        <f t="shared" si="288"/>
        <v>0.61510633403524229</v>
      </c>
      <c r="BE446" s="34">
        <f t="shared" si="289"/>
        <v>0.30375239556914752</v>
      </c>
      <c r="BF446" s="34">
        <f t="shared" si="290"/>
        <v>-0.80391130743176664</v>
      </c>
      <c r="BG446" s="34">
        <f t="shared" si="291"/>
        <v>-0.258133953880894</v>
      </c>
      <c r="BH446" s="34">
        <f t="shared" si="292"/>
        <v>-0.11025314695753213</v>
      </c>
      <c r="BI446" s="19">
        <f t="shared" si="300"/>
        <v>0.20092243651974484</v>
      </c>
      <c r="BJ446" s="19">
        <f t="shared" si="301"/>
        <v>0.10757688163115496</v>
      </c>
      <c r="BK446" s="19">
        <f t="shared" si="302"/>
        <v>0.63644540236382507</v>
      </c>
      <c r="BL446" s="19">
        <f t="shared" si="303"/>
        <v>0.23644522983590882</v>
      </c>
      <c r="BM446" s="19">
        <f t="shared" si="304"/>
        <v>0.28166332323674731</v>
      </c>
      <c r="BN446" s="19">
        <f t="shared" si="305"/>
        <v>0.2324080993293097</v>
      </c>
      <c r="BO446" s="19">
        <f t="shared" si="306"/>
        <v>0.21464304004143067</v>
      </c>
      <c r="BP446" s="19">
        <f t="shared" si="307"/>
        <v>0.21604116511325713</v>
      </c>
      <c r="BQ446" s="19">
        <f t="shared" si="308"/>
        <v>-0.13088828267524213</v>
      </c>
      <c r="BR446" s="19">
        <f t="shared" si="309"/>
        <v>5.1037501841715398E-2</v>
      </c>
      <c r="BS446" s="19">
        <f t="shared" si="310"/>
        <v>0.10033110414950269</v>
      </c>
      <c r="BT446" s="19">
        <f>IF(AND('[1]Ponderación por derecho'!$B$13&lt;&gt;1,'[1]Ponderación por derecho'!$B$13&lt;&gt;0),"Error ponderación",IFERROR(IF(SUM($BI$1126:$BS$1126)=0,0,SUMPRODUCT($BI$1126:$BS$1126,BI446:BS446)),""))</f>
        <v>0.19855932614573923</v>
      </c>
      <c r="BU446" s="34">
        <f t="shared" si="311"/>
        <v>0.20577948705913224</v>
      </c>
      <c r="BV446" s="16">
        <f t="shared" si="312"/>
        <v>0</v>
      </c>
      <c r="BW446" s="34">
        <f t="shared" si="293"/>
        <v>0.16984331352082746</v>
      </c>
      <c r="BX446" s="34">
        <f t="shared" si="294"/>
        <v>-4.9291895617862888E-2</v>
      </c>
      <c r="BY446" s="34">
        <f t="shared" si="313"/>
        <v>0.3461456464926651</v>
      </c>
      <c r="BZ446" s="34">
        <f t="shared" si="314"/>
        <v>-0.15556568813187657</v>
      </c>
      <c r="CA446" s="19">
        <f t="shared" si="295"/>
        <v>-0.11917057344668477</v>
      </c>
      <c r="CB446" s="16"/>
      <c r="CC446" s="5">
        <f t="shared" si="296"/>
        <v>23555</v>
      </c>
      <c r="CD446" s="6">
        <f t="shared" si="297"/>
        <v>1.515369993334244E-3</v>
      </c>
      <c r="CE446" s="19">
        <f t="shared" si="298"/>
        <v>2.3246116598474731</v>
      </c>
      <c r="CF446" s="4">
        <f t="shared" si="299"/>
        <v>3.5226467554877712E-3</v>
      </c>
      <c r="CG446" s="3">
        <f>IF('Ponderación por derecho'!$D$20="Error ponderación","",CF446/$CF$1127)</f>
        <v>2.3665727556879141E-3</v>
      </c>
      <c r="CH446" s="39"/>
    </row>
    <row r="447" spans="1:86" ht="18.95" customHeight="1">
      <c r="A447" s="7">
        <v>23570</v>
      </c>
      <c r="B447" s="7" t="s">
        <v>304</v>
      </c>
      <c r="C447" s="7" t="s">
        <v>668</v>
      </c>
      <c r="D447" s="5">
        <v>0</v>
      </c>
      <c r="E447" s="5">
        <v>4601</v>
      </c>
      <c r="F447" s="5">
        <v>84.365920000000003</v>
      </c>
      <c r="G447" s="5">
        <v>63.183450000000001</v>
      </c>
      <c r="H447" s="5">
        <v>84.42989</v>
      </c>
      <c r="I447" s="5">
        <v>23.740680000000001</v>
      </c>
      <c r="J447" s="5">
        <v>39.364319999999999</v>
      </c>
      <c r="K447" s="85">
        <v>1.2387799999999999E-2</v>
      </c>
      <c r="L447" s="85">
        <v>5.6240999999999999E-3</v>
      </c>
      <c r="M447" s="85">
        <v>3.9121099999999999E-2</v>
      </c>
      <c r="N447" s="85">
        <v>3.8640000000000001E-4</v>
      </c>
      <c r="O447" s="85">
        <v>2.7988000000000002E-3</v>
      </c>
      <c r="P447" s="85">
        <v>2.2907299999999998E-2</v>
      </c>
      <c r="Q447" s="85">
        <v>1.137E-4</v>
      </c>
      <c r="R447" s="85">
        <v>0</v>
      </c>
      <c r="S447" s="85">
        <v>0</v>
      </c>
      <c r="T447" s="5">
        <v>0.98246350000000005</v>
      </c>
      <c r="U447" s="5">
        <v>0.14822550000000001</v>
      </c>
      <c r="V447" s="5">
        <v>0.78058459999999996</v>
      </c>
      <c r="W447" s="5">
        <v>0.67014609999999997</v>
      </c>
      <c r="X447" s="5">
        <v>0.8576201</v>
      </c>
      <c r="Y447" s="5">
        <v>0.7743215</v>
      </c>
      <c r="Z447" s="5">
        <v>2.5316499999999999E-2</v>
      </c>
      <c r="AA447" s="5">
        <v>0</v>
      </c>
      <c r="AB447" s="5">
        <v>0</v>
      </c>
      <c r="AC447" s="5">
        <v>0.50480000000000003</v>
      </c>
      <c r="AD447" s="40">
        <v>1111904.1512714627</v>
      </c>
      <c r="AE447" s="19">
        <v>0.75377360000000004</v>
      </c>
      <c r="AF447" s="5">
        <v>1</v>
      </c>
      <c r="AG447" s="5">
        <v>0</v>
      </c>
      <c r="AH447" s="32">
        <v>1</v>
      </c>
      <c r="AI447" s="32">
        <v>0</v>
      </c>
      <c r="AJ447" s="32">
        <v>1</v>
      </c>
      <c r="AK447" s="16"/>
      <c r="AL447" s="34">
        <f t="shared" si="270"/>
        <v>0.91012045406913555</v>
      </c>
      <c r="AM447" s="34">
        <f t="shared" si="271"/>
        <v>0.69959668542944187</v>
      </c>
      <c r="AN447" s="34">
        <f t="shared" si="272"/>
        <v>1.2052171560253591</v>
      </c>
      <c r="AO447" s="34">
        <f t="shared" si="273"/>
        <v>0.36060253556755034</v>
      </c>
      <c r="AP447" s="34">
        <f t="shared" si="274"/>
        <v>1.0964256825713001</v>
      </c>
      <c r="AQ447" s="34">
        <f t="shared" si="275"/>
        <v>-4.2476503946726259E-2</v>
      </c>
      <c r="AR447" s="34">
        <f t="shared" si="276"/>
        <v>-0.41228715266295768</v>
      </c>
      <c r="AS447" s="34">
        <f t="shared" si="277"/>
        <v>-0.35122161938758567</v>
      </c>
      <c r="AT447" s="34">
        <f t="shared" si="278"/>
        <v>-0.14188246515990902</v>
      </c>
      <c r="AU447" s="34">
        <f t="shared" si="279"/>
        <v>-0.35882705508214296</v>
      </c>
      <c r="AV447" s="34">
        <f t="shared" si="280"/>
        <v>-9.417222714426475E-2</v>
      </c>
      <c r="AW447" s="34">
        <f t="shared" si="281"/>
        <v>-0.40846569142149286</v>
      </c>
      <c r="AX447" s="34">
        <f t="shared" si="282"/>
        <v>-0.20200785050292994</v>
      </c>
      <c r="AY447" s="34">
        <f t="shared" si="283"/>
        <v>-0.21011422768154267</v>
      </c>
      <c r="AZ447" s="34">
        <f t="shared" si="284"/>
        <v>0.70309952182600544</v>
      </c>
      <c r="BA447" s="34">
        <f t="shared" si="285"/>
        <v>-0.54487426245356174</v>
      </c>
      <c r="BB447" s="34">
        <f t="shared" si="286"/>
        <v>-0.48588126951046673</v>
      </c>
      <c r="BC447" s="34">
        <f t="shared" si="287"/>
        <v>0.42234507324377035</v>
      </c>
      <c r="BD447" s="34">
        <f t="shared" si="288"/>
        <v>0.60596107086653539</v>
      </c>
      <c r="BE447" s="34">
        <f t="shared" si="289"/>
        <v>-1.3373600830857124</v>
      </c>
      <c r="BF447" s="34">
        <f t="shared" si="290"/>
        <v>-0.76287727673283134</v>
      </c>
      <c r="BG447" s="34">
        <f t="shared" si="291"/>
        <v>-0.258133953880894</v>
      </c>
      <c r="BH447" s="34">
        <f t="shared" si="292"/>
        <v>-0.11506432621005545</v>
      </c>
      <c r="BI447" s="19">
        <f t="shared" si="300"/>
        <v>0.205955463208357</v>
      </c>
      <c r="BJ447" s="19">
        <f t="shared" si="301"/>
        <v>-6.6190578914660847E-2</v>
      </c>
      <c r="BK447" s="19">
        <f t="shared" si="302"/>
        <v>0.32708130264177343</v>
      </c>
      <c r="BL447" s="19">
        <f t="shared" si="303"/>
        <v>0.38411899445461328</v>
      </c>
      <c r="BM447" s="19">
        <f t="shared" si="304"/>
        <v>0.44785323278523076</v>
      </c>
      <c r="BN447" s="19">
        <f t="shared" si="305"/>
        <v>-0.17380395205361387</v>
      </c>
      <c r="BO447" s="19">
        <f t="shared" si="306"/>
        <v>0.21841212199068763</v>
      </c>
      <c r="BP447" s="19">
        <f t="shared" si="307"/>
        <v>0.35405630178310282</v>
      </c>
      <c r="BQ447" s="19">
        <f t="shared" si="308"/>
        <v>-2.0957016781746145E-2</v>
      </c>
      <c r="BR447" s="19">
        <f t="shared" si="309"/>
        <v>0.14729075750223297</v>
      </c>
      <c r="BS447" s="19">
        <f t="shared" si="310"/>
        <v>0.19498063339251248</v>
      </c>
      <c r="BT447" s="19">
        <f>IF(AND('[1]Ponderación por derecho'!$B$13&lt;&gt;1,'[1]Ponderación por derecho'!$B$13&lt;&gt;0),"Error ponderación",IFERROR(IF(SUM($BI$1126:$BS$1126)=0,0,SUMPRODUCT($BI$1126:$BS$1126,BI447:BS447)),""))</f>
        <v>4.382675959632748E-2</v>
      </c>
      <c r="BU447" s="34">
        <f t="shared" si="311"/>
        <v>4.944749452170525E-2</v>
      </c>
      <c r="BV447" s="16">
        <f t="shared" si="312"/>
        <v>0</v>
      </c>
      <c r="BW447" s="34">
        <f t="shared" si="293"/>
        <v>-0.1095296368443987</v>
      </c>
      <c r="BX447" s="34">
        <f t="shared" si="294"/>
        <v>1.3051659004398017E-2</v>
      </c>
      <c r="BY447" s="34">
        <f t="shared" si="313"/>
        <v>0.3461456464926651</v>
      </c>
      <c r="BZ447" s="34">
        <f t="shared" si="314"/>
        <v>-8.3222556217554811E-2</v>
      </c>
      <c r="CA447" s="19">
        <f t="shared" si="295"/>
        <v>-6.4183778407538847E-2</v>
      </c>
      <c r="CB447" s="16"/>
      <c r="CC447" s="5">
        <f t="shared" si="296"/>
        <v>23570</v>
      </c>
      <c r="CD447" s="6">
        <f t="shared" si="297"/>
        <v>6.7286405513712188E-4</v>
      </c>
      <c r="CE447" s="19">
        <f t="shared" si="298"/>
        <v>2.1622140764596485</v>
      </c>
      <c r="CF447" s="4">
        <f t="shared" si="299"/>
        <v>1.4548761315612061E-3</v>
      </c>
      <c r="CG447" s="3">
        <f>IF('Ponderación por derecho'!$D$20="Error ponderación","",CF447/$CF$1127)</f>
        <v>9.7741001435627155E-4</v>
      </c>
      <c r="CH447" s="39"/>
    </row>
    <row r="448" spans="1:86" ht="18.95" customHeight="1">
      <c r="A448" s="7">
        <v>23574</v>
      </c>
      <c r="B448" s="7" t="s">
        <v>304</v>
      </c>
      <c r="C448" s="7" t="s">
        <v>667</v>
      </c>
      <c r="D448" s="5">
        <v>0</v>
      </c>
      <c r="E448" s="5">
        <v>2873</v>
      </c>
      <c r="F448" s="5">
        <v>92.346279999999993</v>
      </c>
      <c r="G448" s="5">
        <v>66.318340000000006</v>
      </c>
      <c r="H448" s="5">
        <v>87.302090000000007</v>
      </c>
      <c r="I448" s="5">
        <v>32.066699999999997</v>
      </c>
      <c r="J448" s="5">
        <v>58.471609999999998</v>
      </c>
      <c r="K448" s="85">
        <v>5.4352000000000003E-3</v>
      </c>
      <c r="L448" s="85">
        <v>1.12738E-2</v>
      </c>
      <c r="M448" s="85">
        <v>4.9681000000000003E-2</v>
      </c>
      <c r="N448" s="85">
        <v>0</v>
      </c>
      <c r="O448" s="85">
        <v>2.2832999999999998E-3</v>
      </c>
      <c r="P448" s="85">
        <v>1.26695E-2</v>
      </c>
      <c r="Q448" s="85">
        <v>0</v>
      </c>
      <c r="R448" s="85">
        <v>3.903E-4</v>
      </c>
      <c r="S448" s="85">
        <v>3.7950000000000001E-4</v>
      </c>
      <c r="T448" s="5">
        <v>0.98723669999999997</v>
      </c>
      <c r="U448" s="5">
        <v>0.17134650000000001</v>
      </c>
      <c r="V448" s="5">
        <v>0.79929799999999995</v>
      </c>
      <c r="W448" s="5">
        <v>0.64581999999999995</v>
      </c>
      <c r="X448" s="5">
        <v>0.87332480000000001</v>
      </c>
      <c r="Y448" s="5">
        <v>0.783663</v>
      </c>
      <c r="Z448" s="5">
        <v>3.5087699999999999E-2</v>
      </c>
      <c r="AA448" s="5">
        <v>0</v>
      </c>
      <c r="AB448" s="5">
        <v>0</v>
      </c>
      <c r="AC448" s="5">
        <v>0.5897</v>
      </c>
      <c r="AD448" s="40">
        <v>6404.4552732335542</v>
      </c>
      <c r="AE448" s="19">
        <v>0.84811320000000001</v>
      </c>
      <c r="AF448" s="5">
        <v>1</v>
      </c>
      <c r="AG448" s="5">
        <v>0</v>
      </c>
      <c r="AH448" s="32">
        <v>0</v>
      </c>
      <c r="AI448" s="32">
        <v>0</v>
      </c>
      <c r="AJ448" s="32">
        <v>1</v>
      </c>
      <c r="AK448" s="16"/>
      <c r="AL448" s="34">
        <f t="shared" si="270"/>
        <v>1.3972647565079996</v>
      </c>
      <c r="AM448" s="34">
        <f t="shared" si="271"/>
        <v>1.0144992681785281</v>
      </c>
      <c r="AN448" s="34">
        <f t="shared" si="272"/>
        <v>1.5505811633707878</v>
      </c>
      <c r="AO448" s="34">
        <f t="shared" si="273"/>
        <v>1.1037454514307385</v>
      </c>
      <c r="AP448" s="34">
        <f t="shared" si="274"/>
        <v>2.5395966093301832</v>
      </c>
      <c r="AQ448" s="34">
        <f t="shared" si="275"/>
        <v>-0.23915185680969631</v>
      </c>
      <c r="AR448" s="34">
        <f t="shared" si="276"/>
        <v>-0.21456130911010027</v>
      </c>
      <c r="AS448" s="34">
        <f t="shared" si="277"/>
        <v>-0.18691864554843404</v>
      </c>
      <c r="AT448" s="34">
        <f t="shared" si="278"/>
        <v>-0.15074875333706975</v>
      </c>
      <c r="AU448" s="34">
        <f t="shared" si="279"/>
        <v>-0.37192299969140269</v>
      </c>
      <c r="AV448" s="34">
        <f t="shared" si="280"/>
        <v>-0.34204710449356235</v>
      </c>
      <c r="AW448" s="34">
        <f t="shared" si="281"/>
        <v>-0.41165100414070804</v>
      </c>
      <c r="AX448" s="34">
        <f t="shared" si="282"/>
        <v>-0.18954342158065576</v>
      </c>
      <c r="AY448" s="34">
        <f t="shared" si="283"/>
        <v>-0.19537978020297134</v>
      </c>
      <c r="AZ448" s="34">
        <f t="shared" si="284"/>
        <v>0.78602127520924969</v>
      </c>
      <c r="BA448" s="34">
        <f t="shared" si="285"/>
        <v>-0.32509848926743384</v>
      </c>
      <c r="BB448" s="34">
        <f t="shared" si="286"/>
        <v>-2.6859685674534905E-2</v>
      </c>
      <c r="BC448" s="34">
        <f t="shared" si="287"/>
        <v>0.15068927077437017</v>
      </c>
      <c r="BD448" s="34">
        <f t="shared" si="288"/>
        <v>0.79417180928297904</v>
      </c>
      <c r="BE448" s="34">
        <f t="shared" si="289"/>
        <v>-1.1945276093677486</v>
      </c>
      <c r="BF448" s="34">
        <f t="shared" si="290"/>
        <v>-0.66511993898677868</v>
      </c>
      <c r="BG448" s="34">
        <f t="shared" si="291"/>
        <v>-0.258133953880894</v>
      </c>
      <c r="BH448" s="34">
        <f t="shared" si="292"/>
        <v>-0.11506432621005545</v>
      </c>
      <c r="BI448" s="19">
        <f t="shared" si="300"/>
        <v>0.32877693909788591</v>
      </c>
      <c r="BJ448" s="19">
        <f t="shared" si="301"/>
        <v>0.2576927577979643</v>
      </c>
      <c r="BK448" s="19">
        <f t="shared" si="302"/>
        <v>0.45367846057797862</v>
      </c>
      <c r="BL448" s="19">
        <f t="shared" si="303"/>
        <v>0.62325800158546496</v>
      </c>
      <c r="BM448" s="19">
        <f t="shared" si="304"/>
        <v>0.98728180630725315</v>
      </c>
      <c r="BN448" s="19">
        <f t="shared" si="305"/>
        <v>-4.6436652451103733E-2</v>
      </c>
      <c r="BO448" s="19">
        <f t="shared" si="306"/>
        <v>0.49270524083309342</v>
      </c>
      <c r="BP448" s="19">
        <f t="shared" si="307"/>
        <v>0.60386066746367195</v>
      </c>
      <c r="BQ448" s="19">
        <f t="shared" si="308"/>
        <v>0.17892167910608323</v>
      </c>
      <c r="BR448" s="19">
        <f t="shared" si="309"/>
        <v>0.31458367414137811</v>
      </c>
      <c r="BS448" s="19">
        <f t="shared" si="310"/>
        <v>0.36227355003165762</v>
      </c>
      <c r="BT448" s="19">
        <f>IF(AND('[1]Ponderación por derecho'!$B$13&lt;&gt;1,'[1]Ponderación por derecho'!$B$13&lt;&gt;0),"Error ponderación",IFERROR(IF(SUM($BI$1126:$BS$1126)=0,0,SUMPRODUCT($BI$1126:$BS$1126,BI448:BS448)),""))</f>
        <v>0.28396017624080844</v>
      </c>
      <c r="BU448" s="34">
        <f t="shared" si="311"/>
        <v>0.29206310115202494</v>
      </c>
      <c r="BV448" s="16">
        <f t="shared" si="312"/>
        <v>0</v>
      </c>
      <c r="BW448" s="34">
        <f t="shared" si="293"/>
        <v>1.1194218391145503</v>
      </c>
      <c r="BX448" s="34">
        <f t="shared" si="294"/>
        <v>-4.9189907593495071E-2</v>
      </c>
      <c r="BY448" s="34">
        <f t="shared" si="313"/>
        <v>0.73585719375712888</v>
      </c>
      <c r="BZ448" s="34">
        <f t="shared" si="314"/>
        <v>-0.60202970842606129</v>
      </c>
      <c r="CA448" s="19">
        <f t="shared" si="295"/>
        <v>-0.45852034897678356</v>
      </c>
      <c r="CB448" s="16"/>
      <c r="CC448" s="5">
        <f t="shared" si="296"/>
        <v>23574</v>
      </c>
      <c r="CD448" s="6">
        <f t="shared" si="297"/>
        <v>4.2015614657877655E-4</v>
      </c>
      <c r="CE448" s="19">
        <f t="shared" si="298"/>
        <v>1.2534997157841608</v>
      </c>
      <c r="CF448" s="4">
        <f t="shared" si="299"/>
        <v>5.2666561032146454E-4</v>
      </c>
      <c r="CG448" s="3">
        <f>IF('Ponderación por derecho'!$D$20="Error ponderación","",CF448/$CF$1127)</f>
        <v>3.5382272798225575E-4</v>
      </c>
      <c r="CH448" s="39"/>
    </row>
    <row r="449" spans="1:86" ht="18.95" customHeight="1">
      <c r="A449" s="7">
        <v>23580</v>
      </c>
      <c r="B449" s="7" t="s">
        <v>304</v>
      </c>
      <c r="C449" s="7" t="s">
        <v>666</v>
      </c>
      <c r="D449" s="5">
        <v>0</v>
      </c>
      <c r="E449" s="5">
        <v>23843</v>
      </c>
      <c r="F449" s="5">
        <v>86.864549999999994</v>
      </c>
      <c r="G449" s="5">
        <v>67.741640000000004</v>
      </c>
      <c r="H449" s="5">
        <v>78.251519999999999</v>
      </c>
      <c r="I449" s="5">
        <v>29.470829999999999</v>
      </c>
      <c r="J449" s="5">
        <v>42.192050000000002</v>
      </c>
      <c r="K449" s="85">
        <v>1.5286299999999999E-2</v>
      </c>
      <c r="L449" s="85">
        <v>9.9316000000000005E-3</v>
      </c>
      <c r="M449" s="85">
        <v>6.9479399999999997E-2</v>
      </c>
      <c r="N449" s="85"/>
      <c r="O449" s="85">
        <v>2.6859000000000002E-3</v>
      </c>
      <c r="P449" s="85">
        <v>2.4076799999999999E-2</v>
      </c>
      <c r="Q449" s="85">
        <v>0</v>
      </c>
      <c r="R449" s="85">
        <v>2.1654000000000001E-3</v>
      </c>
      <c r="S449" s="85">
        <v>0</v>
      </c>
      <c r="T449" s="5">
        <v>0.96232490000000004</v>
      </c>
      <c r="U449" s="5">
        <v>0.22435260000000001</v>
      </c>
      <c r="V449" s="5">
        <v>0.7861186</v>
      </c>
      <c r="W449" s="5">
        <v>0.7353191</v>
      </c>
      <c r="X449" s="5">
        <v>0.9061129</v>
      </c>
      <c r="Y449" s="5">
        <v>0.86638610000000005</v>
      </c>
      <c r="Z449" s="5">
        <v>2.3011500000000001E-2</v>
      </c>
      <c r="AA449" s="5">
        <v>5.9975699999999998E-3</v>
      </c>
      <c r="AB449" s="5">
        <v>1.6776000000000001E-4</v>
      </c>
      <c r="AC449" s="5">
        <v>0.4042</v>
      </c>
      <c r="AD449" s="40">
        <v>17648.785807155138</v>
      </c>
      <c r="AE449" s="19">
        <v>0.6</v>
      </c>
      <c r="AF449" s="5">
        <v>1</v>
      </c>
      <c r="AG449" s="5">
        <v>0</v>
      </c>
      <c r="AH449" s="32">
        <v>0</v>
      </c>
      <c r="AI449" s="32">
        <v>0</v>
      </c>
      <c r="AJ449" s="32">
        <v>1</v>
      </c>
      <c r="AK449" s="16"/>
      <c r="AL449" s="34">
        <f t="shared" si="270"/>
        <v>1.062644070598066</v>
      </c>
      <c r="AM449" s="34">
        <f t="shared" si="271"/>
        <v>1.1574710617747224</v>
      </c>
      <c r="AN449" s="34">
        <f t="shared" si="272"/>
        <v>0.46230697495761591</v>
      </c>
      <c r="AO449" s="34">
        <f t="shared" si="273"/>
        <v>0.87204982723072777</v>
      </c>
      <c r="AP449" s="34">
        <f t="shared" si="274"/>
        <v>1.3100037318249567</v>
      </c>
      <c r="AQ449" s="34">
        <f t="shared" si="275"/>
        <v>3.951634912598307E-2</v>
      </c>
      <c r="AR449" s="34">
        <f t="shared" si="276"/>
        <v>-0.26153506474608895</v>
      </c>
      <c r="AS449" s="34">
        <f t="shared" si="277"/>
        <v>0.12112745311320651</v>
      </c>
      <c r="AT449" s="34" t="str">
        <f t="shared" si="278"/>
        <v/>
      </c>
      <c r="AU449" s="34">
        <f t="shared" si="279"/>
        <v>-0.36169520667551913</v>
      </c>
      <c r="AV449" s="34">
        <f t="shared" si="280"/>
        <v>-6.5856605715832503E-2</v>
      </c>
      <c r="AW449" s="34">
        <f t="shared" si="281"/>
        <v>-0.41165100414070804</v>
      </c>
      <c r="AX449" s="34">
        <f t="shared" si="282"/>
        <v>-0.13285470064822205</v>
      </c>
      <c r="AY449" s="34">
        <f t="shared" si="283"/>
        <v>-0.21011422768154267</v>
      </c>
      <c r="AZ449" s="34">
        <f t="shared" si="284"/>
        <v>0.35324449319032447</v>
      </c>
      <c r="BA449" s="34">
        <f t="shared" si="285"/>
        <v>0.17874894860641316</v>
      </c>
      <c r="BB449" s="34">
        <f t="shared" si="286"/>
        <v>-0.35013760748496275</v>
      </c>
      <c r="BC449" s="34">
        <f t="shared" si="287"/>
        <v>1.1501486921690489</v>
      </c>
      <c r="BD449" s="34">
        <f t="shared" si="288"/>
        <v>1.1871161197296727</v>
      </c>
      <c r="BE449" s="34">
        <f t="shared" si="289"/>
        <v>7.0316902393584568E-2</v>
      </c>
      <c r="BF449" s="34">
        <f t="shared" si="290"/>
        <v>-0.78593797178611569</v>
      </c>
      <c r="BG449" s="34">
        <f t="shared" si="291"/>
        <v>0.21068443350039073</v>
      </c>
      <c r="BH449" s="34">
        <f t="shared" si="292"/>
        <v>-0.1108825561908683</v>
      </c>
      <c r="BI449" s="19">
        <f t="shared" si="300"/>
        <v>0.22685742423000402</v>
      </c>
      <c r="BJ449" s="19">
        <f t="shared" si="301"/>
        <v>0.18193279651455688</v>
      </c>
      <c r="BK449" s="19">
        <f t="shared" si="302"/>
        <v>0.7779734052934405</v>
      </c>
      <c r="BL449" s="19">
        <f t="shared" si="303"/>
        <v>1.062644070598066</v>
      </c>
      <c r="BM449" s="19">
        <f t="shared" si="304"/>
        <v>0.71180821495970337</v>
      </c>
      <c r="BN449" s="19">
        <f t="shared" si="305"/>
        <v>0.35570145575860601</v>
      </c>
      <c r="BO449" s="19">
        <f t="shared" si="306"/>
        <v>0.27121443876011475</v>
      </c>
      <c r="BP449" s="19">
        <f t="shared" si="307"/>
        <v>0.46489468497492198</v>
      </c>
      <c r="BQ449" s="19">
        <f t="shared" si="308"/>
        <v>2.2197290376802552E-2</v>
      </c>
      <c r="BR449" s="19">
        <f t="shared" si="309"/>
        <v>0.35440475880563804</v>
      </c>
      <c r="BS449" s="19">
        <f t="shared" si="310"/>
        <v>0.24721576224188502</v>
      </c>
      <c r="BT449" s="19">
        <f>IF(AND('[1]Ponderación por derecho'!$B$13&lt;&gt;1,'[1]Ponderación por derecho'!$B$13&lt;&gt;0),"Error ponderación",IFERROR(IF(SUM($BI$1126:$BS$1126)=0,0,SUMPRODUCT($BI$1126:$BS$1126,BI449:BS449)),""))</f>
        <v>0.27870421541055057</v>
      </c>
      <c r="BU449" s="34">
        <f t="shared" si="311"/>
        <v>0.28675281096802224</v>
      </c>
      <c r="BV449" s="16">
        <f t="shared" si="312"/>
        <v>0</v>
      </c>
      <c r="BW449" s="34">
        <f t="shared" si="293"/>
        <v>-1.5657430465201387</v>
      </c>
      <c r="BX449" s="34">
        <f t="shared" si="294"/>
        <v>-4.8556832116125673E-2</v>
      </c>
      <c r="BY449" s="34">
        <f t="shared" si="313"/>
        <v>-0.28908439035746775</v>
      </c>
      <c r="BZ449" s="34">
        <f t="shared" si="314"/>
        <v>0.63446142299791075</v>
      </c>
      <c r="CA449" s="19">
        <f t="shared" si="295"/>
        <v>0.48131571579098303</v>
      </c>
      <c r="CB449" s="16"/>
      <c r="CC449" s="5">
        <f t="shared" si="296"/>
        <v>23580</v>
      </c>
      <c r="CD449" s="6">
        <f t="shared" si="297"/>
        <v>3.4868719118961956E-3</v>
      </c>
      <c r="CE449" s="19">
        <f t="shared" si="298"/>
        <v>3.04716593792116</v>
      </c>
      <c r="CF449" s="4">
        <f t="shared" si="299"/>
        <v>1.0625077319824119E-2</v>
      </c>
      <c r="CG449" s="3">
        <f>IF('Ponderación por derecho'!$D$20="Error ponderación","",CF449/$CF$1127)</f>
        <v>7.1381038910589148E-3</v>
      </c>
      <c r="CH449" s="39"/>
    </row>
    <row r="450" spans="1:86" ht="18.95" customHeight="1">
      <c r="A450" s="7">
        <v>23586</v>
      </c>
      <c r="B450" s="7" t="s">
        <v>304</v>
      </c>
      <c r="C450" s="7" t="s">
        <v>665</v>
      </c>
      <c r="D450" s="5">
        <v>0</v>
      </c>
      <c r="E450" s="5">
        <v>870</v>
      </c>
      <c r="F450" s="5">
        <v>83.858189999999993</v>
      </c>
      <c r="G450" s="5">
        <v>61.909289999999999</v>
      </c>
      <c r="H450" s="5">
        <v>85.236279999999994</v>
      </c>
      <c r="I450" s="5">
        <v>35.18871</v>
      </c>
      <c r="J450" s="5">
        <v>39.498890000000003</v>
      </c>
      <c r="K450" s="85"/>
      <c r="L450" s="85">
        <v>5.2944000000000003E-3</v>
      </c>
      <c r="M450" s="85">
        <v>4.29907E-2</v>
      </c>
      <c r="N450" s="85"/>
      <c r="O450" s="85">
        <v>9.1949999999999996E-4</v>
      </c>
      <c r="P450" s="85">
        <v>1.1335400000000001E-2</v>
      </c>
      <c r="Q450" s="85">
        <v>0</v>
      </c>
      <c r="R450" s="85">
        <v>6.4440000000000005E-4</v>
      </c>
      <c r="S450" s="85">
        <v>3.099E-4</v>
      </c>
      <c r="T450" s="5">
        <v>0.90011099999999999</v>
      </c>
      <c r="U450" s="5">
        <v>0.28412870000000001</v>
      </c>
      <c r="V450" s="5">
        <v>0.81798009999999999</v>
      </c>
      <c r="W450" s="5">
        <v>0.70477250000000002</v>
      </c>
      <c r="X450" s="5">
        <v>0.87125410000000003</v>
      </c>
      <c r="Y450" s="5">
        <v>0.78579350000000003</v>
      </c>
      <c r="Z450" s="5">
        <v>2.12766E-2</v>
      </c>
      <c r="AA450" s="5">
        <v>0</v>
      </c>
      <c r="AB450" s="5">
        <v>0</v>
      </c>
      <c r="AC450" s="5">
        <v>0.5635</v>
      </c>
      <c r="AD450" s="40">
        <v>51264.367816091952</v>
      </c>
      <c r="AE450" s="19">
        <v>0.69433959999999995</v>
      </c>
      <c r="AF450" s="5">
        <v>1</v>
      </c>
      <c r="AG450" s="5">
        <v>0</v>
      </c>
      <c r="AH450" s="32">
        <v>0</v>
      </c>
      <c r="AI450" s="32">
        <v>0</v>
      </c>
      <c r="AJ450" s="32">
        <v>1</v>
      </c>
      <c r="AK450" s="16"/>
      <c r="AL450" s="34">
        <f t="shared" si="270"/>
        <v>0.87912714340679832</v>
      </c>
      <c r="AM450" s="34">
        <f t="shared" si="271"/>
        <v>0.57160614195404846</v>
      </c>
      <c r="AN450" s="34">
        <f t="shared" si="272"/>
        <v>1.3021804879253931</v>
      </c>
      <c r="AO450" s="34">
        <f t="shared" si="273"/>
        <v>1.3824019541480075</v>
      </c>
      <c r="AP450" s="34">
        <f t="shared" si="274"/>
        <v>1.1065897357475458</v>
      </c>
      <c r="AQ450" s="34" t="str">
        <f t="shared" si="275"/>
        <v/>
      </c>
      <c r="AR450" s="34">
        <f t="shared" si="276"/>
        <v>-0.42382585571256681</v>
      </c>
      <c r="AS450" s="34">
        <f t="shared" si="277"/>
        <v>-0.29101396708330429</v>
      </c>
      <c r="AT450" s="34" t="str">
        <f t="shared" si="278"/>
        <v/>
      </c>
      <c r="AU450" s="34">
        <f t="shared" si="279"/>
        <v>-0.40656945800005145</v>
      </c>
      <c r="AV450" s="34">
        <f t="shared" si="280"/>
        <v>-0.37434797712945067</v>
      </c>
      <c r="AW450" s="34">
        <f t="shared" si="281"/>
        <v>-0.41165100414070804</v>
      </c>
      <c r="AX450" s="34">
        <f t="shared" si="282"/>
        <v>-0.18142860890028203</v>
      </c>
      <c r="AY450" s="34">
        <f t="shared" si="283"/>
        <v>-0.19808206622275673</v>
      </c>
      <c r="AZ450" s="34">
        <f t="shared" si="284"/>
        <v>-0.7275578349773435</v>
      </c>
      <c r="BA450" s="34">
        <f t="shared" si="285"/>
        <v>0.74694836020415123</v>
      </c>
      <c r="BB450" s="34">
        <f t="shared" si="286"/>
        <v>0.4313941394658074</v>
      </c>
      <c r="BC450" s="34">
        <f t="shared" si="287"/>
        <v>0.80902696958664688</v>
      </c>
      <c r="BD450" s="34">
        <f t="shared" si="288"/>
        <v>0.76935580031503148</v>
      </c>
      <c r="BE450" s="34">
        <f t="shared" si="289"/>
        <v>-1.1619520502759404</v>
      </c>
      <c r="BF450" s="34">
        <f t="shared" si="290"/>
        <v>-0.80329502161168764</v>
      </c>
      <c r="BG450" s="34">
        <f t="shared" si="291"/>
        <v>-0.258133953880894</v>
      </c>
      <c r="BH450" s="34">
        <f t="shared" si="292"/>
        <v>-0.11506432621005545</v>
      </c>
      <c r="BI450" s="19">
        <f t="shared" si="300"/>
        <v>1.0245644240647722</v>
      </c>
      <c r="BJ450" s="19">
        <f t="shared" si="301"/>
        <v>0.19305814190242968</v>
      </c>
      <c r="BK450" s="19">
        <f t="shared" si="302"/>
        <v>0.46571338197004697</v>
      </c>
      <c r="BL450" s="19">
        <f t="shared" si="303"/>
        <v>0.87912714340679832</v>
      </c>
      <c r="BM450" s="19">
        <f t="shared" si="304"/>
        <v>0.48979202602084193</v>
      </c>
      <c r="BN450" s="19">
        <f t="shared" si="305"/>
        <v>-0.21905762799953091</v>
      </c>
      <c r="BO450" s="19">
        <f t="shared" si="306"/>
        <v>8.1064371676651995E-2</v>
      </c>
      <c r="BP450" s="19">
        <f t="shared" si="307"/>
        <v>0.34884926725325816</v>
      </c>
      <c r="BQ450" s="19">
        <f t="shared" si="308"/>
        <v>-4.0749981475882012E-2</v>
      </c>
      <c r="BR450" s="19">
        <f t="shared" si="309"/>
        <v>0.14097037443438254</v>
      </c>
      <c r="BS450" s="19">
        <f t="shared" si="310"/>
        <v>0.18866025032466205</v>
      </c>
      <c r="BT450" s="19">
        <f>IF(AND('[1]Ponderación por derecho'!$B$13&lt;&gt;1,'[1]Ponderación por derecho'!$B$13&lt;&gt;0),"Error ponderación",IFERROR(IF(SUM($BI$1126:$BS$1126)=0,0,SUMPRODUCT($BI$1126:$BS$1126,BI450:BS450)),""))</f>
        <v>1.3426525818952664E-2</v>
      </c>
      <c r="BU450" s="34">
        <f t="shared" si="311"/>
        <v>1.8733022280963737E-2</v>
      </c>
      <c r="BV450" s="16">
        <f t="shared" si="312"/>
        <v>0</v>
      </c>
      <c r="BW450" s="34">
        <f t="shared" si="293"/>
        <v>0.74016944017315478</v>
      </c>
      <c r="BX450" s="34">
        <f t="shared" si="294"/>
        <v>-4.6664216049463698E-2</v>
      </c>
      <c r="BY450" s="34">
        <f t="shared" si="313"/>
        <v>0.10062715690699604</v>
      </c>
      <c r="BZ450" s="34">
        <f t="shared" si="314"/>
        <v>-0.26471079367689571</v>
      </c>
      <c r="CA450" s="19">
        <f t="shared" si="295"/>
        <v>-0.20212992825092141</v>
      </c>
      <c r="CB450" s="16"/>
      <c r="CC450" s="5">
        <f t="shared" si="296"/>
        <v>23586</v>
      </c>
      <c r="CD450" s="6">
        <f t="shared" si="297"/>
        <v>1.2723141229500023E-4</v>
      </c>
      <c r="CE450" s="19">
        <f t="shared" si="298"/>
        <v>1.4058699600786724</v>
      </c>
      <c r="CF450" s="4">
        <f t="shared" si="299"/>
        <v>1.7887082052392506E-4</v>
      </c>
      <c r="CG450" s="3">
        <f>IF('Ponderación por derecho'!$D$20="Error ponderación","",CF450/$CF$1127)</f>
        <v>1.2016839610159803E-4</v>
      </c>
      <c r="CH450" s="39"/>
    </row>
    <row r="451" spans="1:86" ht="18.95" customHeight="1">
      <c r="A451" s="7">
        <v>23660</v>
      </c>
      <c r="B451" s="7" t="s">
        <v>304</v>
      </c>
      <c r="C451" s="7" t="s">
        <v>664</v>
      </c>
      <c r="D451" s="5">
        <v>0</v>
      </c>
      <c r="E451" s="5">
        <v>5080</v>
      </c>
      <c r="F451" s="5">
        <v>74.67792</v>
      </c>
      <c r="G451" s="5">
        <v>57.164929999999998</v>
      </c>
      <c r="H451" s="5">
        <v>81.638350000000003</v>
      </c>
      <c r="I451" s="5">
        <v>28.865189999999998</v>
      </c>
      <c r="J451" s="5">
        <v>29.729759999999999</v>
      </c>
      <c r="K451" s="85">
        <v>1.7905399999999998E-2</v>
      </c>
      <c r="L451" s="85">
        <v>6.7628000000000002E-3</v>
      </c>
      <c r="M451" s="85">
        <v>0</v>
      </c>
      <c r="N451" s="85">
        <v>0</v>
      </c>
      <c r="O451" s="85">
        <v>2.9217000000000002E-3</v>
      </c>
      <c r="P451" s="85">
        <v>1.36311E-2</v>
      </c>
      <c r="Q451" s="85">
        <v>5.1E-5</v>
      </c>
      <c r="R451" s="85">
        <v>2.3600000000000001E-5</v>
      </c>
      <c r="S451" s="85">
        <v>0</v>
      </c>
      <c r="T451" s="5">
        <v>0.97399650000000004</v>
      </c>
      <c r="U451" s="5">
        <v>0.21448519999999999</v>
      </c>
      <c r="V451" s="5">
        <v>0.8169284</v>
      </c>
      <c r="W451" s="5">
        <v>0.69511339999999999</v>
      </c>
      <c r="X451" s="5">
        <v>0.86631760000000002</v>
      </c>
      <c r="Y451" s="5">
        <v>0.83420589999999994</v>
      </c>
      <c r="Z451" s="5">
        <v>1.89753E-2</v>
      </c>
      <c r="AA451" s="5">
        <v>0</v>
      </c>
      <c r="AB451" s="5">
        <v>1.9684999999999999E-4</v>
      </c>
      <c r="AC451" s="5">
        <v>0.50529999999999997</v>
      </c>
      <c r="AD451" s="40">
        <v>424454.13385826774</v>
      </c>
      <c r="AE451" s="19">
        <v>0.84811320000000001</v>
      </c>
      <c r="AF451" s="5">
        <v>1</v>
      </c>
      <c r="AG451" s="5">
        <v>0</v>
      </c>
      <c r="AH451" s="32">
        <v>0</v>
      </c>
      <c r="AI451" s="32">
        <v>0</v>
      </c>
      <c r="AJ451" s="32">
        <v>1</v>
      </c>
      <c r="AK451" s="16"/>
      <c r="AL451" s="34">
        <f t="shared" ref="AL451:AL514" si="315">IF(OR(ISBLANK(F451),ISNA(F451)),"",(F451-AL$1126)/AL$1127)</f>
        <v>0.31873685708507449</v>
      </c>
      <c r="AM451" s="34">
        <f t="shared" ref="AM451:AM514" si="316">IF(OR(ISBLANK(G451),ISNA(G451)),"",(G451-AM$1126)/AM$1127)</f>
        <v>9.5030817942216309E-2</v>
      </c>
      <c r="AN451" s="34">
        <f t="shared" ref="AN451:AN514" si="317">IF(OR(ISBLANK(H451),ISNA(H451)),"",(H451-AN$1126)/AN$1127)</f>
        <v>0.8695520069880166</v>
      </c>
      <c r="AO451" s="34">
        <f t="shared" ref="AO451:AO514" si="318">IF(OR(ISBLANK(I451),ISNA(I451)),"",(I451-AO$1126)/AO$1127)</f>
        <v>0.81799313801266416</v>
      </c>
      <c r="AP451" s="34">
        <f t="shared" ref="AP451:AP514" si="319">IF(OR(ISBLANK(J451),ISNA(J451)),"",(J451-AP$1126)/AP$1127)</f>
        <v>0.36872872062043915</v>
      </c>
      <c r="AQ451" s="34">
        <f t="shared" ref="AQ451:AQ514" si="320">IF(OR(ISBLANK(K451),ISNA(K451)),"",(K451-AQ$1126)/AQ$1127)</f>
        <v>0.1136055267981352</v>
      </c>
      <c r="AR451" s="34">
        <f t="shared" ref="AR451:AR514" si="321">IF(OR(ISBLANK(L451),ISNA(L451)),"",(L451-AR$1126)/AR$1127)</f>
        <v>-0.37243540512704626</v>
      </c>
      <c r="AS451" s="34">
        <f t="shared" ref="AS451:AS514" si="322">IF(OR(ISBLANK(M451),ISNA(M451)),"",(M451-AS$1126)/AS$1127)</f>
        <v>-0.95991233330143277</v>
      </c>
      <c r="AT451" s="34">
        <f t="shared" ref="AT451:AT514" si="323">IF(OR(ISBLANK(N451),ISNA(N451)),"",(N451-AT$1126)/AT$1127)</f>
        <v>-0.15074875333706975</v>
      </c>
      <c r="AU451" s="34">
        <f t="shared" ref="AU451:AU514" si="324">IF(OR(ISBLANK(O451),ISNA(O451)),"",(O451-AU$1126)/AU$1127)</f>
        <v>-0.35570485994639511</v>
      </c>
      <c r="AV451" s="34">
        <f t="shared" ref="AV451:AV514" si="325">IF(OR(ISBLANK(P451),ISNA(P451)),"",(P451-AV$1126)/AV$1127)</f>
        <v>-0.31876510229982102</v>
      </c>
      <c r="AW451" s="34">
        <f t="shared" ref="AW451:AW514" si="326">IF(OR(ISBLANK(Q451),ISNA(Q451)),"",(Q451-AW$1126)/AW$1127)</f>
        <v>-0.41022223590253759</v>
      </c>
      <c r="AX451" s="34">
        <f t="shared" ref="AX451:AX514" si="327">IF(OR(ISBLANK(R451),ISNA(R451)),"",(R451-AX$1126)/AX$1127)</f>
        <v>-0.20125417250506758</v>
      </c>
      <c r="AY451" s="34">
        <f t="shared" ref="AY451:AY514" si="328">IF(OR(ISBLANK(S451),ISNA(S451)),"",(S451-AY$1126)/AY$1127)</f>
        <v>-0.21011422768154267</v>
      </c>
      <c r="AZ451" s="34">
        <f t="shared" ref="AZ451:AZ514" si="329">IF(OR(ISBLANK(T451),ISNA(T451)),"",(T451-AZ$1126)/AZ$1127)</f>
        <v>0.55600774149081278</v>
      </c>
      <c r="BA451" s="34">
        <f t="shared" ref="BA451:BA514" si="330">IF(OR(ISBLANK(U451),ISNA(U451)),"",(U451-BA$1126)/BA$1127)</f>
        <v>8.4954758721165785E-2</v>
      </c>
      <c r="BB451" s="34">
        <f t="shared" ref="BB451:BB514" si="331">IF(OR(ISBLANK(V451),ISNA(V451)),"",(V451-BB$1126)/BB$1127)</f>
        <v>0.40559695671332818</v>
      </c>
      <c r="BC451" s="34">
        <f t="shared" ref="BC451:BC514" si="332">IF(OR(ISBLANK(W451),ISNA(W451)),"",(W451-BC$1126)/BC$1127)</f>
        <v>0.70116132068969295</v>
      </c>
      <c r="BD451" s="34">
        <f t="shared" ref="BD451:BD514" si="333">IF(OR(ISBLANK(X451),ISNA(X451)),"",(X451-BD$1126)/BD$1127)</f>
        <v>0.71019501977208732</v>
      </c>
      <c r="BE451" s="34">
        <f t="shared" ref="BE451:BE514" si="334">IF(OR(ISBLANK(Y451),ISNA(Y451)),"",(Y451-BE$1126)/BE$1127)</f>
        <v>-0.42172158936243237</v>
      </c>
      <c r="BF451" s="34">
        <f t="shared" ref="BF451:BF514" si="335">IF(OR(ISBLANK(Z451),ISNA(Z451)),"",(Z451-BF$1126)/BF$1127)</f>
        <v>-0.82631869949720738</v>
      </c>
      <c r="BG451" s="34">
        <f t="shared" ref="BG451:BG514" si="336">IF(OR(ISBLANK(AA451),ISNA(AA451)),"",(AA451-BG$1126)/BG$1127)</f>
        <v>-0.258133953880894</v>
      </c>
      <c r="BH451" s="34">
        <f t="shared" ref="BH451:BH514" si="337">IF(OR(ISBLANK(AB451),ISNA(AB451)),"",(AB451-BH$1126)/BH$1127)</f>
        <v>-0.11015742689986835</v>
      </c>
      <c r="BI451" s="19">
        <f t="shared" si="300"/>
        <v>0.35603743083577255</v>
      </c>
      <c r="BJ451" s="19">
        <f t="shared" si="301"/>
        <v>4.2730789842832739E-2</v>
      </c>
      <c r="BK451" s="19">
        <f t="shared" si="302"/>
        <v>1.9995281491111554E-2</v>
      </c>
      <c r="BL451" s="19">
        <f t="shared" si="303"/>
        <v>8.3994051874002371E-2</v>
      </c>
      <c r="BM451" s="19">
        <f t="shared" si="304"/>
        <v>0.24107296014871046</v>
      </c>
      <c r="BN451" s="19">
        <f t="shared" si="305"/>
        <v>-0.14058327819239297</v>
      </c>
      <c r="BO451" s="19">
        <f t="shared" si="306"/>
        <v>0.3212595478669798</v>
      </c>
      <c r="BP451" s="19">
        <f t="shared" si="307"/>
        <v>5.8741342290003454E-2</v>
      </c>
      <c r="BQ451" s="19">
        <f t="shared" si="308"/>
        <v>-0.23923202336455851</v>
      </c>
      <c r="BR451" s="19">
        <f t="shared" si="309"/>
        <v>-4.9837108159120729E-2</v>
      </c>
      <c r="BS451" s="19">
        <f t="shared" si="310"/>
        <v>-5.1159916544551065E-4</v>
      </c>
      <c r="BT451" s="19">
        <f>IF(AND('[1]Ponderación por derecho'!$B$13&lt;&gt;1,'[1]Ponderación por derecho'!$B$13&lt;&gt;0),"Error ponderación",IFERROR(IF(SUM($BI$1126:$BS$1126)=0,0,SUMPRODUCT($BI$1126:$BS$1126,BI451:BS451)),""))</f>
        <v>0.12700094844433857</v>
      </c>
      <c r="BU451" s="34">
        <f t="shared" si="311"/>
        <v>0.13348143101135526</v>
      </c>
      <c r="BV451" s="16">
        <f t="shared" si="312"/>
        <v>0</v>
      </c>
      <c r="BW451" s="34">
        <f t="shared" ref="BW451:BW514" si="338">IF(OR(ISBLANK(AC451),ISNA(AC451)),"",(AC451-BW$1126)/BW$1127)</f>
        <v>-0.10229199564322783</v>
      </c>
      <c r="BX451" s="34">
        <f t="shared" ref="BX451:BX514" si="339">IF(OR(ISBLANK(AD451),ISNA(AD451)),"",(AD451-BX$1126)/BX$1127)</f>
        <v>-2.5652979446822939E-2</v>
      </c>
      <c r="BY451" s="34">
        <f t="shared" si="313"/>
        <v>0.73585719375712888</v>
      </c>
      <c r="BZ451" s="34">
        <f t="shared" si="314"/>
        <v>-0.20263740622235937</v>
      </c>
      <c r="CA451" s="19">
        <f t="shared" ref="CA451:CA514" si="340">MIN(MAX(IF(BZ451="",0,(BZ451-$BZ$1126)/(2*$BZ$1127)),-1),1)*CTerritorial</f>
        <v>-0.15494899285279046</v>
      </c>
      <c r="CB451" s="16"/>
      <c r="CC451" s="5">
        <f t="shared" ref="CC451:CC514" si="341">A451</f>
        <v>23660</v>
      </c>
      <c r="CD451" s="6">
        <f t="shared" ref="CD451:CD514" si="342">E451/$CD$1127</f>
        <v>7.4291445340069092E-4</v>
      </c>
      <c r="CE451" s="19">
        <f t="shared" ref="CE451:CE514" si="343">(1+Necesidad*BU451)*(1+CTerritorial*CA451)*(1+PlanesRR*AF451)*(1+SRC*AG451)*(1+ZMRT*AH451)*(1+Priorizado*AI451)*(1+Afro*AJ451)</f>
        <v>1.6290351353131372</v>
      </c>
      <c r="CF451" s="4">
        <f t="shared" ref="CF451:CF514" si="344">CD451*CE451</f>
        <v>1.2102337471216799E-3</v>
      </c>
      <c r="CG451" s="3">
        <f>IF('Ponderación por derecho'!$D$20="Error ponderación","",CF451/$CF$1127)</f>
        <v>8.1305518627163031E-4</v>
      </c>
      <c r="CH451" s="39"/>
    </row>
    <row r="452" spans="1:86" ht="18.95" customHeight="1">
      <c r="A452" s="7">
        <v>23670</v>
      </c>
      <c r="B452" s="7" t="s">
        <v>304</v>
      </c>
      <c r="C452" s="7" t="s">
        <v>663</v>
      </c>
      <c r="D452" s="5">
        <v>0</v>
      </c>
      <c r="E452" s="5">
        <v>2130</v>
      </c>
      <c r="F452" s="5">
        <v>93.214699999999993</v>
      </c>
      <c r="G452" s="5">
        <v>79.512559999999993</v>
      </c>
      <c r="H452" s="5">
        <v>88.280879999999996</v>
      </c>
      <c r="I452" s="5">
        <v>38.603050000000003</v>
      </c>
      <c r="J452" s="5">
        <v>61.667760000000001</v>
      </c>
      <c r="K452" s="85">
        <v>9.1640000000000003E-3</v>
      </c>
      <c r="L452" s="85">
        <v>6.5180000000000004E-3</v>
      </c>
      <c r="M452" s="85">
        <v>6.3506000000000007E-2</v>
      </c>
      <c r="N452" s="85">
        <v>9.6650000000000002E-4</v>
      </c>
      <c r="O452" s="85">
        <v>3.0409E-3</v>
      </c>
      <c r="P452" s="85">
        <v>2.4422900000000001E-2</v>
      </c>
      <c r="Q452" s="85">
        <v>1.405E-4</v>
      </c>
      <c r="R452" s="85">
        <v>0</v>
      </c>
      <c r="S452" s="85">
        <v>0</v>
      </c>
      <c r="T452" s="5">
        <v>0.98003470000000004</v>
      </c>
      <c r="U452" s="5">
        <v>0.29557290000000003</v>
      </c>
      <c r="V452" s="5">
        <v>0.80772569999999999</v>
      </c>
      <c r="W452" s="5">
        <v>0.73654509999999995</v>
      </c>
      <c r="X452" s="5">
        <v>0.90494790000000003</v>
      </c>
      <c r="Y452" s="5">
        <v>0.8515625</v>
      </c>
      <c r="Z452" s="5">
        <v>5.33333E-2</v>
      </c>
      <c r="AA452" s="5">
        <v>0</v>
      </c>
      <c r="AB452" s="5">
        <v>0</v>
      </c>
      <c r="AC452" s="5">
        <v>0.49459999999999998</v>
      </c>
      <c r="AD452" s="40">
        <v>474419.71830985916</v>
      </c>
      <c r="AE452" s="19" t="s">
        <v>1121</v>
      </c>
      <c r="AF452" s="5">
        <v>1</v>
      </c>
      <c r="AG452" s="5">
        <v>0</v>
      </c>
      <c r="AH452" s="32">
        <v>0</v>
      </c>
      <c r="AI452" s="32">
        <v>0</v>
      </c>
      <c r="AJ452" s="32">
        <v>1</v>
      </c>
      <c r="AK452" s="16"/>
      <c r="AL452" s="34">
        <f t="shared" si="315"/>
        <v>1.4502756300931461</v>
      </c>
      <c r="AM452" s="34">
        <f t="shared" si="316"/>
        <v>2.3398707980757938</v>
      </c>
      <c r="AN452" s="34">
        <f t="shared" si="317"/>
        <v>1.6682745122843829</v>
      </c>
      <c r="AO452" s="34">
        <f t="shared" si="318"/>
        <v>1.6871505114837237</v>
      </c>
      <c r="AP452" s="34">
        <f t="shared" si="319"/>
        <v>2.7810013693751925</v>
      </c>
      <c r="AQ452" s="34">
        <f t="shared" si="320"/>
        <v>-0.13367145296718519</v>
      </c>
      <c r="AR452" s="34">
        <f t="shared" si="321"/>
        <v>-0.38100281339681979</v>
      </c>
      <c r="AS452" s="34">
        <f t="shared" si="322"/>
        <v>2.8186479815089441E-2</v>
      </c>
      <c r="AT452" s="34">
        <f t="shared" si="323"/>
        <v>-0.12857155995398009</v>
      </c>
      <c r="AU452" s="34">
        <f t="shared" si="324"/>
        <v>-0.35267666092132477</v>
      </c>
      <c r="AV452" s="34">
        <f t="shared" si="325"/>
        <v>-5.7476925017773121E-2</v>
      </c>
      <c r="AW452" s="34">
        <f t="shared" si="326"/>
        <v>-0.40771488771986603</v>
      </c>
      <c r="AX452" s="34">
        <f t="shared" si="327"/>
        <v>-0.20200785050292994</v>
      </c>
      <c r="AY452" s="34">
        <f t="shared" si="328"/>
        <v>-0.21011422768154267</v>
      </c>
      <c r="AZ452" s="34">
        <f t="shared" si="329"/>
        <v>0.66090553150143738</v>
      </c>
      <c r="BA452" s="34">
        <f t="shared" si="330"/>
        <v>0.85573076163560702</v>
      </c>
      <c r="BB452" s="34">
        <f t="shared" si="331"/>
        <v>0.17986363569379485</v>
      </c>
      <c r="BC452" s="34">
        <f t="shared" si="332"/>
        <v>1.1638397488459296</v>
      </c>
      <c r="BD452" s="34">
        <f t="shared" si="333"/>
        <v>1.1731543433025424</v>
      </c>
      <c r="BE452" s="34">
        <f t="shared" si="334"/>
        <v>-0.15633743121510937</v>
      </c>
      <c r="BF452" s="34">
        <f t="shared" si="335"/>
        <v>-0.48257928056413041</v>
      </c>
      <c r="BG452" s="34">
        <f t="shared" si="336"/>
        <v>-0.258133953880894</v>
      </c>
      <c r="BH452" s="34">
        <f t="shared" si="337"/>
        <v>-0.11506432621005545</v>
      </c>
      <c r="BI452" s="19">
        <f t="shared" ref="BI452:BI515" si="345">IFERROR(AVERAGE(AN452,AQ452,BA452),"")</f>
        <v>0.79677794031760163</v>
      </c>
      <c r="BJ452" s="19">
        <f t="shared" ref="BJ452:BJ515" si="346">IFERROR(AVERAGE(AM452,AR452,BB452),"")</f>
        <v>0.71291054012425636</v>
      </c>
      <c r="BK452" s="19">
        <f t="shared" ref="BK452:BK515" si="347">IFERROR(AVERAGE(AL452,AS452,BC452),"")</f>
        <v>0.88076728625138845</v>
      </c>
      <c r="BL452" s="19">
        <f t="shared" ref="BL452:BL515" si="348">IFERROR(AVERAGE(AL452,AT452),"")</f>
        <v>0.66085203506958301</v>
      </c>
      <c r="BM452" s="19">
        <f t="shared" ref="BM452:BM515" si="349">IFERROR(AVERAGE(AP452,BD452,AU452),"")</f>
        <v>1.2004930172521366</v>
      </c>
      <c r="BN452" s="19">
        <f t="shared" ref="BN452:BN515" si="350">IFERROR(AVERAGE(AL452,AV452,BE452),"")</f>
        <v>0.41215375795342118</v>
      </c>
      <c r="BO452" s="19">
        <f t="shared" ref="BO452:BO515" si="351">IFERROR(AVERAGE(AO452,AW452,AZ452),"")</f>
        <v>0.64678038508843172</v>
      </c>
      <c r="BP452" s="19">
        <f t="shared" ref="BP452:BP515" si="352">IFERROR(AVERAGE(AL452,AX452),"")</f>
        <v>0.62413388979510809</v>
      </c>
      <c r="BQ452" s="19">
        <f t="shared" ref="BQ452:BQ515" si="353">IFERROR(AVERAGE(AL452,AY452,BF452),"")</f>
        <v>0.25252737394915764</v>
      </c>
      <c r="BR452" s="19">
        <f t="shared" ref="BR452:BR515" si="354">IFERROR(AVERAGE(AL452,BG452,AY452),"")</f>
        <v>0.32734248284356982</v>
      </c>
      <c r="BS452" s="19">
        <f t="shared" ref="BS452:BS515" si="355">IFERROR(AVERAGE(AL452,AY452,BH452),"")</f>
        <v>0.37503235873384932</v>
      </c>
      <c r="BT452" s="19">
        <f>IF(AND('[1]Ponderación por derecho'!$B$13&lt;&gt;1,'[1]Ponderación por derecho'!$B$13&lt;&gt;0),"Error ponderación",IFERROR(IF(SUM($BI$1126:$BS$1126)=0,0,SUMPRODUCT($BI$1126:$BS$1126,BI452:BS452)),""))</f>
        <v>0.58961842795509345</v>
      </c>
      <c r="BU452" s="34">
        <f t="shared" ref="BU452:BU515" si="356">MAX(IF(OR(BT452="",BT452=0),0,(BT452-$BT$1126)/(2*$BT$1127)),-1)</f>
        <v>0.60088085420559023</v>
      </c>
      <c r="BV452" s="16">
        <f t="shared" ref="BV452:BV515" si="357">IF(OR(BT452&lt;BT$1126-2*BT$1127,BT452&gt;BT$1126+2*BT$1127),1,0)</f>
        <v>0</v>
      </c>
      <c r="BW452" s="34">
        <f t="shared" si="338"/>
        <v>-0.25717751734830135</v>
      </c>
      <c r="BX452" s="34">
        <f t="shared" si="339"/>
        <v>-2.2839829643612718E-2</v>
      </c>
      <c r="BY452" s="34" t="str">
        <f t="shared" ref="BY452:BY515" si="358">IFERROR(IF(OR(ISBLANK(AE452),ISNA(AE452)),"",(AE452-BY$1126)/BY$1127),"")</f>
        <v/>
      </c>
      <c r="BZ452" s="34">
        <f t="shared" ref="BZ452:BZ515" si="359">IFERROR(-AVERAGE(BW452:BY452),"")</f>
        <v>0.14000867349595703</v>
      </c>
      <c r="CA452" s="19">
        <f t="shared" si="340"/>
        <v>0.1054905161631022</v>
      </c>
      <c r="CB452" s="16"/>
      <c r="CC452" s="5">
        <f t="shared" si="341"/>
        <v>23670</v>
      </c>
      <c r="CD452" s="6">
        <f t="shared" si="342"/>
        <v>3.1149759561879364E-4</v>
      </c>
      <c r="CE452" s="19">
        <f t="shared" si="343"/>
        <v>2.851161635480036</v>
      </c>
      <c r="CF452" s="4">
        <f t="shared" si="344"/>
        <v>8.8812999417257855E-4</v>
      </c>
      <c r="CG452" s="3">
        <f>IF('Ponderación por derecho'!$D$20="Error ponderación","",CF452/$CF$1127)</f>
        <v>5.9666052079838938E-4</v>
      </c>
      <c r="CH452" s="39"/>
    </row>
    <row r="453" spans="1:86" ht="18.95" customHeight="1">
      <c r="A453" s="7">
        <v>23672</v>
      </c>
      <c r="B453" s="7" t="s">
        <v>304</v>
      </c>
      <c r="C453" s="7" t="s">
        <v>662</v>
      </c>
      <c r="D453" s="5">
        <v>0</v>
      </c>
      <c r="E453" s="5">
        <v>1139</v>
      </c>
      <c r="F453" s="5">
        <v>78.436549999999997</v>
      </c>
      <c r="G453" s="5">
        <v>56.607210000000002</v>
      </c>
      <c r="H453" s="5">
        <v>85.227289999999996</v>
      </c>
      <c r="I453" s="5">
        <v>21.678920000000002</v>
      </c>
      <c r="J453" s="5">
        <v>37.61195</v>
      </c>
      <c r="K453" s="85">
        <v>1.0281999999999999E-3</v>
      </c>
      <c r="L453" s="85">
        <v>1.6757899999999999E-2</v>
      </c>
      <c r="M453" s="85">
        <v>5.4790199999999997E-2</v>
      </c>
      <c r="N453" s="85">
        <v>0</v>
      </c>
      <c r="O453" s="85">
        <v>2.0323600000000001E-2</v>
      </c>
      <c r="P453" s="85">
        <v>4.0975499999999998E-2</v>
      </c>
      <c r="Q453" s="85">
        <v>8.6981999999999997E-3</v>
      </c>
      <c r="R453" s="85">
        <v>9.9820000000000009E-4</v>
      </c>
      <c r="S453" s="85">
        <v>2.3600000000000001E-3</v>
      </c>
      <c r="T453" s="5">
        <v>0.97962800000000005</v>
      </c>
      <c r="U453" s="5">
        <v>0.20637730000000001</v>
      </c>
      <c r="V453" s="5">
        <v>0.81665189999999999</v>
      </c>
      <c r="W453" s="5">
        <v>0.71656330000000001</v>
      </c>
      <c r="X453" s="5">
        <v>0.91585479999999997</v>
      </c>
      <c r="Y453" s="5">
        <v>0.85385299999999997</v>
      </c>
      <c r="Z453" s="5">
        <v>1.6949200000000001E-2</v>
      </c>
      <c r="AA453" s="5">
        <v>0</v>
      </c>
      <c r="AB453" s="5">
        <v>0</v>
      </c>
      <c r="AC453" s="5">
        <v>0.38529999999999998</v>
      </c>
      <c r="AD453" s="40">
        <v>122883.23090430202</v>
      </c>
      <c r="AE453" s="19">
        <v>0.84811320000000001</v>
      </c>
      <c r="AF453" s="5">
        <v>0</v>
      </c>
      <c r="AG453" s="5">
        <v>0</v>
      </c>
      <c r="AH453" s="32">
        <v>0</v>
      </c>
      <c r="AI453" s="32">
        <v>0</v>
      </c>
      <c r="AJ453" s="32">
        <v>1</v>
      </c>
      <c r="AK453" s="16"/>
      <c r="AL453" s="34">
        <f t="shared" si="315"/>
        <v>0.54817452524488031</v>
      </c>
      <c r="AM453" s="34">
        <f t="shared" si="316"/>
        <v>3.900733116889446E-2</v>
      </c>
      <c r="AN453" s="34">
        <f t="shared" si="317"/>
        <v>1.3010994968989902</v>
      </c>
      <c r="AO453" s="34">
        <f t="shared" si="318"/>
        <v>0.17657915606448799</v>
      </c>
      <c r="AP453" s="34">
        <f t="shared" si="319"/>
        <v>0.964069422896356</v>
      </c>
      <c r="AQ453" s="34">
        <f t="shared" si="320"/>
        <v>-0.36381720215778329</v>
      </c>
      <c r="AR453" s="34">
        <f t="shared" si="321"/>
        <v>-2.2631065269148556E-2</v>
      </c>
      <c r="AS453" s="34">
        <f t="shared" si="322"/>
        <v>-0.10742388196743492</v>
      </c>
      <c r="AT453" s="34">
        <f t="shared" si="323"/>
        <v>-0.15074875333706975</v>
      </c>
      <c r="AU453" s="34">
        <f t="shared" si="324"/>
        <v>8.6379172053366746E-2</v>
      </c>
      <c r="AV453" s="34">
        <f t="shared" si="325"/>
        <v>0.34329020217869322</v>
      </c>
      <c r="AW453" s="34">
        <f t="shared" si="326"/>
        <v>-0.16797037886122071</v>
      </c>
      <c r="AX453" s="34">
        <f t="shared" si="327"/>
        <v>-0.17012982603402374</v>
      </c>
      <c r="AY453" s="34">
        <f t="shared" si="328"/>
        <v>-0.11848498907962338</v>
      </c>
      <c r="AZ453" s="34">
        <f t="shared" si="329"/>
        <v>0.65384019229483292</v>
      </c>
      <c r="BA453" s="34">
        <f t="shared" si="330"/>
        <v>7.8854281811458499E-3</v>
      </c>
      <c r="BB453" s="34">
        <f t="shared" si="331"/>
        <v>0.39881467941841431</v>
      </c>
      <c r="BC453" s="34">
        <f t="shared" si="332"/>
        <v>0.94069785952610274</v>
      </c>
      <c r="BD453" s="34">
        <f t="shared" si="333"/>
        <v>1.3038665315541038</v>
      </c>
      <c r="BE453" s="34">
        <f t="shared" si="334"/>
        <v>-0.12131545604506258</v>
      </c>
      <c r="BF453" s="34">
        <f t="shared" si="335"/>
        <v>-0.846589100472244</v>
      </c>
      <c r="BG453" s="34">
        <f t="shared" si="336"/>
        <v>-0.258133953880894</v>
      </c>
      <c r="BH453" s="34">
        <f t="shared" si="337"/>
        <v>-0.11506432621005545</v>
      </c>
      <c r="BI453" s="19">
        <f t="shared" si="345"/>
        <v>0.31505590764078428</v>
      </c>
      <c r="BJ453" s="19">
        <f t="shared" si="346"/>
        <v>0.13839698177272006</v>
      </c>
      <c r="BK453" s="19">
        <f t="shared" si="347"/>
        <v>0.46048283426784936</v>
      </c>
      <c r="BL453" s="19">
        <f t="shared" si="348"/>
        <v>0.19871288595390529</v>
      </c>
      <c r="BM453" s="19">
        <f t="shared" si="349"/>
        <v>0.78477170883460878</v>
      </c>
      <c r="BN453" s="19">
        <f t="shared" si="350"/>
        <v>0.25671642379283699</v>
      </c>
      <c r="BO453" s="19">
        <f t="shared" si="351"/>
        <v>0.22081632316603339</v>
      </c>
      <c r="BP453" s="19">
        <f t="shared" si="352"/>
        <v>0.1890223496054283</v>
      </c>
      <c r="BQ453" s="19">
        <f t="shared" si="353"/>
        <v>-0.13896652143566235</v>
      </c>
      <c r="BR453" s="19">
        <f t="shared" si="354"/>
        <v>5.7185194094787645E-2</v>
      </c>
      <c r="BS453" s="19">
        <f t="shared" si="355"/>
        <v>0.10487506998506717</v>
      </c>
      <c r="BT453" s="19">
        <f>IF(AND('[1]Ponderación por derecho'!$B$13&lt;&gt;1,'[1]Ponderación por derecho'!$B$13&lt;&gt;0),"Error ponderación",IFERROR(IF(SUM($BI$1126:$BS$1126)=0,0,SUMPRODUCT($BI$1126:$BS$1126,BI453:BS453)),""))</f>
        <v>0.2151024850754118</v>
      </c>
      <c r="BU453" s="34">
        <f t="shared" si="356"/>
        <v>0.22249364785936149</v>
      </c>
      <c r="BV453" s="16">
        <f t="shared" si="357"/>
        <v>0</v>
      </c>
      <c r="BW453" s="34">
        <f t="shared" si="338"/>
        <v>-1.8393258839244282</v>
      </c>
      <c r="BX453" s="34">
        <f t="shared" si="339"/>
        <v>-4.2631948783623266E-2</v>
      </c>
      <c r="BY453" s="34">
        <f t="shared" si="358"/>
        <v>0.73585719375712888</v>
      </c>
      <c r="BZ453" s="34">
        <f t="shared" si="359"/>
        <v>0.38203354631697417</v>
      </c>
      <c r="CA453" s="19">
        <f t="shared" si="340"/>
        <v>0.28944954204472856</v>
      </c>
      <c r="CB453" s="16"/>
      <c r="CC453" s="5">
        <f t="shared" si="341"/>
        <v>23672</v>
      </c>
      <c r="CD453" s="6">
        <f t="shared" si="342"/>
        <v>1.6657078000460374E-4</v>
      </c>
      <c r="CE453" s="19">
        <f t="shared" si="343"/>
        <v>1.9667874529460183</v>
      </c>
      <c r="CF453" s="4">
        <f t="shared" si="344"/>
        <v>3.2760932014048614E-4</v>
      </c>
      <c r="CG453" s="3">
        <f>IF('Ponderación por derecho'!$D$20="Error ponderación","",CF453/$CF$1127)</f>
        <v>2.2009339720086669E-4</v>
      </c>
      <c r="CH453" s="39"/>
    </row>
    <row r="454" spans="1:86" ht="18.95" customHeight="1">
      <c r="A454" s="7">
        <v>23675</v>
      </c>
      <c r="B454" s="7" t="s">
        <v>304</v>
      </c>
      <c r="C454" s="7" t="s">
        <v>661</v>
      </c>
      <c r="D454" s="5">
        <v>0</v>
      </c>
      <c r="E454" s="5">
        <v>2104</v>
      </c>
      <c r="F454" s="5">
        <v>88.246780000000001</v>
      </c>
      <c r="G454" s="5">
        <v>62.130499999999998</v>
      </c>
      <c r="H454" s="5">
        <v>85.075419999999994</v>
      </c>
      <c r="I454" s="5">
        <v>30.996130000000001</v>
      </c>
      <c r="J454" s="5">
        <v>50.397359999999999</v>
      </c>
      <c r="K454" s="85">
        <v>1.18748E-2</v>
      </c>
      <c r="L454" s="85">
        <v>8.4408999999999994E-3</v>
      </c>
      <c r="M454" s="85">
        <v>4.8952099999999998E-2</v>
      </c>
      <c r="N454" s="85">
        <v>6.2270000000000001E-4</v>
      </c>
      <c r="O454" s="85">
        <v>4.7174000000000001E-3</v>
      </c>
      <c r="P454" s="85">
        <v>9.7820000000000008E-3</v>
      </c>
      <c r="Q454" s="85">
        <v>1.3324900000000001E-2</v>
      </c>
      <c r="R454" s="85">
        <v>2.7389999999999999E-4</v>
      </c>
      <c r="S454" s="85">
        <v>1.5728999999999999E-3</v>
      </c>
      <c r="T454" s="5">
        <v>0.95299500000000004</v>
      </c>
      <c r="U454" s="5">
        <v>0.26372709999999999</v>
      </c>
      <c r="V454" s="5">
        <v>0.80698840000000005</v>
      </c>
      <c r="W454" s="5">
        <v>0.69925119999999996</v>
      </c>
      <c r="X454" s="5">
        <v>0.89850249999999998</v>
      </c>
      <c r="Y454" s="5">
        <v>0.81738770000000005</v>
      </c>
      <c r="Z454" s="5">
        <v>3.3783800000000003E-2</v>
      </c>
      <c r="AA454" s="5">
        <v>0</v>
      </c>
      <c r="AB454" s="5">
        <v>4.7529000000000001E-4</v>
      </c>
      <c r="AC454" s="5">
        <v>0.5151</v>
      </c>
      <c r="AD454" s="40">
        <v>0</v>
      </c>
      <c r="AE454" s="19">
        <v>0.84811320000000001</v>
      </c>
      <c r="AF454" s="5">
        <v>1</v>
      </c>
      <c r="AG454" s="5">
        <v>0</v>
      </c>
      <c r="AH454" s="32">
        <v>0</v>
      </c>
      <c r="AI454" s="32">
        <v>0</v>
      </c>
      <c r="AJ454" s="32">
        <v>1</v>
      </c>
      <c r="AK454" s="16"/>
      <c r="AL454" s="34">
        <f t="shared" si="315"/>
        <v>1.1470193956661177</v>
      </c>
      <c r="AM454" s="34">
        <f t="shared" si="316"/>
        <v>0.59382688983672538</v>
      </c>
      <c r="AN454" s="34">
        <f t="shared" si="317"/>
        <v>1.2828380834195838</v>
      </c>
      <c r="AO454" s="34">
        <f t="shared" si="318"/>
        <v>1.0081912116576355</v>
      </c>
      <c r="AP454" s="34">
        <f t="shared" si="319"/>
        <v>1.9297496422624876</v>
      </c>
      <c r="AQ454" s="34">
        <f t="shared" si="320"/>
        <v>-5.6988263003583201E-2</v>
      </c>
      <c r="AR454" s="34">
        <f t="shared" si="321"/>
        <v>-0.31370596142807994</v>
      </c>
      <c r="AS454" s="34">
        <f t="shared" si="322"/>
        <v>-0.19825970347808852</v>
      </c>
      <c r="AT454" s="34">
        <f t="shared" si="323"/>
        <v>-0.13646035362713707</v>
      </c>
      <c r="AU454" s="34">
        <f t="shared" si="324"/>
        <v>-0.31008626104271375</v>
      </c>
      <c r="AV454" s="34">
        <f t="shared" si="325"/>
        <v>-0.41195848275315877</v>
      </c>
      <c r="AW454" s="34">
        <f t="shared" si="326"/>
        <v>-3.8353084595671029E-2</v>
      </c>
      <c r="AX454" s="34">
        <f t="shared" si="327"/>
        <v>-0.19326071475655304</v>
      </c>
      <c r="AY454" s="34">
        <f t="shared" si="328"/>
        <v>-0.14904489319130587</v>
      </c>
      <c r="AZ454" s="34">
        <f t="shared" si="329"/>
        <v>0.19116210257389438</v>
      </c>
      <c r="BA454" s="34">
        <f t="shared" si="330"/>
        <v>0.55302173876761684</v>
      </c>
      <c r="BB454" s="34">
        <f t="shared" si="331"/>
        <v>0.16177838054175375</v>
      </c>
      <c r="BC454" s="34">
        <f t="shared" si="332"/>
        <v>0.74736919533700075</v>
      </c>
      <c r="BD454" s="34">
        <f t="shared" si="333"/>
        <v>1.0959103658060381</v>
      </c>
      <c r="BE454" s="34">
        <f t="shared" si="334"/>
        <v>-0.67887355740647704</v>
      </c>
      <c r="BF454" s="34">
        <f t="shared" si="335"/>
        <v>-0.67816498899978406</v>
      </c>
      <c r="BG454" s="34">
        <f t="shared" si="336"/>
        <v>-0.258133953880894</v>
      </c>
      <c r="BH454" s="34">
        <f t="shared" si="337"/>
        <v>-0.10321672563530906</v>
      </c>
      <c r="BI454" s="19">
        <f t="shared" si="345"/>
        <v>0.5929571863945392</v>
      </c>
      <c r="BJ454" s="19">
        <f t="shared" si="346"/>
        <v>0.14729976965013306</v>
      </c>
      <c r="BK454" s="19">
        <f t="shared" si="347"/>
        <v>0.56537629584167659</v>
      </c>
      <c r="BL454" s="19">
        <f t="shared" si="348"/>
        <v>0.50527952101949025</v>
      </c>
      <c r="BM454" s="19">
        <f t="shared" si="349"/>
        <v>0.90519124900860393</v>
      </c>
      <c r="BN454" s="19">
        <f t="shared" si="350"/>
        <v>1.8729118502160597E-2</v>
      </c>
      <c r="BO454" s="19">
        <f t="shared" si="351"/>
        <v>0.38700007654528629</v>
      </c>
      <c r="BP454" s="19">
        <f t="shared" si="352"/>
        <v>0.47687934045478231</v>
      </c>
      <c r="BQ454" s="19">
        <f t="shared" si="353"/>
        <v>0.10660317115834257</v>
      </c>
      <c r="BR454" s="19">
        <f t="shared" si="354"/>
        <v>0.24661351619797259</v>
      </c>
      <c r="BS454" s="19">
        <f t="shared" si="355"/>
        <v>0.29825259227983425</v>
      </c>
      <c r="BT454" s="19">
        <f>IF(AND('[1]Ponderación por derecho'!$B$13&lt;&gt;1,'[1]Ponderación por derecho'!$B$13&lt;&gt;0),"Error ponderación",IFERROR(IF(SUM($BI$1126:$BS$1126)=0,0,SUMPRODUCT($BI$1126:$BS$1126,BI454:BS454)),""))</f>
        <v>0.22857872775331795</v>
      </c>
      <c r="BU454" s="34">
        <f t="shared" si="356"/>
        <v>0.23610919057759211</v>
      </c>
      <c r="BV454" s="16">
        <f t="shared" si="357"/>
        <v>0</v>
      </c>
      <c r="BW454" s="34">
        <f t="shared" si="338"/>
        <v>3.9565771899737312E-2</v>
      </c>
      <c r="BX454" s="34">
        <f t="shared" si="339"/>
        <v>-4.9550489627895586E-2</v>
      </c>
      <c r="BY454" s="34">
        <f t="shared" si="358"/>
        <v>0.73585719375712888</v>
      </c>
      <c r="BZ454" s="34">
        <f t="shared" si="359"/>
        <v>-0.24195749200965688</v>
      </c>
      <c r="CA454" s="19">
        <f t="shared" si="340"/>
        <v>-0.18483552721887775</v>
      </c>
      <c r="CB454" s="16"/>
      <c r="CC454" s="5">
        <f t="shared" si="341"/>
        <v>23675</v>
      </c>
      <c r="CD454" s="6">
        <f t="shared" si="342"/>
        <v>3.076952775502074E-4</v>
      </c>
      <c r="CE454" s="19">
        <f t="shared" si="343"/>
        <v>1.7082465750633631</v>
      </c>
      <c r="CF454" s="4">
        <f t="shared" si="344"/>
        <v>5.2561940403831275E-4</v>
      </c>
      <c r="CG454" s="3">
        <f>IF('Ponderación por derecho'!$D$20="Error ponderación","",CF454/$CF$1127)</f>
        <v>3.5311986917795486E-4</v>
      </c>
      <c r="CH454" s="39"/>
    </row>
    <row r="455" spans="1:86" ht="18.95" customHeight="1">
      <c r="A455" s="7">
        <v>23678</v>
      </c>
      <c r="B455" s="7" t="s">
        <v>304</v>
      </c>
      <c r="C455" s="7" t="s">
        <v>660</v>
      </c>
      <c r="D455" s="5">
        <v>0</v>
      </c>
      <c r="E455" s="5">
        <v>1953</v>
      </c>
      <c r="F455" s="5">
        <v>91.73724</v>
      </c>
      <c r="G455" s="5">
        <v>69.028369999999995</v>
      </c>
      <c r="H455" s="5">
        <v>82.381129999999999</v>
      </c>
      <c r="I455" s="5">
        <v>40.932160000000003</v>
      </c>
      <c r="J455" s="5">
        <v>53.046419999999998</v>
      </c>
      <c r="K455" s="85">
        <v>0</v>
      </c>
      <c r="L455" s="85">
        <v>1.1334800000000001E-2</v>
      </c>
      <c r="M455" s="85">
        <v>2.68265E-2</v>
      </c>
      <c r="N455" s="85">
        <v>0</v>
      </c>
      <c r="O455" s="85">
        <v>1.2054E-2</v>
      </c>
      <c r="P455" s="85">
        <v>1.1552400000000001E-2</v>
      </c>
      <c r="Q455" s="85">
        <v>2.6999999999999999E-5</v>
      </c>
      <c r="R455" s="85">
        <v>0</v>
      </c>
      <c r="S455" s="85">
        <v>0</v>
      </c>
      <c r="T455" s="5">
        <v>0.97384400000000004</v>
      </c>
      <c r="U455" s="5">
        <v>0.24427840000000001</v>
      </c>
      <c r="V455" s="5">
        <v>0.77860810000000003</v>
      </c>
      <c r="W455" s="5">
        <v>0.58056989999999997</v>
      </c>
      <c r="X455" s="5">
        <v>0.87482490000000002</v>
      </c>
      <c r="Y455" s="5">
        <v>0.74684729999999999</v>
      </c>
      <c r="Z455" s="5">
        <v>1.45279E-2</v>
      </c>
      <c r="AA455" s="5">
        <v>0</v>
      </c>
      <c r="AB455" s="5">
        <v>0</v>
      </c>
      <c r="AC455" s="5">
        <v>0.42549999999999999</v>
      </c>
      <c r="AD455" s="40">
        <v>30977.982590885818</v>
      </c>
      <c r="AE455" s="19">
        <v>0.73679240000000001</v>
      </c>
      <c r="AF455" s="5">
        <v>1</v>
      </c>
      <c r="AG455" s="5">
        <v>0</v>
      </c>
      <c r="AH455" s="32">
        <v>0</v>
      </c>
      <c r="AI455" s="32">
        <v>0</v>
      </c>
      <c r="AJ455" s="32">
        <v>1</v>
      </c>
      <c r="AK455" s="16"/>
      <c r="AL455" s="34">
        <f t="shared" si="315"/>
        <v>1.3600871898371523</v>
      </c>
      <c r="AM455" s="34">
        <f t="shared" si="316"/>
        <v>1.2867242733070978</v>
      </c>
      <c r="AN455" s="34">
        <f t="shared" si="317"/>
        <v>0.95886663597486843</v>
      </c>
      <c r="AO455" s="34">
        <f t="shared" si="318"/>
        <v>1.8950363437020119</v>
      </c>
      <c r="AP455" s="34">
        <f t="shared" si="319"/>
        <v>2.1298327715414112</v>
      </c>
      <c r="AQ455" s="34">
        <f t="shared" si="320"/>
        <v>-0.3929029539360685</v>
      </c>
      <c r="AR455" s="34">
        <f t="shared" si="321"/>
        <v>-0.21242645655921716</v>
      </c>
      <c r="AS455" s="34">
        <f t="shared" si="322"/>
        <v>-0.54251503524974654</v>
      </c>
      <c r="AT455" s="34">
        <f t="shared" si="323"/>
        <v>-0.15074875333706975</v>
      </c>
      <c r="AU455" s="34">
        <f t="shared" si="324"/>
        <v>-0.12370467574631205</v>
      </c>
      <c r="AV455" s="34">
        <f t="shared" si="325"/>
        <v>-0.3690940311269113</v>
      </c>
      <c r="AW455" s="34">
        <f t="shared" si="326"/>
        <v>-0.41089459742638257</v>
      </c>
      <c r="AX455" s="34">
        <f t="shared" si="327"/>
        <v>-0.20200785050292994</v>
      </c>
      <c r="AY455" s="34">
        <f t="shared" si="328"/>
        <v>-0.21011422768154267</v>
      </c>
      <c r="AZ455" s="34">
        <f t="shared" si="329"/>
        <v>0.55335845644284809</v>
      </c>
      <c r="BA455" s="34">
        <f t="shared" si="330"/>
        <v>0.36815287150560205</v>
      </c>
      <c r="BB455" s="34">
        <f t="shared" si="331"/>
        <v>-0.53436290087898819</v>
      </c>
      <c r="BC455" s="34">
        <f t="shared" si="332"/>
        <v>-0.57797534364013081</v>
      </c>
      <c r="BD455" s="34">
        <f t="shared" si="333"/>
        <v>0.81214954389099503</v>
      </c>
      <c r="BE455" s="34">
        <f t="shared" si="334"/>
        <v>-1.757443361940509</v>
      </c>
      <c r="BF455" s="34">
        <f t="shared" si="335"/>
        <v>-0.87081333515012571</v>
      </c>
      <c r="BG455" s="34">
        <f t="shared" si="336"/>
        <v>-0.258133953880894</v>
      </c>
      <c r="BH455" s="34">
        <f t="shared" si="337"/>
        <v>-0.11506432621005545</v>
      </c>
      <c r="BI455" s="19">
        <f t="shared" si="345"/>
        <v>0.31137218451480064</v>
      </c>
      <c r="BJ455" s="19">
        <f t="shared" si="346"/>
        <v>0.17997830528963085</v>
      </c>
      <c r="BK455" s="19">
        <f t="shared" si="347"/>
        <v>7.9865603649091635E-2</v>
      </c>
      <c r="BL455" s="19">
        <f t="shared" si="348"/>
        <v>0.60466921825004127</v>
      </c>
      <c r="BM455" s="19">
        <f t="shared" si="349"/>
        <v>0.93942587989536486</v>
      </c>
      <c r="BN455" s="19">
        <f t="shared" si="350"/>
        <v>-0.25548340107675599</v>
      </c>
      <c r="BO455" s="19">
        <f t="shared" si="351"/>
        <v>0.67916673423949259</v>
      </c>
      <c r="BP455" s="19">
        <f t="shared" si="352"/>
        <v>0.57903966966711118</v>
      </c>
      <c r="BQ455" s="19">
        <f t="shared" si="353"/>
        <v>9.3053209001827966E-2</v>
      </c>
      <c r="BR455" s="19">
        <f t="shared" si="354"/>
        <v>0.29727966942490519</v>
      </c>
      <c r="BS455" s="19">
        <f t="shared" si="355"/>
        <v>0.3449695453151847</v>
      </c>
      <c r="BT455" s="19">
        <f>IF(AND('[1]Ponderación por derecho'!$B$13&lt;&gt;1,'[1]Ponderación por derecho'!$B$13&lt;&gt;0),"Error ponderación",IFERROR(IF(SUM($BI$1126:$BS$1126)=0,0,SUMPRODUCT($BI$1126:$BS$1126,BI455:BS455)),""))</f>
        <v>0.29893400785464569</v>
      </c>
      <c r="BU455" s="34">
        <f t="shared" si="356"/>
        <v>0.30719171295181413</v>
      </c>
      <c r="BV455" s="16">
        <f t="shared" si="357"/>
        <v>0</v>
      </c>
      <c r="BW455" s="34">
        <f t="shared" si="338"/>
        <v>-1.2574195313502259</v>
      </c>
      <c r="BX455" s="34">
        <f t="shared" si="339"/>
        <v>-4.7806375022094665E-2</v>
      </c>
      <c r="BY455" s="34">
        <f t="shared" si="358"/>
        <v>0.27599727055713724</v>
      </c>
      <c r="BZ455" s="34">
        <f t="shared" si="359"/>
        <v>0.34307621193839449</v>
      </c>
      <c r="CA455" s="19">
        <f t="shared" si="340"/>
        <v>0.25983872890930287</v>
      </c>
      <c r="CB455" s="16"/>
      <c r="CC455" s="5">
        <f t="shared" si="341"/>
        <v>23678</v>
      </c>
      <c r="CD455" s="6">
        <f t="shared" si="342"/>
        <v>2.8561258415187978E-4</v>
      </c>
      <c r="CE455" s="19">
        <f t="shared" si="343"/>
        <v>2.6617193165241848</v>
      </c>
      <c r="CF455" s="4">
        <f t="shared" si="344"/>
        <v>7.6022053227944766E-4</v>
      </c>
      <c r="CG455" s="3">
        <f>IF('Ponderación por derecho'!$D$20="Error ponderación","",CF455/$CF$1127)</f>
        <v>5.1072881412373881E-4</v>
      </c>
      <c r="CH455" s="39"/>
    </row>
    <row r="456" spans="1:86" ht="18.95" customHeight="1">
      <c r="A456" s="7">
        <v>23682</v>
      </c>
      <c r="B456" s="7" t="s">
        <v>304</v>
      </c>
      <c r="C456" s="7" t="s">
        <v>659</v>
      </c>
      <c r="D456" s="5">
        <v>0</v>
      </c>
      <c r="E456" s="5">
        <v>3453</v>
      </c>
      <c r="F456" s="5"/>
      <c r="G456" s="5"/>
      <c r="H456" s="5"/>
      <c r="I456" s="5"/>
      <c r="J456" s="5"/>
      <c r="K456" s="85"/>
      <c r="L456" s="85">
        <v>1.28241E-2</v>
      </c>
      <c r="M456" s="85">
        <v>9.6371499999999999E-2</v>
      </c>
      <c r="N456" s="85"/>
      <c r="O456" s="85">
        <v>4.0987000000000003E-3</v>
      </c>
      <c r="P456" s="85">
        <v>3.1285500000000001E-2</v>
      </c>
      <c r="Q456" s="85">
        <v>0</v>
      </c>
      <c r="R456" s="85">
        <v>6.4950000000000001E-4</v>
      </c>
      <c r="S456" s="85">
        <v>0</v>
      </c>
      <c r="T456" s="5">
        <v>0.9952607</v>
      </c>
      <c r="U456" s="5">
        <v>0.13251189999999999</v>
      </c>
      <c r="V456" s="5">
        <v>0.70369669999999995</v>
      </c>
      <c r="W456" s="5">
        <v>0.62502369999999996</v>
      </c>
      <c r="X456" s="5">
        <v>0.92436019999999997</v>
      </c>
      <c r="Y456" s="5">
        <v>0.78161139999999996</v>
      </c>
      <c r="Z456" s="5">
        <v>6.0060000000000001E-3</v>
      </c>
      <c r="AA456" s="5">
        <v>1.448E-4</v>
      </c>
      <c r="AB456" s="5">
        <v>0</v>
      </c>
      <c r="AC456" s="5">
        <v>0.53939999999999999</v>
      </c>
      <c r="AD456" s="40">
        <v>13782.994497538373</v>
      </c>
      <c r="AE456" s="19">
        <v>0.83113210000000004</v>
      </c>
      <c r="AF456" s="5">
        <v>1</v>
      </c>
      <c r="AG456" s="5">
        <v>1</v>
      </c>
      <c r="AH456" s="32">
        <v>0</v>
      </c>
      <c r="AI456" s="32">
        <v>0</v>
      </c>
      <c r="AJ456" s="32">
        <v>1</v>
      </c>
      <c r="AK456" s="16"/>
      <c r="AL456" s="34" t="str">
        <f t="shared" si="315"/>
        <v/>
      </c>
      <c r="AM456" s="34" t="str">
        <f t="shared" si="316"/>
        <v/>
      </c>
      <c r="AN456" s="34" t="str">
        <f t="shared" si="317"/>
        <v/>
      </c>
      <c r="AO456" s="34" t="str">
        <f t="shared" si="318"/>
        <v/>
      </c>
      <c r="AP456" s="34" t="str">
        <f t="shared" si="319"/>
        <v/>
      </c>
      <c r="AQ456" s="34" t="str">
        <f t="shared" si="320"/>
        <v/>
      </c>
      <c r="AR456" s="34">
        <f t="shared" si="321"/>
        <v>-0.16030455649314809</v>
      </c>
      <c r="AS456" s="34">
        <f t="shared" si="322"/>
        <v>0.53954543081942052</v>
      </c>
      <c r="AT456" s="34" t="str">
        <f t="shared" si="323"/>
        <v/>
      </c>
      <c r="AU456" s="34">
        <f t="shared" si="324"/>
        <v>-0.32580393500924915</v>
      </c>
      <c r="AV456" s="34">
        <f t="shared" si="325"/>
        <v>0.10867851201921626</v>
      </c>
      <c r="AW456" s="34">
        <f t="shared" si="326"/>
        <v>-0.41165100414070804</v>
      </c>
      <c r="AX456" s="34">
        <f t="shared" si="327"/>
        <v>-0.18126573780752364</v>
      </c>
      <c r="AY456" s="34">
        <f t="shared" si="328"/>
        <v>-0.21011422768154267</v>
      </c>
      <c r="AZ456" s="34">
        <f t="shared" si="329"/>
        <v>0.9254170996346176</v>
      </c>
      <c r="BA456" s="34">
        <f t="shared" si="330"/>
        <v>-0.69423928081511821</v>
      </c>
      <c r="BB456" s="34">
        <f t="shared" si="331"/>
        <v>-2.371867014261221</v>
      </c>
      <c r="BC456" s="34">
        <f t="shared" si="332"/>
        <v>-8.1548349102814457E-2</v>
      </c>
      <c r="BD456" s="34">
        <f t="shared" si="333"/>
        <v>1.40579828539386</v>
      </c>
      <c r="BE456" s="34">
        <f t="shared" si="334"/>
        <v>-1.2258967795309752</v>
      </c>
      <c r="BF456" s="34">
        <f t="shared" si="335"/>
        <v>-0.95607187622369771</v>
      </c>
      <c r="BG456" s="34">
        <f t="shared" si="336"/>
        <v>-0.24681521937795195</v>
      </c>
      <c r="BH456" s="34">
        <f t="shared" si="337"/>
        <v>-0.11506432621005545</v>
      </c>
      <c r="BI456" s="19">
        <f t="shared" si="345"/>
        <v>-0.69423928081511821</v>
      </c>
      <c r="BJ456" s="19">
        <f t="shared" si="346"/>
        <v>-1.2660857853771845</v>
      </c>
      <c r="BK456" s="19">
        <f t="shared" si="347"/>
        <v>0.22899854085830304</v>
      </c>
      <c r="BL456" s="19" t="str">
        <f t="shared" si="348"/>
        <v/>
      </c>
      <c r="BM456" s="19">
        <f t="shared" si="349"/>
        <v>0.53999717519230539</v>
      </c>
      <c r="BN456" s="19">
        <f t="shared" si="350"/>
        <v>-0.55860913375587951</v>
      </c>
      <c r="BO456" s="19">
        <f t="shared" si="351"/>
        <v>0.25688304774695481</v>
      </c>
      <c r="BP456" s="19">
        <f t="shared" si="352"/>
        <v>-0.18126573780752364</v>
      </c>
      <c r="BQ456" s="19">
        <f t="shared" si="353"/>
        <v>-0.58309305195262018</v>
      </c>
      <c r="BR456" s="19">
        <f t="shared" si="354"/>
        <v>-0.22846472352974731</v>
      </c>
      <c r="BS456" s="19">
        <f t="shared" si="355"/>
        <v>-0.16258927694579905</v>
      </c>
      <c r="BT456" s="19">
        <f>IF(AND('[1]Ponderación por derecho'!$B$13&lt;&gt;1,'[1]Ponderación por derecho'!$B$13&lt;&gt;0),"Error ponderación",IFERROR(IF(SUM($BI$1126:$BS$1126)=0,0,SUMPRODUCT($BI$1126:$BS$1126,BI456:BS456)),""))</f>
        <v>-0.29235837332872339</v>
      </c>
      <c r="BU456" s="34">
        <f t="shared" si="356"/>
        <v>-0.2902126873240457</v>
      </c>
      <c r="BV456" s="16">
        <f t="shared" si="357"/>
        <v>0</v>
      </c>
      <c r="BW456" s="34">
        <f t="shared" si="338"/>
        <v>0.39131513427668019</v>
      </c>
      <c r="BX456" s="34">
        <f t="shared" si="339"/>
        <v>-4.8774482928805277E-2</v>
      </c>
      <c r="BY456" s="34">
        <f t="shared" si="358"/>
        <v>0.66570923091594048</v>
      </c>
      <c r="BZ456" s="34">
        <f t="shared" si="359"/>
        <v>-0.33608329408793852</v>
      </c>
      <c r="CA456" s="19">
        <f t="shared" si="340"/>
        <v>-0.25637896264690707</v>
      </c>
      <c r="CB456" s="16"/>
      <c r="CC456" s="5">
        <f t="shared" si="341"/>
        <v>23682</v>
      </c>
      <c r="CD456" s="6">
        <f t="shared" si="342"/>
        <v>5.0497708810877666E-4</v>
      </c>
      <c r="CE456" s="19">
        <f t="shared" si="343"/>
        <v>1.2486322179556504</v>
      </c>
      <c r="CF456" s="4">
        <f t="shared" si="344"/>
        <v>6.3053066154204773E-4</v>
      </c>
      <c r="CG456" s="3">
        <f>IF('Ponderación por derecho'!$D$20="Error ponderación","",CF456/$CF$1127)</f>
        <v>4.2360099913698755E-4</v>
      </c>
      <c r="CH456" s="39"/>
    </row>
    <row r="457" spans="1:86" ht="18.95" customHeight="1">
      <c r="A457" s="7">
        <v>23686</v>
      </c>
      <c r="B457" s="7" t="s">
        <v>304</v>
      </c>
      <c r="C457" s="7" t="s">
        <v>658</v>
      </c>
      <c r="D457" s="5">
        <v>0</v>
      </c>
      <c r="E457" s="5">
        <v>5071</v>
      </c>
      <c r="F457" s="5">
        <v>86.993300000000005</v>
      </c>
      <c r="G457" s="5">
        <v>60.962910000000001</v>
      </c>
      <c r="H457" s="5">
        <v>83.672640000000001</v>
      </c>
      <c r="I457" s="5">
        <v>38.732889999999998</v>
      </c>
      <c r="J457" s="5">
        <v>45.931899999999999</v>
      </c>
      <c r="K457" s="85">
        <v>0</v>
      </c>
      <c r="L457" s="85">
        <v>4.7732E-3</v>
      </c>
      <c r="M457" s="85">
        <v>4.1067699999999999E-2</v>
      </c>
      <c r="N457" s="85">
        <v>7.3800000000000005E-5</v>
      </c>
      <c r="O457" s="85">
        <v>2.8224999999999999E-3</v>
      </c>
      <c r="P457" s="85">
        <v>1.0368799999999999E-2</v>
      </c>
      <c r="Q457" s="85">
        <v>6.4999999999999994E-5</v>
      </c>
      <c r="R457" s="85">
        <v>0</v>
      </c>
      <c r="S457" s="85">
        <v>0</v>
      </c>
      <c r="T457" s="5">
        <v>0.96276070000000002</v>
      </c>
      <c r="U457" s="5">
        <v>0.2283096</v>
      </c>
      <c r="V457" s="5">
        <v>0.81419379999999997</v>
      </c>
      <c r="W457" s="5">
        <v>0.65685320000000003</v>
      </c>
      <c r="X457" s="5">
        <v>0.85689219999999999</v>
      </c>
      <c r="Y457" s="5">
        <v>0.79138229999999998</v>
      </c>
      <c r="Z457" s="5">
        <v>2.7108400000000001E-2</v>
      </c>
      <c r="AA457" s="5">
        <v>0</v>
      </c>
      <c r="AB457" s="5">
        <v>0</v>
      </c>
      <c r="AC457" s="5">
        <v>0.4703</v>
      </c>
      <c r="AD457" s="40">
        <v>3885.4269374876749</v>
      </c>
      <c r="AE457" s="19">
        <v>0.78867920000000002</v>
      </c>
      <c r="AF457" s="5">
        <v>1</v>
      </c>
      <c r="AG457" s="5">
        <v>0</v>
      </c>
      <c r="AH457" s="32">
        <v>0</v>
      </c>
      <c r="AI457" s="32">
        <v>0</v>
      </c>
      <c r="AJ457" s="32">
        <v>1</v>
      </c>
      <c r="AK457" s="16"/>
      <c r="AL457" s="34">
        <f t="shared" si="315"/>
        <v>1.0705033437309834</v>
      </c>
      <c r="AM457" s="34">
        <f t="shared" si="316"/>
        <v>0.4765414008428519</v>
      </c>
      <c r="AN457" s="34">
        <f t="shared" si="317"/>
        <v>1.1141626004364986</v>
      </c>
      <c r="AO457" s="34">
        <f t="shared" si="318"/>
        <v>1.6987394430735678</v>
      </c>
      <c r="AP457" s="34">
        <f t="shared" si="319"/>
        <v>1.5924740764127661</v>
      </c>
      <c r="AQ457" s="34">
        <f t="shared" si="320"/>
        <v>-0.3929029539360685</v>
      </c>
      <c r="AR457" s="34">
        <f t="shared" si="321"/>
        <v>-0.44206659586863695</v>
      </c>
      <c r="AS457" s="34">
        <f t="shared" si="322"/>
        <v>-0.32093419537075857</v>
      </c>
      <c r="AT457" s="34">
        <f t="shared" si="323"/>
        <v>-0.14905534736534495</v>
      </c>
      <c r="AU457" s="34">
        <f t="shared" si="324"/>
        <v>-0.35822497188672209</v>
      </c>
      <c r="AV457" s="34">
        <f t="shared" si="325"/>
        <v>-0.39775103798684497</v>
      </c>
      <c r="AW457" s="34">
        <f t="shared" si="326"/>
        <v>-0.40983002501362809</v>
      </c>
      <c r="AX457" s="34">
        <f t="shared" si="327"/>
        <v>-0.20200785050292994</v>
      </c>
      <c r="AY457" s="34">
        <f t="shared" si="328"/>
        <v>-0.21011422768154267</v>
      </c>
      <c r="AZ457" s="34">
        <f t="shared" si="329"/>
        <v>0.3608153681011636</v>
      </c>
      <c r="BA457" s="34">
        <f t="shared" si="330"/>
        <v>0.21636205939303596</v>
      </c>
      <c r="BB457" s="34">
        <f t="shared" si="331"/>
        <v>0.33851986633115533</v>
      </c>
      <c r="BC457" s="34">
        <f t="shared" si="332"/>
        <v>0.27389984706096787</v>
      </c>
      <c r="BD457" s="34">
        <f t="shared" si="333"/>
        <v>0.59723765708000454</v>
      </c>
      <c r="BE457" s="34">
        <f t="shared" si="334"/>
        <v>-1.0764987366630359</v>
      </c>
      <c r="BF457" s="34">
        <f t="shared" si="335"/>
        <v>-0.74494996243088774</v>
      </c>
      <c r="BG457" s="34">
        <f t="shared" si="336"/>
        <v>-0.258133953880894</v>
      </c>
      <c r="BH457" s="34">
        <f t="shared" si="337"/>
        <v>-0.11506432621005545</v>
      </c>
      <c r="BI457" s="19">
        <f t="shared" si="345"/>
        <v>0.31254056863115537</v>
      </c>
      <c r="BJ457" s="19">
        <f t="shared" si="346"/>
        <v>0.1243315571017901</v>
      </c>
      <c r="BK457" s="19">
        <f t="shared" si="347"/>
        <v>0.34115633180706428</v>
      </c>
      <c r="BL457" s="19">
        <f t="shared" si="348"/>
        <v>0.46072399818281923</v>
      </c>
      <c r="BM457" s="19">
        <f t="shared" si="349"/>
        <v>0.61049558720201613</v>
      </c>
      <c r="BN457" s="19">
        <f t="shared" si="350"/>
        <v>-0.13458214363963247</v>
      </c>
      <c r="BO457" s="19">
        <f t="shared" si="351"/>
        <v>0.54990826205370114</v>
      </c>
      <c r="BP457" s="19">
        <f t="shared" si="352"/>
        <v>0.43424774661402676</v>
      </c>
      <c r="BQ457" s="19">
        <f t="shared" si="353"/>
        <v>3.8479717872851017E-2</v>
      </c>
      <c r="BR457" s="19">
        <f t="shared" si="354"/>
        <v>0.20075172072284894</v>
      </c>
      <c r="BS457" s="19">
        <f t="shared" si="355"/>
        <v>0.24844159661312845</v>
      </c>
      <c r="BT457" s="19">
        <f>IF(AND('[1]Ponderación por derecho'!$B$13&lt;&gt;1,'[1]Ponderación por derecho'!$B$13&lt;&gt;0),"Error ponderación",IFERROR(IF(SUM($BI$1126:$BS$1126)=0,0,SUMPRODUCT($BI$1126:$BS$1126,BI457:BS457)),""))</f>
        <v>0.25944579935531886</v>
      </c>
      <c r="BU457" s="34">
        <f t="shared" si="356"/>
        <v>0.2672953262111355</v>
      </c>
      <c r="BV457" s="16">
        <f t="shared" si="357"/>
        <v>0</v>
      </c>
      <c r="BW457" s="34">
        <f t="shared" si="338"/>
        <v>-0.60892687972524429</v>
      </c>
      <c r="BX457" s="34">
        <f t="shared" si="339"/>
        <v>-4.9331733295020691E-2</v>
      </c>
      <c r="BY457" s="34">
        <f t="shared" si="358"/>
        <v>0.4903387041714603</v>
      </c>
      <c r="BZ457" s="34">
        <f t="shared" si="359"/>
        <v>5.5973302949601567E-2</v>
      </c>
      <c r="CA457" s="19">
        <f t="shared" si="340"/>
        <v>4.1616647642401076E-2</v>
      </c>
      <c r="CB457" s="16"/>
      <c r="CC457" s="5">
        <f t="shared" si="341"/>
        <v>23686</v>
      </c>
      <c r="CD457" s="6">
        <f t="shared" si="342"/>
        <v>7.4159826637694957E-4</v>
      </c>
      <c r="CE457" s="19">
        <f t="shared" si="343"/>
        <v>2.1750826674104045</v>
      </c>
      <c r="CF457" s="4">
        <f t="shared" si="344"/>
        <v>1.6130375353781072E-3</v>
      </c>
      <c r="CG457" s="3">
        <f>IF('Ponderación por derecho'!$D$20="Error ponderación","",CF457/$CF$1127)</f>
        <v>1.0836654794242142E-3</v>
      </c>
      <c r="CH457" s="39"/>
    </row>
    <row r="458" spans="1:86" ht="18.95" customHeight="1">
      <c r="A458" s="7">
        <v>23807</v>
      </c>
      <c r="B458" s="7" t="s">
        <v>304</v>
      </c>
      <c r="C458" s="7" t="s">
        <v>657</v>
      </c>
      <c r="D458" s="5">
        <v>0</v>
      </c>
      <c r="E458" s="5">
        <v>35994</v>
      </c>
      <c r="F458" s="5">
        <v>89.091650000000001</v>
      </c>
      <c r="G458" s="5">
        <v>64.190950000000001</v>
      </c>
      <c r="H458" s="5">
        <v>82.279470000000003</v>
      </c>
      <c r="I458" s="5">
        <v>41.884830000000001</v>
      </c>
      <c r="J458" s="5">
        <v>46.54898</v>
      </c>
      <c r="K458" s="85">
        <v>1.0498800000000001E-2</v>
      </c>
      <c r="L458" s="85">
        <v>6.8322000000000001E-3</v>
      </c>
      <c r="M458" s="85">
        <v>6.6175499999999998E-2</v>
      </c>
      <c r="N458" s="85">
        <v>3.1199999999999999E-5</v>
      </c>
      <c r="O458" s="85">
        <v>3.0666999999999999E-3</v>
      </c>
      <c r="P458" s="85">
        <v>2.6430200000000001E-2</v>
      </c>
      <c r="Q458" s="85">
        <v>1.5699999999999999E-5</v>
      </c>
      <c r="R458" s="85">
        <v>9.3499999999999996E-5</v>
      </c>
      <c r="S458" s="85">
        <v>3.4E-5</v>
      </c>
      <c r="T458" s="5">
        <v>0.95156960000000002</v>
      </c>
      <c r="U458" s="5">
        <v>0.28940159999999998</v>
      </c>
      <c r="V458" s="5">
        <v>0.82884720000000001</v>
      </c>
      <c r="W458" s="5">
        <v>0.72173209999999999</v>
      </c>
      <c r="X458" s="5">
        <v>0.89771040000000002</v>
      </c>
      <c r="Y458" s="5">
        <v>0.84958149999999999</v>
      </c>
      <c r="Z458" s="5">
        <v>2.4733499999999999E-2</v>
      </c>
      <c r="AA458" s="5">
        <v>3.1671899999999998E-3</v>
      </c>
      <c r="AB458" s="5">
        <v>7.2234000000000003E-4</v>
      </c>
      <c r="AC458" s="5">
        <v>0.53820000000000001</v>
      </c>
      <c r="AD458" s="40">
        <v>744568.53920097789</v>
      </c>
      <c r="AE458" s="19">
        <v>0.65943399999999996</v>
      </c>
      <c r="AF458" s="5">
        <v>1</v>
      </c>
      <c r="AG458" s="5">
        <v>0</v>
      </c>
      <c r="AH458" s="32">
        <v>1</v>
      </c>
      <c r="AI458" s="32">
        <v>0</v>
      </c>
      <c r="AJ458" s="32">
        <v>1</v>
      </c>
      <c r="AK458" s="16"/>
      <c r="AL458" s="34">
        <f t="shared" si="315"/>
        <v>1.1985927090005439</v>
      </c>
      <c r="AM458" s="34">
        <f t="shared" si="316"/>
        <v>0.80080098673497535</v>
      </c>
      <c r="AN458" s="34">
        <f t="shared" si="317"/>
        <v>0.94664265958508542</v>
      </c>
      <c r="AO458" s="34">
        <f t="shared" si="318"/>
        <v>1.9800673623225993</v>
      </c>
      <c r="AP458" s="34">
        <f t="shared" si="319"/>
        <v>1.6390820420365868</v>
      </c>
      <c r="AQ458" s="34">
        <f t="shared" si="320"/>
        <v>-9.5912591390006505E-2</v>
      </c>
      <c r="AR458" s="34">
        <f t="shared" si="321"/>
        <v>-0.37000657288063171</v>
      </c>
      <c r="AS458" s="34">
        <f t="shared" si="322"/>
        <v>6.9721606915120096E-2</v>
      </c>
      <c r="AT458" s="34">
        <f t="shared" si="323"/>
        <v>-0.15003284186934868</v>
      </c>
      <c r="AU458" s="34">
        <f t="shared" si="324"/>
        <v>-0.3520212285820058</v>
      </c>
      <c r="AV458" s="34">
        <f t="shared" si="325"/>
        <v>-8.8767139076473978E-3</v>
      </c>
      <c r="AW458" s="34">
        <f t="shared" si="326"/>
        <v>-0.41121116764385951</v>
      </c>
      <c r="AX458" s="34">
        <f t="shared" si="327"/>
        <v>-0.19902188046902616</v>
      </c>
      <c r="AY458" s="34">
        <f t="shared" si="328"/>
        <v>-0.20879414543049807</v>
      </c>
      <c r="AZ458" s="34">
        <f t="shared" si="329"/>
        <v>0.16639953924688522</v>
      </c>
      <c r="BA458" s="34">
        <f t="shared" si="330"/>
        <v>0.79706970765595375</v>
      </c>
      <c r="BB458" s="34">
        <f t="shared" si="331"/>
        <v>0.69795358102658556</v>
      </c>
      <c r="BC458" s="34">
        <f t="shared" si="332"/>
        <v>0.99841917579972772</v>
      </c>
      <c r="BD458" s="34">
        <f t="shared" si="333"/>
        <v>1.0864175562713345</v>
      </c>
      <c r="BE458" s="34">
        <f t="shared" si="334"/>
        <v>-0.18662712028381223</v>
      </c>
      <c r="BF458" s="34">
        <f t="shared" si="335"/>
        <v>-0.76870998181572281</v>
      </c>
      <c r="BG458" s="34">
        <f t="shared" si="336"/>
        <v>-1.0560868726384551E-2</v>
      </c>
      <c r="BH458" s="34">
        <f t="shared" si="337"/>
        <v>-9.7058485987954607E-2</v>
      </c>
      <c r="BI458" s="19">
        <f t="shared" si="345"/>
        <v>0.54926659195034422</v>
      </c>
      <c r="BJ458" s="19">
        <f t="shared" si="346"/>
        <v>0.37624933162697638</v>
      </c>
      <c r="BK458" s="19">
        <f t="shared" si="347"/>
        <v>0.75557783057179728</v>
      </c>
      <c r="BL458" s="19">
        <f t="shared" si="348"/>
        <v>0.52427993356559766</v>
      </c>
      <c r="BM458" s="19">
        <f t="shared" si="349"/>
        <v>0.79115945657530518</v>
      </c>
      <c r="BN458" s="19">
        <f t="shared" si="350"/>
        <v>0.33436295826969475</v>
      </c>
      <c r="BO458" s="19">
        <f t="shared" si="351"/>
        <v>0.57841857797520835</v>
      </c>
      <c r="BP458" s="19">
        <f t="shared" si="352"/>
        <v>0.4997854142657589</v>
      </c>
      <c r="BQ458" s="19">
        <f t="shared" si="353"/>
        <v>7.3696193918107708E-2</v>
      </c>
      <c r="BR458" s="19">
        <f t="shared" si="354"/>
        <v>0.32641256494788712</v>
      </c>
      <c r="BS458" s="19">
        <f t="shared" si="355"/>
        <v>0.29758002586069709</v>
      </c>
      <c r="BT458" s="19">
        <f>IF(AND('[1]Ponderación por derecho'!$B$13&lt;&gt;1,'[1]Ponderación por derecho'!$B$13&lt;&gt;0),"Error ponderación",IFERROR(IF(SUM($BI$1126:$BS$1126)=0,0,SUMPRODUCT($BI$1126:$BS$1126,BI458:BS458)),""))</f>
        <v>0.46476804279390788</v>
      </c>
      <c r="BU458" s="34">
        <f t="shared" si="356"/>
        <v>0.47473992656137309</v>
      </c>
      <c r="BV458" s="16">
        <f t="shared" si="357"/>
        <v>0</v>
      </c>
      <c r="BW458" s="34">
        <f t="shared" si="338"/>
        <v>0.37394479539386849</v>
      </c>
      <c r="BX458" s="34">
        <f t="shared" si="339"/>
        <v>-7.6299784896927307E-3</v>
      </c>
      <c r="BY458" s="34">
        <f t="shared" si="358"/>
        <v>-4.3565900771799115E-2</v>
      </c>
      <c r="BZ458" s="34">
        <f t="shared" si="359"/>
        <v>-0.10758297204412555</v>
      </c>
      <c r="CA458" s="19">
        <f t="shared" si="340"/>
        <v>-8.269971982006194E-2</v>
      </c>
      <c r="CB458" s="16"/>
      <c r="CC458" s="5">
        <f t="shared" si="341"/>
        <v>23807</v>
      </c>
      <c r="CD458" s="6">
        <f t="shared" si="342"/>
        <v>5.2638706369496982E-3</v>
      </c>
      <c r="CE458" s="19">
        <f t="shared" si="343"/>
        <v>2.9023136540919681</v>
      </c>
      <c r="CF458" s="4">
        <f t="shared" si="344"/>
        <v>1.5277403622992894E-2</v>
      </c>
      <c r="CG458" s="3">
        <f>IF('Ponderación por derecho'!$D$20="Error ponderación","",CF458/$CF$1127)</f>
        <v>1.0263614180303049E-2</v>
      </c>
      <c r="CH458" s="39"/>
    </row>
    <row r="459" spans="1:86" ht="18.95" customHeight="1">
      <c r="A459" s="7">
        <v>23815</v>
      </c>
      <c r="B459" s="7" t="s">
        <v>304</v>
      </c>
      <c r="C459" s="7" t="s">
        <v>656</v>
      </c>
      <c r="D459" s="5">
        <v>0</v>
      </c>
      <c r="E459" s="5">
        <v>1895</v>
      </c>
      <c r="F459" s="5"/>
      <c r="G459" s="5"/>
      <c r="H459" s="5"/>
      <c r="I459" s="5"/>
      <c r="J459" s="5"/>
      <c r="K459" s="85">
        <v>0</v>
      </c>
      <c r="L459" s="85">
        <v>3.2393999999999999E-3</v>
      </c>
      <c r="M459" s="85">
        <v>0</v>
      </c>
      <c r="N459" s="85">
        <v>0</v>
      </c>
      <c r="O459" s="85">
        <v>0</v>
      </c>
      <c r="P459" s="85">
        <v>8.6100000000000006E-5</v>
      </c>
      <c r="Q459" s="85">
        <v>3.6966999999999998E-3</v>
      </c>
      <c r="R459" s="85">
        <v>7.8980000000000001E-4</v>
      </c>
      <c r="S459" s="85">
        <v>1.8090000000000001E-4</v>
      </c>
      <c r="T459" s="5">
        <v>0.98551449999999996</v>
      </c>
      <c r="U459" s="5">
        <v>7.3426500000000006E-2</v>
      </c>
      <c r="V459" s="5">
        <v>0.78421580000000002</v>
      </c>
      <c r="W459" s="5">
        <v>0.60389610000000005</v>
      </c>
      <c r="X459" s="5">
        <v>0.86413589999999996</v>
      </c>
      <c r="Y459" s="5">
        <v>0.84615390000000001</v>
      </c>
      <c r="Z459" s="5">
        <v>0.16543569999999999</v>
      </c>
      <c r="AA459" s="5">
        <v>0</v>
      </c>
      <c r="AB459" s="5">
        <v>0</v>
      </c>
      <c r="AC459" s="5">
        <v>0.55120000000000002</v>
      </c>
      <c r="AD459" s="40">
        <v>20474.934036939314</v>
      </c>
      <c r="AE459" s="19">
        <v>0</v>
      </c>
      <c r="AF459" s="5">
        <v>0</v>
      </c>
      <c r="AG459" s="5">
        <v>0</v>
      </c>
      <c r="AH459" s="32">
        <v>0</v>
      </c>
      <c r="AI459" s="32">
        <v>0</v>
      </c>
      <c r="AJ459" s="32">
        <v>1</v>
      </c>
      <c r="AK459" s="16"/>
      <c r="AL459" s="34" t="str">
        <f t="shared" si="315"/>
        <v/>
      </c>
      <c r="AM459" s="34" t="str">
        <f t="shared" si="316"/>
        <v/>
      </c>
      <c r="AN459" s="34" t="str">
        <f t="shared" si="317"/>
        <v/>
      </c>
      <c r="AO459" s="34" t="str">
        <f t="shared" si="318"/>
        <v/>
      </c>
      <c r="AP459" s="34" t="str">
        <f t="shared" si="319"/>
        <v/>
      </c>
      <c r="AQ459" s="34">
        <f t="shared" si="320"/>
        <v>-0.3929029539360685</v>
      </c>
      <c r="AR459" s="34">
        <f t="shared" si="321"/>
        <v>-0.49574588836936667</v>
      </c>
      <c r="AS459" s="34">
        <f t="shared" si="322"/>
        <v>-0.95991233330143277</v>
      </c>
      <c r="AT459" s="34">
        <f t="shared" si="323"/>
        <v>-0.15074875333706975</v>
      </c>
      <c r="AU459" s="34">
        <f t="shared" si="324"/>
        <v>-0.42992876172112682</v>
      </c>
      <c r="AV459" s="34">
        <f t="shared" si="325"/>
        <v>-0.64671302213574644</v>
      </c>
      <c r="AW459" s="34">
        <f t="shared" si="326"/>
        <v>-0.30808771892414821</v>
      </c>
      <c r="AX459" s="34">
        <f t="shared" si="327"/>
        <v>-0.17678518598124879</v>
      </c>
      <c r="AY459" s="34">
        <f t="shared" si="328"/>
        <v>-0.20309061358701419</v>
      </c>
      <c r="AZ459" s="34">
        <f t="shared" si="329"/>
        <v>0.75610259514626754</v>
      </c>
      <c r="BA459" s="34">
        <f t="shared" si="330"/>
        <v>-1.2558732702191941</v>
      </c>
      <c r="BB459" s="34">
        <f t="shared" si="331"/>
        <v>-0.39681144920923539</v>
      </c>
      <c r="BC459" s="34">
        <f t="shared" si="332"/>
        <v>-0.31748568111462366</v>
      </c>
      <c r="BD459" s="34">
        <f t="shared" si="333"/>
        <v>0.68404874712739072</v>
      </c>
      <c r="BE459" s="34">
        <f t="shared" si="334"/>
        <v>-0.23903546871989734</v>
      </c>
      <c r="BF459" s="34">
        <f t="shared" si="335"/>
        <v>0.6389648674364331</v>
      </c>
      <c r="BG459" s="34">
        <f t="shared" si="336"/>
        <v>-0.258133953880894</v>
      </c>
      <c r="BH459" s="34">
        <f t="shared" si="337"/>
        <v>-0.11506432621005545</v>
      </c>
      <c r="BI459" s="19">
        <f t="shared" si="345"/>
        <v>-0.8243881120776313</v>
      </c>
      <c r="BJ459" s="19">
        <f t="shared" si="346"/>
        <v>-0.446278668789301</v>
      </c>
      <c r="BK459" s="19">
        <f t="shared" si="347"/>
        <v>-0.63869900720802819</v>
      </c>
      <c r="BL459" s="19">
        <f t="shared" si="348"/>
        <v>-0.15074875333706975</v>
      </c>
      <c r="BM459" s="19">
        <f t="shared" si="349"/>
        <v>0.12705999270313195</v>
      </c>
      <c r="BN459" s="19">
        <f t="shared" si="350"/>
        <v>-0.44287424542782189</v>
      </c>
      <c r="BO459" s="19">
        <f t="shared" si="351"/>
        <v>0.22400743811105966</v>
      </c>
      <c r="BP459" s="19">
        <f t="shared" si="352"/>
        <v>-0.17678518598124879</v>
      </c>
      <c r="BQ459" s="19">
        <f t="shared" si="353"/>
        <v>0.21793712692470946</v>
      </c>
      <c r="BR459" s="19">
        <f t="shared" si="354"/>
        <v>-0.23061228373395409</v>
      </c>
      <c r="BS459" s="19">
        <f t="shared" si="355"/>
        <v>-0.15907746989853483</v>
      </c>
      <c r="BT459" s="19">
        <f>IF(AND('[1]Ponderación por derecho'!$B$13&lt;&gt;1,'[1]Ponderación por derecho'!$B$13&lt;&gt;0),"Error ponderación",IFERROR(IF(SUM($BI$1126:$BS$1126)=0,0,SUMPRODUCT($BI$1126:$BS$1126,BI459:BS459)),""))</f>
        <v>-0.11011428833067696</v>
      </c>
      <c r="BU459" s="34">
        <f t="shared" si="356"/>
        <v>-0.10608479769321789</v>
      </c>
      <c r="BV459" s="16">
        <f t="shared" si="357"/>
        <v>0</v>
      </c>
      <c r="BW459" s="34">
        <f t="shared" si="338"/>
        <v>0.5621234666243321</v>
      </c>
      <c r="BX459" s="34">
        <f t="shared" si="339"/>
        <v>-4.8397715027359046E-2</v>
      </c>
      <c r="BY459" s="34">
        <f t="shared" si="358"/>
        <v>-2.7676504258153067</v>
      </c>
      <c r="BZ459" s="34">
        <f t="shared" si="359"/>
        <v>0.75130822473944459</v>
      </c>
      <c r="CA459" s="19">
        <f t="shared" si="340"/>
        <v>0.57012900004235889</v>
      </c>
      <c r="CB459" s="16"/>
      <c r="CC459" s="5">
        <f t="shared" si="341"/>
        <v>23815</v>
      </c>
      <c r="CD459" s="6">
        <f t="shared" si="342"/>
        <v>2.7713048999887979E-4</v>
      </c>
      <c r="CE459" s="19">
        <f t="shared" si="343"/>
        <v>1.7792441500796528</v>
      </c>
      <c r="CF459" s="4">
        <f t="shared" si="344"/>
        <v>4.9308280313921458E-4</v>
      </c>
      <c r="CG459" s="3">
        <f>IF('Ponderación por derecho'!$D$20="Error ponderación","",CF459/$CF$1127)</f>
        <v>3.3126123883685086E-4</v>
      </c>
      <c r="CH459" s="39"/>
    </row>
    <row r="460" spans="1:86" ht="18.95" customHeight="1">
      <c r="A460" s="7">
        <v>23855</v>
      </c>
      <c r="B460" s="7" t="s">
        <v>304</v>
      </c>
      <c r="C460" s="7" t="s">
        <v>655</v>
      </c>
      <c r="D460" s="5">
        <v>0</v>
      </c>
      <c r="E460" s="5">
        <v>21969</v>
      </c>
      <c r="F460" s="5">
        <v>88.142110000000002</v>
      </c>
      <c r="G460" s="5">
        <v>65.958780000000004</v>
      </c>
      <c r="H460" s="5">
        <v>83.941680000000005</v>
      </c>
      <c r="I460" s="5">
        <v>22.038060000000002</v>
      </c>
      <c r="J460" s="5">
        <v>48.890340000000002</v>
      </c>
      <c r="K460" s="85">
        <v>2.3456399999999999E-2</v>
      </c>
      <c r="L460" s="85">
        <v>2.9415899999999998E-2</v>
      </c>
      <c r="M460" s="85">
        <v>8.4965499999999999E-2</v>
      </c>
      <c r="N460" s="85">
        <v>1.5330000000000001E-4</v>
      </c>
      <c r="O460" s="85">
        <v>1.9960999999999998E-3</v>
      </c>
      <c r="P460" s="85">
        <v>1.65218E-2</v>
      </c>
      <c r="Q460" s="85">
        <v>1.0812E-3</v>
      </c>
      <c r="R460" s="85">
        <v>1.06E-5</v>
      </c>
      <c r="S460" s="85">
        <v>8.1699999999999994E-5</v>
      </c>
      <c r="T460" s="5">
        <v>0.96404460000000003</v>
      </c>
      <c r="U460" s="5">
        <v>0.2508051</v>
      </c>
      <c r="V460" s="5">
        <v>0.7999735</v>
      </c>
      <c r="W460" s="5">
        <v>0.63921119999999998</v>
      </c>
      <c r="X460" s="5">
        <v>0.83989939999999996</v>
      </c>
      <c r="Y460" s="5">
        <v>0.75109190000000003</v>
      </c>
      <c r="Z460" s="5">
        <v>2.0611500000000001E-2</v>
      </c>
      <c r="AA460" s="5">
        <v>0</v>
      </c>
      <c r="AB460" s="5">
        <v>4.5519999999999998E-5</v>
      </c>
      <c r="AC460" s="5">
        <v>0.502</v>
      </c>
      <c r="AD460" s="40">
        <v>248222.85948381812</v>
      </c>
      <c r="AE460" s="19">
        <v>0.84811320000000001</v>
      </c>
      <c r="AF460" s="5">
        <v>1</v>
      </c>
      <c r="AG460" s="5">
        <v>1</v>
      </c>
      <c r="AH460" s="32">
        <v>1</v>
      </c>
      <c r="AI460" s="32">
        <v>0</v>
      </c>
      <c r="AJ460" s="32">
        <v>1</v>
      </c>
      <c r="AK460" s="16"/>
      <c r="AL460" s="34">
        <f t="shared" si="315"/>
        <v>1.1406300355199241</v>
      </c>
      <c r="AM460" s="34">
        <f t="shared" si="316"/>
        <v>0.97838113559548323</v>
      </c>
      <c r="AN460" s="34">
        <f t="shared" si="317"/>
        <v>1.1465129703746002</v>
      </c>
      <c r="AO460" s="34">
        <f t="shared" si="318"/>
        <v>0.20863436933602778</v>
      </c>
      <c r="AP460" s="34">
        <f t="shared" si="319"/>
        <v>1.8159246335854764</v>
      </c>
      <c r="AQ460" s="34">
        <f t="shared" si="320"/>
        <v>0.27063237772330667</v>
      </c>
      <c r="AR460" s="34">
        <f t="shared" si="321"/>
        <v>0.42036833783049715</v>
      </c>
      <c r="AS460" s="34">
        <f t="shared" si="322"/>
        <v>0.36207786771661055</v>
      </c>
      <c r="AT460" s="34">
        <f t="shared" si="323"/>
        <v>-0.14723114987547881</v>
      </c>
      <c r="AU460" s="34">
        <f t="shared" si="324"/>
        <v>-0.37921913022831716</v>
      </c>
      <c r="AV460" s="34">
        <f t="shared" si="325"/>
        <v>-0.24877624649548666</v>
      </c>
      <c r="AW460" s="34">
        <f t="shared" si="326"/>
        <v>-0.38136111749149537</v>
      </c>
      <c r="AX460" s="34">
        <f t="shared" si="327"/>
        <v>-0.20166933411405955</v>
      </c>
      <c r="AY460" s="34">
        <f t="shared" si="328"/>
        <v>-0.20694214768417962</v>
      </c>
      <c r="AZ460" s="34">
        <f t="shared" si="329"/>
        <v>0.38311974235088064</v>
      </c>
      <c r="BA460" s="34">
        <f t="shared" si="330"/>
        <v>0.43019216646922392</v>
      </c>
      <c r="BB460" s="34">
        <f t="shared" si="331"/>
        <v>-1.0290324688225867E-2</v>
      </c>
      <c r="BC460" s="34">
        <f t="shared" si="332"/>
        <v>7.6887104896577879E-2</v>
      </c>
      <c r="BD460" s="34">
        <f t="shared" si="333"/>
        <v>0.39358986783455913</v>
      </c>
      <c r="BE460" s="34">
        <f t="shared" si="334"/>
        <v>-1.6925430014049123</v>
      </c>
      <c r="BF460" s="34">
        <f t="shared" si="335"/>
        <v>-0.80994910763335315</v>
      </c>
      <c r="BG460" s="34">
        <f t="shared" si="336"/>
        <v>-0.258133953880894</v>
      </c>
      <c r="BH460" s="34">
        <f t="shared" si="337"/>
        <v>-0.11392964469316584</v>
      </c>
      <c r="BI460" s="19">
        <f t="shared" si="345"/>
        <v>0.61577917152237693</v>
      </c>
      <c r="BJ460" s="19">
        <f t="shared" si="346"/>
        <v>0.46281971624591822</v>
      </c>
      <c r="BK460" s="19">
        <f t="shared" si="347"/>
        <v>0.52653166937770413</v>
      </c>
      <c r="BL460" s="19">
        <f t="shared" si="348"/>
        <v>0.49669944282222267</v>
      </c>
      <c r="BM460" s="19">
        <f t="shared" si="349"/>
        <v>0.6100984570639062</v>
      </c>
      <c r="BN460" s="19">
        <f t="shared" si="350"/>
        <v>-0.26689640412682497</v>
      </c>
      <c r="BO460" s="19">
        <f t="shared" si="351"/>
        <v>7.0130998065137687E-2</v>
      </c>
      <c r="BP460" s="19">
        <f t="shared" si="352"/>
        <v>0.46948035070293231</v>
      </c>
      <c r="BQ460" s="19">
        <f t="shared" si="353"/>
        <v>4.1246260067463791E-2</v>
      </c>
      <c r="BR460" s="19">
        <f t="shared" si="354"/>
        <v>0.22518464465161683</v>
      </c>
      <c r="BS460" s="19">
        <f t="shared" si="355"/>
        <v>0.27325274771419289</v>
      </c>
      <c r="BT460" s="19">
        <f>IF(AND('[1]Ponderación por derecho'!$B$13&lt;&gt;1,'[1]Ponderación por derecho'!$B$13&lt;&gt;0),"Error ponderación",IFERROR(IF(SUM($BI$1126:$BS$1126)=0,0,SUMPRODUCT($BI$1126:$BS$1126,BI460:BS460)),""))</f>
        <v>4.7560521043705013E-2</v>
      </c>
      <c r="BU460" s="34">
        <f t="shared" si="356"/>
        <v>5.3219850786096159E-2</v>
      </c>
      <c r="BV460" s="16">
        <f t="shared" si="357"/>
        <v>0</v>
      </c>
      <c r="BW460" s="34">
        <f t="shared" si="338"/>
        <v>-0.15006042757096041</v>
      </c>
      <c r="BX460" s="34">
        <f t="shared" si="339"/>
        <v>-3.5575108453565284E-2</v>
      </c>
      <c r="BY460" s="34">
        <f t="shared" si="358"/>
        <v>0.73585719375712888</v>
      </c>
      <c r="BZ460" s="34">
        <f t="shared" si="359"/>
        <v>-0.18340721924420103</v>
      </c>
      <c r="CA460" s="19">
        <f t="shared" si="340"/>
        <v>-0.14033245190478777</v>
      </c>
      <c r="CB460" s="16"/>
      <c r="CC460" s="5">
        <f t="shared" si="341"/>
        <v>23855</v>
      </c>
      <c r="CD460" s="6">
        <f t="shared" si="342"/>
        <v>3.2128125249527122E-3</v>
      </c>
      <c r="CE460" s="19">
        <f t="shared" si="343"/>
        <v>2.61490006026935</v>
      </c>
      <c r="CF460" s="4">
        <f t="shared" si="344"/>
        <v>8.4011836651329691E-3</v>
      </c>
      <c r="CG460" s="3">
        <f>IF('Ponderación por derecho'!$D$20="Error ponderación","",CF460/$CF$1127)</f>
        <v>5.6440550976224729E-3</v>
      </c>
      <c r="CH460" s="39"/>
    </row>
    <row r="461" spans="1:86" ht="18.95" customHeight="1">
      <c r="A461" s="7">
        <v>25001</v>
      </c>
      <c r="B461" s="7" t="s">
        <v>549</v>
      </c>
      <c r="C461" s="7" t="s">
        <v>654</v>
      </c>
      <c r="D461" s="5">
        <v>0</v>
      </c>
      <c r="E461" s="5">
        <v>1599</v>
      </c>
      <c r="F461" s="5">
        <v>45.076450000000001</v>
      </c>
      <c r="G461" s="5">
        <v>46.12724</v>
      </c>
      <c r="H461" s="5">
        <v>65.709159999999997</v>
      </c>
      <c r="I461" s="5">
        <v>5.8241849999999999</v>
      </c>
      <c r="J461" s="5">
        <v>9.3667359999999995</v>
      </c>
      <c r="K461" s="85"/>
      <c r="L461" s="85">
        <v>4.0999000000000001E-3</v>
      </c>
      <c r="M461" s="85">
        <v>5.2199000000000004E-3</v>
      </c>
      <c r="N461" s="85">
        <v>0</v>
      </c>
      <c r="O461" s="85">
        <v>1.4467E-3</v>
      </c>
      <c r="P461" s="85">
        <v>6.5316000000000003E-3</v>
      </c>
      <c r="Q461" s="85">
        <v>1.36E-4</v>
      </c>
      <c r="R461" s="85">
        <v>0</v>
      </c>
      <c r="S461" s="85">
        <v>0</v>
      </c>
      <c r="T461" s="5">
        <v>0.96308729999999998</v>
      </c>
      <c r="U461" s="5">
        <v>0.1845638</v>
      </c>
      <c r="V461" s="5">
        <v>0.80089489999999997</v>
      </c>
      <c r="W461" s="5">
        <v>0.50671140000000003</v>
      </c>
      <c r="X461" s="5">
        <v>0.68456379999999994</v>
      </c>
      <c r="Y461" s="5">
        <v>0.88702460000000005</v>
      </c>
      <c r="Z461" s="5">
        <v>0.1883562</v>
      </c>
      <c r="AA461" s="5">
        <v>0</v>
      </c>
      <c r="AB461" s="5">
        <v>1.8761699999999999E-3</v>
      </c>
      <c r="AC461" s="5">
        <v>0.52580000000000005</v>
      </c>
      <c r="AD461" s="40">
        <v>156657.28580362728</v>
      </c>
      <c r="AE461" s="19">
        <v>0.35377360000000002</v>
      </c>
      <c r="AF461" s="5">
        <v>0</v>
      </c>
      <c r="AG461" s="5">
        <v>0</v>
      </c>
      <c r="AH461" s="32">
        <v>1</v>
      </c>
      <c r="AI461" s="32">
        <v>0</v>
      </c>
      <c r="AJ461" s="32">
        <v>0</v>
      </c>
      <c r="AK461" s="16"/>
      <c r="AL461" s="34">
        <f t="shared" si="315"/>
        <v>-1.4882226603195259</v>
      </c>
      <c r="AM461" s="34">
        <f t="shared" si="316"/>
        <v>-1.0137152907198916</v>
      </c>
      <c r="AN461" s="34">
        <f t="shared" si="317"/>
        <v>-1.0458330261457205</v>
      </c>
      <c r="AO461" s="34">
        <f t="shared" si="318"/>
        <v>-1.2385428347712477</v>
      </c>
      <c r="AP461" s="34">
        <f t="shared" si="319"/>
        <v>-1.1692876185722658</v>
      </c>
      <c r="AQ461" s="34" t="str">
        <f t="shared" si="320"/>
        <v/>
      </c>
      <c r="AR461" s="34">
        <f t="shared" si="321"/>
        <v>-0.46563046836879429</v>
      </c>
      <c r="AS461" s="34">
        <f t="shared" si="322"/>
        <v>-0.8786951728034178</v>
      </c>
      <c r="AT461" s="34">
        <f t="shared" si="323"/>
        <v>-0.15074875333706975</v>
      </c>
      <c r="AU461" s="34">
        <f t="shared" si="324"/>
        <v>-0.39317628244621688</v>
      </c>
      <c r="AV461" s="34">
        <f t="shared" si="325"/>
        <v>-0.49065629882068862</v>
      </c>
      <c r="AW461" s="34">
        <f t="shared" si="326"/>
        <v>-0.40784095550558691</v>
      </c>
      <c r="AX461" s="34">
        <f t="shared" si="327"/>
        <v>-0.20200785050292994</v>
      </c>
      <c r="AY461" s="34">
        <f t="shared" si="328"/>
        <v>-0.21011422768154267</v>
      </c>
      <c r="AZ461" s="34">
        <f t="shared" si="329"/>
        <v>0.36648918119404977</v>
      </c>
      <c r="BA461" s="34">
        <f t="shared" si="330"/>
        <v>-0.19946195421561921</v>
      </c>
      <c r="BB461" s="34">
        <f t="shared" si="331"/>
        <v>1.2310725219669541E-2</v>
      </c>
      <c r="BC461" s="34">
        <f t="shared" si="332"/>
        <v>-1.4027721703688774</v>
      </c>
      <c r="BD461" s="34">
        <f t="shared" si="333"/>
        <v>-1.4680074869930597</v>
      </c>
      <c r="BE461" s="34">
        <f t="shared" si="334"/>
        <v>0.38588164133574543</v>
      </c>
      <c r="BF461" s="34">
        <f t="shared" si="335"/>
        <v>0.86827621709751912</v>
      </c>
      <c r="BG461" s="34">
        <f t="shared" si="336"/>
        <v>-0.258133953880894</v>
      </c>
      <c r="BH461" s="34">
        <f t="shared" si="337"/>
        <v>-6.829685209883507E-2</v>
      </c>
      <c r="BI461" s="19">
        <f t="shared" si="345"/>
        <v>-0.62264749018066989</v>
      </c>
      <c r="BJ461" s="19">
        <f t="shared" si="346"/>
        <v>-0.48901167795633887</v>
      </c>
      <c r="BK461" s="19">
        <f t="shared" si="347"/>
        <v>-1.2565633344972738</v>
      </c>
      <c r="BL461" s="19">
        <f t="shared" si="348"/>
        <v>-0.8194857068282978</v>
      </c>
      <c r="BM461" s="19">
        <f t="shared" si="349"/>
        <v>-1.0101571293371807</v>
      </c>
      <c r="BN461" s="19">
        <f t="shared" si="350"/>
        <v>-0.53099910593482302</v>
      </c>
      <c r="BO461" s="19">
        <f t="shared" si="351"/>
        <v>-0.42663153636092827</v>
      </c>
      <c r="BP461" s="19">
        <f t="shared" si="352"/>
        <v>-0.84511525541122789</v>
      </c>
      <c r="BQ461" s="19">
        <f t="shared" si="353"/>
        <v>-0.27668689030118315</v>
      </c>
      <c r="BR461" s="19">
        <f t="shared" si="354"/>
        <v>-0.65215694729398754</v>
      </c>
      <c r="BS461" s="19">
        <f t="shared" si="355"/>
        <v>-0.58887791336663453</v>
      </c>
      <c r="BT461" s="19">
        <f>IF(AND('[1]Ponderación por derecho'!$B$13&lt;&gt;1,'[1]Ponderación por derecho'!$B$13&lt;&gt;0),"Error ponderación",IFERROR(IF(SUM($BI$1126:$BS$1126)=0,0,SUMPRODUCT($BI$1126:$BS$1126,BI461:BS461)),""))</f>
        <v>-0.47041783555217886</v>
      </c>
      <c r="BU461" s="34">
        <f t="shared" si="356"/>
        <v>-0.47011269893954705</v>
      </c>
      <c r="BV461" s="16">
        <f t="shared" si="357"/>
        <v>0</v>
      </c>
      <c r="BW461" s="34">
        <f t="shared" si="338"/>
        <v>0.19445129360481161</v>
      </c>
      <c r="BX461" s="34">
        <f t="shared" si="339"/>
        <v>-4.0730410416035485E-2</v>
      </c>
      <c r="BY461" s="34">
        <f t="shared" si="358"/>
        <v>-1.3062317104792276</v>
      </c>
      <c r="BZ461" s="34">
        <f t="shared" si="359"/>
        <v>0.38417027576348378</v>
      </c>
      <c r="CA461" s="19">
        <f t="shared" si="340"/>
        <v>0.29107363407696851</v>
      </c>
      <c r="CB461" s="16"/>
      <c r="CC461" s="5">
        <f t="shared" si="341"/>
        <v>25001</v>
      </c>
      <c r="CD461" s="6">
        <f t="shared" si="342"/>
        <v>2.3384256121805212E-4</v>
      </c>
      <c r="CE461" s="19">
        <f t="shared" si="343"/>
        <v>0.94643449958429582</v>
      </c>
      <c r="CF461" s="4">
        <f t="shared" si="344"/>
        <v>2.2131666740791723E-4</v>
      </c>
      <c r="CG461" s="3">
        <f>IF('Ponderación por derecho'!$D$20="Error ponderación","",CF461/$CF$1127)</f>
        <v>1.4868422292166401E-4</v>
      </c>
      <c r="CH461" s="39"/>
    </row>
    <row r="462" spans="1:86" ht="18.95" customHeight="1">
      <c r="A462" s="7">
        <v>25019</v>
      </c>
      <c r="B462" s="7" t="s">
        <v>549</v>
      </c>
      <c r="C462" s="7" t="s">
        <v>405</v>
      </c>
      <c r="D462" s="5">
        <v>0</v>
      </c>
      <c r="E462" s="5">
        <v>488</v>
      </c>
      <c r="F462" s="5">
        <v>61.621429999999997</v>
      </c>
      <c r="G462" s="5">
        <v>51.696480000000001</v>
      </c>
      <c r="H462" s="5">
        <v>69.370760000000004</v>
      </c>
      <c r="I462" s="5">
        <v>24.028379999999999</v>
      </c>
      <c r="J462" s="5">
        <v>12.06663</v>
      </c>
      <c r="K462" s="85">
        <v>0</v>
      </c>
      <c r="L462" s="85">
        <v>9.2729000000000006E-3</v>
      </c>
      <c r="M462" s="85">
        <v>5.18536E-2</v>
      </c>
      <c r="N462" s="85">
        <v>0</v>
      </c>
      <c r="O462" s="85">
        <v>1.1633900000000001E-2</v>
      </c>
      <c r="P462" s="85">
        <v>3.4983000000000002E-3</v>
      </c>
      <c r="Q462" s="85">
        <v>1.02495E-2</v>
      </c>
      <c r="R462" s="85">
        <v>5.0920000000000002E-4</v>
      </c>
      <c r="S462" s="85">
        <v>9.7879999999999994E-4</v>
      </c>
      <c r="T462" s="5">
        <v>0.98189130000000002</v>
      </c>
      <c r="U462" s="5">
        <v>0.18913479999999999</v>
      </c>
      <c r="V462" s="5">
        <v>0.80281690000000006</v>
      </c>
      <c r="W462" s="5">
        <v>0.59959759999999995</v>
      </c>
      <c r="X462" s="5">
        <v>0.74849089999999996</v>
      </c>
      <c r="Y462" s="5">
        <v>0.89134809999999998</v>
      </c>
      <c r="Z462" s="5">
        <v>0.1923077</v>
      </c>
      <c r="AA462" s="5">
        <v>9.2213099999999999E-3</v>
      </c>
      <c r="AB462" s="5">
        <v>2.0491799999999998E-3</v>
      </c>
      <c r="AC462" s="5">
        <v>0.53159999999999996</v>
      </c>
      <c r="AD462" s="40">
        <v>0</v>
      </c>
      <c r="AE462" s="19">
        <v>0.65943399999999996</v>
      </c>
      <c r="AF462" s="5">
        <v>0</v>
      </c>
      <c r="AG462" s="5">
        <v>0</v>
      </c>
      <c r="AH462" s="32">
        <v>1</v>
      </c>
      <c r="AI462" s="32">
        <v>0</v>
      </c>
      <c r="AJ462" s="32">
        <v>0</v>
      </c>
      <c r="AK462" s="16"/>
      <c r="AL462" s="34">
        <f t="shared" si="315"/>
        <v>-0.47826913178635655</v>
      </c>
      <c r="AM462" s="34">
        <f t="shared" si="316"/>
        <v>-0.45428001230517268</v>
      </c>
      <c r="AN462" s="34">
        <f t="shared" si="317"/>
        <v>-0.60554862767206907</v>
      </c>
      <c r="AO462" s="34">
        <f t="shared" si="318"/>
        <v>0.38628133731122111</v>
      </c>
      <c r="AP462" s="34">
        <f t="shared" si="319"/>
        <v>-0.96536500442181605</v>
      </c>
      <c r="AQ462" s="34">
        <f t="shared" si="320"/>
        <v>-0.3929029539360685</v>
      </c>
      <c r="AR462" s="34">
        <f t="shared" si="321"/>
        <v>-0.28458797253734636</v>
      </c>
      <c r="AS462" s="34">
        <f t="shared" si="322"/>
        <v>-0.15311485564863003</v>
      </c>
      <c r="AT462" s="34">
        <f t="shared" si="323"/>
        <v>-0.15074875333706975</v>
      </c>
      <c r="AU462" s="34">
        <f t="shared" si="324"/>
        <v>-0.13437704496134603</v>
      </c>
      <c r="AV462" s="34">
        <f t="shared" si="325"/>
        <v>-0.56409774771240606</v>
      </c>
      <c r="AW462" s="34">
        <f t="shared" si="326"/>
        <v>-0.12451061086369608</v>
      </c>
      <c r="AX462" s="34">
        <f t="shared" si="327"/>
        <v>-0.18574628963379847</v>
      </c>
      <c r="AY462" s="34">
        <f t="shared" si="328"/>
        <v>-0.17211138923088223</v>
      </c>
      <c r="AZ462" s="34">
        <f t="shared" si="329"/>
        <v>0.69315905687882218</v>
      </c>
      <c r="BA462" s="34">
        <f t="shared" si="330"/>
        <v>-0.1560124901252343</v>
      </c>
      <c r="BB462" s="34">
        <f t="shared" si="331"/>
        <v>5.9455524354658527E-2</v>
      </c>
      <c r="BC462" s="34">
        <f t="shared" si="332"/>
        <v>-0.36548813390873131</v>
      </c>
      <c r="BD462" s="34">
        <f t="shared" si="333"/>
        <v>-0.70188226996746694</v>
      </c>
      <c r="BE462" s="34">
        <f t="shared" si="334"/>
        <v>0.45198839079992198</v>
      </c>
      <c r="BF462" s="34">
        <f t="shared" si="335"/>
        <v>0.90780955180600198</v>
      </c>
      <c r="BG462" s="34">
        <f t="shared" si="336"/>
        <v>0.46267792221941245</v>
      </c>
      <c r="BH462" s="34">
        <f t="shared" si="337"/>
        <v>-6.3984214813310722E-2</v>
      </c>
      <c r="BI462" s="19">
        <f t="shared" si="345"/>
        <v>-0.38482135724445726</v>
      </c>
      <c r="BJ462" s="19">
        <f t="shared" si="346"/>
        <v>-0.22647082016262018</v>
      </c>
      <c r="BK462" s="19">
        <f t="shared" si="347"/>
        <v>-0.33229070711457265</v>
      </c>
      <c r="BL462" s="19">
        <f t="shared" si="348"/>
        <v>-0.31450894256171313</v>
      </c>
      <c r="BM462" s="19">
        <f t="shared" si="349"/>
        <v>-0.60054143978354302</v>
      </c>
      <c r="BN462" s="19">
        <f t="shared" si="350"/>
        <v>-0.19679282956628019</v>
      </c>
      <c r="BO462" s="19">
        <f t="shared" si="351"/>
        <v>0.31830992777544909</v>
      </c>
      <c r="BP462" s="19">
        <f t="shared" si="352"/>
        <v>-0.33200771071007751</v>
      </c>
      <c r="BQ462" s="19">
        <f t="shared" si="353"/>
        <v>8.5809676929587742E-2</v>
      </c>
      <c r="BR462" s="19">
        <f t="shared" si="354"/>
        <v>-6.2567532932608777E-2</v>
      </c>
      <c r="BS462" s="19">
        <f t="shared" si="355"/>
        <v>-0.23812157861018315</v>
      </c>
      <c r="BT462" s="19">
        <f>IF(AND('[1]Ponderación por derecho'!$B$13&lt;&gt;1,'[1]Ponderación por derecho'!$B$13&lt;&gt;0),"Error ponderación",IFERROR(IF(SUM($BI$1126:$BS$1126)=0,0,SUMPRODUCT($BI$1126:$BS$1126,BI462:BS462)),""))</f>
        <v>5.4822950985316449E-2</v>
      </c>
      <c r="BU462" s="34">
        <f t="shared" si="356"/>
        <v>6.0557350374930465E-2</v>
      </c>
      <c r="BV462" s="16">
        <f t="shared" si="357"/>
        <v>0</v>
      </c>
      <c r="BW462" s="34">
        <f t="shared" si="338"/>
        <v>0.27840793153840176</v>
      </c>
      <c r="BX462" s="34">
        <f t="shared" si="339"/>
        <v>-4.9550489627895586E-2</v>
      </c>
      <c r="BY462" s="34">
        <f t="shared" si="358"/>
        <v>-4.3565900771799115E-2</v>
      </c>
      <c r="BZ462" s="34">
        <f t="shared" si="359"/>
        <v>-6.1763847046235686E-2</v>
      </c>
      <c r="CA462" s="19">
        <f t="shared" si="340"/>
        <v>-4.7873375307968709E-2</v>
      </c>
      <c r="CB462" s="16"/>
      <c r="CC462" s="5">
        <f t="shared" si="341"/>
        <v>25019</v>
      </c>
      <c r="CD462" s="6">
        <f t="shared" si="342"/>
        <v>7.136658528731046E-5</v>
      </c>
      <c r="CE462" s="19">
        <f t="shared" si="343"/>
        <v>1.3117875145737958</v>
      </c>
      <c r="CF462" s="4">
        <f t="shared" si="344"/>
        <v>9.3617795537659818E-5</v>
      </c>
      <c r="CG462" s="3">
        <f>IF('Ponderación por derecho'!$D$20="Error ponderación","",CF462/$CF$1127)</f>
        <v>6.2893994131497699E-5</v>
      </c>
      <c r="CH462" s="39"/>
    </row>
    <row r="463" spans="1:86" ht="18.95" customHeight="1">
      <c r="A463" s="7">
        <v>25035</v>
      </c>
      <c r="B463" s="7" t="s">
        <v>549</v>
      </c>
      <c r="C463" s="7" t="s">
        <v>653</v>
      </c>
      <c r="D463" s="5">
        <v>0</v>
      </c>
      <c r="E463" s="5">
        <v>838</v>
      </c>
      <c r="F463" s="5">
        <v>47.330550000000002</v>
      </c>
      <c r="G463" s="5">
        <v>49.91751</v>
      </c>
      <c r="H463" s="5">
        <v>66.414630000000002</v>
      </c>
      <c r="I463" s="5">
        <v>7.7948849999999998</v>
      </c>
      <c r="J463" s="5">
        <v>16.20017</v>
      </c>
      <c r="K463" s="85">
        <v>2.6087800000000001E-2</v>
      </c>
      <c r="L463" s="85">
        <v>1.7906E-3</v>
      </c>
      <c r="M463" s="85">
        <v>0.14030500000000001</v>
      </c>
      <c r="N463" s="85">
        <v>6.0382100000000001E-2</v>
      </c>
      <c r="O463" s="85">
        <v>3.2049999999999998E-4</v>
      </c>
      <c r="P463" s="85">
        <v>1.84257E-2</v>
      </c>
      <c r="Q463" s="85">
        <v>1.4928999999999999E-3</v>
      </c>
      <c r="R463" s="85">
        <v>0</v>
      </c>
      <c r="S463" s="85">
        <v>0</v>
      </c>
      <c r="T463" s="5">
        <v>0.97067040000000004</v>
      </c>
      <c r="U463" s="5">
        <v>0.2932961</v>
      </c>
      <c r="V463" s="5">
        <v>0.84916199999999997</v>
      </c>
      <c r="W463" s="5">
        <v>0.63687150000000003</v>
      </c>
      <c r="X463" s="5">
        <v>0.70391060000000005</v>
      </c>
      <c r="Y463" s="5">
        <v>0.92318429999999996</v>
      </c>
      <c r="Z463" s="5">
        <v>0.25182480000000002</v>
      </c>
      <c r="AA463" s="5">
        <v>0</v>
      </c>
      <c r="AB463" s="5">
        <v>0</v>
      </c>
      <c r="AC463" s="5">
        <v>0.62309999999999999</v>
      </c>
      <c r="AD463" s="40">
        <v>19018.198090692124</v>
      </c>
      <c r="AE463" s="19">
        <v>0.75377360000000004</v>
      </c>
      <c r="AF463" s="5">
        <v>1</v>
      </c>
      <c r="AG463" s="5">
        <v>0</v>
      </c>
      <c r="AH463" s="32">
        <v>1</v>
      </c>
      <c r="AI463" s="32">
        <v>0</v>
      </c>
      <c r="AJ463" s="32">
        <v>0</v>
      </c>
      <c r="AK463" s="16"/>
      <c r="AL463" s="34">
        <f t="shared" si="315"/>
        <v>-1.3506258636678155</v>
      </c>
      <c r="AM463" s="34">
        <f t="shared" si="316"/>
        <v>-0.63297918440790724</v>
      </c>
      <c r="AN463" s="34">
        <f t="shared" si="317"/>
        <v>-0.96100469028401825</v>
      </c>
      <c r="AO463" s="34">
        <f t="shared" si="318"/>
        <v>-1.0626470593237245</v>
      </c>
      <c r="AP463" s="34">
        <f t="shared" si="319"/>
        <v>-0.65315930949621881</v>
      </c>
      <c r="AQ463" s="34">
        <f t="shared" si="320"/>
        <v>0.34506949815647125</v>
      </c>
      <c r="AR463" s="34">
        <f t="shared" si="321"/>
        <v>-0.54645038633198062</v>
      </c>
      <c r="AS463" s="34">
        <f t="shared" si="322"/>
        <v>1.2231129552431717</v>
      </c>
      <c r="AT463" s="34">
        <f t="shared" si="323"/>
        <v>1.2347716900949606</v>
      </c>
      <c r="AU463" s="34">
        <f t="shared" si="324"/>
        <v>-0.42178666618811467</v>
      </c>
      <c r="AV463" s="34">
        <f t="shared" si="325"/>
        <v>-0.20267952854970459</v>
      </c>
      <c r="AW463" s="34">
        <f t="shared" si="326"/>
        <v>-0.36982731585120598</v>
      </c>
      <c r="AX463" s="34">
        <f t="shared" si="327"/>
        <v>-0.20200785050292994</v>
      </c>
      <c r="AY463" s="34">
        <f t="shared" si="328"/>
        <v>-0.21011422768154267</v>
      </c>
      <c r="AZ463" s="34">
        <f t="shared" si="329"/>
        <v>0.49822553166763056</v>
      </c>
      <c r="BA463" s="34">
        <f t="shared" si="330"/>
        <v>0.83408872710465332</v>
      </c>
      <c r="BB463" s="34">
        <f t="shared" si="331"/>
        <v>1.1962559563998569</v>
      </c>
      <c r="BC463" s="34">
        <f t="shared" si="332"/>
        <v>5.0759074466807379E-2</v>
      </c>
      <c r="BD463" s="34">
        <f t="shared" si="333"/>
        <v>-1.2361485203145961</v>
      </c>
      <c r="BE463" s="34">
        <f t="shared" si="334"/>
        <v>0.93876708798772213</v>
      </c>
      <c r="BF463" s="34">
        <f t="shared" si="335"/>
        <v>1.5032567073616756</v>
      </c>
      <c r="BG463" s="34">
        <f t="shared" si="336"/>
        <v>-0.258133953880894</v>
      </c>
      <c r="BH463" s="34">
        <f t="shared" si="337"/>
        <v>-0.11506432621005545</v>
      </c>
      <c r="BI463" s="19">
        <f t="shared" si="345"/>
        <v>7.2717844992368774E-2</v>
      </c>
      <c r="BJ463" s="19">
        <f t="shared" si="346"/>
        <v>5.6087952199896929E-3</v>
      </c>
      <c r="BK463" s="19">
        <f t="shared" si="347"/>
        <v>-2.5584611319278805E-2</v>
      </c>
      <c r="BL463" s="19">
        <f t="shared" si="348"/>
        <v>-5.792708678642744E-2</v>
      </c>
      <c r="BM463" s="19">
        <f t="shared" si="349"/>
        <v>-0.77036483199964323</v>
      </c>
      <c r="BN463" s="19">
        <f t="shared" si="350"/>
        <v>-0.20484610140993262</v>
      </c>
      <c r="BO463" s="19">
        <f t="shared" si="351"/>
        <v>-0.31141628116909997</v>
      </c>
      <c r="BP463" s="19">
        <f t="shared" si="352"/>
        <v>-0.77631685708537268</v>
      </c>
      <c r="BQ463" s="19">
        <f t="shared" si="353"/>
        <v>-1.9161127995894162E-2</v>
      </c>
      <c r="BR463" s="19">
        <f t="shared" si="354"/>
        <v>-0.60629134841008403</v>
      </c>
      <c r="BS463" s="19">
        <f t="shared" si="355"/>
        <v>-0.55860147251980452</v>
      </c>
      <c r="BT463" s="19">
        <f>IF(AND('[1]Ponderación por derecho'!$B$13&lt;&gt;1,'[1]Ponderación por derecho'!$B$13&lt;&gt;0),"Error ponderación",IFERROR(IF(SUM($BI$1126:$BS$1126)=0,0,SUMPRODUCT($BI$1126:$BS$1126,BI463:BS463)),""))</f>
        <v>-0.21604021196353185</v>
      </c>
      <c r="BU463" s="34">
        <f t="shared" si="356"/>
        <v>-0.21310564709923771</v>
      </c>
      <c r="BV463" s="16">
        <f t="shared" si="357"/>
        <v>0</v>
      </c>
      <c r="BW463" s="34">
        <f t="shared" si="338"/>
        <v>1.6028962713528174</v>
      </c>
      <c r="BX463" s="34">
        <f t="shared" si="339"/>
        <v>-4.8479731809219863E-2</v>
      </c>
      <c r="BY463" s="34">
        <f t="shared" si="358"/>
        <v>0.3461456464926651</v>
      </c>
      <c r="BZ463" s="34">
        <f t="shared" si="359"/>
        <v>-0.6335207286787542</v>
      </c>
      <c r="CA463" s="19">
        <f t="shared" si="340"/>
        <v>-0.48245614260898623</v>
      </c>
      <c r="CB463" s="16"/>
      <c r="CC463" s="5">
        <f t="shared" si="341"/>
        <v>25035</v>
      </c>
      <c r="CD463" s="6">
        <f t="shared" si="342"/>
        <v>1.2255163621058642E-4</v>
      </c>
      <c r="CE463" s="19">
        <f t="shared" si="343"/>
        <v>0.77279277831321247</v>
      </c>
      <c r="CF463" s="4">
        <f t="shared" si="344"/>
        <v>9.4707019434009171E-5</v>
      </c>
      <c r="CG463" s="3">
        <f>IF('Ponderación por derecho'!$D$20="Error ponderación","",CF463/$CF$1127)</f>
        <v>6.3625752884750178E-5</v>
      </c>
      <c r="CH463" s="39"/>
    </row>
    <row r="464" spans="1:86" ht="18.95" customHeight="1">
      <c r="A464" s="7">
        <v>25040</v>
      </c>
      <c r="B464" s="7" t="s">
        <v>549</v>
      </c>
      <c r="C464" s="7" t="s">
        <v>652</v>
      </c>
      <c r="D464" s="5">
        <v>0</v>
      </c>
      <c r="E464" s="5">
        <v>437</v>
      </c>
      <c r="F464" s="5">
        <v>52.911529999999999</v>
      </c>
      <c r="G464" s="5">
        <v>54.58231</v>
      </c>
      <c r="H464" s="5">
        <v>70.810810000000004</v>
      </c>
      <c r="I464" s="5">
        <v>9.4471749999999997</v>
      </c>
      <c r="J464" s="5">
        <v>14.7027</v>
      </c>
      <c r="K464" s="85">
        <v>0</v>
      </c>
      <c r="L464" s="85">
        <v>2.90563E-2</v>
      </c>
      <c r="M464" s="85">
        <v>7.1672799999999995E-2</v>
      </c>
      <c r="N464" s="85">
        <v>0</v>
      </c>
      <c r="O464" s="85">
        <v>4.1500200000000001E-2</v>
      </c>
      <c r="P464" s="85">
        <v>1.5994E-3</v>
      </c>
      <c r="Q464" s="85">
        <v>0</v>
      </c>
      <c r="R464" s="85">
        <v>8.0724000000000004E-3</v>
      </c>
      <c r="S464" s="85">
        <v>8.0749999999999995E-4</v>
      </c>
      <c r="T464" s="5">
        <v>0.95337989999999995</v>
      </c>
      <c r="U464" s="5">
        <v>0.16550119999999999</v>
      </c>
      <c r="V464" s="5">
        <v>0.79487180000000002</v>
      </c>
      <c r="W464" s="5">
        <v>0.56643350000000003</v>
      </c>
      <c r="X464" s="5">
        <v>0.72494170000000002</v>
      </c>
      <c r="Y464" s="5">
        <v>0.85314690000000004</v>
      </c>
      <c r="Z464" s="5">
        <v>0.24175820000000001</v>
      </c>
      <c r="AA464" s="5">
        <v>0</v>
      </c>
      <c r="AB464" s="5">
        <v>0</v>
      </c>
      <c r="AC464" s="5">
        <v>0.57969999999999999</v>
      </c>
      <c r="AD464" s="40">
        <v>35659.038901601831</v>
      </c>
      <c r="AE464" s="19">
        <v>0.49433959999999999</v>
      </c>
      <c r="AF464" s="5">
        <v>0</v>
      </c>
      <c r="AG464" s="5">
        <v>0</v>
      </c>
      <c r="AH464" s="32">
        <v>0</v>
      </c>
      <c r="AI464" s="32">
        <v>0</v>
      </c>
      <c r="AJ464" s="32">
        <v>0</v>
      </c>
      <c r="AK464" s="16"/>
      <c r="AL464" s="34">
        <f t="shared" si="315"/>
        <v>-1.0099466701194977</v>
      </c>
      <c r="AM464" s="34">
        <f t="shared" si="316"/>
        <v>-0.16439573554433137</v>
      </c>
      <c r="AN464" s="34">
        <f t="shared" si="317"/>
        <v>-0.43239166131255952</v>
      </c>
      <c r="AO464" s="34">
        <f t="shared" si="318"/>
        <v>-0.91517112142643542</v>
      </c>
      <c r="AP464" s="34">
        <f t="shared" si="319"/>
        <v>-0.76626300801618819</v>
      </c>
      <c r="AQ464" s="34">
        <f t="shared" si="320"/>
        <v>-0.3929029539360685</v>
      </c>
      <c r="AR464" s="34">
        <f t="shared" si="321"/>
        <v>0.40778320705512727</v>
      </c>
      <c r="AS464" s="34">
        <f t="shared" si="322"/>
        <v>0.15525487314737302</v>
      </c>
      <c r="AT464" s="34">
        <f t="shared" si="323"/>
        <v>-0.15074875333706975</v>
      </c>
      <c r="AU464" s="34">
        <f t="shared" si="324"/>
        <v>0.62435701999216398</v>
      </c>
      <c r="AV464" s="34">
        <f t="shared" si="325"/>
        <v>-0.61007340699453516</v>
      </c>
      <c r="AW464" s="34">
        <f t="shared" si="326"/>
        <v>-0.41165100414070804</v>
      </c>
      <c r="AX464" s="34">
        <f t="shared" si="327"/>
        <v>5.5788347376050415E-2</v>
      </c>
      <c r="AY464" s="34">
        <f t="shared" si="328"/>
        <v>-0.17876227421923341</v>
      </c>
      <c r="AZ464" s="34">
        <f t="shared" si="329"/>
        <v>0.19784872431134595</v>
      </c>
      <c r="BA464" s="34">
        <f t="shared" si="330"/>
        <v>-0.380660762828477</v>
      </c>
      <c r="BB464" s="34">
        <f t="shared" si="331"/>
        <v>-0.13543008626312772</v>
      </c>
      <c r="BC464" s="34">
        <f t="shared" si="332"/>
        <v>-0.73584015082370768</v>
      </c>
      <c r="BD464" s="34">
        <f t="shared" si="333"/>
        <v>-0.98410430038616314</v>
      </c>
      <c r="BE464" s="34">
        <f t="shared" si="334"/>
        <v>-0.13211179600034217</v>
      </c>
      <c r="BF464" s="34">
        <f t="shared" si="335"/>
        <v>1.4025439989784254</v>
      </c>
      <c r="BG464" s="34">
        <f t="shared" si="336"/>
        <v>-0.258133953880894</v>
      </c>
      <c r="BH464" s="34">
        <f t="shared" si="337"/>
        <v>-0.11506432621005545</v>
      </c>
      <c r="BI464" s="19">
        <f t="shared" si="345"/>
        <v>-0.40198512602570169</v>
      </c>
      <c r="BJ464" s="19">
        <f t="shared" si="346"/>
        <v>3.598579508255606E-2</v>
      </c>
      <c r="BK464" s="19">
        <f t="shared" si="347"/>
        <v>-0.53017731593194417</v>
      </c>
      <c r="BL464" s="19">
        <f t="shared" si="348"/>
        <v>-0.5803477117282837</v>
      </c>
      <c r="BM464" s="19">
        <f t="shared" si="349"/>
        <v>-0.37533676280339584</v>
      </c>
      <c r="BN464" s="19">
        <f t="shared" si="350"/>
        <v>-0.58404395770479167</v>
      </c>
      <c r="BO464" s="19">
        <f t="shared" si="351"/>
        <v>-0.37632446708526585</v>
      </c>
      <c r="BP464" s="19">
        <f t="shared" si="352"/>
        <v>-0.47707916137172363</v>
      </c>
      <c r="BQ464" s="19">
        <f t="shared" si="353"/>
        <v>7.1278351546564769E-2</v>
      </c>
      <c r="BR464" s="19">
        <f t="shared" si="354"/>
        <v>-0.48228096607320836</v>
      </c>
      <c r="BS464" s="19">
        <f t="shared" si="355"/>
        <v>-0.43459109018292885</v>
      </c>
      <c r="BT464" s="19">
        <f>IF(AND('[1]Ponderación por derecho'!$B$13&lt;&gt;1,'[1]Ponderación por derecho'!$B$13&lt;&gt;0),"Error ponderación",IFERROR(IF(SUM($BI$1126:$BS$1126)=0,0,SUMPRODUCT($BI$1126:$BS$1126,BI464:BS464)),""))</f>
        <v>-0.35617826183755918</v>
      </c>
      <c r="BU464" s="34">
        <f t="shared" si="356"/>
        <v>-0.35469226364463041</v>
      </c>
      <c r="BV464" s="16">
        <f t="shared" si="357"/>
        <v>0</v>
      </c>
      <c r="BW464" s="34">
        <f t="shared" si="338"/>
        <v>0.9746690150911167</v>
      </c>
      <c r="BX464" s="34">
        <f t="shared" si="339"/>
        <v>-4.7542823363811458E-2</v>
      </c>
      <c r="BY464" s="34">
        <f t="shared" si="358"/>
        <v>-0.72556152157895015</v>
      </c>
      <c r="BZ464" s="34">
        <f t="shared" si="359"/>
        <v>-6.7188223382785031E-2</v>
      </c>
      <c r="CA464" s="19">
        <f t="shared" si="340"/>
        <v>-5.1996352319612062E-2</v>
      </c>
      <c r="CB464" s="16"/>
      <c r="CC464" s="5">
        <f t="shared" si="341"/>
        <v>25040</v>
      </c>
      <c r="CD464" s="6">
        <f t="shared" si="342"/>
        <v>6.3908192152775976E-5</v>
      </c>
      <c r="CE464" s="19">
        <f t="shared" si="343"/>
        <v>0.64891883579564236</v>
      </c>
      <c r="CF464" s="4">
        <f t="shared" si="344"/>
        <v>4.1471229649583594E-5</v>
      </c>
      <c r="CG464" s="3">
        <f>IF('Ponderación por derecho'!$D$20="Error ponderación","",CF464/$CF$1127)</f>
        <v>2.7861062730938387E-5</v>
      </c>
      <c r="CH464" s="39"/>
    </row>
    <row r="465" spans="1:86" ht="18.95" customHeight="1">
      <c r="A465" s="7">
        <v>25053</v>
      </c>
      <c r="B465" s="7" t="s">
        <v>549</v>
      </c>
      <c r="C465" s="7" t="s">
        <v>651</v>
      </c>
      <c r="D465" s="5">
        <v>0</v>
      </c>
      <c r="E465" s="5">
        <v>643</v>
      </c>
      <c r="F465" s="5">
        <v>53.974980000000002</v>
      </c>
      <c r="G465" s="5">
        <v>46.235230000000001</v>
      </c>
      <c r="H465" s="5">
        <v>71.035880000000006</v>
      </c>
      <c r="I465" s="5">
        <v>9.9449900000000007</v>
      </c>
      <c r="J465" s="5">
        <v>12.83994</v>
      </c>
      <c r="K465" s="85">
        <v>2.18567E-2</v>
      </c>
      <c r="L465" s="85">
        <v>6.5824999999999998E-3</v>
      </c>
      <c r="M465" s="85">
        <v>7.5871599999999997E-2</v>
      </c>
      <c r="N465" s="85">
        <v>1.8383400000000001E-2</v>
      </c>
      <c r="O465" s="85">
        <v>5.1599000000000003E-3</v>
      </c>
      <c r="P465" s="85">
        <v>1.5179700000000001E-2</v>
      </c>
      <c r="Q465" s="85">
        <v>4.6860000000000001E-3</v>
      </c>
      <c r="R465" s="85">
        <v>2.3725999999999999E-3</v>
      </c>
      <c r="S465" s="85">
        <v>1.2917E-3</v>
      </c>
      <c r="T465" s="5">
        <v>0.93778459999999997</v>
      </c>
      <c r="U465" s="5">
        <v>0.18361150000000001</v>
      </c>
      <c r="V465" s="5">
        <v>0.7875569</v>
      </c>
      <c r="W465" s="5">
        <v>0.57511380000000001</v>
      </c>
      <c r="X465" s="5">
        <v>0.7602428</v>
      </c>
      <c r="Y465" s="5">
        <v>0.87253420000000004</v>
      </c>
      <c r="Z465" s="5">
        <v>8.46774E-2</v>
      </c>
      <c r="AA465" s="5">
        <v>0</v>
      </c>
      <c r="AB465" s="5">
        <v>1.55521E-3</v>
      </c>
      <c r="AC465" s="5">
        <v>0.42909999999999998</v>
      </c>
      <c r="AD465" s="40">
        <v>49438.569206842927</v>
      </c>
      <c r="AE465" s="19">
        <v>0.84811320000000001</v>
      </c>
      <c r="AF465" s="5">
        <v>1</v>
      </c>
      <c r="AG465" s="5">
        <v>0</v>
      </c>
      <c r="AH465" s="32">
        <v>1</v>
      </c>
      <c r="AI465" s="32">
        <v>0</v>
      </c>
      <c r="AJ465" s="32">
        <v>0</v>
      </c>
      <c r="AK465" s="16"/>
      <c r="AL465" s="34">
        <f t="shared" si="315"/>
        <v>-0.94503060011405771</v>
      </c>
      <c r="AM465" s="34">
        <f t="shared" si="316"/>
        <v>-1.0028675959328102</v>
      </c>
      <c r="AN465" s="34">
        <f t="shared" si="317"/>
        <v>-0.40532840766266176</v>
      </c>
      <c r="AO465" s="34">
        <f t="shared" si="318"/>
        <v>-0.87073840439471628</v>
      </c>
      <c r="AP465" s="34">
        <f t="shared" si="319"/>
        <v>-0.90695700886766295</v>
      </c>
      <c r="AQ465" s="34">
        <f t="shared" si="320"/>
        <v>0.2253800171711545</v>
      </c>
      <c r="AR465" s="34">
        <f t="shared" si="321"/>
        <v>-0.3787454693061319</v>
      </c>
      <c r="AS465" s="34">
        <f t="shared" si="322"/>
        <v>0.22058459469358369</v>
      </c>
      <c r="AT465" s="34">
        <f t="shared" si="323"/>
        <v>0.27107454396110942</v>
      </c>
      <c r="AU465" s="34">
        <f t="shared" si="324"/>
        <v>-0.2988448342927672</v>
      </c>
      <c r="AV465" s="34">
        <f t="shared" si="325"/>
        <v>-0.28127081299321977</v>
      </c>
      <c r="AW465" s="34">
        <f t="shared" si="326"/>
        <v>-0.28037241660999157</v>
      </c>
      <c r="AX465" s="34">
        <f t="shared" si="327"/>
        <v>-0.12623766331105779</v>
      </c>
      <c r="AY465" s="34">
        <f t="shared" si="328"/>
        <v>-0.15996274992641593</v>
      </c>
      <c r="AZ465" s="34">
        <f t="shared" si="329"/>
        <v>-7.3078456728151595E-2</v>
      </c>
      <c r="BA465" s="34">
        <f t="shared" si="330"/>
        <v>-0.20851400511329435</v>
      </c>
      <c r="BB465" s="34">
        <f t="shared" si="331"/>
        <v>-0.31485750103550825</v>
      </c>
      <c r="BC465" s="34">
        <f t="shared" si="332"/>
        <v>-0.6389050127549204</v>
      </c>
      <c r="BD465" s="34">
        <f t="shared" si="333"/>
        <v>-0.56104329967219158</v>
      </c>
      <c r="BE465" s="34">
        <f t="shared" si="334"/>
        <v>0.16432196920998574</v>
      </c>
      <c r="BF465" s="34">
        <f t="shared" si="335"/>
        <v>-0.16899284593521555</v>
      </c>
      <c r="BG465" s="34">
        <f t="shared" si="336"/>
        <v>-0.258133953880894</v>
      </c>
      <c r="BH465" s="34">
        <f t="shared" si="337"/>
        <v>-7.6297453585234112E-2</v>
      </c>
      <c r="BI465" s="19">
        <f t="shared" si="345"/>
        <v>-0.12948746520160054</v>
      </c>
      <c r="BJ465" s="19">
        <f t="shared" si="346"/>
        <v>-0.56549018875815005</v>
      </c>
      <c r="BK465" s="19">
        <f t="shared" si="347"/>
        <v>-0.45445033939179807</v>
      </c>
      <c r="BL465" s="19">
        <f t="shared" si="348"/>
        <v>-0.33697802807647415</v>
      </c>
      <c r="BM465" s="19">
        <f t="shared" si="349"/>
        <v>-0.58894838094420721</v>
      </c>
      <c r="BN465" s="19">
        <f t="shared" si="350"/>
        <v>-0.35399314796576392</v>
      </c>
      <c r="BO465" s="19">
        <f t="shared" si="351"/>
        <v>-0.4080630925776198</v>
      </c>
      <c r="BP465" s="19">
        <f t="shared" si="352"/>
        <v>-0.53563413171255769</v>
      </c>
      <c r="BQ465" s="19">
        <f t="shared" si="353"/>
        <v>-0.42466206532522971</v>
      </c>
      <c r="BR465" s="19">
        <f t="shared" si="354"/>
        <v>-0.45437576797378926</v>
      </c>
      <c r="BS465" s="19">
        <f t="shared" si="355"/>
        <v>-0.39376360120856924</v>
      </c>
      <c r="BT465" s="19">
        <f>IF(AND('[1]Ponderación por derecho'!$B$13&lt;&gt;1,'[1]Ponderación por derecho'!$B$13&lt;&gt;0),"Error ponderación",IFERROR(IF(SUM($BI$1126:$BS$1126)=0,0,SUMPRODUCT($BI$1126:$BS$1126,BI465:BS465)),""))</f>
        <v>-0.42332752843016908</v>
      </c>
      <c r="BU465" s="34">
        <f t="shared" si="356"/>
        <v>-0.42253563287160772</v>
      </c>
      <c r="BV465" s="16">
        <f t="shared" si="357"/>
        <v>0</v>
      </c>
      <c r="BW465" s="34">
        <f t="shared" si="338"/>
        <v>-1.2053085147017899</v>
      </c>
      <c r="BX465" s="34">
        <f t="shared" si="339"/>
        <v>-4.676701170480696E-2</v>
      </c>
      <c r="BY465" s="34">
        <f t="shared" si="358"/>
        <v>0.73585719375712888</v>
      </c>
      <c r="BZ465" s="34">
        <f t="shared" si="359"/>
        <v>0.17207277754982264</v>
      </c>
      <c r="CA465" s="19">
        <f t="shared" si="340"/>
        <v>0.12986190113177973</v>
      </c>
      <c r="CB465" s="16"/>
      <c r="CC465" s="5">
        <f t="shared" si="341"/>
        <v>25053</v>
      </c>
      <c r="CD465" s="6">
        <f t="shared" si="342"/>
        <v>9.4034250696189815E-5</v>
      </c>
      <c r="CE465" s="19">
        <f t="shared" si="343"/>
        <v>1.1697299580369021</v>
      </c>
      <c r="CF465" s="4">
        <f t="shared" si="344"/>
        <v>1.0999468012088564E-4</v>
      </c>
      <c r="CG465" s="3">
        <f>IF('Ponderación por derecho'!$D$20="Error ponderación","",CF465/$CF$1127)</f>
        <v>7.3896257931389001E-5</v>
      </c>
      <c r="CH465" s="39"/>
    </row>
    <row r="466" spans="1:86" ht="18.95" customHeight="1">
      <c r="A466" s="7">
        <v>25086</v>
      </c>
      <c r="B466" s="7" t="s">
        <v>549</v>
      </c>
      <c r="C466" s="7" t="s">
        <v>650</v>
      </c>
      <c r="D466" s="5">
        <v>0</v>
      </c>
      <c r="E466" s="5">
        <v>282</v>
      </c>
      <c r="F466" s="5">
        <v>60.189570000000003</v>
      </c>
      <c r="G466" s="5">
        <v>57.612780000000001</v>
      </c>
      <c r="H466" s="5">
        <v>75.657899999999998</v>
      </c>
      <c r="I466" s="5">
        <v>9.3985000000000003</v>
      </c>
      <c r="J466" s="5">
        <v>11.72932</v>
      </c>
      <c r="K466" s="85">
        <v>8.3061000000000003E-3</v>
      </c>
      <c r="L466" s="85">
        <v>3.2848E-3</v>
      </c>
      <c r="M466" s="85">
        <v>5.7004999999999998E-3</v>
      </c>
      <c r="N466" s="85">
        <v>0</v>
      </c>
      <c r="O466" s="85">
        <v>2.2407199999999999E-2</v>
      </c>
      <c r="P466" s="85">
        <v>2.0986600000000001E-2</v>
      </c>
      <c r="Q466" s="85">
        <v>1.1453700000000001E-2</v>
      </c>
      <c r="R466" s="85">
        <v>0</v>
      </c>
      <c r="S466" s="85">
        <v>5.8853000000000004E-3</v>
      </c>
      <c r="T466" s="5">
        <v>0.95785439999999999</v>
      </c>
      <c r="U466" s="5">
        <v>0.1111111</v>
      </c>
      <c r="V466" s="5">
        <v>0.7394636</v>
      </c>
      <c r="W466" s="5">
        <v>0.58620689999999998</v>
      </c>
      <c r="X466" s="5">
        <v>0.76245209999999997</v>
      </c>
      <c r="Y466" s="5">
        <v>0.84674329999999998</v>
      </c>
      <c r="Z466" s="5">
        <v>0.2465754</v>
      </c>
      <c r="AA466" s="5">
        <v>1.77305E-3</v>
      </c>
      <c r="AB466" s="5">
        <v>0</v>
      </c>
      <c r="AC466" s="5">
        <v>0.47639999999999999</v>
      </c>
      <c r="AD466" s="40">
        <v>1044430.8510638297</v>
      </c>
      <c r="AE466" s="19">
        <v>0.65943399999999996</v>
      </c>
      <c r="AF466" s="5">
        <v>0</v>
      </c>
      <c r="AG466" s="5">
        <v>0</v>
      </c>
      <c r="AH466" s="32">
        <v>1</v>
      </c>
      <c r="AI466" s="32">
        <v>0</v>
      </c>
      <c r="AJ466" s="32">
        <v>0</v>
      </c>
      <c r="AK466" s="16"/>
      <c r="AL466" s="34">
        <f t="shared" si="315"/>
        <v>-0.56567401588808996</v>
      </c>
      <c r="AM466" s="34">
        <f t="shared" si="316"/>
        <v>0.14001776219996662</v>
      </c>
      <c r="AN466" s="34">
        <f t="shared" si="317"/>
        <v>0.15044046262168895</v>
      </c>
      <c r="AO466" s="34">
        <f t="shared" si="318"/>
        <v>-0.9195156319404193</v>
      </c>
      <c r="AP466" s="34">
        <f t="shared" si="319"/>
        <v>-0.99084198128797751</v>
      </c>
      <c r="AQ466" s="34">
        <f t="shared" si="320"/>
        <v>-0.15793975334706353</v>
      </c>
      <c r="AR466" s="34">
        <f t="shared" si="321"/>
        <v>-0.49415699811018476</v>
      </c>
      <c r="AS466" s="34">
        <f t="shared" si="322"/>
        <v>-0.87121744960271563</v>
      </c>
      <c r="AT466" s="34">
        <f t="shared" si="323"/>
        <v>-0.15074875333706975</v>
      </c>
      <c r="AU466" s="34">
        <f t="shared" si="324"/>
        <v>0.13931168454192849</v>
      </c>
      <c r="AV466" s="34">
        <f t="shared" si="325"/>
        <v>-0.14067570219992079</v>
      </c>
      <c r="AW466" s="34">
        <f t="shared" si="326"/>
        <v>-9.0774871404778273E-2</v>
      </c>
      <c r="AX466" s="34">
        <f t="shared" si="327"/>
        <v>-0.20200785050292994</v>
      </c>
      <c r="AY466" s="34">
        <f t="shared" si="328"/>
        <v>1.8388127379421575E-2</v>
      </c>
      <c r="AZ466" s="34">
        <f t="shared" si="329"/>
        <v>0.27558135347277579</v>
      </c>
      <c r="BA466" s="34">
        <f t="shared" si="330"/>
        <v>-0.89766375928930542</v>
      </c>
      <c r="BB466" s="34">
        <f t="shared" si="331"/>
        <v>-1.4945395864874642</v>
      </c>
      <c r="BC466" s="34">
        <f t="shared" si="332"/>
        <v>-0.51502551779381722</v>
      </c>
      <c r="BD466" s="34">
        <f t="shared" si="333"/>
        <v>-0.53456625876192632</v>
      </c>
      <c r="BE466" s="34">
        <f t="shared" si="334"/>
        <v>-0.23002348349168319</v>
      </c>
      <c r="BF466" s="34">
        <f t="shared" si="335"/>
        <v>1.4507383504798053</v>
      </c>
      <c r="BG466" s="34">
        <f t="shared" si="336"/>
        <v>-0.11953808226182377</v>
      </c>
      <c r="BH466" s="34">
        <f t="shared" si="337"/>
        <v>-0.11506432621005545</v>
      </c>
      <c r="BI466" s="19">
        <f t="shared" si="345"/>
        <v>-0.30172101667155998</v>
      </c>
      <c r="BJ466" s="19">
        <f t="shared" si="346"/>
        <v>-0.61622627413256081</v>
      </c>
      <c r="BK466" s="19">
        <f t="shared" si="347"/>
        <v>-0.65063899442820761</v>
      </c>
      <c r="BL466" s="19">
        <f t="shared" si="348"/>
        <v>-0.35821138461257984</v>
      </c>
      <c r="BM466" s="19">
        <f t="shared" si="349"/>
        <v>-0.46203218516932515</v>
      </c>
      <c r="BN466" s="19">
        <f t="shared" si="350"/>
        <v>-0.31212440052656465</v>
      </c>
      <c r="BO466" s="19">
        <f t="shared" si="351"/>
        <v>-0.24490304995747395</v>
      </c>
      <c r="BP466" s="19">
        <f t="shared" si="352"/>
        <v>-0.38384093319550994</v>
      </c>
      <c r="BQ466" s="19">
        <f t="shared" si="353"/>
        <v>0.30115082065704563</v>
      </c>
      <c r="BR466" s="19">
        <f t="shared" si="354"/>
        <v>-0.22227465692349738</v>
      </c>
      <c r="BS466" s="19">
        <f t="shared" si="355"/>
        <v>-0.22078340490624129</v>
      </c>
      <c r="BT466" s="19">
        <f>IF(AND('[1]Ponderación por derecho'!$B$13&lt;&gt;1,'[1]Ponderación por derecho'!$B$13&lt;&gt;0),"Error ponderación",IFERROR(IF(SUM($BI$1126:$BS$1126)=0,0,SUMPRODUCT($BI$1126:$BS$1126,BI466:BS466)),""))</f>
        <v>-0.33933409996321851</v>
      </c>
      <c r="BU466" s="34">
        <f t="shared" si="356"/>
        <v>-0.3376739885189623</v>
      </c>
      <c r="BV466" s="16">
        <f t="shared" si="357"/>
        <v>0</v>
      </c>
      <c r="BW466" s="34">
        <f t="shared" si="338"/>
        <v>-0.52062765707094993</v>
      </c>
      <c r="BX466" s="34">
        <f t="shared" si="339"/>
        <v>9.2527941800518813E-3</v>
      </c>
      <c r="BY466" s="34">
        <f t="shared" si="358"/>
        <v>-4.3565900771799115E-2</v>
      </c>
      <c r="BZ466" s="34">
        <f t="shared" si="359"/>
        <v>0.18498025455423239</v>
      </c>
      <c r="CA466" s="19">
        <f t="shared" si="340"/>
        <v>0.13967265681422014</v>
      </c>
      <c r="CB466" s="16"/>
      <c r="CC466" s="5">
        <f t="shared" si="341"/>
        <v>25086</v>
      </c>
      <c r="CD466" s="6">
        <f t="shared" si="342"/>
        <v>4.124052674389662E-5</v>
      </c>
      <c r="CE466" s="19">
        <f t="shared" si="343"/>
        <v>1.0186749361669383</v>
      </c>
      <c r="CF466" s="4">
        <f t="shared" si="344"/>
        <v>4.20106909483298E-5</v>
      </c>
      <c r="CG466" s="3">
        <f>IF('Ponderación por derecho'!$D$20="Error ponderación","",CF466/$CF$1127)</f>
        <v>2.8223481815500848E-5</v>
      </c>
      <c r="CH466" s="39"/>
    </row>
    <row r="467" spans="1:86" ht="18.95" customHeight="1">
      <c r="A467" s="7">
        <v>25095</v>
      </c>
      <c r="B467" s="7" t="s">
        <v>549</v>
      </c>
      <c r="C467" s="7" t="s">
        <v>649</v>
      </c>
      <c r="D467" s="5">
        <v>0</v>
      </c>
      <c r="E467" s="5">
        <v>107</v>
      </c>
      <c r="F467" s="5">
        <v>62.435540000000003</v>
      </c>
      <c r="G467" s="5">
        <v>59.695120000000003</v>
      </c>
      <c r="H467" s="5">
        <v>70.670730000000006</v>
      </c>
      <c r="I467" s="5">
        <v>15.24391</v>
      </c>
      <c r="J467" s="5">
        <v>21.097560000000001</v>
      </c>
      <c r="K467" s="85"/>
      <c r="L467" s="85">
        <v>0</v>
      </c>
      <c r="M467" s="85">
        <v>3.6948500000000002E-2</v>
      </c>
      <c r="N467" s="85">
        <v>0</v>
      </c>
      <c r="O467" s="85">
        <v>0</v>
      </c>
      <c r="P467" s="85">
        <v>2.6146099999999999E-2</v>
      </c>
      <c r="Q467" s="85">
        <v>0</v>
      </c>
      <c r="R467" s="85">
        <v>0</v>
      </c>
      <c r="S467" s="85">
        <v>3.2043000000000002E-3</v>
      </c>
      <c r="T467" s="5">
        <v>0.92045460000000001</v>
      </c>
      <c r="U467" s="5">
        <v>0.17045460000000001</v>
      </c>
      <c r="V467" s="5">
        <v>0.84090909999999996</v>
      </c>
      <c r="W467" s="5">
        <v>0.54545449999999995</v>
      </c>
      <c r="X467" s="5">
        <v>0.79545460000000001</v>
      </c>
      <c r="Y467" s="5">
        <v>0.90909090000000004</v>
      </c>
      <c r="Z467" s="5">
        <v>0.16216220000000001</v>
      </c>
      <c r="AA467" s="5">
        <v>0</v>
      </c>
      <c r="AB467" s="5">
        <v>1.8691590000000001E-2</v>
      </c>
      <c r="AC467" s="5">
        <v>0.43740000000000001</v>
      </c>
      <c r="AD467" s="40">
        <v>939355.14018691587</v>
      </c>
      <c r="AE467" s="19">
        <v>0.65943399999999996</v>
      </c>
      <c r="AF467" s="5">
        <v>0</v>
      </c>
      <c r="AG467" s="5">
        <v>0</v>
      </c>
      <c r="AH467" s="32">
        <v>1</v>
      </c>
      <c r="AI467" s="32">
        <v>0</v>
      </c>
      <c r="AJ467" s="32">
        <v>0</v>
      </c>
      <c r="AK467" s="16"/>
      <c r="AL467" s="34">
        <f t="shared" si="315"/>
        <v>-0.42857349799809297</v>
      </c>
      <c r="AM467" s="34">
        <f t="shared" si="316"/>
        <v>0.34919072972410042</v>
      </c>
      <c r="AN467" s="34">
        <f t="shared" si="317"/>
        <v>-0.44923540135466894</v>
      </c>
      <c r="AO467" s="34">
        <f t="shared" si="318"/>
        <v>-0.39778075359328102</v>
      </c>
      <c r="AP467" s="34">
        <f t="shared" si="319"/>
        <v>-0.28326013148616669</v>
      </c>
      <c r="AQ467" s="34" t="str">
        <f t="shared" si="320"/>
        <v/>
      </c>
      <c r="AR467" s="34">
        <f t="shared" si="321"/>
        <v>-0.60911705809610017</v>
      </c>
      <c r="AS467" s="34">
        <f t="shared" si="322"/>
        <v>-0.38502540928738971</v>
      </c>
      <c r="AT467" s="34">
        <f t="shared" si="323"/>
        <v>-0.15074875333706975</v>
      </c>
      <c r="AU467" s="34">
        <f t="shared" si="324"/>
        <v>-0.42992876172112682</v>
      </c>
      <c r="AV467" s="34">
        <f t="shared" si="325"/>
        <v>-1.5755267176409831E-2</v>
      </c>
      <c r="AW467" s="34">
        <f t="shared" si="326"/>
        <v>-0.41165100414070804</v>
      </c>
      <c r="AX467" s="34">
        <f t="shared" si="327"/>
        <v>-0.20200785050292994</v>
      </c>
      <c r="AY467" s="34">
        <f t="shared" si="328"/>
        <v>-8.5704240710301152E-2</v>
      </c>
      <c r="AZ467" s="34">
        <f t="shared" si="329"/>
        <v>-0.37414147234275902</v>
      </c>
      <c r="BA467" s="34">
        <f t="shared" si="330"/>
        <v>-0.33357641029613966</v>
      </c>
      <c r="BB467" s="34">
        <f t="shared" si="331"/>
        <v>0.99382030979156732</v>
      </c>
      <c r="BC467" s="34">
        <f t="shared" si="332"/>
        <v>-0.97011802849442197</v>
      </c>
      <c r="BD467" s="34">
        <f t="shared" si="333"/>
        <v>-0.13905250207834208</v>
      </c>
      <c r="BE467" s="34">
        <f t="shared" si="334"/>
        <v>0.72327758575609558</v>
      </c>
      <c r="BF467" s="34">
        <f t="shared" si="335"/>
        <v>0.60621467860479494</v>
      </c>
      <c r="BG467" s="34">
        <f t="shared" si="336"/>
        <v>-0.258133953880894</v>
      </c>
      <c r="BH467" s="34">
        <f t="shared" si="337"/>
        <v>0.35086277603683352</v>
      </c>
      <c r="BI467" s="19">
        <f t="shared" si="345"/>
        <v>-0.3914059058254043</v>
      </c>
      <c r="BJ467" s="19">
        <f t="shared" si="346"/>
        <v>0.24463132713985583</v>
      </c>
      <c r="BK467" s="19">
        <f t="shared" si="347"/>
        <v>-0.59457231192663496</v>
      </c>
      <c r="BL467" s="19">
        <f t="shared" si="348"/>
        <v>-0.28966112566758134</v>
      </c>
      <c r="BM467" s="19">
        <f t="shared" si="349"/>
        <v>-0.28408046509521184</v>
      </c>
      <c r="BN467" s="19">
        <f t="shared" si="350"/>
        <v>9.2982940193864258E-2</v>
      </c>
      <c r="BO467" s="19">
        <f t="shared" si="351"/>
        <v>-0.39452441002558269</v>
      </c>
      <c r="BP467" s="19">
        <f t="shared" si="352"/>
        <v>-0.31529067425051144</v>
      </c>
      <c r="BQ467" s="19">
        <f t="shared" si="353"/>
        <v>3.0645646632133611E-2</v>
      </c>
      <c r="BR467" s="19">
        <f t="shared" si="354"/>
        <v>-0.25747056419642939</v>
      </c>
      <c r="BS467" s="19">
        <f t="shared" si="355"/>
        <v>-5.4471654223853527E-2</v>
      </c>
      <c r="BT467" s="19">
        <f>IF(AND('[1]Ponderación por derecho'!$B$13&lt;&gt;1,'[1]Ponderación por derecho'!$B$13&lt;&gt;0),"Error ponderación",IFERROR(IF(SUM($BI$1126:$BS$1126)=0,0,SUMPRODUCT($BI$1126:$BS$1126,BI467:BS467)),""))</f>
        <v>-0.1204410575266609</v>
      </c>
      <c r="BU467" s="34">
        <f t="shared" si="356"/>
        <v>-0.11651831172897684</v>
      </c>
      <c r="BV467" s="16">
        <f t="shared" si="357"/>
        <v>0</v>
      </c>
      <c r="BW467" s="34">
        <f t="shared" si="338"/>
        <v>-1.0851636707623398</v>
      </c>
      <c r="BX467" s="34">
        <f t="shared" si="339"/>
        <v>3.3368478618026275E-3</v>
      </c>
      <c r="BY467" s="34">
        <f t="shared" si="358"/>
        <v>-4.3565900771799115E-2</v>
      </c>
      <c r="BZ467" s="34">
        <f t="shared" si="359"/>
        <v>0.3751309078907788</v>
      </c>
      <c r="CA467" s="19">
        <f t="shared" si="340"/>
        <v>0.28420296293864211</v>
      </c>
      <c r="CB467" s="16"/>
      <c r="CC467" s="5">
        <f t="shared" si="341"/>
        <v>25095</v>
      </c>
      <c r="CD467" s="6">
        <f t="shared" si="342"/>
        <v>1.5648001282258648E-5</v>
      </c>
      <c r="CE467" s="19">
        <f t="shared" si="343"/>
        <v>1.4613211054655357</v>
      </c>
      <c r="CF467" s="4">
        <f t="shared" si="344"/>
        <v>2.286675453211633E-5</v>
      </c>
      <c r="CG467" s="3">
        <f>IF('Ponderación por derecho'!$D$20="Error ponderación","",CF467/$CF$1127)</f>
        <v>1.5362266512361774E-5</v>
      </c>
      <c r="CH467" s="39"/>
    </row>
    <row r="468" spans="1:86" ht="18.95" customHeight="1">
      <c r="A468" s="7">
        <v>25099</v>
      </c>
      <c r="B468" s="7" t="s">
        <v>549</v>
      </c>
      <c r="C468" s="7" t="s">
        <v>648</v>
      </c>
      <c r="D468" s="5">
        <v>0</v>
      </c>
      <c r="E468" s="5">
        <v>243</v>
      </c>
      <c r="F468" s="5">
        <v>37.29036</v>
      </c>
      <c r="G468" s="5">
        <v>45.17165</v>
      </c>
      <c r="H468" s="5">
        <v>56.43629</v>
      </c>
      <c r="I468" s="5">
        <v>13.81724</v>
      </c>
      <c r="J468" s="5">
        <v>8.7176419999999997</v>
      </c>
      <c r="K468" s="85">
        <v>0</v>
      </c>
      <c r="L468" s="85">
        <v>5.0982199999999998E-2</v>
      </c>
      <c r="M468" s="85">
        <v>3.5396799999999999E-2</v>
      </c>
      <c r="N468" s="85">
        <v>0</v>
      </c>
      <c r="O468" s="85">
        <v>1.5656E-2</v>
      </c>
      <c r="P468" s="85">
        <v>1.52754E-2</v>
      </c>
      <c r="Q468" s="85">
        <v>2.6830000000000001E-3</v>
      </c>
      <c r="R468" s="85">
        <v>3.1389999999999999E-3</v>
      </c>
      <c r="S468" s="85">
        <v>1.4109000000000001E-3</v>
      </c>
      <c r="T468" s="5">
        <v>0.99250939999999999</v>
      </c>
      <c r="U468" s="5">
        <v>0.21722849999999999</v>
      </c>
      <c r="V468" s="5">
        <v>0.79026220000000003</v>
      </c>
      <c r="W468" s="5">
        <v>0.62172280000000002</v>
      </c>
      <c r="X468" s="5">
        <v>0.80524340000000005</v>
      </c>
      <c r="Y468" s="5">
        <v>0.93632959999999998</v>
      </c>
      <c r="Z468" s="5">
        <v>0.1111111</v>
      </c>
      <c r="AA468" s="5">
        <v>0</v>
      </c>
      <c r="AB468" s="5">
        <v>0</v>
      </c>
      <c r="AC468" s="5">
        <v>0.48409999999999997</v>
      </c>
      <c r="AD468" s="40">
        <v>532781.06995884771</v>
      </c>
      <c r="AE468" s="19">
        <v>0.75377360000000004</v>
      </c>
      <c r="AF468" s="5">
        <v>1</v>
      </c>
      <c r="AG468" s="5">
        <v>0</v>
      </c>
      <c r="AH468" s="32">
        <v>0</v>
      </c>
      <c r="AI468" s="32">
        <v>0</v>
      </c>
      <c r="AJ468" s="32">
        <v>0</v>
      </c>
      <c r="AK468" s="16"/>
      <c r="AL468" s="34">
        <f t="shared" si="315"/>
        <v>-1.9635081589406684</v>
      </c>
      <c r="AM468" s="34">
        <f t="shared" si="316"/>
        <v>-1.1097051847988544</v>
      </c>
      <c r="AN468" s="34">
        <f t="shared" si="317"/>
        <v>-2.1608373931094409</v>
      </c>
      <c r="AO468" s="34">
        <f t="shared" si="318"/>
        <v>-0.52511886997716373</v>
      </c>
      <c r="AP468" s="34">
        <f t="shared" si="319"/>
        <v>-1.2183135971141539</v>
      </c>
      <c r="AQ468" s="34">
        <f t="shared" si="320"/>
        <v>-0.3929029539360685</v>
      </c>
      <c r="AR468" s="34">
        <f t="shared" si="321"/>
        <v>1.1751367077995201</v>
      </c>
      <c r="AS468" s="34">
        <f t="shared" si="322"/>
        <v>-0.40916852849365226</v>
      </c>
      <c r="AT468" s="34">
        <f t="shared" si="323"/>
        <v>-0.15074875333706975</v>
      </c>
      <c r="AU468" s="34">
        <f t="shared" si="324"/>
        <v>-3.2198191784035421E-2</v>
      </c>
      <c r="AV468" s="34">
        <f t="shared" si="325"/>
        <v>-0.27895375017090174</v>
      </c>
      <c r="AW468" s="34">
        <f t="shared" si="326"/>
        <v>-0.33648658878754711</v>
      </c>
      <c r="AX468" s="34">
        <f t="shared" si="327"/>
        <v>-0.1017622896855622</v>
      </c>
      <c r="AY468" s="34">
        <f t="shared" si="328"/>
        <v>-0.15533469685804777</v>
      </c>
      <c r="AZ468" s="34">
        <f t="shared" si="329"/>
        <v>0.87762052289714065</v>
      </c>
      <c r="BA468" s="34">
        <f t="shared" si="330"/>
        <v>0.11103109099838154</v>
      </c>
      <c r="BB468" s="34">
        <f t="shared" si="331"/>
        <v>-0.24849911128531013</v>
      </c>
      <c r="BC468" s="34">
        <f t="shared" si="332"/>
        <v>-0.11841034664336662</v>
      </c>
      <c r="BD468" s="34">
        <f t="shared" si="333"/>
        <v>-2.1740023889590294E-2</v>
      </c>
      <c r="BE468" s="34">
        <f t="shared" si="334"/>
        <v>1.1397600459457324</v>
      </c>
      <c r="BF468" s="34">
        <f t="shared" si="335"/>
        <v>9.5466804750251516E-2</v>
      </c>
      <c r="BG468" s="34">
        <f t="shared" si="336"/>
        <v>-0.258133953880894</v>
      </c>
      <c r="BH468" s="34">
        <f t="shared" si="337"/>
        <v>-0.11506432621005545</v>
      </c>
      <c r="BI468" s="19">
        <f t="shared" si="345"/>
        <v>-0.81423641868237606</v>
      </c>
      <c r="BJ468" s="19">
        <f t="shared" si="346"/>
        <v>-6.1022529428214817E-2</v>
      </c>
      <c r="BK468" s="19">
        <f t="shared" si="347"/>
        <v>-0.83036234469256254</v>
      </c>
      <c r="BL468" s="19">
        <f t="shared" si="348"/>
        <v>-1.0571284561388692</v>
      </c>
      <c r="BM468" s="19">
        <f t="shared" si="349"/>
        <v>-0.42408393759592661</v>
      </c>
      <c r="BN468" s="19">
        <f t="shared" si="350"/>
        <v>-0.36756728772194586</v>
      </c>
      <c r="BO468" s="19">
        <f t="shared" si="351"/>
        <v>5.3383547108099378E-3</v>
      </c>
      <c r="BP468" s="19">
        <f t="shared" si="352"/>
        <v>-1.0326352243131154</v>
      </c>
      <c r="BQ468" s="19">
        <f t="shared" si="353"/>
        <v>-0.67445868368282158</v>
      </c>
      <c r="BR468" s="19">
        <f t="shared" si="354"/>
        <v>-0.79232560322653667</v>
      </c>
      <c r="BS468" s="19">
        <f t="shared" si="355"/>
        <v>-0.74463572733625716</v>
      </c>
      <c r="BT468" s="19">
        <f>IF(AND('[1]Ponderación por derecho'!$B$13&lt;&gt;1,'[1]Ponderación por derecho'!$B$13&lt;&gt;0),"Error ponderación",IFERROR(IF(SUM($BI$1126:$BS$1126)=0,0,SUMPRODUCT($BI$1126:$BS$1126,BI468:BS468)),""))</f>
        <v>-0.11980551484682175</v>
      </c>
      <c r="BU468" s="34">
        <f t="shared" si="356"/>
        <v>-0.11587619962744905</v>
      </c>
      <c r="BV468" s="16">
        <f t="shared" si="357"/>
        <v>0</v>
      </c>
      <c r="BW468" s="34">
        <f t="shared" si="338"/>
        <v>-0.40916798257290654</v>
      </c>
      <c r="BX468" s="34">
        <f t="shared" si="339"/>
        <v>-1.9553983461517162E-2</v>
      </c>
      <c r="BY468" s="34">
        <f t="shared" si="358"/>
        <v>0.3461456464926651</v>
      </c>
      <c r="BZ468" s="34">
        <f t="shared" si="359"/>
        <v>2.7525439847252864E-2</v>
      </c>
      <c r="CA468" s="19">
        <f t="shared" si="340"/>
        <v>1.9993906459960586E-2</v>
      </c>
      <c r="CB468" s="16"/>
      <c r="CC468" s="5">
        <f t="shared" si="341"/>
        <v>25099</v>
      </c>
      <c r="CD468" s="6">
        <f t="shared" si="342"/>
        <v>3.5537049641017299E-5</v>
      </c>
      <c r="CE468" s="19">
        <f t="shared" si="343"/>
        <v>1.1853781077492482</v>
      </c>
      <c r="CF468" s="4">
        <f t="shared" si="344"/>
        <v>4.2124840658460187E-5</v>
      </c>
      <c r="CG468" s="3">
        <f>IF('Ponderación por derecho'!$D$20="Error ponderación","",CF468/$CF$1127)</f>
        <v>2.8300169491789534E-5</v>
      </c>
      <c r="CH468" s="39"/>
    </row>
    <row r="469" spans="1:86" ht="18.95" customHeight="1">
      <c r="A469" s="7">
        <v>25120</v>
      </c>
      <c r="B469" s="7" t="s">
        <v>549</v>
      </c>
      <c r="C469" s="7" t="s">
        <v>272</v>
      </c>
      <c r="D469" s="5">
        <v>0</v>
      </c>
      <c r="E469" s="5">
        <v>543</v>
      </c>
      <c r="F469" s="5">
        <v>65.623620000000003</v>
      </c>
      <c r="G469" s="5">
        <v>54.101730000000003</v>
      </c>
      <c r="H469" s="5">
        <v>71.69811</v>
      </c>
      <c r="I469" s="5">
        <v>6.0705499999999999</v>
      </c>
      <c r="J469" s="5">
        <v>23.757180000000002</v>
      </c>
      <c r="K469" s="85">
        <v>0</v>
      </c>
      <c r="L469" s="85">
        <v>3.3727000000000002E-3</v>
      </c>
      <c r="M469" s="85">
        <v>6.6468999999999999E-3</v>
      </c>
      <c r="N469" s="85">
        <v>0</v>
      </c>
      <c r="O469" s="85">
        <v>2.77729E-2</v>
      </c>
      <c r="P469" s="85">
        <v>1.5198400000000001E-2</v>
      </c>
      <c r="Q469" s="85">
        <v>2.8942900000000001E-2</v>
      </c>
      <c r="R469" s="85">
        <v>0</v>
      </c>
      <c r="S469" s="85">
        <v>3.0222000000000001E-3</v>
      </c>
      <c r="T469" s="5">
        <v>0.94197949999999997</v>
      </c>
      <c r="U469" s="5">
        <v>0.16552900000000001</v>
      </c>
      <c r="V469" s="5">
        <v>0.75597270000000005</v>
      </c>
      <c r="W469" s="5">
        <v>0.56143339999999997</v>
      </c>
      <c r="X469" s="5">
        <v>0.79692830000000003</v>
      </c>
      <c r="Y469" s="5">
        <v>0.77474399999999999</v>
      </c>
      <c r="Z469" s="5">
        <v>0.125523</v>
      </c>
      <c r="AA469" s="5">
        <v>2.0257830000000001E-2</v>
      </c>
      <c r="AB469" s="5">
        <v>9.2081000000000003E-3</v>
      </c>
      <c r="AC469" s="5">
        <v>0.46579999999999999</v>
      </c>
      <c r="AD469" s="40">
        <v>190342.54143646409</v>
      </c>
      <c r="AE469" s="19">
        <v>0.65943399999999996</v>
      </c>
      <c r="AF469" s="5">
        <v>1</v>
      </c>
      <c r="AG469" s="5">
        <v>0</v>
      </c>
      <c r="AH469" s="32">
        <v>1</v>
      </c>
      <c r="AI469" s="32">
        <v>0</v>
      </c>
      <c r="AJ469" s="32">
        <v>0</v>
      </c>
      <c r="AK469" s="16"/>
      <c r="AL469" s="34">
        <f t="shared" si="315"/>
        <v>-0.23396385536050576</v>
      </c>
      <c r="AM469" s="34">
        <f t="shared" si="316"/>
        <v>-0.212670438394369</v>
      </c>
      <c r="AN469" s="34">
        <f t="shared" si="317"/>
        <v>-0.32569941017489606</v>
      </c>
      <c r="AO469" s="34">
        <f t="shared" si="318"/>
        <v>-1.216553408314593</v>
      </c>
      <c r="AP469" s="34">
        <f t="shared" si="319"/>
        <v>-8.2379406892230986E-2</v>
      </c>
      <c r="AQ469" s="34">
        <f t="shared" si="320"/>
        <v>-0.3929029539360685</v>
      </c>
      <c r="AR469" s="34">
        <f t="shared" si="321"/>
        <v>-0.49108071058194508</v>
      </c>
      <c r="AS469" s="34">
        <f t="shared" si="322"/>
        <v>-0.85649227848922271</v>
      </c>
      <c r="AT469" s="34">
        <f t="shared" si="323"/>
        <v>-0.15074875333706975</v>
      </c>
      <c r="AU469" s="34">
        <f t="shared" si="324"/>
        <v>0.27562382807229718</v>
      </c>
      <c r="AV469" s="34">
        <f t="shared" si="325"/>
        <v>-0.28081805359115763</v>
      </c>
      <c r="AW469" s="34">
        <f t="shared" si="326"/>
        <v>0.39918617704639664</v>
      </c>
      <c r="AX469" s="34">
        <f t="shared" si="327"/>
        <v>-0.20200785050292994</v>
      </c>
      <c r="AY469" s="34">
        <f t="shared" si="328"/>
        <v>-9.2774445943101788E-2</v>
      </c>
      <c r="AZ469" s="34">
        <f t="shared" si="329"/>
        <v>-2.0313969400732402E-4</v>
      </c>
      <c r="BA469" s="34">
        <f t="shared" si="330"/>
        <v>-0.38039651100136834</v>
      </c>
      <c r="BB469" s="34">
        <f t="shared" si="331"/>
        <v>-1.0895873474659177</v>
      </c>
      <c r="BC469" s="34">
        <f t="shared" si="332"/>
        <v>-0.79167755089717873</v>
      </c>
      <c r="BD469" s="34">
        <f t="shared" si="333"/>
        <v>-0.12139115450695791</v>
      </c>
      <c r="BE469" s="34">
        <f t="shared" si="334"/>
        <v>-1.3309000156291115</v>
      </c>
      <c r="BF469" s="34">
        <f t="shared" si="335"/>
        <v>0.23965267504891874</v>
      </c>
      <c r="BG469" s="34">
        <f t="shared" si="336"/>
        <v>1.3253812351780434</v>
      </c>
      <c r="BH469" s="34">
        <f t="shared" si="337"/>
        <v>0.11446688810609307</v>
      </c>
      <c r="BI469" s="19">
        <f t="shared" si="345"/>
        <v>-0.36633295837077767</v>
      </c>
      <c r="BJ469" s="19">
        <f t="shared" si="346"/>
        <v>-0.59777949881407721</v>
      </c>
      <c r="BK469" s="19">
        <f t="shared" si="347"/>
        <v>-0.62737789491563578</v>
      </c>
      <c r="BL469" s="19">
        <f t="shared" si="348"/>
        <v>-0.19235630434878775</v>
      </c>
      <c r="BM469" s="19">
        <f t="shared" si="349"/>
        <v>2.3951088891036098E-2</v>
      </c>
      <c r="BN469" s="19">
        <f t="shared" si="350"/>
        <v>-0.61522730819359162</v>
      </c>
      <c r="BO469" s="19">
        <f t="shared" si="351"/>
        <v>-0.27252345698740121</v>
      </c>
      <c r="BP469" s="19">
        <f t="shared" si="352"/>
        <v>-0.21798585293171785</v>
      </c>
      <c r="BQ469" s="19">
        <f t="shared" si="353"/>
        <v>-2.9028542084896265E-2</v>
      </c>
      <c r="BR469" s="19">
        <f t="shared" si="354"/>
        <v>0.33288097795814531</v>
      </c>
      <c r="BS469" s="19">
        <f t="shared" si="355"/>
        <v>-7.0757137732504818E-2</v>
      </c>
      <c r="BT469" s="19">
        <f>IF(AND('[1]Ponderación por derecho'!$B$13&lt;&gt;1,'[1]Ponderación por derecho'!$B$13&lt;&gt;0),"Error ponderación",IFERROR(IF(SUM($BI$1126:$BS$1126)=0,0,SUMPRODUCT($BI$1126:$BS$1126,BI469:BS469)),""))</f>
        <v>-0.44038582071459353</v>
      </c>
      <c r="BU469" s="34">
        <f t="shared" si="356"/>
        <v>-0.43977025181175372</v>
      </c>
      <c r="BV469" s="16">
        <f t="shared" si="357"/>
        <v>0</v>
      </c>
      <c r="BW469" s="34">
        <f t="shared" si="338"/>
        <v>-0.67406565053578937</v>
      </c>
      <c r="BX469" s="34">
        <f t="shared" si="339"/>
        <v>-3.883387160247654E-2</v>
      </c>
      <c r="BY469" s="34">
        <f t="shared" si="358"/>
        <v>-4.3565900771799115E-2</v>
      </c>
      <c r="BZ469" s="34">
        <f t="shared" si="359"/>
        <v>0.25215514097002167</v>
      </c>
      <c r="CA469" s="19">
        <f t="shared" si="340"/>
        <v>0.19073115557395748</v>
      </c>
      <c r="CB469" s="16"/>
      <c r="CC469" s="5">
        <f t="shared" si="341"/>
        <v>25120</v>
      </c>
      <c r="CD469" s="6">
        <f t="shared" si="342"/>
        <v>7.9409950432396683E-5</v>
      </c>
      <c r="CE469" s="19">
        <f t="shared" si="343"/>
        <v>1.1963910933077633</v>
      </c>
      <c r="CF469" s="4">
        <f t="shared" si="344"/>
        <v>9.5005357417330354E-5</v>
      </c>
      <c r="CG469" s="3">
        <f>IF('Ponderación por derecho'!$D$20="Error ponderación","",CF469/$CF$1127)</f>
        <v>6.3826181310397707E-5</v>
      </c>
      <c r="CH469" s="39"/>
    </row>
    <row r="470" spans="1:86" ht="18.95" customHeight="1">
      <c r="A470" s="7">
        <v>25123</v>
      </c>
      <c r="B470" s="7" t="s">
        <v>549</v>
      </c>
      <c r="C470" s="7" t="s">
        <v>647</v>
      </c>
      <c r="D470" s="5">
        <v>0</v>
      </c>
      <c r="E470" s="5">
        <v>372</v>
      </c>
      <c r="F470" s="5">
        <v>50.33099</v>
      </c>
      <c r="G470" s="5">
        <v>53.398560000000003</v>
      </c>
      <c r="H470" s="5">
        <v>69.309989999999999</v>
      </c>
      <c r="I470" s="5">
        <v>13.62856</v>
      </c>
      <c r="J470" s="5">
        <v>13.216609999999999</v>
      </c>
      <c r="K470" s="85">
        <v>0</v>
      </c>
      <c r="L470" s="85">
        <v>7.6406E-3</v>
      </c>
      <c r="M470" s="85">
        <v>6.6554299999999997E-2</v>
      </c>
      <c r="N470" s="85">
        <v>0</v>
      </c>
      <c r="O470" s="85">
        <v>1.13703E-2</v>
      </c>
      <c r="P470" s="85">
        <v>7.9874000000000004E-3</v>
      </c>
      <c r="Q470" s="85">
        <v>0</v>
      </c>
      <c r="R470" s="85">
        <v>2.05049E-2</v>
      </c>
      <c r="S470" s="85">
        <v>0</v>
      </c>
      <c r="T470" s="5">
        <v>0.98060939999999996</v>
      </c>
      <c r="U470" s="5">
        <v>0.2354571</v>
      </c>
      <c r="V470" s="5">
        <v>0.79778389999999999</v>
      </c>
      <c r="W470" s="5">
        <v>0.64265930000000004</v>
      </c>
      <c r="X470" s="5">
        <v>0.71191130000000002</v>
      </c>
      <c r="Y470" s="5">
        <v>0.90304709999999999</v>
      </c>
      <c r="Z470" s="5">
        <v>7.0866200000000004E-2</v>
      </c>
      <c r="AA470" s="5">
        <v>0</v>
      </c>
      <c r="AB470" s="5">
        <v>0</v>
      </c>
      <c r="AC470" s="5">
        <v>0.47760000000000002</v>
      </c>
      <c r="AD470" s="40">
        <v>105336.02150537634</v>
      </c>
      <c r="AE470" s="19">
        <v>0.44811319999999999</v>
      </c>
      <c r="AF470" s="5">
        <v>0</v>
      </c>
      <c r="AG470" s="5">
        <v>0</v>
      </c>
      <c r="AH470" s="32">
        <v>0</v>
      </c>
      <c r="AI470" s="32">
        <v>0</v>
      </c>
      <c r="AJ470" s="32">
        <v>0</v>
      </c>
      <c r="AK470" s="16"/>
      <c r="AL470" s="34">
        <f t="shared" si="315"/>
        <v>-1.1674703104334168</v>
      </c>
      <c r="AM470" s="34">
        <f t="shared" si="316"/>
        <v>-0.28330451139586976</v>
      </c>
      <c r="AN470" s="34">
        <f t="shared" si="317"/>
        <v>-0.61285583842563196</v>
      </c>
      <c r="AO470" s="34">
        <f t="shared" si="318"/>
        <v>-0.54195959404040961</v>
      </c>
      <c r="AP470" s="34">
        <f t="shared" si="319"/>
        <v>-0.87850717673645717</v>
      </c>
      <c r="AQ470" s="34">
        <f t="shared" si="320"/>
        <v>-0.3929029539360685</v>
      </c>
      <c r="AR470" s="34">
        <f t="shared" si="321"/>
        <v>-0.34171452694401028</v>
      </c>
      <c r="AS470" s="34">
        <f t="shared" si="322"/>
        <v>7.5615409554375249E-2</v>
      </c>
      <c r="AT470" s="34">
        <f t="shared" si="323"/>
        <v>-0.15074875333706975</v>
      </c>
      <c r="AU470" s="34">
        <f t="shared" si="324"/>
        <v>-0.14107363273826337</v>
      </c>
      <c r="AV470" s="34">
        <f t="shared" si="325"/>
        <v>-0.4554088583114867</v>
      </c>
      <c r="AW470" s="34">
        <f t="shared" si="326"/>
        <v>-0.41165100414070804</v>
      </c>
      <c r="AX470" s="34">
        <f t="shared" si="327"/>
        <v>0.45282655536009764</v>
      </c>
      <c r="AY470" s="34">
        <f t="shared" si="328"/>
        <v>-0.21011422768154267</v>
      </c>
      <c r="AZ470" s="34">
        <f t="shared" si="329"/>
        <v>0.67088942735104462</v>
      </c>
      <c r="BA470" s="34">
        <f t="shared" si="330"/>
        <v>0.284302344797986</v>
      </c>
      <c r="BB470" s="34">
        <f t="shared" si="331"/>
        <v>-6.3999092735035276E-2</v>
      </c>
      <c r="BC470" s="34">
        <f t="shared" si="332"/>
        <v>0.11539292261889078</v>
      </c>
      <c r="BD470" s="34">
        <f t="shared" si="333"/>
        <v>-1.140265271678937</v>
      </c>
      <c r="BE470" s="34">
        <f t="shared" si="334"/>
        <v>0.63086727642069595</v>
      </c>
      <c r="BF470" s="34">
        <f t="shared" si="335"/>
        <v>-0.30716892902411802</v>
      </c>
      <c r="BG470" s="34">
        <f t="shared" si="336"/>
        <v>-0.258133953880894</v>
      </c>
      <c r="BH470" s="34">
        <f t="shared" si="337"/>
        <v>-0.11506432621005545</v>
      </c>
      <c r="BI470" s="19">
        <f t="shared" si="345"/>
        <v>-0.24048548252123814</v>
      </c>
      <c r="BJ470" s="19">
        <f t="shared" si="346"/>
        <v>-0.22967271035830508</v>
      </c>
      <c r="BK470" s="19">
        <f t="shared" si="347"/>
        <v>-0.32548732608671688</v>
      </c>
      <c r="BL470" s="19">
        <f t="shared" si="348"/>
        <v>-0.65910953188524324</v>
      </c>
      <c r="BM470" s="19">
        <f t="shared" si="349"/>
        <v>-0.71994869371788583</v>
      </c>
      <c r="BN470" s="19">
        <f t="shared" si="350"/>
        <v>-0.33067063077473585</v>
      </c>
      <c r="BO470" s="19">
        <f t="shared" si="351"/>
        <v>-9.4240390276690997E-2</v>
      </c>
      <c r="BP470" s="19">
        <f t="shared" si="352"/>
        <v>-0.35732187753665956</v>
      </c>
      <c r="BQ470" s="19">
        <f t="shared" si="353"/>
        <v>-0.56158448904635916</v>
      </c>
      <c r="BR470" s="19">
        <f t="shared" si="354"/>
        <v>-0.5452394973319511</v>
      </c>
      <c r="BS470" s="19">
        <f t="shared" si="355"/>
        <v>-0.49754962144167164</v>
      </c>
      <c r="BT470" s="19">
        <f>IF(AND('[1]Ponderación por derecho'!$B$13&lt;&gt;1,'[1]Ponderación por derecho'!$B$13&lt;&gt;0),"Error ponderación",IFERROR(IF(SUM($BI$1126:$BS$1126)=0,0,SUMPRODUCT($BI$1126:$BS$1126,BI470:BS470)),""))</f>
        <v>-0.19225592644242728</v>
      </c>
      <c r="BU470" s="34">
        <f t="shared" si="356"/>
        <v>-0.18907551026695049</v>
      </c>
      <c r="BV470" s="16">
        <f t="shared" si="357"/>
        <v>0</v>
      </c>
      <c r="BW470" s="34">
        <f t="shared" si="338"/>
        <v>-0.50325731818813746</v>
      </c>
      <c r="BX470" s="34">
        <f t="shared" si="339"/>
        <v>-4.3619887365934876E-2</v>
      </c>
      <c r="BY470" s="34">
        <f t="shared" si="358"/>
        <v>-0.91652016321476382</v>
      </c>
      <c r="BZ470" s="34">
        <f t="shared" si="359"/>
        <v>0.48779912292294542</v>
      </c>
      <c r="CA470" s="19">
        <f t="shared" si="340"/>
        <v>0.36984017387301815</v>
      </c>
      <c r="CB470" s="16"/>
      <c r="CC470" s="5">
        <f t="shared" si="341"/>
        <v>25123</v>
      </c>
      <c r="CD470" s="6">
        <f t="shared" si="342"/>
        <v>5.4402396981310439E-5</v>
      </c>
      <c r="CE470" s="19">
        <f t="shared" si="343"/>
        <v>1.1060467443757316</v>
      </c>
      <c r="CF470" s="4">
        <f t="shared" si="344"/>
        <v>6.0171594067414541E-5</v>
      </c>
      <c r="CG470" s="3">
        <f>IF('Ponderación por derecho'!$D$20="Error ponderación","",CF470/$CF$1127)</f>
        <v>4.0424278978417744E-5</v>
      </c>
      <c r="CH470" s="39"/>
    </row>
    <row r="471" spans="1:86" ht="18.95" customHeight="1">
      <c r="A471" s="7">
        <v>25126</v>
      </c>
      <c r="B471" s="7" t="s">
        <v>549</v>
      </c>
      <c r="C471" s="7" t="s">
        <v>646</v>
      </c>
      <c r="D471" s="5">
        <v>0</v>
      </c>
      <c r="E471" s="5">
        <v>1217</v>
      </c>
      <c r="F471" s="5">
        <v>24.97429</v>
      </c>
      <c r="G471" s="5">
        <v>33.722969999999997</v>
      </c>
      <c r="H471" s="5">
        <v>51.142960000000002</v>
      </c>
      <c r="I471" s="5">
        <v>9.6022250000000007</v>
      </c>
      <c r="J471" s="5">
        <v>4.41892</v>
      </c>
      <c r="K471" s="85">
        <v>4.2021700000000002E-2</v>
      </c>
      <c r="L471" s="85">
        <v>4.1221000000000001E-3</v>
      </c>
      <c r="M471" s="85">
        <v>3.4541299999999997E-2</v>
      </c>
      <c r="N471" s="85">
        <v>0</v>
      </c>
      <c r="O471" s="85">
        <v>9.075E-4</v>
      </c>
      <c r="P471" s="85">
        <v>1.7907300000000001E-2</v>
      </c>
      <c r="Q471" s="85">
        <v>0</v>
      </c>
      <c r="R471" s="85">
        <v>0</v>
      </c>
      <c r="S471" s="85">
        <v>0</v>
      </c>
      <c r="T471" s="5">
        <v>0.97963979999999995</v>
      </c>
      <c r="U471" s="5">
        <v>0.20203599999999999</v>
      </c>
      <c r="V471" s="5">
        <v>0.79796400000000001</v>
      </c>
      <c r="W471" s="5">
        <v>0.60219259999999997</v>
      </c>
      <c r="X471" s="5">
        <v>0.71260769999999996</v>
      </c>
      <c r="Y471" s="5">
        <v>0.89115109999999997</v>
      </c>
      <c r="Z471" s="5">
        <v>0.25996540000000001</v>
      </c>
      <c r="AA471" s="5">
        <v>0</v>
      </c>
      <c r="AB471" s="5">
        <v>0</v>
      </c>
      <c r="AC471" s="5">
        <v>0.75719999999999998</v>
      </c>
      <c r="AD471" s="40">
        <v>0</v>
      </c>
      <c r="AE471" s="19">
        <v>0.35377360000000002</v>
      </c>
      <c r="AF471" s="5">
        <v>1</v>
      </c>
      <c r="AG471" s="5">
        <v>0</v>
      </c>
      <c r="AH471" s="32">
        <v>1</v>
      </c>
      <c r="AI471" s="32">
        <v>0</v>
      </c>
      <c r="AJ471" s="32">
        <v>1</v>
      </c>
      <c r="AK471" s="16"/>
      <c r="AL471" s="34">
        <f t="shared" si="315"/>
        <v>-2.7153167651862802</v>
      </c>
      <c r="AM471" s="34">
        <f t="shared" si="316"/>
        <v>-2.2597356168292619</v>
      </c>
      <c r="AN471" s="34">
        <f t="shared" si="317"/>
        <v>-2.7973270738425979</v>
      </c>
      <c r="AO471" s="34">
        <f t="shared" si="318"/>
        <v>-0.90133205917285109</v>
      </c>
      <c r="AP471" s="34">
        <f t="shared" si="319"/>
        <v>-1.5429954652712186</v>
      </c>
      <c r="AQ471" s="34">
        <f t="shared" si="320"/>
        <v>0.79580812902597031</v>
      </c>
      <c r="AR471" s="34">
        <f t="shared" si="321"/>
        <v>-0.46485352203060404</v>
      </c>
      <c r="AS471" s="34">
        <f t="shared" si="322"/>
        <v>-0.42247937368341676</v>
      </c>
      <c r="AT471" s="34">
        <f t="shared" si="323"/>
        <v>-0.15074875333706975</v>
      </c>
      <c r="AU471" s="34">
        <f t="shared" si="324"/>
        <v>-0.40687431025089754</v>
      </c>
      <c r="AV471" s="34">
        <f t="shared" si="325"/>
        <v>-0.21523089079724561</v>
      </c>
      <c r="AW471" s="34">
        <f t="shared" si="326"/>
        <v>-0.41165100414070804</v>
      </c>
      <c r="AX471" s="34">
        <f t="shared" si="327"/>
        <v>-0.20200785050292994</v>
      </c>
      <c r="AY471" s="34">
        <f t="shared" si="328"/>
        <v>-0.21011422768154267</v>
      </c>
      <c r="AZ471" s="34">
        <f t="shared" si="329"/>
        <v>0.6540451861542802</v>
      </c>
      <c r="BA471" s="34">
        <f t="shared" si="330"/>
        <v>-3.3380631424102261E-2</v>
      </c>
      <c r="BB471" s="34">
        <f t="shared" si="331"/>
        <v>-5.9581414106413058E-2</v>
      </c>
      <c r="BC471" s="34">
        <f t="shared" si="332"/>
        <v>-0.33650910285122115</v>
      </c>
      <c r="BD471" s="34">
        <f t="shared" si="333"/>
        <v>-1.1319193651520247</v>
      </c>
      <c r="BE471" s="34">
        <f t="shared" si="334"/>
        <v>0.44897624100358957</v>
      </c>
      <c r="BF471" s="34">
        <f t="shared" si="335"/>
        <v>1.5847004792275177</v>
      </c>
      <c r="BG471" s="34">
        <f t="shared" si="336"/>
        <v>-0.258133953880894</v>
      </c>
      <c r="BH471" s="34">
        <f t="shared" si="337"/>
        <v>-0.11506432621005545</v>
      </c>
      <c r="BI471" s="19">
        <f t="shared" si="345"/>
        <v>-0.6782998587469099</v>
      </c>
      <c r="BJ471" s="19">
        <f t="shared" si="346"/>
        <v>-0.92805685098875967</v>
      </c>
      <c r="BK471" s="19">
        <f t="shared" si="347"/>
        <v>-1.1581017472403061</v>
      </c>
      <c r="BL471" s="19">
        <f t="shared" si="348"/>
        <v>-1.4330327592616749</v>
      </c>
      <c r="BM471" s="19">
        <f t="shared" si="349"/>
        <v>-1.0272630468913804</v>
      </c>
      <c r="BN471" s="19">
        <f t="shared" si="350"/>
        <v>-0.82719047165997883</v>
      </c>
      <c r="BO471" s="19">
        <f t="shared" si="351"/>
        <v>-0.21964595905309295</v>
      </c>
      <c r="BP471" s="19">
        <f t="shared" si="352"/>
        <v>-1.458662307844605</v>
      </c>
      <c r="BQ471" s="19">
        <f t="shared" si="353"/>
        <v>-0.44691017121343513</v>
      </c>
      <c r="BR471" s="19">
        <f t="shared" si="354"/>
        <v>-1.0611883155829058</v>
      </c>
      <c r="BS471" s="19">
        <f t="shared" si="355"/>
        <v>-1.0134984396926261</v>
      </c>
      <c r="BT471" s="19">
        <f>IF(AND('[1]Ponderación por derecho'!$B$13&lt;&gt;1,'[1]Ponderación por derecho'!$B$13&lt;&gt;0),"Error ponderación",IFERROR(IF(SUM($BI$1126:$BS$1126)=0,0,SUMPRODUCT($BI$1126:$BS$1126,BI471:BS471)),""))</f>
        <v>-0.54359149122229211</v>
      </c>
      <c r="BU471" s="34">
        <f t="shared" si="356"/>
        <v>-0.54404272961930955</v>
      </c>
      <c r="BV471" s="16">
        <f t="shared" si="357"/>
        <v>0</v>
      </c>
      <c r="BW471" s="34">
        <f t="shared" si="338"/>
        <v>3.544031641507059</v>
      </c>
      <c r="BX471" s="34">
        <f t="shared" si="339"/>
        <v>-4.9550489627895586E-2</v>
      </c>
      <c r="BY471" s="34">
        <f t="shared" si="358"/>
        <v>-1.3062317104792276</v>
      </c>
      <c r="BZ471" s="34">
        <f t="shared" si="359"/>
        <v>-0.72941648046664531</v>
      </c>
      <c r="CA471" s="19">
        <f t="shared" si="340"/>
        <v>-0.55534488697425033</v>
      </c>
      <c r="CB471" s="16"/>
      <c r="CC471" s="5">
        <f t="shared" si="341"/>
        <v>25126</v>
      </c>
      <c r="CD471" s="6">
        <f t="shared" si="342"/>
        <v>1.7797773421036238E-4</v>
      </c>
      <c r="CE471" s="19">
        <f t="shared" si="343"/>
        <v>0.56084474900731707</v>
      </c>
      <c r="CF471" s="4">
        <f t="shared" si="344"/>
        <v>9.9817877672101672E-5</v>
      </c>
      <c r="CG471" s="3">
        <f>IF('Ponderación por derecho'!$D$20="Error ponderación","",CF471/$CF$1127)</f>
        <v>6.7059312564161764E-5</v>
      </c>
      <c r="CH471" s="39"/>
    </row>
    <row r="472" spans="1:86" ht="18.95" customHeight="1">
      <c r="A472" s="7">
        <v>25148</v>
      </c>
      <c r="B472" s="7" t="s">
        <v>549</v>
      </c>
      <c r="C472" s="7" t="s">
        <v>645</v>
      </c>
      <c r="D472" s="5">
        <v>0</v>
      </c>
      <c r="E472" s="5">
        <v>3092</v>
      </c>
      <c r="F472" s="5">
        <v>73.171980000000005</v>
      </c>
      <c r="G472" s="5">
        <v>63.743609999999997</v>
      </c>
      <c r="H472" s="5">
        <v>73.753339999999994</v>
      </c>
      <c r="I472" s="5">
        <v>9.2434899999999995</v>
      </c>
      <c r="J472" s="5">
        <v>36.083680000000001</v>
      </c>
      <c r="K472" s="85">
        <v>1.6539600000000002E-2</v>
      </c>
      <c r="L472" s="85">
        <v>7.2420999999999996E-3</v>
      </c>
      <c r="M472" s="85">
        <v>3.4414800000000002E-2</v>
      </c>
      <c r="N472" s="85">
        <v>0</v>
      </c>
      <c r="O472" s="85">
        <v>1.0069399999999999E-2</v>
      </c>
      <c r="P472" s="85">
        <v>6.18463E-2</v>
      </c>
      <c r="Q472" s="85">
        <v>1.7095599999999999E-2</v>
      </c>
      <c r="R472" s="85">
        <v>3.9460299999999997E-2</v>
      </c>
      <c r="S472" s="85">
        <v>0</v>
      </c>
      <c r="T472" s="5">
        <v>0.98160199999999997</v>
      </c>
      <c r="U472" s="5">
        <v>0.15425990000000001</v>
      </c>
      <c r="V472" s="5">
        <v>0.81969999999999998</v>
      </c>
      <c r="W472" s="5">
        <v>0.54033399999999998</v>
      </c>
      <c r="X472" s="5">
        <v>0.70563260000000005</v>
      </c>
      <c r="Y472" s="5">
        <v>0.87347870000000005</v>
      </c>
      <c r="Z472" s="5">
        <v>0.2131979</v>
      </c>
      <c r="AA472" s="5">
        <v>1.4553700000000001E-3</v>
      </c>
      <c r="AB472" s="5">
        <v>6.4683000000000004E-4</v>
      </c>
      <c r="AC472" s="5">
        <v>0.46179999999999999</v>
      </c>
      <c r="AD472" s="40">
        <v>16092.946313065977</v>
      </c>
      <c r="AE472" s="19">
        <v>0.48962260000000002</v>
      </c>
      <c r="AF472" s="5">
        <v>0</v>
      </c>
      <c r="AG472" s="5">
        <v>0</v>
      </c>
      <c r="AH472" s="32">
        <v>1</v>
      </c>
      <c r="AI472" s="32">
        <v>0</v>
      </c>
      <c r="AJ472" s="32">
        <v>0</v>
      </c>
      <c r="AK472" s="16"/>
      <c r="AL472" s="34">
        <f t="shared" si="315"/>
        <v>0.22680991509063045</v>
      </c>
      <c r="AM472" s="34">
        <f t="shared" si="316"/>
        <v>0.755865272446124</v>
      </c>
      <c r="AN472" s="34">
        <f t="shared" si="317"/>
        <v>-7.8570913267806727E-2</v>
      </c>
      <c r="AO472" s="34">
        <f t="shared" si="318"/>
        <v>-0.93335112397478304</v>
      </c>
      <c r="AP472" s="34">
        <f t="shared" si="319"/>
        <v>0.84863940470760202</v>
      </c>
      <c r="AQ472" s="34">
        <f t="shared" si="320"/>
        <v>7.4969736311088053E-2</v>
      </c>
      <c r="AR472" s="34">
        <f t="shared" si="321"/>
        <v>-0.35566106369035322</v>
      </c>
      <c r="AS472" s="34">
        <f t="shared" si="322"/>
        <v>-0.42444760502941931</v>
      </c>
      <c r="AT472" s="34">
        <f t="shared" si="323"/>
        <v>-0.15074875333706975</v>
      </c>
      <c r="AU472" s="34">
        <f t="shared" si="324"/>
        <v>-0.17412215716539434</v>
      </c>
      <c r="AV472" s="34">
        <f t="shared" si="325"/>
        <v>0.84860843365242</v>
      </c>
      <c r="AW472" s="34">
        <f t="shared" si="326"/>
        <v>6.728331531941055E-2</v>
      </c>
      <c r="AX472" s="34">
        <f t="shared" si="327"/>
        <v>1.058176890982121</v>
      </c>
      <c r="AY472" s="34">
        <f t="shared" si="328"/>
        <v>-0.21011422768154267</v>
      </c>
      <c r="AZ472" s="34">
        <f t="shared" si="329"/>
        <v>0.68813323285012507</v>
      </c>
      <c r="BA472" s="34">
        <f t="shared" si="330"/>
        <v>-0.48751450614049707</v>
      </c>
      <c r="BB472" s="34">
        <f t="shared" si="331"/>
        <v>0.47358162127239617</v>
      </c>
      <c r="BC472" s="34">
        <f t="shared" si="332"/>
        <v>-1.0272999662709072</v>
      </c>
      <c r="BD472" s="34">
        <f t="shared" si="333"/>
        <v>-1.2155114567888288</v>
      </c>
      <c r="BE472" s="34">
        <f t="shared" si="334"/>
        <v>0.17876346912184346</v>
      </c>
      <c r="BF472" s="34">
        <f t="shared" si="335"/>
        <v>1.1168084810043186</v>
      </c>
      <c r="BG472" s="34">
        <f t="shared" si="336"/>
        <v>-0.14437051027905184</v>
      </c>
      <c r="BH472" s="34">
        <f t="shared" si="337"/>
        <v>-9.8940731184359115E-2</v>
      </c>
      <c r="BI472" s="19">
        <f t="shared" si="345"/>
        <v>-0.16370522769907192</v>
      </c>
      <c r="BJ472" s="19">
        <f t="shared" si="346"/>
        <v>0.29126194334272232</v>
      </c>
      <c r="BK472" s="19">
        <f t="shared" si="347"/>
        <v>-0.40831255206989869</v>
      </c>
      <c r="BL472" s="19">
        <f t="shared" si="348"/>
        <v>3.8030580876780351E-2</v>
      </c>
      <c r="BM472" s="19">
        <f t="shared" si="349"/>
        <v>-0.18033140308220705</v>
      </c>
      <c r="BN472" s="19">
        <f t="shared" si="350"/>
        <v>0.41806060595496458</v>
      </c>
      <c r="BO472" s="19">
        <f t="shared" si="351"/>
        <v>-5.93115252684158E-2</v>
      </c>
      <c r="BP472" s="19">
        <f t="shared" si="352"/>
        <v>0.6424934030363757</v>
      </c>
      <c r="BQ472" s="19">
        <f t="shared" si="353"/>
        <v>0.37783472280446878</v>
      </c>
      <c r="BR472" s="19">
        <f t="shared" si="354"/>
        <v>-4.255827428998802E-2</v>
      </c>
      <c r="BS472" s="19">
        <f t="shared" si="355"/>
        <v>-2.7415014591757113E-2</v>
      </c>
      <c r="BT472" s="19">
        <f>IF(AND('[1]Ponderación por derecho'!$B$13&lt;&gt;1,'[1]Ponderación por derecho'!$B$13&lt;&gt;0),"Error ponderación",IFERROR(IF(SUM($BI$1126:$BS$1126)=0,0,SUMPRODUCT($BI$1126:$BS$1126,BI472:BS472)),""))</f>
        <v>0.15401480782082591</v>
      </c>
      <c r="BU472" s="34">
        <f t="shared" si="356"/>
        <v>0.16077452487407176</v>
      </c>
      <c r="BV472" s="16">
        <f t="shared" si="357"/>
        <v>0</v>
      </c>
      <c r="BW472" s="34">
        <f t="shared" si="338"/>
        <v>-0.7319667801451627</v>
      </c>
      <c r="BX472" s="34">
        <f t="shared" si="339"/>
        <v>-4.8644428601079516E-2</v>
      </c>
      <c r="BY472" s="34">
        <f t="shared" si="358"/>
        <v>-0.74504718156104099</v>
      </c>
      <c r="BZ472" s="34">
        <f t="shared" si="359"/>
        <v>0.50855279676909448</v>
      </c>
      <c r="CA472" s="19">
        <f t="shared" si="340"/>
        <v>0.38561469150710426</v>
      </c>
      <c r="CB472" s="16"/>
      <c r="CC472" s="5">
        <f t="shared" si="341"/>
        <v>25148</v>
      </c>
      <c r="CD472" s="6">
        <f t="shared" si="342"/>
        <v>4.5218336415648355E-4</v>
      </c>
      <c r="CE472" s="19">
        <f t="shared" si="343"/>
        <v>2.0045582439745027</v>
      </c>
      <c r="CF472" s="4">
        <f t="shared" si="344"/>
        <v>9.0642789040800374E-4</v>
      </c>
      <c r="CG472" s="3">
        <f>IF('Ponderación por derecho'!$D$20="Error ponderación","",CF472/$CF$1127)</f>
        <v>6.0895335221831579E-4</v>
      </c>
      <c r="CH472" s="39"/>
    </row>
    <row r="473" spans="1:86" ht="18.95" customHeight="1">
      <c r="A473" s="7">
        <v>25151</v>
      </c>
      <c r="B473" s="7" t="s">
        <v>549</v>
      </c>
      <c r="C473" s="7" t="s">
        <v>644</v>
      </c>
      <c r="D473" s="5">
        <v>0</v>
      </c>
      <c r="E473" s="5">
        <v>376</v>
      </c>
      <c r="F473" s="5">
        <v>58.146270000000001</v>
      </c>
      <c r="G473" s="5">
        <v>48.54813</v>
      </c>
      <c r="H473" s="5">
        <v>72.237250000000003</v>
      </c>
      <c r="I473" s="5">
        <v>4.8131849999999998</v>
      </c>
      <c r="J473" s="5">
        <v>20.469840000000001</v>
      </c>
      <c r="K473" s="85">
        <v>0</v>
      </c>
      <c r="L473" s="85">
        <v>4.3261000000000003E-3</v>
      </c>
      <c r="M473" s="85">
        <v>2.5901400000000002E-2</v>
      </c>
      <c r="N473" s="85">
        <v>2.48192E-2</v>
      </c>
      <c r="O473" s="85">
        <v>1.0087199999999999E-2</v>
      </c>
      <c r="P473" s="85">
        <v>3.1173300000000001E-2</v>
      </c>
      <c r="Q473" s="85">
        <v>5.3074000000000003E-3</v>
      </c>
      <c r="R473" s="85">
        <v>3.0430000000000001E-3</v>
      </c>
      <c r="S473" s="85">
        <v>4.9671999999999997E-3</v>
      </c>
      <c r="T473" s="5">
        <v>0.98192769999999996</v>
      </c>
      <c r="U473" s="5">
        <v>0.25903609999999999</v>
      </c>
      <c r="V473" s="5">
        <v>0.76506019999999997</v>
      </c>
      <c r="W473" s="5">
        <v>0.71084340000000001</v>
      </c>
      <c r="X473" s="5">
        <v>0.85240970000000005</v>
      </c>
      <c r="Y473" s="5">
        <v>0.86144580000000004</v>
      </c>
      <c r="Z473" s="5">
        <v>0.25</v>
      </c>
      <c r="AA473" s="5">
        <v>1.1968090000000001E-2</v>
      </c>
      <c r="AB473" s="5">
        <v>2.65957E-3</v>
      </c>
      <c r="AC473" s="5">
        <v>0.58430000000000004</v>
      </c>
      <c r="AD473" s="40">
        <v>37335.106382978724</v>
      </c>
      <c r="AE473" s="19">
        <v>0.3056604</v>
      </c>
      <c r="AF473" s="5">
        <v>0</v>
      </c>
      <c r="AG473" s="5">
        <v>0</v>
      </c>
      <c r="AH473" s="32">
        <v>1</v>
      </c>
      <c r="AI473" s="32">
        <v>0</v>
      </c>
      <c r="AJ473" s="32">
        <v>0</v>
      </c>
      <c r="AK473" s="16"/>
      <c r="AL473" s="34">
        <f t="shared" si="315"/>
        <v>-0.69040296961615899</v>
      </c>
      <c r="AM473" s="34">
        <f t="shared" si="316"/>
        <v>-0.77053466442951657</v>
      </c>
      <c r="AN473" s="34">
        <f t="shared" si="317"/>
        <v>-0.26087121195742685</v>
      </c>
      <c r="AO473" s="34">
        <f t="shared" si="318"/>
        <v>-1.3287801255701748</v>
      </c>
      <c r="AP473" s="34">
        <f t="shared" si="319"/>
        <v>-0.33067173481374929</v>
      </c>
      <c r="AQ473" s="34">
        <f t="shared" si="320"/>
        <v>-0.3929029539360685</v>
      </c>
      <c r="AR473" s="34">
        <f t="shared" si="321"/>
        <v>-0.45771401513912613</v>
      </c>
      <c r="AS473" s="34">
        <f t="shared" si="322"/>
        <v>-0.55690879665833937</v>
      </c>
      <c r="AT473" s="34">
        <f t="shared" si="323"/>
        <v>0.41874964088287692</v>
      </c>
      <c r="AU473" s="34">
        <f t="shared" si="324"/>
        <v>-0.17366995965997276</v>
      </c>
      <c r="AV473" s="34">
        <f t="shared" si="325"/>
        <v>0.10596195560684336</v>
      </c>
      <c r="AW473" s="34">
        <f t="shared" si="326"/>
        <v>-0.26296385615510742</v>
      </c>
      <c r="AX473" s="34">
        <f t="shared" si="327"/>
        <v>-0.10482809849042594</v>
      </c>
      <c r="AY473" s="34">
        <f t="shared" si="328"/>
        <v>-1.7257975993638663E-2</v>
      </c>
      <c r="AZ473" s="34">
        <f t="shared" si="329"/>
        <v>0.69379141081813855</v>
      </c>
      <c r="BA473" s="34">
        <f t="shared" si="330"/>
        <v>0.5084316193084184</v>
      </c>
      <c r="BB473" s="34">
        <f t="shared" si="331"/>
        <v>-0.86667977091066872</v>
      </c>
      <c r="BC473" s="34">
        <f t="shared" si="332"/>
        <v>0.87682226810188268</v>
      </c>
      <c r="BD473" s="34">
        <f t="shared" si="333"/>
        <v>0.54351777481853525</v>
      </c>
      <c r="BE473" s="34">
        <f t="shared" si="334"/>
        <v>-5.2207810522065367E-3</v>
      </c>
      <c r="BF473" s="34">
        <f t="shared" si="335"/>
        <v>1.4850002404058258</v>
      </c>
      <c r="BG473" s="34">
        <f t="shared" si="336"/>
        <v>0.67738837496796978</v>
      </c>
      <c r="BH473" s="34">
        <f t="shared" si="337"/>
        <v>-4.8768963251486462E-2</v>
      </c>
      <c r="BI473" s="19">
        <f t="shared" si="345"/>
        <v>-4.8447515528358985E-2</v>
      </c>
      <c r="BJ473" s="19">
        <f t="shared" si="346"/>
        <v>-0.69830948349310384</v>
      </c>
      <c r="BK473" s="19">
        <f t="shared" si="347"/>
        <v>-0.12349649939087189</v>
      </c>
      <c r="BL473" s="19">
        <f t="shared" si="348"/>
        <v>-0.13582666436664104</v>
      </c>
      <c r="BM473" s="19">
        <f t="shared" si="349"/>
        <v>1.3058693448271069E-2</v>
      </c>
      <c r="BN473" s="19">
        <f t="shared" si="350"/>
        <v>-0.19655393168717405</v>
      </c>
      <c r="BO473" s="19">
        <f t="shared" si="351"/>
        <v>-0.29931752363571451</v>
      </c>
      <c r="BP473" s="19">
        <f t="shared" si="352"/>
        <v>-0.39761553405329247</v>
      </c>
      <c r="BQ473" s="19">
        <f t="shared" si="353"/>
        <v>0.25911309826534273</v>
      </c>
      <c r="BR473" s="19">
        <f t="shared" si="354"/>
        <v>-1.0090856880609293E-2</v>
      </c>
      <c r="BS473" s="19">
        <f t="shared" si="355"/>
        <v>-0.25214330295376136</v>
      </c>
      <c r="BT473" s="19">
        <f>IF(AND('[1]Ponderación por derecho'!$B$13&lt;&gt;1,'[1]Ponderación por derecho'!$B$13&lt;&gt;0),"Error ponderación",IFERROR(IF(SUM($BI$1126:$BS$1126)=0,0,SUMPRODUCT($BI$1126:$BS$1126,BI473:BS473)),""))</f>
        <v>-0.34828683802263027</v>
      </c>
      <c r="BU473" s="34">
        <f t="shared" si="356"/>
        <v>-0.34671926845391737</v>
      </c>
      <c r="BV473" s="16">
        <f t="shared" si="357"/>
        <v>0</v>
      </c>
      <c r="BW473" s="34">
        <f t="shared" si="338"/>
        <v>1.0412553141418968</v>
      </c>
      <c r="BX473" s="34">
        <f t="shared" si="339"/>
        <v>-4.7448457832873443E-2</v>
      </c>
      <c r="BY473" s="34">
        <f t="shared" si="358"/>
        <v>-1.5049846161078779</v>
      </c>
      <c r="BZ473" s="34">
        <f t="shared" si="359"/>
        <v>0.1703925865996182</v>
      </c>
      <c r="CA473" s="19">
        <f t="shared" si="340"/>
        <v>0.12858481631445473</v>
      </c>
      <c r="CB473" s="16"/>
      <c r="CC473" s="5">
        <f t="shared" si="341"/>
        <v>25151</v>
      </c>
      <c r="CD473" s="6">
        <f t="shared" si="342"/>
        <v>5.4987368991862165E-5</v>
      </c>
      <c r="CE473" s="19">
        <f t="shared" si="343"/>
        <v>0.99783696737731775</v>
      </c>
      <c r="CF473" s="4">
        <f t="shared" si="344"/>
        <v>5.48684295188973E-5</v>
      </c>
      <c r="CG473" s="3">
        <f>IF('Ponderación por derecho'!$D$20="Error ponderación","",CF473/$CF$1127)</f>
        <v>3.6861524717037627E-5</v>
      </c>
      <c r="CH473" s="39"/>
    </row>
    <row r="474" spans="1:86" ht="18.95" customHeight="1">
      <c r="A474" s="7">
        <v>25154</v>
      </c>
      <c r="B474" s="7" t="s">
        <v>549</v>
      </c>
      <c r="C474" s="7" t="s">
        <v>643</v>
      </c>
      <c r="D474" s="5">
        <v>0</v>
      </c>
      <c r="E474" s="5">
        <v>59</v>
      </c>
      <c r="F474" s="5">
        <v>68.439070000000001</v>
      </c>
      <c r="G474" s="5">
        <v>55.812849999999997</v>
      </c>
      <c r="H474" s="5">
        <v>76.843100000000007</v>
      </c>
      <c r="I474" s="5">
        <v>10.58601</v>
      </c>
      <c r="J474" s="5">
        <v>18.260870000000001</v>
      </c>
      <c r="K474" s="85"/>
      <c r="L474" s="85">
        <v>0</v>
      </c>
      <c r="M474" s="85">
        <v>0</v>
      </c>
      <c r="N474" s="85">
        <v>0</v>
      </c>
      <c r="O474" s="85">
        <v>1.12566E-2</v>
      </c>
      <c r="P474" s="85">
        <v>1.4154399999999999E-2</v>
      </c>
      <c r="Q474" s="85">
        <v>1.17153E-2</v>
      </c>
      <c r="R474" s="85">
        <v>0</v>
      </c>
      <c r="S474" s="85">
        <v>2.4458199999999999E-2</v>
      </c>
      <c r="T474" s="5">
        <v>0.81818179999999996</v>
      </c>
      <c r="U474" s="5">
        <v>0.31818180000000001</v>
      </c>
      <c r="V474" s="5">
        <v>0.81818179999999996</v>
      </c>
      <c r="W474" s="5">
        <v>0.77272730000000001</v>
      </c>
      <c r="X474" s="5">
        <v>0.71212120000000001</v>
      </c>
      <c r="Y474" s="5">
        <v>0.96969700000000003</v>
      </c>
      <c r="Z474" s="5">
        <v>0.28000000000000003</v>
      </c>
      <c r="AA474" s="5">
        <v>0</v>
      </c>
      <c r="AB474" s="5">
        <v>0</v>
      </c>
      <c r="AC474" s="5">
        <v>0.51800000000000002</v>
      </c>
      <c r="AD474" s="40">
        <v>378559.32203389832</v>
      </c>
      <c r="AE474" s="19">
        <v>0.75377360000000004</v>
      </c>
      <c r="AF474" s="5">
        <v>0</v>
      </c>
      <c r="AG474" s="5">
        <v>0</v>
      </c>
      <c r="AH474" s="32">
        <v>0</v>
      </c>
      <c r="AI474" s="32">
        <v>0</v>
      </c>
      <c r="AJ474" s="32">
        <v>0</v>
      </c>
      <c r="AK474" s="16"/>
      <c r="AL474" s="34">
        <f t="shared" si="315"/>
        <v>-6.2100627849278119E-2</v>
      </c>
      <c r="AM474" s="34">
        <f t="shared" si="316"/>
        <v>-4.0786861173600884E-2</v>
      </c>
      <c r="AN474" s="34">
        <f t="shared" si="317"/>
        <v>0.29295331740401759</v>
      </c>
      <c r="AO474" s="34">
        <f t="shared" si="318"/>
        <v>-0.81352385627609292</v>
      </c>
      <c r="AP474" s="34">
        <f t="shared" si="319"/>
        <v>-0.49751492827983324</v>
      </c>
      <c r="AQ474" s="34" t="str">
        <f t="shared" si="320"/>
        <v/>
      </c>
      <c r="AR474" s="34">
        <f t="shared" si="321"/>
        <v>-0.60911705809610017</v>
      </c>
      <c r="AS474" s="34">
        <f t="shared" si="322"/>
        <v>-0.95991233330143277</v>
      </c>
      <c r="AT474" s="34">
        <f t="shared" si="323"/>
        <v>-0.15074875333706975</v>
      </c>
      <c r="AU474" s="34">
        <f t="shared" si="324"/>
        <v>-0.14396210781502927</v>
      </c>
      <c r="AV474" s="34">
        <f t="shared" si="325"/>
        <v>-0.30609510256190009</v>
      </c>
      <c r="AW474" s="34">
        <f t="shared" si="326"/>
        <v>-8.3446130794868914E-2</v>
      </c>
      <c r="AX474" s="34">
        <f t="shared" si="327"/>
        <v>-0.20200785050292994</v>
      </c>
      <c r="AY474" s="34">
        <f t="shared" si="328"/>
        <v>0.73949858739195828</v>
      </c>
      <c r="AZ474" s="34">
        <f t="shared" si="329"/>
        <v>-2.1508614713819809</v>
      </c>
      <c r="BA474" s="34">
        <f t="shared" si="330"/>
        <v>1.0706387880353234</v>
      </c>
      <c r="BB474" s="34">
        <f t="shared" si="331"/>
        <v>0.43634164518148144</v>
      </c>
      <c r="BC474" s="34">
        <f t="shared" si="332"/>
        <v>1.5678956631153087</v>
      </c>
      <c r="BD474" s="34">
        <f t="shared" si="333"/>
        <v>-1.137749755050564</v>
      </c>
      <c r="BE474" s="34">
        <f t="shared" si="334"/>
        <v>1.6499509450022856</v>
      </c>
      <c r="BF474" s="34">
        <f t="shared" si="335"/>
        <v>1.7851394384962944</v>
      </c>
      <c r="BG474" s="34">
        <f t="shared" si="336"/>
        <v>-0.258133953880894</v>
      </c>
      <c r="BH474" s="34">
        <f t="shared" si="337"/>
        <v>-0.11506432621005545</v>
      </c>
      <c r="BI474" s="19">
        <f t="shared" si="345"/>
        <v>0.68179605271967048</v>
      </c>
      <c r="BJ474" s="19">
        <f t="shared" si="346"/>
        <v>-7.1187424696073198E-2</v>
      </c>
      <c r="BK474" s="19">
        <f t="shared" si="347"/>
        <v>0.18196090065486592</v>
      </c>
      <c r="BL474" s="19">
        <f t="shared" si="348"/>
        <v>-0.10642469059317393</v>
      </c>
      <c r="BM474" s="19">
        <f t="shared" si="349"/>
        <v>-0.59307559704847546</v>
      </c>
      <c r="BN474" s="19">
        <f t="shared" si="350"/>
        <v>0.42725173819703577</v>
      </c>
      <c r="BO474" s="19">
        <f t="shared" si="351"/>
        <v>-1.0159438194843142</v>
      </c>
      <c r="BP474" s="19">
        <f t="shared" si="352"/>
        <v>-0.13205423917610404</v>
      </c>
      <c r="BQ474" s="19">
        <f t="shared" si="353"/>
        <v>0.82084579934632484</v>
      </c>
      <c r="BR474" s="19">
        <f t="shared" si="354"/>
        <v>0.13975466855392873</v>
      </c>
      <c r="BS474" s="19">
        <f t="shared" si="355"/>
        <v>0.18744454444420822</v>
      </c>
      <c r="BT474" s="19">
        <f>IF(AND('[1]Ponderación por derecho'!$B$13&lt;&gt;1,'[1]Ponderación por derecho'!$B$13&lt;&gt;0),"Error ponderación",IFERROR(IF(SUM($BI$1126:$BS$1126)=0,0,SUMPRODUCT($BI$1126:$BS$1126,BI474:BS474)),""))</f>
        <v>-0.39403387322226102</v>
      </c>
      <c r="BU474" s="34">
        <f t="shared" si="356"/>
        <v>-0.39293917758438657</v>
      </c>
      <c r="BV474" s="16">
        <f t="shared" si="357"/>
        <v>0</v>
      </c>
      <c r="BW474" s="34">
        <f t="shared" si="338"/>
        <v>8.1544090866533178E-2</v>
      </c>
      <c r="BX474" s="34">
        <f t="shared" si="339"/>
        <v>-2.8236937630624046E-2</v>
      </c>
      <c r="BY474" s="34">
        <f t="shared" si="358"/>
        <v>0.3461456464926651</v>
      </c>
      <c r="BZ474" s="34">
        <f t="shared" si="359"/>
        <v>-0.13315093324285807</v>
      </c>
      <c r="CA474" s="19">
        <f t="shared" si="340"/>
        <v>-0.1021334961136926</v>
      </c>
      <c r="CB474" s="16"/>
      <c r="CC474" s="5">
        <f t="shared" si="341"/>
        <v>25154</v>
      </c>
      <c r="CD474" s="6">
        <f t="shared" si="342"/>
        <v>8.6283371556379448E-6</v>
      </c>
      <c r="CE474" s="19">
        <f t="shared" si="343"/>
        <v>0.5869417177647821</v>
      </c>
      <c r="CF474" s="4">
        <f t="shared" si="344"/>
        <v>5.0643310315838297E-6</v>
      </c>
      <c r="CG474" s="3">
        <f>IF('Ponderación por derecho'!$D$20="Error ponderación","",CF474/$CF$1127)</f>
        <v>3.4023019272256313E-6</v>
      </c>
      <c r="CH474" s="39"/>
    </row>
    <row r="475" spans="1:86" ht="18.95" customHeight="1">
      <c r="A475" s="7">
        <v>25168</v>
      </c>
      <c r="B475" s="7" t="s">
        <v>549</v>
      </c>
      <c r="C475" s="7" t="s">
        <v>642</v>
      </c>
      <c r="D475" s="5">
        <v>0</v>
      </c>
      <c r="E475" s="5">
        <v>677</v>
      </c>
      <c r="F475" s="5">
        <v>67.031570000000002</v>
      </c>
      <c r="G475" s="5">
        <v>59.957259999999998</v>
      </c>
      <c r="H475" s="5">
        <v>72.09402</v>
      </c>
      <c r="I475" s="5">
        <v>9.6153849999999998</v>
      </c>
      <c r="J475" s="5">
        <v>26.478629999999999</v>
      </c>
      <c r="K475" s="85"/>
      <c r="L475" s="85">
        <v>2.5048000000000002E-3</v>
      </c>
      <c r="M475" s="85">
        <v>9.0494099999999994E-2</v>
      </c>
      <c r="N475" s="85">
        <v>4.2271999999999997E-2</v>
      </c>
      <c r="O475" s="85">
        <v>2.0540000000000001E-4</v>
      </c>
      <c r="P475" s="85">
        <v>1.45694E-2</v>
      </c>
      <c r="Q475" s="85">
        <v>8.6450000000000003E-4</v>
      </c>
      <c r="R475" s="85">
        <v>0</v>
      </c>
      <c r="S475" s="85">
        <v>0</v>
      </c>
      <c r="T475" s="5">
        <v>0.95748619999999995</v>
      </c>
      <c r="U475" s="5">
        <v>0.10536040000000001</v>
      </c>
      <c r="V475" s="5">
        <v>0.78743070000000004</v>
      </c>
      <c r="W475" s="5">
        <v>0.46765250000000003</v>
      </c>
      <c r="X475" s="5">
        <v>0.62476900000000002</v>
      </c>
      <c r="Y475" s="5">
        <v>0.88354900000000003</v>
      </c>
      <c r="Z475" s="5">
        <v>0.1548387</v>
      </c>
      <c r="AA475" s="5">
        <v>1.1078289999999999E-2</v>
      </c>
      <c r="AB475" s="5">
        <v>4.4313099999999999E-3</v>
      </c>
      <c r="AC475" s="5">
        <v>0.45829999999999999</v>
      </c>
      <c r="AD475" s="40">
        <v>17702.141802067948</v>
      </c>
      <c r="AE475" s="19">
        <v>0.69433959999999995</v>
      </c>
      <c r="AF475" s="5">
        <v>0</v>
      </c>
      <c r="AG475" s="5">
        <v>0</v>
      </c>
      <c r="AH475" s="32">
        <v>1</v>
      </c>
      <c r="AI475" s="32">
        <v>0</v>
      </c>
      <c r="AJ475" s="32">
        <v>0</v>
      </c>
      <c r="AK475" s="16"/>
      <c r="AL475" s="34">
        <f t="shared" si="315"/>
        <v>-0.14801850695281499</v>
      </c>
      <c r="AM475" s="34">
        <f t="shared" si="316"/>
        <v>0.37552293373822654</v>
      </c>
      <c r="AN475" s="34">
        <f t="shared" si="317"/>
        <v>-0.27809371971179164</v>
      </c>
      <c r="AO475" s="34">
        <f t="shared" si="318"/>
        <v>-0.90015745704929639</v>
      </c>
      <c r="AP475" s="34">
        <f t="shared" si="319"/>
        <v>0.12317132890693043</v>
      </c>
      <c r="AQ475" s="34" t="str">
        <f t="shared" si="320"/>
        <v/>
      </c>
      <c r="AR475" s="34">
        <f t="shared" si="321"/>
        <v>-0.52145511269524747</v>
      </c>
      <c r="AS475" s="34">
        <f t="shared" si="322"/>
        <v>0.44809813506451462</v>
      </c>
      <c r="AT475" s="34">
        <f t="shared" si="323"/>
        <v>0.81921950190345316</v>
      </c>
      <c r="AU475" s="34">
        <f t="shared" si="324"/>
        <v>-0.42471070736081262</v>
      </c>
      <c r="AV475" s="34">
        <f t="shared" si="325"/>
        <v>-0.29604723347870265</v>
      </c>
      <c r="AW475" s="34">
        <f t="shared" si="326"/>
        <v>-0.38743198175054488</v>
      </c>
      <c r="AX475" s="34">
        <f t="shared" si="327"/>
        <v>-0.20200785050292994</v>
      </c>
      <c r="AY475" s="34">
        <f t="shared" si="328"/>
        <v>-0.21011422768154267</v>
      </c>
      <c r="AZ475" s="34">
        <f t="shared" si="329"/>
        <v>0.26918485016352528</v>
      </c>
      <c r="BA475" s="34">
        <f t="shared" si="330"/>
        <v>-0.95232681620126702</v>
      </c>
      <c r="BB475" s="34">
        <f t="shared" si="331"/>
        <v>-0.31795306484967767</v>
      </c>
      <c r="BC475" s="34">
        <f t="shared" si="332"/>
        <v>-1.838952931899581</v>
      </c>
      <c r="BD475" s="34">
        <f t="shared" si="333"/>
        <v>-2.1846097437355345</v>
      </c>
      <c r="BE475" s="34">
        <f t="shared" si="334"/>
        <v>0.3327393680761877</v>
      </c>
      <c r="BF475" s="34">
        <f t="shared" si="335"/>
        <v>0.53294569803094338</v>
      </c>
      <c r="BG475" s="34">
        <f t="shared" si="336"/>
        <v>0.60783443877516719</v>
      </c>
      <c r="BH475" s="34">
        <f t="shared" si="337"/>
        <v>-4.6046260209510687E-3</v>
      </c>
      <c r="BI475" s="19">
        <f t="shared" si="345"/>
        <v>-0.61521026795652933</v>
      </c>
      <c r="BJ475" s="19">
        <f t="shared" si="346"/>
        <v>-0.15462841460223287</v>
      </c>
      <c r="BK475" s="19">
        <f t="shared" si="347"/>
        <v>-0.51295776792929371</v>
      </c>
      <c r="BL475" s="19">
        <f t="shared" si="348"/>
        <v>0.33560049747531906</v>
      </c>
      <c r="BM475" s="19">
        <f t="shared" si="349"/>
        <v>-0.82871637406313903</v>
      </c>
      <c r="BN475" s="19">
        <f t="shared" si="350"/>
        <v>-3.710879078510998E-2</v>
      </c>
      <c r="BO475" s="19">
        <f t="shared" si="351"/>
        <v>-0.33946819621210533</v>
      </c>
      <c r="BP475" s="19">
        <f t="shared" si="352"/>
        <v>-0.17501317872787248</v>
      </c>
      <c r="BQ475" s="19">
        <f t="shared" si="353"/>
        <v>5.8270987798861897E-2</v>
      </c>
      <c r="BR475" s="19">
        <f t="shared" si="354"/>
        <v>8.3233901380269842E-2</v>
      </c>
      <c r="BS475" s="19">
        <f t="shared" si="355"/>
        <v>-0.12091245355176959</v>
      </c>
      <c r="BT475" s="19">
        <f>IF(AND('[1]Ponderación por derecho'!$B$13&lt;&gt;1,'[1]Ponderación por derecho'!$B$13&lt;&gt;0),"Error ponderación",IFERROR(IF(SUM($BI$1126:$BS$1126)=0,0,SUMPRODUCT($BI$1126:$BS$1126,BI475:BS475)),""))</f>
        <v>-0.21179241826203224</v>
      </c>
      <c r="BU475" s="34">
        <f t="shared" si="356"/>
        <v>-0.20881394517732002</v>
      </c>
      <c r="BV475" s="16">
        <f t="shared" si="357"/>
        <v>0</v>
      </c>
      <c r="BW475" s="34">
        <f t="shared" si="338"/>
        <v>-0.78263026855336448</v>
      </c>
      <c r="BX475" s="34">
        <f t="shared" si="339"/>
        <v>-4.8553828080283072E-2</v>
      </c>
      <c r="BY475" s="34">
        <f t="shared" si="358"/>
        <v>0.10062715690699604</v>
      </c>
      <c r="BZ475" s="34">
        <f t="shared" si="359"/>
        <v>0.24351897990888383</v>
      </c>
      <c r="CA475" s="19">
        <f t="shared" si="340"/>
        <v>0.18416695513601888</v>
      </c>
      <c r="CB475" s="16"/>
      <c r="CC475" s="5">
        <f t="shared" si="341"/>
        <v>25168</v>
      </c>
      <c r="CD475" s="6">
        <f t="shared" si="342"/>
        <v>9.900651278587948E-5</v>
      </c>
      <c r="CE475" s="19">
        <f t="shared" si="343"/>
        <v>1.2306681918693489</v>
      </c>
      <c r="CF475" s="4">
        <f t="shared" si="344"/>
        <v>1.2184416607348788E-4</v>
      </c>
      <c r="CG475" s="3">
        <f>IF('Ponderación por derecho'!$D$20="Error ponderación","",CF475/$CF$1127)</f>
        <v>8.1856939932968843E-5</v>
      </c>
      <c r="CH475" s="39"/>
    </row>
    <row r="476" spans="1:86" ht="18.95" customHeight="1">
      <c r="A476" s="7">
        <v>25175</v>
      </c>
      <c r="B476" s="7" t="s">
        <v>549</v>
      </c>
      <c r="C476" s="7" t="s">
        <v>641</v>
      </c>
      <c r="D476" s="5">
        <v>0</v>
      </c>
      <c r="E476" s="5">
        <v>2407</v>
      </c>
      <c r="F476" s="5">
        <v>16.4621</v>
      </c>
      <c r="G476" s="5">
        <v>23.728590000000001</v>
      </c>
      <c r="H476" s="5">
        <v>48.834000000000003</v>
      </c>
      <c r="I476" s="5">
        <v>8.9464849999999991</v>
      </c>
      <c r="J476" s="5">
        <v>3.6810420000000001</v>
      </c>
      <c r="K476" s="85">
        <v>3.4221500000000002E-2</v>
      </c>
      <c r="L476" s="85">
        <v>7.1224999999999997E-2</v>
      </c>
      <c r="M476" s="85">
        <v>6.7766499999999993E-2</v>
      </c>
      <c r="N476" s="85">
        <v>0</v>
      </c>
      <c r="O476" s="85">
        <v>2.4868999999999998E-3</v>
      </c>
      <c r="P476" s="85">
        <v>1.6839699999999999E-2</v>
      </c>
      <c r="Q476" s="85">
        <v>7.6869999999999998E-4</v>
      </c>
      <c r="R476" s="85">
        <v>1.2389E-3</v>
      </c>
      <c r="S476" s="85">
        <v>0</v>
      </c>
      <c r="T476" s="5">
        <v>0.96171870000000004</v>
      </c>
      <c r="U476" s="5">
        <v>0.28085939999999998</v>
      </c>
      <c r="V476" s="5">
        <v>0.81874999999999998</v>
      </c>
      <c r="W476" s="5">
        <v>0.67421880000000001</v>
      </c>
      <c r="X476" s="5">
        <v>0.71601559999999997</v>
      </c>
      <c r="Y476" s="5">
        <v>0.94218749999999996</v>
      </c>
      <c r="Z476" s="5">
        <v>0.25826189999999999</v>
      </c>
      <c r="AA476" s="5">
        <v>0</v>
      </c>
      <c r="AB476" s="5">
        <v>0</v>
      </c>
      <c r="AC476" s="5">
        <v>0.64029999999999998</v>
      </c>
      <c r="AD476" s="40">
        <v>195387.20398836726</v>
      </c>
      <c r="AE476" s="19">
        <v>0</v>
      </c>
      <c r="AF476" s="5">
        <v>1</v>
      </c>
      <c r="AG476" s="5">
        <v>0</v>
      </c>
      <c r="AH476" s="32">
        <v>1</v>
      </c>
      <c r="AI476" s="32">
        <v>0</v>
      </c>
      <c r="AJ476" s="32">
        <v>0</v>
      </c>
      <c r="AK476" s="16"/>
      <c r="AL476" s="34">
        <f t="shared" si="315"/>
        <v>-3.2349255121321669</v>
      </c>
      <c r="AM476" s="34">
        <f t="shared" si="316"/>
        <v>-3.2636802767617654</v>
      </c>
      <c r="AN476" s="34">
        <f t="shared" si="317"/>
        <v>-3.0749650093625123</v>
      </c>
      <c r="AO476" s="34">
        <f t="shared" si="318"/>
        <v>-0.95986044796463021</v>
      </c>
      <c r="AP476" s="34">
        <f t="shared" si="319"/>
        <v>-1.5987272868479563</v>
      </c>
      <c r="AQ476" s="34">
        <f t="shared" si="320"/>
        <v>0.57515584248543306</v>
      </c>
      <c r="AR476" s="34">
        <f t="shared" si="321"/>
        <v>1.8835857769309394</v>
      </c>
      <c r="AS476" s="34">
        <f t="shared" si="322"/>
        <v>9.4476200365634727E-2</v>
      </c>
      <c r="AT476" s="34">
        <f t="shared" si="323"/>
        <v>-0.15074875333706975</v>
      </c>
      <c r="AU476" s="34">
        <f t="shared" si="324"/>
        <v>-0.36675067316871546</v>
      </c>
      <c r="AV476" s="34">
        <f t="shared" si="325"/>
        <v>-0.24107933666043016</v>
      </c>
      <c r="AW476" s="34">
        <f t="shared" si="326"/>
        <v>-0.39011582483322582</v>
      </c>
      <c r="AX476" s="34">
        <f t="shared" si="327"/>
        <v>-0.16244294916599558</v>
      </c>
      <c r="AY476" s="34">
        <f t="shared" si="328"/>
        <v>-0.21011422768154267</v>
      </c>
      <c r="AZ476" s="34">
        <f t="shared" si="329"/>
        <v>0.34271336797015278</v>
      </c>
      <c r="BA476" s="34">
        <f t="shared" si="330"/>
        <v>0.71587215522696968</v>
      </c>
      <c r="BB476" s="34">
        <f t="shared" si="331"/>
        <v>0.45027904105479066</v>
      </c>
      <c r="BC476" s="34">
        <f t="shared" si="332"/>
        <v>0.4678259594818906</v>
      </c>
      <c r="BD476" s="34">
        <f t="shared" si="333"/>
        <v>-1.0910778734043696</v>
      </c>
      <c r="BE476" s="34">
        <f t="shared" si="334"/>
        <v>1.2293279256002263</v>
      </c>
      <c r="BF476" s="34">
        <f t="shared" si="335"/>
        <v>1.5676575750959472</v>
      </c>
      <c r="BG476" s="34">
        <f t="shared" si="336"/>
        <v>-0.258133953880894</v>
      </c>
      <c r="BH476" s="34">
        <f t="shared" si="337"/>
        <v>-0.11506432621005545</v>
      </c>
      <c r="BI476" s="19">
        <f t="shared" si="345"/>
        <v>-0.59464567055003659</v>
      </c>
      <c r="BJ476" s="19">
        <f t="shared" si="346"/>
        <v>-0.30993848625867843</v>
      </c>
      <c r="BK476" s="19">
        <f t="shared" si="347"/>
        <v>-0.89087445076154725</v>
      </c>
      <c r="BL476" s="19">
        <f t="shared" si="348"/>
        <v>-1.6928371327346183</v>
      </c>
      <c r="BM476" s="19">
        <f t="shared" si="349"/>
        <v>-1.0188519444736805</v>
      </c>
      <c r="BN476" s="19">
        <f t="shared" si="350"/>
        <v>-0.7488923077307903</v>
      </c>
      <c r="BO476" s="19">
        <f t="shared" si="351"/>
        <v>-0.33575430160923442</v>
      </c>
      <c r="BP476" s="19">
        <f t="shared" si="352"/>
        <v>-1.6986842306490813</v>
      </c>
      <c r="BQ476" s="19">
        <f t="shared" si="353"/>
        <v>-0.62579405490592088</v>
      </c>
      <c r="BR476" s="19">
        <f t="shared" si="354"/>
        <v>-1.2343912312315346</v>
      </c>
      <c r="BS476" s="19">
        <f t="shared" si="355"/>
        <v>-1.1867013553412551</v>
      </c>
      <c r="BT476" s="19">
        <f>IF(AND('[1]Ponderación por derecho'!$B$13&lt;&gt;1,'[1]Ponderación por derecho'!$B$13&lt;&gt;0),"Error ponderación",IFERROR(IF(SUM($BI$1126:$BS$1126)=0,0,SUMPRODUCT($BI$1126:$BS$1126,BI476:BS476)),""))</f>
        <v>-0.45453254037558999</v>
      </c>
      <c r="BU476" s="34">
        <f t="shared" si="356"/>
        <v>-0.4540632020405973</v>
      </c>
      <c r="BV476" s="16">
        <f t="shared" si="357"/>
        <v>0</v>
      </c>
      <c r="BW476" s="34">
        <f t="shared" si="338"/>
        <v>1.8518711286731226</v>
      </c>
      <c r="BX476" s="34">
        <f t="shared" si="339"/>
        <v>-3.8549848276803293E-2</v>
      </c>
      <c r="BY476" s="34">
        <f t="shared" si="358"/>
        <v>-2.7676504258153067</v>
      </c>
      <c r="BZ476" s="34">
        <f t="shared" si="359"/>
        <v>0.31810971513966241</v>
      </c>
      <c r="CA476" s="19">
        <f t="shared" si="340"/>
        <v>0.2408621155668883</v>
      </c>
      <c r="CB476" s="16"/>
      <c r="CC476" s="5">
        <f t="shared" si="341"/>
        <v>25175</v>
      </c>
      <c r="CD476" s="6">
        <f t="shared" si="342"/>
        <v>3.5200690734950058E-4</v>
      </c>
      <c r="CE476" s="19">
        <f t="shared" si="343"/>
        <v>1.2160091766402117</v>
      </c>
      <c r="CF476" s="4">
        <f t="shared" si="344"/>
        <v>4.280436295777335E-4</v>
      </c>
      <c r="CG476" s="3">
        <f>IF('Ponderación por derecho'!$D$20="Error ponderación","",CF476/$CF$1127)</f>
        <v>2.8756683889076659E-4</v>
      </c>
      <c r="CH476" s="39"/>
    </row>
    <row r="477" spans="1:86" ht="18.95" customHeight="1">
      <c r="A477" s="7">
        <v>25178</v>
      </c>
      <c r="B477" s="7" t="s">
        <v>549</v>
      </c>
      <c r="C477" s="7" t="s">
        <v>640</v>
      </c>
      <c r="D477" s="5">
        <v>0</v>
      </c>
      <c r="E477" s="5">
        <v>165</v>
      </c>
      <c r="F477" s="5">
        <v>61.160609999999998</v>
      </c>
      <c r="G477" s="5">
        <v>49.447429999999997</v>
      </c>
      <c r="H477" s="5">
        <v>74.716650000000001</v>
      </c>
      <c r="I477" s="5">
        <v>9.8725500000000004</v>
      </c>
      <c r="J477" s="5">
        <v>20.698509999999999</v>
      </c>
      <c r="K477" s="85">
        <v>4.0221399999999997E-2</v>
      </c>
      <c r="L477" s="85">
        <v>0.19337070000000001</v>
      </c>
      <c r="M477" s="85">
        <v>0.1394908</v>
      </c>
      <c r="N477" s="85">
        <v>0</v>
      </c>
      <c r="O477" s="85">
        <v>7.5284199999999996E-2</v>
      </c>
      <c r="P477" s="85">
        <v>3.2839E-2</v>
      </c>
      <c r="Q477" s="85">
        <v>0</v>
      </c>
      <c r="R477" s="85">
        <v>0</v>
      </c>
      <c r="S477" s="85">
        <v>6.2338000000000003E-3</v>
      </c>
      <c r="T477" s="5">
        <v>0.96296300000000001</v>
      </c>
      <c r="U477" s="5">
        <v>0.17901239999999999</v>
      </c>
      <c r="V477" s="5">
        <v>0.82098760000000004</v>
      </c>
      <c r="W477" s="5">
        <v>0.59259260000000002</v>
      </c>
      <c r="X477" s="5">
        <v>0.57407399999999997</v>
      </c>
      <c r="Y477" s="5">
        <v>0.91358019999999995</v>
      </c>
      <c r="Z477" s="5">
        <v>0.18666669999999999</v>
      </c>
      <c r="AA477" s="5">
        <v>6.0606100000000001E-3</v>
      </c>
      <c r="AB477" s="5">
        <v>6.0606100000000001E-3</v>
      </c>
      <c r="AC477" s="5">
        <v>0.60419999999999996</v>
      </c>
      <c r="AD477" s="40">
        <v>32923.030303030304</v>
      </c>
      <c r="AE477" s="19">
        <v>0.75377360000000004</v>
      </c>
      <c r="AF477" s="5">
        <v>0</v>
      </c>
      <c r="AG477" s="5">
        <v>0</v>
      </c>
      <c r="AH477" s="32">
        <v>1</v>
      </c>
      <c r="AI477" s="32">
        <v>0</v>
      </c>
      <c r="AJ477" s="32">
        <v>1</v>
      </c>
      <c r="AK477" s="16"/>
      <c r="AL477" s="34">
        <f t="shared" si="315"/>
        <v>-0.506398920097896</v>
      </c>
      <c r="AM477" s="34">
        <f t="shared" si="316"/>
        <v>-0.68019915260414088</v>
      </c>
      <c r="AN477" s="34">
        <f t="shared" si="317"/>
        <v>3.7261062888424248E-2</v>
      </c>
      <c r="AO477" s="34">
        <f t="shared" si="318"/>
        <v>-0.87720407140309842</v>
      </c>
      <c r="AP477" s="34">
        <f t="shared" si="319"/>
        <v>-0.31340032187021044</v>
      </c>
      <c r="AQ477" s="34">
        <f t="shared" si="320"/>
        <v>0.74488118978608797</v>
      </c>
      <c r="AR477" s="34">
        <f t="shared" si="321"/>
        <v>6.1583900265113165</v>
      </c>
      <c r="AS477" s="34">
        <f t="shared" si="322"/>
        <v>1.2104447025798093</v>
      </c>
      <c r="AT477" s="34">
        <f t="shared" si="323"/>
        <v>-0.15074875333706975</v>
      </c>
      <c r="AU477" s="34">
        <f t="shared" si="324"/>
        <v>1.4826177235406242</v>
      </c>
      <c r="AV477" s="34">
        <f t="shared" si="325"/>
        <v>0.14629143881619741</v>
      </c>
      <c r="AW477" s="34">
        <f t="shared" si="326"/>
        <v>-0.41165100414070804</v>
      </c>
      <c r="AX477" s="34">
        <f t="shared" si="327"/>
        <v>-0.20200785050292994</v>
      </c>
      <c r="AY477" s="34">
        <f t="shared" si="328"/>
        <v>3.1918970452628717E-2</v>
      </c>
      <c r="AZ477" s="34">
        <f t="shared" si="329"/>
        <v>0.36432979672544702</v>
      </c>
      <c r="BA477" s="34">
        <f t="shared" si="330"/>
        <v>-0.25223057266921001</v>
      </c>
      <c r="BB477" s="34">
        <f t="shared" si="331"/>
        <v>0.50516520262838549</v>
      </c>
      <c r="BC477" s="34">
        <f t="shared" si="332"/>
        <v>-0.44371476687900302</v>
      </c>
      <c r="BD477" s="34">
        <f t="shared" si="333"/>
        <v>-2.7921567445710558</v>
      </c>
      <c r="BE477" s="34">
        <f t="shared" si="334"/>
        <v>0.79191943388134778</v>
      </c>
      <c r="BF477" s="34">
        <f t="shared" si="335"/>
        <v>0.85137337792505752</v>
      </c>
      <c r="BG477" s="34">
        <f t="shared" si="336"/>
        <v>0.21561214774808046</v>
      </c>
      <c r="BH477" s="34">
        <f t="shared" si="337"/>
        <v>3.6009095320617857E-2</v>
      </c>
      <c r="BI477" s="19">
        <f t="shared" si="345"/>
        <v>0.17663722666843407</v>
      </c>
      <c r="BJ477" s="19">
        <f t="shared" si="346"/>
        <v>1.9944520255118536</v>
      </c>
      <c r="BK477" s="19">
        <f t="shared" si="347"/>
        <v>8.6777005200970092E-2</v>
      </c>
      <c r="BL477" s="19">
        <f t="shared" si="348"/>
        <v>-0.32857383671748286</v>
      </c>
      <c r="BM477" s="19">
        <f t="shared" si="349"/>
        <v>-0.54097978096688071</v>
      </c>
      <c r="BN477" s="19">
        <f t="shared" si="350"/>
        <v>0.1439373175332164</v>
      </c>
      <c r="BO477" s="19">
        <f t="shared" si="351"/>
        <v>-0.30817509293945311</v>
      </c>
      <c r="BP477" s="19">
        <f t="shared" si="352"/>
        <v>-0.35420338530041295</v>
      </c>
      <c r="BQ477" s="19">
        <f t="shared" si="353"/>
        <v>0.12563114275993006</v>
      </c>
      <c r="BR477" s="19">
        <f t="shared" si="354"/>
        <v>-8.6289267299062278E-2</v>
      </c>
      <c r="BS477" s="19">
        <f t="shared" si="355"/>
        <v>-0.1461569514415498</v>
      </c>
      <c r="BT477" s="19">
        <f>IF(AND('[1]Ponderación por derecho'!$B$13&lt;&gt;1,'[1]Ponderación por derecho'!$B$13&lt;&gt;0),"Error ponderación",IFERROR(IF(SUM($BI$1126:$BS$1126)=0,0,SUMPRODUCT($BI$1126:$BS$1126,BI477:BS477)),""))</f>
        <v>0.28798405389260906</v>
      </c>
      <c r="BU477" s="34">
        <f t="shared" si="356"/>
        <v>0.29612857246851043</v>
      </c>
      <c r="BV477" s="16">
        <f t="shared" si="357"/>
        <v>0</v>
      </c>
      <c r="BW477" s="34">
        <f t="shared" si="338"/>
        <v>1.329313433948528</v>
      </c>
      <c r="BX477" s="34">
        <f t="shared" si="339"/>
        <v>-4.7696865433670757E-2</v>
      </c>
      <c r="BY477" s="34">
        <f t="shared" si="358"/>
        <v>0.3461456464926651</v>
      </c>
      <c r="BZ477" s="34">
        <f t="shared" si="359"/>
        <v>-0.54258740500250746</v>
      </c>
      <c r="CA477" s="19">
        <f t="shared" si="340"/>
        <v>-0.41333925619693668</v>
      </c>
      <c r="CB477" s="16"/>
      <c r="CC477" s="5">
        <f t="shared" si="341"/>
        <v>25178</v>
      </c>
      <c r="CD477" s="6">
        <f t="shared" si="342"/>
        <v>2.4130095435258662E-5</v>
      </c>
      <c r="CE477" s="19">
        <f t="shared" si="343"/>
        <v>1.3441670492499058</v>
      </c>
      <c r="CF477" s="4">
        <f t="shared" si="344"/>
        <v>3.2434879179330257E-5</v>
      </c>
      <c r="CG477" s="3">
        <f>IF('Ponderación por derecho'!$D$20="Error ponderación","",CF477/$CF$1127)</f>
        <v>2.1790291995713741E-5</v>
      </c>
      <c r="CH477" s="39"/>
    </row>
    <row r="478" spans="1:86" ht="18.95" customHeight="1">
      <c r="A478" s="7">
        <v>25181</v>
      </c>
      <c r="B478" s="7" t="s">
        <v>549</v>
      </c>
      <c r="C478" s="7" t="s">
        <v>639</v>
      </c>
      <c r="D478" s="5">
        <v>0</v>
      </c>
      <c r="E478" s="5">
        <v>243</v>
      </c>
      <c r="F478" s="5">
        <v>55.121229999999997</v>
      </c>
      <c r="G478" s="5">
        <v>48.55397</v>
      </c>
      <c r="H478" s="5">
        <v>70.733599999999996</v>
      </c>
      <c r="I478" s="5">
        <v>9.6871349999999996</v>
      </c>
      <c r="J478" s="5">
        <v>15.41587</v>
      </c>
      <c r="K478" s="85">
        <v>1.6065200000000002E-2</v>
      </c>
      <c r="L478" s="85">
        <v>3.47E-3</v>
      </c>
      <c r="M478" s="85">
        <v>1.8178300000000001E-2</v>
      </c>
      <c r="N478" s="85">
        <v>0</v>
      </c>
      <c r="O478" s="85">
        <v>3.5203999999999999E-3</v>
      </c>
      <c r="P478" s="85">
        <v>7.0035999999999996E-3</v>
      </c>
      <c r="Q478" s="85">
        <v>2.1557999999999998E-3</v>
      </c>
      <c r="R478" s="85">
        <v>0</v>
      </c>
      <c r="S478" s="85">
        <v>1.4109000000000001E-3</v>
      </c>
      <c r="T478" s="5">
        <v>0.995</v>
      </c>
      <c r="U478" s="5">
        <v>0.215</v>
      </c>
      <c r="V478" s="5">
        <v>0.79</v>
      </c>
      <c r="W478" s="5">
        <v>0.60499999999999998</v>
      </c>
      <c r="X478" s="5">
        <v>0.78</v>
      </c>
      <c r="Y478" s="5">
        <v>0.91500000000000004</v>
      </c>
      <c r="Z478" s="5">
        <v>0.13483149999999999</v>
      </c>
      <c r="AA478" s="5">
        <v>0</v>
      </c>
      <c r="AB478" s="5">
        <v>0</v>
      </c>
      <c r="AC478" s="5">
        <v>0.54159999999999997</v>
      </c>
      <c r="AD478" s="40">
        <v>141732.51028806585</v>
      </c>
      <c r="AE478" s="19">
        <v>0.84811320000000001</v>
      </c>
      <c r="AF478" s="5">
        <v>0</v>
      </c>
      <c r="AG478" s="5">
        <v>0</v>
      </c>
      <c r="AH478" s="32">
        <v>1</v>
      </c>
      <c r="AI478" s="32">
        <v>0</v>
      </c>
      <c r="AJ478" s="32">
        <v>1</v>
      </c>
      <c r="AK478" s="16"/>
      <c r="AL478" s="34">
        <f t="shared" si="315"/>
        <v>-0.8750601781443037</v>
      </c>
      <c r="AM478" s="34">
        <f t="shared" si="316"/>
        <v>-0.76994803106016241</v>
      </c>
      <c r="AN478" s="34">
        <f t="shared" si="317"/>
        <v>-0.44167567879293806</v>
      </c>
      <c r="AO478" s="34">
        <f t="shared" si="318"/>
        <v>-0.89375337632246854</v>
      </c>
      <c r="AP478" s="34">
        <f t="shared" si="319"/>
        <v>-0.71239737820491544</v>
      </c>
      <c r="AQ478" s="34">
        <f t="shared" si="320"/>
        <v>6.1549895187164194E-2</v>
      </c>
      <c r="AR478" s="34">
        <f t="shared" si="321"/>
        <v>-0.48767544577537247</v>
      </c>
      <c r="AS478" s="34">
        <f t="shared" si="322"/>
        <v>-0.67707359909559273</v>
      </c>
      <c r="AT478" s="34">
        <f t="shared" si="323"/>
        <v>-0.15074875333706975</v>
      </c>
      <c r="AU478" s="34">
        <f t="shared" si="324"/>
        <v>-0.34049527306460303</v>
      </c>
      <c r="AV478" s="34">
        <f t="shared" si="325"/>
        <v>-0.47922836097184729</v>
      </c>
      <c r="AW478" s="34">
        <f t="shared" si="326"/>
        <v>-0.35125613026134006</v>
      </c>
      <c r="AX478" s="34">
        <f t="shared" si="327"/>
        <v>-0.20200785050292994</v>
      </c>
      <c r="AY478" s="34">
        <f t="shared" si="328"/>
        <v>-0.15533469685804777</v>
      </c>
      <c r="AZ478" s="34">
        <f t="shared" si="329"/>
        <v>0.92088812512967078</v>
      </c>
      <c r="BA478" s="34">
        <f t="shared" si="330"/>
        <v>8.9848170253375492E-2</v>
      </c>
      <c r="BB478" s="34">
        <f t="shared" si="331"/>
        <v>-0.25493062342536899</v>
      </c>
      <c r="BC478" s="34">
        <f t="shared" si="332"/>
        <v>-0.30515814647709638</v>
      </c>
      <c r="BD478" s="34">
        <f t="shared" si="333"/>
        <v>-0.32426595269699543</v>
      </c>
      <c r="BE478" s="34">
        <f t="shared" si="334"/>
        <v>0.81362831855562667</v>
      </c>
      <c r="BF478" s="34">
        <f t="shared" si="335"/>
        <v>0.33278086589642286</v>
      </c>
      <c r="BG478" s="34">
        <f t="shared" si="336"/>
        <v>-0.258133953880894</v>
      </c>
      <c r="BH478" s="34">
        <f t="shared" si="337"/>
        <v>-0.11506432621005545</v>
      </c>
      <c r="BI478" s="19">
        <f t="shared" si="345"/>
        <v>-9.6759204450799455E-2</v>
      </c>
      <c r="BJ478" s="19">
        <f t="shared" si="346"/>
        <v>-0.50418470008696792</v>
      </c>
      <c r="BK478" s="19">
        <f t="shared" si="347"/>
        <v>-0.6190973079056642</v>
      </c>
      <c r="BL478" s="19">
        <f t="shared" si="348"/>
        <v>-0.51290446574068671</v>
      </c>
      <c r="BM478" s="19">
        <f t="shared" si="349"/>
        <v>-0.45905286798883793</v>
      </c>
      <c r="BN478" s="19">
        <f t="shared" si="350"/>
        <v>-0.18022007352017477</v>
      </c>
      <c r="BO478" s="19">
        <f t="shared" si="351"/>
        <v>-0.10804046048471265</v>
      </c>
      <c r="BP478" s="19">
        <f t="shared" si="352"/>
        <v>-0.53853401432361681</v>
      </c>
      <c r="BQ478" s="19">
        <f t="shared" si="353"/>
        <v>-0.23253800303530955</v>
      </c>
      <c r="BR478" s="19">
        <f t="shared" si="354"/>
        <v>-0.42950960962774848</v>
      </c>
      <c r="BS478" s="19">
        <f t="shared" si="355"/>
        <v>-0.38181973373746897</v>
      </c>
      <c r="BT478" s="19">
        <f>IF(AND('[1]Ponderación por derecho'!$B$13&lt;&gt;1,'[1]Ponderación por derecho'!$B$13&lt;&gt;0),"Error ponderación",IFERROR(IF(SUM($BI$1126:$BS$1126)=0,0,SUMPRODUCT($BI$1126:$BS$1126,BI478:BS478)),""))</f>
        <v>-0.20892319231580234</v>
      </c>
      <c r="BU478" s="34">
        <f t="shared" si="356"/>
        <v>-0.20591506086862496</v>
      </c>
      <c r="BV478" s="16">
        <f t="shared" si="357"/>
        <v>0</v>
      </c>
      <c r="BW478" s="34">
        <f t="shared" si="338"/>
        <v>0.42316075556183524</v>
      </c>
      <c r="BX478" s="34">
        <f t="shared" si="339"/>
        <v>-4.1570701383616099E-2</v>
      </c>
      <c r="BY478" s="34">
        <f t="shared" si="358"/>
        <v>0.73585719375712888</v>
      </c>
      <c r="BZ478" s="34">
        <f t="shared" si="359"/>
        <v>-0.37248241597844939</v>
      </c>
      <c r="CA478" s="19">
        <f t="shared" si="340"/>
        <v>-0.28404532159538082</v>
      </c>
      <c r="CB478" s="16"/>
      <c r="CC478" s="5">
        <f t="shared" si="341"/>
        <v>25181</v>
      </c>
      <c r="CD478" s="6">
        <f t="shared" si="342"/>
        <v>3.5537049641017299E-5</v>
      </c>
      <c r="CE478" s="19">
        <f t="shared" si="343"/>
        <v>1.0248361374110855</v>
      </c>
      <c r="CF478" s="4">
        <f t="shared" si="344"/>
        <v>3.6419652689086173E-5</v>
      </c>
      <c r="CG478" s="3">
        <f>IF('Ponderación por derecho'!$D$20="Error ponderación","",CF478/$CF$1127)</f>
        <v>2.4467329201071982E-5</v>
      </c>
      <c r="CH478" s="39"/>
    </row>
    <row r="479" spans="1:86" ht="18.95" customHeight="1">
      <c r="A479" s="7">
        <v>25183</v>
      </c>
      <c r="B479" s="7" t="s">
        <v>549</v>
      </c>
      <c r="C479" s="7" t="s">
        <v>638</v>
      </c>
      <c r="D479" s="5">
        <v>0</v>
      </c>
      <c r="E479" s="5">
        <v>338</v>
      </c>
      <c r="F479" s="5">
        <v>63.589570000000002</v>
      </c>
      <c r="G479" s="5">
        <v>48.78481</v>
      </c>
      <c r="H479" s="5">
        <v>75.767750000000007</v>
      </c>
      <c r="I479" s="5">
        <v>18.138639999999999</v>
      </c>
      <c r="J479" s="5">
        <v>19.966480000000001</v>
      </c>
      <c r="K479" s="85">
        <v>2.4254700000000001E-2</v>
      </c>
      <c r="L479" s="85">
        <v>1.8775300000000002E-2</v>
      </c>
      <c r="M479" s="85">
        <v>5.7655199999999997E-2</v>
      </c>
      <c r="N479" s="85">
        <v>0</v>
      </c>
      <c r="O479" s="85">
        <v>1.9653400000000001E-2</v>
      </c>
      <c r="P479" s="85">
        <v>6.6961800000000002E-2</v>
      </c>
      <c r="Q479" s="85">
        <v>2.5726999999999998E-3</v>
      </c>
      <c r="R479" s="85">
        <v>0</v>
      </c>
      <c r="S479" s="85">
        <v>1.0143999999999999E-3</v>
      </c>
      <c r="T479" s="5">
        <v>0.93600000000000005</v>
      </c>
      <c r="U479" s="5">
        <v>0.22800000000000001</v>
      </c>
      <c r="V479" s="5">
        <v>0.79200000000000004</v>
      </c>
      <c r="W479" s="5">
        <v>0.628</v>
      </c>
      <c r="X479" s="5">
        <v>0.79</v>
      </c>
      <c r="Y479" s="5">
        <v>0.91200000000000003</v>
      </c>
      <c r="Z479" s="5">
        <v>0.2446808</v>
      </c>
      <c r="AA479" s="5">
        <v>1.4792900000000001E-3</v>
      </c>
      <c r="AB479" s="5">
        <v>0</v>
      </c>
      <c r="AC479" s="5">
        <v>0.49619999999999997</v>
      </c>
      <c r="AD479" s="40">
        <v>63011.834319526628</v>
      </c>
      <c r="AE479" s="19">
        <v>0.69433959999999995</v>
      </c>
      <c r="AF479" s="5">
        <v>0</v>
      </c>
      <c r="AG479" s="5">
        <v>0</v>
      </c>
      <c r="AH479" s="32">
        <v>1</v>
      </c>
      <c r="AI479" s="32">
        <v>0</v>
      </c>
      <c r="AJ479" s="32">
        <v>0</v>
      </c>
      <c r="AK479" s="16"/>
      <c r="AL479" s="34">
        <f t="shared" si="315"/>
        <v>-0.35812816228096711</v>
      </c>
      <c r="AM479" s="34">
        <f t="shared" si="316"/>
        <v>-0.74675994082356756</v>
      </c>
      <c r="AN479" s="34">
        <f t="shared" si="317"/>
        <v>0.16364923506333587</v>
      </c>
      <c r="AO479" s="34">
        <f t="shared" si="318"/>
        <v>-0.13941023648707099</v>
      </c>
      <c r="AP479" s="34">
        <f t="shared" si="319"/>
        <v>-0.36869044482931679</v>
      </c>
      <c r="AQ479" s="34">
        <f t="shared" si="320"/>
        <v>0.2932147115538894</v>
      </c>
      <c r="AR479" s="34">
        <f t="shared" si="321"/>
        <v>4.7973058274320114E-2</v>
      </c>
      <c r="AS479" s="34">
        <f t="shared" si="322"/>
        <v>-6.2846942787218335E-2</v>
      </c>
      <c r="AT479" s="34">
        <f t="shared" si="323"/>
        <v>-0.15074875333706975</v>
      </c>
      <c r="AU479" s="34">
        <f t="shared" si="324"/>
        <v>6.9353173843617236E-2</v>
      </c>
      <c r="AV479" s="34">
        <f t="shared" si="325"/>
        <v>0.97246355243578508</v>
      </c>
      <c r="AW479" s="34">
        <f t="shared" si="326"/>
        <v>-0.3395766502908843</v>
      </c>
      <c r="AX479" s="34">
        <f t="shared" si="327"/>
        <v>-0.20200785050292994</v>
      </c>
      <c r="AY479" s="34">
        <f t="shared" si="328"/>
        <v>-0.17072918546214144</v>
      </c>
      <c r="AZ479" s="34">
        <f t="shared" si="329"/>
        <v>-0.10408117211567634</v>
      </c>
      <c r="BA479" s="34">
        <f t="shared" si="330"/>
        <v>0.21341916854149737</v>
      </c>
      <c r="BB479" s="34">
        <f t="shared" si="331"/>
        <v>-0.20587255980935773</v>
      </c>
      <c r="BC479" s="34">
        <f t="shared" si="332"/>
        <v>-4.8311243077200534E-2</v>
      </c>
      <c r="BD479" s="34">
        <f t="shared" si="333"/>
        <v>-0.20442237821518827</v>
      </c>
      <c r="BE479" s="34">
        <f t="shared" si="334"/>
        <v>0.76775801708863622</v>
      </c>
      <c r="BF479" s="34">
        <f t="shared" si="335"/>
        <v>1.4317835596563988</v>
      </c>
      <c r="BG479" s="34">
        <f t="shared" si="336"/>
        <v>-0.14250073038049954</v>
      </c>
      <c r="BH479" s="34">
        <f t="shared" si="337"/>
        <v>-0.11506432621005545</v>
      </c>
      <c r="BI479" s="19">
        <f t="shared" si="345"/>
        <v>0.22342770505290754</v>
      </c>
      <c r="BJ479" s="19">
        <f t="shared" si="346"/>
        <v>-0.30155314745286838</v>
      </c>
      <c r="BK479" s="19">
        <f t="shared" si="347"/>
        <v>-0.15642878271512867</v>
      </c>
      <c r="BL479" s="19">
        <f t="shared" si="348"/>
        <v>-0.25443845780901841</v>
      </c>
      <c r="BM479" s="19">
        <f t="shared" si="349"/>
        <v>-0.16791988306696259</v>
      </c>
      <c r="BN479" s="19">
        <f t="shared" si="350"/>
        <v>0.46069780241448477</v>
      </c>
      <c r="BO479" s="19">
        <f t="shared" si="351"/>
        <v>-0.19435601963121055</v>
      </c>
      <c r="BP479" s="19">
        <f t="shared" si="352"/>
        <v>-0.28006800639194851</v>
      </c>
      <c r="BQ479" s="19">
        <f t="shared" si="353"/>
        <v>0.30097540397109673</v>
      </c>
      <c r="BR479" s="19">
        <f t="shared" si="354"/>
        <v>-0.22378602604120268</v>
      </c>
      <c r="BS479" s="19">
        <f t="shared" si="355"/>
        <v>-0.214640557984388</v>
      </c>
      <c r="BT479" s="19">
        <f>IF(AND('[1]Ponderación por derecho'!$B$13&lt;&gt;1,'[1]Ponderación por derecho'!$B$13&lt;&gt;0),"Error ponderación",IFERROR(IF(SUM($BI$1126:$BS$1126)=0,0,SUMPRODUCT($BI$1126:$BS$1126,BI479:BS479)),""))</f>
        <v>-1.9279298581833512E-2</v>
      </c>
      <c r="BU479" s="34">
        <f t="shared" si="356"/>
        <v>-1.4310872809610785E-2</v>
      </c>
      <c r="BV479" s="16">
        <f t="shared" si="357"/>
        <v>0</v>
      </c>
      <c r="BW479" s="34">
        <f t="shared" si="338"/>
        <v>-0.23401706550455215</v>
      </c>
      <c r="BX479" s="34">
        <f t="shared" si="339"/>
        <v>-4.6002813136937507E-2</v>
      </c>
      <c r="BY479" s="34">
        <f t="shared" si="358"/>
        <v>0.10062715690699604</v>
      </c>
      <c r="BZ479" s="34">
        <f t="shared" si="359"/>
        <v>5.979757391149787E-2</v>
      </c>
      <c r="CA479" s="19">
        <f t="shared" si="340"/>
        <v>4.4523411532648396E-2</v>
      </c>
      <c r="CB479" s="16"/>
      <c r="CC479" s="5">
        <f t="shared" si="341"/>
        <v>25183</v>
      </c>
      <c r="CD479" s="6">
        <f t="shared" si="342"/>
        <v>4.9430134891620774E-5</v>
      </c>
      <c r="CE479" s="19">
        <f t="shared" si="343"/>
        <v>1.3346777314758473</v>
      </c>
      <c r="CF479" s="4">
        <f t="shared" si="344"/>
        <v>6.5973300303693547E-5</v>
      </c>
      <c r="CG479" s="3">
        <f>IF('Ponderación por derecho'!$D$20="Error ponderación","",CF479/$CF$1127)</f>
        <v>4.4321961848235151E-5</v>
      </c>
      <c r="CH479" s="39"/>
    </row>
    <row r="480" spans="1:86" ht="18.95" customHeight="1">
      <c r="A480" s="7">
        <v>25200</v>
      </c>
      <c r="B480" s="7" t="s">
        <v>549</v>
      </c>
      <c r="C480" s="7" t="s">
        <v>637</v>
      </c>
      <c r="D480" s="5">
        <v>0</v>
      </c>
      <c r="E480" s="5">
        <v>329</v>
      </c>
      <c r="F480" s="5">
        <v>35.83464</v>
      </c>
      <c r="G480" s="5">
        <v>43.543289999999999</v>
      </c>
      <c r="H480" s="5">
        <v>58.88982</v>
      </c>
      <c r="I480" s="5">
        <v>10.891080000000001</v>
      </c>
      <c r="J480" s="5">
        <v>6.6989700000000001</v>
      </c>
      <c r="K480" s="85">
        <v>1.89853E-2</v>
      </c>
      <c r="L480" s="85">
        <v>1.9949E-3</v>
      </c>
      <c r="M480" s="85">
        <v>7.1009299999999997E-2</v>
      </c>
      <c r="N480" s="85">
        <v>4.3492599999999999E-2</v>
      </c>
      <c r="O480" s="85">
        <v>3.4160000000000001E-4</v>
      </c>
      <c r="P480" s="85">
        <v>8.5349999999999992E-3</v>
      </c>
      <c r="Q480" s="85">
        <v>7.7090000000000004E-4</v>
      </c>
      <c r="R480" s="85">
        <v>0</v>
      </c>
      <c r="S480" s="85">
        <v>0</v>
      </c>
      <c r="T480" s="5">
        <v>0.97769519999999999</v>
      </c>
      <c r="U480" s="5">
        <v>0.28624529999999998</v>
      </c>
      <c r="V480" s="5">
        <v>0.81040889999999999</v>
      </c>
      <c r="W480" s="5">
        <v>0.63940520000000001</v>
      </c>
      <c r="X480" s="5">
        <v>0.66914499999999999</v>
      </c>
      <c r="Y480" s="5">
        <v>0.92193309999999995</v>
      </c>
      <c r="Z480" s="5">
        <v>0.2345679</v>
      </c>
      <c r="AA480" s="5">
        <v>0</v>
      </c>
      <c r="AB480" s="5">
        <v>0</v>
      </c>
      <c r="AC480" s="5">
        <v>0.53480000000000005</v>
      </c>
      <c r="AD480" s="40">
        <v>521673.55623100302</v>
      </c>
      <c r="AE480" s="19">
        <v>0.75377360000000004</v>
      </c>
      <c r="AF480" s="5">
        <v>0</v>
      </c>
      <c r="AG480" s="5">
        <v>0</v>
      </c>
      <c r="AH480" s="32">
        <v>0</v>
      </c>
      <c r="AI480" s="32">
        <v>0</v>
      </c>
      <c r="AJ480" s="32">
        <v>1</v>
      </c>
      <c r="AK480" s="16"/>
      <c r="AL480" s="34">
        <f t="shared" si="315"/>
        <v>-2.0523695265915394</v>
      </c>
      <c r="AM480" s="34">
        <f t="shared" si="316"/>
        <v>-1.2732754439292548</v>
      </c>
      <c r="AN480" s="34">
        <f t="shared" si="317"/>
        <v>-1.8658158232528055</v>
      </c>
      <c r="AO480" s="34">
        <f t="shared" si="318"/>
        <v>-0.7862946868359062</v>
      </c>
      <c r="AP480" s="34">
        <f t="shared" si="319"/>
        <v>-1.3707836094006796</v>
      </c>
      <c r="AQ480" s="34">
        <f t="shared" si="320"/>
        <v>0.14415376969384641</v>
      </c>
      <c r="AR480" s="34">
        <f t="shared" si="321"/>
        <v>-0.53930038016566217</v>
      </c>
      <c r="AS480" s="34">
        <f t="shared" si="322"/>
        <v>0.14493138304403144</v>
      </c>
      <c r="AT480" s="34">
        <f t="shared" si="323"/>
        <v>0.84722724349000178</v>
      </c>
      <c r="AU480" s="34">
        <f t="shared" si="324"/>
        <v>-0.42125063431371046</v>
      </c>
      <c r="AV480" s="34">
        <f t="shared" si="325"/>
        <v>-0.44215051346821233</v>
      </c>
      <c r="AW480" s="34">
        <f t="shared" si="326"/>
        <v>-0.39005419169354005</v>
      </c>
      <c r="AX480" s="34">
        <f t="shared" si="327"/>
        <v>-0.20200785050292994</v>
      </c>
      <c r="AY480" s="34">
        <f t="shared" si="328"/>
        <v>-0.21011422768154267</v>
      </c>
      <c r="AZ480" s="34">
        <f t="shared" si="329"/>
        <v>0.62026289301151294</v>
      </c>
      <c r="BA480" s="34">
        <f t="shared" si="330"/>
        <v>0.76706761981773852</v>
      </c>
      <c r="BB480" s="34">
        <f t="shared" si="331"/>
        <v>0.2456799338410354</v>
      </c>
      <c r="BC480" s="34">
        <f t="shared" si="332"/>
        <v>7.9053552690472956E-2</v>
      </c>
      <c r="BD480" s="34">
        <f t="shared" si="333"/>
        <v>-1.652791897615068</v>
      </c>
      <c r="BE480" s="34">
        <f t="shared" si="334"/>
        <v>0.9196361142558892</v>
      </c>
      <c r="BF480" s="34">
        <f t="shared" si="335"/>
        <v>1.3306076364440953</v>
      </c>
      <c r="BG480" s="34">
        <f t="shared" si="336"/>
        <v>-0.258133953880894</v>
      </c>
      <c r="BH480" s="34">
        <f t="shared" si="337"/>
        <v>-0.11506432621005545</v>
      </c>
      <c r="BI480" s="19">
        <f t="shared" si="345"/>
        <v>-0.31819814458040685</v>
      </c>
      <c r="BJ480" s="19">
        <f t="shared" si="346"/>
        <v>-0.52229863008462718</v>
      </c>
      <c r="BK480" s="19">
        <f t="shared" si="347"/>
        <v>-0.60946153028567829</v>
      </c>
      <c r="BL480" s="19">
        <f t="shared" si="348"/>
        <v>-0.60257114155076885</v>
      </c>
      <c r="BM480" s="19">
        <f t="shared" si="349"/>
        <v>-1.1482753804431527</v>
      </c>
      <c r="BN480" s="19">
        <f t="shared" si="350"/>
        <v>-0.52496130860128742</v>
      </c>
      <c r="BO480" s="19">
        <f t="shared" si="351"/>
        <v>-0.18536199517264443</v>
      </c>
      <c r="BP480" s="19">
        <f t="shared" si="352"/>
        <v>-1.1271886885472346</v>
      </c>
      <c r="BQ480" s="19">
        <f t="shared" si="353"/>
        <v>-0.31062537260966233</v>
      </c>
      <c r="BR480" s="19">
        <f t="shared" si="354"/>
        <v>-0.840205902717992</v>
      </c>
      <c r="BS480" s="19">
        <f t="shared" si="355"/>
        <v>-0.79251602682771249</v>
      </c>
      <c r="BT480" s="19">
        <f>IF(AND('[1]Ponderación por derecho'!$B$13&lt;&gt;1,'[1]Ponderación por derecho'!$B$13&lt;&gt;0),"Error ponderación",IFERROR(IF(SUM($BI$1126:$BS$1126)=0,0,SUMPRODUCT($BI$1126:$BS$1126,BI480:BS480)),""))</f>
        <v>-0.35462911618363385</v>
      </c>
      <c r="BU480" s="34">
        <f t="shared" si="356"/>
        <v>-0.35312710491812854</v>
      </c>
      <c r="BV480" s="16">
        <f t="shared" si="357"/>
        <v>0</v>
      </c>
      <c r="BW480" s="34">
        <f t="shared" si="338"/>
        <v>0.32472883522590179</v>
      </c>
      <c r="BX480" s="34">
        <f t="shared" si="339"/>
        <v>-2.0179355913387799E-2</v>
      </c>
      <c r="BY480" s="34">
        <f t="shared" si="358"/>
        <v>0.3461456464926651</v>
      </c>
      <c r="BZ480" s="34">
        <f t="shared" si="359"/>
        <v>-0.21689837526839303</v>
      </c>
      <c r="CA480" s="19">
        <f t="shared" si="340"/>
        <v>-0.16578851501949135</v>
      </c>
      <c r="CB480" s="16"/>
      <c r="CC480" s="5">
        <f t="shared" si="341"/>
        <v>25200</v>
      </c>
      <c r="CD480" s="6">
        <f t="shared" si="342"/>
        <v>4.8113947867879392E-5</v>
      </c>
      <c r="CE480" s="19">
        <f t="shared" si="343"/>
        <v>0.75451599718238149</v>
      </c>
      <c r="CF480" s="4">
        <f t="shared" si="344"/>
        <v>3.6302743353914135E-5</v>
      </c>
      <c r="CG480" s="3">
        <f>IF('Ponderación por derecho'!$D$20="Error ponderación","",CF480/$CF$1127)</f>
        <v>2.4388787562722148E-5</v>
      </c>
      <c r="CH480" s="39"/>
    </row>
    <row r="481" spans="1:86" ht="18.95" customHeight="1">
      <c r="A481" s="7">
        <v>25214</v>
      </c>
      <c r="B481" s="7" t="s">
        <v>549</v>
      </c>
      <c r="C481" s="7" t="s">
        <v>636</v>
      </c>
      <c r="D481" s="5">
        <v>0</v>
      </c>
      <c r="E481" s="5">
        <v>609</v>
      </c>
      <c r="F481" s="5">
        <v>29.878910000000001</v>
      </c>
      <c r="G481" s="5">
        <v>35.280299999999997</v>
      </c>
      <c r="H481" s="5">
        <v>56.911589999999997</v>
      </c>
      <c r="I481" s="5">
        <v>13.128679999999999</v>
      </c>
      <c r="J481" s="5">
        <v>5.131132</v>
      </c>
      <c r="K481" s="85"/>
      <c r="L481" s="85">
        <v>0</v>
      </c>
      <c r="M481" s="85"/>
      <c r="N481" s="85"/>
      <c r="O481" s="85">
        <v>0</v>
      </c>
      <c r="P481" s="85">
        <v>0.14512449999999999</v>
      </c>
      <c r="Q481" s="85">
        <v>0</v>
      </c>
      <c r="R481" s="85">
        <v>2.4482000000000002E-3</v>
      </c>
      <c r="S481" s="85">
        <v>0</v>
      </c>
      <c r="T481" s="5">
        <v>0.96536149999999998</v>
      </c>
      <c r="U481" s="5">
        <v>0.21536140000000001</v>
      </c>
      <c r="V481" s="5">
        <v>0.79819269999999998</v>
      </c>
      <c r="W481" s="5">
        <v>0.62951800000000002</v>
      </c>
      <c r="X481" s="5">
        <v>0.79367469999999996</v>
      </c>
      <c r="Y481" s="5">
        <v>0.87650600000000001</v>
      </c>
      <c r="Z481" s="5">
        <v>0.259434</v>
      </c>
      <c r="AA481" s="5">
        <v>0</v>
      </c>
      <c r="AB481" s="5">
        <v>0</v>
      </c>
      <c r="AC481" s="5">
        <v>0.7329</v>
      </c>
      <c r="AD481" s="40">
        <v>1090837.4384236452</v>
      </c>
      <c r="AE481" s="19">
        <v>0.78867920000000002</v>
      </c>
      <c r="AF481" s="5">
        <v>1</v>
      </c>
      <c r="AG481" s="5">
        <v>0</v>
      </c>
      <c r="AH481" s="32">
        <v>1</v>
      </c>
      <c r="AI481" s="32">
        <v>0</v>
      </c>
      <c r="AJ481" s="32">
        <v>1</v>
      </c>
      <c r="AK481" s="16"/>
      <c r="AL481" s="34">
        <f t="shared" si="315"/>
        <v>-2.4159245462102303</v>
      </c>
      <c r="AM481" s="34">
        <f t="shared" si="316"/>
        <v>-2.1033003865045505</v>
      </c>
      <c r="AN481" s="34">
        <f t="shared" si="317"/>
        <v>-2.1036855538603354</v>
      </c>
      <c r="AO481" s="34">
        <f t="shared" si="318"/>
        <v>-0.58657662363938856</v>
      </c>
      <c r="AP481" s="34">
        <f t="shared" si="319"/>
        <v>-1.4892021930652279</v>
      </c>
      <c r="AQ481" s="34" t="str">
        <f t="shared" si="320"/>
        <v/>
      </c>
      <c r="AR481" s="34">
        <f t="shared" si="321"/>
        <v>-0.60911705809610017</v>
      </c>
      <c r="AS481" s="34" t="str">
        <f t="shared" si="322"/>
        <v/>
      </c>
      <c r="AT481" s="34" t="str">
        <f t="shared" si="323"/>
        <v/>
      </c>
      <c r="AU481" s="34">
        <f t="shared" si="324"/>
        <v>-0.42992876172112682</v>
      </c>
      <c r="AV481" s="34">
        <f t="shared" si="325"/>
        <v>2.8649179543375554</v>
      </c>
      <c r="AW481" s="34">
        <f t="shared" si="326"/>
        <v>-0.41165100414070804</v>
      </c>
      <c r="AX481" s="34">
        <f t="shared" si="327"/>
        <v>-0.12382333887722757</v>
      </c>
      <c r="AY481" s="34">
        <f t="shared" si="328"/>
        <v>-0.21011422768154267</v>
      </c>
      <c r="AZ481" s="34">
        <f t="shared" si="329"/>
        <v>0.40599740451261546</v>
      </c>
      <c r="BA481" s="34">
        <f t="shared" si="330"/>
        <v>9.3283444005785393E-2</v>
      </c>
      <c r="BB481" s="34">
        <f t="shared" si="331"/>
        <v>-5.3971624531922904E-2</v>
      </c>
      <c r="BC481" s="34">
        <f t="shared" si="332"/>
        <v>-3.1359347452807211E-2</v>
      </c>
      <c r="BD481" s="34">
        <f t="shared" si="333"/>
        <v>-0.1603834599003596</v>
      </c>
      <c r="BE481" s="34">
        <f t="shared" si="334"/>
        <v>0.22505119033218282</v>
      </c>
      <c r="BF481" s="34">
        <f t="shared" si="335"/>
        <v>1.5793840135653416</v>
      </c>
      <c r="BG481" s="34">
        <f t="shared" si="336"/>
        <v>-0.258133953880894</v>
      </c>
      <c r="BH481" s="34">
        <f t="shared" si="337"/>
        <v>-0.11506432621005545</v>
      </c>
      <c r="BI481" s="19">
        <f t="shared" si="345"/>
        <v>-1.005201054927275</v>
      </c>
      <c r="BJ481" s="19">
        <f t="shared" si="346"/>
        <v>-0.92212968971085785</v>
      </c>
      <c r="BK481" s="19">
        <f t="shared" si="347"/>
        <v>-1.2236419468315187</v>
      </c>
      <c r="BL481" s="19">
        <f t="shared" si="348"/>
        <v>-2.4159245462102303</v>
      </c>
      <c r="BM481" s="19">
        <f t="shared" si="349"/>
        <v>-0.69317147156223813</v>
      </c>
      <c r="BN481" s="19">
        <f t="shared" si="350"/>
        <v>0.22468153281983594</v>
      </c>
      <c r="BO481" s="19">
        <f t="shared" si="351"/>
        <v>-0.1974100744224937</v>
      </c>
      <c r="BP481" s="19">
        <f t="shared" si="352"/>
        <v>-1.2698739425437289</v>
      </c>
      <c r="BQ481" s="19">
        <f t="shared" si="353"/>
        <v>-0.3488849201088105</v>
      </c>
      <c r="BR481" s="19">
        <f t="shared" si="354"/>
        <v>-0.96139090925755577</v>
      </c>
      <c r="BS481" s="19">
        <f t="shared" si="355"/>
        <v>-0.91370103336727615</v>
      </c>
      <c r="BT481" s="19">
        <f>IF(AND('[1]Ponderación por derecho'!$B$13&lt;&gt;1,'[1]Ponderación por derecho'!$B$13&lt;&gt;0),"Error ponderación",IFERROR(IF(SUM($BI$1126:$BS$1126)=0,0,SUMPRODUCT($BI$1126:$BS$1126,BI481:BS481)),""))</f>
        <v>-0.21572651530746764</v>
      </c>
      <c r="BU481" s="34">
        <f t="shared" si="356"/>
        <v>-0.21278870785116297</v>
      </c>
      <c r="BV481" s="16">
        <f t="shared" si="357"/>
        <v>0</v>
      </c>
      <c r="BW481" s="34">
        <f t="shared" si="338"/>
        <v>3.192282279130116</v>
      </c>
      <c r="BX481" s="34">
        <f t="shared" si="339"/>
        <v>1.1865566221683927E-2</v>
      </c>
      <c r="BY481" s="34">
        <f t="shared" si="358"/>
        <v>0.4903387041714603</v>
      </c>
      <c r="BZ481" s="34">
        <f t="shared" si="359"/>
        <v>-1.2314955165077535</v>
      </c>
      <c r="CA481" s="19">
        <f t="shared" si="340"/>
        <v>-0.9</v>
      </c>
      <c r="CB481" s="16"/>
      <c r="CC481" s="5">
        <f t="shared" si="341"/>
        <v>25214</v>
      </c>
      <c r="CD481" s="6">
        <f t="shared" si="342"/>
        <v>8.906198860650015E-5</v>
      </c>
      <c r="CE481" s="19">
        <f t="shared" si="343"/>
        <v>0.33748804871352012</v>
      </c>
      <c r="CF481" s="4">
        <f t="shared" si="344"/>
        <v>3.0057356749353495E-5</v>
      </c>
      <c r="CG481" s="3">
        <f>IF('Ponderación por derecho'!$D$20="Error ponderación","",CF481/$CF$1127)</f>
        <v>2.0193032832542032E-5</v>
      </c>
      <c r="CH481" s="39"/>
    </row>
    <row r="482" spans="1:86" ht="18.95" customHeight="1">
      <c r="A482" s="7">
        <v>25224</v>
      </c>
      <c r="B482" s="7" t="s">
        <v>549</v>
      </c>
      <c r="C482" s="7" t="s">
        <v>635</v>
      </c>
      <c r="D482" s="5">
        <v>0</v>
      </c>
      <c r="E482" s="5">
        <v>174</v>
      </c>
      <c r="F482" s="5">
        <v>60.351970000000001</v>
      </c>
      <c r="G482" s="5">
        <v>55.487050000000004</v>
      </c>
      <c r="H482" s="5">
        <v>70.499380000000002</v>
      </c>
      <c r="I482" s="5">
        <v>11.374840000000001</v>
      </c>
      <c r="J482" s="5">
        <v>20.308260000000001</v>
      </c>
      <c r="K482" s="85">
        <v>6.7308000000000003E-3</v>
      </c>
      <c r="L482" s="85">
        <v>4.3820000000000003E-4</v>
      </c>
      <c r="M482" s="85">
        <v>0.13716780000000001</v>
      </c>
      <c r="N482" s="85">
        <v>2.20488E-2</v>
      </c>
      <c r="O482" s="85">
        <v>0</v>
      </c>
      <c r="P482" s="85">
        <v>9.2195999999999997E-3</v>
      </c>
      <c r="Q482" s="85">
        <v>1.6979E-3</v>
      </c>
      <c r="R482" s="85">
        <v>0</v>
      </c>
      <c r="S482" s="85">
        <v>0</v>
      </c>
      <c r="T482" s="5">
        <v>0.95270270000000001</v>
      </c>
      <c r="U482" s="5">
        <v>0.16891890000000001</v>
      </c>
      <c r="V482" s="5">
        <v>0.79054060000000004</v>
      </c>
      <c r="W482" s="5">
        <v>0.50675680000000001</v>
      </c>
      <c r="X482" s="5">
        <v>0.78378380000000003</v>
      </c>
      <c r="Y482" s="5">
        <v>0.99324319999999999</v>
      </c>
      <c r="Z482" s="5">
        <v>0.2317073</v>
      </c>
      <c r="AA482" s="5">
        <v>0</v>
      </c>
      <c r="AB482" s="5">
        <v>0</v>
      </c>
      <c r="AC482" s="5">
        <v>0.43080000000000002</v>
      </c>
      <c r="AD482" s="40">
        <v>267133.62068965519</v>
      </c>
      <c r="AE482" s="19">
        <v>0.84811320000000001</v>
      </c>
      <c r="AF482" s="5">
        <v>0</v>
      </c>
      <c r="AG482" s="5">
        <v>0</v>
      </c>
      <c r="AH482" s="32">
        <v>0</v>
      </c>
      <c r="AI482" s="32">
        <v>0</v>
      </c>
      <c r="AJ482" s="32">
        <v>1</v>
      </c>
      <c r="AK482" s="16"/>
      <c r="AL482" s="34">
        <f t="shared" si="315"/>
        <v>-0.55576064923344393</v>
      </c>
      <c r="AM482" s="34">
        <f t="shared" si="316"/>
        <v>-7.3513770717364854E-2</v>
      </c>
      <c r="AN482" s="34">
        <f t="shared" si="317"/>
        <v>-0.46983916246414614</v>
      </c>
      <c r="AO482" s="34">
        <f t="shared" si="318"/>
        <v>-0.74311645558280137</v>
      </c>
      <c r="AP482" s="34">
        <f t="shared" si="319"/>
        <v>-0.34287584949174399</v>
      </c>
      <c r="AQ482" s="34">
        <f t="shared" si="320"/>
        <v>-0.2025018859830611</v>
      </c>
      <c r="AR482" s="34">
        <f t="shared" si="321"/>
        <v>-0.59378111731254313</v>
      </c>
      <c r="AS482" s="34">
        <f t="shared" si="322"/>
        <v>1.1743008178623073</v>
      </c>
      <c r="AT482" s="34">
        <f t="shared" si="323"/>
        <v>0.35518037389010759</v>
      </c>
      <c r="AU482" s="34">
        <f t="shared" si="324"/>
        <v>-0.42992876172112682</v>
      </c>
      <c r="AV482" s="34">
        <f t="shared" si="325"/>
        <v>-0.42557516124084616</v>
      </c>
      <c r="AW482" s="34">
        <f t="shared" si="326"/>
        <v>-0.3640842278350308</v>
      </c>
      <c r="AX482" s="34">
        <f t="shared" si="327"/>
        <v>-0.20200785050292994</v>
      </c>
      <c r="AY482" s="34">
        <f t="shared" si="328"/>
        <v>-0.21011422768154267</v>
      </c>
      <c r="AZ482" s="34">
        <f t="shared" si="329"/>
        <v>0.18608416146228693</v>
      </c>
      <c r="BA482" s="34">
        <f t="shared" si="330"/>
        <v>-0.34817394737852958</v>
      </c>
      <c r="BB482" s="34">
        <f t="shared" si="331"/>
        <v>-0.24167022882996109</v>
      </c>
      <c r="BC482" s="34">
        <f t="shared" si="332"/>
        <v>-1.4022651769160797</v>
      </c>
      <c r="BD482" s="34">
        <f t="shared" si="333"/>
        <v>-0.27891954098456923</v>
      </c>
      <c r="BE482" s="34">
        <f t="shared" si="334"/>
        <v>2.0099747091363018</v>
      </c>
      <c r="BF482" s="34">
        <f t="shared" si="335"/>
        <v>1.3019883634421756</v>
      </c>
      <c r="BG482" s="34">
        <f t="shared" si="336"/>
        <v>-0.258133953880894</v>
      </c>
      <c r="BH482" s="34">
        <f t="shared" si="337"/>
        <v>-0.11506432621005545</v>
      </c>
      <c r="BI482" s="19">
        <f t="shared" si="345"/>
        <v>-0.34017166527524562</v>
      </c>
      <c r="BJ482" s="19">
        <f t="shared" si="346"/>
        <v>-0.30298837228662306</v>
      </c>
      <c r="BK482" s="19">
        <f t="shared" si="347"/>
        <v>-0.26124166942907207</v>
      </c>
      <c r="BL482" s="19">
        <f t="shared" si="348"/>
        <v>-0.10029013767166817</v>
      </c>
      <c r="BM482" s="19">
        <f t="shared" si="349"/>
        <v>-0.3505747173991467</v>
      </c>
      <c r="BN482" s="19">
        <f t="shared" si="350"/>
        <v>0.3428796328873373</v>
      </c>
      <c r="BO482" s="19">
        <f t="shared" si="351"/>
        <v>-0.30703884065184844</v>
      </c>
      <c r="BP482" s="19">
        <f t="shared" si="352"/>
        <v>-0.37888424986818692</v>
      </c>
      <c r="BQ482" s="19">
        <f t="shared" si="353"/>
        <v>0.178704495509063</v>
      </c>
      <c r="BR482" s="19">
        <f t="shared" si="354"/>
        <v>-0.34133627693196017</v>
      </c>
      <c r="BS482" s="19">
        <f t="shared" si="355"/>
        <v>-0.29364640104168066</v>
      </c>
      <c r="BT482" s="19">
        <f>IF(AND('[1]Ponderación por derecho'!$B$13&lt;&gt;1,'[1]Ponderación por derecho'!$B$13&lt;&gt;0),"Error ponderación",IFERROR(IF(SUM($BI$1126:$BS$1126)=0,0,SUMPRODUCT($BI$1126:$BS$1126,BI482:BS482)),""))</f>
        <v>-0.11125320491704764</v>
      </c>
      <c r="BU482" s="34">
        <f t="shared" si="356"/>
        <v>-0.10723548693241174</v>
      </c>
      <c r="BV482" s="16">
        <f t="shared" si="357"/>
        <v>0</v>
      </c>
      <c r="BW482" s="34">
        <f t="shared" si="338"/>
        <v>-1.1807005346178057</v>
      </c>
      <c r="BX482" s="34">
        <f t="shared" si="339"/>
        <v>-3.451039951943289E-2</v>
      </c>
      <c r="BY482" s="34">
        <f t="shared" si="358"/>
        <v>0.73585719375712888</v>
      </c>
      <c r="BZ482" s="34">
        <f t="shared" si="359"/>
        <v>0.15978458012670324</v>
      </c>
      <c r="CA482" s="19">
        <f t="shared" si="340"/>
        <v>0.12052184941953333</v>
      </c>
      <c r="CB482" s="16"/>
      <c r="CC482" s="5">
        <f t="shared" si="341"/>
        <v>25224</v>
      </c>
      <c r="CD482" s="6">
        <f t="shared" si="342"/>
        <v>2.5446282459000044E-5</v>
      </c>
      <c r="CE482" s="19">
        <f t="shared" si="343"/>
        <v>1.3019358412833835</v>
      </c>
      <c r="CF482" s="4">
        <f t="shared" si="344"/>
        <v>3.3129427160792829E-5</v>
      </c>
      <c r="CG482" s="3">
        <f>IF('Ponderación por derecho'!$D$20="Error ponderación","",CF482/$CF$1127)</f>
        <v>2.22569008965031E-5</v>
      </c>
      <c r="CH482" s="39"/>
    </row>
    <row r="483" spans="1:86" ht="18.95" customHeight="1">
      <c r="A483" s="7">
        <v>25245</v>
      </c>
      <c r="B483" s="7" t="s">
        <v>549</v>
      </c>
      <c r="C483" s="7" t="s">
        <v>634</v>
      </c>
      <c r="D483" s="5">
        <v>0</v>
      </c>
      <c r="E483" s="5">
        <v>1273</v>
      </c>
      <c r="F483" s="5">
        <v>44.339410000000001</v>
      </c>
      <c r="G483" s="5">
        <v>50.31758</v>
      </c>
      <c r="H483" s="5">
        <v>70.635909999999996</v>
      </c>
      <c r="I483" s="5">
        <v>6.5084650000000002</v>
      </c>
      <c r="J483" s="5">
        <v>8.1691979999999997</v>
      </c>
      <c r="K483" s="85">
        <v>0</v>
      </c>
      <c r="L483" s="85">
        <v>0</v>
      </c>
      <c r="M483" s="85">
        <v>2.79925E-2</v>
      </c>
      <c r="N483" s="85">
        <v>0</v>
      </c>
      <c r="O483" s="85">
        <v>0</v>
      </c>
      <c r="P483" s="85">
        <v>0</v>
      </c>
      <c r="Q483" s="85">
        <v>3.525E-4</v>
      </c>
      <c r="R483" s="85">
        <v>0</v>
      </c>
      <c r="S483" s="85">
        <v>0</v>
      </c>
      <c r="T483" s="5">
        <v>0.85344830000000005</v>
      </c>
      <c r="U483" s="5">
        <v>0.21168580000000001</v>
      </c>
      <c r="V483" s="5">
        <v>0.7816092</v>
      </c>
      <c r="W483" s="5">
        <v>0.56992339999999997</v>
      </c>
      <c r="X483" s="5">
        <v>0.76915710000000004</v>
      </c>
      <c r="Y483" s="5">
        <v>0.88314179999999998</v>
      </c>
      <c r="Z483" s="5">
        <v>0.21868789999999999</v>
      </c>
      <c r="AA483" s="5">
        <v>0</v>
      </c>
      <c r="AB483" s="5">
        <v>7.8554999999999999E-4</v>
      </c>
      <c r="AC483" s="5">
        <v>0.56220000000000003</v>
      </c>
      <c r="AD483" s="40">
        <v>21266.300078554596</v>
      </c>
      <c r="AE483" s="19">
        <v>0.67735849999999997</v>
      </c>
      <c r="AF483" s="5">
        <v>1</v>
      </c>
      <c r="AG483" s="5">
        <v>0</v>
      </c>
      <c r="AH483" s="32">
        <v>1</v>
      </c>
      <c r="AI483" s="32">
        <v>0</v>
      </c>
      <c r="AJ483" s="32">
        <v>0</v>
      </c>
      <c r="AK483" s="16"/>
      <c r="AL483" s="34">
        <f t="shared" si="315"/>
        <v>-1.5332137179497007</v>
      </c>
      <c r="AM483" s="34">
        <f t="shared" si="316"/>
        <v>-0.59279178507956498</v>
      </c>
      <c r="AN483" s="34">
        <f t="shared" si="317"/>
        <v>-0.45342228762156245</v>
      </c>
      <c r="AO483" s="34">
        <f t="shared" si="318"/>
        <v>-1.1774670945656196</v>
      </c>
      <c r="AP483" s="34">
        <f t="shared" si="319"/>
        <v>-1.2597374953098344</v>
      </c>
      <c r="AQ483" s="34">
        <f t="shared" si="320"/>
        <v>-0.3929029539360685</v>
      </c>
      <c r="AR483" s="34">
        <f t="shared" si="321"/>
        <v>-0.60911705809610017</v>
      </c>
      <c r="AS483" s="34">
        <f t="shared" si="322"/>
        <v>-0.52437307675615752</v>
      </c>
      <c r="AT483" s="34">
        <f t="shared" si="323"/>
        <v>-0.15074875333706975</v>
      </c>
      <c r="AU483" s="34">
        <f t="shared" si="324"/>
        <v>-0.42992876172112682</v>
      </c>
      <c r="AV483" s="34">
        <f t="shared" si="325"/>
        <v>-0.64879765232385067</v>
      </c>
      <c r="AW483" s="34">
        <f t="shared" si="326"/>
        <v>-0.40177569425923609</v>
      </c>
      <c r="AX483" s="34">
        <f t="shared" si="327"/>
        <v>-0.20200785050292994</v>
      </c>
      <c r="AY483" s="34">
        <f t="shared" si="328"/>
        <v>-0.21011422768154267</v>
      </c>
      <c r="AZ483" s="34">
        <f t="shared" si="329"/>
        <v>-1.5381991032243003</v>
      </c>
      <c r="BA483" s="34">
        <f t="shared" si="330"/>
        <v>5.834517005902997E-2</v>
      </c>
      <c r="BB483" s="34">
        <f t="shared" si="331"/>
        <v>-0.46074882351998314</v>
      </c>
      <c r="BC483" s="34">
        <f t="shared" si="332"/>
        <v>-0.69686754177260857</v>
      </c>
      <c r="BD483" s="34">
        <f t="shared" si="333"/>
        <v>-0.45421114207187385</v>
      </c>
      <c r="BE483" s="34">
        <f t="shared" si="334"/>
        <v>0.32651323915706743</v>
      </c>
      <c r="BF483" s="34">
        <f t="shared" si="335"/>
        <v>1.1717339542548741</v>
      </c>
      <c r="BG483" s="34">
        <f t="shared" si="336"/>
        <v>-0.258133953880894</v>
      </c>
      <c r="BH483" s="34">
        <f t="shared" si="337"/>
        <v>-9.548284410125446E-2</v>
      </c>
      <c r="BI483" s="19">
        <f t="shared" si="345"/>
        <v>-0.26266002383286702</v>
      </c>
      <c r="BJ483" s="19">
        <f t="shared" si="346"/>
        <v>-0.5542192222318828</v>
      </c>
      <c r="BK483" s="19">
        <f t="shared" si="347"/>
        <v>-0.91815144549282224</v>
      </c>
      <c r="BL483" s="19">
        <f t="shared" si="348"/>
        <v>-0.84198123564338523</v>
      </c>
      <c r="BM483" s="19">
        <f t="shared" si="349"/>
        <v>-0.71462579970094497</v>
      </c>
      <c r="BN483" s="19">
        <f t="shared" si="350"/>
        <v>-0.61849937703882807</v>
      </c>
      <c r="BO483" s="19">
        <f t="shared" si="351"/>
        <v>-1.0391472973497187</v>
      </c>
      <c r="BP483" s="19">
        <f t="shared" si="352"/>
        <v>-0.86761078422631532</v>
      </c>
      <c r="BQ483" s="19">
        <f t="shared" si="353"/>
        <v>-0.19053133045878975</v>
      </c>
      <c r="BR483" s="19">
        <f t="shared" si="354"/>
        <v>-0.6671539665040459</v>
      </c>
      <c r="BS483" s="19">
        <f t="shared" si="355"/>
        <v>-0.6129369299108326</v>
      </c>
      <c r="BT483" s="19">
        <f>IF(AND('[1]Ponderación por derecho'!$B$13&lt;&gt;1,'[1]Ponderación por derecho'!$B$13&lt;&gt;0),"Error ponderación",IFERROR(IF(SUM($BI$1126:$BS$1126)=0,0,SUMPRODUCT($BI$1126:$BS$1126,BI483:BS483)),""))</f>
        <v>-0.81596730623288427</v>
      </c>
      <c r="BU483" s="34">
        <f t="shared" si="356"/>
        <v>-0.81923401500404336</v>
      </c>
      <c r="BV483" s="16">
        <f t="shared" si="357"/>
        <v>0</v>
      </c>
      <c r="BW483" s="34">
        <f t="shared" si="338"/>
        <v>0.72135157305010889</v>
      </c>
      <c r="BX483" s="34">
        <f t="shared" si="339"/>
        <v>-4.835315973497787E-2</v>
      </c>
      <c r="BY483" s="34">
        <f t="shared" si="358"/>
        <v>3.0479194065807649E-2</v>
      </c>
      <c r="BZ483" s="34">
        <f t="shared" si="359"/>
        <v>-0.23449253579364623</v>
      </c>
      <c r="CA483" s="19">
        <f t="shared" si="340"/>
        <v>-0.17916153984006047</v>
      </c>
      <c r="CB483" s="16"/>
      <c r="CC483" s="5">
        <f t="shared" si="341"/>
        <v>25245</v>
      </c>
      <c r="CD483" s="6">
        <f t="shared" si="342"/>
        <v>1.8616734235808651E-4</v>
      </c>
      <c r="CE483" s="19">
        <f t="shared" si="343"/>
        <v>0.37236097016768593</v>
      </c>
      <c r="CF483" s="4">
        <f t="shared" si="344"/>
        <v>6.9321452213996822E-5</v>
      </c>
      <c r="CG483" s="3">
        <f>IF('Ponderación por derecho'!$D$20="Error ponderación","",CF483/$CF$1127)</f>
        <v>4.6571306060930985E-5</v>
      </c>
      <c r="CH483" s="39"/>
    </row>
    <row r="484" spans="1:86" ht="18.95" customHeight="1">
      <c r="A484" s="7">
        <v>25258</v>
      </c>
      <c r="B484" s="7" t="s">
        <v>549</v>
      </c>
      <c r="C484" s="7" t="s">
        <v>254</v>
      </c>
      <c r="D484" s="5">
        <v>0</v>
      </c>
      <c r="E484" s="5">
        <v>1071</v>
      </c>
      <c r="F484" s="5">
        <v>71.566370000000006</v>
      </c>
      <c r="G484" s="5">
        <v>62.918660000000003</v>
      </c>
      <c r="H484" s="5">
        <v>70.608339999999998</v>
      </c>
      <c r="I484" s="5">
        <v>7.3479150000000004</v>
      </c>
      <c r="J484" s="5">
        <v>33.041690000000003</v>
      </c>
      <c r="K484" s="85">
        <v>3.6449999999999998E-3</v>
      </c>
      <c r="L484" s="85">
        <v>4.3962000000000003E-3</v>
      </c>
      <c r="M484" s="85">
        <v>0.13782810000000001</v>
      </c>
      <c r="N484" s="85">
        <v>1.7427E-3</v>
      </c>
      <c r="O484" s="85">
        <v>2.4621000000000001E-3</v>
      </c>
      <c r="P484" s="85">
        <v>3.5777799999999998E-2</v>
      </c>
      <c r="Q484" s="85">
        <v>1.1249800000000001E-2</v>
      </c>
      <c r="R484" s="85">
        <v>7.1219999999999996E-4</v>
      </c>
      <c r="S484" s="85">
        <v>7.7550000000000004E-4</v>
      </c>
      <c r="T484" s="5">
        <v>0.98309389999999997</v>
      </c>
      <c r="U484" s="5">
        <v>0.17666950000000001</v>
      </c>
      <c r="V484" s="5">
        <v>0.8478445</v>
      </c>
      <c r="W484" s="5">
        <v>0.43786979999999998</v>
      </c>
      <c r="X484" s="5">
        <v>0.81656799999999996</v>
      </c>
      <c r="Y484" s="5">
        <v>0.89349109999999998</v>
      </c>
      <c r="Z484" s="5">
        <v>0.11587980000000001</v>
      </c>
      <c r="AA484" s="5">
        <v>4.2016800000000002E-3</v>
      </c>
      <c r="AB484" s="5">
        <v>2.8011199999999998E-3</v>
      </c>
      <c r="AC484" s="5">
        <v>0.45269999999999999</v>
      </c>
      <c r="AD484" s="40">
        <v>16154.061624649859</v>
      </c>
      <c r="AE484" s="19">
        <v>0.65943399999999996</v>
      </c>
      <c r="AF484" s="5">
        <v>0</v>
      </c>
      <c r="AG484" s="5">
        <v>1</v>
      </c>
      <c r="AH484" s="32">
        <v>1</v>
      </c>
      <c r="AI484" s="32">
        <v>0</v>
      </c>
      <c r="AJ484" s="32">
        <v>0</v>
      </c>
      <c r="AK484" s="16"/>
      <c r="AL484" s="34">
        <f t="shared" si="315"/>
        <v>0.12879882744059148</v>
      </c>
      <c r="AM484" s="34">
        <f t="shared" si="316"/>
        <v>0.67299828647887905</v>
      </c>
      <c r="AN484" s="34">
        <f t="shared" si="317"/>
        <v>-0.45673740693167747</v>
      </c>
      <c r="AO484" s="34">
        <f t="shared" si="318"/>
        <v>-1.1025415814487458</v>
      </c>
      <c r="AP484" s="34">
        <f t="shared" si="319"/>
        <v>0.61887832778401664</v>
      </c>
      <c r="AQ484" s="34">
        <f t="shared" si="320"/>
        <v>-0.28979308695313755</v>
      </c>
      <c r="AR484" s="34">
        <f t="shared" si="321"/>
        <v>-0.45526068458475061</v>
      </c>
      <c r="AS484" s="34">
        <f t="shared" si="322"/>
        <v>1.1845745187142087</v>
      </c>
      <c r="AT484" s="34">
        <f t="shared" si="323"/>
        <v>-0.11076096760638138</v>
      </c>
      <c r="AU484" s="34">
        <f t="shared" si="324"/>
        <v>-0.36738070115379717</v>
      </c>
      <c r="AV484" s="34">
        <f t="shared" si="325"/>
        <v>0.21744487896487344</v>
      </c>
      <c r="AW484" s="34">
        <f t="shared" si="326"/>
        <v>-9.6487142851110555E-2</v>
      </c>
      <c r="AX484" s="34">
        <f t="shared" si="327"/>
        <v>-0.179263381431847</v>
      </c>
      <c r="AY484" s="34">
        <f t="shared" si="328"/>
        <v>-0.18000470457315776</v>
      </c>
      <c r="AZ484" s="34">
        <f t="shared" si="329"/>
        <v>0.71405105818165604</v>
      </c>
      <c r="BA484" s="34">
        <f t="shared" si="330"/>
        <v>-0.2745009181991514</v>
      </c>
      <c r="BB484" s="34">
        <f t="shared" si="331"/>
        <v>1.1639389569928102</v>
      </c>
      <c r="BC484" s="34">
        <f t="shared" si="332"/>
        <v>-2.1715439871121065</v>
      </c>
      <c r="BD484" s="34">
        <f t="shared" si="333"/>
        <v>0.11397803046807579</v>
      </c>
      <c r="BE484" s="34">
        <f t="shared" si="334"/>
        <v>0.48475507614784225</v>
      </c>
      <c r="BF484" s="34">
        <f t="shared" si="335"/>
        <v>0.14317593121471872</v>
      </c>
      <c r="BG484" s="34">
        <f t="shared" si="336"/>
        <v>7.0303203483204568E-2</v>
      </c>
      <c r="BH484" s="34">
        <f t="shared" si="337"/>
        <v>-4.5240532480051443E-2</v>
      </c>
      <c r="BI484" s="19">
        <f t="shared" si="345"/>
        <v>-0.34034380402798875</v>
      </c>
      <c r="BJ484" s="19">
        <f t="shared" si="346"/>
        <v>0.46055885296231286</v>
      </c>
      <c r="BK484" s="19">
        <f t="shared" si="347"/>
        <v>-0.28605688031910209</v>
      </c>
      <c r="BL484" s="19">
        <f t="shared" si="348"/>
        <v>9.0189299171050535E-3</v>
      </c>
      <c r="BM484" s="19">
        <f t="shared" si="349"/>
        <v>0.12182521903276507</v>
      </c>
      <c r="BN484" s="19">
        <f t="shared" si="350"/>
        <v>0.2769995941844357</v>
      </c>
      <c r="BO484" s="19">
        <f t="shared" si="351"/>
        <v>-0.16165922203940009</v>
      </c>
      <c r="BP484" s="19">
        <f t="shared" si="352"/>
        <v>-2.5232276995627759E-2</v>
      </c>
      <c r="BQ484" s="19">
        <f t="shared" si="353"/>
        <v>3.0656684694050817E-2</v>
      </c>
      <c r="BR484" s="19">
        <f t="shared" si="354"/>
        <v>6.3657754502127644E-3</v>
      </c>
      <c r="BS484" s="19">
        <f t="shared" si="355"/>
        <v>-3.2148803204205906E-2</v>
      </c>
      <c r="BT484" s="19">
        <f>IF(AND('[1]Ponderación por derecho'!$B$13&lt;&gt;1,'[1]Ponderación por derecho'!$B$13&lt;&gt;0),"Error ponderación",IFERROR(IF(SUM($BI$1126:$BS$1126)=0,0,SUMPRODUCT($BI$1126:$BS$1126,BI484:BS484)),""))</f>
        <v>9.4382037828093235E-2</v>
      </c>
      <c r="BU484" s="34">
        <f t="shared" si="356"/>
        <v>0.10052534810808716</v>
      </c>
      <c r="BV484" s="16">
        <f t="shared" si="357"/>
        <v>0</v>
      </c>
      <c r="BW484" s="34">
        <f t="shared" si="338"/>
        <v>-0.86369185000648707</v>
      </c>
      <c r="BX484" s="34">
        <f t="shared" si="339"/>
        <v>-4.8640987702135922E-2</v>
      </c>
      <c r="BY484" s="34">
        <f t="shared" si="358"/>
        <v>-4.3565900771799115E-2</v>
      </c>
      <c r="BZ484" s="34">
        <f t="shared" si="359"/>
        <v>0.31863291282680734</v>
      </c>
      <c r="CA484" s="19">
        <f t="shared" si="340"/>
        <v>0.24125978930904904</v>
      </c>
      <c r="CB484" s="16"/>
      <c r="CC484" s="5">
        <f t="shared" si="341"/>
        <v>25258</v>
      </c>
      <c r="CD484" s="6">
        <f t="shared" si="342"/>
        <v>1.5662625582522441E-4</v>
      </c>
      <c r="CE484" s="19">
        <f t="shared" si="343"/>
        <v>2.2430547483122725</v>
      </c>
      <c r="CF484" s="4">
        <f t="shared" si="344"/>
        <v>3.5132126683914234E-4</v>
      </c>
      <c r="CG484" s="3">
        <f>IF('Ponderación por derecho'!$D$20="Error ponderación","",CF484/$CF$1127)</f>
        <v>2.3602347788634646E-4</v>
      </c>
      <c r="CH484" s="39"/>
    </row>
    <row r="485" spans="1:86" ht="18.95" customHeight="1">
      <c r="A485" s="7">
        <v>25260</v>
      </c>
      <c r="B485" s="7" t="s">
        <v>549</v>
      </c>
      <c r="C485" s="7" t="s">
        <v>633</v>
      </c>
      <c r="D485" s="5">
        <v>0</v>
      </c>
      <c r="E485" s="5">
        <v>957</v>
      </c>
      <c r="F485" s="5">
        <v>33.493720000000003</v>
      </c>
      <c r="G485" s="5">
        <v>45.36777</v>
      </c>
      <c r="H485" s="5">
        <v>51.277369999999998</v>
      </c>
      <c r="I485" s="5">
        <v>8.8994949999999999</v>
      </c>
      <c r="J485" s="5">
        <v>9.2925319999999996</v>
      </c>
      <c r="K485" s="85">
        <v>1.22378E-2</v>
      </c>
      <c r="L485" s="85">
        <v>7.1199999999999996E-3</v>
      </c>
      <c r="M485" s="85">
        <v>1.8959699999999999E-2</v>
      </c>
      <c r="N485" s="85">
        <v>0</v>
      </c>
      <c r="O485" s="85">
        <v>1.9287E-3</v>
      </c>
      <c r="P485" s="85">
        <v>1.3842500000000001E-2</v>
      </c>
      <c r="Q485" s="85">
        <v>0</v>
      </c>
      <c r="R485" s="85">
        <v>5.1929999999999999E-4</v>
      </c>
      <c r="S485" s="85">
        <v>0</v>
      </c>
      <c r="T485" s="5">
        <v>0.98399999999999999</v>
      </c>
      <c r="U485" s="5">
        <v>0.1937778</v>
      </c>
      <c r="V485" s="5">
        <v>0.82577780000000001</v>
      </c>
      <c r="W485" s="5">
        <v>0.64355549999999995</v>
      </c>
      <c r="X485" s="5">
        <v>0.78844449999999999</v>
      </c>
      <c r="Y485" s="5">
        <v>0.9128889</v>
      </c>
      <c r="Z485" s="5">
        <v>0.1556196</v>
      </c>
      <c r="AA485" s="5">
        <v>0</v>
      </c>
      <c r="AB485" s="5">
        <v>0</v>
      </c>
      <c r="AC485" s="5">
        <v>0.5333</v>
      </c>
      <c r="AD485" s="40">
        <v>46211.076280041794</v>
      </c>
      <c r="AE485" s="19">
        <v>0.84811320000000001</v>
      </c>
      <c r="AF485" s="5">
        <v>1</v>
      </c>
      <c r="AG485" s="5">
        <v>0</v>
      </c>
      <c r="AH485" s="32">
        <v>0</v>
      </c>
      <c r="AI485" s="32">
        <v>0</v>
      </c>
      <c r="AJ485" s="32">
        <v>1</v>
      </c>
      <c r="AK485" s="16"/>
      <c r="AL485" s="34">
        <f t="shared" si="315"/>
        <v>-2.1952660676580056</v>
      </c>
      <c r="AM485" s="34">
        <f t="shared" si="316"/>
        <v>-1.0900047504841732</v>
      </c>
      <c r="AN485" s="34">
        <f t="shared" si="317"/>
        <v>-2.7811651156825472</v>
      </c>
      <c r="AO485" s="34">
        <f t="shared" si="318"/>
        <v>-0.9640545629939492</v>
      </c>
      <c r="AP485" s="34">
        <f t="shared" si="319"/>
        <v>-1.1748922362574119</v>
      </c>
      <c r="AQ485" s="34">
        <f t="shared" si="320"/>
        <v>-4.6719708349315985E-2</v>
      </c>
      <c r="AR485" s="34">
        <f t="shared" si="321"/>
        <v>-0.35993426855039962</v>
      </c>
      <c r="AS485" s="34">
        <f t="shared" si="322"/>
        <v>-0.6649156862594946</v>
      </c>
      <c r="AT485" s="34">
        <f t="shared" si="323"/>
        <v>-0.15074875333706975</v>
      </c>
      <c r="AU485" s="34">
        <f t="shared" si="324"/>
        <v>-0.38093138370390223</v>
      </c>
      <c r="AV485" s="34">
        <f t="shared" si="325"/>
        <v>-0.31364674200057302</v>
      </c>
      <c r="AW485" s="34">
        <f t="shared" si="326"/>
        <v>-0.41165100414070804</v>
      </c>
      <c r="AX485" s="34">
        <f t="shared" si="327"/>
        <v>-0.1854237409991201</v>
      </c>
      <c r="AY485" s="34">
        <f t="shared" si="328"/>
        <v>-0.21011422768154267</v>
      </c>
      <c r="AZ485" s="34">
        <f t="shared" si="329"/>
        <v>0.72979215445680912</v>
      </c>
      <c r="BA485" s="34">
        <f t="shared" si="330"/>
        <v>-0.11187863281356121</v>
      </c>
      <c r="BB485" s="34">
        <f t="shared" si="331"/>
        <v>0.62266417079509317</v>
      </c>
      <c r="BC485" s="34">
        <f t="shared" si="332"/>
        <v>0.12540101804614998</v>
      </c>
      <c r="BD485" s="34">
        <f t="shared" si="333"/>
        <v>-0.22306404622583387</v>
      </c>
      <c r="BE485" s="34">
        <f t="shared" si="334"/>
        <v>0.78134938741330506</v>
      </c>
      <c r="BF485" s="34">
        <f t="shared" si="335"/>
        <v>0.54075832135723834</v>
      </c>
      <c r="BG485" s="34">
        <f t="shared" si="336"/>
        <v>-0.258133953880894</v>
      </c>
      <c r="BH485" s="34">
        <f t="shared" si="337"/>
        <v>-0.11506432621005545</v>
      </c>
      <c r="BI485" s="19">
        <f t="shared" si="345"/>
        <v>-0.97992115228180809</v>
      </c>
      <c r="BJ485" s="19">
        <f t="shared" si="346"/>
        <v>-0.27575828274649322</v>
      </c>
      <c r="BK485" s="19">
        <f t="shared" si="347"/>
        <v>-0.91159357862378343</v>
      </c>
      <c r="BL485" s="19">
        <f t="shared" si="348"/>
        <v>-1.1730074104975377</v>
      </c>
      <c r="BM485" s="19">
        <f t="shared" si="349"/>
        <v>-0.59296255539571607</v>
      </c>
      <c r="BN485" s="19">
        <f t="shared" si="350"/>
        <v>-0.57585447408175783</v>
      </c>
      <c r="BO485" s="19">
        <f t="shared" si="351"/>
        <v>-0.21530447089261603</v>
      </c>
      <c r="BP485" s="19">
        <f t="shared" si="352"/>
        <v>-1.1903449043285628</v>
      </c>
      <c r="BQ485" s="19">
        <f t="shared" si="353"/>
        <v>-0.6215406579941033</v>
      </c>
      <c r="BR485" s="19">
        <f t="shared" si="354"/>
        <v>-0.88783808307348089</v>
      </c>
      <c r="BS485" s="19">
        <f t="shared" si="355"/>
        <v>-0.84014820718320127</v>
      </c>
      <c r="BT485" s="19">
        <f>IF(AND('[1]Ponderación por derecho'!$B$13&lt;&gt;1,'[1]Ponderación por derecho'!$B$13&lt;&gt;0),"Error ponderación",IFERROR(IF(SUM($BI$1126:$BS$1126)=0,0,SUMPRODUCT($BI$1126:$BS$1126,BI485:BS485)),""))</f>
        <v>-0.33556023422013403</v>
      </c>
      <c r="BU485" s="34">
        <f t="shared" si="356"/>
        <v>-0.33386111341230701</v>
      </c>
      <c r="BV485" s="16">
        <f t="shared" si="357"/>
        <v>0</v>
      </c>
      <c r="BW485" s="34">
        <f t="shared" si="338"/>
        <v>0.30301591162238595</v>
      </c>
      <c r="BX485" s="34">
        <f t="shared" si="339"/>
        <v>-4.6948725202038029E-2</v>
      </c>
      <c r="BY485" s="34">
        <f t="shared" si="358"/>
        <v>0.73585719375712888</v>
      </c>
      <c r="BZ485" s="34">
        <f t="shared" si="359"/>
        <v>-0.33064146005915895</v>
      </c>
      <c r="CA485" s="19">
        <f t="shared" si="340"/>
        <v>-0.25224271633769368</v>
      </c>
      <c r="CB485" s="16"/>
      <c r="CC485" s="5">
        <f t="shared" si="341"/>
        <v>25260</v>
      </c>
      <c r="CD485" s="6">
        <f t="shared" si="342"/>
        <v>1.3995455352450024E-4</v>
      </c>
      <c r="CE485" s="19">
        <f t="shared" si="343"/>
        <v>0.91381666626621627</v>
      </c>
      <c r="CF485" s="4">
        <f t="shared" si="344"/>
        <v>1.2789280353053554E-4</v>
      </c>
      <c r="CG485" s="3">
        <f>IF('Ponderación por derecho'!$D$20="Error ponderación","",CF485/$CF$1127)</f>
        <v>8.5920515309234564E-5</v>
      </c>
      <c r="CH485" s="39"/>
    </row>
    <row r="486" spans="1:86" ht="18.95" customHeight="1">
      <c r="A486" s="7">
        <v>25269</v>
      </c>
      <c r="B486" s="7" t="s">
        <v>549</v>
      </c>
      <c r="C486" s="7" t="s">
        <v>632</v>
      </c>
      <c r="D486" s="5">
        <v>0</v>
      </c>
      <c r="E486" s="5">
        <v>5024</v>
      </c>
      <c r="F486" s="5">
        <v>23.956530000000001</v>
      </c>
      <c r="G486" s="5">
        <v>31.39725</v>
      </c>
      <c r="H486" s="5">
        <v>46.963329999999999</v>
      </c>
      <c r="I486" s="5">
        <v>5.5686549999999997</v>
      </c>
      <c r="J486" s="5">
        <v>5.3545059999999998</v>
      </c>
      <c r="K486" s="85">
        <v>1.04866E-2</v>
      </c>
      <c r="L486" s="85">
        <v>6.7107E-3</v>
      </c>
      <c r="M486" s="85">
        <v>1.39071E-2</v>
      </c>
      <c r="N486" s="85">
        <v>1.4241E-3</v>
      </c>
      <c r="O486" s="85">
        <v>2.0200999999999999E-3</v>
      </c>
      <c r="P486" s="85">
        <v>7.9319000000000004E-3</v>
      </c>
      <c r="Q486" s="85">
        <v>2.2690000000000001E-4</v>
      </c>
      <c r="R486" s="85">
        <v>1.0628E-3</v>
      </c>
      <c r="S486" s="85">
        <v>3.4122000000000002E-3</v>
      </c>
      <c r="T486" s="5">
        <v>0.95386959999999998</v>
      </c>
      <c r="U486" s="5">
        <v>0.31338159999999998</v>
      </c>
      <c r="V486" s="5">
        <v>0.84083110000000005</v>
      </c>
      <c r="W486" s="5">
        <v>0.72588640000000004</v>
      </c>
      <c r="X486" s="5">
        <v>0.78745710000000002</v>
      </c>
      <c r="Y486" s="5">
        <v>0.89458629999999995</v>
      </c>
      <c r="Z486" s="5">
        <v>9.8630099999999998E-2</v>
      </c>
      <c r="AA486" s="5">
        <v>0</v>
      </c>
      <c r="AB486" s="5">
        <v>1.9903999999999999E-4</v>
      </c>
      <c r="AC486" s="5">
        <v>0.58789999999999998</v>
      </c>
      <c r="AD486" s="40">
        <v>58324.402866242039</v>
      </c>
      <c r="AE486" s="19">
        <v>0.84811320000000001</v>
      </c>
      <c r="AF486" s="5">
        <v>1</v>
      </c>
      <c r="AG486" s="5">
        <v>0</v>
      </c>
      <c r="AH486" s="32">
        <v>1</v>
      </c>
      <c r="AI486" s="32">
        <v>0</v>
      </c>
      <c r="AJ486" s="32">
        <v>0</v>
      </c>
      <c r="AK486" s="16"/>
      <c r="AL486" s="34">
        <f t="shared" si="315"/>
        <v>-2.7774437851766285</v>
      </c>
      <c r="AM486" s="34">
        <f t="shared" si="316"/>
        <v>-2.4933563291193908</v>
      </c>
      <c r="AN486" s="34">
        <f t="shared" si="317"/>
        <v>-3.2999013256430199</v>
      </c>
      <c r="AO486" s="34">
        <f t="shared" si="318"/>
        <v>-1.2613502877068064</v>
      </c>
      <c r="AP486" s="34">
        <f t="shared" si="319"/>
        <v>-1.472330786256945</v>
      </c>
      <c r="AQ486" s="34">
        <f t="shared" si="320"/>
        <v>-9.6257705348083811E-2</v>
      </c>
      <c r="AR486" s="34">
        <f t="shared" si="321"/>
        <v>-0.3742587791909972</v>
      </c>
      <c r="AS486" s="34">
        <f t="shared" si="322"/>
        <v>-0.74352980245564204</v>
      </c>
      <c r="AT486" s="34">
        <f t="shared" si="323"/>
        <v>-0.11807152509407133</v>
      </c>
      <c r="AU486" s="34">
        <f t="shared" si="324"/>
        <v>-0.37860942572662515</v>
      </c>
      <c r="AV486" s="34">
        <f t="shared" si="325"/>
        <v>-0.45675260947803475</v>
      </c>
      <c r="AW486" s="34">
        <f t="shared" si="326"/>
        <v>-0.40529438623402436</v>
      </c>
      <c r="AX486" s="34">
        <f t="shared" si="327"/>
        <v>-0.16806679219241752</v>
      </c>
      <c r="AY486" s="34">
        <f t="shared" si="328"/>
        <v>-7.7632326004649019E-2</v>
      </c>
      <c r="AZ486" s="34">
        <f t="shared" si="329"/>
        <v>0.20635596947848298</v>
      </c>
      <c r="BA486" s="34">
        <f t="shared" si="330"/>
        <v>1.0250106721905046</v>
      </c>
      <c r="BB486" s="34">
        <f t="shared" si="331"/>
        <v>0.99190704531054508</v>
      </c>
      <c r="BC486" s="34">
        <f t="shared" si="332"/>
        <v>1.0448113101820842</v>
      </c>
      <c r="BD486" s="34">
        <f t="shared" si="333"/>
        <v>-0.23489740077016716</v>
      </c>
      <c r="BE486" s="34">
        <f t="shared" si="334"/>
        <v>0.501500794203391</v>
      </c>
      <c r="BF486" s="34">
        <f t="shared" si="335"/>
        <v>-2.9401106295319682E-2</v>
      </c>
      <c r="BG486" s="34">
        <f t="shared" si="336"/>
        <v>-0.258133953880894</v>
      </c>
      <c r="BH486" s="34">
        <f t="shared" si="337"/>
        <v>-0.11010283655448196</v>
      </c>
      <c r="BI486" s="19">
        <f t="shared" si="345"/>
        <v>-0.79038278626686642</v>
      </c>
      <c r="BJ486" s="19">
        <f t="shared" si="346"/>
        <v>-0.62523602099994768</v>
      </c>
      <c r="BK486" s="19">
        <f t="shared" si="347"/>
        <v>-0.82538742581672875</v>
      </c>
      <c r="BL486" s="19">
        <f t="shared" si="348"/>
        <v>-1.4477576551353499</v>
      </c>
      <c r="BM486" s="19">
        <f t="shared" si="349"/>
        <v>-0.69527920425124579</v>
      </c>
      <c r="BN486" s="19">
        <f t="shared" si="350"/>
        <v>-0.91089853348375749</v>
      </c>
      <c r="BO486" s="19">
        <f t="shared" si="351"/>
        <v>-0.48676290148744927</v>
      </c>
      <c r="BP486" s="19">
        <f t="shared" si="352"/>
        <v>-1.472755288684523</v>
      </c>
      <c r="BQ486" s="19">
        <f t="shared" si="353"/>
        <v>-0.96149240582553241</v>
      </c>
      <c r="BR486" s="19">
        <f t="shared" si="354"/>
        <v>-1.0377366883540573</v>
      </c>
      <c r="BS486" s="19">
        <f t="shared" si="355"/>
        <v>-0.98839298257858654</v>
      </c>
      <c r="BT486" s="19">
        <f>IF(AND('[1]Ponderación por derecho'!$B$13&lt;&gt;1,'[1]Ponderación por derecho'!$B$13&lt;&gt;0),"Error ponderación",IFERROR(IF(SUM($BI$1126:$BS$1126)=0,0,SUMPRODUCT($BI$1126:$BS$1126,BI486:BS486)),""))</f>
        <v>-0.6416982149888415</v>
      </c>
      <c r="BU486" s="34">
        <f t="shared" si="356"/>
        <v>-0.64316355434140104</v>
      </c>
      <c r="BV486" s="16">
        <f t="shared" si="357"/>
        <v>0</v>
      </c>
      <c r="BW486" s="34">
        <f t="shared" si="338"/>
        <v>1.0933663307903319</v>
      </c>
      <c r="BX486" s="34">
        <f t="shared" si="339"/>
        <v>-4.6266723726898579E-2</v>
      </c>
      <c r="BY486" s="34">
        <f t="shared" si="358"/>
        <v>0.73585719375712888</v>
      </c>
      <c r="BZ486" s="34">
        <f t="shared" si="359"/>
        <v>-0.59431893360685406</v>
      </c>
      <c r="CA486" s="19">
        <f t="shared" si="340"/>
        <v>-0.45265951902157925</v>
      </c>
      <c r="CB486" s="16"/>
      <c r="CC486" s="5">
        <f t="shared" si="341"/>
        <v>25269</v>
      </c>
      <c r="CD486" s="6">
        <f t="shared" si="342"/>
        <v>7.3472484525296676E-4</v>
      </c>
      <c r="CE486" s="19">
        <f t="shared" si="343"/>
        <v>0.42178658196896202</v>
      </c>
      <c r="CF486" s="4">
        <f t="shared" si="344"/>
        <v>3.0989708116692339E-4</v>
      </c>
      <c r="CG486" s="3">
        <f>IF('Ponderación por derecho'!$D$20="Error ponderación","",CF486/$CF$1127)</f>
        <v>2.0819402008286127E-4</v>
      </c>
      <c r="CH486" s="39"/>
    </row>
    <row r="487" spans="1:86" ht="18.95" customHeight="1">
      <c r="A487" s="7">
        <v>25279</v>
      </c>
      <c r="B487" s="7" t="s">
        <v>549</v>
      </c>
      <c r="C487" s="7" t="s">
        <v>631</v>
      </c>
      <c r="D487" s="5">
        <v>0</v>
      </c>
      <c r="E487" s="5">
        <v>276</v>
      </c>
      <c r="F487" s="5">
        <v>49.705069999999999</v>
      </c>
      <c r="G487" s="5">
        <v>48.401629999999997</v>
      </c>
      <c r="H487" s="5">
        <v>69.238590000000002</v>
      </c>
      <c r="I487" s="5">
        <v>9.2269699999999997</v>
      </c>
      <c r="J487" s="5">
        <v>14.80965</v>
      </c>
      <c r="K487" s="85">
        <v>0</v>
      </c>
      <c r="L487" s="85">
        <v>2.5336999999999998E-3</v>
      </c>
      <c r="M487" s="85">
        <v>2.9887799999999999E-2</v>
      </c>
      <c r="N487" s="85">
        <v>0</v>
      </c>
      <c r="O487" s="85">
        <v>0</v>
      </c>
      <c r="P487" s="85">
        <v>1.4701E-3</v>
      </c>
      <c r="Q487" s="85">
        <v>7.0699999999999997E-5</v>
      </c>
      <c r="R487" s="85">
        <v>0</v>
      </c>
      <c r="S487" s="85">
        <v>0</v>
      </c>
      <c r="T487" s="5">
        <v>0.96336999999999995</v>
      </c>
      <c r="U487" s="5">
        <v>0.21245420000000001</v>
      </c>
      <c r="V487" s="5">
        <v>0.75091580000000002</v>
      </c>
      <c r="W487" s="5">
        <v>0.56776559999999998</v>
      </c>
      <c r="X487" s="5">
        <v>0.7032967</v>
      </c>
      <c r="Y487" s="5">
        <v>0.94505490000000003</v>
      </c>
      <c r="Z487" s="5">
        <v>6.4516100000000007E-2</v>
      </c>
      <c r="AA487" s="5">
        <v>3.6231900000000001E-3</v>
      </c>
      <c r="AB487" s="5">
        <v>3.6231900000000001E-3</v>
      </c>
      <c r="AC487" s="5">
        <v>0.53349999999999997</v>
      </c>
      <c r="AD487" s="40">
        <v>18028.985507246376</v>
      </c>
      <c r="AE487" s="19">
        <v>0.84811320000000001</v>
      </c>
      <c r="AF487" s="5">
        <v>0</v>
      </c>
      <c r="AG487" s="5">
        <v>0</v>
      </c>
      <c r="AH487" s="32">
        <v>0</v>
      </c>
      <c r="AI487" s="32">
        <v>0</v>
      </c>
      <c r="AJ487" s="32">
        <v>1</v>
      </c>
      <c r="AK487" s="16"/>
      <c r="AL487" s="34">
        <f t="shared" si="315"/>
        <v>-1.2056782812245257</v>
      </c>
      <c r="AM487" s="34">
        <f t="shared" si="316"/>
        <v>-0.78525072412307584</v>
      </c>
      <c r="AN487" s="34">
        <f t="shared" si="317"/>
        <v>-0.62144123990340605</v>
      </c>
      <c r="AO487" s="34">
        <f t="shared" si="318"/>
        <v>-0.93482562451286244</v>
      </c>
      <c r="AP487" s="34">
        <f t="shared" si="319"/>
        <v>-0.75818508955591135</v>
      </c>
      <c r="AQ487" s="34">
        <f t="shared" si="320"/>
        <v>-0.3929029539360685</v>
      </c>
      <c r="AR487" s="34">
        <f t="shared" si="321"/>
        <v>-0.52044368255228812</v>
      </c>
      <c r="AS487" s="34">
        <f t="shared" si="322"/>
        <v>-0.49488383667648411</v>
      </c>
      <c r="AT487" s="34">
        <f t="shared" si="323"/>
        <v>-0.15074875333706975</v>
      </c>
      <c r="AU487" s="34">
        <f t="shared" si="324"/>
        <v>-0.42992876172112682</v>
      </c>
      <c r="AV487" s="34">
        <f t="shared" si="325"/>
        <v>-0.61320398403660126</v>
      </c>
      <c r="AW487" s="34">
        <f t="shared" si="326"/>
        <v>-0.40967033915171497</v>
      </c>
      <c r="AX487" s="34">
        <f t="shared" si="327"/>
        <v>-0.20200785050292994</v>
      </c>
      <c r="AY487" s="34">
        <f t="shared" si="328"/>
        <v>-0.21011422768154267</v>
      </c>
      <c r="AZ487" s="34">
        <f t="shared" si="329"/>
        <v>0.3714003476403418</v>
      </c>
      <c r="BA487" s="34">
        <f t="shared" si="330"/>
        <v>6.5649166603998665E-2</v>
      </c>
      <c r="BB487" s="34">
        <f t="shared" si="331"/>
        <v>-1.2136282084158219</v>
      </c>
      <c r="BC487" s="34">
        <f t="shared" si="332"/>
        <v>-0.72096424821418648</v>
      </c>
      <c r="BD487" s="34">
        <f t="shared" si="333"/>
        <v>-1.2435057173520347</v>
      </c>
      <c r="BE487" s="34">
        <f t="shared" si="334"/>
        <v>1.2731707597423771</v>
      </c>
      <c r="BF487" s="34">
        <f t="shared" si="335"/>
        <v>-0.37069939308392741</v>
      </c>
      <c r="BG487" s="34">
        <f t="shared" si="336"/>
        <v>2.508376479116772E-2</v>
      </c>
      <c r="BH487" s="34">
        <f t="shared" si="337"/>
        <v>-2.4748712739510369E-2</v>
      </c>
      <c r="BI487" s="19">
        <f t="shared" si="345"/>
        <v>-0.31623167574515865</v>
      </c>
      <c r="BJ487" s="19">
        <f t="shared" si="346"/>
        <v>-0.83977420503039524</v>
      </c>
      <c r="BK487" s="19">
        <f t="shared" si="347"/>
        <v>-0.80717545537173196</v>
      </c>
      <c r="BL487" s="19">
        <f t="shared" si="348"/>
        <v>-0.67821351728079771</v>
      </c>
      <c r="BM487" s="19">
        <f t="shared" si="349"/>
        <v>-0.81053985620969105</v>
      </c>
      <c r="BN487" s="19">
        <f t="shared" si="350"/>
        <v>-0.18190383517291661</v>
      </c>
      <c r="BO487" s="19">
        <f t="shared" si="351"/>
        <v>-0.32436520534141189</v>
      </c>
      <c r="BP487" s="19">
        <f t="shared" si="352"/>
        <v>-0.7038430658637278</v>
      </c>
      <c r="BQ487" s="19">
        <f t="shared" si="353"/>
        <v>-0.59549730066333195</v>
      </c>
      <c r="BR487" s="19">
        <f t="shared" si="354"/>
        <v>-0.46356958137163357</v>
      </c>
      <c r="BS487" s="19">
        <f t="shared" si="355"/>
        <v>-0.48018040721519289</v>
      </c>
      <c r="BT487" s="19">
        <f>IF(AND('[1]Ponderación por derecho'!$B$13&lt;&gt;1,'[1]Ponderación por derecho'!$B$13&lt;&gt;0),"Error ponderación",IFERROR(IF(SUM($BI$1126:$BS$1126)=0,0,SUMPRODUCT($BI$1126:$BS$1126,BI487:BS487)),""))</f>
        <v>-0.38470859422865999</v>
      </c>
      <c r="BU487" s="34">
        <f t="shared" si="356"/>
        <v>-0.38351750586687178</v>
      </c>
      <c r="BV487" s="16">
        <f t="shared" si="357"/>
        <v>0</v>
      </c>
      <c r="BW487" s="34">
        <f t="shared" si="338"/>
        <v>0.30591096810285429</v>
      </c>
      <c r="BX487" s="34">
        <f t="shared" si="339"/>
        <v>-4.8535426207974471E-2</v>
      </c>
      <c r="BY487" s="34">
        <f t="shared" si="358"/>
        <v>0.73585719375712888</v>
      </c>
      <c r="BZ487" s="34">
        <f t="shared" si="359"/>
        <v>-0.3310775785506696</v>
      </c>
      <c r="CA487" s="19">
        <f t="shared" si="340"/>
        <v>-0.25257420265119584</v>
      </c>
      <c r="CB487" s="16"/>
      <c r="CC487" s="5">
        <f t="shared" si="341"/>
        <v>25279</v>
      </c>
      <c r="CD487" s="6">
        <f t="shared" si="342"/>
        <v>4.0363068728069032E-5</v>
      </c>
      <c r="CE487" s="19">
        <f t="shared" si="343"/>
        <v>0.65777326057805774</v>
      </c>
      <c r="CF487" s="4">
        <f t="shared" si="344"/>
        <v>2.6549747324198204E-5</v>
      </c>
      <c r="CG487" s="3">
        <f>IF('Ponderación por derecho'!$D$20="Error ponderación","",CF487/$CF$1127)</f>
        <v>1.783656240579973E-5</v>
      </c>
      <c r="CH487" s="39"/>
    </row>
    <row r="488" spans="1:86" ht="18.95" customHeight="1">
      <c r="A488" s="7">
        <v>25281</v>
      </c>
      <c r="B488" s="7" t="s">
        <v>549</v>
      </c>
      <c r="C488" s="7" t="s">
        <v>630</v>
      </c>
      <c r="D488" s="5">
        <v>0</v>
      </c>
      <c r="E488" s="5">
        <v>57</v>
      </c>
      <c r="F488" s="5">
        <v>69.953220000000002</v>
      </c>
      <c r="G488" s="5">
        <v>52.235509999999998</v>
      </c>
      <c r="H488" s="5">
        <v>74.606989999999996</v>
      </c>
      <c r="I488" s="5">
        <v>4.7848850000000001</v>
      </c>
      <c r="J488" s="5">
        <v>25.926729999999999</v>
      </c>
      <c r="K488" s="85"/>
      <c r="L488" s="85">
        <v>7.6584899999999997E-2</v>
      </c>
      <c r="M488" s="85">
        <v>3.7362199999999998E-2</v>
      </c>
      <c r="N488" s="85">
        <v>0</v>
      </c>
      <c r="O488" s="85">
        <v>7.5681799999999994E-2</v>
      </c>
      <c r="P488" s="85">
        <v>5.2619899999999997E-2</v>
      </c>
      <c r="Q488" s="85">
        <v>4.02753E-2</v>
      </c>
      <c r="R488" s="85">
        <v>2.24047E-2</v>
      </c>
      <c r="S488" s="85">
        <v>4.6027600000000002E-2</v>
      </c>
      <c r="T488" s="5"/>
      <c r="U488" s="5">
        <v>9.5238100000000006E-2</v>
      </c>
      <c r="V488" s="5">
        <v>0.6984127</v>
      </c>
      <c r="W488" s="5">
        <v>0.58730159999999998</v>
      </c>
      <c r="X488" s="5">
        <v>0.6984127</v>
      </c>
      <c r="Y488" s="5">
        <v>0.93650789999999995</v>
      </c>
      <c r="Z488" s="5">
        <v>0.42857139999999999</v>
      </c>
      <c r="AA488" s="5">
        <v>8.7719300000000007E-3</v>
      </c>
      <c r="AB488" s="5">
        <v>0</v>
      </c>
      <c r="AC488" s="5">
        <v>0.4955</v>
      </c>
      <c r="AD488" s="40">
        <v>0</v>
      </c>
      <c r="AE488" s="19">
        <v>0.69433959999999995</v>
      </c>
      <c r="AF488" s="5">
        <v>0</v>
      </c>
      <c r="AG488" s="5">
        <v>0</v>
      </c>
      <c r="AH488" s="32">
        <v>0</v>
      </c>
      <c r="AI488" s="32">
        <v>0</v>
      </c>
      <c r="AJ488" s="32">
        <v>1</v>
      </c>
      <c r="AK488" s="16"/>
      <c r="AL488" s="34">
        <f t="shared" si="315"/>
        <v>3.0327476338729342E-2</v>
      </c>
      <c r="AM488" s="34">
        <f t="shared" si="316"/>
        <v>-0.4001339532156229</v>
      </c>
      <c r="AN488" s="34">
        <f t="shared" si="317"/>
        <v>2.4075136753231217E-2</v>
      </c>
      <c r="AO488" s="34">
        <f t="shared" si="318"/>
        <v>-1.3313060556687006</v>
      </c>
      <c r="AP488" s="34">
        <f t="shared" si="319"/>
        <v>8.1486399517245789E-2</v>
      </c>
      <c r="AQ488" s="34" t="str">
        <f t="shared" si="320"/>
        <v/>
      </c>
      <c r="AR488" s="34">
        <f t="shared" si="321"/>
        <v>2.0711693209879618</v>
      </c>
      <c r="AS488" s="34">
        <f t="shared" si="322"/>
        <v>-0.37858859262461292</v>
      </c>
      <c r="AT488" s="34">
        <f t="shared" si="323"/>
        <v>-0.15074875333706975</v>
      </c>
      <c r="AU488" s="34">
        <f t="shared" si="324"/>
        <v>1.4927184947853218</v>
      </c>
      <c r="AV488" s="34">
        <f t="shared" si="325"/>
        <v>0.6252213027868474</v>
      </c>
      <c r="AW488" s="34">
        <f t="shared" si="326"/>
        <v>0.71666408258056036</v>
      </c>
      <c r="AX488" s="34">
        <f t="shared" si="327"/>
        <v>0.51349763418801586</v>
      </c>
      <c r="AY488" s="34">
        <f t="shared" si="328"/>
        <v>1.5769510022649404</v>
      </c>
      <c r="AZ488" s="34" t="str">
        <f t="shared" si="329"/>
        <v/>
      </c>
      <c r="BA488" s="34">
        <f t="shared" si="330"/>
        <v>-1.0485439481991021</v>
      </c>
      <c r="BB488" s="34">
        <f t="shared" si="331"/>
        <v>-2.5014784183347216</v>
      </c>
      <c r="BC488" s="34">
        <f t="shared" si="332"/>
        <v>-0.50280072191764913</v>
      </c>
      <c r="BD488" s="34">
        <f t="shared" si="333"/>
        <v>-1.3020373191289494</v>
      </c>
      <c r="BE488" s="34">
        <f t="shared" si="334"/>
        <v>1.14248627086292</v>
      </c>
      <c r="BF488" s="34">
        <f t="shared" si="335"/>
        <v>3.2715428003355673</v>
      </c>
      <c r="BG488" s="34">
        <f t="shared" si="336"/>
        <v>0.42755076123231245</v>
      </c>
      <c r="BH488" s="34">
        <f t="shared" si="337"/>
        <v>-0.11506432621005545</v>
      </c>
      <c r="BI488" s="19">
        <f t="shared" si="345"/>
        <v>-0.51223440572293544</v>
      </c>
      <c r="BJ488" s="19">
        <f t="shared" si="346"/>
        <v>-0.27681435018746092</v>
      </c>
      <c r="BK488" s="19">
        <f t="shared" si="347"/>
        <v>-0.28368727940117755</v>
      </c>
      <c r="BL488" s="19">
        <f t="shared" si="348"/>
        <v>-6.0210638499170202E-2</v>
      </c>
      <c r="BM488" s="19">
        <f t="shared" si="349"/>
        <v>9.0722525057872774E-2</v>
      </c>
      <c r="BN488" s="19">
        <f t="shared" si="350"/>
        <v>0.59934501666283224</v>
      </c>
      <c r="BO488" s="19">
        <f t="shared" si="351"/>
        <v>-0.30732098654407014</v>
      </c>
      <c r="BP488" s="19">
        <f t="shared" si="352"/>
        <v>0.2719125552633726</v>
      </c>
      <c r="BQ488" s="19">
        <f t="shared" si="353"/>
        <v>1.6262737596464125</v>
      </c>
      <c r="BR488" s="19">
        <f t="shared" si="354"/>
        <v>0.67827641327866084</v>
      </c>
      <c r="BS488" s="19">
        <f t="shared" si="355"/>
        <v>0.49740471746453813</v>
      </c>
      <c r="BT488" s="19">
        <f>IF(AND('[1]Ponderación por derecho'!$B$13&lt;&gt;1,'[1]Ponderación por derecho'!$B$13&lt;&gt;0),"Error ponderación",IFERROR(IF(SUM($BI$1126:$BS$1126)=0,0,SUMPRODUCT($BI$1126:$BS$1126,BI488:BS488)),""))</f>
        <v>-2.9219858310677582E-2</v>
      </c>
      <c r="BU488" s="34">
        <f t="shared" si="356"/>
        <v>-2.4354185242169969E-2</v>
      </c>
      <c r="BV488" s="16">
        <f t="shared" si="357"/>
        <v>0</v>
      </c>
      <c r="BW488" s="34">
        <f t="shared" si="338"/>
        <v>-0.24414976318619216</v>
      </c>
      <c r="BX488" s="34">
        <f t="shared" si="339"/>
        <v>-4.9550489627895586E-2</v>
      </c>
      <c r="BY488" s="34">
        <f t="shared" si="358"/>
        <v>0.10062715690699604</v>
      </c>
      <c r="BZ488" s="34">
        <f t="shared" si="359"/>
        <v>6.4357698635697236E-2</v>
      </c>
      <c r="CA488" s="19">
        <f t="shared" si="340"/>
        <v>4.798948546292086E-2</v>
      </c>
      <c r="CB488" s="16"/>
      <c r="CC488" s="5">
        <f t="shared" si="341"/>
        <v>25281</v>
      </c>
      <c r="CD488" s="6">
        <f t="shared" si="342"/>
        <v>8.3358511503620839E-6</v>
      </c>
      <c r="CE488" s="19">
        <f t="shared" si="343"/>
        <v>1.3264226129642502</v>
      </c>
      <c r="CF488" s="4">
        <f t="shared" si="344"/>
        <v>1.1056861464144327E-5</v>
      </c>
      <c r="CG488" s="3">
        <f>IF('Ponderación por derecho'!$D$20="Error ponderación","",CF488/$CF$1127)</f>
        <v>7.4281836700473506E-6</v>
      </c>
      <c r="CH488" s="39"/>
    </row>
    <row r="489" spans="1:86" ht="18.95" customHeight="1">
      <c r="A489" s="7">
        <v>25286</v>
      </c>
      <c r="B489" s="7" t="s">
        <v>549</v>
      </c>
      <c r="C489" s="7" t="s">
        <v>629</v>
      </c>
      <c r="D489" s="5">
        <v>0</v>
      </c>
      <c r="E489" s="5">
        <v>2390</v>
      </c>
      <c r="F489" s="5">
        <v>24.597460000000002</v>
      </c>
      <c r="G489" s="5">
        <v>31.451280000000001</v>
      </c>
      <c r="H489" s="5">
        <v>48.446750000000002</v>
      </c>
      <c r="I489" s="5">
        <v>9.1117299999999997</v>
      </c>
      <c r="J489" s="5">
        <v>4.7621019999999996</v>
      </c>
      <c r="K489" s="85">
        <v>2.18877E-2</v>
      </c>
      <c r="L489" s="85">
        <v>1.02308E-2</v>
      </c>
      <c r="M489" s="85">
        <v>6.0557600000000003E-2</v>
      </c>
      <c r="N489" s="85">
        <v>0</v>
      </c>
      <c r="O489" s="85">
        <v>5.8814999999999996E-3</v>
      </c>
      <c r="P489" s="85">
        <v>1.3133300000000001E-2</v>
      </c>
      <c r="Q489" s="85">
        <v>7.6360000000000002E-4</v>
      </c>
      <c r="R489" s="85">
        <v>0</v>
      </c>
      <c r="S489" s="85">
        <v>1.4349999999999999E-4</v>
      </c>
      <c r="T489" s="5">
        <v>0.95779820000000004</v>
      </c>
      <c r="U489" s="5">
        <v>0.25917430000000002</v>
      </c>
      <c r="V489" s="5">
        <v>0.82064219999999999</v>
      </c>
      <c r="W489" s="5">
        <v>0.72752300000000003</v>
      </c>
      <c r="X489" s="5">
        <v>0.7816514</v>
      </c>
      <c r="Y489" s="5">
        <v>0.89633030000000002</v>
      </c>
      <c r="Z489" s="5">
        <v>6.9672100000000001E-2</v>
      </c>
      <c r="AA489" s="5">
        <v>0</v>
      </c>
      <c r="AB489" s="5">
        <v>0</v>
      </c>
      <c r="AC489" s="5">
        <v>0.66410000000000002</v>
      </c>
      <c r="AD489" s="40">
        <v>35249.790794979082</v>
      </c>
      <c r="AE489" s="19">
        <v>0.84811320000000001</v>
      </c>
      <c r="AF489" s="5">
        <v>1</v>
      </c>
      <c r="AG489" s="5">
        <v>0</v>
      </c>
      <c r="AH489" s="32">
        <v>1</v>
      </c>
      <c r="AI489" s="32">
        <v>0</v>
      </c>
      <c r="AJ489" s="32">
        <v>0</v>
      </c>
      <c r="AK489" s="16"/>
      <c r="AL489" s="34">
        <f t="shared" si="315"/>
        <v>-2.7383195604847423</v>
      </c>
      <c r="AM489" s="34">
        <f t="shared" si="316"/>
        <v>-2.487928965943671</v>
      </c>
      <c r="AN489" s="34">
        <f t="shared" si="317"/>
        <v>-3.1215293892262119</v>
      </c>
      <c r="AO489" s="34">
        <f t="shared" si="318"/>
        <v>-0.94511142608721299</v>
      </c>
      <c r="AP489" s="34">
        <f t="shared" si="319"/>
        <v>-1.5170749770708005</v>
      </c>
      <c r="AQ489" s="34">
        <f t="shared" si="320"/>
        <v>0.22625694608102304</v>
      </c>
      <c r="AR489" s="34">
        <f t="shared" si="321"/>
        <v>-0.2510637879719213</v>
      </c>
      <c r="AS489" s="34">
        <f t="shared" si="322"/>
        <v>-1.7688091730792169E-2</v>
      </c>
      <c r="AT489" s="34">
        <f t="shared" si="323"/>
        <v>-0.15074875333706975</v>
      </c>
      <c r="AU489" s="34">
        <f t="shared" si="324"/>
        <v>-0.28051305227522727</v>
      </c>
      <c r="AV489" s="34">
        <f t="shared" si="325"/>
        <v>-0.33081770285311179</v>
      </c>
      <c r="AW489" s="34">
        <f t="shared" si="326"/>
        <v>-0.39025870165704285</v>
      </c>
      <c r="AX489" s="34">
        <f t="shared" si="327"/>
        <v>-0.20200785050292994</v>
      </c>
      <c r="AY489" s="34">
        <f t="shared" si="328"/>
        <v>-0.20454270406316324</v>
      </c>
      <c r="AZ489" s="34">
        <f t="shared" si="329"/>
        <v>0.27460502678624799</v>
      </c>
      <c r="BA489" s="34">
        <f t="shared" si="330"/>
        <v>0.5097452740748355</v>
      </c>
      <c r="BB489" s="34">
        <f t="shared" si="331"/>
        <v>0.49669287504189913</v>
      </c>
      <c r="BC489" s="34">
        <f t="shared" si="332"/>
        <v>1.0630876424474871</v>
      </c>
      <c r="BD489" s="34">
        <f t="shared" si="333"/>
        <v>-0.30447498480707019</v>
      </c>
      <c r="BE489" s="34">
        <f t="shared" si="334"/>
        <v>0.52816672945620269</v>
      </c>
      <c r="BF489" s="34">
        <f t="shared" si="335"/>
        <v>-0.31911546957211229</v>
      </c>
      <c r="BG489" s="34">
        <f t="shared" si="336"/>
        <v>-0.258133953880894</v>
      </c>
      <c r="BH489" s="34">
        <f t="shared" si="337"/>
        <v>-0.11506432621005545</v>
      </c>
      <c r="BI489" s="19">
        <f t="shared" si="345"/>
        <v>-0.79517572302345119</v>
      </c>
      <c r="BJ489" s="19">
        <f t="shared" si="346"/>
        <v>-0.74743329295789762</v>
      </c>
      <c r="BK489" s="19">
        <f t="shared" si="347"/>
        <v>-0.56430666992268241</v>
      </c>
      <c r="BL489" s="19">
        <f t="shared" si="348"/>
        <v>-1.444534156910906</v>
      </c>
      <c r="BM489" s="19">
        <f t="shared" si="349"/>
        <v>-0.70068767138436605</v>
      </c>
      <c r="BN489" s="19">
        <f t="shared" si="350"/>
        <v>-0.84699017796055054</v>
      </c>
      <c r="BO489" s="19">
        <f t="shared" si="351"/>
        <v>-0.35358836698600254</v>
      </c>
      <c r="BP489" s="19">
        <f t="shared" si="352"/>
        <v>-1.4701637054938361</v>
      </c>
      <c r="BQ489" s="19">
        <f t="shared" si="353"/>
        <v>-1.0873259113733393</v>
      </c>
      <c r="BR489" s="19">
        <f t="shared" si="354"/>
        <v>-1.0669987394762666</v>
      </c>
      <c r="BS489" s="19">
        <f t="shared" si="355"/>
        <v>-1.019308863585987</v>
      </c>
      <c r="BT489" s="19">
        <f>IF(AND('[1]Ponderación por derecho'!$B$13&lt;&gt;1,'[1]Ponderación por derecho'!$B$13&lt;&gt;0),"Error ponderación",IFERROR(IF(SUM($BI$1126:$BS$1126)=0,0,SUMPRODUCT($BI$1126:$BS$1126,BI489:BS489)),""))</f>
        <v>-0.58037789547274587</v>
      </c>
      <c r="BU489" s="34">
        <f t="shared" si="356"/>
        <v>-0.58120938433852942</v>
      </c>
      <c r="BV489" s="16">
        <f t="shared" si="357"/>
        <v>0</v>
      </c>
      <c r="BW489" s="34">
        <f t="shared" si="338"/>
        <v>2.1963828498488946</v>
      </c>
      <c r="BX489" s="34">
        <f t="shared" si="339"/>
        <v>-4.7565864748061154E-2</v>
      </c>
      <c r="BY489" s="34">
        <f t="shared" si="358"/>
        <v>0.73585719375712888</v>
      </c>
      <c r="BZ489" s="34">
        <f t="shared" si="359"/>
        <v>-0.96155805961932073</v>
      </c>
      <c r="CA489" s="19">
        <f t="shared" si="340"/>
        <v>-0.73179178794681932</v>
      </c>
      <c r="CB489" s="16"/>
      <c r="CC489" s="5">
        <f t="shared" si="341"/>
        <v>25286</v>
      </c>
      <c r="CD489" s="6">
        <f t="shared" si="342"/>
        <v>3.4952077630465579E-4</v>
      </c>
      <c r="CE489" s="19">
        <f t="shared" si="343"/>
        <v>0.27515158898908498</v>
      </c>
      <c r="CF489" s="4">
        <f t="shared" si="344"/>
        <v>9.6171196984924559E-5</v>
      </c>
      <c r="CG489" s="3">
        <f>IF('Ponderación por derecho'!$D$20="Error ponderación","",CF489/$CF$1127)</f>
        <v>6.4609411747532301E-5</v>
      </c>
      <c r="CH489" s="39"/>
    </row>
    <row r="490" spans="1:86" ht="18.95" customHeight="1">
      <c r="A490" s="7">
        <v>25288</v>
      </c>
      <c r="B490" s="7" t="s">
        <v>549</v>
      </c>
      <c r="C490" s="7" t="s">
        <v>628</v>
      </c>
      <c r="D490" s="5">
        <v>0</v>
      </c>
      <c r="E490" s="5">
        <v>31</v>
      </c>
      <c r="F490" s="5">
        <v>53.636009999999999</v>
      </c>
      <c r="G490" s="5">
        <v>51.477269999999997</v>
      </c>
      <c r="H490" s="5">
        <v>72.613640000000004</v>
      </c>
      <c r="I490" s="5">
        <v>8.1818200000000001</v>
      </c>
      <c r="J490" s="5">
        <v>14.5303</v>
      </c>
      <c r="K490" s="85"/>
      <c r="L490" s="85">
        <v>5.6080499999999998E-2</v>
      </c>
      <c r="M490" s="85">
        <v>4.7820500000000002E-2</v>
      </c>
      <c r="N490" s="85">
        <v>0</v>
      </c>
      <c r="O490" s="85">
        <v>1.0243E-2</v>
      </c>
      <c r="P490" s="85">
        <v>3.0988999999999999E-2</v>
      </c>
      <c r="Q490" s="85">
        <v>6.03273E-2</v>
      </c>
      <c r="R490" s="85">
        <v>6.8135899999999999E-2</v>
      </c>
      <c r="S490" s="85">
        <v>6.4550700000000003E-2</v>
      </c>
      <c r="T490" s="5">
        <v>0.80645160000000005</v>
      </c>
      <c r="U490" s="5">
        <v>0.22580649999999999</v>
      </c>
      <c r="V490" s="5">
        <v>0.8387097</v>
      </c>
      <c r="W490" s="5">
        <v>0.58064519999999997</v>
      </c>
      <c r="X490" s="5">
        <v>0.70967749999999996</v>
      </c>
      <c r="Y490" s="5">
        <v>0.90322579999999997</v>
      </c>
      <c r="Z490" s="5">
        <v>0.46153840000000002</v>
      </c>
      <c r="AA490" s="5">
        <v>0</v>
      </c>
      <c r="AB490" s="5">
        <v>0</v>
      </c>
      <c r="AC490" s="5">
        <v>0.50209999999999999</v>
      </c>
      <c r="AD490" s="40">
        <v>0</v>
      </c>
      <c r="AE490" s="19">
        <v>0.48113210000000001</v>
      </c>
      <c r="AF490" s="5">
        <v>0</v>
      </c>
      <c r="AG490" s="5">
        <v>0</v>
      </c>
      <c r="AH490" s="32">
        <v>0</v>
      </c>
      <c r="AI490" s="32">
        <v>0</v>
      </c>
      <c r="AJ490" s="32">
        <v>0</v>
      </c>
      <c r="AK490" s="16"/>
      <c r="AL490" s="34">
        <f t="shared" si="315"/>
        <v>-0.96572231128970687</v>
      </c>
      <c r="AM490" s="34">
        <f t="shared" si="316"/>
        <v>-0.4762998583490301</v>
      </c>
      <c r="AN490" s="34">
        <f t="shared" si="317"/>
        <v>-0.21561267887312008</v>
      </c>
      <c r="AO490" s="34">
        <f t="shared" si="318"/>
        <v>-1.0281109899713181</v>
      </c>
      <c r="AP490" s="34">
        <f t="shared" si="319"/>
        <v>-0.77928435577263244</v>
      </c>
      <c r="AQ490" s="34" t="str">
        <f t="shared" si="320"/>
        <v/>
      </c>
      <c r="AR490" s="34">
        <f t="shared" si="321"/>
        <v>1.3535648841957062</v>
      </c>
      <c r="AS490" s="34">
        <f t="shared" si="322"/>
        <v>-0.21586642751869337</v>
      </c>
      <c r="AT490" s="34">
        <f t="shared" si="323"/>
        <v>-0.15074875333706975</v>
      </c>
      <c r="AU490" s="34">
        <f t="shared" si="324"/>
        <v>-0.16971196126982205</v>
      </c>
      <c r="AV490" s="34">
        <f t="shared" si="325"/>
        <v>0.10149973326459445</v>
      </c>
      <c r="AW490" s="34">
        <f t="shared" si="326"/>
        <v>1.278422135752973</v>
      </c>
      <c r="AX490" s="34">
        <f t="shared" si="327"/>
        <v>1.9739467551982761</v>
      </c>
      <c r="AY490" s="34">
        <f t="shared" si="328"/>
        <v>2.2961279300391824</v>
      </c>
      <c r="AZ490" s="34">
        <f t="shared" si="329"/>
        <v>-2.3546427400353247</v>
      </c>
      <c r="BA490" s="34">
        <f t="shared" si="330"/>
        <v>0.19256893894572838</v>
      </c>
      <c r="BB490" s="34">
        <f t="shared" si="331"/>
        <v>0.93987115723304071</v>
      </c>
      <c r="BC490" s="34">
        <f t="shared" si="332"/>
        <v>-0.5771344492129129</v>
      </c>
      <c r="BD490" s="34">
        <f t="shared" si="333"/>
        <v>-1.1670359293466839</v>
      </c>
      <c r="BE490" s="34">
        <f t="shared" si="334"/>
        <v>0.63359961737807935</v>
      </c>
      <c r="BF490" s="34">
        <f t="shared" si="335"/>
        <v>3.6013657651171829</v>
      </c>
      <c r="BG490" s="34">
        <f t="shared" si="336"/>
        <v>-0.258133953880894</v>
      </c>
      <c r="BH490" s="34">
        <f t="shared" si="337"/>
        <v>-0.11506432621005545</v>
      </c>
      <c r="BI490" s="19">
        <f t="shared" si="345"/>
        <v>-1.1521869963695849E-2</v>
      </c>
      <c r="BJ490" s="19">
        <f t="shared" si="346"/>
        <v>0.60571206102657227</v>
      </c>
      <c r="BK490" s="19">
        <f t="shared" si="347"/>
        <v>-0.58624106267377107</v>
      </c>
      <c r="BL490" s="19">
        <f t="shared" si="348"/>
        <v>-0.55823553231338829</v>
      </c>
      <c r="BM490" s="19">
        <f t="shared" si="349"/>
        <v>-0.70534408212971267</v>
      </c>
      <c r="BN490" s="19">
        <f t="shared" si="350"/>
        <v>-7.687432021567768E-2</v>
      </c>
      <c r="BO490" s="19">
        <f t="shared" si="351"/>
        <v>-0.70144386475122322</v>
      </c>
      <c r="BP490" s="19">
        <f t="shared" si="352"/>
        <v>0.50411222195428462</v>
      </c>
      <c r="BQ490" s="19">
        <f t="shared" si="353"/>
        <v>1.6439237946222196</v>
      </c>
      <c r="BR490" s="19">
        <f t="shared" si="354"/>
        <v>0.35742388828952715</v>
      </c>
      <c r="BS490" s="19">
        <f t="shared" si="355"/>
        <v>0.40511376417980666</v>
      </c>
      <c r="BT490" s="19">
        <f>IF(AND('[1]Ponderación por derecho'!$B$13&lt;&gt;1,'[1]Ponderación por derecho'!$B$13&lt;&gt;0),"Error ponderación",IFERROR(IF(SUM($BI$1126:$BS$1126)=0,0,SUMPRODUCT($BI$1126:$BS$1126,BI490:BS490)),""))</f>
        <v>-0.25264181623500048</v>
      </c>
      <c r="BU490" s="34">
        <f t="shared" si="356"/>
        <v>-0.25008559161529953</v>
      </c>
      <c r="BV490" s="16">
        <f t="shared" si="357"/>
        <v>0</v>
      </c>
      <c r="BW490" s="34">
        <f t="shared" si="338"/>
        <v>-0.14861289933072622</v>
      </c>
      <c r="BX490" s="34">
        <f t="shared" si="339"/>
        <v>-4.9550489627895586E-2</v>
      </c>
      <c r="BY490" s="34">
        <f t="shared" si="358"/>
        <v>-0.78012095643446566</v>
      </c>
      <c r="BZ490" s="34">
        <f t="shared" si="359"/>
        <v>0.3260947817976958</v>
      </c>
      <c r="CA490" s="19">
        <f t="shared" si="340"/>
        <v>0.24693143012489241</v>
      </c>
      <c r="CB490" s="16"/>
      <c r="CC490" s="5">
        <f t="shared" si="341"/>
        <v>25288</v>
      </c>
      <c r="CD490" s="6">
        <f t="shared" si="342"/>
        <v>4.5335330817758694E-6</v>
      </c>
      <c r="CE490" s="19">
        <f t="shared" si="343"/>
        <v>0.94714052049776498</v>
      </c>
      <c r="CF490" s="4">
        <f t="shared" si="344"/>
        <v>4.2938928827670331E-6</v>
      </c>
      <c r="CG490" s="3">
        <f>IF('Ponderación por derecho'!$D$20="Error ponderación","",CF490/$CF$1127)</f>
        <v>2.8847087481502586E-6</v>
      </c>
      <c r="CH490" s="39"/>
    </row>
    <row r="491" spans="1:86" ht="18.95" customHeight="1">
      <c r="A491" s="7">
        <v>25290</v>
      </c>
      <c r="B491" s="7" t="s">
        <v>549</v>
      </c>
      <c r="C491" s="7" t="s">
        <v>627</v>
      </c>
      <c r="D491" s="5">
        <v>0</v>
      </c>
      <c r="E491" s="5">
        <v>8808</v>
      </c>
      <c r="F491" s="5">
        <v>36.137430000000002</v>
      </c>
      <c r="G491" s="5">
        <v>38.164839999999998</v>
      </c>
      <c r="H491" s="5">
        <v>67.048869999999994</v>
      </c>
      <c r="I491" s="5">
        <v>7.7091599999999998</v>
      </c>
      <c r="J491" s="5">
        <v>5.5356480000000001</v>
      </c>
      <c r="K491" s="85">
        <v>1.53721E-2</v>
      </c>
      <c r="L491" s="85">
        <v>7.3617999999999999E-3</v>
      </c>
      <c r="M491" s="85">
        <v>5.23017E-2</v>
      </c>
      <c r="N491" s="85">
        <v>5.4857999999999999E-3</v>
      </c>
      <c r="O491" s="85">
        <v>3.2745000000000001E-3</v>
      </c>
      <c r="P491" s="85">
        <v>1.4558099999999999E-2</v>
      </c>
      <c r="Q491" s="85">
        <v>9.4609999999999996E-4</v>
      </c>
      <c r="R491" s="85">
        <v>1.9945000000000002E-3</v>
      </c>
      <c r="S491" s="85">
        <v>2.8269999999999999E-4</v>
      </c>
      <c r="T491" s="5">
        <v>0.83067420000000003</v>
      </c>
      <c r="U491" s="5">
        <v>0.27831460000000002</v>
      </c>
      <c r="V491" s="5">
        <v>0.81707859999999999</v>
      </c>
      <c r="W491" s="5">
        <v>0.67584270000000002</v>
      </c>
      <c r="X491" s="5">
        <v>0.8078651</v>
      </c>
      <c r="Y491" s="5">
        <v>0.9229214</v>
      </c>
      <c r="Z491" s="5">
        <v>0.17697840000000001</v>
      </c>
      <c r="AA491" s="5">
        <v>0</v>
      </c>
      <c r="AB491" s="5">
        <v>3.4059999999999998E-4</v>
      </c>
      <c r="AC491" s="5">
        <v>0.64939999999999998</v>
      </c>
      <c r="AD491" s="40">
        <v>167595.5949137148</v>
      </c>
      <c r="AE491" s="19">
        <v>0.84811320000000001</v>
      </c>
      <c r="AF491" s="5">
        <v>1</v>
      </c>
      <c r="AG491" s="5">
        <v>0</v>
      </c>
      <c r="AH491" s="32">
        <v>1</v>
      </c>
      <c r="AI491" s="32">
        <v>0</v>
      </c>
      <c r="AJ491" s="32">
        <v>0</v>
      </c>
      <c r="AK491" s="16"/>
      <c r="AL491" s="34">
        <f t="shared" si="315"/>
        <v>-2.0338863474698625</v>
      </c>
      <c r="AM491" s="34">
        <f t="shared" si="316"/>
        <v>-1.8135456914297479</v>
      </c>
      <c r="AN491" s="34">
        <f t="shared" si="317"/>
        <v>-0.8847413144680023</v>
      </c>
      <c r="AO491" s="34">
        <f t="shared" si="318"/>
        <v>-1.0702984853907256</v>
      </c>
      <c r="AP491" s="34">
        <f t="shared" si="319"/>
        <v>-1.4586491564698345</v>
      </c>
      <c r="AQ491" s="34">
        <f t="shared" si="320"/>
        <v>4.1943462044264419E-2</v>
      </c>
      <c r="AR491" s="34">
        <f t="shared" si="321"/>
        <v>-0.35147185302903017</v>
      </c>
      <c r="AS491" s="34">
        <f t="shared" si="322"/>
        <v>-0.1461428045328691</v>
      </c>
      <c r="AT491" s="34">
        <f t="shared" si="323"/>
        <v>-2.4872242772193225E-2</v>
      </c>
      <c r="AU491" s="34">
        <f t="shared" si="324"/>
        <v>-0.34674220377152248</v>
      </c>
      <c r="AV491" s="34">
        <f t="shared" si="325"/>
        <v>-0.29632082605855842</v>
      </c>
      <c r="AW491" s="34">
        <f t="shared" si="326"/>
        <v>-0.38514595256947226</v>
      </c>
      <c r="AX491" s="34">
        <f t="shared" si="327"/>
        <v>-0.13831247903104718</v>
      </c>
      <c r="AY491" s="34">
        <f t="shared" si="328"/>
        <v>-0.1991381320235924</v>
      </c>
      <c r="AZ491" s="34">
        <f t="shared" si="329"/>
        <v>-1.933838989197102</v>
      </c>
      <c r="BA491" s="34">
        <f t="shared" si="330"/>
        <v>0.69168265703899989</v>
      </c>
      <c r="BB491" s="34">
        <f t="shared" si="331"/>
        <v>0.4092812172908904</v>
      </c>
      <c r="BC491" s="34">
        <f t="shared" si="332"/>
        <v>0.48596046758759026</v>
      </c>
      <c r="BD491" s="34">
        <f t="shared" si="333"/>
        <v>9.6793660323044473E-3</v>
      </c>
      <c r="BE491" s="34">
        <f t="shared" si="334"/>
        <v>0.93474732056916554</v>
      </c>
      <c r="BF491" s="34">
        <f t="shared" si="335"/>
        <v>0.75444542482972821</v>
      </c>
      <c r="BG491" s="34">
        <f t="shared" si="336"/>
        <v>-0.258133953880894</v>
      </c>
      <c r="BH491" s="34">
        <f t="shared" si="337"/>
        <v>-0.10657415651206345</v>
      </c>
      <c r="BI491" s="19">
        <f t="shared" si="345"/>
        <v>-5.0371731794912646E-2</v>
      </c>
      <c r="BJ491" s="19">
        <f t="shared" si="346"/>
        <v>-0.58524544238929599</v>
      </c>
      <c r="BK491" s="19">
        <f t="shared" si="347"/>
        <v>-0.56468956147171367</v>
      </c>
      <c r="BL491" s="19">
        <f t="shared" si="348"/>
        <v>-1.0293792951210279</v>
      </c>
      <c r="BM491" s="19">
        <f t="shared" si="349"/>
        <v>-0.59857066473635079</v>
      </c>
      <c r="BN491" s="19">
        <f t="shared" si="350"/>
        <v>-0.46515328431975184</v>
      </c>
      <c r="BO491" s="19">
        <f t="shared" si="351"/>
        <v>-1.1297611423857665</v>
      </c>
      <c r="BP491" s="19">
        <f t="shared" si="352"/>
        <v>-1.0860994132504549</v>
      </c>
      <c r="BQ491" s="19">
        <f t="shared" si="353"/>
        <v>-0.49285968488790893</v>
      </c>
      <c r="BR491" s="19">
        <f t="shared" si="354"/>
        <v>-0.83038614445811643</v>
      </c>
      <c r="BS491" s="19">
        <f t="shared" si="355"/>
        <v>-0.77986621200183948</v>
      </c>
      <c r="BT491" s="19">
        <f>IF(AND('[1]Ponderación por derecho'!$B$13&lt;&gt;1,'[1]Ponderación por derecho'!$B$13&lt;&gt;0),"Error ponderación",IFERROR(IF(SUM($BI$1126:$BS$1126)=0,0,SUMPRODUCT($BI$1126:$BS$1126,BI491:BS491)),""))</f>
        <v>-0.82147564496666803</v>
      </c>
      <c r="BU491" s="34">
        <f t="shared" si="356"/>
        <v>-0.82479929184929313</v>
      </c>
      <c r="BV491" s="16">
        <f t="shared" si="357"/>
        <v>0</v>
      </c>
      <c r="BW491" s="34">
        <f t="shared" si="338"/>
        <v>1.983596198534447</v>
      </c>
      <c r="BX491" s="34">
        <f t="shared" si="339"/>
        <v>-4.0114564480113184E-2</v>
      </c>
      <c r="BY491" s="34">
        <f t="shared" si="358"/>
        <v>0.73585719375712888</v>
      </c>
      <c r="BZ491" s="34">
        <f t="shared" si="359"/>
        <v>-0.89311294260382101</v>
      </c>
      <c r="CA491" s="19">
        <f t="shared" si="340"/>
        <v>-0.67976780832123496</v>
      </c>
      <c r="CB491" s="16"/>
      <c r="CC491" s="5">
        <f t="shared" si="341"/>
        <v>25290</v>
      </c>
      <c r="CD491" s="6">
        <f t="shared" si="342"/>
        <v>1.2881083672348988E-3</v>
      </c>
      <c r="CE491" s="19">
        <f t="shared" si="343"/>
        <v>0.16905735092067078</v>
      </c>
      <c r="CF491" s="4">
        <f t="shared" si="344"/>
        <v>2.1776418826348256E-4</v>
      </c>
      <c r="CG491" s="3">
        <f>IF('Ponderación por derecho'!$D$20="Error ponderación","",CF491/$CF$1127)</f>
        <v>1.462976082702598E-4</v>
      </c>
      <c r="CH491" s="39"/>
    </row>
    <row r="492" spans="1:86" ht="18.95" customHeight="1">
      <c r="A492" s="7">
        <v>25293</v>
      </c>
      <c r="B492" s="7" t="s">
        <v>549</v>
      </c>
      <c r="C492" s="7" t="s">
        <v>626</v>
      </c>
      <c r="D492" s="5">
        <v>0</v>
      </c>
      <c r="E492" s="5">
        <v>201</v>
      </c>
      <c r="F492" s="5">
        <v>66.590509999999995</v>
      </c>
      <c r="G492" s="5">
        <v>54.110469999999999</v>
      </c>
      <c r="H492" s="5">
        <v>76.396910000000005</v>
      </c>
      <c r="I492" s="5">
        <v>8.8310849999999999</v>
      </c>
      <c r="J492" s="5">
        <v>22.697489999999998</v>
      </c>
      <c r="K492" s="85">
        <v>0</v>
      </c>
      <c r="L492" s="85">
        <v>1.3581999999999999E-3</v>
      </c>
      <c r="M492" s="85">
        <v>4.17849E-2</v>
      </c>
      <c r="N492" s="85">
        <v>0</v>
      </c>
      <c r="O492" s="85">
        <v>2.30613E-2</v>
      </c>
      <c r="P492" s="85">
        <v>3.3563E-3</v>
      </c>
      <c r="Q492" s="85">
        <v>2.3573000000000001E-3</v>
      </c>
      <c r="R492" s="85">
        <v>0</v>
      </c>
      <c r="S492" s="85">
        <v>4.1320000000000003E-3</v>
      </c>
      <c r="T492" s="5">
        <v>0.96022730000000001</v>
      </c>
      <c r="U492" s="5">
        <v>0.22727269999999999</v>
      </c>
      <c r="V492" s="5">
        <v>0.85227269999999999</v>
      </c>
      <c r="W492" s="5">
        <v>0.67613639999999997</v>
      </c>
      <c r="X492" s="5">
        <v>0.64204550000000005</v>
      </c>
      <c r="Y492" s="5">
        <v>0.875</v>
      </c>
      <c r="Z492" s="5">
        <v>0.18518519999999999</v>
      </c>
      <c r="AA492" s="5">
        <v>0</v>
      </c>
      <c r="AB492" s="5">
        <v>2.4875620000000001E-2</v>
      </c>
      <c r="AC492" s="5">
        <v>0.53349999999999997</v>
      </c>
      <c r="AD492" s="40">
        <v>992129.35323383089</v>
      </c>
      <c r="AE492" s="19">
        <v>0.84811320000000001</v>
      </c>
      <c r="AF492" s="5">
        <v>0</v>
      </c>
      <c r="AG492" s="5">
        <v>0</v>
      </c>
      <c r="AH492" s="32">
        <v>1</v>
      </c>
      <c r="AI492" s="32">
        <v>0</v>
      </c>
      <c r="AJ492" s="32">
        <v>1</v>
      </c>
      <c r="AK492" s="16"/>
      <c r="AL492" s="34">
        <f t="shared" si="315"/>
        <v>-0.17494208759750884</v>
      </c>
      <c r="AM492" s="34">
        <f t="shared" si="316"/>
        <v>-0.21179249735872635</v>
      </c>
      <c r="AN492" s="34">
        <f t="shared" si="317"/>
        <v>0.23930177279101816</v>
      </c>
      <c r="AO492" s="34">
        <f t="shared" si="318"/>
        <v>-0.9701605304158627</v>
      </c>
      <c r="AP492" s="34">
        <f t="shared" si="319"/>
        <v>-0.16241764357451957</v>
      </c>
      <c r="AQ492" s="34">
        <f t="shared" si="320"/>
        <v>-0.3929029539360685</v>
      </c>
      <c r="AR492" s="34">
        <f t="shared" si="321"/>
        <v>-0.56158334113528963</v>
      </c>
      <c r="AS492" s="34">
        <f t="shared" si="322"/>
        <v>-0.30977517939168309</v>
      </c>
      <c r="AT492" s="34">
        <f t="shared" si="323"/>
        <v>-0.15074875333706975</v>
      </c>
      <c r="AU492" s="34">
        <f t="shared" si="324"/>
        <v>0.15592867264845967</v>
      </c>
      <c r="AV492" s="34">
        <f t="shared" si="325"/>
        <v>-0.56753581376015072</v>
      </c>
      <c r="AW492" s="34">
        <f t="shared" si="326"/>
        <v>-0.34561109496739223</v>
      </c>
      <c r="AX492" s="34">
        <f t="shared" si="327"/>
        <v>-0.20200785050292994</v>
      </c>
      <c r="AY492" s="34">
        <f t="shared" si="328"/>
        <v>-4.9685408231063641E-2</v>
      </c>
      <c r="AZ492" s="34">
        <f t="shared" si="329"/>
        <v>0.31680422881910625</v>
      </c>
      <c r="BA492" s="34">
        <f t="shared" si="330"/>
        <v>0.20650584646034717</v>
      </c>
      <c r="BB492" s="34">
        <f t="shared" si="331"/>
        <v>1.2725584156450205</v>
      </c>
      <c r="BC492" s="34">
        <f t="shared" si="332"/>
        <v>0.48924029087143972</v>
      </c>
      <c r="BD492" s="34">
        <f t="shared" si="333"/>
        <v>-1.9775619922820402</v>
      </c>
      <c r="BE492" s="34">
        <f t="shared" si="334"/>
        <v>0.2020242989957535</v>
      </c>
      <c r="BF492" s="34">
        <f t="shared" si="335"/>
        <v>0.8365515038593565</v>
      </c>
      <c r="BG492" s="34">
        <f t="shared" si="336"/>
        <v>-0.258133953880894</v>
      </c>
      <c r="BH492" s="34">
        <f t="shared" si="337"/>
        <v>0.5050127000458573</v>
      </c>
      <c r="BI492" s="19">
        <f t="shared" si="345"/>
        <v>1.7634888438432278E-2</v>
      </c>
      <c r="BJ492" s="19">
        <f t="shared" si="346"/>
        <v>0.16639419238366818</v>
      </c>
      <c r="BK492" s="19">
        <f t="shared" si="347"/>
        <v>1.5076746274159298E-3</v>
      </c>
      <c r="BL492" s="19">
        <f t="shared" si="348"/>
        <v>-0.16284542046728928</v>
      </c>
      <c r="BM492" s="19">
        <f t="shared" si="349"/>
        <v>-0.66135032106936664</v>
      </c>
      <c r="BN492" s="19">
        <f t="shared" si="350"/>
        <v>-0.18015120078730204</v>
      </c>
      <c r="BO492" s="19">
        <f t="shared" si="351"/>
        <v>-0.3329891321880496</v>
      </c>
      <c r="BP492" s="19">
        <f t="shared" si="352"/>
        <v>-0.18847496905021938</v>
      </c>
      <c r="BQ492" s="19">
        <f t="shared" si="353"/>
        <v>0.20397466934359465</v>
      </c>
      <c r="BR492" s="19">
        <f t="shared" si="354"/>
        <v>-0.16092048323648883</v>
      </c>
      <c r="BS492" s="19">
        <f t="shared" si="355"/>
        <v>9.3461734739094929E-2</v>
      </c>
      <c r="BT492" s="19">
        <f>IF(AND('[1]Ponderación por derecho'!$B$13&lt;&gt;1,'[1]Ponderación por derecho'!$B$13&lt;&gt;0),"Error ponderación",IFERROR(IF(SUM($BI$1126:$BS$1126)=0,0,SUMPRODUCT($BI$1126:$BS$1126,BI492:BS492)),""))</f>
        <v>-0.18726108785348178</v>
      </c>
      <c r="BU492" s="34">
        <f t="shared" si="356"/>
        <v>-0.18402904146968327</v>
      </c>
      <c r="BV492" s="16">
        <f t="shared" si="357"/>
        <v>0</v>
      </c>
      <c r="BW492" s="34">
        <f t="shared" si="338"/>
        <v>0.30591096810285429</v>
      </c>
      <c r="BX492" s="34">
        <f t="shared" si="339"/>
        <v>6.3081283677144271E-3</v>
      </c>
      <c r="BY492" s="34">
        <f t="shared" si="358"/>
        <v>0.73585719375712888</v>
      </c>
      <c r="BZ492" s="34">
        <f t="shared" si="359"/>
        <v>-0.34935876340923255</v>
      </c>
      <c r="CA492" s="19">
        <f t="shared" si="340"/>
        <v>-0.26646942308595739</v>
      </c>
      <c r="CB492" s="16"/>
      <c r="CC492" s="5">
        <f t="shared" si="341"/>
        <v>25293</v>
      </c>
      <c r="CD492" s="6">
        <f t="shared" si="342"/>
        <v>2.9394843530224186E-5</v>
      </c>
      <c r="CE492" s="19">
        <f t="shared" si="343"/>
        <v>1.0719201076278468</v>
      </c>
      <c r="CF492" s="4">
        <f t="shared" si="344"/>
        <v>3.1508923840621628E-5</v>
      </c>
      <c r="CG492" s="3">
        <f>IF('Ponderación por derecho'!$D$20="Error ponderación","",CF492/$CF$1127)</f>
        <v>2.116821977852142E-5</v>
      </c>
      <c r="CH492" s="39"/>
    </row>
    <row r="493" spans="1:86" ht="18.95" customHeight="1">
      <c r="A493" s="7">
        <v>25295</v>
      </c>
      <c r="B493" s="7" t="s">
        <v>549</v>
      </c>
      <c r="C493" s="7" t="s">
        <v>625</v>
      </c>
      <c r="D493" s="5">
        <v>0</v>
      </c>
      <c r="E493" s="5">
        <v>284</v>
      </c>
      <c r="F493" s="5">
        <v>33.416460000000001</v>
      </c>
      <c r="G493" s="5">
        <v>39.50517</v>
      </c>
      <c r="H493" s="5">
        <v>51.810940000000002</v>
      </c>
      <c r="I493" s="5">
        <v>13.16334</v>
      </c>
      <c r="J493" s="5">
        <v>7.6428979999999997</v>
      </c>
      <c r="K493" s="85">
        <v>0</v>
      </c>
      <c r="L493" s="85">
        <v>3.44357E-2</v>
      </c>
      <c r="M493" s="85"/>
      <c r="N493" s="85">
        <v>0</v>
      </c>
      <c r="O493" s="85">
        <v>0.12025660000000001</v>
      </c>
      <c r="P493" s="85">
        <v>0.16753870000000001</v>
      </c>
      <c r="Q493" s="85">
        <v>0</v>
      </c>
      <c r="R493" s="85">
        <v>0</v>
      </c>
      <c r="S493" s="85">
        <v>0</v>
      </c>
      <c r="T493" s="5">
        <v>0.98206280000000001</v>
      </c>
      <c r="U493" s="5">
        <v>0.2286996</v>
      </c>
      <c r="V493" s="5">
        <v>0.78923770000000004</v>
      </c>
      <c r="W493" s="5">
        <v>0.63228700000000004</v>
      </c>
      <c r="X493" s="5">
        <v>0.68161430000000001</v>
      </c>
      <c r="Y493" s="5">
        <v>0.93721969999999999</v>
      </c>
      <c r="Z493" s="5">
        <v>0.20571429999999999</v>
      </c>
      <c r="AA493" s="5">
        <v>0</v>
      </c>
      <c r="AB493" s="5">
        <v>0</v>
      </c>
      <c r="AC493" s="5">
        <v>0.63239999999999996</v>
      </c>
      <c r="AD493" s="40">
        <v>190107.04225352113</v>
      </c>
      <c r="AE493" s="19">
        <v>0.84811320000000001</v>
      </c>
      <c r="AF493" s="5">
        <v>0</v>
      </c>
      <c r="AG493" s="5">
        <v>0</v>
      </c>
      <c r="AH493" s="32">
        <v>0</v>
      </c>
      <c r="AI493" s="32">
        <v>0</v>
      </c>
      <c r="AJ493" s="32">
        <v>0</v>
      </c>
      <c r="AK493" s="16"/>
      <c r="AL493" s="34">
        <f t="shared" si="315"/>
        <v>-2.1999822419667372</v>
      </c>
      <c r="AM493" s="34">
        <f t="shared" si="316"/>
        <v>-1.6789083106169977</v>
      </c>
      <c r="AN493" s="34">
        <f t="shared" si="317"/>
        <v>-2.7170066749753188</v>
      </c>
      <c r="AO493" s="34">
        <f t="shared" si="318"/>
        <v>-0.58348302868479829</v>
      </c>
      <c r="AP493" s="34">
        <f t="shared" si="319"/>
        <v>-1.2994888602994905</v>
      </c>
      <c r="AQ493" s="34">
        <f t="shared" si="320"/>
        <v>-0.3929029539360685</v>
      </c>
      <c r="AR493" s="34">
        <f t="shared" si="321"/>
        <v>0.59604920397677641</v>
      </c>
      <c r="AS493" s="34" t="str">
        <f t="shared" si="322"/>
        <v/>
      </c>
      <c r="AT493" s="34">
        <f t="shared" si="323"/>
        <v>-0.15074875333706975</v>
      </c>
      <c r="AU493" s="34">
        <f t="shared" si="324"/>
        <v>2.6251125040362076</v>
      </c>
      <c r="AV493" s="34">
        <f t="shared" si="325"/>
        <v>3.4076045741076846</v>
      </c>
      <c r="AW493" s="34">
        <f t="shared" si="326"/>
        <v>-0.41165100414070804</v>
      </c>
      <c r="AX493" s="34">
        <f t="shared" si="327"/>
        <v>-0.20200785050292994</v>
      </c>
      <c r="AY493" s="34">
        <f t="shared" si="328"/>
        <v>-0.21011422768154267</v>
      </c>
      <c r="AZ493" s="34">
        <f t="shared" si="329"/>
        <v>0.69613841678522159</v>
      </c>
      <c r="BA493" s="34">
        <f t="shared" si="330"/>
        <v>0.22006918934167963</v>
      </c>
      <c r="BB493" s="34">
        <f t="shared" si="331"/>
        <v>-0.27362910437261145</v>
      </c>
      <c r="BC493" s="34">
        <f t="shared" si="332"/>
        <v>-4.3721373479345323E-4</v>
      </c>
      <c r="BD493" s="34">
        <f t="shared" si="333"/>
        <v>-1.503355349286468</v>
      </c>
      <c r="BE493" s="34">
        <f t="shared" si="334"/>
        <v>1.1533697643909886</v>
      </c>
      <c r="BF493" s="34">
        <f t="shared" si="335"/>
        <v>1.0419377575766575</v>
      </c>
      <c r="BG493" s="34">
        <f t="shared" si="336"/>
        <v>-0.258133953880894</v>
      </c>
      <c r="BH493" s="34">
        <f t="shared" si="337"/>
        <v>-0.11506432621005545</v>
      </c>
      <c r="BI493" s="19">
        <f t="shared" si="345"/>
        <v>-0.9632801465232359</v>
      </c>
      <c r="BJ493" s="19">
        <f t="shared" si="346"/>
        <v>-0.45216273700427756</v>
      </c>
      <c r="BK493" s="19">
        <f t="shared" si="347"/>
        <v>-1.1002097278507654</v>
      </c>
      <c r="BL493" s="19">
        <f t="shared" si="348"/>
        <v>-1.1753654976519035</v>
      </c>
      <c r="BM493" s="19">
        <f t="shared" si="349"/>
        <v>-5.9243901849917048E-2</v>
      </c>
      <c r="BN493" s="19">
        <f t="shared" si="350"/>
        <v>0.78699736551064525</v>
      </c>
      <c r="BO493" s="19">
        <f t="shared" si="351"/>
        <v>-9.9665205346761557E-2</v>
      </c>
      <c r="BP493" s="19">
        <f t="shared" si="352"/>
        <v>-1.2009950462348336</v>
      </c>
      <c r="BQ493" s="19">
        <f t="shared" si="353"/>
        <v>-0.45605290402387416</v>
      </c>
      <c r="BR493" s="19">
        <f t="shared" si="354"/>
        <v>-0.88941014117639128</v>
      </c>
      <c r="BS493" s="19">
        <f t="shared" si="355"/>
        <v>-0.84172026528611177</v>
      </c>
      <c r="BT493" s="19">
        <f>IF(AND('[1]Ponderación por derecho'!$B$13&lt;&gt;1,'[1]Ponderación por derecho'!$B$13&lt;&gt;0),"Error ponderación",IFERROR(IF(SUM($BI$1126:$BS$1126)=0,0,SUMPRODUCT($BI$1126:$BS$1126,BI493:BS493)),""))</f>
        <v>9.583405957895727E-2</v>
      </c>
      <c r="BU493" s="34">
        <f t="shared" si="356"/>
        <v>0.10199237898970684</v>
      </c>
      <c r="BV493" s="16">
        <f t="shared" si="357"/>
        <v>0</v>
      </c>
      <c r="BW493" s="34">
        <f t="shared" si="338"/>
        <v>1.73751639769461</v>
      </c>
      <c r="BX493" s="34">
        <f t="shared" si="339"/>
        <v>-3.8847130618405668E-2</v>
      </c>
      <c r="BY493" s="34">
        <f t="shared" si="358"/>
        <v>0.73585719375712888</v>
      </c>
      <c r="BZ493" s="34">
        <f t="shared" si="359"/>
        <v>-0.81150882027777771</v>
      </c>
      <c r="CA493" s="19">
        <f t="shared" si="340"/>
        <v>-0.6177418905878721</v>
      </c>
      <c r="CB493" s="16"/>
      <c r="CC493" s="5">
        <f t="shared" si="341"/>
        <v>25295</v>
      </c>
      <c r="CD493" s="6">
        <f t="shared" si="342"/>
        <v>4.1533012749172483E-5</v>
      </c>
      <c r="CE493" s="19">
        <f t="shared" si="343"/>
        <v>0.48479141789329966</v>
      </c>
      <c r="CF493" s="4">
        <f t="shared" si="344"/>
        <v>2.0134848140051819E-5</v>
      </c>
      <c r="CG493" s="3">
        <f>IF('Ponderación por derecho'!$D$20="Error ponderación","",CF493/$CF$1127)</f>
        <v>1.3526926301630281E-5</v>
      </c>
      <c r="CH493" s="39"/>
    </row>
    <row r="494" spans="1:86" ht="18.95" customHeight="1">
      <c r="A494" s="7">
        <v>25297</v>
      </c>
      <c r="B494" s="7" t="s">
        <v>549</v>
      </c>
      <c r="C494" s="7" t="s">
        <v>624</v>
      </c>
      <c r="D494" s="5">
        <v>0</v>
      </c>
      <c r="E494" s="5">
        <v>243</v>
      </c>
      <c r="F494" s="5">
        <v>62.14611</v>
      </c>
      <c r="G494" s="5">
        <v>50.477809999999998</v>
      </c>
      <c r="H494" s="5">
        <v>72.747439999999997</v>
      </c>
      <c r="I494" s="5">
        <v>7.4061399999999997</v>
      </c>
      <c r="J494" s="5">
        <v>25.82253</v>
      </c>
      <c r="K494" s="85">
        <v>0</v>
      </c>
      <c r="L494" s="85">
        <v>1.2028799999999999E-2</v>
      </c>
      <c r="M494" s="85">
        <v>7.0555000000000001E-3</v>
      </c>
      <c r="N494" s="85">
        <v>0</v>
      </c>
      <c r="O494" s="85">
        <v>0</v>
      </c>
      <c r="P494" s="85">
        <v>4.2966400000000002E-2</v>
      </c>
      <c r="Q494" s="85">
        <v>6.14298E-2</v>
      </c>
      <c r="R494" s="85">
        <v>3.5791999999999998E-3</v>
      </c>
      <c r="S494" s="85">
        <v>0.14285709999999999</v>
      </c>
      <c r="T494" s="5">
        <v>0.9507042</v>
      </c>
      <c r="U494" s="5">
        <v>0.1901408</v>
      </c>
      <c r="V494" s="5">
        <v>0.8098592</v>
      </c>
      <c r="W494" s="5">
        <v>0.584507</v>
      </c>
      <c r="X494" s="5">
        <v>0.7112676</v>
      </c>
      <c r="Y494" s="5">
        <v>0.85915490000000005</v>
      </c>
      <c r="Z494" s="5">
        <v>0.29545460000000001</v>
      </c>
      <c r="AA494" s="5">
        <v>8.2304500000000003E-3</v>
      </c>
      <c r="AB494" s="5">
        <v>1.6460909999999999E-2</v>
      </c>
      <c r="AC494" s="5">
        <v>0.48630000000000001</v>
      </c>
      <c r="AD494" s="40">
        <v>487502.05761316873</v>
      </c>
      <c r="AE494" s="19">
        <v>0.75377360000000004</v>
      </c>
      <c r="AF494" s="5">
        <v>0</v>
      </c>
      <c r="AG494" s="5">
        <v>0</v>
      </c>
      <c r="AH494" s="32">
        <v>1</v>
      </c>
      <c r="AI494" s="32">
        <v>0</v>
      </c>
      <c r="AJ494" s="32">
        <v>1</v>
      </c>
      <c r="AK494" s="16"/>
      <c r="AL494" s="34">
        <f t="shared" si="315"/>
        <v>-0.44624114400089004</v>
      </c>
      <c r="AM494" s="34">
        <f t="shared" si="316"/>
        <v>-0.57669653426250744</v>
      </c>
      <c r="AN494" s="34">
        <f t="shared" si="317"/>
        <v>-0.1995240693811571</v>
      </c>
      <c r="AO494" s="34">
        <f t="shared" si="318"/>
        <v>-1.09734468109586</v>
      </c>
      <c r="AP494" s="34">
        <f t="shared" si="319"/>
        <v>7.3616188170253422E-2</v>
      </c>
      <c r="AQ494" s="34">
        <f t="shared" si="320"/>
        <v>-0.3929029539360685</v>
      </c>
      <c r="AR494" s="34">
        <f t="shared" si="321"/>
        <v>-0.18813813409507166</v>
      </c>
      <c r="AS494" s="34">
        <f t="shared" si="322"/>
        <v>-0.85013481344592901</v>
      </c>
      <c r="AT494" s="34">
        <f t="shared" si="323"/>
        <v>-0.15074875333706975</v>
      </c>
      <c r="AU494" s="34">
        <f t="shared" si="324"/>
        <v>-0.42992876172112682</v>
      </c>
      <c r="AV494" s="34">
        <f t="shared" si="325"/>
        <v>0.39149334087203724</v>
      </c>
      <c r="AW494" s="34">
        <f t="shared" si="326"/>
        <v>1.309308743254598</v>
      </c>
      <c r="AX494" s="34">
        <f t="shared" si="327"/>
        <v>-8.770427889492656E-2</v>
      </c>
      <c r="AY494" s="34">
        <f t="shared" si="328"/>
        <v>5.3364481883685606</v>
      </c>
      <c r="AZ494" s="34">
        <f t="shared" si="329"/>
        <v>0.1513654980632218</v>
      </c>
      <c r="BA494" s="34">
        <f t="shared" si="330"/>
        <v>-0.14644999595001498</v>
      </c>
      <c r="BB494" s="34">
        <f t="shared" si="331"/>
        <v>0.23219632505617505</v>
      </c>
      <c r="BC494" s="34">
        <f t="shared" si="332"/>
        <v>-0.53400873740640309</v>
      </c>
      <c r="BD494" s="34">
        <f t="shared" si="333"/>
        <v>-1.1479796025683313</v>
      </c>
      <c r="BE494" s="34">
        <f t="shared" si="334"/>
        <v>-4.0248872262449109E-2</v>
      </c>
      <c r="BF494" s="34">
        <f t="shared" si="335"/>
        <v>1.9397571468565926</v>
      </c>
      <c r="BG494" s="34">
        <f t="shared" si="336"/>
        <v>0.38522432229133829</v>
      </c>
      <c r="BH494" s="34">
        <f t="shared" si="337"/>
        <v>0.29525839628957334</v>
      </c>
      <c r="BI494" s="19">
        <f t="shared" si="345"/>
        <v>-0.24629233975574685</v>
      </c>
      <c r="BJ494" s="19">
        <f t="shared" si="346"/>
        <v>-0.17754611443380133</v>
      </c>
      <c r="BK494" s="19">
        <f t="shared" si="347"/>
        <v>-0.61012823161774066</v>
      </c>
      <c r="BL494" s="19">
        <f t="shared" si="348"/>
        <v>-0.29849494866897991</v>
      </c>
      <c r="BM494" s="19">
        <f t="shared" si="349"/>
        <v>-0.50143072537306821</v>
      </c>
      <c r="BN494" s="19">
        <f t="shared" si="350"/>
        <v>-3.1665558463767306E-2</v>
      </c>
      <c r="BO494" s="19">
        <f t="shared" si="351"/>
        <v>0.12110985340731993</v>
      </c>
      <c r="BP494" s="19">
        <f t="shared" si="352"/>
        <v>-0.2669727114479083</v>
      </c>
      <c r="BQ494" s="19">
        <f t="shared" si="353"/>
        <v>2.276654730408088</v>
      </c>
      <c r="BR494" s="19">
        <f t="shared" si="354"/>
        <v>1.7584771222196698</v>
      </c>
      <c r="BS494" s="19">
        <f t="shared" si="355"/>
        <v>1.7284884802190812</v>
      </c>
      <c r="BT494" s="19">
        <f>IF(AND('[1]Ponderación por derecho'!$B$13&lt;&gt;1,'[1]Ponderación por derecho'!$B$13&lt;&gt;0),"Error ponderación",IFERROR(IF(SUM($BI$1126:$BS$1126)=0,0,SUMPRODUCT($BI$1126:$BS$1126,BI494:BS494)),""))</f>
        <v>1.5546036277769508E-2</v>
      </c>
      <c r="BU494" s="34">
        <f t="shared" si="356"/>
        <v>2.0874441509119188E-2</v>
      </c>
      <c r="BV494" s="16">
        <f t="shared" si="357"/>
        <v>0</v>
      </c>
      <c r="BW494" s="34">
        <f t="shared" si="338"/>
        <v>-0.37732236128775065</v>
      </c>
      <c r="BX494" s="34">
        <f t="shared" si="339"/>
        <v>-2.2103271057526519E-2</v>
      </c>
      <c r="BY494" s="34">
        <f t="shared" si="358"/>
        <v>0.3461456464926651</v>
      </c>
      <c r="BZ494" s="34">
        <f t="shared" si="359"/>
        <v>1.7759995284204022E-2</v>
      </c>
      <c r="CA494" s="19">
        <f t="shared" si="340"/>
        <v>1.2571356669187642E-2</v>
      </c>
      <c r="CB494" s="16"/>
      <c r="CC494" s="5">
        <f t="shared" si="341"/>
        <v>25297</v>
      </c>
      <c r="CD494" s="6">
        <f t="shared" si="342"/>
        <v>3.5537049641017299E-5</v>
      </c>
      <c r="CE494" s="19">
        <f t="shared" si="343"/>
        <v>1.74123028583494</v>
      </c>
      <c r="CF494" s="4">
        <f t="shared" si="344"/>
        <v>6.1878187104159009E-5</v>
      </c>
      <c r="CG494" s="3">
        <f>IF('Ponderación por derecho'!$D$20="Error ponderación","",CF494/$CF$1127)</f>
        <v>4.1570796601711742E-5</v>
      </c>
      <c r="CH494" s="39"/>
    </row>
    <row r="495" spans="1:86" ht="18.95" customHeight="1">
      <c r="A495" s="7">
        <v>25299</v>
      </c>
      <c r="B495" s="7" t="s">
        <v>549</v>
      </c>
      <c r="C495" s="7" t="s">
        <v>623</v>
      </c>
      <c r="D495" s="5">
        <v>0</v>
      </c>
      <c r="E495" s="5">
        <v>55</v>
      </c>
      <c r="F495" s="5">
        <v>71.050520000000006</v>
      </c>
      <c r="G495" s="5">
        <v>53.708919999999999</v>
      </c>
      <c r="H495" s="5">
        <v>81.079819999999998</v>
      </c>
      <c r="I495" s="5">
        <v>3.990615</v>
      </c>
      <c r="J495" s="5">
        <v>21.089200000000002</v>
      </c>
      <c r="K495" s="85"/>
      <c r="L495" s="85">
        <v>5.9247599999999997E-2</v>
      </c>
      <c r="M495" s="85"/>
      <c r="N495" s="85"/>
      <c r="O495" s="85">
        <v>3.12751E-2</v>
      </c>
      <c r="P495" s="85">
        <v>6.4775100000000002E-2</v>
      </c>
      <c r="Q495" s="85">
        <v>0</v>
      </c>
      <c r="R495" s="85">
        <v>0</v>
      </c>
      <c r="S495" s="85">
        <v>0</v>
      </c>
      <c r="T495" s="5"/>
      <c r="U495" s="5">
        <v>6.25E-2</v>
      </c>
      <c r="V495" s="5">
        <v>0.84375</v>
      </c>
      <c r="W495" s="5">
        <v>0.5625</v>
      </c>
      <c r="X495" s="5">
        <v>0.6875</v>
      </c>
      <c r="Y495" s="5">
        <v>0.6875</v>
      </c>
      <c r="Z495" s="5">
        <v>0</v>
      </c>
      <c r="AA495" s="5">
        <v>9.0909100000000007E-3</v>
      </c>
      <c r="AB495" s="5">
        <v>1.8181820000000001E-2</v>
      </c>
      <c r="AC495" s="5">
        <v>0.52580000000000005</v>
      </c>
      <c r="AD495" s="40">
        <v>0</v>
      </c>
      <c r="AE495" s="19">
        <v>0.78867920000000002</v>
      </c>
      <c r="AF495" s="5">
        <v>0</v>
      </c>
      <c r="AG495" s="5">
        <v>0</v>
      </c>
      <c r="AH495" s="32">
        <v>1</v>
      </c>
      <c r="AI495" s="32">
        <v>0</v>
      </c>
      <c r="AJ495" s="32">
        <v>1</v>
      </c>
      <c r="AK495" s="16"/>
      <c r="AL495" s="34">
        <f t="shared" si="315"/>
        <v>9.730984844552254E-2</v>
      </c>
      <c r="AM495" s="34">
        <f t="shared" si="316"/>
        <v>-0.25212856404779532</v>
      </c>
      <c r="AN495" s="34">
        <f t="shared" si="317"/>
        <v>0.80239228307511246</v>
      </c>
      <c r="AO495" s="34">
        <f t="shared" si="318"/>
        <v>-1.4021990061759844</v>
      </c>
      <c r="AP495" s="34">
        <f t="shared" si="319"/>
        <v>-0.28389156111055108</v>
      </c>
      <c r="AQ495" s="34" t="str">
        <f t="shared" si="320"/>
        <v/>
      </c>
      <c r="AR495" s="34">
        <f t="shared" si="321"/>
        <v>1.4644057286859009</v>
      </c>
      <c r="AS495" s="34" t="str">
        <f t="shared" si="322"/>
        <v/>
      </c>
      <c r="AT495" s="34" t="str">
        <f t="shared" si="323"/>
        <v/>
      </c>
      <c r="AU495" s="34">
        <f t="shared" si="324"/>
        <v>0.36459495748170451</v>
      </c>
      <c r="AV495" s="34">
        <f t="shared" si="325"/>
        <v>0.91951975647379036</v>
      </c>
      <c r="AW495" s="34">
        <f t="shared" si="326"/>
        <v>-0.41165100414070804</v>
      </c>
      <c r="AX495" s="34">
        <f t="shared" si="327"/>
        <v>-0.20200785050292994</v>
      </c>
      <c r="AY495" s="34">
        <f t="shared" si="328"/>
        <v>-0.21011422768154267</v>
      </c>
      <c r="AZ495" s="34" t="str">
        <f t="shared" si="329"/>
        <v/>
      </c>
      <c r="BA495" s="34">
        <f t="shared" si="330"/>
        <v>-1.3597346942803605</v>
      </c>
      <c r="BB495" s="34">
        <f t="shared" si="331"/>
        <v>1.0635048362549313</v>
      </c>
      <c r="BC495" s="34">
        <f t="shared" si="332"/>
        <v>-0.77976655493342495</v>
      </c>
      <c r="BD495" s="34">
        <f t="shared" si="333"/>
        <v>-1.4328190166537109</v>
      </c>
      <c r="BE495" s="34">
        <f t="shared" si="334"/>
        <v>-2.6648695426911497</v>
      </c>
      <c r="BF495" s="34">
        <f t="shared" si="335"/>
        <v>-1.0161597436814094</v>
      </c>
      <c r="BG495" s="34">
        <f t="shared" si="336"/>
        <v>0.45248480772228789</v>
      </c>
      <c r="BH495" s="34">
        <f t="shared" si="337"/>
        <v>0.33815568911098098</v>
      </c>
      <c r="BI495" s="19">
        <f t="shared" si="345"/>
        <v>-0.27867120560262404</v>
      </c>
      <c r="BJ495" s="19">
        <f t="shared" si="346"/>
        <v>0.75859400029767909</v>
      </c>
      <c r="BK495" s="19">
        <f t="shared" si="347"/>
        <v>-0.34122835324395118</v>
      </c>
      <c r="BL495" s="19">
        <f t="shared" si="348"/>
        <v>9.730984844552254E-2</v>
      </c>
      <c r="BM495" s="19">
        <f t="shared" si="349"/>
        <v>-0.45070520676085252</v>
      </c>
      <c r="BN495" s="19">
        <f t="shared" si="350"/>
        <v>-0.54934664592394566</v>
      </c>
      <c r="BO495" s="19">
        <f t="shared" si="351"/>
        <v>-0.90692500515834618</v>
      </c>
      <c r="BP495" s="19">
        <f t="shared" si="352"/>
        <v>-5.2349001028703698E-2</v>
      </c>
      <c r="BQ495" s="19">
        <f t="shared" si="353"/>
        <v>-0.37632137430580981</v>
      </c>
      <c r="BR495" s="19">
        <f t="shared" si="354"/>
        <v>0.11322680949542259</v>
      </c>
      <c r="BS495" s="19">
        <f t="shared" si="355"/>
        <v>7.5117103291653622E-2</v>
      </c>
      <c r="BT495" s="19">
        <f>IF(AND('[1]Ponderación por derecho'!$B$13&lt;&gt;1,'[1]Ponderación por derecho'!$B$13&lt;&gt;0),"Error ponderación",IFERROR(IF(SUM($BI$1126:$BS$1126)=0,0,SUMPRODUCT($BI$1126:$BS$1126,BI495:BS495)),""))</f>
        <v>-0.46654769629682091</v>
      </c>
      <c r="BU495" s="34">
        <f t="shared" si="356"/>
        <v>-0.46620255516904213</v>
      </c>
      <c r="BV495" s="16">
        <f t="shared" si="357"/>
        <v>0</v>
      </c>
      <c r="BW495" s="34">
        <f t="shared" si="338"/>
        <v>0.19445129360481161</v>
      </c>
      <c r="BX495" s="34">
        <f t="shared" si="339"/>
        <v>-4.9550489627895586E-2</v>
      </c>
      <c r="BY495" s="34">
        <f t="shared" si="358"/>
        <v>0.4903387041714603</v>
      </c>
      <c r="BZ495" s="34">
        <f t="shared" si="359"/>
        <v>-0.21174650271612547</v>
      </c>
      <c r="CA495" s="19">
        <f t="shared" si="340"/>
        <v>-0.16187266354053079</v>
      </c>
      <c r="CB495" s="16"/>
      <c r="CC495" s="5">
        <f t="shared" si="341"/>
        <v>25299</v>
      </c>
      <c r="CD495" s="6">
        <f t="shared" si="342"/>
        <v>8.0433651450862212E-6</v>
      </c>
      <c r="CE495" s="19">
        <f t="shared" si="343"/>
        <v>0.83800224596427086</v>
      </c>
      <c r="CF495" s="4">
        <f t="shared" si="344"/>
        <v>6.7403580566929866E-6</v>
      </c>
      <c r="CG495" s="3">
        <f>IF('Ponderación por derecho'!$D$20="Error ponderación","",CF495/$CF$1127)</f>
        <v>4.5282847948636814E-6</v>
      </c>
      <c r="CH495" s="39"/>
    </row>
    <row r="496" spans="1:86" ht="18.95" customHeight="1">
      <c r="A496" s="7">
        <v>25307</v>
      </c>
      <c r="B496" s="7" t="s">
        <v>549</v>
      </c>
      <c r="C496" s="7" t="s">
        <v>622</v>
      </c>
      <c r="D496" s="5">
        <v>0</v>
      </c>
      <c r="E496" s="5">
        <v>2820</v>
      </c>
      <c r="F496" s="5">
        <v>33.39761</v>
      </c>
      <c r="G496" s="5">
        <v>37.455689999999997</v>
      </c>
      <c r="H496" s="5">
        <v>62.64378</v>
      </c>
      <c r="I496" s="5">
        <v>4.4353999999999996</v>
      </c>
      <c r="J496" s="5">
        <v>6.5810420000000001</v>
      </c>
      <c r="K496" s="85">
        <v>1.52278E-2</v>
      </c>
      <c r="L496" s="85">
        <v>1.0679299999999999E-2</v>
      </c>
      <c r="M496" s="85">
        <v>7.2837799999999994E-2</v>
      </c>
      <c r="N496" s="85">
        <v>4.0740199999999997E-2</v>
      </c>
      <c r="O496" s="85">
        <v>3.4249999999999998E-4</v>
      </c>
      <c r="P496" s="85">
        <v>6.8722000000000002E-3</v>
      </c>
      <c r="Q496" s="85">
        <v>8.5380000000000005E-4</v>
      </c>
      <c r="R496" s="85">
        <v>2.6439999999999998E-4</v>
      </c>
      <c r="S496" s="85">
        <v>2.432E-4</v>
      </c>
      <c r="T496" s="5">
        <v>0.89177189999999995</v>
      </c>
      <c r="U496" s="5">
        <v>0.41276879999999999</v>
      </c>
      <c r="V496" s="5">
        <v>0.85319219999999996</v>
      </c>
      <c r="W496" s="5">
        <v>0.65517239999999999</v>
      </c>
      <c r="X496" s="5">
        <v>0.81666099999999997</v>
      </c>
      <c r="Y496" s="5">
        <v>0.84807100000000002</v>
      </c>
      <c r="Z496" s="5">
        <v>0.20114940000000001</v>
      </c>
      <c r="AA496" s="5">
        <v>0</v>
      </c>
      <c r="AB496" s="5">
        <v>2.83688E-3</v>
      </c>
      <c r="AC496" s="5">
        <v>0.60770000000000002</v>
      </c>
      <c r="AD496" s="40">
        <v>67801.347517730494</v>
      </c>
      <c r="AE496" s="19">
        <v>0.84811320000000001</v>
      </c>
      <c r="AF496" s="5">
        <v>1</v>
      </c>
      <c r="AG496" s="5">
        <v>0</v>
      </c>
      <c r="AH496" s="32">
        <v>1</v>
      </c>
      <c r="AI496" s="32">
        <v>0</v>
      </c>
      <c r="AJ496" s="32">
        <v>1</v>
      </c>
      <c r="AK496" s="16"/>
      <c r="AL496" s="34">
        <f t="shared" si="315"/>
        <v>-2.2011329005962943</v>
      </c>
      <c r="AM496" s="34">
        <f t="shared" si="316"/>
        <v>-1.8847804609293204</v>
      </c>
      <c r="AN496" s="34">
        <f t="shared" si="317"/>
        <v>-1.4144257149684094</v>
      </c>
      <c r="AO496" s="34">
        <f t="shared" si="318"/>
        <v>-1.3624995072758848</v>
      </c>
      <c r="AP496" s="34">
        <f t="shared" si="319"/>
        <v>-1.3796906946571874</v>
      </c>
      <c r="AQ496" s="34">
        <f t="shared" si="320"/>
        <v>3.7861499408973077E-2</v>
      </c>
      <c r="AR496" s="34">
        <f t="shared" si="321"/>
        <v>-0.23536737208551028</v>
      </c>
      <c r="AS496" s="34">
        <f t="shared" si="322"/>
        <v>0.17338127249988691</v>
      </c>
      <c r="AT496" s="34">
        <f t="shared" si="323"/>
        <v>0.78407100234399463</v>
      </c>
      <c r="AU496" s="34">
        <f t="shared" si="324"/>
        <v>-0.42122777039489706</v>
      </c>
      <c r="AV496" s="34">
        <f t="shared" si="325"/>
        <v>-0.48240978265264767</v>
      </c>
      <c r="AW496" s="34">
        <f t="shared" si="326"/>
        <v>-0.38773174292992579</v>
      </c>
      <c r="AX496" s="34">
        <f t="shared" si="327"/>
        <v>-0.19356410208620103</v>
      </c>
      <c r="AY496" s="34">
        <f t="shared" si="328"/>
        <v>-0.20067175699171777</v>
      </c>
      <c r="AZ496" s="34">
        <f t="shared" si="329"/>
        <v>-0.87242769034444057</v>
      </c>
      <c r="BA496" s="34">
        <f t="shared" si="330"/>
        <v>1.9697318661182903</v>
      </c>
      <c r="BB496" s="34">
        <f t="shared" si="331"/>
        <v>1.2951128603924806</v>
      </c>
      <c r="BC496" s="34">
        <f t="shared" si="332"/>
        <v>0.25512992205076984</v>
      </c>
      <c r="BD496" s="34">
        <f t="shared" si="333"/>
        <v>0.11509257571075672</v>
      </c>
      <c r="BE496" s="34">
        <f t="shared" si="334"/>
        <v>-0.20972281707244145</v>
      </c>
      <c r="BF496" s="34">
        <f t="shared" si="335"/>
        <v>0.99626757673121846</v>
      </c>
      <c r="BG496" s="34">
        <f t="shared" si="336"/>
        <v>-0.258133953880894</v>
      </c>
      <c r="BH496" s="34">
        <f t="shared" si="337"/>
        <v>-4.434913944305733E-2</v>
      </c>
      <c r="BI496" s="19">
        <f t="shared" si="345"/>
        <v>0.19772255018628462</v>
      </c>
      <c r="BJ496" s="19">
        <f t="shared" si="346"/>
        <v>-0.27501165754078333</v>
      </c>
      <c r="BK496" s="19">
        <f t="shared" si="347"/>
        <v>-0.59087390201521239</v>
      </c>
      <c r="BL496" s="19">
        <f t="shared" si="348"/>
        <v>-0.70853094912614978</v>
      </c>
      <c r="BM496" s="19">
        <f t="shared" si="349"/>
        <v>-0.56194196311377587</v>
      </c>
      <c r="BN496" s="19">
        <f t="shared" si="350"/>
        <v>-0.96442183344046117</v>
      </c>
      <c r="BO496" s="19">
        <f t="shared" si="351"/>
        <v>-0.8742196468500838</v>
      </c>
      <c r="BP496" s="19">
        <f t="shared" si="352"/>
        <v>-1.1973485013412477</v>
      </c>
      <c r="BQ496" s="19">
        <f t="shared" si="353"/>
        <v>-0.46851236028559784</v>
      </c>
      <c r="BR496" s="19">
        <f t="shared" si="354"/>
        <v>-0.88664620382296855</v>
      </c>
      <c r="BS496" s="19">
        <f t="shared" si="355"/>
        <v>-0.81538459901035643</v>
      </c>
      <c r="BT496" s="19">
        <f>IF(AND('[1]Ponderación por derecho'!$B$13&lt;&gt;1,'[1]Ponderación por derecho'!$B$13&lt;&gt;0),"Error ponderación",IFERROR(IF(SUM($BI$1126:$BS$1126)=0,0,SUMPRODUCT($BI$1126:$BS$1126,BI496:BS496)),""))</f>
        <v>-0.78143870496533696</v>
      </c>
      <c r="BU496" s="34">
        <f t="shared" si="356"/>
        <v>-0.78434850152707114</v>
      </c>
      <c r="BV496" s="16">
        <f t="shared" si="357"/>
        <v>0</v>
      </c>
      <c r="BW496" s="34">
        <f t="shared" si="338"/>
        <v>1.3799769223567304</v>
      </c>
      <c r="BX496" s="34">
        <f t="shared" si="339"/>
        <v>-4.5733155166178575E-2</v>
      </c>
      <c r="BY496" s="34">
        <f t="shared" si="358"/>
        <v>0.73585719375712888</v>
      </c>
      <c r="BZ496" s="34">
        <f t="shared" si="359"/>
        <v>-0.69003365364922686</v>
      </c>
      <c r="CA496" s="19">
        <f t="shared" si="340"/>
        <v>-0.52541066420882898</v>
      </c>
      <c r="CB496" s="16"/>
      <c r="CC496" s="5">
        <f t="shared" si="341"/>
        <v>25307</v>
      </c>
      <c r="CD496" s="6">
        <f t="shared" si="342"/>
        <v>4.1240526743896623E-4</v>
      </c>
      <c r="CE496" s="19">
        <f t="shared" si="343"/>
        <v>0.34058301595372453</v>
      </c>
      <c r="CF496" s="4">
        <f t="shared" si="344"/>
        <v>1.4045822977956548E-4</v>
      </c>
      <c r="CG496" s="3">
        <f>IF('Ponderación por derecho'!$D$20="Error ponderación","",CF496/$CF$1127)</f>
        <v>9.4362177925060036E-5</v>
      </c>
      <c r="CH496" s="39"/>
    </row>
    <row r="497" spans="1:86" ht="18.95" customHeight="1">
      <c r="A497" s="7">
        <v>25312</v>
      </c>
      <c r="B497" s="7" t="s">
        <v>549</v>
      </c>
      <c r="C497" s="7" t="s">
        <v>424</v>
      </c>
      <c r="D497" s="5">
        <v>0</v>
      </c>
      <c r="E497" s="5">
        <v>681</v>
      </c>
      <c r="F497" s="5">
        <v>43.142409999999998</v>
      </c>
      <c r="G497" s="5">
        <v>46.420900000000003</v>
      </c>
      <c r="H497" s="5">
        <v>61.162320000000001</v>
      </c>
      <c r="I497" s="5">
        <v>9.8495399999999993</v>
      </c>
      <c r="J497" s="5">
        <v>10.0183</v>
      </c>
      <c r="K497" s="85">
        <v>5.7324999999999997E-3</v>
      </c>
      <c r="L497" s="85">
        <v>2.0729600000000001E-2</v>
      </c>
      <c r="M497" s="85">
        <v>1.9915100000000002E-2</v>
      </c>
      <c r="N497" s="85">
        <v>0</v>
      </c>
      <c r="O497" s="85">
        <v>8.8741799999999996E-2</v>
      </c>
      <c r="P497" s="85">
        <v>9.9699000000000003E-3</v>
      </c>
      <c r="Q497" s="85">
        <v>5.1104000000000002E-3</v>
      </c>
      <c r="R497" s="85">
        <v>3.7125000000000001E-3</v>
      </c>
      <c r="S497" s="85">
        <v>2.2390999999999999E-3</v>
      </c>
      <c r="T497" s="5">
        <v>0.96774199999999999</v>
      </c>
      <c r="U497" s="5">
        <v>0.23440859999999999</v>
      </c>
      <c r="V497" s="5">
        <v>0.80215049999999999</v>
      </c>
      <c r="W497" s="5">
        <v>0.65376339999999999</v>
      </c>
      <c r="X497" s="5">
        <v>0.8236559</v>
      </c>
      <c r="Y497" s="5">
        <v>0.96774199999999999</v>
      </c>
      <c r="Z497" s="5">
        <v>0.18784529999999999</v>
      </c>
      <c r="AA497" s="5">
        <v>0</v>
      </c>
      <c r="AB497" s="5">
        <v>0</v>
      </c>
      <c r="AC497" s="5">
        <v>0.47710000000000002</v>
      </c>
      <c r="AD497" s="40">
        <v>170582.96622613803</v>
      </c>
      <c r="AE497" s="19">
        <v>0.84811320000000001</v>
      </c>
      <c r="AF497" s="5">
        <v>0</v>
      </c>
      <c r="AG497" s="5">
        <v>0</v>
      </c>
      <c r="AH497" s="32">
        <v>1</v>
      </c>
      <c r="AI497" s="32">
        <v>0</v>
      </c>
      <c r="AJ497" s="32">
        <v>1</v>
      </c>
      <c r="AK497" s="16"/>
      <c r="AL497" s="34">
        <f t="shared" si="315"/>
        <v>-1.6062820669990321</v>
      </c>
      <c r="AM497" s="34">
        <f t="shared" si="316"/>
        <v>-0.98421687372596289</v>
      </c>
      <c r="AN497" s="34">
        <f t="shared" si="317"/>
        <v>-1.5925619736975916</v>
      </c>
      <c r="AO497" s="34">
        <f t="shared" si="318"/>
        <v>-0.87925784000970908</v>
      </c>
      <c r="AP497" s="34">
        <f t="shared" si="319"/>
        <v>-1.1200750812777187</v>
      </c>
      <c r="AQ497" s="34">
        <f t="shared" si="320"/>
        <v>-0.23074182568376347</v>
      </c>
      <c r="AR497" s="34">
        <f t="shared" si="321"/>
        <v>0.1163688343430227</v>
      </c>
      <c r="AS497" s="34">
        <f t="shared" si="322"/>
        <v>-0.65005048287632561</v>
      </c>
      <c r="AT497" s="34">
        <f t="shared" si="323"/>
        <v>-0.15074875333706975</v>
      </c>
      <c r="AU497" s="34">
        <f t="shared" si="324"/>
        <v>1.8244993611227269</v>
      </c>
      <c r="AV497" s="34">
        <f t="shared" si="325"/>
        <v>-0.4074090981730798</v>
      </c>
      <c r="AW497" s="34">
        <f t="shared" si="326"/>
        <v>-0.26848282366333431</v>
      </c>
      <c r="AX497" s="34">
        <f t="shared" si="327"/>
        <v>-8.3447275627339709E-2</v>
      </c>
      <c r="AY497" s="34">
        <f t="shared" si="328"/>
        <v>-0.12317904626054374</v>
      </c>
      <c r="AZ497" s="34">
        <f t="shared" si="329"/>
        <v>0.44735230980231983</v>
      </c>
      <c r="BA497" s="34">
        <f t="shared" si="330"/>
        <v>0.27433586851297853</v>
      </c>
      <c r="BB497" s="34">
        <f t="shared" si="331"/>
        <v>4.3109377557801948E-2</v>
      </c>
      <c r="BC497" s="34">
        <f t="shared" si="332"/>
        <v>0.23939525740335893</v>
      </c>
      <c r="BD497" s="34">
        <f t="shared" si="333"/>
        <v>0.19892195762503626</v>
      </c>
      <c r="BE497" s="34">
        <f t="shared" si="334"/>
        <v>1.6200587985462962</v>
      </c>
      <c r="BF497" s="34">
        <f t="shared" si="335"/>
        <v>0.86316484655403836</v>
      </c>
      <c r="BG497" s="34">
        <f t="shared" si="336"/>
        <v>-0.258133953880894</v>
      </c>
      <c r="BH497" s="34">
        <f t="shared" si="337"/>
        <v>-0.11506432621005545</v>
      </c>
      <c r="BI497" s="19">
        <f t="shared" si="345"/>
        <v>-0.51632264362279212</v>
      </c>
      <c r="BJ497" s="19">
        <f t="shared" si="346"/>
        <v>-0.27491288727504609</v>
      </c>
      <c r="BK497" s="19">
        <f t="shared" si="347"/>
        <v>-0.6723124308239995</v>
      </c>
      <c r="BL497" s="19">
        <f t="shared" si="348"/>
        <v>-0.8785154101680509</v>
      </c>
      <c r="BM497" s="19">
        <f t="shared" si="349"/>
        <v>0.30111541249001483</v>
      </c>
      <c r="BN497" s="19">
        <f t="shared" si="350"/>
        <v>-0.13121078887527196</v>
      </c>
      <c r="BO497" s="19">
        <f t="shared" si="351"/>
        <v>-0.23346278462357453</v>
      </c>
      <c r="BP497" s="19">
        <f t="shared" si="352"/>
        <v>-0.84486467131318588</v>
      </c>
      <c r="BQ497" s="19">
        <f t="shared" si="353"/>
        <v>-0.28876542223517915</v>
      </c>
      <c r="BR497" s="19">
        <f t="shared" si="354"/>
        <v>-0.66253168904682325</v>
      </c>
      <c r="BS497" s="19">
        <f t="shared" si="355"/>
        <v>-0.61484181315654374</v>
      </c>
      <c r="BT497" s="19">
        <f>IF(AND('[1]Ponderación por derecho'!$B$13&lt;&gt;1,'[1]Ponderación por derecho'!$B$13&lt;&gt;0),"Error ponderación",IFERROR(IF(SUM($BI$1126:$BS$1126)=0,0,SUMPRODUCT($BI$1126:$BS$1126,BI497:BS497)),""))</f>
        <v>-0.21107720642937808</v>
      </c>
      <c r="BU497" s="34">
        <f t="shared" si="356"/>
        <v>-0.20809134040588387</v>
      </c>
      <c r="BV497" s="16">
        <f t="shared" si="357"/>
        <v>0</v>
      </c>
      <c r="BW497" s="34">
        <f t="shared" si="338"/>
        <v>-0.51049495938930911</v>
      </c>
      <c r="BX497" s="34">
        <f t="shared" si="339"/>
        <v>-3.9946370249786478E-2</v>
      </c>
      <c r="BY497" s="34">
        <f t="shared" si="358"/>
        <v>0.73585719375712888</v>
      </c>
      <c r="BZ497" s="34">
        <f t="shared" si="359"/>
        <v>-6.1805288039344451E-2</v>
      </c>
      <c r="CA497" s="19">
        <f t="shared" si="340"/>
        <v>-4.7904873908236514E-2</v>
      </c>
      <c r="CB497" s="16"/>
      <c r="CC497" s="5">
        <f t="shared" si="341"/>
        <v>25312</v>
      </c>
      <c r="CD497" s="6">
        <f t="shared" si="342"/>
        <v>9.9591484796431205E-5</v>
      </c>
      <c r="CE497" s="19">
        <f t="shared" si="343"/>
        <v>1.3142757600901067</v>
      </c>
      <c r="CF497" s="4">
        <f t="shared" si="344"/>
        <v>1.3089067437933193E-4</v>
      </c>
      <c r="CG497" s="3">
        <f>IF('Ponderación por derecho'!$D$20="Error ponderación","",CF497/$CF$1127)</f>
        <v>8.7934534871309599E-5</v>
      </c>
      <c r="CH497" s="39"/>
    </row>
    <row r="498" spans="1:86" ht="18.95" customHeight="1">
      <c r="A498" s="7">
        <v>25317</v>
      </c>
      <c r="B498" s="7" t="s">
        <v>549</v>
      </c>
      <c r="C498" s="7" t="s">
        <v>621</v>
      </c>
      <c r="D498" s="5">
        <v>0</v>
      </c>
      <c r="E498" s="5">
        <v>974</v>
      </c>
      <c r="F498" s="5">
        <v>60.379539999999999</v>
      </c>
      <c r="G498" s="5">
        <v>52.574480000000001</v>
      </c>
      <c r="H498" s="5">
        <v>74.546629999999993</v>
      </c>
      <c r="I498" s="5">
        <v>12.840020000000001</v>
      </c>
      <c r="J498" s="5">
        <v>16.353629999999999</v>
      </c>
      <c r="K498" s="85">
        <v>2.2845899999999999E-2</v>
      </c>
      <c r="L498" s="85">
        <v>3.1350000000000002E-3</v>
      </c>
      <c r="M498" s="85">
        <v>0.12845029999999999</v>
      </c>
      <c r="N498" s="85">
        <v>3.80051E-2</v>
      </c>
      <c r="O498" s="85">
        <v>1.2643000000000001E-3</v>
      </c>
      <c r="P498" s="85">
        <v>2.78424E-2</v>
      </c>
      <c r="Q498" s="85">
        <v>6.5519999999999999E-4</v>
      </c>
      <c r="R498" s="85">
        <v>0</v>
      </c>
      <c r="S498" s="85">
        <v>0</v>
      </c>
      <c r="T498" s="5">
        <v>0.92806599999999995</v>
      </c>
      <c r="U498" s="5">
        <v>0.16273580000000001</v>
      </c>
      <c r="V498" s="5">
        <v>0.7323113</v>
      </c>
      <c r="W498" s="5">
        <v>0.58844339999999995</v>
      </c>
      <c r="X498" s="5">
        <v>0.8301887</v>
      </c>
      <c r="Y498" s="5">
        <v>0.88915089999999997</v>
      </c>
      <c r="Z498" s="5">
        <v>0.15461349999999999</v>
      </c>
      <c r="AA498" s="5">
        <v>1.02669E-3</v>
      </c>
      <c r="AB498" s="5">
        <v>0</v>
      </c>
      <c r="AC498" s="5">
        <v>0.41260000000000002</v>
      </c>
      <c r="AD498" s="40">
        <v>18638.603696098562</v>
      </c>
      <c r="AE498" s="19">
        <v>0.78867920000000002</v>
      </c>
      <c r="AF498" s="5">
        <v>0</v>
      </c>
      <c r="AG498" s="5">
        <v>0</v>
      </c>
      <c r="AH498" s="32">
        <v>1</v>
      </c>
      <c r="AI498" s="32">
        <v>0</v>
      </c>
      <c r="AJ498" s="32">
        <v>1</v>
      </c>
      <c r="AK498" s="16"/>
      <c r="AL498" s="34">
        <f t="shared" si="315"/>
        <v>-0.55407769653228289</v>
      </c>
      <c r="AM498" s="34">
        <f t="shared" si="316"/>
        <v>-0.3660841050632288</v>
      </c>
      <c r="AN498" s="34">
        <f t="shared" si="317"/>
        <v>1.6817225924120775E-2</v>
      </c>
      <c r="AO498" s="34">
        <f t="shared" si="318"/>
        <v>-0.61234111064435215</v>
      </c>
      <c r="AP498" s="34">
        <f t="shared" si="319"/>
        <v>-0.64156849727635834</v>
      </c>
      <c r="AQ498" s="34">
        <f t="shared" si="320"/>
        <v>0.25336253580476636</v>
      </c>
      <c r="AR498" s="34">
        <f t="shared" si="321"/>
        <v>-0.49939963601382886</v>
      </c>
      <c r="AS498" s="34">
        <f t="shared" si="322"/>
        <v>1.0386640055399552</v>
      </c>
      <c r="AT498" s="34">
        <f t="shared" si="323"/>
        <v>0.7213117249284865</v>
      </c>
      <c r="AU498" s="34">
        <f t="shared" si="324"/>
        <v>-0.39781003665907622</v>
      </c>
      <c r="AV498" s="34">
        <f t="shared" si="325"/>
        <v>2.5315095054500508E-2</v>
      </c>
      <c r="AW498" s="34">
        <f t="shared" si="326"/>
        <v>-0.39329553453974231</v>
      </c>
      <c r="AX498" s="34">
        <f t="shared" si="327"/>
        <v>-0.20200785050292994</v>
      </c>
      <c r="AY498" s="34">
        <f t="shared" si="328"/>
        <v>-0.21011422768154267</v>
      </c>
      <c r="AZ498" s="34">
        <f t="shared" si="329"/>
        <v>-0.24191348405372215</v>
      </c>
      <c r="BA498" s="34">
        <f t="shared" si="330"/>
        <v>-0.40694716580278228</v>
      </c>
      <c r="BB498" s="34">
        <f t="shared" si="331"/>
        <v>-1.6699785806878626</v>
      </c>
      <c r="BC498" s="34">
        <f t="shared" si="332"/>
        <v>-0.49004994825234505</v>
      </c>
      <c r="BD498" s="34">
        <f t="shared" si="333"/>
        <v>0.27721336796251123</v>
      </c>
      <c r="BE498" s="34">
        <f t="shared" si="334"/>
        <v>0.41839298200549802</v>
      </c>
      <c r="BF498" s="34">
        <f t="shared" si="335"/>
        <v>0.53069265311727754</v>
      </c>
      <c r="BG498" s="34">
        <f t="shared" si="336"/>
        <v>-0.17787959250778931</v>
      </c>
      <c r="BH498" s="34">
        <f t="shared" si="337"/>
        <v>-0.11506432621005545</v>
      </c>
      <c r="BI498" s="19">
        <f t="shared" si="345"/>
        <v>-4.5589134691298383E-2</v>
      </c>
      <c r="BJ498" s="19">
        <f t="shared" si="346"/>
        <v>-0.84515410725497342</v>
      </c>
      <c r="BK498" s="19">
        <f t="shared" si="347"/>
        <v>-1.8212130815575822E-3</v>
      </c>
      <c r="BL498" s="19">
        <f t="shared" si="348"/>
        <v>8.3617014198101802E-2</v>
      </c>
      <c r="BM498" s="19">
        <f t="shared" si="349"/>
        <v>-0.25405505532430778</v>
      </c>
      <c r="BN498" s="19">
        <f t="shared" si="350"/>
        <v>-3.6789873157428134E-2</v>
      </c>
      <c r="BO498" s="19">
        <f t="shared" si="351"/>
        <v>-0.41585004307927226</v>
      </c>
      <c r="BP498" s="19">
        <f t="shared" si="352"/>
        <v>-0.3780427735176064</v>
      </c>
      <c r="BQ498" s="19">
        <f t="shared" si="353"/>
        <v>-7.7833090365516E-2</v>
      </c>
      <c r="BR498" s="19">
        <f t="shared" si="354"/>
        <v>-0.31402383890720492</v>
      </c>
      <c r="BS498" s="19">
        <f t="shared" si="355"/>
        <v>-0.29308541680796035</v>
      </c>
      <c r="BT498" s="19">
        <f>IF(AND('[1]Ponderación por derecho'!$B$13&lt;&gt;1,'[1]Ponderación por derecho'!$B$13&lt;&gt;0),"Error ponderación",IFERROR(IF(SUM($BI$1126:$BS$1126)=0,0,SUMPRODUCT($BI$1126:$BS$1126,BI498:BS498)),""))</f>
        <v>-0.38799280493785926</v>
      </c>
      <c r="BU498" s="34">
        <f t="shared" si="356"/>
        <v>-0.38683566451654378</v>
      </c>
      <c r="BV498" s="16">
        <f t="shared" si="357"/>
        <v>0</v>
      </c>
      <c r="BW498" s="34">
        <f t="shared" si="338"/>
        <v>-1.4441506743404544</v>
      </c>
      <c r="BX498" s="34">
        <f t="shared" si="339"/>
        <v>-4.8501103637612772E-2</v>
      </c>
      <c r="BY498" s="34">
        <f t="shared" si="358"/>
        <v>0.4903387041714603</v>
      </c>
      <c r="BZ498" s="34">
        <f t="shared" si="359"/>
        <v>0.33410435793553567</v>
      </c>
      <c r="CA498" s="19">
        <f t="shared" si="340"/>
        <v>0.2530193739253272</v>
      </c>
      <c r="CB498" s="16"/>
      <c r="CC498" s="5">
        <f t="shared" si="341"/>
        <v>25317</v>
      </c>
      <c r="CD498" s="6">
        <f t="shared" si="342"/>
        <v>1.4244068456934506E-4</v>
      </c>
      <c r="CE498" s="19">
        <f t="shared" si="343"/>
        <v>1.3524817094424622</v>
      </c>
      <c r="CF498" s="4">
        <f t="shared" si="344"/>
        <v>1.9264842056050235E-4</v>
      </c>
      <c r="CG498" s="3">
        <f>IF('Ponderación por derecho'!$D$20="Error ponderación","",CF498/$CF$1127)</f>
        <v>1.2942441725516209E-4</v>
      </c>
      <c r="CH498" s="39"/>
    </row>
    <row r="499" spans="1:86" ht="18.95" customHeight="1">
      <c r="A499" s="7">
        <v>25320</v>
      </c>
      <c r="B499" s="7" t="s">
        <v>549</v>
      </c>
      <c r="C499" s="7" t="s">
        <v>620</v>
      </c>
      <c r="D499" s="5">
        <v>0</v>
      </c>
      <c r="E499" s="5">
        <v>2170</v>
      </c>
      <c r="F499" s="5">
        <v>70.916939999999997</v>
      </c>
      <c r="G499" s="5">
        <v>59.79083</v>
      </c>
      <c r="H499" s="5">
        <v>74.008510000000001</v>
      </c>
      <c r="I499" s="5">
        <v>29.084299999999999</v>
      </c>
      <c r="J499" s="5">
        <v>18.656600000000001</v>
      </c>
      <c r="K499" s="85">
        <v>1.1873399999999999E-2</v>
      </c>
      <c r="L499" s="85">
        <v>3.9519000000000004E-3</v>
      </c>
      <c r="M499" s="85">
        <v>2.57872E-2</v>
      </c>
      <c r="N499" s="85">
        <v>3.8230000000000002E-4</v>
      </c>
      <c r="O499" s="85">
        <v>1.7684E-3</v>
      </c>
      <c r="P499" s="85">
        <v>6.1586999999999996E-3</v>
      </c>
      <c r="Q499" s="85">
        <v>6.96E-4</v>
      </c>
      <c r="R499" s="85">
        <v>0</v>
      </c>
      <c r="S499" s="85">
        <v>0</v>
      </c>
      <c r="T499" s="5">
        <v>0.9609782</v>
      </c>
      <c r="U499" s="5">
        <v>0.23569200000000001</v>
      </c>
      <c r="V499" s="5">
        <v>0.82414149999999997</v>
      </c>
      <c r="W499" s="5">
        <v>0.62851199999999996</v>
      </c>
      <c r="X499" s="5">
        <v>0.74713839999999998</v>
      </c>
      <c r="Y499" s="5">
        <v>0.89386060000000001</v>
      </c>
      <c r="Z499" s="5">
        <v>0.20263590000000001</v>
      </c>
      <c r="AA499" s="5">
        <v>3.4562199999999999E-3</v>
      </c>
      <c r="AB499" s="5">
        <v>2.7649800000000002E-3</v>
      </c>
      <c r="AC499" s="5">
        <v>0.52370000000000005</v>
      </c>
      <c r="AD499" s="40">
        <v>0</v>
      </c>
      <c r="AE499" s="19">
        <v>0.84811320000000001</v>
      </c>
      <c r="AF499" s="5">
        <v>0</v>
      </c>
      <c r="AG499" s="5">
        <v>0</v>
      </c>
      <c r="AH499" s="32">
        <v>1</v>
      </c>
      <c r="AI499" s="32">
        <v>0</v>
      </c>
      <c r="AJ499" s="32">
        <v>0</v>
      </c>
      <c r="AK499" s="16"/>
      <c r="AL499" s="34">
        <f t="shared" si="315"/>
        <v>8.9155738114686842E-2</v>
      </c>
      <c r="AM499" s="34">
        <f t="shared" si="316"/>
        <v>0.35880488722082726</v>
      </c>
      <c r="AN499" s="34">
        <f t="shared" si="317"/>
        <v>-4.7888323700807499E-2</v>
      </c>
      <c r="AO499" s="34">
        <f t="shared" si="318"/>
        <v>0.83754990634792914</v>
      </c>
      <c r="AP499" s="34">
        <f t="shared" si="319"/>
        <v>-0.46762549702891837</v>
      </c>
      <c r="AQ499" s="34">
        <f t="shared" si="320"/>
        <v>-5.7027866244674048E-2</v>
      </c>
      <c r="AR499" s="34">
        <f t="shared" si="321"/>
        <v>-0.47081011062339589</v>
      </c>
      <c r="AS499" s="34">
        <f t="shared" si="322"/>
        <v>-0.55868565056911812</v>
      </c>
      <c r="AT499" s="34">
        <f t="shared" si="323"/>
        <v>-0.14197654326944928</v>
      </c>
      <c r="AU499" s="34">
        <f t="shared" si="324"/>
        <v>-0.38500370168812015</v>
      </c>
      <c r="AV499" s="34">
        <f t="shared" si="325"/>
        <v>-0.49968485395592799</v>
      </c>
      <c r="AW499" s="34">
        <f t="shared" si="326"/>
        <v>-0.39215251994920597</v>
      </c>
      <c r="AX499" s="34">
        <f t="shared" si="327"/>
        <v>-0.20200785050292994</v>
      </c>
      <c r="AY499" s="34">
        <f t="shared" si="328"/>
        <v>-0.21011422768154267</v>
      </c>
      <c r="AZ499" s="34">
        <f t="shared" si="329"/>
        <v>0.32984913467167454</v>
      </c>
      <c r="BA499" s="34">
        <f t="shared" si="330"/>
        <v>0.28653517768243836</v>
      </c>
      <c r="BB499" s="34">
        <f t="shared" si="331"/>
        <v>0.58252731604765273</v>
      </c>
      <c r="BC499" s="34">
        <f t="shared" si="332"/>
        <v>-4.259360766238595E-2</v>
      </c>
      <c r="BD499" s="34">
        <f t="shared" si="333"/>
        <v>-0.71809111341613108</v>
      </c>
      <c r="BE499" s="34">
        <f t="shared" si="334"/>
        <v>0.49040476827852691</v>
      </c>
      <c r="BF499" s="34">
        <f t="shared" si="335"/>
        <v>1.0111394739966011</v>
      </c>
      <c r="BG499" s="34">
        <f t="shared" si="336"/>
        <v>1.203204448760257E-2</v>
      </c>
      <c r="BH499" s="34">
        <f t="shared" si="337"/>
        <v>-4.6141397814418526E-2</v>
      </c>
      <c r="BI499" s="19">
        <f t="shared" si="345"/>
        <v>6.0539662578985604E-2</v>
      </c>
      <c r="BJ499" s="19">
        <f t="shared" si="346"/>
        <v>0.15684069754836136</v>
      </c>
      <c r="BK499" s="19">
        <f t="shared" si="347"/>
        <v>-0.17070784003893905</v>
      </c>
      <c r="BL499" s="19">
        <f t="shared" si="348"/>
        <v>-2.6410402577381219E-2</v>
      </c>
      <c r="BM499" s="19">
        <f t="shared" si="349"/>
        <v>-0.52357343737772322</v>
      </c>
      <c r="BN499" s="19">
        <f t="shared" si="350"/>
        <v>2.662521747909526E-2</v>
      </c>
      <c r="BO499" s="19">
        <f t="shared" si="351"/>
        <v>0.25841550702346588</v>
      </c>
      <c r="BP499" s="19">
        <f t="shared" si="352"/>
        <v>-5.6426056194121547E-2</v>
      </c>
      <c r="BQ499" s="19">
        <f t="shared" si="353"/>
        <v>0.2967269948099151</v>
      </c>
      <c r="BR499" s="19">
        <f t="shared" si="354"/>
        <v>-3.6308815026417751E-2</v>
      </c>
      <c r="BS499" s="19">
        <f t="shared" si="355"/>
        <v>-5.569996246042478E-2</v>
      </c>
      <c r="BT499" s="19">
        <f>IF(AND('[1]Ponderación por derecho'!$B$13&lt;&gt;1,'[1]Ponderación por derecho'!$B$13&lt;&gt;0),"Error ponderación",IFERROR(IF(SUM($BI$1126:$BS$1126)=0,0,SUMPRODUCT($BI$1126:$BS$1126,BI499:BS499)),""))</f>
        <v>0.1685634582651338</v>
      </c>
      <c r="BU499" s="34">
        <f t="shared" si="356"/>
        <v>0.17547356052900528</v>
      </c>
      <c r="BV499" s="16">
        <f t="shared" si="357"/>
        <v>0</v>
      </c>
      <c r="BW499" s="34">
        <f t="shared" si="338"/>
        <v>0.16405320055989076</v>
      </c>
      <c r="BX499" s="34">
        <f t="shared" si="339"/>
        <v>-4.9550489627895586E-2</v>
      </c>
      <c r="BY499" s="34">
        <f t="shared" si="358"/>
        <v>0.73585719375712888</v>
      </c>
      <c r="BZ499" s="34">
        <f t="shared" si="359"/>
        <v>-0.28345330156304133</v>
      </c>
      <c r="CA499" s="19">
        <f t="shared" si="340"/>
        <v>-0.21637579254216646</v>
      </c>
      <c r="CB499" s="16"/>
      <c r="CC499" s="5">
        <f t="shared" si="341"/>
        <v>25320</v>
      </c>
      <c r="CD499" s="6">
        <f t="shared" si="342"/>
        <v>3.1734731572431089E-4</v>
      </c>
      <c r="CE499" s="19">
        <f t="shared" si="343"/>
        <v>1.2121638415862701</v>
      </c>
      <c r="CF499" s="4">
        <f t="shared" si="344"/>
        <v>3.8467694134547165E-4</v>
      </c>
      <c r="CG499" s="3">
        <f>IF('Ponderación por derecho'!$D$20="Error ponderación","",CF499/$CF$1127)</f>
        <v>2.5843237551745237E-4</v>
      </c>
      <c r="CH499" s="39"/>
    </row>
    <row r="500" spans="1:86" ht="18.95" customHeight="1">
      <c r="A500" s="7">
        <v>25322</v>
      </c>
      <c r="B500" s="7" t="s">
        <v>549</v>
      </c>
      <c r="C500" s="7" t="s">
        <v>619</v>
      </c>
      <c r="D500" s="5">
        <v>0</v>
      </c>
      <c r="E500" s="5">
        <v>515</v>
      </c>
      <c r="F500" s="5">
        <v>36.741930000000004</v>
      </c>
      <c r="G500" s="5">
        <v>42.969029999999997</v>
      </c>
      <c r="H500" s="5">
        <v>58.58287</v>
      </c>
      <c r="I500" s="5">
        <v>10.941000000000001</v>
      </c>
      <c r="J500" s="5">
        <v>8.1532239999999998</v>
      </c>
      <c r="K500" s="85">
        <v>3.03211E-2</v>
      </c>
      <c r="L500" s="85">
        <v>1.36516E-2</v>
      </c>
      <c r="M500" s="85">
        <v>0.18472420000000001</v>
      </c>
      <c r="N500" s="85">
        <v>4.7113000000000002E-2</v>
      </c>
      <c r="O500" s="85">
        <v>2.5603000000000002E-3</v>
      </c>
      <c r="P500" s="85">
        <v>1.8898399999999999E-2</v>
      </c>
      <c r="Q500" s="85">
        <v>1.3043E-3</v>
      </c>
      <c r="R500" s="85">
        <v>3.7028E-3</v>
      </c>
      <c r="S500" s="85">
        <v>1.3508999999999999E-3</v>
      </c>
      <c r="T500" s="5">
        <v>0.984375</v>
      </c>
      <c r="U500" s="5">
        <v>0.22743060000000001</v>
      </c>
      <c r="V500" s="5">
        <v>0.79340279999999996</v>
      </c>
      <c r="W500" s="5">
        <v>0.55902779999999996</v>
      </c>
      <c r="X500" s="5">
        <v>0.73611110000000002</v>
      </c>
      <c r="Y500" s="5">
        <v>0.89930560000000004</v>
      </c>
      <c r="Z500" s="5">
        <v>0.19852939999999999</v>
      </c>
      <c r="AA500" s="5">
        <v>1.9417499999999999E-3</v>
      </c>
      <c r="AB500" s="5">
        <v>0</v>
      </c>
      <c r="AC500" s="5">
        <v>0.61709999999999998</v>
      </c>
      <c r="AD500" s="40">
        <v>98673.728155339806</v>
      </c>
      <c r="AE500" s="19">
        <v>0.84811320000000001</v>
      </c>
      <c r="AF500" s="5">
        <v>0</v>
      </c>
      <c r="AG500" s="5">
        <v>0</v>
      </c>
      <c r="AH500" s="32">
        <v>1</v>
      </c>
      <c r="AI500" s="32">
        <v>0</v>
      </c>
      <c r="AJ500" s="32">
        <v>1</v>
      </c>
      <c r="AK500" s="16"/>
      <c r="AL500" s="34">
        <f t="shared" si="315"/>
        <v>-1.9969859155564782</v>
      </c>
      <c r="AM500" s="34">
        <f t="shared" si="316"/>
        <v>-1.3309603889096182</v>
      </c>
      <c r="AN500" s="34">
        <f t="shared" si="317"/>
        <v>-1.9027246325469631</v>
      </c>
      <c r="AO500" s="34">
        <f t="shared" si="318"/>
        <v>-0.78183905324868319</v>
      </c>
      <c r="AP500" s="34">
        <f t="shared" si="319"/>
        <v>-1.2609440092835087</v>
      </c>
      <c r="AQ500" s="34">
        <f t="shared" si="320"/>
        <v>0.46482121280635919</v>
      </c>
      <c r="AR500" s="34">
        <f t="shared" si="321"/>
        <v>-0.13134405672502067</v>
      </c>
      <c r="AS500" s="34">
        <f t="shared" si="322"/>
        <v>1.9142375544871078</v>
      </c>
      <c r="AT500" s="34">
        <f t="shared" si="323"/>
        <v>0.93030050880209458</v>
      </c>
      <c r="AU500" s="34">
        <f t="shared" si="324"/>
        <v>-0.36488599356770735</v>
      </c>
      <c r="AV500" s="34">
        <f t="shared" si="325"/>
        <v>-0.19123464248795177</v>
      </c>
      <c r="AW500" s="34">
        <f t="shared" si="326"/>
        <v>-0.37511095682608719</v>
      </c>
      <c r="AX500" s="34">
        <f t="shared" si="327"/>
        <v>-8.3757050058664476E-2</v>
      </c>
      <c r="AY500" s="34">
        <f t="shared" si="328"/>
        <v>-0.15766425377165594</v>
      </c>
      <c r="AZ500" s="34">
        <f t="shared" si="329"/>
        <v>0.73630678982065689</v>
      </c>
      <c r="BA500" s="34">
        <f t="shared" si="330"/>
        <v>0.20800675881647765</v>
      </c>
      <c r="BB500" s="34">
        <f t="shared" si="331"/>
        <v>-0.17146323398908928</v>
      </c>
      <c r="BC500" s="34">
        <f t="shared" si="332"/>
        <v>-0.81854150354147392</v>
      </c>
      <c r="BD500" s="34">
        <f t="shared" si="333"/>
        <v>-0.85024621830445368</v>
      </c>
      <c r="BE500" s="34">
        <f t="shared" si="334"/>
        <v>0.57365936544111507</v>
      </c>
      <c r="BF500" s="34">
        <f t="shared" si="335"/>
        <v>0.97005542009798407</v>
      </c>
      <c r="BG500" s="34">
        <f t="shared" si="336"/>
        <v>-0.10635113122144864</v>
      </c>
      <c r="BH500" s="34">
        <f t="shared" si="337"/>
        <v>-0.11506432621005545</v>
      </c>
      <c r="BI500" s="19">
        <f t="shared" si="345"/>
        <v>-0.40996555364137549</v>
      </c>
      <c r="BJ500" s="19">
        <f t="shared" si="346"/>
        <v>-0.54458922654124275</v>
      </c>
      <c r="BK500" s="19">
        <f t="shared" si="347"/>
        <v>-0.30042995487028146</v>
      </c>
      <c r="BL500" s="19">
        <f t="shared" si="348"/>
        <v>-0.53334270337719181</v>
      </c>
      <c r="BM500" s="19">
        <f t="shared" si="349"/>
        <v>-0.82535874038522328</v>
      </c>
      <c r="BN500" s="19">
        <f t="shared" si="350"/>
        <v>-0.53818706420110496</v>
      </c>
      <c r="BO500" s="19">
        <f t="shared" si="351"/>
        <v>-0.1402144067513712</v>
      </c>
      <c r="BP500" s="19">
        <f t="shared" si="352"/>
        <v>-1.0403714828075714</v>
      </c>
      <c r="BQ500" s="19">
        <f t="shared" si="353"/>
        <v>-0.39486491641004995</v>
      </c>
      <c r="BR500" s="19">
        <f t="shared" si="354"/>
        <v>-0.75366710018319427</v>
      </c>
      <c r="BS500" s="19">
        <f t="shared" si="355"/>
        <v>-0.75657149851272976</v>
      </c>
      <c r="BT500" s="19">
        <f>IF(AND('[1]Ponderación por derecho'!$B$13&lt;&gt;1,'[1]Ponderación por derecho'!$B$13&lt;&gt;0),"Error ponderación",IFERROR(IF(SUM($BI$1126:$BS$1126)=0,0,SUMPRODUCT($BI$1126:$BS$1126,BI500:BS500)),""))</f>
        <v>-0.34048116794426564</v>
      </c>
      <c r="BU500" s="34">
        <f t="shared" si="356"/>
        <v>-0.33883291341145227</v>
      </c>
      <c r="BV500" s="16">
        <f t="shared" si="357"/>
        <v>0</v>
      </c>
      <c r="BW500" s="34">
        <f t="shared" si="338"/>
        <v>1.5160445769387574</v>
      </c>
      <c r="BX500" s="34">
        <f t="shared" si="339"/>
        <v>-4.3994986135063495E-2</v>
      </c>
      <c r="BY500" s="34">
        <f t="shared" si="358"/>
        <v>0.73585719375712888</v>
      </c>
      <c r="BZ500" s="34">
        <f t="shared" si="359"/>
        <v>-0.73596892818694093</v>
      </c>
      <c r="CA500" s="19">
        <f t="shared" si="340"/>
        <v>-0.56032529202814441</v>
      </c>
      <c r="CB500" s="16"/>
      <c r="CC500" s="5">
        <f t="shared" si="341"/>
        <v>25322</v>
      </c>
      <c r="CD500" s="6">
        <f t="shared" si="342"/>
        <v>7.5315146358534605E-5</v>
      </c>
      <c r="CE500" s="19">
        <f t="shared" si="343"/>
        <v>0.58227513929384778</v>
      </c>
      <c r="CF500" s="4">
        <f t="shared" si="344"/>
        <v>4.3854137336852269E-5</v>
      </c>
      <c r="CG500" s="3">
        <f>IF('Ponderación por derecho'!$D$20="Error ponderación","",CF500/$CF$1127)</f>
        <v>2.9461939799643643E-5</v>
      </c>
      <c r="CH500" s="39"/>
    </row>
    <row r="501" spans="1:86" ht="18.95" customHeight="1">
      <c r="A501" s="7">
        <v>25324</v>
      </c>
      <c r="B501" s="7" t="s">
        <v>549</v>
      </c>
      <c r="C501" s="7" t="s">
        <v>618</v>
      </c>
      <c r="D501" s="5">
        <v>0</v>
      </c>
      <c r="E501" s="5">
        <v>84</v>
      </c>
      <c r="F501" s="5">
        <v>65.058610000000002</v>
      </c>
      <c r="G501" s="5">
        <v>59.37997</v>
      </c>
      <c r="H501" s="5">
        <v>75.516689999999997</v>
      </c>
      <c r="I501" s="5">
        <v>5.1669349999999996</v>
      </c>
      <c r="J501" s="5">
        <v>19.682030000000001</v>
      </c>
      <c r="K501" s="85"/>
      <c r="L501" s="85">
        <v>5.2875800000000001E-2</v>
      </c>
      <c r="M501" s="85">
        <v>2.9415799999999999E-2</v>
      </c>
      <c r="N501" s="85">
        <v>0</v>
      </c>
      <c r="O501" s="85">
        <v>4.9636399999999997E-2</v>
      </c>
      <c r="P501" s="85">
        <v>5.9196199999999997E-2</v>
      </c>
      <c r="Q501" s="85">
        <v>2.5547999999999999E-3</v>
      </c>
      <c r="R501" s="85">
        <v>0</v>
      </c>
      <c r="S501" s="85">
        <v>0</v>
      </c>
      <c r="T501" s="5">
        <v>0.96629209999999999</v>
      </c>
      <c r="U501" s="5">
        <v>0.1235955</v>
      </c>
      <c r="V501" s="5">
        <v>0.70786519999999997</v>
      </c>
      <c r="W501" s="5">
        <v>0.58426959999999994</v>
      </c>
      <c r="X501" s="5">
        <v>0.71910110000000005</v>
      </c>
      <c r="Y501" s="5">
        <v>0.88764050000000005</v>
      </c>
      <c r="Z501" s="5">
        <v>0.30769229999999997</v>
      </c>
      <c r="AA501" s="5">
        <v>0</v>
      </c>
      <c r="AB501" s="5">
        <v>0</v>
      </c>
      <c r="AC501" s="5">
        <v>0.4703</v>
      </c>
      <c r="AD501" s="40">
        <v>71416.666666666672</v>
      </c>
      <c r="AE501" s="19">
        <v>0.84811320000000001</v>
      </c>
      <c r="AF501" s="5">
        <v>0</v>
      </c>
      <c r="AG501" s="5">
        <v>0</v>
      </c>
      <c r="AH501" s="32">
        <v>1</v>
      </c>
      <c r="AI501" s="32">
        <v>0</v>
      </c>
      <c r="AJ501" s="32">
        <v>1</v>
      </c>
      <c r="AK501" s="16"/>
      <c r="AL501" s="34">
        <f t="shared" si="315"/>
        <v>-0.26845370322714129</v>
      </c>
      <c r="AM501" s="34">
        <f t="shared" si="316"/>
        <v>0.31753362247205164</v>
      </c>
      <c r="AN501" s="34">
        <f t="shared" si="317"/>
        <v>0.1334608471780401</v>
      </c>
      <c r="AO501" s="34">
        <f t="shared" si="318"/>
        <v>-1.2972059993386018</v>
      </c>
      <c r="AP501" s="34">
        <f t="shared" si="319"/>
        <v>-0.39017491332885618</v>
      </c>
      <c r="AQ501" s="34" t="str">
        <f t="shared" si="320"/>
        <v/>
      </c>
      <c r="AR501" s="34">
        <f t="shared" si="321"/>
        <v>1.2414081305921798</v>
      </c>
      <c r="AS501" s="34">
        <f t="shared" si="322"/>
        <v>-0.50222775126394037</v>
      </c>
      <c r="AT501" s="34">
        <f t="shared" si="323"/>
        <v>-0.15074875333706975</v>
      </c>
      <c r="AU501" s="34">
        <f t="shared" si="324"/>
        <v>0.83105192693660446</v>
      </c>
      <c r="AV501" s="34">
        <f t="shared" si="325"/>
        <v>0.78444492074306704</v>
      </c>
      <c r="AW501" s="34">
        <f t="shared" si="326"/>
        <v>-0.3400781199274186</v>
      </c>
      <c r="AX501" s="34">
        <f t="shared" si="327"/>
        <v>-0.20200785050292994</v>
      </c>
      <c r="AY501" s="34">
        <f t="shared" si="328"/>
        <v>-0.21011422768154267</v>
      </c>
      <c r="AZ501" s="34">
        <f t="shared" si="329"/>
        <v>0.4221641236315396</v>
      </c>
      <c r="BA501" s="34">
        <f t="shared" si="330"/>
        <v>-0.77899377690251881</v>
      </c>
      <c r="BB501" s="34">
        <f t="shared" si="331"/>
        <v>-2.269617745169549</v>
      </c>
      <c r="BC501" s="34">
        <f t="shared" si="332"/>
        <v>-0.53665984413975742</v>
      </c>
      <c r="BD501" s="34">
        <f t="shared" si="333"/>
        <v>-1.0541001384980071</v>
      </c>
      <c r="BE501" s="34">
        <f t="shared" si="334"/>
        <v>0.39529881422691859</v>
      </c>
      <c r="BF501" s="34">
        <f t="shared" si="335"/>
        <v>2.0621909290056495</v>
      </c>
      <c r="BG501" s="34">
        <f t="shared" si="336"/>
        <v>-0.258133953880894</v>
      </c>
      <c r="BH501" s="34">
        <f t="shared" si="337"/>
        <v>-0.11506432621005545</v>
      </c>
      <c r="BI501" s="19">
        <f t="shared" si="345"/>
        <v>-0.32276646486223937</v>
      </c>
      <c r="BJ501" s="19">
        <f t="shared" si="346"/>
        <v>-0.23689199736843922</v>
      </c>
      <c r="BK501" s="19">
        <f t="shared" si="347"/>
        <v>-0.43578043287694634</v>
      </c>
      <c r="BL501" s="19">
        <f t="shared" si="348"/>
        <v>-0.20960122828210553</v>
      </c>
      <c r="BM501" s="19">
        <f t="shared" si="349"/>
        <v>-0.20440770829675292</v>
      </c>
      <c r="BN501" s="19">
        <f t="shared" si="350"/>
        <v>0.30376334391428145</v>
      </c>
      <c r="BO501" s="19">
        <f t="shared" si="351"/>
        <v>-0.40503999854482692</v>
      </c>
      <c r="BP501" s="19">
        <f t="shared" si="352"/>
        <v>-0.23523077686503563</v>
      </c>
      <c r="BQ501" s="19">
        <f t="shared" si="353"/>
        <v>0.52787433269898854</v>
      </c>
      <c r="BR501" s="19">
        <f t="shared" si="354"/>
        <v>-0.24556729492985929</v>
      </c>
      <c r="BS501" s="19">
        <f t="shared" si="355"/>
        <v>-0.19787741903957981</v>
      </c>
      <c r="BT501" s="19">
        <f>IF(AND('[1]Ponderación por derecho'!$B$13&lt;&gt;1,'[1]Ponderación por derecho'!$B$13&lt;&gt;0),"Error ponderación",IFERROR(IF(SUM($BI$1126:$BS$1126)=0,0,SUMPRODUCT($BI$1126:$BS$1126,BI501:BS501)),""))</f>
        <v>-0.15876939557181688</v>
      </c>
      <c r="BU501" s="34">
        <f t="shared" si="356"/>
        <v>-0.15524283876856329</v>
      </c>
      <c r="BV501" s="16">
        <f t="shared" si="357"/>
        <v>0</v>
      </c>
      <c r="BW501" s="34">
        <f t="shared" si="338"/>
        <v>-0.60892687972524429</v>
      </c>
      <c r="BX501" s="34">
        <f t="shared" si="339"/>
        <v>-4.5529606374265112E-2</v>
      </c>
      <c r="BY501" s="34">
        <f t="shared" si="358"/>
        <v>0.73585719375712888</v>
      </c>
      <c r="BZ501" s="34">
        <f t="shared" si="359"/>
        <v>-2.713356921920651E-2</v>
      </c>
      <c r="CA501" s="19">
        <f t="shared" si="340"/>
        <v>-2.1551484913746539E-2</v>
      </c>
      <c r="CB501" s="16"/>
      <c r="CC501" s="5">
        <f t="shared" si="341"/>
        <v>25324</v>
      </c>
      <c r="CD501" s="6">
        <f t="shared" si="342"/>
        <v>1.2284412221586228E-5</v>
      </c>
      <c r="CE501" s="19">
        <f t="shared" si="343"/>
        <v>1.4256757811599718</v>
      </c>
      <c r="CF501" s="4">
        <f t="shared" si="344"/>
        <v>1.7513588990101052E-5</v>
      </c>
      <c r="CG501" s="3">
        <f>IF('Ponderación por derecho'!$D$20="Error ponderación","",CF501/$CF$1127)</f>
        <v>1.1765920750844597E-5</v>
      </c>
      <c r="CH501" s="39"/>
    </row>
    <row r="502" spans="1:86" ht="18.95" customHeight="1">
      <c r="A502" s="7">
        <v>25326</v>
      </c>
      <c r="B502" s="7" t="s">
        <v>549</v>
      </c>
      <c r="C502" s="7" t="s">
        <v>617</v>
      </c>
      <c r="D502" s="5">
        <v>0</v>
      </c>
      <c r="E502" s="5">
        <v>34</v>
      </c>
      <c r="F502" s="5">
        <v>55.22936</v>
      </c>
      <c r="G502" s="5">
        <v>47.411850000000001</v>
      </c>
      <c r="H502" s="5">
        <v>69.874849999999995</v>
      </c>
      <c r="I502" s="5">
        <v>7.6446699999999996</v>
      </c>
      <c r="J502" s="5">
        <v>12.60303</v>
      </c>
      <c r="K502" s="85">
        <v>1.14819E-2</v>
      </c>
      <c r="L502" s="85">
        <v>8.0294000000000008E-3</v>
      </c>
      <c r="M502" s="85">
        <v>8.6265700000000001E-2</v>
      </c>
      <c r="N502" s="85">
        <v>0</v>
      </c>
      <c r="O502" s="85">
        <v>6.6959000000000003E-3</v>
      </c>
      <c r="P502" s="85">
        <v>3.40448E-2</v>
      </c>
      <c r="Q502" s="85">
        <v>0</v>
      </c>
      <c r="R502" s="85">
        <v>7.5630000000000003E-3</v>
      </c>
      <c r="S502" s="85">
        <v>2.04622E-2</v>
      </c>
      <c r="T502" s="5">
        <v>0.9</v>
      </c>
      <c r="U502" s="5">
        <v>0.15</v>
      </c>
      <c r="V502" s="5">
        <v>0.75</v>
      </c>
      <c r="W502" s="5">
        <v>0.7</v>
      </c>
      <c r="X502" s="5">
        <v>0.75</v>
      </c>
      <c r="Y502" s="5">
        <v>0.95</v>
      </c>
      <c r="Z502" s="5">
        <v>0</v>
      </c>
      <c r="AA502" s="5">
        <v>0</v>
      </c>
      <c r="AB502" s="5">
        <v>0</v>
      </c>
      <c r="AC502" s="5">
        <v>0.52439999999999998</v>
      </c>
      <c r="AD502" s="40">
        <v>147058.82352941178</v>
      </c>
      <c r="AE502" s="19">
        <v>0.50754710000000003</v>
      </c>
      <c r="AF502" s="5">
        <v>0</v>
      </c>
      <c r="AG502" s="5">
        <v>0</v>
      </c>
      <c r="AH502" s="32">
        <v>0</v>
      </c>
      <c r="AI502" s="32">
        <v>0</v>
      </c>
      <c r="AJ502" s="32">
        <v>1</v>
      </c>
      <c r="AK502" s="16"/>
      <c r="AL502" s="34">
        <f t="shared" si="315"/>
        <v>-0.86845960957061585</v>
      </c>
      <c r="AM502" s="34">
        <f t="shared" si="316"/>
        <v>-0.88467503513666446</v>
      </c>
      <c r="AN502" s="34">
        <f t="shared" si="317"/>
        <v>-0.54493497177667405</v>
      </c>
      <c r="AO502" s="34">
        <f t="shared" si="318"/>
        <v>-1.076054571329027</v>
      </c>
      <c r="AP502" s="34">
        <f t="shared" si="319"/>
        <v>-0.92485078785246133</v>
      </c>
      <c r="AQ502" s="34">
        <f t="shared" si="320"/>
        <v>-6.8102629735433295E-2</v>
      </c>
      <c r="AR502" s="34">
        <f t="shared" si="321"/>
        <v>-0.32810746675084057</v>
      </c>
      <c r="AS502" s="34">
        <f t="shared" si="322"/>
        <v>0.38230786294248059</v>
      </c>
      <c r="AT502" s="34">
        <f t="shared" si="323"/>
        <v>-0.15074875333706975</v>
      </c>
      <c r="AU502" s="34">
        <f t="shared" si="324"/>
        <v>-0.25982374618447818</v>
      </c>
      <c r="AV502" s="34">
        <f t="shared" si="325"/>
        <v>0.17548594614275029</v>
      </c>
      <c r="AW502" s="34">
        <f t="shared" si="326"/>
        <v>-0.41165100414070804</v>
      </c>
      <c r="AX502" s="34">
        <f t="shared" si="327"/>
        <v>3.952039940524215E-2</v>
      </c>
      <c r="AY502" s="34">
        <f t="shared" si="328"/>
        <v>0.58435009694565765</v>
      </c>
      <c r="AZ502" s="34">
        <f t="shared" si="329"/>
        <v>-0.72948616704504188</v>
      </c>
      <c r="BA502" s="34">
        <f t="shared" si="330"/>
        <v>-0.5280068211872333</v>
      </c>
      <c r="BB502" s="34">
        <f t="shared" si="331"/>
        <v>-1.236091895745594</v>
      </c>
      <c r="BC502" s="34">
        <f t="shared" si="332"/>
        <v>0.75573123713116774</v>
      </c>
      <c r="BD502" s="34">
        <f t="shared" si="333"/>
        <v>-0.6837966761424169</v>
      </c>
      <c r="BE502" s="34">
        <f t="shared" si="334"/>
        <v>1.3487818356705141</v>
      </c>
      <c r="BF502" s="34">
        <f t="shared" si="335"/>
        <v>-1.0161597436814094</v>
      </c>
      <c r="BG502" s="34">
        <f t="shared" si="336"/>
        <v>-0.258133953880894</v>
      </c>
      <c r="BH502" s="34">
        <f t="shared" si="337"/>
        <v>-0.11506432621005545</v>
      </c>
      <c r="BI502" s="19">
        <f t="shared" si="345"/>
        <v>-0.3803481408997802</v>
      </c>
      <c r="BJ502" s="19">
        <f t="shared" si="346"/>
        <v>-0.81629146587769963</v>
      </c>
      <c r="BK502" s="19">
        <f t="shared" si="347"/>
        <v>8.9859830167677499E-2</v>
      </c>
      <c r="BL502" s="19">
        <f t="shared" si="348"/>
        <v>-0.50960418145384279</v>
      </c>
      <c r="BM502" s="19">
        <f t="shared" si="349"/>
        <v>-0.62282373672645208</v>
      </c>
      <c r="BN502" s="19">
        <f t="shared" si="350"/>
        <v>0.21860272408088285</v>
      </c>
      <c r="BO502" s="19">
        <f t="shared" si="351"/>
        <v>-0.73906391417159234</v>
      </c>
      <c r="BP502" s="19">
        <f t="shared" si="352"/>
        <v>-0.41446960508268688</v>
      </c>
      <c r="BQ502" s="19">
        <f t="shared" si="353"/>
        <v>-0.43342308543545588</v>
      </c>
      <c r="BR502" s="19">
        <f t="shared" si="354"/>
        <v>-0.1807478221686174</v>
      </c>
      <c r="BS502" s="19">
        <f t="shared" si="355"/>
        <v>-0.13305794627833789</v>
      </c>
      <c r="BT502" s="19">
        <f>IF(AND('[1]Ponderación por derecho'!$B$13&lt;&gt;1,'[1]Ponderación por derecho'!$B$13&lt;&gt;0),"Error ponderación",IFERROR(IF(SUM($BI$1126:$BS$1126)=0,0,SUMPRODUCT($BI$1126:$BS$1126,BI502:BS502)),""))</f>
        <v>-0.46720943303707124</v>
      </c>
      <c r="BU502" s="34">
        <f t="shared" si="356"/>
        <v>-0.46687113209144143</v>
      </c>
      <c r="BV502" s="16">
        <f t="shared" si="357"/>
        <v>0</v>
      </c>
      <c r="BW502" s="34">
        <f t="shared" si="338"/>
        <v>0.17418589824152997</v>
      </c>
      <c r="BX502" s="34">
        <f t="shared" si="339"/>
        <v>-4.1270820631470688E-2</v>
      </c>
      <c r="BY502" s="34">
        <f t="shared" si="358"/>
        <v>-0.67100208672343431</v>
      </c>
      <c r="BZ502" s="34">
        <f t="shared" si="359"/>
        <v>0.179362336371125</v>
      </c>
      <c r="CA502" s="19">
        <f t="shared" si="340"/>
        <v>0.13540257190765195</v>
      </c>
      <c r="CB502" s="16"/>
      <c r="CC502" s="5">
        <f t="shared" si="341"/>
        <v>25326</v>
      </c>
      <c r="CD502" s="6">
        <f t="shared" si="342"/>
        <v>4.9722620896896634E-6</v>
      </c>
      <c r="CE502" s="19">
        <f t="shared" si="343"/>
        <v>0.84561580829251315</v>
      </c>
      <c r="CF502" s="4">
        <f t="shared" si="344"/>
        <v>4.2046234260151454E-6</v>
      </c>
      <c r="CG502" s="3">
        <f>IF('Ponderación por derecho'!$D$20="Error ponderación","",CF502/$CF$1127)</f>
        <v>2.8247360404312796E-6</v>
      </c>
      <c r="CH502" s="39"/>
    </row>
    <row r="503" spans="1:86" ht="18.95" customHeight="1">
      <c r="A503" s="7">
        <v>25328</v>
      </c>
      <c r="B503" s="7" t="s">
        <v>549</v>
      </c>
      <c r="C503" s="7" t="s">
        <v>616</v>
      </c>
      <c r="D503" s="5">
        <v>0</v>
      </c>
      <c r="E503" s="5">
        <v>386</v>
      </c>
      <c r="F503" s="5">
        <v>53.874429999999997</v>
      </c>
      <c r="G503" s="5">
        <v>54.129260000000002</v>
      </c>
      <c r="H503" s="5">
        <v>69.389589999999998</v>
      </c>
      <c r="I503" s="5">
        <v>6.6876100000000003</v>
      </c>
      <c r="J503" s="5">
        <v>13.42909</v>
      </c>
      <c r="K503" s="85">
        <v>1.4159E-2</v>
      </c>
      <c r="L503" s="85">
        <v>7.6533E-3</v>
      </c>
      <c r="M503" s="85">
        <v>5.5923100000000003E-2</v>
      </c>
      <c r="N503" s="85">
        <v>0</v>
      </c>
      <c r="O503" s="85">
        <v>6.5634999999999999E-3</v>
      </c>
      <c r="P503" s="85">
        <v>2.4163400000000002E-2</v>
      </c>
      <c r="Q503" s="85">
        <v>1.3499E-3</v>
      </c>
      <c r="R503" s="85">
        <v>0</v>
      </c>
      <c r="S503" s="85">
        <v>0</v>
      </c>
      <c r="T503" s="5">
        <v>0.98275860000000004</v>
      </c>
      <c r="U503" s="5">
        <v>0.11781610000000001</v>
      </c>
      <c r="V503" s="5">
        <v>0.81896559999999996</v>
      </c>
      <c r="W503" s="5">
        <v>0.56609200000000004</v>
      </c>
      <c r="X503" s="5">
        <v>0.75</v>
      </c>
      <c r="Y503" s="5">
        <v>0.87931040000000005</v>
      </c>
      <c r="Z503" s="5">
        <v>0.23529410000000001</v>
      </c>
      <c r="AA503" s="5">
        <v>3.8860100000000001E-3</v>
      </c>
      <c r="AB503" s="5">
        <v>0</v>
      </c>
      <c r="AC503" s="5">
        <v>0.53500000000000003</v>
      </c>
      <c r="AD503" s="40">
        <v>394668.39378238341</v>
      </c>
      <c r="AE503" s="19">
        <v>0.78867920000000002</v>
      </c>
      <c r="AF503" s="5">
        <v>1</v>
      </c>
      <c r="AG503" s="5">
        <v>0</v>
      </c>
      <c r="AH503" s="32">
        <v>1</v>
      </c>
      <c r="AI503" s="32">
        <v>0</v>
      </c>
      <c r="AJ503" s="32">
        <v>1</v>
      </c>
      <c r="AK503" s="16"/>
      <c r="AL503" s="34">
        <f t="shared" si="315"/>
        <v>-0.95116846351999818</v>
      </c>
      <c r="AM503" s="34">
        <f t="shared" si="316"/>
        <v>-0.20990502458301297</v>
      </c>
      <c r="AN503" s="34">
        <f t="shared" si="317"/>
        <v>-0.60328443845881363</v>
      </c>
      <c r="AO503" s="34">
        <f t="shared" si="318"/>
        <v>-1.161477421509068</v>
      </c>
      <c r="AP503" s="34">
        <f t="shared" si="319"/>
        <v>-0.86245859221621757</v>
      </c>
      <c r="AQ503" s="34">
        <f t="shared" si="320"/>
        <v>7.6272536390535588E-3</v>
      </c>
      <c r="AR503" s="34">
        <f t="shared" si="321"/>
        <v>-0.34127005764243301</v>
      </c>
      <c r="AS503" s="34">
        <f t="shared" si="322"/>
        <v>-8.9796931043432254E-2</v>
      </c>
      <c r="AT503" s="34">
        <f t="shared" si="323"/>
        <v>-0.15074875333706975</v>
      </c>
      <c r="AU503" s="34">
        <f t="shared" si="324"/>
        <v>-0.2631872826854792</v>
      </c>
      <c r="AV503" s="34">
        <f t="shared" si="325"/>
        <v>-6.3759869661362809E-2</v>
      </c>
      <c r="AW503" s="34">
        <f t="shared" si="326"/>
        <v>-0.37383346993078187</v>
      </c>
      <c r="AX503" s="34">
        <f t="shared" si="327"/>
        <v>-0.20200785050292994</v>
      </c>
      <c r="AY503" s="34">
        <f t="shared" si="328"/>
        <v>-0.21011422768154267</v>
      </c>
      <c r="AZ503" s="34">
        <f t="shared" si="329"/>
        <v>0.70822610554832899</v>
      </c>
      <c r="BA503" s="34">
        <f t="shared" si="330"/>
        <v>-0.83392964055685492</v>
      </c>
      <c r="BB503" s="34">
        <f t="shared" si="331"/>
        <v>0.45556750031259624</v>
      </c>
      <c r="BC503" s="34">
        <f t="shared" si="332"/>
        <v>-0.73965376897636259</v>
      </c>
      <c r="BD503" s="34">
        <f t="shared" si="333"/>
        <v>-0.6837966761424169</v>
      </c>
      <c r="BE503" s="34">
        <f t="shared" si="334"/>
        <v>0.26793074814352613</v>
      </c>
      <c r="BF503" s="34">
        <f t="shared" si="335"/>
        <v>1.3378730059658721</v>
      </c>
      <c r="BG503" s="34">
        <f t="shared" si="336"/>
        <v>4.5627893258455177E-2</v>
      </c>
      <c r="BH503" s="34">
        <f t="shared" si="337"/>
        <v>-0.11506432621005545</v>
      </c>
      <c r="BI503" s="19">
        <f t="shared" si="345"/>
        <v>-0.47652894179220501</v>
      </c>
      <c r="BJ503" s="19">
        <f t="shared" si="346"/>
        <v>-3.1869193970949915E-2</v>
      </c>
      <c r="BK503" s="19">
        <f t="shared" si="347"/>
        <v>-0.59353972117993103</v>
      </c>
      <c r="BL503" s="19">
        <f t="shared" si="348"/>
        <v>-0.55095860842853395</v>
      </c>
      <c r="BM503" s="19">
        <f t="shared" si="349"/>
        <v>-0.60314751701470459</v>
      </c>
      <c r="BN503" s="19">
        <f t="shared" si="350"/>
        <v>-0.24899919501261161</v>
      </c>
      <c r="BO503" s="19">
        <f t="shared" si="351"/>
        <v>-0.27569492863050699</v>
      </c>
      <c r="BP503" s="19">
        <f t="shared" si="352"/>
        <v>-0.57658815701146404</v>
      </c>
      <c r="BQ503" s="19">
        <f t="shared" si="353"/>
        <v>5.8863438254777099E-2</v>
      </c>
      <c r="BR503" s="19">
        <f t="shared" si="354"/>
        <v>-0.37188493264769523</v>
      </c>
      <c r="BS503" s="19">
        <f t="shared" si="355"/>
        <v>-0.42544900580386541</v>
      </c>
      <c r="BT503" s="19">
        <f>IF(AND('[1]Ponderación por derecho'!$B$13&lt;&gt;1,'[1]Ponderación por derecho'!$B$13&lt;&gt;0),"Error ponderación",IFERROR(IF(SUM($BI$1126:$BS$1126)=0,0,SUMPRODUCT($BI$1126:$BS$1126,BI503:BS503)),""))</f>
        <v>-0.21892106161322694</v>
      </c>
      <c r="BU503" s="34">
        <f t="shared" si="356"/>
        <v>-0.21601627526227385</v>
      </c>
      <c r="BV503" s="16">
        <f t="shared" si="357"/>
        <v>0</v>
      </c>
      <c r="BW503" s="34">
        <f t="shared" si="338"/>
        <v>0.32762389170637013</v>
      </c>
      <c r="BX503" s="34">
        <f t="shared" si="339"/>
        <v>-2.7329968713587654E-2</v>
      </c>
      <c r="BY503" s="34">
        <f t="shared" si="358"/>
        <v>0.4903387041714603</v>
      </c>
      <c r="BZ503" s="34">
        <f t="shared" si="359"/>
        <v>-0.26354420905474757</v>
      </c>
      <c r="CA503" s="19">
        <f t="shared" si="340"/>
        <v>-0.20124322694540078</v>
      </c>
      <c r="CB503" s="16"/>
      <c r="CC503" s="5">
        <f t="shared" si="341"/>
        <v>25328</v>
      </c>
      <c r="CD503" s="6">
        <f t="shared" si="342"/>
        <v>5.6449799018241478E-5</v>
      </c>
      <c r="CE503" s="19">
        <f t="shared" si="343"/>
        <v>1.449313919311054</v>
      </c>
      <c r="CF503" s="4">
        <f t="shared" si="344"/>
        <v>8.1813479459448852E-5</v>
      </c>
      <c r="CG503" s="3">
        <f>IF('Ponderación por derecho'!$D$20="Error ponderación","",CF503/$CF$1127)</f>
        <v>5.4963658003782655E-5</v>
      </c>
      <c r="CH503" s="39"/>
    </row>
    <row r="504" spans="1:86" ht="18.95" customHeight="1">
      <c r="A504" s="7">
        <v>25335</v>
      </c>
      <c r="B504" s="7" t="s">
        <v>549</v>
      </c>
      <c r="C504" s="7" t="s">
        <v>615</v>
      </c>
      <c r="D504" s="5">
        <v>0</v>
      </c>
      <c r="E504" s="5">
        <v>522</v>
      </c>
      <c r="F504" s="5">
        <v>64.634150000000005</v>
      </c>
      <c r="G504" s="5">
        <v>49.185009999999998</v>
      </c>
      <c r="H504" s="5">
        <v>70.619399999999999</v>
      </c>
      <c r="I504" s="5">
        <v>14.384679999999999</v>
      </c>
      <c r="J504" s="5">
        <v>19.820699999999999</v>
      </c>
      <c r="K504" s="85"/>
      <c r="L504" s="85">
        <v>0</v>
      </c>
      <c r="M504" s="85"/>
      <c r="N504" s="85"/>
      <c r="O504" s="85">
        <v>0</v>
      </c>
      <c r="P504" s="85">
        <v>6.7482000000000002E-3</v>
      </c>
      <c r="Q504" s="85">
        <v>0</v>
      </c>
      <c r="R504" s="85">
        <v>0</v>
      </c>
      <c r="S504" s="85">
        <v>0</v>
      </c>
      <c r="T504" s="5">
        <v>0.9948823</v>
      </c>
      <c r="U504" s="5">
        <v>0.1218014</v>
      </c>
      <c r="V504" s="5">
        <v>0.79529170000000005</v>
      </c>
      <c r="W504" s="5">
        <v>0.63459569999999998</v>
      </c>
      <c r="X504" s="5">
        <v>0.71647899999999998</v>
      </c>
      <c r="Y504" s="5">
        <v>0.87512789999999996</v>
      </c>
      <c r="Z504" s="5">
        <v>0.21269840000000001</v>
      </c>
      <c r="AA504" s="5">
        <v>6.7049800000000001E-3</v>
      </c>
      <c r="AB504" s="5">
        <v>0</v>
      </c>
      <c r="AC504" s="5">
        <v>0.62770000000000004</v>
      </c>
      <c r="AD504" s="40">
        <v>17816.091954022988</v>
      </c>
      <c r="AE504" s="19">
        <v>0.4349056</v>
      </c>
      <c r="AF504" s="5">
        <v>0</v>
      </c>
      <c r="AG504" s="5">
        <v>0</v>
      </c>
      <c r="AH504" s="32">
        <v>1</v>
      </c>
      <c r="AI504" s="32">
        <v>0</v>
      </c>
      <c r="AJ504" s="32">
        <v>0</v>
      </c>
      <c r="AK504" s="16"/>
      <c r="AL504" s="34">
        <f t="shared" si="315"/>
        <v>-0.29436397176304674</v>
      </c>
      <c r="AM504" s="34">
        <f t="shared" si="316"/>
        <v>-0.70655948287570214</v>
      </c>
      <c r="AN504" s="34">
        <f t="shared" si="317"/>
        <v>-0.4554075114086496</v>
      </c>
      <c r="AO504" s="34">
        <f t="shared" si="318"/>
        <v>-0.47447174011470755</v>
      </c>
      <c r="AP504" s="34">
        <f t="shared" si="319"/>
        <v>-0.37970118772916878</v>
      </c>
      <c r="AQ504" s="34" t="str">
        <f t="shared" si="320"/>
        <v/>
      </c>
      <c r="AR504" s="34">
        <f t="shared" si="321"/>
        <v>-0.60911705809610017</v>
      </c>
      <c r="AS504" s="34" t="str">
        <f t="shared" si="322"/>
        <v/>
      </c>
      <c r="AT504" s="34" t="str">
        <f t="shared" si="323"/>
        <v/>
      </c>
      <c r="AU504" s="34">
        <f t="shared" si="324"/>
        <v>-0.42992876172112682</v>
      </c>
      <c r="AV504" s="34">
        <f t="shared" si="325"/>
        <v>-0.48541203751124157</v>
      </c>
      <c r="AW504" s="34">
        <f t="shared" si="326"/>
        <v>-0.41165100414070804</v>
      </c>
      <c r="AX504" s="34">
        <f t="shared" si="327"/>
        <v>-0.20200785050292994</v>
      </c>
      <c r="AY504" s="34">
        <f t="shared" si="328"/>
        <v>-0.21011422768154267</v>
      </c>
      <c r="AZ504" s="34">
        <f t="shared" si="329"/>
        <v>0.91884339824347117</v>
      </c>
      <c r="BA504" s="34">
        <f t="shared" si="330"/>
        <v>-0.79604752521242017</v>
      </c>
      <c r="BB504" s="34">
        <f t="shared" si="331"/>
        <v>-0.12513034580694546</v>
      </c>
      <c r="BC504" s="34">
        <f t="shared" si="332"/>
        <v>2.534463173822063E-2</v>
      </c>
      <c r="BD504" s="34">
        <f t="shared" si="333"/>
        <v>-1.0855243221628825</v>
      </c>
      <c r="BE504" s="34">
        <f t="shared" si="334"/>
        <v>0.20397990284829556</v>
      </c>
      <c r="BF504" s="34">
        <f t="shared" si="335"/>
        <v>1.1118111633561125</v>
      </c>
      <c r="BG504" s="34">
        <f t="shared" si="336"/>
        <v>0.26598129796673209</v>
      </c>
      <c r="BH504" s="34">
        <f t="shared" si="337"/>
        <v>-0.11506432621005545</v>
      </c>
      <c r="BI504" s="19">
        <f t="shared" si="345"/>
        <v>-0.62572751831053486</v>
      </c>
      <c r="BJ504" s="19">
        <f t="shared" si="346"/>
        <v>-0.4802689622595826</v>
      </c>
      <c r="BK504" s="19">
        <f t="shared" si="347"/>
        <v>-0.13450967001241304</v>
      </c>
      <c r="BL504" s="19">
        <f t="shared" si="348"/>
        <v>-0.29436397176304674</v>
      </c>
      <c r="BM504" s="19">
        <f t="shared" si="349"/>
        <v>-0.63171809053772598</v>
      </c>
      <c r="BN504" s="19">
        <f t="shared" si="350"/>
        <v>-0.19193203547533089</v>
      </c>
      <c r="BO504" s="19">
        <f t="shared" si="351"/>
        <v>1.090688466268519E-2</v>
      </c>
      <c r="BP504" s="19">
        <f t="shared" si="352"/>
        <v>-0.24818591113298832</v>
      </c>
      <c r="BQ504" s="19">
        <f t="shared" si="353"/>
        <v>0.20244432130384105</v>
      </c>
      <c r="BR504" s="19">
        <f t="shared" si="354"/>
        <v>-7.9498967159285769E-2</v>
      </c>
      <c r="BS504" s="19">
        <f t="shared" si="355"/>
        <v>-0.20651417521821494</v>
      </c>
      <c r="BT504" s="19">
        <f>IF(AND('[1]Ponderación por derecho'!$B$13&lt;&gt;1,'[1]Ponderación por derecho'!$B$13&lt;&gt;0),"Error ponderación",IFERROR(IF(SUM($BI$1126:$BS$1126)=0,0,SUMPRODUCT($BI$1126:$BS$1126,BI504:BS504)),""))</f>
        <v>-0.14817996076317319</v>
      </c>
      <c r="BU504" s="34">
        <f t="shared" si="356"/>
        <v>-0.14454394402133627</v>
      </c>
      <c r="BV504" s="16">
        <f t="shared" si="357"/>
        <v>0</v>
      </c>
      <c r="BW504" s="34">
        <f t="shared" si="338"/>
        <v>1.6694825704035974</v>
      </c>
      <c r="BX504" s="34">
        <f t="shared" si="339"/>
        <v>-4.8547412487409167E-2</v>
      </c>
      <c r="BY504" s="34">
        <f t="shared" si="358"/>
        <v>-0.97108001116461873</v>
      </c>
      <c r="BZ504" s="34">
        <f t="shared" si="359"/>
        <v>-0.21661838225052313</v>
      </c>
      <c r="CA504" s="19">
        <f t="shared" si="340"/>
        <v>-0.16557569704660849</v>
      </c>
      <c r="CB504" s="16"/>
      <c r="CC504" s="5">
        <f t="shared" si="341"/>
        <v>25335</v>
      </c>
      <c r="CD504" s="6">
        <f t="shared" si="342"/>
        <v>7.6338847377000125E-5</v>
      </c>
      <c r="CE504" s="19">
        <f t="shared" si="343"/>
        <v>0.96236143134281893</v>
      </c>
      <c r="CF504" s="4">
        <f t="shared" si="344"/>
        <v>7.3465562428790839E-5</v>
      </c>
      <c r="CG504" s="3">
        <f>IF('Ponderación por derecho'!$D$20="Error ponderación","",CF504/$CF$1127)</f>
        <v>4.9355388318290769E-5</v>
      </c>
      <c r="CH504" s="39"/>
    </row>
    <row r="505" spans="1:86" ht="18.95" customHeight="1">
      <c r="A505" s="7">
        <v>25339</v>
      </c>
      <c r="B505" s="7" t="s">
        <v>549</v>
      </c>
      <c r="C505" s="7" t="s">
        <v>614</v>
      </c>
      <c r="D505" s="5">
        <v>0</v>
      </c>
      <c r="E505" s="5">
        <v>217</v>
      </c>
      <c r="F505" s="5">
        <v>71.837710000000001</v>
      </c>
      <c r="G505" s="5">
        <v>47.55827</v>
      </c>
      <c r="H505" s="5">
        <v>73.751390000000001</v>
      </c>
      <c r="I505" s="5">
        <v>13.92896</v>
      </c>
      <c r="J505" s="5">
        <v>25.349609999999998</v>
      </c>
      <c r="K505" s="85">
        <v>3.5980000000000001E-3</v>
      </c>
      <c r="L505" s="85">
        <v>3.8411999999999999E-3</v>
      </c>
      <c r="M505" s="85">
        <v>0</v>
      </c>
      <c r="N505" s="85">
        <v>5.1605600000000001E-2</v>
      </c>
      <c r="O505" s="85">
        <v>0</v>
      </c>
      <c r="P505" s="85">
        <v>1.32973E-2</v>
      </c>
      <c r="Q505" s="85">
        <v>1.13133E-2</v>
      </c>
      <c r="R505" s="85">
        <v>3.5151000000000002E-3</v>
      </c>
      <c r="S505" s="85">
        <v>6.2129999999999998E-4</v>
      </c>
      <c r="T505" s="5">
        <v>0.9587156</v>
      </c>
      <c r="U505" s="5">
        <v>0.18348619999999999</v>
      </c>
      <c r="V505" s="5">
        <v>0.80275229999999997</v>
      </c>
      <c r="W505" s="5">
        <v>0.51376149999999998</v>
      </c>
      <c r="X505" s="5">
        <v>0.61926599999999998</v>
      </c>
      <c r="Y505" s="5">
        <v>0.75229360000000001</v>
      </c>
      <c r="Z505" s="5">
        <v>0.2083333</v>
      </c>
      <c r="AA505" s="5">
        <v>1.152074E-2</v>
      </c>
      <c r="AB505" s="5">
        <v>0</v>
      </c>
      <c r="AC505" s="5">
        <v>0.44869999999999999</v>
      </c>
      <c r="AD505" s="40">
        <v>40092.16589861751</v>
      </c>
      <c r="AE505" s="19">
        <v>0.84811320000000001</v>
      </c>
      <c r="AF505" s="5">
        <v>0</v>
      </c>
      <c r="AG505" s="5">
        <v>0</v>
      </c>
      <c r="AH505" s="32">
        <v>0</v>
      </c>
      <c r="AI505" s="32">
        <v>0</v>
      </c>
      <c r="AJ505" s="32">
        <v>0</v>
      </c>
      <c r="AK505" s="16"/>
      <c r="AL505" s="34">
        <f t="shared" si="315"/>
        <v>0.14536220741640199</v>
      </c>
      <c r="AM505" s="34">
        <f t="shared" si="316"/>
        <v>-0.86996701151665834</v>
      </c>
      <c r="AN505" s="34">
        <f t="shared" si="317"/>
        <v>-7.8805388518249392E-2</v>
      </c>
      <c r="AO505" s="34">
        <f t="shared" si="318"/>
        <v>-0.51514724769421993</v>
      </c>
      <c r="AP505" s="34">
        <f t="shared" si="319"/>
        <v>3.7896607074095152E-2</v>
      </c>
      <c r="AQ505" s="34">
        <f t="shared" si="320"/>
        <v>-0.2911226243326156</v>
      </c>
      <c r="AR505" s="34">
        <f t="shared" si="321"/>
        <v>-0.47468434303950674</v>
      </c>
      <c r="AS505" s="34">
        <f t="shared" si="322"/>
        <v>-0.95991233330143277</v>
      </c>
      <c r="AT505" s="34">
        <f t="shared" si="323"/>
        <v>1.0333871709778508</v>
      </c>
      <c r="AU505" s="34">
        <f t="shared" si="324"/>
        <v>-0.42992876172112682</v>
      </c>
      <c r="AV505" s="34">
        <f t="shared" si="325"/>
        <v>-0.32684697868529405</v>
      </c>
      <c r="AW505" s="34">
        <f t="shared" si="326"/>
        <v>-9.4708186319270943E-2</v>
      </c>
      <c r="AX505" s="34">
        <f t="shared" si="327"/>
        <v>-8.9751344982340789E-2</v>
      </c>
      <c r="AY505" s="34">
        <f t="shared" si="328"/>
        <v>-0.18599166584113061</v>
      </c>
      <c r="AZ505" s="34">
        <f t="shared" si="329"/>
        <v>0.2905424307403639</v>
      </c>
      <c r="BA505" s="34">
        <f t="shared" si="330"/>
        <v>-0.20970503942756394</v>
      </c>
      <c r="BB505" s="34">
        <f t="shared" si="331"/>
        <v>5.7870948899859366E-2</v>
      </c>
      <c r="BC505" s="34">
        <f t="shared" si="332"/>
        <v>-1.3240418941228083</v>
      </c>
      <c r="BD505" s="34">
        <f t="shared" si="333"/>
        <v>-2.2505596627728734</v>
      </c>
      <c r="BE505" s="34">
        <f t="shared" si="334"/>
        <v>-1.6741688876472853</v>
      </c>
      <c r="BF505" s="34">
        <f t="shared" si="335"/>
        <v>1.0681399095699555</v>
      </c>
      <c r="BG505" s="34">
        <f t="shared" si="336"/>
        <v>0.64241989513446773</v>
      </c>
      <c r="BH505" s="34">
        <f t="shared" si="337"/>
        <v>-0.11506432621005545</v>
      </c>
      <c r="BI505" s="19">
        <f t="shared" si="345"/>
        <v>-0.19321101742614297</v>
      </c>
      <c r="BJ505" s="19">
        <f t="shared" si="346"/>
        <v>-0.42892680188543525</v>
      </c>
      <c r="BK505" s="19">
        <f t="shared" si="347"/>
        <v>-0.71286400666927963</v>
      </c>
      <c r="BL505" s="19">
        <f t="shared" si="348"/>
        <v>0.58937468919712643</v>
      </c>
      <c r="BM505" s="19">
        <f t="shared" si="349"/>
        <v>-0.8808639391399683</v>
      </c>
      <c r="BN505" s="19">
        <f t="shared" si="350"/>
        <v>-0.61855121963872584</v>
      </c>
      <c r="BO505" s="19">
        <f t="shared" si="351"/>
        <v>-0.10643766775770898</v>
      </c>
      <c r="BP505" s="19">
        <f t="shared" si="352"/>
        <v>2.78054312170306E-2</v>
      </c>
      <c r="BQ505" s="19">
        <f t="shared" si="353"/>
        <v>0.34250348371507561</v>
      </c>
      <c r="BR505" s="19">
        <f t="shared" si="354"/>
        <v>0.20059681223657974</v>
      </c>
      <c r="BS505" s="19">
        <f t="shared" si="355"/>
        <v>-5.1897928211594689E-2</v>
      </c>
      <c r="BT505" s="19">
        <f>IF(AND('[1]Ponderación por derecho'!$B$13&lt;&gt;1,'[1]Ponderación por derecho'!$B$13&lt;&gt;0),"Error ponderación",IFERROR(IF(SUM($BI$1126:$BS$1126)=0,0,SUMPRODUCT($BI$1126:$BS$1126,BI505:BS505)),""))</f>
        <v>-0.32456956014755933</v>
      </c>
      <c r="BU505" s="34">
        <f t="shared" si="356"/>
        <v>-0.32275683190640719</v>
      </c>
      <c r="BV505" s="16">
        <f t="shared" si="357"/>
        <v>0</v>
      </c>
      <c r="BW505" s="34">
        <f t="shared" si="338"/>
        <v>-0.9215929796158604</v>
      </c>
      <c r="BX505" s="34">
        <f t="shared" si="339"/>
        <v>-4.72932305595615E-2</v>
      </c>
      <c r="BY505" s="34">
        <f t="shared" si="358"/>
        <v>0.73585719375712888</v>
      </c>
      <c r="BZ505" s="34">
        <f t="shared" si="359"/>
        <v>7.7676338806097658E-2</v>
      </c>
      <c r="CA505" s="19">
        <f t="shared" si="340"/>
        <v>5.8112759336621654E-2</v>
      </c>
      <c r="CB505" s="16"/>
      <c r="CC505" s="5">
        <f t="shared" si="341"/>
        <v>25339</v>
      </c>
      <c r="CD505" s="6">
        <f t="shared" si="342"/>
        <v>3.1734731572431091E-5</v>
      </c>
      <c r="CE505" s="19">
        <f t="shared" si="343"/>
        <v>0.74662773970876284</v>
      </c>
      <c r="CF505" s="4">
        <f t="shared" si="344"/>
        <v>2.3694030904188538E-5</v>
      </c>
      <c r="CG505" s="3">
        <f>IF('Ponderación por derecho'!$D$20="Error ponderación","",CF505/$CF$1127)</f>
        <v>1.5918044556390867E-5</v>
      </c>
      <c r="CH505" s="39"/>
    </row>
    <row r="506" spans="1:86" ht="18.95" customHeight="1">
      <c r="A506" s="7">
        <v>25368</v>
      </c>
      <c r="B506" s="7" t="s">
        <v>549</v>
      </c>
      <c r="C506" s="7" t="s">
        <v>613</v>
      </c>
      <c r="D506" s="5">
        <v>0</v>
      </c>
      <c r="E506" s="5">
        <v>96</v>
      </c>
      <c r="F506" s="5">
        <v>66.983279999999993</v>
      </c>
      <c r="G506" s="5">
        <v>59.718499999999999</v>
      </c>
      <c r="H506" s="5">
        <v>68.163539999999998</v>
      </c>
      <c r="I506" s="5">
        <v>8.3780149999999995</v>
      </c>
      <c r="J506" s="5">
        <v>31.26005</v>
      </c>
      <c r="K506" s="85">
        <v>4.0664999999999998E-3</v>
      </c>
      <c r="L506" s="85">
        <v>0</v>
      </c>
      <c r="M506" s="85">
        <v>9.0857999999999994E-2</v>
      </c>
      <c r="N506" s="85">
        <v>0</v>
      </c>
      <c r="O506" s="85">
        <v>1.5664000000000001E-2</v>
      </c>
      <c r="P506" s="85">
        <v>2.7155999999999999E-3</v>
      </c>
      <c r="Q506" s="85">
        <v>1.0161E-3</v>
      </c>
      <c r="R506" s="85">
        <v>0</v>
      </c>
      <c r="S506" s="85">
        <v>0</v>
      </c>
      <c r="T506" s="5">
        <v>0.98850570000000004</v>
      </c>
      <c r="U506" s="5">
        <v>0.1954023</v>
      </c>
      <c r="V506" s="5">
        <v>0.77011499999999999</v>
      </c>
      <c r="W506" s="5">
        <v>0.51724139999999996</v>
      </c>
      <c r="X506" s="5">
        <v>0.82758620000000005</v>
      </c>
      <c r="Y506" s="5">
        <v>0.79310349999999996</v>
      </c>
      <c r="Z506" s="5">
        <v>0.17647060000000001</v>
      </c>
      <c r="AA506" s="5">
        <v>5.2083299999999997E-3</v>
      </c>
      <c r="AB506" s="5">
        <v>2.0833330000000001E-2</v>
      </c>
      <c r="AC506" s="5">
        <v>0.50790000000000002</v>
      </c>
      <c r="AD506" s="40">
        <v>1190322.9166666667</v>
      </c>
      <c r="AE506" s="19">
        <v>0.84811320000000001</v>
      </c>
      <c r="AF506" s="5">
        <v>0</v>
      </c>
      <c r="AG506" s="5">
        <v>0</v>
      </c>
      <c r="AH506" s="32">
        <v>1</v>
      </c>
      <c r="AI506" s="32">
        <v>0</v>
      </c>
      <c r="AJ506" s="32">
        <v>1</v>
      </c>
      <c r="AK506" s="16"/>
      <c r="AL506" s="34">
        <f t="shared" si="315"/>
        <v>-0.15096626850301784</v>
      </c>
      <c r="AM506" s="34">
        <f t="shared" si="316"/>
        <v>0.35153927221990489</v>
      </c>
      <c r="AN506" s="34">
        <f t="shared" si="317"/>
        <v>-0.75070924912863546</v>
      </c>
      <c r="AO506" s="34">
        <f t="shared" si="318"/>
        <v>-1.0105995109720149</v>
      </c>
      <c r="AP506" s="34">
        <f t="shared" si="319"/>
        <v>0.48431130912513304</v>
      </c>
      <c r="AQ506" s="34">
        <f t="shared" si="320"/>
        <v>-0.27786968258186029</v>
      </c>
      <c r="AR506" s="34">
        <f t="shared" si="321"/>
        <v>-0.60911705809610017</v>
      </c>
      <c r="AS506" s="34">
        <f t="shared" si="322"/>
        <v>0.45376010650175053</v>
      </c>
      <c r="AT506" s="34">
        <f t="shared" si="323"/>
        <v>-0.15074875333706975</v>
      </c>
      <c r="AU506" s="34">
        <f t="shared" si="324"/>
        <v>-3.1994956950138057E-2</v>
      </c>
      <c r="AV506" s="34">
        <f t="shared" si="325"/>
        <v>-0.58304827092064371</v>
      </c>
      <c r="AW506" s="34">
        <f t="shared" si="326"/>
        <v>-0.38318489812492462</v>
      </c>
      <c r="AX506" s="34">
        <f t="shared" si="327"/>
        <v>-0.20200785050292994</v>
      </c>
      <c r="AY506" s="34">
        <f t="shared" si="328"/>
        <v>-0.21011422768154267</v>
      </c>
      <c r="AZ506" s="34">
        <f t="shared" si="329"/>
        <v>0.80806680128051112</v>
      </c>
      <c r="BA506" s="34">
        <f t="shared" si="330"/>
        <v>-9.643701075824937E-2</v>
      </c>
      <c r="BB506" s="34">
        <f t="shared" si="331"/>
        <v>-0.74269042092756143</v>
      </c>
      <c r="BC506" s="34">
        <f t="shared" si="332"/>
        <v>-1.2851809576384043</v>
      </c>
      <c r="BD506" s="34">
        <f t="shared" si="333"/>
        <v>0.2460240777036215</v>
      </c>
      <c r="BE506" s="34">
        <f t="shared" si="334"/>
        <v>-1.0501814157013749</v>
      </c>
      <c r="BF506" s="34">
        <f t="shared" si="335"/>
        <v>0.74936506867005015</v>
      </c>
      <c r="BG506" s="34">
        <f t="shared" si="336"/>
        <v>0.1489910770148799</v>
      </c>
      <c r="BH506" s="34">
        <f t="shared" si="337"/>
        <v>0.40425013965684936</v>
      </c>
      <c r="BI506" s="19">
        <f t="shared" si="345"/>
        <v>-0.37500531415624838</v>
      </c>
      <c r="BJ506" s="19">
        <f t="shared" si="346"/>
        <v>-0.33342273560125224</v>
      </c>
      <c r="BK506" s="19">
        <f t="shared" si="347"/>
        <v>-0.32746237321322386</v>
      </c>
      <c r="BL506" s="19">
        <f t="shared" si="348"/>
        <v>-0.15085751092004379</v>
      </c>
      <c r="BM506" s="19">
        <f t="shared" si="349"/>
        <v>0.23278014329287214</v>
      </c>
      <c r="BN506" s="19">
        <f t="shared" si="350"/>
        <v>-0.59473198504167879</v>
      </c>
      <c r="BO506" s="19">
        <f t="shared" si="351"/>
        <v>-0.19523920260547614</v>
      </c>
      <c r="BP506" s="19">
        <f t="shared" si="352"/>
        <v>-0.17648705950297389</v>
      </c>
      <c r="BQ506" s="19">
        <f t="shared" si="353"/>
        <v>0.12942819082849655</v>
      </c>
      <c r="BR506" s="19">
        <f t="shared" si="354"/>
        <v>-7.0696473056560197E-2</v>
      </c>
      <c r="BS506" s="19">
        <f t="shared" si="355"/>
        <v>1.4389881157429618E-2</v>
      </c>
      <c r="BT506" s="19">
        <f>IF(AND('[1]Ponderación por derecho'!$B$13&lt;&gt;1,'[1]Ponderación por derecho'!$B$13&lt;&gt;0),"Error ponderación",IFERROR(IF(SUM($BI$1126:$BS$1126)=0,0,SUMPRODUCT($BI$1126:$BS$1126,BI506:BS506)),""))</f>
        <v>-0.34272374393549215</v>
      </c>
      <c r="BU506" s="34">
        <f t="shared" si="356"/>
        <v>-0.34109867026499147</v>
      </c>
      <c r="BV506" s="16">
        <f t="shared" si="357"/>
        <v>0</v>
      </c>
      <c r="BW506" s="34">
        <f t="shared" si="338"/>
        <v>-6.4656261397134485E-2</v>
      </c>
      <c r="BX506" s="34">
        <f t="shared" si="339"/>
        <v>1.7466772664346021E-2</v>
      </c>
      <c r="BY506" s="34">
        <f t="shared" si="358"/>
        <v>0.73585719375712888</v>
      </c>
      <c r="BZ506" s="34">
        <f t="shared" si="359"/>
        <v>-0.22955590167478013</v>
      </c>
      <c r="CA506" s="19">
        <f t="shared" si="340"/>
        <v>-0.17540928746593279</v>
      </c>
      <c r="CB506" s="16"/>
      <c r="CC506" s="5">
        <f t="shared" si="341"/>
        <v>25368</v>
      </c>
      <c r="CD506" s="6">
        <f t="shared" si="342"/>
        <v>1.4039328253241404E-5</v>
      </c>
      <c r="CE506" s="19">
        <f t="shared" si="343"/>
        <v>0.98629524957734727</v>
      </c>
      <c r="CF506" s="4">
        <f t="shared" si="344"/>
        <v>1.3846922763429033E-5</v>
      </c>
      <c r="CG506" s="3">
        <f>IF('Ponderación por derecho'!$D$20="Error ponderación","",CF506/$CF$1127)</f>
        <v>9.3025933159478588E-6</v>
      </c>
      <c r="CH506" s="39"/>
    </row>
    <row r="507" spans="1:86" ht="18.95" customHeight="1">
      <c r="A507" s="7">
        <v>25372</v>
      </c>
      <c r="B507" s="7" t="s">
        <v>549</v>
      </c>
      <c r="C507" s="7" t="s">
        <v>612</v>
      </c>
      <c r="D507" s="5">
        <v>0</v>
      </c>
      <c r="E507" s="5">
        <v>98</v>
      </c>
      <c r="F507" s="5">
        <v>68.902209999999997</v>
      </c>
      <c r="G507" s="5">
        <v>55.719389999999997</v>
      </c>
      <c r="H507" s="5">
        <v>78.596959999999996</v>
      </c>
      <c r="I507" s="5">
        <v>11.796250000000001</v>
      </c>
      <c r="J507" s="5">
        <v>22.54692</v>
      </c>
      <c r="K507" s="85">
        <v>1.9917600000000001E-2</v>
      </c>
      <c r="L507" s="85">
        <v>2.49173E-2</v>
      </c>
      <c r="M507" s="85">
        <v>3.3060800000000001E-2</v>
      </c>
      <c r="N507" s="85">
        <v>2.6451300000000001E-2</v>
      </c>
      <c r="O507" s="85">
        <v>2.3511799999999999E-2</v>
      </c>
      <c r="P507" s="85">
        <v>3.9425799999999997E-2</v>
      </c>
      <c r="Q507" s="85">
        <v>2.588E-3</v>
      </c>
      <c r="R507" s="85">
        <v>1.8190899999999999E-2</v>
      </c>
      <c r="S507" s="85">
        <v>9.1554300000000005E-2</v>
      </c>
      <c r="T507" s="5">
        <v>0.93442619999999998</v>
      </c>
      <c r="U507" s="5">
        <v>9.8360699999999995E-2</v>
      </c>
      <c r="V507" s="5">
        <v>0.78688530000000001</v>
      </c>
      <c r="W507" s="5">
        <v>0.67213120000000004</v>
      </c>
      <c r="X507" s="5">
        <v>0.91803279999999998</v>
      </c>
      <c r="Y507" s="5">
        <v>0.93442619999999998</v>
      </c>
      <c r="Z507" s="5">
        <v>0.2</v>
      </c>
      <c r="AA507" s="5">
        <v>0</v>
      </c>
      <c r="AB507" s="5">
        <v>1.0204080000000001E-2</v>
      </c>
      <c r="AC507" s="5">
        <v>0.4471</v>
      </c>
      <c r="AD507" s="40">
        <v>117959.18367346939</v>
      </c>
      <c r="AE507" s="19">
        <v>0.6264151</v>
      </c>
      <c r="AF507" s="5">
        <v>0</v>
      </c>
      <c r="AG507" s="5">
        <v>0</v>
      </c>
      <c r="AH507" s="32">
        <v>1</v>
      </c>
      <c r="AI507" s="32">
        <v>0</v>
      </c>
      <c r="AJ507" s="32">
        <v>0</v>
      </c>
      <c r="AK507" s="16"/>
      <c r="AL507" s="34">
        <f t="shared" si="315"/>
        <v>-3.3829220014101054E-2</v>
      </c>
      <c r="AM507" s="34">
        <f t="shared" si="316"/>
        <v>-5.0175004101655665E-2</v>
      </c>
      <c r="AN507" s="34">
        <f t="shared" si="317"/>
        <v>0.50384396496437145</v>
      </c>
      <c r="AO507" s="34">
        <f t="shared" si="318"/>
        <v>-0.70550330353969959</v>
      </c>
      <c r="AP507" s="34">
        <f t="shared" si="319"/>
        <v>-0.17379017450078293</v>
      </c>
      <c r="AQ507" s="34">
        <f t="shared" si="320"/>
        <v>0.17052669945740925</v>
      </c>
      <c r="AR507" s="34">
        <f t="shared" si="321"/>
        <v>0.26292821184028814</v>
      </c>
      <c r="AS507" s="34">
        <f t="shared" si="322"/>
        <v>-0.44551468204513073</v>
      </c>
      <c r="AT507" s="34">
        <f t="shared" si="323"/>
        <v>0.45619961224401567</v>
      </c>
      <c r="AU507" s="34">
        <f t="shared" si="324"/>
        <v>0.16737333423230352</v>
      </c>
      <c r="AV507" s="34">
        <f t="shared" si="325"/>
        <v>0.30576927996608827</v>
      </c>
      <c r="AW507" s="34">
        <f t="shared" si="326"/>
        <v>-0.33914801981943316</v>
      </c>
      <c r="AX507" s="34">
        <f t="shared" si="327"/>
        <v>0.37892778895952772</v>
      </c>
      <c r="AY507" s="34">
        <f t="shared" si="328"/>
        <v>3.3445683145776517</v>
      </c>
      <c r="AZ507" s="34">
        <f t="shared" si="329"/>
        <v>-0.13142179381067295</v>
      </c>
      <c r="BA507" s="34">
        <f t="shared" si="330"/>
        <v>-1.0188621944102954</v>
      </c>
      <c r="BB507" s="34">
        <f t="shared" si="331"/>
        <v>-0.33133119879776463</v>
      </c>
      <c r="BC507" s="34">
        <f t="shared" si="332"/>
        <v>0.44451319445851606</v>
      </c>
      <c r="BD507" s="34">
        <f t="shared" si="333"/>
        <v>1.3299684620762418</v>
      </c>
      <c r="BE507" s="34">
        <f t="shared" si="334"/>
        <v>1.1106568686749758</v>
      </c>
      <c r="BF507" s="34">
        <f t="shared" si="335"/>
        <v>0.984768243588379</v>
      </c>
      <c r="BG507" s="34">
        <f t="shared" si="336"/>
        <v>-0.258133953880894</v>
      </c>
      <c r="BH507" s="34">
        <f t="shared" si="337"/>
        <v>0.13929377952067346</v>
      </c>
      <c r="BI507" s="19">
        <f t="shared" si="345"/>
        <v>-0.11483050999617155</v>
      </c>
      <c r="BJ507" s="19">
        <f t="shared" si="346"/>
        <v>-3.9525997019710712E-2</v>
      </c>
      <c r="BK507" s="19">
        <f t="shared" si="347"/>
        <v>-1.1610235866905239E-2</v>
      </c>
      <c r="BL507" s="19">
        <f t="shared" si="348"/>
        <v>0.21118519611495731</v>
      </c>
      <c r="BM507" s="19">
        <f t="shared" si="349"/>
        <v>0.44118387393592079</v>
      </c>
      <c r="BN507" s="19">
        <f t="shared" si="350"/>
        <v>0.46086564287565435</v>
      </c>
      <c r="BO507" s="19">
        <f t="shared" si="351"/>
        <v>-0.39202437238993526</v>
      </c>
      <c r="BP507" s="19">
        <f t="shared" si="352"/>
        <v>0.17254928447271334</v>
      </c>
      <c r="BQ507" s="19">
        <f t="shared" si="353"/>
        <v>1.4318357793839764</v>
      </c>
      <c r="BR507" s="19">
        <f t="shared" si="354"/>
        <v>1.0175350468942188</v>
      </c>
      <c r="BS507" s="19">
        <f t="shared" si="355"/>
        <v>1.1500109580280746</v>
      </c>
      <c r="BT507" s="19">
        <f>IF(AND('[1]Ponderación por derecho'!$B$13&lt;&gt;1,'[1]Ponderación por derecho'!$B$13&lt;&gt;0),"Error ponderación",IFERROR(IF(SUM($BI$1126:$BS$1126)=0,0,SUMPRODUCT($BI$1126:$BS$1126,BI507:BS507)),""))</f>
        <v>-6.5657692736213469E-2</v>
      </c>
      <c r="BU507" s="34">
        <f t="shared" si="356"/>
        <v>-6.1168667070556168E-2</v>
      </c>
      <c r="BV507" s="16">
        <f t="shared" si="357"/>
        <v>0</v>
      </c>
      <c r="BW507" s="34">
        <f t="shared" si="338"/>
        <v>-0.94475343145960966</v>
      </c>
      <c r="BX507" s="34">
        <f t="shared" si="339"/>
        <v>-4.2909181255742848E-2</v>
      </c>
      <c r="BY507" s="34">
        <f t="shared" si="358"/>
        <v>-0.17996510755209702</v>
      </c>
      <c r="BZ507" s="34">
        <f t="shared" si="359"/>
        <v>0.38920924008914981</v>
      </c>
      <c r="CA507" s="19">
        <f t="shared" si="340"/>
        <v>0.29490366591624689</v>
      </c>
      <c r="CB507" s="16"/>
      <c r="CC507" s="5">
        <f t="shared" si="341"/>
        <v>25372</v>
      </c>
      <c r="CD507" s="6">
        <f t="shared" si="342"/>
        <v>1.4331814258517265E-5</v>
      </c>
      <c r="CE507" s="19">
        <f t="shared" si="343"/>
        <v>1.5544750246907499</v>
      </c>
      <c r="CF507" s="4">
        <f t="shared" si="344"/>
        <v>2.2278447323371868E-5</v>
      </c>
      <c r="CG507" s="3">
        <f>IF('Ponderación por derecho'!$D$20="Error ponderación","",CF507/$CF$1127)</f>
        <v>1.4967031931993905E-5</v>
      </c>
      <c r="CH507" s="39"/>
    </row>
    <row r="508" spans="1:86" ht="18.95" customHeight="1">
      <c r="A508" s="7">
        <v>25377</v>
      </c>
      <c r="B508" s="7" t="s">
        <v>549</v>
      </c>
      <c r="C508" s="7" t="s">
        <v>611</v>
      </c>
      <c r="D508" s="5">
        <v>0</v>
      </c>
      <c r="E508" s="5">
        <v>431</v>
      </c>
      <c r="F508" s="5">
        <v>37.90643</v>
      </c>
      <c r="G508" s="5">
        <v>36.14029</v>
      </c>
      <c r="H508" s="5">
        <v>60.461480000000002</v>
      </c>
      <c r="I508" s="5">
        <v>12.41553</v>
      </c>
      <c r="J508" s="5">
        <v>9.4606180000000002</v>
      </c>
      <c r="K508" s="85">
        <v>0.2397155</v>
      </c>
      <c r="L508" s="85">
        <v>8.6861999999999995E-2</v>
      </c>
      <c r="M508" s="85">
        <v>4.1383099999999999E-2</v>
      </c>
      <c r="N508" s="85">
        <v>5.2927E-3</v>
      </c>
      <c r="O508" s="85">
        <v>5.64121E-2</v>
      </c>
      <c r="P508" s="85">
        <v>0.25128929999999999</v>
      </c>
      <c r="Q508" s="85">
        <v>1.6530699999999999E-2</v>
      </c>
      <c r="R508" s="85">
        <v>3.4793999999999999E-2</v>
      </c>
      <c r="S508" s="85">
        <v>1.9269999999999999E-3</v>
      </c>
      <c r="T508" s="5">
        <v>0.99491099999999999</v>
      </c>
      <c r="U508" s="5">
        <v>0.22137399999999999</v>
      </c>
      <c r="V508" s="5">
        <v>0.80152670000000004</v>
      </c>
      <c r="W508" s="5">
        <v>0.6437659</v>
      </c>
      <c r="X508" s="5">
        <v>0.75572519999999999</v>
      </c>
      <c r="Y508" s="5">
        <v>0.951654</v>
      </c>
      <c r="Z508" s="5">
        <v>0.28057549999999998</v>
      </c>
      <c r="AA508" s="5">
        <v>1.1600899999999999E-3</v>
      </c>
      <c r="AB508" s="5">
        <v>2.3201900000000002E-3</v>
      </c>
      <c r="AC508" s="5">
        <v>0.54120000000000001</v>
      </c>
      <c r="AD508" s="40">
        <v>1331488.3990719258</v>
      </c>
      <c r="AE508" s="19">
        <v>0.84811320000000001</v>
      </c>
      <c r="AF508" s="5">
        <v>0</v>
      </c>
      <c r="AG508" s="5">
        <v>0</v>
      </c>
      <c r="AH508" s="32">
        <v>1</v>
      </c>
      <c r="AI508" s="32">
        <v>0</v>
      </c>
      <c r="AJ508" s="32">
        <v>1</v>
      </c>
      <c r="AK508" s="16"/>
      <c r="AL508" s="34">
        <f t="shared" si="315"/>
        <v>-1.925901460696039</v>
      </c>
      <c r="AM508" s="34">
        <f t="shared" si="316"/>
        <v>-2.0169136003211801</v>
      </c>
      <c r="AN508" s="34">
        <f t="shared" si="317"/>
        <v>-1.6768335811441377</v>
      </c>
      <c r="AO508" s="34">
        <f t="shared" si="318"/>
        <v>-0.65022916956743493</v>
      </c>
      <c r="AP508" s="34">
        <f t="shared" si="319"/>
        <v>-1.1621967243143163</v>
      </c>
      <c r="AQ508" s="34">
        <f t="shared" si="320"/>
        <v>6.3881761458572912</v>
      </c>
      <c r="AR508" s="34">
        <f t="shared" si="321"/>
        <v>2.4308429791958437</v>
      </c>
      <c r="AS508" s="34">
        <f t="shared" si="322"/>
        <v>-0.31602684227566596</v>
      </c>
      <c r="AT508" s="34">
        <f t="shared" si="323"/>
        <v>-2.9303092272736017E-2</v>
      </c>
      <c r="AU508" s="34">
        <f t="shared" si="324"/>
        <v>1.0031842099413792</v>
      </c>
      <c r="AV508" s="34">
        <f t="shared" si="325"/>
        <v>5.4353517173347532</v>
      </c>
      <c r="AW508" s="34">
        <f t="shared" si="326"/>
        <v>5.1457605951911241E-2</v>
      </c>
      <c r="AX508" s="34">
        <f t="shared" si="327"/>
        <v>0.9091562282098743</v>
      </c>
      <c r="AY508" s="34">
        <f t="shared" si="328"/>
        <v>-0.13529662480616197</v>
      </c>
      <c r="AZ508" s="34">
        <f t="shared" si="329"/>
        <v>0.91934198500331754</v>
      </c>
      <c r="BA508" s="34">
        <f t="shared" si="330"/>
        <v>0.15043598126018218</v>
      </c>
      <c r="BB508" s="34">
        <f t="shared" si="331"/>
        <v>2.7808167515969227E-2</v>
      </c>
      <c r="BC508" s="34">
        <f t="shared" si="332"/>
        <v>0.12775060884942616</v>
      </c>
      <c r="BD508" s="34">
        <f t="shared" si="333"/>
        <v>-0.61518383288009293</v>
      </c>
      <c r="BE508" s="34">
        <f t="shared" si="334"/>
        <v>1.3740716618793154</v>
      </c>
      <c r="BF508" s="34">
        <f t="shared" si="335"/>
        <v>1.7908971087796628</v>
      </c>
      <c r="BG508" s="34">
        <f t="shared" si="336"/>
        <v>-0.16745197384278612</v>
      </c>
      <c r="BH508" s="34">
        <f t="shared" si="337"/>
        <v>-5.7228721889491525E-2</v>
      </c>
      <c r="BI508" s="19">
        <f t="shared" si="345"/>
        <v>1.6205928486577788</v>
      </c>
      <c r="BJ508" s="19">
        <f t="shared" si="346"/>
        <v>0.1472458487968776</v>
      </c>
      <c r="BK508" s="19">
        <f t="shared" si="347"/>
        <v>-0.70472589804075947</v>
      </c>
      <c r="BL508" s="19">
        <f t="shared" si="348"/>
        <v>-0.97760227648438747</v>
      </c>
      <c r="BM508" s="19">
        <f t="shared" si="349"/>
        <v>-0.25806544908434331</v>
      </c>
      <c r="BN508" s="19">
        <f t="shared" si="350"/>
        <v>1.6278406395060099</v>
      </c>
      <c r="BO508" s="19">
        <f t="shared" si="351"/>
        <v>0.10685680712926464</v>
      </c>
      <c r="BP508" s="19">
        <f t="shared" si="352"/>
        <v>-0.50837261624308239</v>
      </c>
      <c r="BQ508" s="19">
        <f t="shared" si="353"/>
        <v>-9.0100325574179393E-2</v>
      </c>
      <c r="BR508" s="19">
        <f t="shared" si="354"/>
        <v>-0.74288335311499554</v>
      </c>
      <c r="BS508" s="19">
        <f t="shared" si="355"/>
        <v>-0.70614226913056422</v>
      </c>
      <c r="BT508" s="19">
        <f>IF(AND('[1]Ponderación por derecho'!$B$13&lt;&gt;1,'[1]Ponderación por derecho'!$B$13&lt;&gt;0),"Error ponderación",IFERROR(IF(SUM($BI$1126:$BS$1126)=0,0,SUMPRODUCT($BI$1126:$BS$1126,BI508:BS508)),""))</f>
        <v>0.57122976517581081</v>
      </c>
      <c r="BU508" s="34">
        <f t="shared" si="356"/>
        <v>0.58230211311383651</v>
      </c>
      <c r="BV508" s="16">
        <f t="shared" si="357"/>
        <v>0</v>
      </c>
      <c r="BW508" s="34">
        <f t="shared" si="338"/>
        <v>0.41737064260089857</v>
      </c>
      <c r="BX508" s="34">
        <f t="shared" si="339"/>
        <v>2.5414636246992101E-2</v>
      </c>
      <c r="BY508" s="34">
        <f t="shared" si="358"/>
        <v>0.73585719375712888</v>
      </c>
      <c r="BZ508" s="34">
        <f t="shared" si="359"/>
        <v>-0.3928808242016732</v>
      </c>
      <c r="CA508" s="19">
        <f t="shared" si="340"/>
        <v>-0.29954980781839413</v>
      </c>
      <c r="CB508" s="16"/>
      <c r="CC508" s="5">
        <f t="shared" si="341"/>
        <v>25377</v>
      </c>
      <c r="CD508" s="6">
        <f t="shared" si="342"/>
        <v>6.3030734136948388E-5</v>
      </c>
      <c r="CE508" s="19">
        <f t="shared" si="343"/>
        <v>1.881291101765624</v>
      </c>
      <c r="CF508" s="4">
        <f t="shared" si="344"/>
        <v>1.1857915926959575E-4</v>
      </c>
      <c r="CG508" s="3">
        <f>IF('Ponderación por derecho'!$D$20="Error ponderación","",CF508/$CF$1127)</f>
        <v>7.9663453987439546E-5</v>
      </c>
      <c r="CH508" s="39"/>
    </row>
    <row r="509" spans="1:86" ht="18.95" customHeight="1">
      <c r="A509" s="7">
        <v>25386</v>
      </c>
      <c r="B509" s="7" t="s">
        <v>549</v>
      </c>
      <c r="C509" s="7" t="s">
        <v>610</v>
      </c>
      <c r="D509" s="5">
        <v>0</v>
      </c>
      <c r="E509" s="5">
        <v>1460</v>
      </c>
      <c r="F509" s="5">
        <v>46.88017</v>
      </c>
      <c r="G509" s="5">
        <v>48.324890000000003</v>
      </c>
      <c r="H509" s="5">
        <v>66.224209999999999</v>
      </c>
      <c r="I509" s="5">
        <v>10.64959</v>
      </c>
      <c r="J509" s="5">
        <v>10.589639999999999</v>
      </c>
      <c r="K509" s="85">
        <v>9.3585000000000005E-3</v>
      </c>
      <c r="L509" s="85">
        <v>7.0093999999999998E-3</v>
      </c>
      <c r="M509" s="85">
        <v>0.18262429999999999</v>
      </c>
      <c r="N509" s="85">
        <v>0</v>
      </c>
      <c r="O509" s="85">
        <v>2.7015299999999999E-2</v>
      </c>
      <c r="P509" s="85">
        <v>2.4679699999999999E-2</v>
      </c>
      <c r="Q509" s="85">
        <v>5.8513999999999997E-3</v>
      </c>
      <c r="R509" s="85">
        <v>5.6575000000000002E-3</v>
      </c>
      <c r="S509" s="85">
        <v>1.1367E-3</v>
      </c>
      <c r="T509" s="5">
        <v>0.97134010000000004</v>
      </c>
      <c r="U509" s="5">
        <v>0.27730440000000001</v>
      </c>
      <c r="V509" s="5">
        <v>0.82881490000000002</v>
      </c>
      <c r="W509" s="5">
        <v>0.74515880000000001</v>
      </c>
      <c r="X509" s="5">
        <v>0.81642139999999996</v>
      </c>
      <c r="Y509" s="5">
        <v>0.91169639999999996</v>
      </c>
      <c r="Z509" s="5">
        <v>0.11034480000000001</v>
      </c>
      <c r="AA509" s="5">
        <v>0</v>
      </c>
      <c r="AB509" s="5">
        <v>0</v>
      </c>
      <c r="AC509" s="5">
        <v>0.65029999999999999</v>
      </c>
      <c r="AD509" s="40">
        <v>198672.60273972602</v>
      </c>
      <c r="AE509" s="19">
        <v>0.72924529999999999</v>
      </c>
      <c r="AF509" s="5">
        <v>1</v>
      </c>
      <c r="AG509" s="5">
        <v>0</v>
      </c>
      <c r="AH509" s="32">
        <v>1</v>
      </c>
      <c r="AI509" s="32">
        <v>0</v>
      </c>
      <c r="AJ509" s="32">
        <v>0</v>
      </c>
      <c r="AK509" s="16"/>
      <c r="AL509" s="34">
        <f t="shared" si="315"/>
        <v>-1.3781183641229851</v>
      </c>
      <c r="AM509" s="34">
        <f t="shared" si="316"/>
        <v>-0.79295932767859545</v>
      </c>
      <c r="AN509" s="34">
        <f t="shared" si="317"/>
        <v>-0.98390149909911384</v>
      </c>
      <c r="AO509" s="34">
        <f t="shared" si="318"/>
        <v>-0.80784899282505851</v>
      </c>
      <c r="AP509" s="34">
        <f t="shared" si="319"/>
        <v>-1.0769218514217622</v>
      </c>
      <c r="AQ509" s="34">
        <f t="shared" si="320"/>
        <v>-0.12816943125849381</v>
      </c>
      <c r="AR509" s="34">
        <f t="shared" si="321"/>
        <v>-0.36380500120823028</v>
      </c>
      <c r="AS509" s="34">
        <f t="shared" si="322"/>
        <v>1.8815649141434645</v>
      </c>
      <c r="AT509" s="34">
        <f t="shared" si="323"/>
        <v>-0.15074875333706975</v>
      </c>
      <c r="AU509" s="34">
        <f t="shared" si="324"/>
        <v>0.25637748930221921</v>
      </c>
      <c r="AV509" s="34">
        <f t="shared" si="325"/>
        <v>-5.1259352052556072E-2</v>
      </c>
      <c r="AW509" s="34">
        <f t="shared" si="326"/>
        <v>-0.24772366161462309</v>
      </c>
      <c r="AX509" s="34">
        <f t="shared" si="327"/>
        <v>-2.1332711820464829E-2</v>
      </c>
      <c r="AY509" s="34">
        <f t="shared" si="328"/>
        <v>-0.16598077195323688</v>
      </c>
      <c r="AZ509" s="34">
        <f t="shared" si="329"/>
        <v>0.5098598018094137</v>
      </c>
      <c r="BA509" s="34">
        <f t="shared" si="330"/>
        <v>0.68208023992587197</v>
      </c>
      <c r="BB509" s="34">
        <f t="shared" si="331"/>
        <v>0.6971612932991873</v>
      </c>
      <c r="BC509" s="34">
        <f t="shared" si="332"/>
        <v>1.260031147620525</v>
      </c>
      <c r="BD509" s="34">
        <f t="shared" si="333"/>
        <v>0.11222112366617255</v>
      </c>
      <c r="BE509" s="34">
        <f t="shared" si="334"/>
        <v>0.76311594258017568</v>
      </c>
      <c r="BF509" s="34">
        <f t="shared" si="335"/>
        <v>8.7800249167027347E-2</v>
      </c>
      <c r="BG509" s="34">
        <f t="shared" si="336"/>
        <v>-0.258133953880894</v>
      </c>
      <c r="BH509" s="34">
        <f t="shared" si="337"/>
        <v>-0.11506432621005545</v>
      </c>
      <c r="BI509" s="19">
        <f t="shared" si="345"/>
        <v>-0.14333023014391191</v>
      </c>
      <c r="BJ509" s="19">
        <f t="shared" si="346"/>
        <v>-0.15320101186254612</v>
      </c>
      <c r="BK509" s="19">
        <f t="shared" si="347"/>
        <v>0.58782589921366812</v>
      </c>
      <c r="BL509" s="19">
        <f t="shared" si="348"/>
        <v>-0.76443355873002738</v>
      </c>
      <c r="BM509" s="19">
        <f t="shared" si="349"/>
        <v>-0.23610774615112348</v>
      </c>
      <c r="BN509" s="19">
        <f t="shared" si="350"/>
        <v>-0.22208725786512185</v>
      </c>
      <c r="BO509" s="19">
        <f t="shared" si="351"/>
        <v>-0.18190428421008928</v>
      </c>
      <c r="BP509" s="19">
        <f t="shared" si="352"/>
        <v>-0.69972553797172499</v>
      </c>
      <c r="BQ509" s="19">
        <f t="shared" si="353"/>
        <v>-0.48543296230306487</v>
      </c>
      <c r="BR509" s="19">
        <f t="shared" si="354"/>
        <v>-0.60074436331903869</v>
      </c>
      <c r="BS509" s="19">
        <f t="shared" si="355"/>
        <v>-0.55305448742875918</v>
      </c>
      <c r="BT509" s="19">
        <f>IF(AND('[1]Ponderación por derecho'!$B$13&lt;&gt;1,'[1]Ponderación por derecho'!$B$13&lt;&gt;0),"Error ponderación",IFERROR(IF(SUM($BI$1126:$BS$1126)=0,0,SUMPRODUCT($BI$1126:$BS$1126,BI509:BS509)),""))</f>
        <v>-0.18821852183709042</v>
      </c>
      <c r="BU509" s="34">
        <f t="shared" si="356"/>
        <v>-0.18499637217270493</v>
      </c>
      <c r="BV509" s="16">
        <f t="shared" si="357"/>
        <v>0</v>
      </c>
      <c r="BW509" s="34">
        <f t="shared" si="338"/>
        <v>1.9966239526965561</v>
      </c>
      <c r="BX509" s="34">
        <f t="shared" si="339"/>
        <v>-3.8364874580362161E-2</v>
      </c>
      <c r="BY509" s="34">
        <f t="shared" si="358"/>
        <v>0.24482062768013069</v>
      </c>
      <c r="BZ509" s="34">
        <f t="shared" si="359"/>
        <v>-0.73435990193210821</v>
      </c>
      <c r="CA509" s="19">
        <f t="shared" si="340"/>
        <v>-0.55910229829610802</v>
      </c>
      <c r="CB509" s="16"/>
      <c r="CC509" s="5">
        <f t="shared" si="341"/>
        <v>25386</v>
      </c>
      <c r="CD509" s="6">
        <f t="shared" si="342"/>
        <v>2.1351478385137968E-4</v>
      </c>
      <c r="CE509" s="19">
        <f t="shared" si="343"/>
        <v>0.6998138458261276</v>
      </c>
      <c r="CF509" s="4">
        <f t="shared" si="344"/>
        <v>1.4942060202776839E-4</v>
      </c>
      <c r="CG509" s="3">
        <f>IF('Ponderación por derecho'!$D$20="Error ponderación","",CF509/$CF$1127)</f>
        <v>1.0038324885869486E-4</v>
      </c>
      <c r="CH509" s="39"/>
    </row>
    <row r="510" spans="1:86" ht="18.95" customHeight="1">
      <c r="A510" s="7">
        <v>25394</v>
      </c>
      <c r="B510" s="7" t="s">
        <v>549</v>
      </c>
      <c r="C510" s="7" t="s">
        <v>609</v>
      </c>
      <c r="D510" s="5">
        <v>0</v>
      </c>
      <c r="E510" s="5">
        <v>7426</v>
      </c>
      <c r="F510" s="5">
        <v>62.644449999999999</v>
      </c>
      <c r="G510" s="5">
        <v>62.876469999999998</v>
      </c>
      <c r="H510" s="5">
        <v>71.927419999999998</v>
      </c>
      <c r="I510" s="5">
        <v>9.3065850000000001</v>
      </c>
      <c r="J510" s="5">
        <v>29.412130000000001</v>
      </c>
      <c r="K510" s="85">
        <v>9.5677000000000002E-3</v>
      </c>
      <c r="L510" s="85">
        <v>8.4288999999999996E-3</v>
      </c>
      <c r="M510" s="85">
        <v>0.15157300000000001</v>
      </c>
      <c r="N510" s="85">
        <v>4.1986599999999999E-2</v>
      </c>
      <c r="O510" s="85">
        <v>1.20503E-2</v>
      </c>
      <c r="P510" s="85">
        <v>3.4277599999999998E-2</v>
      </c>
      <c r="Q510" s="85">
        <v>1.2385999999999999E-2</v>
      </c>
      <c r="R510" s="85">
        <v>2.5680000000000001E-4</v>
      </c>
      <c r="S510" s="85">
        <v>0</v>
      </c>
      <c r="T510" s="5">
        <v>0.93783439999999996</v>
      </c>
      <c r="U510" s="5">
        <v>0.10917200000000001</v>
      </c>
      <c r="V510" s="5">
        <v>0.85299360000000002</v>
      </c>
      <c r="W510" s="5">
        <v>0.43490450000000003</v>
      </c>
      <c r="X510" s="5">
        <v>0.70140119999999995</v>
      </c>
      <c r="Y510" s="5">
        <v>0.8921019</v>
      </c>
      <c r="Z510" s="5">
        <v>0.11840000000000001</v>
      </c>
      <c r="AA510" s="5">
        <v>2.42392E-3</v>
      </c>
      <c r="AB510" s="5">
        <v>1.8852700000000001E-3</v>
      </c>
      <c r="AC510" s="5">
        <v>0.51190000000000002</v>
      </c>
      <c r="AD510" s="40">
        <v>0</v>
      </c>
      <c r="AE510" s="19">
        <v>0.65943399999999996</v>
      </c>
      <c r="AF510" s="5">
        <v>1</v>
      </c>
      <c r="AG510" s="5">
        <v>1</v>
      </c>
      <c r="AH510" s="32">
        <v>1</v>
      </c>
      <c r="AI510" s="32">
        <v>0</v>
      </c>
      <c r="AJ510" s="32">
        <v>0</v>
      </c>
      <c r="AK510" s="16"/>
      <c r="AL510" s="34">
        <f t="shared" si="315"/>
        <v>-0.41582102615189787</v>
      </c>
      <c r="AM510" s="34">
        <f t="shared" si="316"/>
        <v>0.66876026218897233</v>
      </c>
      <c r="AN510" s="34">
        <f t="shared" si="317"/>
        <v>-0.29812632315993215</v>
      </c>
      <c r="AO510" s="34">
        <f t="shared" si="318"/>
        <v>-0.92771954943179757</v>
      </c>
      <c r="AP510" s="34">
        <f t="shared" si="319"/>
        <v>0.34473817138680002</v>
      </c>
      <c r="AQ510" s="34">
        <f t="shared" si="320"/>
        <v>-0.12225157551834864</v>
      </c>
      <c r="AR510" s="34">
        <f t="shared" si="321"/>
        <v>-0.31412593242169629</v>
      </c>
      <c r="AS510" s="34">
        <f t="shared" si="322"/>
        <v>1.3984333568776151</v>
      </c>
      <c r="AT510" s="34">
        <f t="shared" si="323"/>
        <v>0.81267074764423541</v>
      </c>
      <c r="AU510" s="34">
        <f t="shared" si="324"/>
        <v>-0.12379867185698959</v>
      </c>
      <c r="AV510" s="34">
        <f t="shared" si="325"/>
        <v>0.18112243752243304</v>
      </c>
      <c r="AW510" s="34">
        <f t="shared" si="326"/>
        <v>-6.4656427709753356E-2</v>
      </c>
      <c r="AX510" s="34">
        <f t="shared" si="327"/>
        <v>-0.19380681194991942</v>
      </c>
      <c r="AY510" s="34">
        <f t="shared" si="328"/>
        <v>-0.21011422768154267</v>
      </c>
      <c r="AZ510" s="34">
        <f t="shared" si="329"/>
        <v>-7.2213313151832839E-2</v>
      </c>
      <c r="BA510" s="34">
        <f t="shared" si="330"/>
        <v>-0.91609579950318976</v>
      </c>
      <c r="BB510" s="34">
        <f t="shared" si="331"/>
        <v>1.2902413946754123</v>
      </c>
      <c r="BC510" s="34">
        <f t="shared" si="332"/>
        <v>-2.2046582533143542</v>
      </c>
      <c r="BD510" s="34">
        <f t="shared" si="333"/>
        <v>-1.2662220668950619</v>
      </c>
      <c r="BE510" s="34">
        <f t="shared" si="334"/>
        <v>0.46351406854852822</v>
      </c>
      <c r="BF510" s="34">
        <f t="shared" si="335"/>
        <v>0.16838962478230532</v>
      </c>
      <c r="BG510" s="34">
        <f t="shared" si="336"/>
        <v>-6.8660839679435107E-2</v>
      </c>
      <c r="BH510" s="34">
        <f t="shared" si="337"/>
        <v>-6.8070015503850556E-2</v>
      </c>
      <c r="BI510" s="19">
        <f t="shared" si="345"/>
        <v>-0.44549123272715691</v>
      </c>
      <c r="BJ510" s="19">
        <f t="shared" si="346"/>
        <v>0.54829190814756279</v>
      </c>
      <c r="BK510" s="19">
        <f t="shared" si="347"/>
        <v>-0.40734864086287903</v>
      </c>
      <c r="BL510" s="19">
        <f t="shared" si="348"/>
        <v>0.19842486074616877</v>
      </c>
      <c r="BM510" s="19">
        <f t="shared" si="349"/>
        <v>-0.34842752245508385</v>
      </c>
      <c r="BN510" s="19">
        <f t="shared" si="350"/>
        <v>7.6271826639687804E-2</v>
      </c>
      <c r="BO510" s="19">
        <f t="shared" si="351"/>
        <v>-0.35486309676446126</v>
      </c>
      <c r="BP510" s="19">
        <f t="shared" si="352"/>
        <v>-0.30481391905090865</v>
      </c>
      <c r="BQ510" s="19">
        <f t="shared" si="353"/>
        <v>-0.15251520968371171</v>
      </c>
      <c r="BR510" s="19">
        <f t="shared" si="354"/>
        <v>-0.23153203117095855</v>
      </c>
      <c r="BS510" s="19">
        <f t="shared" si="355"/>
        <v>-0.23133508977909703</v>
      </c>
      <c r="BT510" s="19">
        <f>IF(AND('[1]Ponderación por derecho'!$B$13&lt;&gt;1,'[1]Ponderación por derecho'!$B$13&lt;&gt;0),"Error ponderación",IFERROR(IF(SUM($BI$1126:$BS$1126)=0,0,SUMPRODUCT($BI$1126:$BS$1126,BI510:BS510)),""))</f>
        <v>-4.4891618760811713E-2</v>
      </c>
      <c r="BU510" s="34">
        <f t="shared" si="356"/>
        <v>-4.0187940167681013E-2</v>
      </c>
      <c r="BV510" s="16">
        <f t="shared" si="357"/>
        <v>0</v>
      </c>
      <c r="BW510" s="34">
        <f t="shared" si="338"/>
        <v>-6.7551317877610866E-3</v>
      </c>
      <c r="BX510" s="34">
        <f t="shared" si="339"/>
        <v>-4.9550489627895586E-2</v>
      </c>
      <c r="BY510" s="34">
        <f t="shared" si="358"/>
        <v>-4.3565900771799115E-2</v>
      </c>
      <c r="BZ510" s="34">
        <f t="shared" si="359"/>
        <v>3.3290507395818597E-2</v>
      </c>
      <c r="CA510" s="19">
        <f t="shared" si="340"/>
        <v>2.4375837118633913E-2</v>
      </c>
      <c r="CB510" s="16"/>
      <c r="CC510" s="5">
        <f t="shared" si="341"/>
        <v>25394</v>
      </c>
      <c r="CD510" s="6">
        <f t="shared" si="342"/>
        <v>1.0860005375892777E-3</v>
      </c>
      <c r="CE510" s="19">
        <f t="shared" si="343"/>
        <v>2.163991435738517</v>
      </c>
      <c r="CF510" s="4">
        <f t="shared" si="344"/>
        <v>2.3500958625506225E-3</v>
      </c>
      <c r="CG510" s="3">
        <f>IF('Ponderación por derecho'!$D$20="Error ponderación","",CF510/$CF$1127)</f>
        <v>1.5788335384190636E-3</v>
      </c>
      <c r="CH510" s="39"/>
    </row>
    <row r="511" spans="1:86" ht="18.95" customHeight="1">
      <c r="A511" s="7">
        <v>25398</v>
      </c>
      <c r="B511" s="7" t="s">
        <v>549</v>
      </c>
      <c r="C511" s="7" t="s">
        <v>608</v>
      </c>
      <c r="D511" s="5">
        <v>0</v>
      </c>
      <c r="E511" s="5">
        <v>631</v>
      </c>
      <c r="F511" s="5">
        <v>81.594099999999997</v>
      </c>
      <c r="G511" s="5">
        <v>69.833420000000004</v>
      </c>
      <c r="H511" s="5">
        <v>76.887039999999999</v>
      </c>
      <c r="I511" s="5">
        <v>12.779809999999999</v>
      </c>
      <c r="J511" s="5">
        <v>46.684019999999997</v>
      </c>
      <c r="K511" s="85">
        <v>0</v>
      </c>
      <c r="L511" s="85">
        <v>4.3264999999999996E-3</v>
      </c>
      <c r="M511" s="85">
        <v>0.1882933</v>
      </c>
      <c r="N511" s="85">
        <v>0</v>
      </c>
      <c r="O511" s="85">
        <v>1.6954199999999999E-2</v>
      </c>
      <c r="P511" s="85">
        <v>0</v>
      </c>
      <c r="Q511" s="85">
        <v>2.6280999999999999E-2</v>
      </c>
      <c r="R511" s="85">
        <v>1.1814E-3</v>
      </c>
      <c r="S511" s="85">
        <v>9.7070000000000001E-4</v>
      </c>
      <c r="T511" s="5">
        <v>0.97578690000000001</v>
      </c>
      <c r="U511" s="5">
        <v>6.6586000000000006E-2</v>
      </c>
      <c r="V511" s="5">
        <v>0.78208230000000001</v>
      </c>
      <c r="W511" s="5">
        <v>0.5169492</v>
      </c>
      <c r="X511" s="5">
        <v>0.59200969999999997</v>
      </c>
      <c r="Y511" s="5">
        <v>0.89709439999999996</v>
      </c>
      <c r="Z511" s="5">
        <v>0.19518720000000001</v>
      </c>
      <c r="AA511" s="5">
        <v>1.030111E-2</v>
      </c>
      <c r="AB511" s="5">
        <v>4.75436E-3</v>
      </c>
      <c r="AC511" s="5">
        <v>0.47649999999999998</v>
      </c>
      <c r="AD511" s="40">
        <v>41122.979397781302</v>
      </c>
      <c r="AE511" s="19">
        <v>0.84811320000000001</v>
      </c>
      <c r="AF511" s="5">
        <v>0</v>
      </c>
      <c r="AG511" s="5">
        <v>0</v>
      </c>
      <c r="AH511" s="32">
        <v>1</v>
      </c>
      <c r="AI511" s="32">
        <v>0</v>
      </c>
      <c r="AJ511" s="32">
        <v>0</v>
      </c>
      <c r="AK511" s="16"/>
      <c r="AL511" s="34">
        <f t="shared" si="315"/>
        <v>0.7409205282028718</v>
      </c>
      <c r="AM511" s="34">
        <f t="shared" si="316"/>
        <v>1.367592285978086</v>
      </c>
      <c r="AN511" s="34">
        <f t="shared" si="317"/>
        <v>0.298236826380675</v>
      </c>
      <c r="AO511" s="34">
        <f t="shared" si="318"/>
        <v>-0.617715183126057</v>
      </c>
      <c r="AP511" s="34">
        <f t="shared" si="319"/>
        <v>1.6492815942467389</v>
      </c>
      <c r="AQ511" s="34">
        <f t="shared" si="320"/>
        <v>-0.3929029539360685</v>
      </c>
      <c r="AR511" s="34">
        <f t="shared" si="321"/>
        <v>-0.45770001610600552</v>
      </c>
      <c r="AS511" s="34">
        <f t="shared" si="322"/>
        <v>1.9697696848983157</v>
      </c>
      <c r="AT511" s="34">
        <f t="shared" si="323"/>
        <v>-0.15074875333706975</v>
      </c>
      <c r="AU511" s="34">
        <f t="shared" si="324"/>
        <v>7.8174088665516699E-4</v>
      </c>
      <c r="AV511" s="34">
        <f t="shared" si="325"/>
        <v>-0.64879765232385067</v>
      </c>
      <c r="AW511" s="34">
        <f t="shared" si="326"/>
        <v>0.32461287953294932</v>
      </c>
      <c r="AX511" s="34">
        <f t="shared" si="327"/>
        <v>-0.16427924089807544</v>
      </c>
      <c r="AY511" s="34">
        <f t="shared" si="328"/>
        <v>-0.17242587941421936</v>
      </c>
      <c r="AZ511" s="34">
        <f t="shared" si="329"/>
        <v>0.58711121657196597</v>
      </c>
      <c r="BA511" s="34">
        <f t="shared" si="330"/>
        <v>-1.3208953789722631</v>
      </c>
      <c r="BB511" s="34">
        <f t="shared" si="331"/>
        <v>-0.44914413857161561</v>
      </c>
      <c r="BC511" s="34">
        <f t="shared" si="332"/>
        <v>-1.2884440300372495</v>
      </c>
      <c r="BD511" s="34">
        <f t="shared" si="333"/>
        <v>-2.5772089046877213</v>
      </c>
      <c r="BE511" s="34">
        <f t="shared" si="334"/>
        <v>0.53984989523984417</v>
      </c>
      <c r="BF511" s="34">
        <f t="shared" si="335"/>
        <v>0.93661791250271875</v>
      </c>
      <c r="BG511" s="34">
        <f t="shared" si="336"/>
        <v>0.54708378904452859</v>
      </c>
      <c r="BH511" s="34">
        <f t="shared" si="337"/>
        <v>3.4480731009993658E-3</v>
      </c>
      <c r="BI511" s="19">
        <f t="shared" si="345"/>
        <v>-0.47185383550921883</v>
      </c>
      <c r="BJ511" s="19">
        <f t="shared" si="346"/>
        <v>0.15358271043348828</v>
      </c>
      <c r="BK511" s="19">
        <f t="shared" si="347"/>
        <v>0.47408206102131262</v>
      </c>
      <c r="BL511" s="19">
        <f t="shared" si="348"/>
        <v>0.29508588743290104</v>
      </c>
      <c r="BM511" s="19">
        <f t="shared" si="349"/>
        <v>-0.30904852318477577</v>
      </c>
      <c r="BN511" s="19">
        <f t="shared" si="350"/>
        <v>0.21065759037295509</v>
      </c>
      <c r="BO511" s="19">
        <f t="shared" si="351"/>
        <v>9.8002970992952756E-2</v>
      </c>
      <c r="BP511" s="19">
        <f t="shared" si="352"/>
        <v>0.28832064365239818</v>
      </c>
      <c r="BQ511" s="19">
        <f t="shared" si="353"/>
        <v>0.50170418709712372</v>
      </c>
      <c r="BR511" s="19">
        <f t="shared" si="354"/>
        <v>0.371859479277727</v>
      </c>
      <c r="BS511" s="19">
        <f t="shared" si="355"/>
        <v>0.19064757396321727</v>
      </c>
      <c r="BT511" s="19">
        <f>IF(AND('[1]Ponderación por derecho'!$B$13&lt;&gt;1,'[1]Ponderación por derecho'!$B$13&lt;&gt;0),"Error ponderación",IFERROR(IF(SUM($BI$1126:$BS$1126)=0,0,SUMPRODUCT($BI$1126:$BS$1126,BI511:BS511)),""))</f>
        <v>0.14291530469506056</v>
      </c>
      <c r="BU511" s="34">
        <f t="shared" si="356"/>
        <v>0.14956028938039384</v>
      </c>
      <c r="BV511" s="16">
        <f t="shared" si="357"/>
        <v>0</v>
      </c>
      <c r="BW511" s="34">
        <f t="shared" si="338"/>
        <v>-0.51918012883071585</v>
      </c>
      <c r="BX511" s="34">
        <f t="shared" si="339"/>
        <v>-4.7235193956484664E-2</v>
      </c>
      <c r="BY511" s="34">
        <f t="shared" si="358"/>
        <v>0.73585719375712888</v>
      </c>
      <c r="BZ511" s="34">
        <f t="shared" si="359"/>
        <v>-5.6480623656642782E-2</v>
      </c>
      <c r="CA511" s="19">
        <f t="shared" si="340"/>
        <v>-4.3857686271812184E-2</v>
      </c>
      <c r="CB511" s="16"/>
      <c r="CC511" s="5">
        <f t="shared" si="341"/>
        <v>25398</v>
      </c>
      <c r="CD511" s="6">
        <f t="shared" si="342"/>
        <v>9.2279334664534639E-5</v>
      </c>
      <c r="CE511" s="19">
        <f t="shared" si="343"/>
        <v>1.4167650308694046</v>
      </c>
      <c r="CF511" s="4">
        <f t="shared" si="344"/>
        <v>1.3073813442460755E-4</v>
      </c>
      <c r="CG511" s="3">
        <f>IF('Ponderación por derecho'!$D$20="Error ponderación","",CF511/$CF$1127)</f>
        <v>8.7832055989360333E-5</v>
      </c>
      <c r="CH511" s="39"/>
    </row>
    <row r="512" spans="1:86" ht="18.95" customHeight="1">
      <c r="A512" s="7">
        <v>25402</v>
      </c>
      <c r="B512" s="7" t="s">
        <v>549</v>
      </c>
      <c r="C512" s="7" t="s">
        <v>607</v>
      </c>
      <c r="D512" s="5">
        <v>0</v>
      </c>
      <c r="E512" s="5">
        <v>664</v>
      </c>
      <c r="F512" s="5">
        <v>46.349449999999997</v>
      </c>
      <c r="G512" s="5">
        <v>47.527819999999998</v>
      </c>
      <c r="H512" s="5">
        <v>66.748639999999995</v>
      </c>
      <c r="I512" s="5">
        <v>6.1868999999999996</v>
      </c>
      <c r="J512" s="5">
        <v>15.09707</v>
      </c>
      <c r="K512" s="85"/>
      <c r="L512" s="85">
        <v>0</v>
      </c>
      <c r="M512" s="85"/>
      <c r="N512" s="85"/>
      <c r="O512" s="85">
        <v>0</v>
      </c>
      <c r="P512" s="85">
        <v>0</v>
      </c>
      <c r="Q512" s="85">
        <v>0</v>
      </c>
      <c r="R512" s="85">
        <v>0</v>
      </c>
      <c r="S512" s="85">
        <v>0</v>
      </c>
      <c r="T512" s="5">
        <v>0.98289269999999995</v>
      </c>
      <c r="U512" s="5">
        <v>0.1944013</v>
      </c>
      <c r="V512" s="5">
        <v>0.8055987</v>
      </c>
      <c r="W512" s="5">
        <v>0.6858476</v>
      </c>
      <c r="X512" s="5">
        <v>0.76205290000000003</v>
      </c>
      <c r="Y512" s="5">
        <v>0.90824260000000001</v>
      </c>
      <c r="Z512" s="5">
        <v>0.26666669999999998</v>
      </c>
      <c r="AA512" s="5">
        <v>0</v>
      </c>
      <c r="AB512" s="5">
        <v>0</v>
      </c>
      <c r="AC512" s="5">
        <v>0.60560000000000003</v>
      </c>
      <c r="AD512" s="40">
        <v>407653.76506024098</v>
      </c>
      <c r="AE512" s="19">
        <v>0.75377360000000004</v>
      </c>
      <c r="AF512" s="5">
        <v>0</v>
      </c>
      <c r="AG512" s="5">
        <v>0</v>
      </c>
      <c r="AH512" s="32">
        <v>1</v>
      </c>
      <c r="AI512" s="32">
        <v>0</v>
      </c>
      <c r="AJ512" s="32">
        <v>0</v>
      </c>
      <c r="AK512" s="16"/>
      <c r="AL512" s="34">
        <f t="shared" si="315"/>
        <v>-1.4105150510130946</v>
      </c>
      <c r="AM512" s="34">
        <f t="shared" si="316"/>
        <v>-0.87302574201269179</v>
      </c>
      <c r="AN512" s="34">
        <f t="shared" si="317"/>
        <v>-0.92084208597601613</v>
      </c>
      <c r="AO512" s="34">
        <f t="shared" si="318"/>
        <v>-1.206168533156873</v>
      </c>
      <c r="AP512" s="34">
        <f t="shared" si="319"/>
        <v>-0.73647629737402476</v>
      </c>
      <c r="AQ512" s="34" t="str">
        <f t="shared" si="320"/>
        <v/>
      </c>
      <c r="AR512" s="34">
        <f t="shared" si="321"/>
        <v>-0.60911705809610017</v>
      </c>
      <c r="AS512" s="34" t="str">
        <f t="shared" si="322"/>
        <v/>
      </c>
      <c r="AT512" s="34" t="str">
        <f t="shared" si="323"/>
        <v/>
      </c>
      <c r="AU512" s="34">
        <f t="shared" si="324"/>
        <v>-0.42992876172112682</v>
      </c>
      <c r="AV512" s="34">
        <f t="shared" si="325"/>
        <v>-0.64879765232385067</v>
      </c>
      <c r="AW512" s="34">
        <f t="shared" si="326"/>
        <v>-0.41165100414070804</v>
      </c>
      <c r="AX512" s="34">
        <f t="shared" si="327"/>
        <v>-0.20200785050292994</v>
      </c>
      <c r="AY512" s="34">
        <f t="shared" si="328"/>
        <v>-0.21011422768154267</v>
      </c>
      <c r="AZ512" s="34">
        <f t="shared" si="329"/>
        <v>0.71055573915443948</v>
      </c>
      <c r="BA512" s="34">
        <f t="shared" si="330"/>
        <v>-0.10595197762643477</v>
      </c>
      <c r="BB512" s="34">
        <f t="shared" si="331"/>
        <v>0.12769038503816718</v>
      </c>
      <c r="BC512" s="34">
        <f t="shared" si="332"/>
        <v>0.59768775384087769</v>
      </c>
      <c r="BD512" s="34">
        <f t="shared" si="333"/>
        <v>-0.53935041425523933</v>
      </c>
      <c r="BE512" s="34">
        <f t="shared" si="334"/>
        <v>0.71030699351127924</v>
      </c>
      <c r="BF512" s="34">
        <f t="shared" si="335"/>
        <v>1.6517445728329725</v>
      </c>
      <c r="BG512" s="34">
        <f t="shared" si="336"/>
        <v>-0.258133953880894</v>
      </c>
      <c r="BH512" s="34">
        <f t="shared" si="337"/>
        <v>-0.11506432621005545</v>
      </c>
      <c r="BI512" s="19">
        <f t="shared" si="345"/>
        <v>-0.51339703180122542</v>
      </c>
      <c r="BJ512" s="19">
        <f t="shared" si="346"/>
        <v>-0.4514841383568749</v>
      </c>
      <c r="BK512" s="19">
        <f t="shared" si="347"/>
        <v>-0.40641364858610846</v>
      </c>
      <c r="BL512" s="19">
        <f t="shared" si="348"/>
        <v>-1.4105150510130946</v>
      </c>
      <c r="BM512" s="19">
        <f t="shared" si="349"/>
        <v>-0.56858515778346364</v>
      </c>
      <c r="BN512" s="19">
        <f t="shared" si="350"/>
        <v>-0.44966856994188875</v>
      </c>
      <c r="BO512" s="19">
        <f t="shared" si="351"/>
        <v>-0.30242126604771385</v>
      </c>
      <c r="BP512" s="19">
        <f t="shared" si="352"/>
        <v>-0.80626145075801225</v>
      </c>
      <c r="BQ512" s="19">
        <f t="shared" si="353"/>
        <v>1.0371764712778416E-2</v>
      </c>
      <c r="BR512" s="19">
        <f t="shared" si="354"/>
        <v>-0.62625441085851041</v>
      </c>
      <c r="BS512" s="19">
        <f t="shared" si="355"/>
        <v>-0.5785645349682309</v>
      </c>
      <c r="BT512" s="19">
        <f>IF(AND('[1]Ponderación por derecho'!$B$13&lt;&gt;1,'[1]Ponderación por derecho'!$B$13&lt;&gt;0),"Error ponderación",IFERROR(IF(SUM($BI$1126:$BS$1126)=0,0,SUMPRODUCT($BI$1126:$BS$1126,BI512:BS512)),""))</f>
        <v>-0.37640803167779852</v>
      </c>
      <c r="BU512" s="34">
        <f t="shared" si="356"/>
        <v>-0.37513114279091692</v>
      </c>
      <c r="BV512" s="16">
        <f t="shared" si="357"/>
        <v>0</v>
      </c>
      <c r="BW512" s="34">
        <f t="shared" si="338"/>
        <v>1.3495788293118096</v>
      </c>
      <c r="BX512" s="34">
        <f t="shared" si="339"/>
        <v>-2.6598869596948519E-2</v>
      </c>
      <c r="BY512" s="34">
        <f t="shared" si="358"/>
        <v>0.3461456464926651</v>
      </c>
      <c r="BZ512" s="34">
        <f t="shared" si="359"/>
        <v>-0.55637520206917535</v>
      </c>
      <c r="CA512" s="19">
        <f t="shared" si="340"/>
        <v>-0.42381912831864826</v>
      </c>
      <c r="CB512" s="16"/>
      <c r="CC512" s="5">
        <f t="shared" si="341"/>
        <v>25402</v>
      </c>
      <c r="CD512" s="6">
        <f t="shared" si="342"/>
        <v>9.7105353751586373E-5</v>
      </c>
      <c r="CE512" s="19">
        <f t="shared" si="343"/>
        <v>0.53264228770360322</v>
      </c>
      <c r="CF512" s="4">
        <f t="shared" si="344"/>
        <v>5.1722417770512632E-5</v>
      </c>
      <c r="CG512" s="3">
        <f>IF('Ponderación por derecho'!$D$20="Error ponderación","",CF512/$CF$1127)</f>
        <v>3.4747981631514611E-5</v>
      </c>
      <c r="CH512" s="39"/>
    </row>
    <row r="513" spans="1:86" ht="18.95" customHeight="1">
      <c r="A513" s="7">
        <v>25407</v>
      </c>
      <c r="B513" s="7" t="s">
        <v>549</v>
      </c>
      <c r="C513" s="7" t="s">
        <v>606</v>
      </c>
      <c r="D513" s="5">
        <v>0</v>
      </c>
      <c r="E513" s="5">
        <v>92</v>
      </c>
      <c r="F513" s="5">
        <v>60.978929999999998</v>
      </c>
      <c r="G513" s="5">
        <v>51.738950000000003</v>
      </c>
      <c r="H513" s="5">
        <v>72.434520000000006</v>
      </c>
      <c r="I513" s="5">
        <v>9.3602399999999992</v>
      </c>
      <c r="J513" s="5">
        <v>20.978960000000001</v>
      </c>
      <c r="K513" s="85">
        <v>0</v>
      </c>
      <c r="L513" s="85">
        <v>9.2416000000000009E-3</v>
      </c>
      <c r="M513" s="85">
        <v>2.2071E-2</v>
      </c>
      <c r="N513" s="85">
        <v>0</v>
      </c>
      <c r="O513" s="85">
        <v>3.24652E-2</v>
      </c>
      <c r="P513" s="85">
        <v>1.6248700000000001E-2</v>
      </c>
      <c r="Q513" s="85">
        <v>0</v>
      </c>
      <c r="R513" s="85">
        <v>3.1309400000000001E-2</v>
      </c>
      <c r="S513" s="85">
        <v>1.11801E-2</v>
      </c>
      <c r="T513" s="5"/>
      <c r="U513" s="5">
        <v>8.5714299999999993E-2</v>
      </c>
      <c r="V513" s="5">
        <v>0.78571429999999998</v>
      </c>
      <c r="W513" s="5">
        <v>0.67142860000000004</v>
      </c>
      <c r="X513" s="5">
        <v>0.97142859999999998</v>
      </c>
      <c r="Y513" s="5">
        <v>0.82857139999999996</v>
      </c>
      <c r="Z513" s="5">
        <v>0.31818180000000001</v>
      </c>
      <c r="AA513" s="5">
        <v>0</v>
      </c>
      <c r="AB513" s="5">
        <v>0</v>
      </c>
      <c r="AC513" s="5">
        <v>0.4592</v>
      </c>
      <c r="AD513" s="40">
        <v>0</v>
      </c>
      <c r="AE513" s="19">
        <v>0.75377360000000004</v>
      </c>
      <c r="AF513" s="5">
        <v>0</v>
      </c>
      <c r="AG513" s="5">
        <v>0</v>
      </c>
      <c r="AH513" s="32">
        <v>0</v>
      </c>
      <c r="AI513" s="32">
        <v>0</v>
      </c>
      <c r="AJ513" s="32">
        <v>1</v>
      </c>
      <c r="AK513" s="16"/>
      <c r="AL513" s="34">
        <f t="shared" si="315"/>
        <v>-0.51748919382829073</v>
      </c>
      <c r="AM513" s="34">
        <f t="shared" si="316"/>
        <v>-0.45001386175783153</v>
      </c>
      <c r="AN513" s="34">
        <f t="shared" si="317"/>
        <v>-0.23715073367282491</v>
      </c>
      <c r="AO513" s="34">
        <f t="shared" si="318"/>
        <v>-0.92293054662485752</v>
      </c>
      <c r="AP513" s="34">
        <f t="shared" si="319"/>
        <v>-0.29221797280817541</v>
      </c>
      <c r="AQ513" s="34">
        <f t="shared" si="320"/>
        <v>-0.3929029539360685</v>
      </c>
      <c r="AR513" s="34">
        <f t="shared" si="321"/>
        <v>-0.28568339687902899</v>
      </c>
      <c r="AS513" s="34">
        <f t="shared" si="322"/>
        <v>-0.61650653063247607</v>
      </c>
      <c r="AT513" s="34">
        <f t="shared" si="323"/>
        <v>-0.15074875333706975</v>
      </c>
      <c r="AU513" s="34">
        <f t="shared" si="324"/>
        <v>0.39482867945935735</v>
      </c>
      <c r="AV513" s="34">
        <f t="shared" si="325"/>
        <v>-0.25538847070421244</v>
      </c>
      <c r="AW513" s="34">
        <f t="shared" si="326"/>
        <v>-0.41165100414070804</v>
      </c>
      <c r="AX513" s="34">
        <f t="shared" si="327"/>
        <v>0.79787375569499719</v>
      </c>
      <c r="AY513" s="34">
        <f t="shared" si="328"/>
        <v>0.22396375981562591</v>
      </c>
      <c r="AZ513" s="34" t="str">
        <f t="shared" si="329"/>
        <v/>
      </c>
      <c r="BA513" s="34">
        <f t="shared" si="330"/>
        <v>-1.1390720615449801</v>
      </c>
      <c r="BB513" s="34">
        <f t="shared" si="331"/>
        <v>-0.36005469504494003</v>
      </c>
      <c r="BC513" s="34">
        <f t="shared" si="332"/>
        <v>0.43666707992248277</v>
      </c>
      <c r="BD513" s="34">
        <f t="shared" si="333"/>
        <v>1.9698828155078087</v>
      </c>
      <c r="BE513" s="34">
        <f t="shared" si="334"/>
        <v>-0.50787366056768468</v>
      </c>
      <c r="BF513" s="34">
        <f t="shared" si="335"/>
        <v>2.1671345996179823</v>
      </c>
      <c r="BG513" s="34">
        <f t="shared" si="336"/>
        <v>-0.258133953880894</v>
      </c>
      <c r="BH513" s="34">
        <f t="shared" si="337"/>
        <v>-0.11506432621005545</v>
      </c>
      <c r="BI513" s="19">
        <f t="shared" si="345"/>
        <v>-0.58970858305129115</v>
      </c>
      <c r="BJ513" s="19">
        <f t="shared" si="346"/>
        <v>-0.36525065122726685</v>
      </c>
      <c r="BK513" s="19">
        <f t="shared" si="347"/>
        <v>-0.23244288151276135</v>
      </c>
      <c r="BL513" s="19">
        <f t="shared" si="348"/>
        <v>-0.33411897358268022</v>
      </c>
      <c r="BM513" s="19">
        <f t="shared" si="349"/>
        <v>0.69083117405299677</v>
      </c>
      <c r="BN513" s="19">
        <f t="shared" si="350"/>
        <v>-0.4269171083667293</v>
      </c>
      <c r="BO513" s="19">
        <f t="shared" si="351"/>
        <v>-0.66729077538278281</v>
      </c>
      <c r="BP513" s="19">
        <f t="shared" si="352"/>
        <v>0.14019228093335323</v>
      </c>
      <c r="BQ513" s="19">
        <f t="shared" si="353"/>
        <v>0.62453638853510585</v>
      </c>
      <c r="BR513" s="19">
        <f t="shared" si="354"/>
        <v>-0.18388646263118627</v>
      </c>
      <c r="BS513" s="19">
        <f t="shared" si="355"/>
        <v>-0.13619658674090676</v>
      </c>
      <c r="BT513" s="19">
        <f>IF(AND('[1]Ponderación por derecho'!$B$13&lt;&gt;1,'[1]Ponderación por derecho'!$B$13&lt;&gt;0),"Error ponderación",IFERROR(IF(SUM($BI$1126:$BS$1126)=0,0,SUMPRODUCT($BI$1126:$BS$1126,BI513:BS513)),""))</f>
        <v>-0.53477065044686356</v>
      </c>
      <c r="BU513" s="34">
        <f t="shared" si="356"/>
        <v>-0.53513071035258475</v>
      </c>
      <c r="BV513" s="16">
        <f t="shared" si="357"/>
        <v>0</v>
      </c>
      <c r="BW513" s="34">
        <f t="shared" si="338"/>
        <v>-0.76960251439125527</v>
      </c>
      <c r="BX513" s="34">
        <f t="shared" si="339"/>
        <v>-4.9550489627895586E-2</v>
      </c>
      <c r="BY513" s="34">
        <f t="shared" si="358"/>
        <v>0.3461456464926651</v>
      </c>
      <c r="BZ513" s="34">
        <f t="shared" si="359"/>
        <v>0.15766911917549523</v>
      </c>
      <c r="CA513" s="19">
        <f t="shared" si="340"/>
        <v>0.11891392321203714</v>
      </c>
      <c r="CB513" s="16"/>
      <c r="CC513" s="5">
        <f t="shared" si="341"/>
        <v>25407</v>
      </c>
      <c r="CD513" s="6">
        <f t="shared" si="342"/>
        <v>1.3454356242689679E-5</v>
      </c>
      <c r="CE513" s="19">
        <f t="shared" si="343"/>
        <v>0.74601923875972787</v>
      </c>
      <c r="CF513" s="4">
        <f t="shared" si="344"/>
        <v>1.0037208602173547E-5</v>
      </c>
      <c r="CG513" s="3">
        <f>IF('Ponderación por derecho'!$D$20="Error ponderación","",CF513/$CF$1127)</f>
        <v>6.7431638963104507E-6</v>
      </c>
      <c r="CH513" s="39"/>
    </row>
    <row r="514" spans="1:86" ht="18.95" customHeight="1">
      <c r="A514" s="7">
        <v>25426</v>
      </c>
      <c r="B514" s="7" t="s">
        <v>549</v>
      </c>
      <c r="C514" s="7" t="s">
        <v>605</v>
      </c>
      <c r="D514" s="5">
        <v>0</v>
      </c>
      <c r="E514" s="5">
        <v>75</v>
      </c>
      <c r="F514" s="5">
        <v>74.461280000000002</v>
      </c>
      <c r="G514" s="5">
        <v>57.891300000000001</v>
      </c>
      <c r="H514" s="5">
        <v>79.388660000000002</v>
      </c>
      <c r="I514" s="5">
        <v>20.926010000000002</v>
      </c>
      <c r="J514" s="5">
        <v>27.118259999999999</v>
      </c>
      <c r="K514" s="85">
        <v>0</v>
      </c>
      <c r="L514" s="85">
        <v>7.2759000000000001E-3</v>
      </c>
      <c r="M514" s="85">
        <v>0</v>
      </c>
      <c r="N514" s="85">
        <v>0</v>
      </c>
      <c r="O514" s="85">
        <v>5.0793000000000001E-3</v>
      </c>
      <c r="P514" s="85">
        <v>2.1754999999999999E-3</v>
      </c>
      <c r="Q514" s="85">
        <v>2.3411E-3</v>
      </c>
      <c r="R514" s="85">
        <v>0</v>
      </c>
      <c r="S514" s="85">
        <v>1.10738E-2</v>
      </c>
      <c r="T514" s="5">
        <v>0.97916669999999995</v>
      </c>
      <c r="U514" s="5">
        <v>0.3125</v>
      </c>
      <c r="V514" s="5">
        <v>0.8125</v>
      </c>
      <c r="W514" s="5">
        <v>0.7291666</v>
      </c>
      <c r="X514" s="5">
        <v>0.75</v>
      </c>
      <c r="Y514" s="5">
        <v>0.91666669999999995</v>
      </c>
      <c r="Z514" s="5">
        <v>7.1428599999999995E-2</v>
      </c>
      <c r="AA514" s="5">
        <v>6.6666700000000004E-3</v>
      </c>
      <c r="AB514" s="5">
        <v>0</v>
      </c>
      <c r="AC514" s="5">
        <v>0.52869999999999995</v>
      </c>
      <c r="AD514" s="40">
        <v>172909.33333333334</v>
      </c>
      <c r="AE514" s="19">
        <v>0.65943399999999996</v>
      </c>
      <c r="AF514" s="5">
        <v>0</v>
      </c>
      <c r="AG514" s="5">
        <v>0</v>
      </c>
      <c r="AH514" s="32">
        <v>0</v>
      </c>
      <c r="AI514" s="32">
        <v>0</v>
      </c>
      <c r="AJ514" s="32">
        <v>1</v>
      </c>
      <c r="AK514" s="16"/>
      <c r="AL514" s="34">
        <f t="shared" si="315"/>
        <v>0.30551252363641368</v>
      </c>
      <c r="AM514" s="34">
        <f t="shared" si="316"/>
        <v>0.16799535227402837</v>
      </c>
      <c r="AN514" s="34">
        <f t="shared" si="317"/>
        <v>0.59904091664439985</v>
      </c>
      <c r="AO514" s="34">
        <f t="shared" si="318"/>
        <v>0.10937781223123354</v>
      </c>
      <c r="AP514" s="34">
        <f t="shared" si="319"/>
        <v>0.17148249285968276</v>
      </c>
      <c r="AQ514" s="34">
        <f t="shared" si="320"/>
        <v>-0.3929029539360685</v>
      </c>
      <c r="AR514" s="34">
        <f t="shared" si="321"/>
        <v>-0.35447814539166717</v>
      </c>
      <c r="AS514" s="34">
        <f t="shared" si="322"/>
        <v>-0.95991233330143277</v>
      </c>
      <c r="AT514" s="34">
        <f t="shared" si="323"/>
        <v>-0.15074875333706975</v>
      </c>
      <c r="AU514" s="34">
        <f t="shared" si="324"/>
        <v>-0.30089242524428289</v>
      </c>
      <c r="AV514" s="34">
        <f t="shared" si="325"/>
        <v>-0.59612502776843868</v>
      </c>
      <c r="AW514" s="34">
        <f t="shared" si="326"/>
        <v>-0.34606493899598756</v>
      </c>
      <c r="AX514" s="34">
        <f t="shared" si="327"/>
        <v>-0.20200785050292994</v>
      </c>
      <c r="AY514" s="34">
        <f t="shared" si="328"/>
        <v>0.21983656148368352</v>
      </c>
      <c r="AZ514" s="34">
        <f t="shared" si="329"/>
        <v>0.64582632217925007</v>
      </c>
      <c r="BA514" s="34">
        <f t="shared" si="330"/>
        <v>1.0166306574142887</v>
      </c>
      <c r="BB514" s="34">
        <f t="shared" si="331"/>
        <v>0.2969725922547562</v>
      </c>
      <c r="BC514" s="34">
        <f t="shared" si="332"/>
        <v>1.0814421455095766</v>
      </c>
      <c r="BD514" s="34">
        <f t="shared" si="333"/>
        <v>-0.6837966761424169</v>
      </c>
      <c r="BE514" s="34">
        <f t="shared" si="334"/>
        <v>0.83911232904063626</v>
      </c>
      <c r="BF514" s="34">
        <f t="shared" si="335"/>
        <v>-0.30154231952391547</v>
      </c>
      <c r="BG514" s="34">
        <f t="shared" si="336"/>
        <v>0.26298667974292195</v>
      </c>
      <c r="BH514" s="34">
        <f t="shared" si="337"/>
        <v>-0.11506432621005545</v>
      </c>
      <c r="BI514" s="19">
        <f t="shared" si="345"/>
        <v>0.40758954004087333</v>
      </c>
      <c r="BJ514" s="19">
        <f t="shared" si="346"/>
        <v>3.6829933045705802E-2</v>
      </c>
      <c r="BK514" s="19">
        <f t="shared" si="347"/>
        <v>0.14234744528151919</v>
      </c>
      <c r="BL514" s="19">
        <f t="shared" si="348"/>
        <v>7.7381885149671967E-2</v>
      </c>
      <c r="BM514" s="19">
        <f t="shared" si="349"/>
        <v>-0.27106886950900572</v>
      </c>
      <c r="BN514" s="19">
        <f t="shared" si="350"/>
        <v>0.18283327496953708</v>
      </c>
      <c r="BO514" s="19">
        <f t="shared" si="351"/>
        <v>0.13637973180483201</v>
      </c>
      <c r="BP514" s="19">
        <f t="shared" si="352"/>
        <v>5.1752336566741872E-2</v>
      </c>
      <c r="BQ514" s="19">
        <f t="shared" si="353"/>
        <v>7.4602255198727263E-2</v>
      </c>
      <c r="BR514" s="19">
        <f t="shared" si="354"/>
        <v>0.26277858828767303</v>
      </c>
      <c r="BS514" s="19">
        <f t="shared" si="355"/>
        <v>0.13676158630334725</v>
      </c>
      <c r="BT514" s="19">
        <f>IF(AND('[1]Ponderación por derecho'!$B$13&lt;&gt;1,'[1]Ponderación por derecho'!$B$13&lt;&gt;0),"Error ponderación",IFERROR(IF(SUM($BI$1126:$BS$1126)=0,0,SUMPRODUCT($BI$1126:$BS$1126,BI514:BS514)),""))</f>
        <v>0.13040583500241829</v>
      </c>
      <c r="BU514" s="34">
        <f t="shared" si="356"/>
        <v>0.13692151290141119</v>
      </c>
      <c r="BV514" s="16">
        <f t="shared" si="357"/>
        <v>0</v>
      </c>
      <c r="BW514" s="34">
        <f t="shared" si="338"/>
        <v>0.23642961257160588</v>
      </c>
      <c r="BX514" s="34">
        <f t="shared" si="339"/>
        <v>-3.9815391712426595E-2</v>
      </c>
      <c r="BY514" s="34">
        <f t="shared" si="358"/>
        <v>-4.3565900771799115E-2</v>
      </c>
      <c r="BZ514" s="34">
        <f t="shared" si="359"/>
        <v>-5.1016106695793394E-2</v>
      </c>
      <c r="CA514" s="19">
        <f t="shared" si="340"/>
        <v>-3.9704199048311468E-2</v>
      </c>
      <c r="CB514" s="16"/>
      <c r="CC514" s="5">
        <f t="shared" si="341"/>
        <v>25426</v>
      </c>
      <c r="CD514" s="6">
        <f t="shared" si="342"/>
        <v>1.0968225197844846E-5</v>
      </c>
      <c r="CE514" s="19">
        <f t="shared" si="343"/>
        <v>1.4080197711787747</v>
      </c>
      <c r="CF514" s="4">
        <f t="shared" si="344"/>
        <v>1.5443477933306772E-5</v>
      </c>
      <c r="CG514" s="3">
        <f>IF('Ponderación por derecho'!$D$20="Error ponderación","",CF514/$CF$1127)</f>
        <v>1.0375185667735391E-5</v>
      </c>
      <c r="CH514" s="39"/>
    </row>
    <row r="515" spans="1:86" ht="18.95" customHeight="1">
      <c r="A515" s="7">
        <v>25430</v>
      </c>
      <c r="B515" s="7" t="s">
        <v>549</v>
      </c>
      <c r="C515" s="7" t="s">
        <v>604</v>
      </c>
      <c r="D515" s="5">
        <v>0</v>
      </c>
      <c r="E515" s="5">
        <v>2502</v>
      </c>
      <c r="F515" s="5">
        <v>21.901959999999999</v>
      </c>
      <c r="G515" s="5">
        <v>36.098379999999999</v>
      </c>
      <c r="H515" s="5">
        <v>43.514530000000001</v>
      </c>
      <c r="I515" s="5">
        <v>6.3274100000000004</v>
      </c>
      <c r="J515" s="5">
        <v>5.556254</v>
      </c>
      <c r="K515" s="85">
        <v>0.50256590000000001</v>
      </c>
      <c r="L515" s="85">
        <v>6.7438600000000001E-2</v>
      </c>
      <c r="M515" s="85">
        <v>2.17457E-2</v>
      </c>
      <c r="N515" s="85">
        <v>0</v>
      </c>
      <c r="O515" s="85">
        <v>7.3609000000000001E-3</v>
      </c>
      <c r="P515" s="85">
        <v>2.0518000000000002E-2</v>
      </c>
      <c r="Q515" s="85">
        <v>9.0787000000000003E-3</v>
      </c>
      <c r="R515" s="85">
        <v>5.4000000000000003E-3</v>
      </c>
      <c r="S515" s="85">
        <v>0</v>
      </c>
      <c r="T515" s="5">
        <v>0.95352269999999995</v>
      </c>
      <c r="U515" s="5">
        <v>0.26779789999999998</v>
      </c>
      <c r="V515" s="5">
        <v>0.8281077</v>
      </c>
      <c r="W515" s="5">
        <v>0.68793800000000005</v>
      </c>
      <c r="X515" s="5">
        <v>0.80118040000000001</v>
      </c>
      <c r="Y515" s="5">
        <v>0.90852080000000002</v>
      </c>
      <c r="Z515" s="5">
        <v>0.10510510000000001</v>
      </c>
      <c r="AA515" s="5">
        <v>0</v>
      </c>
      <c r="AB515" s="5">
        <v>1.19904E-3</v>
      </c>
      <c r="AC515" s="5">
        <v>0.629</v>
      </c>
      <c r="AD515" s="40">
        <v>107174.26059152678</v>
      </c>
      <c r="AE515" s="19">
        <v>0.75377360000000004</v>
      </c>
      <c r="AF515" s="5">
        <v>1</v>
      </c>
      <c r="AG515" s="5">
        <v>0</v>
      </c>
      <c r="AH515" s="32">
        <v>0</v>
      </c>
      <c r="AI515" s="32">
        <v>0</v>
      </c>
      <c r="AJ515" s="32">
        <v>1</v>
      </c>
      <c r="AK515" s="16"/>
      <c r="AL515" s="34">
        <f t="shared" ref="AL515:AL578" si="360">IF(OR(ISBLANK(F515),ISNA(F515)),"",(F515-AL$1126)/AL$1127)</f>
        <v>-2.9028606923665068</v>
      </c>
      <c r="AM515" s="34">
        <f t="shared" ref="AM515:AM578" si="361">IF(OR(ISBLANK(G515),ISNA(G515)),"",(G515-AM$1126)/AM$1127)</f>
        <v>-2.0211234983536515</v>
      </c>
      <c r="AN515" s="34">
        <f t="shared" ref="AN515:AN578" si="362">IF(OR(ISBLANK(H515),ISNA(H515)),"",(H515-AN$1126)/AN$1127)</f>
        <v>-3.7145978608887935</v>
      </c>
      <c r="AO515" s="34">
        <f t="shared" ref="AO515:AO578" si="363">IF(OR(ISBLANK(I515),ISNA(I515)),"",(I515-AO$1126)/AO$1127)</f>
        <v>-1.1936272455899517</v>
      </c>
      <c r="AP515" s="34">
        <f t="shared" ref="AP515:AP578" si="364">IF(OR(ISBLANK(J515),ISNA(J515)),"",(J515-AP$1126)/AP$1127)</f>
        <v>-1.4570927881875302</v>
      </c>
      <c r="AQ515" s="34">
        <f t="shared" ref="AQ515:AQ578" si="365">IF(OR(ISBLANK(K515),ISNA(K515)),"",(K515-AQ$1126)/AQ$1127)</f>
        <v>13.823695975873809</v>
      </c>
      <c r="AR515" s="34">
        <f t="shared" ref="AR515:AR578" si="366">IF(OR(ISBLANK(L515),ISNA(L515)),"",(L515-AR$1126)/AR$1127)</f>
        <v>1.7510709294118607</v>
      </c>
      <c r="AS515" s="34">
        <f t="shared" ref="AS515:AS578" si="367">IF(OR(ISBLANK(M515),ISNA(M515)),"",(M515-AS$1126)/AS$1127)</f>
        <v>-0.6215679192242124</v>
      </c>
      <c r="AT515" s="34">
        <f t="shared" ref="AT515:AT578" si="368">IF(OR(ISBLANK(N515),ISNA(N515)),"",(N515-AT$1126)/AT$1127)</f>
        <v>-0.15074875333706975</v>
      </c>
      <c r="AU515" s="34">
        <f t="shared" ref="AU515:AU578" si="369">IF(OR(ISBLANK(O515),ISNA(O515)),"",(O515-AU$1126)/AU$1127)</f>
        <v>-0.24292985061676198</v>
      </c>
      <c r="AV515" s="34">
        <f t="shared" ref="AV515:AV578" si="370">IF(OR(ISBLANK(P515),ISNA(P515)),"",(P515-AV$1126)/AV$1127)</f>
        <v>-0.15202132015747816</v>
      </c>
      <c r="AW515" s="34">
        <f t="shared" ref="AW515:AW578" si="371">IF(OR(ISBLANK(Q515),ISNA(Q515)),"",(Q515-AW$1126)/AW$1127)</f>
        <v>-0.15731064720192969</v>
      </c>
      <c r="AX515" s="34">
        <f t="shared" ref="AX515:AX578" si="372">IF(OR(ISBLANK(R515),ISNA(R515)),"",(R515-AX$1126)/AX$1127)</f>
        <v>-2.9556105229344147E-2</v>
      </c>
      <c r="AY515" s="34">
        <f t="shared" ref="AY515:AY578" si="373">IF(OR(ISBLANK(S515),ISNA(S515)),"",(S515-AY$1126)/AY$1127)</f>
        <v>-0.21011422768154267</v>
      </c>
      <c r="AZ515" s="34">
        <f t="shared" ref="AZ515:AZ578" si="374">IF(OR(ISBLANK(T515),ISNA(T515)),"",(T515-AZ$1126)/AZ$1127)</f>
        <v>0.20032949745789908</v>
      </c>
      <c r="BA515" s="34">
        <f t="shared" ref="BA515:BA578" si="375">IF(OR(ISBLANK(U515),ISNA(U515)),"",(U515-BA$1126)/BA$1127)</f>
        <v>0.591716571062331</v>
      </c>
      <c r="BB515" s="34">
        <f t="shared" ref="BB515:BB578" si="376">IF(OR(ISBLANK(V515),ISNA(V515)),"",(V515-BB$1126)/BB$1127)</f>
        <v>0.67981436200456535</v>
      </c>
      <c r="BC515" s="34">
        <f t="shared" ref="BC515:BC578" si="377">IF(OR(ISBLANK(W515),ISNA(W515)),"",(W515-BC$1126)/BC$1127)</f>
        <v>0.62103178718292795</v>
      </c>
      <c r="BD515" s="34">
        <f t="shared" ref="BD515:BD578" si="378">IF(OR(ISBLANK(X515),ISNA(X515)),"",(X515-BD$1126)/BD$1127)</f>
        <v>-7.043246820154897E-2</v>
      </c>
      <c r="BE515" s="34">
        <f t="shared" ref="BE515:BE578" si="379">IF(OR(ISBLANK(Y515),ISNA(Y515)),"",(Y515-BE$1126)/BE$1127)</f>
        <v>0.71456069946731826</v>
      </c>
      <c r="BF515" s="34">
        <f t="shared" ref="BF515:BF578" si="380">IF(OR(ISBLANK(Z515),ISNA(Z515)),"",(Z515-BF$1126)/BF$1127)</f>
        <v>3.5378937292539797E-2</v>
      </c>
      <c r="BG515" s="34">
        <f t="shared" ref="BG515:BG578" si="381">IF(OR(ISBLANK(AA515),ISNA(AA515)),"",(AA515-BG$1126)/BG$1127)</f>
        <v>-0.258133953880894</v>
      </c>
      <c r="BH515" s="34">
        <f t="shared" ref="BH515:BH578" si="382">IF(OR(ISBLANK(AB515),ISNA(AB515)),"",(AB515-BH$1126)/BH$1127)</f>
        <v>-8.5175738204534793E-2</v>
      </c>
      <c r="BI515" s="19">
        <f t="shared" si="345"/>
        <v>3.5669382286824494</v>
      </c>
      <c r="BJ515" s="19">
        <f t="shared" si="346"/>
        <v>0.13658726435425819</v>
      </c>
      <c r="BK515" s="19">
        <f t="shared" si="347"/>
        <v>-0.96779894146926371</v>
      </c>
      <c r="BL515" s="19">
        <f t="shared" si="348"/>
        <v>-1.5268047228517883</v>
      </c>
      <c r="BM515" s="19">
        <f t="shared" si="349"/>
        <v>-0.59015170233528036</v>
      </c>
      <c r="BN515" s="19">
        <f t="shared" si="350"/>
        <v>-0.78010710435222219</v>
      </c>
      <c r="BO515" s="19">
        <f t="shared" si="351"/>
        <v>-0.38353613177799412</v>
      </c>
      <c r="BP515" s="19">
        <f t="shared" si="352"/>
        <v>-1.4662083987979255</v>
      </c>
      <c r="BQ515" s="19">
        <f t="shared" si="353"/>
        <v>-1.0258653275851699</v>
      </c>
      <c r="BR515" s="19">
        <f t="shared" si="354"/>
        <v>-1.1237029579763147</v>
      </c>
      <c r="BS515" s="19">
        <f t="shared" si="355"/>
        <v>-1.0660502194175281</v>
      </c>
      <c r="BT515" s="19">
        <f>IF(AND('[1]Ponderación por derecho'!$B$13&lt;&gt;1,'[1]Ponderación por derecho'!$B$13&lt;&gt;0),"Error ponderación",IFERROR(IF(SUM($BI$1126:$BS$1126)=0,0,SUMPRODUCT($BI$1126:$BS$1126,BI515:BS515)),""))</f>
        <v>-0.39848274432381203</v>
      </c>
      <c r="BU515" s="34">
        <f t="shared" si="356"/>
        <v>-0.39743403538554339</v>
      </c>
      <c r="BV515" s="16">
        <f t="shared" si="357"/>
        <v>0</v>
      </c>
      <c r="BW515" s="34">
        <f t="shared" ref="BW515:BW578" si="383">IF(OR(ISBLANK(AC515),ISNA(AC515)),"",(AC515-BW$1126)/BW$1127)</f>
        <v>1.6883004375266433</v>
      </c>
      <c r="BX515" s="34">
        <f t="shared" ref="BX515:BX578" si="384">IF(OR(ISBLANK(AD515),ISNA(AD515)),"",(AD515-BX$1126)/BX$1127)</f>
        <v>-4.3516391289981485E-2</v>
      </c>
      <c r="BY515" s="34">
        <f t="shared" si="358"/>
        <v>0.3461456464926651</v>
      </c>
      <c r="BZ515" s="34">
        <f t="shared" si="359"/>
        <v>-0.66364323090977562</v>
      </c>
      <c r="CA515" s="19">
        <f t="shared" ref="CA515:CA578" si="385">MIN(MAX(IF(BZ515="",0,(BZ515-$BZ$1126)/(2*$BZ$1127)),-1),1)*CTerritorial</f>
        <v>-0.50535174876279554</v>
      </c>
      <c r="CB515" s="16"/>
      <c r="CC515" s="5">
        <f t="shared" ref="CC515:CC578" si="386">A515</f>
        <v>25430</v>
      </c>
      <c r="CD515" s="6">
        <f t="shared" ref="CD515:CD578" si="387">E515/$CD$1127</f>
        <v>3.6589999260010404E-4</v>
      </c>
      <c r="CE515" s="19">
        <f t="shared" ref="CE515:CE578" si="388">(1+Necesidad*BU515)*(1+CTerritorial*CA515)*(1+PlanesRR*AF515)*(1+SRC*AG515)*(1+ZMRT*AH515)*(1+Priorizado*AI515)*(1+Afro*AJ515)</f>
        <v>0.5917981531030132</v>
      </c>
      <c r="CF515" s="4">
        <f t="shared" ref="CF515:CF578" si="389">CD515*CE515</f>
        <v>2.1653893984114776E-4</v>
      </c>
      <c r="CG515" s="3">
        <f>IF('Ponderación por derecho'!$D$20="Error ponderación","",CF515/$CF$1127)</f>
        <v>1.4547446597512904E-4</v>
      </c>
      <c r="CH515" s="39"/>
    </row>
    <row r="516" spans="1:86" ht="18.95" customHeight="1">
      <c r="A516" s="7">
        <v>25436</v>
      </c>
      <c r="B516" s="7" t="s">
        <v>549</v>
      </c>
      <c r="C516" s="7" t="s">
        <v>603</v>
      </c>
      <c r="D516" s="5">
        <v>0</v>
      </c>
      <c r="E516" s="5">
        <v>49</v>
      </c>
      <c r="F516" s="5">
        <v>61.127659999999999</v>
      </c>
      <c r="G516" s="5">
        <v>55.971809999999998</v>
      </c>
      <c r="H516" s="5">
        <v>78.709199999999996</v>
      </c>
      <c r="I516" s="5">
        <v>10.08902</v>
      </c>
      <c r="J516" s="5">
        <v>18.96143</v>
      </c>
      <c r="K516" s="85"/>
      <c r="L516" s="85">
        <v>0</v>
      </c>
      <c r="M516" s="85"/>
      <c r="N516" s="85"/>
      <c r="O516" s="85">
        <v>0</v>
      </c>
      <c r="P516" s="85">
        <v>0</v>
      </c>
      <c r="Q516" s="85">
        <v>0</v>
      </c>
      <c r="R516" s="85">
        <v>0</v>
      </c>
      <c r="S516" s="85">
        <v>0</v>
      </c>
      <c r="T516" s="5"/>
      <c r="U516" s="5">
        <v>0.52380959999999999</v>
      </c>
      <c r="V516" s="5">
        <v>0.95238100000000003</v>
      </c>
      <c r="W516" s="5">
        <v>0.80952380000000002</v>
      </c>
      <c r="X516" s="5">
        <v>0.92857140000000005</v>
      </c>
      <c r="Y516" s="5">
        <v>0.92857140000000005</v>
      </c>
      <c r="Z516" s="5">
        <v>0.875</v>
      </c>
      <c r="AA516" s="5">
        <v>0</v>
      </c>
      <c r="AB516" s="5">
        <v>0</v>
      </c>
      <c r="AC516" s="5">
        <v>0.45150000000000001</v>
      </c>
      <c r="AD516" s="40">
        <v>306263.67346938775</v>
      </c>
      <c r="AE516" s="19">
        <v>0.84811320000000001</v>
      </c>
      <c r="AF516" s="5">
        <v>0</v>
      </c>
      <c r="AG516" s="5">
        <v>0</v>
      </c>
      <c r="AH516" s="32">
        <v>1</v>
      </c>
      <c r="AI516" s="32">
        <v>0</v>
      </c>
      <c r="AJ516" s="32">
        <v>0</v>
      </c>
      <c r="AK516" s="16"/>
      <c r="AL516" s="34">
        <f t="shared" si="360"/>
        <v>-0.50841028359094143</v>
      </c>
      <c r="AM516" s="34">
        <f t="shared" si="361"/>
        <v>-2.4819183024193787E-2</v>
      </c>
      <c r="AN516" s="34">
        <f t="shared" si="362"/>
        <v>0.51734011989245821</v>
      </c>
      <c r="AO516" s="34">
        <f t="shared" si="363"/>
        <v>-0.85788293753638856</v>
      </c>
      <c r="AP516" s="34">
        <f t="shared" si="364"/>
        <v>-0.44460172999529357</v>
      </c>
      <c r="AQ516" s="34" t="str">
        <f t="shared" si="365"/>
        <v/>
      </c>
      <c r="AR516" s="34">
        <f t="shared" si="366"/>
        <v>-0.60911705809610017</v>
      </c>
      <c r="AS516" s="34" t="str">
        <f t="shared" si="367"/>
        <v/>
      </c>
      <c r="AT516" s="34" t="str">
        <f t="shared" si="368"/>
        <v/>
      </c>
      <c r="AU516" s="34">
        <f t="shared" si="369"/>
        <v>-0.42992876172112682</v>
      </c>
      <c r="AV516" s="34">
        <f t="shared" si="370"/>
        <v>-0.64879765232385067</v>
      </c>
      <c r="AW516" s="34">
        <f t="shared" si="371"/>
        <v>-0.41165100414070804</v>
      </c>
      <c r="AX516" s="34">
        <f t="shared" si="372"/>
        <v>-0.20200785050292994</v>
      </c>
      <c r="AY516" s="34">
        <f t="shared" si="373"/>
        <v>-0.21011422768154267</v>
      </c>
      <c r="AZ516" s="34" t="str">
        <f t="shared" si="374"/>
        <v/>
      </c>
      <c r="BA516" s="34">
        <f t="shared" si="375"/>
        <v>3.0252259050961117</v>
      </c>
      <c r="BB516" s="34">
        <f t="shared" si="376"/>
        <v>3.7281180905903888</v>
      </c>
      <c r="BC516" s="34">
        <f t="shared" si="377"/>
        <v>1.9788116231567983</v>
      </c>
      <c r="BD516" s="34">
        <f t="shared" si="378"/>
        <v>1.4562668114796395</v>
      </c>
      <c r="BE516" s="34">
        <f t="shared" si="379"/>
        <v>1.0211363883319982</v>
      </c>
      <c r="BF516" s="34">
        <f t="shared" si="380"/>
        <v>7.7379002006239146</v>
      </c>
      <c r="BG516" s="34">
        <f t="shared" si="381"/>
        <v>-0.258133953880894</v>
      </c>
      <c r="BH516" s="34">
        <f t="shared" si="382"/>
        <v>-0.11506432621005545</v>
      </c>
      <c r="BI516" s="19">
        <f t="shared" ref="BI516:BI579" si="390">IFERROR(AVERAGE(AN516,AQ516,BA516),"")</f>
        <v>1.7712830124942849</v>
      </c>
      <c r="BJ516" s="19">
        <f t="shared" ref="BJ516:BJ579" si="391">IFERROR(AVERAGE(AM516,AR516,BB516),"")</f>
        <v>1.0313939498233651</v>
      </c>
      <c r="BK516" s="19">
        <f t="shared" ref="BK516:BK579" si="392">IFERROR(AVERAGE(AL516,AS516,BC516),"")</f>
        <v>0.73520066978292842</v>
      </c>
      <c r="BL516" s="19">
        <f t="shared" ref="BL516:BL579" si="393">IFERROR(AVERAGE(AL516,AT516),"")</f>
        <v>-0.50841028359094143</v>
      </c>
      <c r="BM516" s="19">
        <f t="shared" ref="BM516:BM579" si="394">IFERROR(AVERAGE(AP516,BD516,AU516),"")</f>
        <v>0.19391210658773972</v>
      </c>
      <c r="BN516" s="19">
        <f t="shared" ref="BN516:BN579" si="395">IFERROR(AVERAGE(AL516,AV516,BE516),"")</f>
        <v>-4.535718252759794E-2</v>
      </c>
      <c r="BO516" s="19">
        <f t="shared" ref="BO516:BO579" si="396">IFERROR(AVERAGE(AO516,AW516,AZ516),"")</f>
        <v>-0.63476697083854827</v>
      </c>
      <c r="BP516" s="19">
        <f t="shared" ref="BP516:BP579" si="397">IFERROR(AVERAGE(AL516,AX516),"")</f>
        <v>-0.35520906704693567</v>
      </c>
      <c r="BQ516" s="19">
        <f t="shared" ref="BQ516:BQ579" si="398">IFERROR(AVERAGE(AL516,AY516,BF516),"")</f>
        <v>2.3397918964504769</v>
      </c>
      <c r="BR516" s="19">
        <f t="shared" ref="BR516:BR579" si="399">IFERROR(AVERAGE(AL516,BG516,AY516),"")</f>
        <v>-0.32555282171779271</v>
      </c>
      <c r="BS516" s="19">
        <f t="shared" ref="BS516:BS579" si="400">IFERROR(AVERAGE(AL516,AY516,BH516),"")</f>
        <v>-0.2778629458275132</v>
      </c>
      <c r="BT516" s="19">
        <f>IF(AND('[1]Ponderación por derecho'!$B$13&lt;&gt;1,'[1]Ponderación por derecho'!$B$13&lt;&gt;0),"Error ponderación",IFERROR(IF(SUM($BI$1126:$BS$1126)=0,0,SUMPRODUCT($BI$1126:$BS$1126,BI516:BS516)),""))</f>
        <v>-0.1247118502128805</v>
      </c>
      <c r="BU516" s="34">
        <f t="shared" ref="BU516:BU579" si="401">MAX(IF(OR(BT516="",BT516=0),0,(BT516-$BT$1126)/(2*$BT$1127)),-1)</f>
        <v>-0.12083325036949742</v>
      </c>
      <c r="BV516" s="16">
        <f t="shared" ref="BV516:BV579" si="402">IF(OR(BT516&lt;BT$1126-2*BT$1127,BT516&gt;BT$1126+2*BT$1127),1,0)</f>
        <v>0</v>
      </c>
      <c r="BW516" s="34">
        <f t="shared" si="383"/>
        <v>-0.88106218888929877</v>
      </c>
      <c r="BX516" s="34">
        <f t="shared" si="384"/>
        <v>-3.2307309102596903E-2</v>
      </c>
      <c r="BY516" s="34">
        <f t="shared" ref="BY516:BY579" si="403">IFERROR(IF(OR(ISBLANK(AE516),ISNA(AE516)),"",(AE516-BY$1126)/BY$1127),"")</f>
        <v>0.73585719375712888</v>
      </c>
      <c r="BZ516" s="34">
        <f t="shared" ref="BZ516:BZ579" si="404">IFERROR(-AVERAGE(BW516:BY516),"")</f>
        <v>5.9170768078255609E-2</v>
      </c>
      <c r="CA516" s="19">
        <f t="shared" si="385"/>
        <v>4.4046986985220006E-2</v>
      </c>
      <c r="CB516" s="16"/>
      <c r="CC516" s="5">
        <f t="shared" si="386"/>
        <v>25436</v>
      </c>
      <c r="CD516" s="6">
        <f t="shared" si="387"/>
        <v>7.1659071292586324E-6</v>
      </c>
      <c r="CE516" s="19">
        <f t="shared" si="388"/>
        <v>1.2045556471818488</v>
      </c>
      <c r="CF516" s="4">
        <f t="shared" si="389"/>
        <v>8.6317338997291566E-6</v>
      </c>
      <c r="CG516" s="3">
        <f>IF('Ponderación por derecho'!$D$20="Error ponderación","",CF516/$CF$1127)</f>
        <v>5.7989425847549274E-6</v>
      </c>
      <c r="CH516" s="39"/>
    </row>
    <row r="517" spans="1:86" ht="18.95" customHeight="1">
      <c r="A517" s="7">
        <v>25438</v>
      </c>
      <c r="B517" s="7" t="s">
        <v>549</v>
      </c>
      <c r="C517" s="7" t="s">
        <v>602</v>
      </c>
      <c r="D517" s="5">
        <v>0</v>
      </c>
      <c r="E517" s="5">
        <v>2803</v>
      </c>
      <c r="F517" s="5">
        <v>74.474599999999995</v>
      </c>
      <c r="G517" s="5">
        <v>56.353360000000002</v>
      </c>
      <c r="H517" s="5">
        <v>73.063540000000003</v>
      </c>
      <c r="I517" s="5">
        <v>23.651</v>
      </c>
      <c r="J517" s="5">
        <v>22.463010000000001</v>
      </c>
      <c r="K517" s="85">
        <v>4.5132699999999998E-2</v>
      </c>
      <c r="L517" s="85">
        <v>3.6687E-3</v>
      </c>
      <c r="M517" s="85">
        <v>0.116354</v>
      </c>
      <c r="N517" s="85">
        <v>0</v>
      </c>
      <c r="O517" s="85">
        <v>0</v>
      </c>
      <c r="P517" s="85">
        <v>2.2282900000000001E-2</v>
      </c>
      <c r="Q517" s="85">
        <v>3.9612399999999999E-2</v>
      </c>
      <c r="R517" s="85">
        <v>4.4327000000000004E-3</v>
      </c>
      <c r="S517" s="85">
        <v>2.9629999999999999E-4</v>
      </c>
      <c r="T517" s="5">
        <v>0.92010029999999998</v>
      </c>
      <c r="U517" s="5">
        <v>0.1400931</v>
      </c>
      <c r="V517" s="5">
        <v>0.76639199999999996</v>
      </c>
      <c r="W517" s="5">
        <v>0.50913649999999999</v>
      </c>
      <c r="X517" s="5">
        <v>0.71730570000000005</v>
      </c>
      <c r="Y517" s="5">
        <v>0.86098169999999996</v>
      </c>
      <c r="Z517" s="5">
        <v>5.5957899999999998E-2</v>
      </c>
      <c r="AA517" s="5">
        <v>7.1352000000000004E-4</v>
      </c>
      <c r="AB517" s="5">
        <v>1.4270400000000001E-3</v>
      </c>
      <c r="AC517" s="5">
        <v>0.41089999999999999</v>
      </c>
      <c r="AD517" s="40">
        <v>124457.2957545487</v>
      </c>
      <c r="AE517" s="19">
        <v>0.84811320000000001</v>
      </c>
      <c r="AF517" s="5">
        <v>1</v>
      </c>
      <c r="AG517" s="5">
        <v>0</v>
      </c>
      <c r="AH517" s="32">
        <v>1</v>
      </c>
      <c r="AI517" s="32">
        <v>0</v>
      </c>
      <c r="AJ517" s="32">
        <v>0</v>
      </c>
      <c r="AK517" s="16"/>
      <c r="AL517" s="34">
        <f t="shared" si="360"/>
        <v>0.30632561503936823</v>
      </c>
      <c r="AM517" s="34">
        <f t="shared" si="361"/>
        <v>1.3507865276676426E-2</v>
      </c>
      <c r="AN517" s="34">
        <f t="shared" si="362"/>
        <v>-0.16151503006568749</v>
      </c>
      <c r="AO517" s="34">
        <f t="shared" si="363"/>
        <v>0.35259810407511921</v>
      </c>
      <c r="AP517" s="34">
        <f t="shared" si="364"/>
        <v>-0.18012788500103372</v>
      </c>
      <c r="AQ517" s="34">
        <f t="shared" si="365"/>
        <v>0.88381218833568176</v>
      </c>
      <c r="AR517" s="34">
        <f t="shared" si="366"/>
        <v>-0.48072142607274176</v>
      </c>
      <c r="AS517" s="34">
        <f t="shared" si="367"/>
        <v>0.85045596735299056</v>
      </c>
      <c r="AT517" s="34">
        <f t="shared" si="368"/>
        <v>-0.15074875333706975</v>
      </c>
      <c r="AU517" s="34">
        <f t="shared" si="369"/>
        <v>-0.42992876172112682</v>
      </c>
      <c r="AV517" s="34">
        <f t="shared" si="370"/>
        <v>-0.10929003306124895</v>
      </c>
      <c r="AW517" s="34">
        <f t="shared" si="371"/>
        <v>0.69809289699069432</v>
      </c>
      <c r="AX517" s="34">
        <f t="shared" si="372"/>
        <v>-6.0447322489184795E-2</v>
      </c>
      <c r="AY517" s="34">
        <f t="shared" si="373"/>
        <v>-0.19861009912317457</v>
      </c>
      <c r="AZ517" s="34">
        <f t="shared" si="374"/>
        <v>-0.38029649983452268</v>
      </c>
      <c r="BA517" s="34">
        <f t="shared" si="375"/>
        <v>-0.62217647679804822</v>
      </c>
      <c r="BB517" s="34">
        <f t="shared" si="376"/>
        <v>-0.83401200634876704</v>
      </c>
      <c r="BC517" s="34">
        <f t="shared" si="377"/>
        <v>-1.3756904562195262</v>
      </c>
      <c r="BD517" s="34">
        <f t="shared" si="378"/>
        <v>-1.0756168538604707</v>
      </c>
      <c r="BE517" s="34">
        <f t="shared" si="379"/>
        <v>-1.2316916689151157E-2</v>
      </c>
      <c r="BF517" s="34">
        <f t="shared" si="380"/>
        <v>-0.456321102587189</v>
      </c>
      <c r="BG517" s="34">
        <f t="shared" si="381"/>
        <v>-0.20235948259263986</v>
      </c>
      <c r="BH517" s="34">
        <f t="shared" si="382"/>
        <v>-7.9492359780746841E-2</v>
      </c>
      <c r="BI517" s="19">
        <f t="shared" si="390"/>
        <v>3.3373560490648692E-2</v>
      </c>
      <c r="BJ517" s="19">
        <f t="shared" si="391"/>
        <v>-0.43374185571494417</v>
      </c>
      <c r="BK517" s="19">
        <f t="shared" si="392"/>
        <v>-7.2969624609055803E-2</v>
      </c>
      <c r="BL517" s="19">
        <f t="shared" si="393"/>
        <v>7.778843085114924E-2</v>
      </c>
      <c r="BM517" s="19">
        <f t="shared" si="394"/>
        <v>-0.56189116686087714</v>
      </c>
      <c r="BN517" s="19">
        <f t="shared" si="395"/>
        <v>6.1572888429656032E-2</v>
      </c>
      <c r="BO517" s="19">
        <f t="shared" si="396"/>
        <v>0.22346483374376361</v>
      </c>
      <c r="BP517" s="19">
        <f t="shared" si="397"/>
        <v>0.12293914627509171</v>
      </c>
      <c r="BQ517" s="19">
        <f t="shared" si="398"/>
        <v>-0.11620186222366512</v>
      </c>
      <c r="BR517" s="19">
        <f t="shared" si="399"/>
        <v>-3.1547988892148736E-2</v>
      </c>
      <c r="BS517" s="19">
        <f t="shared" si="400"/>
        <v>9.4077187118156071E-3</v>
      </c>
      <c r="BT517" s="19">
        <f>IF(AND('[1]Ponderación por derecho'!$B$13&lt;&gt;1,'[1]Ponderación por derecho'!$B$13&lt;&gt;0),"Error ponderación",IFERROR(IF(SUM($BI$1126:$BS$1126)=0,0,SUMPRODUCT($BI$1126:$BS$1126,BI517:BS517)),""))</f>
        <v>4.3455912257789775E-2</v>
      </c>
      <c r="BU517" s="34">
        <f t="shared" si="401"/>
        <v>4.907281384100777E-2</v>
      </c>
      <c r="BV517" s="16">
        <f t="shared" si="402"/>
        <v>0</v>
      </c>
      <c r="BW517" s="34">
        <f t="shared" si="383"/>
        <v>-1.4687586544244386</v>
      </c>
      <c r="BX517" s="34">
        <f t="shared" si="384"/>
        <v>-4.2543326179238401E-2</v>
      </c>
      <c r="BY517" s="34">
        <f t="shared" si="403"/>
        <v>0.73585719375712888</v>
      </c>
      <c r="BZ517" s="34">
        <f t="shared" si="404"/>
        <v>0.25848159561551609</v>
      </c>
      <c r="CA517" s="19">
        <f t="shared" si="385"/>
        <v>0.19553978710138775</v>
      </c>
      <c r="CB517" s="16"/>
      <c r="CC517" s="5">
        <f t="shared" si="386"/>
        <v>25438</v>
      </c>
      <c r="CD517" s="6">
        <f t="shared" si="387"/>
        <v>4.0991913639412138E-4</v>
      </c>
      <c r="CE517" s="19">
        <f t="shared" si="388"/>
        <v>2.0751913027492392</v>
      </c>
      <c r="CF517" s="4">
        <f t="shared" si="389"/>
        <v>8.506606266755598E-4</v>
      </c>
      <c r="CG517" s="3">
        <f>IF('Ponderación por derecho'!$D$20="Error ponderación","",CF517/$CF$1127)</f>
        <v>5.7148797570763868E-4</v>
      </c>
      <c r="CH517" s="39"/>
    </row>
    <row r="518" spans="1:86" ht="18.95" customHeight="1">
      <c r="A518" s="7">
        <v>25473</v>
      </c>
      <c r="B518" s="7" t="s">
        <v>549</v>
      </c>
      <c r="C518" s="7" t="s">
        <v>371</v>
      </c>
      <c r="D518" s="5">
        <v>0</v>
      </c>
      <c r="E518" s="5">
        <v>2461</v>
      </c>
      <c r="F518" s="5">
        <v>24.11534</v>
      </c>
      <c r="G518" s="5">
        <v>33.387360000000001</v>
      </c>
      <c r="H518" s="5">
        <v>48.176859999999998</v>
      </c>
      <c r="I518" s="5">
        <v>7.527425</v>
      </c>
      <c r="J518" s="5">
        <v>5.5280860000000001</v>
      </c>
      <c r="K518" s="85">
        <v>1.5862999999999999E-3</v>
      </c>
      <c r="L518" s="85">
        <v>1.04201E-2</v>
      </c>
      <c r="M518" s="85">
        <v>3.4962000000000001E-3</v>
      </c>
      <c r="N518" s="85">
        <v>0</v>
      </c>
      <c r="O518" s="85">
        <v>2.3448000000000002E-3</v>
      </c>
      <c r="P518" s="85">
        <v>2.64748E-2</v>
      </c>
      <c r="Q518" s="85">
        <v>1.7649E-3</v>
      </c>
      <c r="R518" s="85">
        <v>1.7669999999999999E-3</v>
      </c>
      <c r="S518" s="85">
        <v>1.393E-4</v>
      </c>
      <c r="T518" s="5">
        <v>0.87183259999999996</v>
      </c>
      <c r="U518" s="5">
        <v>0.32969949999999998</v>
      </c>
      <c r="V518" s="5">
        <v>0.84207430000000005</v>
      </c>
      <c r="W518" s="5">
        <v>0.70919270000000001</v>
      </c>
      <c r="X518" s="5">
        <v>0.80200349999999998</v>
      </c>
      <c r="Y518" s="5">
        <v>0.92339420000000005</v>
      </c>
      <c r="Z518" s="5">
        <v>0.1088534</v>
      </c>
      <c r="AA518" s="5">
        <v>0</v>
      </c>
      <c r="AB518" s="5">
        <v>0</v>
      </c>
      <c r="AC518" s="5">
        <v>0.69640000000000002</v>
      </c>
      <c r="AD518" s="40">
        <v>90214.140593254779</v>
      </c>
      <c r="AE518" s="19">
        <v>0.84811320000000001</v>
      </c>
      <c r="AF518" s="5">
        <v>1</v>
      </c>
      <c r="AG518" s="5">
        <v>0</v>
      </c>
      <c r="AH518" s="32">
        <v>0</v>
      </c>
      <c r="AI518" s="32">
        <v>0</v>
      </c>
      <c r="AJ518" s="32">
        <v>1</v>
      </c>
      <c r="AK518" s="16"/>
      <c r="AL518" s="34">
        <f t="shared" si="360"/>
        <v>-2.7677495625262321</v>
      </c>
      <c r="AM518" s="34">
        <f t="shared" si="361"/>
        <v>-2.2934479498924376</v>
      </c>
      <c r="AN518" s="34">
        <f t="shared" si="362"/>
        <v>-3.1539819663247632</v>
      </c>
      <c r="AO518" s="34">
        <f t="shared" si="363"/>
        <v>-1.0865193301418066</v>
      </c>
      <c r="AP518" s="34">
        <f t="shared" si="364"/>
        <v>-1.4592203132664368</v>
      </c>
      <c r="AQ518" s="34">
        <f t="shared" si="365"/>
        <v>-0.34802965297721433</v>
      </c>
      <c r="AR518" s="34">
        <f t="shared" si="366"/>
        <v>-0.2444387455476234</v>
      </c>
      <c r="AS518" s="34">
        <f t="shared" si="367"/>
        <v>-0.90551446427460092</v>
      </c>
      <c r="AT518" s="34">
        <f t="shared" si="368"/>
        <v>-0.15074875333706975</v>
      </c>
      <c r="AU518" s="34">
        <f t="shared" si="369"/>
        <v>-0.37036063190581686</v>
      </c>
      <c r="AV518" s="34">
        <f t="shared" si="370"/>
        <v>-7.7968706278628373E-3</v>
      </c>
      <c r="AW518" s="34">
        <f t="shared" si="371"/>
        <v>-0.36220721858096383</v>
      </c>
      <c r="AX518" s="34">
        <f t="shared" si="372"/>
        <v>-0.1455778071884066</v>
      </c>
      <c r="AY518" s="34">
        <f t="shared" si="373"/>
        <v>-0.20470577304711582</v>
      </c>
      <c r="AZ518" s="34">
        <f t="shared" si="374"/>
        <v>-1.2188204074387483</v>
      </c>
      <c r="BA518" s="34">
        <f t="shared" si="375"/>
        <v>1.180119840880177</v>
      </c>
      <c r="BB518" s="34">
        <f t="shared" si="376"/>
        <v>1.0224015376542577</v>
      </c>
      <c r="BC518" s="34">
        <f t="shared" si="377"/>
        <v>0.85838847751743874</v>
      </c>
      <c r="BD518" s="34">
        <f t="shared" si="378"/>
        <v>-6.0568143585951841E-2</v>
      </c>
      <c r="BE518" s="34">
        <f t="shared" si="379"/>
        <v>0.94197648008036405</v>
      </c>
      <c r="BF518" s="34">
        <f t="shared" si="380"/>
        <v>7.2879329165956505E-2</v>
      </c>
      <c r="BG518" s="34">
        <f t="shared" si="381"/>
        <v>-0.258133953880894</v>
      </c>
      <c r="BH518" s="34">
        <f t="shared" si="382"/>
        <v>-0.11506432621005545</v>
      </c>
      <c r="BI518" s="19">
        <f t="shared" si="390"/>
        <v>-0.77396392614060028</v>
      </c>
      <c r="BJ518" s="19">
        <f t="shared" si="391"/>
        <v>-0.50516171926193443</v>
      </c>
      <c r="BK518" s="19">
        <f t="shared" si="392"/>
        <v>-0.93829184976113156</v>
      </c>
      <c r="BL518" s="19">
        <f t="shared" si="393"/>
        <v>-1.4592491579316509</v>
      </c>
      <c r="BM518" s="19">
        <f t="shared" si="394"/>
        <v>-0.6300496962527351</v>
      </c>
      <c r="BN518" s="19">
        <f t="shared" si="395"/>
        <v>-0.61118998435791039</v>
      </c>
      <c r="BO518" s="19">
        <f t="shared" si="396"/>
        <v>-0.88918231872050624</v>
      </c>
      <c r="BP518" s="19">
        <f t="shared" si="397"/>
        <v>-1.4566636848573193</v>
      </c>
      <c r="BQ518" s="19">
        <f t="shared" si="398"/>
        <v>-0.96652533546913044</v>
      </c>
      <c r="BR518" s="19">
        <f t="shared" si="399"/>
        <v>-1.0768630964847474</v>
      </c>
      <c r="BS518" s="19">
        <f t="shared" si="400"/>
        <v>-1.0291732205944677</v>
      </c>
      <c r="BT518" s="19">
        <f>IF(AND('[1]Ponderación por derecho'!$B$13&lt;&gt;1,'[1]Ponderación por derecho'!$B$13&lt;&gt;0),"Error ponderación",IFERROR(IF(SUM($BI$1126:$BS$1126)=0,0,SUMPRODUCT($BI$1126:$BS$1126,BI518:BS518)),""))</f>
        <v>-0.72898049852001312</v>
      </c>
      <c r="BU518" s="34">
        <f t="shared" si="401"/>
        <v>-0.7313480497061009</v>
      </c>
      <c r="BV518" s="16">
        <f t="shared" si="402"/>
        <v>0</v>
      </c>
      <c r="BW518" s="34">
        <f t="shared" si="383"/>
        <v>2.6639344714445845</v>
      </c>
      <c r="BX518" s="34">
        <f t="shared" si="384"/>
        <v>-4.4471275712113782E-2</v>
      </c>
      <c r="BY518" s="34">
        <f t="shared" si="403"/>
        <v>0.73585719375712888</v>
      </c>
      <c r="BZ518" s="34">
        <f t="shared" si="404"/>
        <v>-1.1184401298298665</v>
      </c>
      <c r="CA518" s="19">
        <f t="shared" si="385"/>
        <v>-0.85103520486441631</v>
      </c>
      <c r="CB518" s="16"/>
      <c r="CC518" s="5">
        <f t="shared" si="386"/>
        <v>25473</v>
      </c>
      <c r="CD518" s="6">
        <f t="shared" si="387"/>
        <v>3.599040294919489E-4</v>
      </c>
      <c r="CE518" s="19">
        <f t="shared" si="388"/>
        <v>0.13520245068029102</v>
      </c>
      <c r="CF518" s="4">
        <f t="shared" si="389"/>
        <v>4.8659906797023222E-5</v>
      </c>
      <c r="CG518" s="3">
        <f>IF('Ponderación por derecho'!$D$20="Error ponderación","",CF518/$CF$1127)</f>
        <v>3.269053575716899E-5</v>
      </c>
      <c r="CH518" s="39"/>
    </row>
    <row r="519" spans="1:86" ht="18.95" customHeight="1">
      <c r="A519" s="7">
        <v>25483</v>
      </c>
      <c r="B519" s="7" t="s">
        <v>549</v>
      </c>
      <c r="C519" s="7" t="s">
        <v>349</v>
      </c>
      <c r="D519" s="5">
        <v>0</v>
      </c>
      <c r="E519" s="5">
        <v>43</v>
      </c>
      <c r="F519" s="5">
        <v>68.157250000000005</v>
      </c>
      <c r="G519" s="5">
        <v>58.682639999999999</v>
      </c>
      <c r="H519" s="5">
        <v>81.536929999999998</v>
      </c>
      <c r="I519" s="5">
        <v>5.2894199999999998</v>
      </c>
      <c r="J519" s="5">
        <v>16.40719</v>
      </c>
      <c r="K519" s="85"/>
      <c r="L519" s="85">
        <v>8.3426000000000004E-3</v>
      </c>
      <c r="M519" s="85">
        <v>0</v>
      </c>
      <c r="N519" s="85">
        <v>0</v>
      </c>
      <c r="O519" s="85">
        <v>5.7030200000000003E-2</v>
      </c>
      <c r="P519" s="85">
        <v>1.2996300000000001E-2</v>
      </c>
      <c r="Q519" s="85">
        <v>3.3367599999999997E-2</v>
      </c>
      <c r="R519" s="85">
        <v>0</v>
      </c>
      <c r="S519" s="85">
        <v>1.11088E-2</v>
      </c>
      <c r="T519" s="5"/>
      <c r="U519" s="5">
        <v>7.6923099999999994E-2</v>
      </c>
      <c r="V519" s="5">
        <v>0.76923079999999999</v>
      </c>
      <c r="W519" s="5">
        <v>0.46153840000000002</v>
      </c>
      <c r="X519" s="5">
        <v>0.76923079999999999</v>
      </c>
      <c r="Y519" s="5">
        <v>0.76923079999999999</v>
      </c>
      <c r="Z519" s="5">
        <v>0</v>
      </c>
      <c r="AA519" s="5">
        <v>0</v>
      </c>
      <c r="AB519" s="5">
        <v>0</v>
      </c>
      <c r="AC519" s="5">
        <v>0.45989999999999998</v>
      </c>
      <c r="AD519" s="40">
        <v>367488.37209302327</v>
      </c>
      <c r="AE519" s="19">
        <v>0.84811320000000001</v>
      </c>
      <c r="AF519" s="5">
        <v>0</v>
      </c>
      <c r="AG519" s="5">
        <v>0</v>
      </c>
      <c r="AH519" s="32">
        <v>1</v>
      </c>
      <c r="AI519" s="32">
        <v>0</v>
      </c>
      <c r="AJ519" s="32">
        <v>0</v>
      </c>
      <c r="AK519" s="16"/>
      <c r="AL519" s="34">
        <f t="shared" si="360"/>
        <v>-7.9303737397383597E-2</v>
      </c>
      <c r="AM519" s="34">
        <f t="shared" si="361"/>
        <v>0.24748618283990498</v>
      </c>
      <c r="AN519" s="34">
        <f t="shared" si="362"/>
        <v>0.85735688909059482</v>
      </c>
      <c r="AO519" s="34">
        <f t="shared" si="363"/>
        <v>-1.2862735418079323</v>
      </c>
      <c r="AP519" s="34">
        <f t="shared" si="364"/>
        <v>-0.63752311800817296</v>
      </c>
      <c r="AQ519" s="34" t="str">
        <f t="shared" si="365"/>
        <v/>
      </c>
      <c r="AR519" s="34">
        <f t="shared" si="366"/>
        <v>-0.31714622381745383</v>
      </c>
      <c r="AS519" s="34">
        <f t="shared" si="367"/>
        <v>-0.95991233330143277</v>
      </c>
      <c r="AT519" s="34">
        <f t="shared" si="368"/>
        <v>-0.15074875333706975</v>
      </c>
      <c r="AU519" s="34">
        <f t="shared" si="369"/>
        <v>1.0188866412953723</v>
      </c>
      <c r="AV519" s="34">
        <f t="shared" si="370"/>
        <v>-0.33413471023720348</v>
      </c>
      <c r="AW519" s="34">
        <f t="shared" si="371"/>
        <v>0.52314442848625176</v>
      </c>
      <c r="AX519" s="34">
        <f t="shared" si="372"/>
        <v>-0.20200785050292994</v>
      </c>
      <c r="AY519" s="34">
        <f t="shared" si="373"/>
        <v>0.22119546968328826</v>
      </c>
      <c r="AZ519" s="34" t="str">
        <f t="shared" si="374"/>
        <v/>
      </c>
      <c r="BA519" s="34">
        <f t="shared" si="375"/>
        <v>-1.2226364738642521</v>
      </c>
      <c r="BB519" s="34">
        <f t="shared" si="376"/>
        <v>-0.76437899085219996</v>
      </c>
      <c r="BC519" s="34">
        <f t="shared" si="377"/>
        <v>-1.9072306559029422</v>
      </c>
      <c r="BD519" s="34">
        <f t="shared" si="378"/>
        <v>-0.45332789492794351</v>
      </c>
      <c r="BE519" s="34">
        <f t="shared" si="379"/>
        <v>-1.4151973976450487</v>
      </c>
      <c r="BF519" s="34">
        <f t="shared" si="380"/>
        <v>-1.0161597436814094</v>
      </c>
      <c r="BG519" s="34">
        <f t="shared" si="381"/>
        <v>-0.258133953880894</v>
      </c>
      <c r="BH519" s="34">
        <f t="shared" si="382"/>
        <v>-0.11506432621005545</v>
      </c>
      <c r="BI519" s="19">
        <f t="shared" si="390"/>
        <v>-0.18263979238682865</v>
      </c>
      <c r="BJ519" s="19">
        <f t="shared" si="391"/>
        <v>-0.27801301060991629</v>
      </c>
      <c r="BK519" s="19">
        <f t="shared" si="392"/>
        <v>-0.9821489088672527</v>
      </c>
      <c r="BL519" s="19">
        <f t="shared" si="393"/>
        <v>-0.11502624536722666</v>
      </c>
      <c r="BM519" s="19">
        <f t="shared" si="394"/>
        <v>-2.3988123880248031E-2</v>
      </c>
      <c r="BN519" s="19">
        <f t="shared" si="395"/>
        <v>-0.60954528175987865</v>
      </c>
      <c r="BO519" s="19">
        <f t="shared" si="396"/>
        <v>-0.38156455666084027</v>
      </c>
      <c r="BP519" s="19">
        <f t="shared" si="397"/>
        <v>-0.14065579395015676</v>
      </c>
      <c r="BQ519" s="19">
        <f t="shared" si="398"/>
        <v>-0.29142267046516823</v>
      </c>
      <c r="BR519" s="19">
        <f t="shared" si="399"/>
        <v>-3.8747407198329781E-2</v>
      </c>
      <c r="BS519" s="19">
        <f t="shared" si="400"/>
        <v>8.9424686919497426E-3</v>
      </c>
      <c r="BT519" s="19">
        <f>IF(AND('[1]Ponderación por derecho'!$B$13&lt;&gt;1,'[1]Ponderación por derecho'!$B$13&lt;&gt;0),"Error ponderación",IFERROR(IF(SUM($BI$1126:$BS$1126)=0,0,SUMPRODUCT($BI$1126:$BS$1126,BI519:BS519)),""))</f>
        <v>-0.42924846498036695</v>
      </c>
      <c r="BU519" s="34">
        <f t="shared" si="401"/>
        <v>-0.42851777243809985</v>
      </c>
      <c r="BV519" s="16">
        <f t="shared" si="402"/>
        <v>0</v>
      </c>
      <c r="BW519" s="34">
        <f t="shared" si="383"/>
        <v>-0.75946981670961522</v>
      </c>
      <c r="BX519" s="34">
        <f t="shared" si="384"/>
        <v>-2.8860251477331806E-2</v>
      </c>
      <c r="BY519" s="34">
        <f t="shared" si="403"/>
        <v>0.73585719375712888</v>
      </c>
      <c r="BZ519" s="34">
        <f t="shared" si="404"/>
        <v>1.7490958143272728E-2</v>
      </c>
      <c r="CA519" s="19">
        <f t="shared" si="385"/>
        <v>1.2366866073676413E-2</v>
      </c>
      <c r="CB519" s="16"/>
      <c r="CC519" s="5">
        <f t="shared" si="386"/>
        <v>25483</v>
      </c>
      <c r="CD519" s="6">
        <f t="shared" si="387"/>
        <v>6.2884491134310453E-6</v>
      </c>
      <c r="CE519" s="19">
        <f t="shared" si="388"/>
        <v>0.80752314829089011</v>
      </c>
      <c r="CF519" s="4">
        <f t="shared" si="389"/>
        <v>5.0780682259448949E-6</v>
      </c>
      <c r="CG519" s="3">
        <f>IF('Ponderación por derecho'!$D$20="Error ponderación","",CF519/$CF$1127)</f>
        <v>3.4115308031734794E-6</v>
      </c>
      <c r="CH519" s="39"/>
    </row>
    <row r="520" spans="1:86" ht="18.95" customHeight="1">
      <c r="A520" s="7">
        <v>25486</v>
      </c>
      <c r="B520" s="7" t="s">
        <v>549</v>
      </c>
      <c r="C520" s="7" t="s">
        <v>601</v>
      </c>
      <c r="D520" s="5">
        <v>0</v>
      </c>
      <c r="E520" s="5">
        <v>214</v>
      </c>
      <c r="F520" s="5">
        <v>37.748040000000003</v>
      </c>
      <c r="G520" s="5">
        <v>45.091050000000003</v>
      </c>
      <c r="H520" s="5">
        <v>57.922800000000002</v>
      </c>
      <c r="I520" s="5">
        <v>8.75535</v>
      </c>
      <c r="J520" s="5">
        <v>8.4254060000000006</v>
      </c>
      <c r="K520" s="85"/>
      <c r="L520" s="85">
        <v>0</v>
      </c>
      <c r="M520" s="85"/>
      <c r="N520" s="85"/>
      <c r="O520" s="85">
        <v>0</v>
      </c>
      <c r="P520" s="85">
        <v>0</v>
      </c>
      <c r="Q520" s="85">
        <v>0</v>
      </c>
      <c r="R520" s="85">
        <v>0</v>
      </c>
      <c r="S520" s="85">
        <v>0</v>
      </c>
      <c r="T520" s="5">
        <v>0.8933333</v>
      </c>
      <c r="U520" s="5">
        <v>0.28444449999999999</v>
      </c>
      <c r="V520" s="5">
        <v>0.84</v>
      </c>
      <c r="W520" s="5">
        <v>0.61777780000000004</v>
      </c>
      <c r="X520" s="5">
        <v>0.72888889999999995</v>
      </c>
      <c r="Y520" s="5">
        <v>0.90222219999999997</v>
      </c>
      <c r="Z520" s="5">
        <v>0.22115389999999999</v>
      </c>
      <c r="AA520" s="5">
        <v>0</v>
      </c>
      <c r="AB520" s="5">
        <v>0</v>
      </c>
      <c r="AC520" s="5">
        <v>0.3831</v>
      </c>
      <c r="AD520" s="40">
        <v>95794.392523364484</v>
      </c>
      <c r="AE520" s="19">
        <v>0.84811320000000001</v>
      </c>
      <c r="AF520" s="5">
        <v>0</v>
      </c>
      <c r="AG520" s="5">
        <v>0</v>
      </c>
      <c r="AH520" s="32">
        <v>0</v>
      </c>
      <c r="AI520" s="32">
        <v>0</v>
      </c>
      <c r="AJ520" s="32">
        <v>1</v>
      </c>
      <c r="AK520" s="16"/>
      <c r="AL520" s="34">
        <f t="shared" si="360"/>
        <v>-1.9355700453292246</v>
      </c>
      <c r="AM520" s="34">
        <f t="shared" si="361"/>
        <v>-1.1178015289032968</v>
      </c>
      <c r="AN520" s="34">
        <f t="shared" si="362"/>
        <v>-1.9820939036034688</v>
      </c>
      <c r="AO520" s="34">
        <f t="shared" si="363"/>
        <v>-0.97692029423253612</v>
      </c>
      <c r="AP520" s="34">
        <f t="shared" si="364"/>
        <v>-1.2403861410987955</v>
      </c>
      <c r="AQ520" s="34" t="str">
        <f t="shared" si="365"/>
        <v/>
      </c>
      <c r="AR520" s="34">
        <f t="shared" si="366"/>
        <v>-0.60911705809610017</v>
      </c>
      <c r="AS520" s="34" t="str">
        <f t="shared" si="367"/>
        <v/>
      </c>
      <c r="AT520" s="34" t="str">
        <f t="shared" si="368"/>
        <v/>
      </c>
      <c r="AU520" s="34">
        <f t="shared" si="369"/>
        <v>-0.42992876172112682</v>
      </c>
      <c r="AV520" s="34">
        <f t="shared" si="370"/>
        <v>-0.64879765232385067</v>
      </c>
      <c r="AW520" s="34">
        <f t="shared" si="371"/>
        <v>-0.41165100414070804</v>
      </c>
      <c r="AX520" s="34">
        <f t="shared" si="372"/>
        <v>-0.20200785050292994</v>
      </c>
      <c r="AY520" s="34">
        <f t="shared" si="373"/>
        <v>-0.21011422768154267</v>
      </c>
      <c r="AZ520" s="34">
        <f t="shared" si="374"/>
        <v>-0.84530248592547552</v>
      </c>
      <c r="BA520" s="34">
        <f t="shared" si="375"/>
        <v>0.74995018491641174</v>
      </c>
      <c r="BB520" s="34">
        <f t="shared" si="376"/>
        <v>0.97152096697490953</v>
      </c>
      <c r="BC520" s="34">
        <f t="shared" si="377"/>
        <v>-0.16246517420478324</v>
      </c>
      <c r="BD520" s="34">
        <f t="shared" si="378"/>
        <v>-0.93679964466670518</v>
      </c>
      <c r="BE520" s="34">
        <f t="shared" si="379"/>
        <v>0.61825447252732224</v>
      </c>
      <c r="BF520" s="34">
        <f t="shared" si="380"/>
        <v>1.1964053963379107</v>
      </c>
      <c r="BG520" s="34">
        <f t="shared" si="381"/>
        <v>-0.258133953880894</v>
      </c>
      <c r="BH520" s="34">
        <f t="shared" si="382"/>
        <v>-0.11506432621005545</v>
      </c>
      <c r="BI520" s="19">
        <f t="shared" si="390"/>
        <v>-0.61607185934352859</v>
      </c>
      <c r="BJ520" s="19">
        <f t="shared" si="391"/>
        <v>-0.25179920667482919</v>
      </c>
      <c r="BK520" s="19">
        <f t="shared" si="392"/>
        <v>-1.0490176097670039</v>
      </c>
      <c r="BL520" s="19">
        <f t="shared" si="393"/>
        <v>-1.9355700453292246</v>
      </c>
      <c r="BM520" s="19">
        <f t="shared" si="394"/>
        <v>-0.86903818249554254</v>
      </c>
      <c r="BN520" s="19">
        <f t="shared" si="395"/>
        <v>-0.65537107504191761</v>
      </c>
      <c r="BO520" s="19">
        <f t="shared" si="396"/>
        <v>-0.74462459476623988</v>
      </c>
      <c r="BP520" s="19">
        <f t="shared" si="397"/>
        <v>-1.0687889479160773</v>
      </c>
      <c r="BQ520" s="19">
        <f t="shared" si="398"/>
        <v>-0.31642629222428559</v>
      </c>
      <c r="BR520" s="19">
        <f t="shared" si="399"/>
        <v>-0.80127274229722045</v>
      </c>
      <c r="BS520" s="19">
        <f t="shared" si="400"/>
        <v>-0.75358286640694094</v>
      </c>
      <c r="BT520" s="19">
        <f>IF(AND('[1]Ponderación por derecho'!$B$13&lt;&gt;1,'[1]Ponderación por derecho'!$B$13&lt;&gt;0),"Error ponderación",IFERROR(IF(SUM($BI$1126:$BS$1126)=0,0,SUMPRODUCT($BI$1126:$BS$1126,BI520:BS520)),""))</f>
        <v>-0.61928346123066103</v>
      </c>
      <c r="BU520" s="34">
        <f t="shared" si="401"/>
        <v>-0.62051710572753971</v>
      </c>
      <c r="BV520" s="16">
        <f t="shared" si="402"/>
        <v>0</v>
      </c>
      <c r="BW520" s="34">
        <f t="shared" si="383"/>
        <v>-1.8711715052095832</v>
      </c>
      <c r="BX520" s="34">
        <f t="shared" si="384"/>
        <v>-4.4157097767607595E-2</v>
      </c>
      <c r="BY520" s="34">
        <f t="shared" si="403"/>
        <v>0.73585719375712888</v>
      </c>
      <c r="BZ520" s="34">
        <f t="shared" si="404"/>
        <v>0.39315713640668726</v>
      </c>
      <c r="CA520" s="19">
        <f t="shared" si="385"/>
        <v>0.29790439535529473</v>
      </c>
      <c r="CB520" s="16"/>
      <c r="CC520" s="5">
        <f t="shared" si="386"/>
        <v>25486</v>
      </c>
      <c r="CD520" s="6">
        <f t="shared" si="387"/>
        <v>3.1296002564517297E-5</v>
      </c>
      <c r="CE520" s="19">
        <f t="shared" si="388"/>
        <v>0.72789105269605592</v>
      </c>
      <c r="CF520" s="4">
        <f t="shared" si="389"/>
        <v>2.278008025186496E-5</v>
      </c>
      <c r="CG520" s="3">
        <f>IF('Ponderación por derecho'!$D$20="Error ponderación","",CF520/$CF$1127)</f>
        <v>1.5304037287435317E-5</v>
      </c>
      <c r="CH520" s="39"/>
    </row>
    <row r="521" spans="1:86" ht="18.95" customHeight="1">
      <c r="A521" s="7">
        <v>25488</v>
      </c>
      <c r="B521" s="7" t="s">
        <v>549</v>
      </c>
      <c r="C521" s="7" t="s">
        <v>600</v>
      </c>
      <c r="D521" s="5">
        <v>0</v>
      </c>
      <c r="E521" s="5">
        <v>325</v>
      </c>
      <c r="F521" s="5">
        <v>52.802840000000003</v>
      </c>
      <c r="G521" s="5">
        <v>46.743070000000003</v>
      </c>
      <c r="H521" s="5">
        <v>75.667439999999999</v>
      </c>
      <c r="I521" s="5">
        <v>14.454739999999999</v>
      </c>
      <c r="J521" s="5">
        <v>9.7162459999999999</v>
      </c>
      <c r="K521" s="85">
        <v>4.6561199999999997E-2</v>
      </c>
      <c r="L521" s="85">
        <v>2.8605200000000001E-2</v>
      </c>
      <c r="M521" s="85">
        <v>3.06594E-2</v>
      </c>
      <c r="N521" s="85"/>
      <c r="O521" s="85">
        <v>2.1808500000000001E-2</v>
      </c>
      <c r="P521" s="85">
        <v>8.7757299999999996E-2</v>
      </c>
      <c r="Q521" s="85">
        <v>2.1267999999999999E-3</v>
      </c>
      <c r="R521" s="85">
        <v>1.2908599999999999E-2</v>
      </c>
      <c r="S521" s="85">
        <v>3.6059999999999998E-3</v>
      </c>
      <c r="T521" s="5">
        <v>0.97311829999999999</v>
      </c>
      <c r="U521" s="5">
        <v>0.20430110000000001</v>
      </c>
      <c r="V521" s="5">
        <v>0.74731179999999997</v>
      </c>
      <c r="W521" s="5">
        <v>0.47849459999999999</v>
      </c>
      <c r="X521" s="5">
        <v>0.78225800000000001</v>
      </c>
      <c r="Y521" s="5">
        <v>0.89784940000000002</v>
      </c>
      <c r="Z521" s="5">
        <v>0.27751199999999998</v>
      </c>
      <c r="AA521" s="5">
        <v>7.6923099999999999E-3</v>
      </c>
      <c r="AB521" s="5">
        <v>0</v>
      </c>
      <c r="AC521" s="5">
        <v>0.60289999999999999</v>
      </c>
      <c r="AD521" s="40">
        <v>571158.4615384615</v>
      </c>
      <c r="AE521" s="19">
        <v>0.49433959999999999</v>
      </c>
      <c r="AF521" s="5">
        <v>0</v>
      </c>
      <c r="AG521" s="5">
        <v>0</v>
      </c>
      <c r="AH521" s="32">
        <v>1</v>
      </c>
      <c r="AI521" s="32">
        <v>0</v>
      </c>
      <c r="AJ521" s="32">
        <v>0</v>
      </c>
      <c r="AK521" s="16"/>
      <c r="AL521" s="34">
        <f t="shared" si="360"/>
        <v>-1.0165814227161321</v>
      </c>
      <c r="AM521" s="34">
        <f t="shared" si="361"/>
        <v>-0.95185460101965658</v>
      </c>
      <c r="AN521" s="34">
        <f t="shared" si="362"/>
        <v>0.15158758769308922</v>
      </c>
      <c r="AO521" s="34">
        <f t="shared" si="363"/>
        <v>-0.46821850114994712</v>
      </c>
      <c r="AP521" s="34">
        <f t="shared" si="364"/>
        <v>-1.1428891774217156</v>
      </c>
      <c r="AQ521" s="34">
        <f t="shared" si="365"/>
        <v>0.92422163826301129</v>
      </c>
      <c r="AR521" s="34">
        <f t="shared" si="366"/>
        <v>0.39199579745343271</v>
      </c>
      <c r="AS521" s="34">
        <f t="shared" si="367"/>
        <v>-0.4828784034229221</v>
      </c>
      <c r="AT521" s="34" t="str">
        <f t="shared" si="368"/>
        <v/>
      </c>
      <c r="AU521" s="34">
        <f t="shared" si="369"/>
        <v>0.1241020976601365</v>
      </c>
      <c r="AV521" s="34">
        <f t="shared" si="370"/>
        <v>1.4759586404348979</v>
      </c>
      <c r="AW521" s="34">
        <f t="shared" si="371"/>
        <v>-0.35206856710265261</v>
      </c>
      <c r="AX521" s="34">
        <f t="shared" si="372"/>
        <v>0.21023485302273842</v>
      </c>
      <c r="AY521" s="34">
        <f t="shared" si="373"/>
        <v>-7.0107857173694818E-2</v>
      </c>
      <c r="AZ521" s="34">
        <f t="shared" si="374"/>
        <v>0.54075133408672937</v>
      </c>
      <c r="BA521" s="34">
        <f t="shared" si="375"/>
        <v>-1.1849810791607875E-2</v>
      </c>
      <c r="BB521" s="34">
        <f t="shared" si="376"/>
        <v>-1.3020308390518753</v>
      </c>
      <c r="BC521" s="34">
        <f t="shared" si="377"/>
        <v>-1.7178764183625377</v>
      </c>
      <c r="BD521" s="34">
        <f t="shared" si="378"/>
        <v>-0.29720527357900361</v>
      </c>
      <c r="BE521" s="34">
        <f t="shared" si="379"/>
        <v>0.55139392110903762</v>
      </c>
      <c r="BF521" s="34">
        <f t="shared" si="380"/>
        <v>1.7602478943346578</v>
      </c>
      <c r="BG521" s="34">
        <f t="shared" si="381"/>
        <v>0.34315896465726903</v>
      </c>
      <c r="BH521" s="34">
        <f t="shared" si="382"/>
        <v>-0.11506432621005545</v>
      </c>
      <c r="BI521" s="19">
        <f t="shared" si="390"/>
        <v>0.3546531383881642</v>
      </c>
      <c r="BJ521" s="19">
        <f t="shared" si="391"/>
        <v>-0.62062988087269977</v>
      </c>
      <c r="BK521" s="19">
        <f t="shared" si="392"/>
        <v>-1.072445414833864</v>
      </c>
      <c r="BL521" s="19">
        <f t="shared" si="393"/>
        <v>-1.0165814227161321</v>
      </c>
      <c r="BM521" s="19">
        <f t="shared" si="394"/>
        <v>-0.43866411778019421</v>
      </c>
      <c r="BN521" s="19">
        <f t="shared" si="395"/>
        <v>0.33692371294260121</v>
      </c>
      <c r="BO521" s="19">
        <f t="shared" si="396"/>
        <v>-9.3178578055290132E-2</v>
      </c>
      <c r="BP521" s="19">
        <f t="shared" si="397"/>
        <v>-0.40317328484669679</v>
      </c>
      <c r="BQ521" s="19">
        <f t="shared" si="398"/>
        <v>0.22451953814827696</v>
      </c>
      <c r="BR521" s="19">
        <f t="shared" si="399"/>
        <v>-0.24784343841085263</v>
      </c>
      <c r="BS521" s="19">
        <f t="shared" si="400"/>
        <v>-0.40058453536662747</v>
      </c>
      <c r="BT521" s="19">
        <f>IF(AND('[1]Ponderación por derecho'!$B$13&lt;&gt;1,'[1]Ponderación por derecho'!$B$13&lt;&gt;0),"Error ponderación",IFERROR(IF(SUM($BI$1126:$BS$1126)=0,0,SUMPRODUCT($BI$1126:$BS$1126,BI521:BS521)),""))</f>
        <v>-6.9638151319404679E-2</v>
      </c>
      <c r="BU521" s="34">
        <f t="shared" si="401"/>
        <v>-6.5190270508021744E-2</v>
      </c>
      <c r="BV521" s="16">
        <f t="shared" si="402"/>
        <v>0</v>
      </c>
      <c r="BW521" s="34">
        <f t="shared" si="383"/>
        <v>1.3104955668254821</v>
      </c>
      <c r="BX521" s="34">
        <f t="shared" si="384"/>
        <v>-1.7393269186784535E-2</v>
      </c>
      <c r="BY521" s="34">
        <f t="shared" si="403"/>
        <v>-0.72556152157895015</v>
      </c>
      <c r="BZ521" s="34">
        <f t="shared" si="404"/>
        <v>-0.18918025868658242</v>
      </c>
      <c r="CA521" s="19">
        <f t="shared" si="385"/>
        <v>-0.14472044186556365</v>
      </c>
      <c r="CB521" s="16"/>
      <c r="CC521" s="5">
        <f t="shared" si="386"/>
        <v>25488</v>
      </c>
      <c r="CD521" s="6">
        <f t="shared" si="387"/>
        <v>4.7528975857327667E-5</v>
      </c>
      <c r="CE521" s="19">
        <f t="shared" si="388"/>
        <v>1.0643388526080841</v>
      </c>
      <c r="CF521" s="4">
        <f t="shared" si="389"/>
        <v>5.0586935629625459E-5</v>
      </c>
      <c r="CG521" s="3">
        <f>IF('Ponderación por derecho'!$D$20="Error ponderación","",CF521/$CF$1127)</f>
        <v>3.3985145819207431E-5</v>
      </c>
      <c r="CH521" s="39"/>
    </row>
    <row r="522" spans="1:86" ht="18.95" customHeight="1">
      <c r="A522" s="7">
        <v>25489</v>
      </c>
      <c r="B522" s="7" t="s">
        <v>549</v>
      </c>
      <c r="C522" s="7" t="s">
        <v>599</v>
      </c>
      <c r="D522" s="5">
        <v>0</v>
      </c>
      <c r="E522" s="5">
        <v>206</v>
      </c>
      <c r="F522" s="5">
        <v>69.17098</v>
      </c>
      <c r="G522" s="5">
        <v>66.342759999999998</v>
      </c>
      <c r="H522" s="5">
        <v>74.58775</v>
      </c>
      <c r="I522" s="5">
        <v>22.555949999999999</v>
      </c>
      <c r="J522" s="5">
        <v>18.539459999999998</v>
      </c>
      <c r="K522" s="85"/>
      <c r="L522" s="85">
        <v>4.3973699999999998E-2</v>
      </c>
      <c r="M522" s="85">
        <v>0.1003727</v>
      </c>
      <c r="N522" s="85">
        <v>0</v>
      </c>
      <c r="O522" s="85">
        <v>8.3556400000000003E-2</v>
      </c>
      <c r="P522" s="85">
        <v>3.5896499999999998E-2</v>
      </c>
      <c r="Q522" s="85">
        <v>7.6290999999999998E-3</v>
      </c>
      <c r="R522" s="85">
        <v>5.6382000000000003E-3</v>
      </c>
      <c r="S522" s="85">
        <v>1.40378E-2</v>
      </c>
      <c r="T522" s="5">
        <v>0.85267850000000001</v>
      </c>
      <c r="U522" s="5">
        <v>0.1294643</v>
      </c>
      <c r="V522" s="5">
        <v>0.80803570000000002</v>
      </c>
      <c r="W522" s="5">
        <v>0.52678570000000002</v>
      </c>
      <c r="X522" s="5">
        <v>0.70089290000000004</v>
      </c>
      <c r="Y522" s="5">
        <v>0.94196429999999998</v>
      </c>
      <c r="Z522" s="5">
        <v>0.27731090000000003</v>
      </c>
      <c r="AA522" s="5">
        <v>0</v>
      </c>
      <c r="AB522" s="5">
        <v>0</v>
      </c>
      <c r="AC522" s="5">
        <v>0.36899999999999999</v>
      </c>
      <c r="AD522" s="40">
        <v>176533.98058252427</v>
      </c>
      <c r="AE522" s="19">
        <v>0.84811320000000001</v>
      </c>
      <c r="AF522" s="5">
        <v>1</v>
      </c>
      <c r="AG522" s="5">
        <v>0</v>
      </c>
      <c r="AH522" s="32">
        <v>1</v>
      </c>
      <c r="AI522" s="32">
        <v>0</v>
      </c>
      <c r="AJ522" s="32">
        <v>0</v>
      </c>
      <c r="AK522" s="16"/>
      <c r="AL522" s="34">
        <f t="shared" si="360"/>
        <v>-1.7422720286457773E-2</v>
      </c>
      <c r="AM522" s="34">
        <f t="shared" si="361"/>
        <v>1.0169522796305186</v>
      </c>
      <c r="AN522" s="34">
        <f t="shared" si="362"/>
        <v>2.1761647615523266E-2</v>
      </c>
      <c r="AO522" s="34">
        <f t="shared" si="363"/>
        <v>0.25485889013905072</v>
      </c>
      <c r="AP522" s="34">
        <f t="shared" si="364"/>
        <v>-0.47647306475623813</v>
      </c>
      <c r="AQ522" s="34" t="str">
        <f t="shared" si="365"/>
        <v/>
      </c>
      <c r="AR522" s="34">
        <f t="shared" si="366"/>
        <v>0.92985614873617128</v>
      </c>
      <c r="AS522" s="34">
        <f t="shared" si="367"/>
        <v>0.60180066608918747</v>
      </c>
      <c r="AT522" s="34">
        <f t="shared" si="368"/>
        <v>-0.15074875333706975</v>
      </c>
      <c r="AU522" s="34">
        <f t="shared" si="369"/>
        <v>1.6927676226613197</v>
      </c>
      <c r="AV522" s="34">
        <f t="shared" si="370"/>
        <v>0.2203188116399952</v>
      </c>
      <c r="AW522" s="34">
        <f t="shared" si="371"/>
        <v>-0.19792128324216157</v>
      </c>
      <c r="AX522" s="34">
        <f t="shared" si="372"/>
        <v>-2.1949067132275974E-2</v>
      </c>
      <c r="AY522" s="34">
        <f t="shared" si="373"/>
        <v>0.33491667301592454</v>
      </c>
      <c r="AZ522" s="34">
        <f t="shared" si="374"/>
        <v>-1.5515723466992073</v>
      </c>
      <c r="BA522" s="34">
        <f t="shared" si="375"/>
        <v>-0.72320812499841647</v>
      </c>
      <c r="BB522" s="34">
        <f t="shared" si="376"/>
        <v>0.18746763555427737</v>
      </c>
      <c r="BC522" s="34">
        <f t="shared" si="377"/>
        <v>-1.1785973098071156</v>
      </c>
      <c r="BD522" s="34">
        <f t="shared" si="378"/>
        <v>-1.2723137157859712</v>
      </c>
      <c r="BE522" s="34">
        <f t="shared" si="379"/>
        <v>1.2259151751710826</v>
      </c>
      <c r="BF522" s="34">
        <f t="shared" si="380"/>
        <v>1.7582359612434584</v>
      </c>
      <c r="BG522" s="34">
        <f t="shared" si="381"/>
        <v>-0.258133953880894</v>
      </c>
      <c r="BH522" s="34">
        <f t="shared" si="382"/>
        <v>-0.11506432621005545</v>
      </c>
      <c r="BI522" s="19">
        <f t="shared" si="390"/>
        <v>-0.35072323869144661</v>
      </c>
      <c r="BJ522" s="19">
        <f t="shared" si="391"/>
        <v>0.71142535464032253</v>
      </c>
      <c r="BK522" s="19">
        <f t="shared" si="392"/>
        <v>-0.19807312133479529</v>
      </c>
      <c r="BL522" s="19">
        <f t="shared" si="393"/>
        <v>-8.4085736811763762E-2</v>
      </c>
      <c r="BM522" s="19">
        <f t="shared" si="394"/>
        <v>-1.8673052626963171E-2</v>
      </c>
      <c r="BN522" s="19">
        <f t="shared" si="395"/>
        <v>0.47627042217487331</v>
      </c>
      <c r="BO522" s="19">
        <f t="shared" si="396"/>
        <v>-0.49821157993410603</v>
      </c>
      <c r="BP522" s="19">
        <f t="shared" si="397"/>
        <v>-1.9685893709366874E-2</v>
      </c>
      <c r="BQ522" s="19">
        <f t="shared" si="398"/>
        <v>0.69190997132430843</v>
      </c>
      <c r="BR522" s="19">
        <f t="shared" si="399"/>
        <v>1.9786666282857596E-2</v>
      </c>
      <c r="BS522" s="19">
        <f t="shared" si="400"/>
        <v>6.7476542173137102E-2</v>
      </c>
      <c r="BT522" s="19">
        <f>IF(AND('[1]Ponderación por derecho'!$B$13&lt;&gt;1,'[1]Ponderación por derecho'!$B$13&lt;&gt;0),"Error ponderación",IFERROR(IF(SUM($BI$1126:$BS$1126)=0,0,SUMPRODUCT($BI$1126:$BS$1126,BI522:BS522)),""))</f>
        <v>3.6060407613473511E-2</v>
      </c>
      <c r="BU522" s="34">
        <f t="shared" si="401"/>
        <v>4.1600863994583195E-2</v>
      </c>
      <c r="BV522" s="16">
        <f t="shared" si="402"/>
        <v>0</v>
      </c>
      <c r="BW522" s="34">
        <f t="shared" si="383"/>
        <v>-2.0752729870826241</v>
      </c>
      <c r="BX522" s="34">
        <f t="shared" si="384"/>
        <v>-3.9611317732152304E-2</v>
      </c>
      <c r="BY522" s="34">
        <f t="shared" si="403"/>
        <v>0.73585719375712888</v>
      </c>
      <c r="BZ522" s="34">
        <f t="shared" si="404"/>
        <v>0.45967570368588256</v>
      </c>
      <c r="CA522" s="19">
        <f t="shared" si="385"/>
        <v>0.34846403700324846</v>
      </c>
      <c r="CB522" s="16"/>
      <c r="CC522" s="5">
        <f t="shared" si="386"/>
        <v>25489</v>
      </c>
      <c r="CD522" s="6">
        <f t="shared" si="387"/>
        <v>3.0126058543413843E-5</v>
      </c>
      <c r="CE522" s="19">
        <f t="shared" si="388"/>
        <v>2.3031328432364053</v>
      </c>
      <c r="CF522" s="4">
        <f t="shared" si="389"/>
        <v>6.9384314868599128E-5</v>
      </c>
      <c r="CG522" s="3">
        <f>IF('Ponderación por derecho'!$D$20="Error ponderación","",CF522/$CF$1127)</f>
        <v>4.6613538239193052E-5</v>
      </c>
      <c r="CH522" s="39"/>
    </row>
    <row r="523" spans="1:86" ht="18.95" customHeight="1">
      <c r="A523" s="7">
        <v>25491</v>
      </c>
      <c r="B523" s="7" t="s">
        <v>549</v>
      </c>
      <c r="C523" s="7" t="s">
        <v>598</v>
      </c>
      <c r="D523" s="5">
        <v>0</v>
      </c>
      <c r="E523" s="5">
        <v>194</v>
      </c>
      <c r="F523" s="5">
        <v>53.41686</v>
      </c>
      <c r="G523" s="5">
        <v>52.238799999999998</v>
      </c>
      <c r="H523" s="5">
        <v>67.133089999999996</v>
      </c>
      <c r="I523" s="5">
        <v>8.2711450000000006</v>
      </c>
      <c r="J523" s="5">
        <v>23.756219999999999</v>
      </c>
      <c r="K523" s="85"/>
      <c r="L523" s="85">
        <v>2.6943000000000002E-3</v>
      </c>
      <c r="M523" s="85">
        <v>1.6714E-2</v>
      </c>
      <c r="N523" s="85">
        <v>5.8792999999999996E-3</v>
      </c>
      <c r="O523" s="85">
        <v>2.5194000000000002E-3</v>
      </c>
      <c r="P523" s="85">
        <v>7.7121999999999998E-3</v>
      </c>
      <c r="Q523" s="85">
        <v>2.7601000000000001E-3</v>
      </c>
      <c r="R523" s="85">
        <v>1.2809E-3</v>
      </c>
      <c r="S523" s="85">
        <v>6.9499999999999998E-4</v>
      </c>
      <c r="T523" s="5">
        <v>0.94036699999999995</v>
      </c>
      <c r="U523" s="5">
        <v>0.2110091</v>
      </c>
      <c r="V523" s="5">
        <v>0.82568810000000004</v>
      </c>
      <c r="W523" s="5">
        <v>0.6651376</v>
      </c>
      <c r="X523" s="5">
        <v>0.79357800000000001</v>
      </c>
      <c r="Y523" s="5">
        <v>0.81651379999999996</v>
      </c>
      <c r="Z523" s="5">
        <v>0.2403846</v>
      </c>
      <c r="AA523" s="5">
        <v>0</v>
      </c>
      <c r="AB523" s="5">
        <v>0</v>
      </c>
      <c r="AC523" s="5">
        <v>0.51359999999999995</v>
      </c>
      <c r="AD523" s="40">
        <v>392412.37113402062</v>
      </c>
      <c r="AE523" s="19">
        <v>0</v>
      </c>
      <c r="AF523" s="5">
        <v>0</v>
      </c>
      <c r="AG523" s="5">
        <v>0</v>
      </c>
      <c r="AH523" s="32">
        <v>1</v>
      </c>
      <c r="AI523" s="32">
        <v>0</v>
      </c>
      <c r="AJ523" s="32">
        <v>0</v>
      </c>
      <c r="AK523" s="16"/>
      <c r="AL523" s="34">
        <f t="shared" si="360"/>
        <v>-0.97909986241264835</v>
      </c>
      <c r="AM523" s="34">
        <f t="shared" si="361"/>
        <v>-0.39980346969076413</v>
      </c>
      <c r="AN523" s="34">
        <f t="shared" si="362"/>
        <v>-0.87461438852320994</v>
      </c>
      <c r="AO523" s="34">
        <f t="shared" si="363"/>
        <v>-1.0201382441744693</v>
      </c>
      <c r="AP523" s="34">
        <f t="shared" si="364"/>
        <v>-8.2451915557232275E-2</v>
      </c>
      <c r="AQ523" s="34" t="str">
        <f t="shared" si="365"/>
        <v/>
      </c>
      <c r="AR523" s="34">
        <f t="shared" si="366"/>
        <v>-0.51482307075438927</v>
      </c>
      <c r="AS523" s="34">
        <f t="shared" si="367"/>
        <v>-0.69985684937188986</v>
      </c>
      <c r="AT523" s="34">
        <f t="shared" si="368"/>
        <v>-1.5843038844365217E-2</v>
      </c>
      <c r="AU523" s="34">
        <f t="shared" si="369"/>
        <v>-0.36592503165600748</v>
      </c>
      <c r="AV523" s="34">
        <f t="shared" si="370"/>
        <v>-0.46207192715894685</v>
      </c>
      <c r="AW523" s="34">
        <f t="shared" si="371"/>
        <v>-0.33432662739219537</v>
      </c>
      <c r="AX523" s="34">
        <f t="shared" si="372"/>
        <v>-0.1611016578138677</v>
      </c>
      <c r="AY523" s="34">
        <f t="shared" si="373"/>
        <v>-0.18313019343224862</v>
      </c>
      <c r="AZ523" s="34">
        <f t="shared" si="374"/>
        <v>-2.8216071758552085E-2</v>
      </c>
      <c r="BA523" s="34">
        <f t="shared" si="375"/>
        <v>5.1912824325062876E-2</v>
      </c>
      <c r="BB523" s="34">
        <f t="shared" si="376"/>
        <v>0.6204639166419158</v>
      </c>
      <c r="BC523" s="34">
        <f t="shared" si="377"/>
        <v>0.36641386821427602</v>
      </c>
      <c r="BD523" s="34">
        <f t="shared" si="378"/>
        <v>-0.16154234726559807</v>
      </c>
      <c r="BE523" s="34">
        <f t="shared" si="379"/>
        <v>-0.69223557622381271</v>
      </c>
      <c r="BF523" s="34">
        <f t="shared" si="380"/>
        <v>1.3888016255618563</v>
      </c>
      <c r="BG523" s="34">
        <f t="shared" si="381"/>
        <v>-0.258133953880894</v>
      </c>
      <c r="BH523" s="34">
        <f t="shared" si="382"/>
        <v>-0.11506432621005545</v>
      </c>
      <c r="BI523" s="19">
        <f t="shared" si="390"/>
        <v>-0.41135078209907355</v>
      </c>
      <c r="BJ523" s="19">
        <f t="shared" si="391"/>
        <v>-9.8054207934412552E-2</v>
      </c>
      <c r="BK523" s="19">
        <f t="shared" si="392"/>
        <v>-0.4375142811900874</v>
      </c>
      <c r="BL523" s="19">
        <f t="shared" si="393"/>
        <v>-0.49747145062850678</v>
      </c>
      <c r="BM523" s="19">
        <f t="shared" si="394"/>
        <v>-0.20330643149294594</v>
      </c>
      <c r="BN523" s="19">
        <f t="shared" si="395"/>
        <v>-0.71113578859846927</v>
      </c>
      <c r="BO523" s="19">
        <f t="shared" si="396"/>
        <v>-0.46089364777507225</v>
      </c>
      <c r="BP523" s="19">
        <f t="shared" si="397"/>
        <v>-0.57010076011325805</v>
      </c>
      <c r="BQ523" s="19">
        <f t="shared" si="398"/>
        <v>7.5523856572319747E-2</v>
      </c>
      <c r="BR523" s="19">
        <f t="shared" si="399"/>
        <v>-0.47345466990859703</v>
      </c>
      <c r="BS523" s="19">
        <f t="shared" si="400"/>
        <v>-0.42576479401831752</v>
      </c>
      <c r="BT523" s="19">
        <f>IF(AND('[1]Ponderación por derecho'!$B$13&lt;&gt;1,'[1]Ponderación por derecho'!$B$13&lt;&gt;0),"Error ponderación",IFERROR(IF(SUM($BI$1126:$BS$1126)=0,0,SUMPRODUCT($BI$1126:$BS$1126,BI523:BS523)),""))</f>
        <v>-0.46339840205395944</v>
      </c>
      <c r="BU523" s="34">
        <f t="shared" si="401"/>
        <v>-0.46302070757837371</v>
      </c>
      <c r="BV523" s="16">
        <f t="shared" si="402"/>
        <v>0</v>
      </c>
      <c r="BW523" s="34">
        <f t="shared" si="383"/>
        <v>1.7852848296221482E-2</v>
      </c>
      <c r="BX523" s="34">
        <f t="shared" si="384"/>
        <v>-2.7456986734870452E-2</v>
      </c>
      <c r="BY523" s="34">
        <f t="shared" si="403"/>
        <v>-2.7676504258153067</v>
      </c>
      <c r="BZ523" s="34">
        <f t="shared" si="404"/>
        <v>0.92575152141798522</v>
      </c>
      <c r="CA523" s="19">
        <f t="shared" si="385"/>
        <v>0.70272040915879075</v>
      </c>
      <c r="CB523" s="16"/>
      <c r="CC523" s="5">
        <f t="shared" si="386"/>
        <v>25491</v>
      </c>
      <c r="CD523" s="6">
        <f t="shared" si="387"/>
        <v>2.8371142511758667E-5</v>
      </c>
      <c r="CE523" s="19">
        <f t="shared" si="388"/>
        <v>1.2378297224134618</v>
      </c>
      <c r="CF523" s="4">
        <f t="shared" si="389"/>
        <v>3.5118643459882997E-5</v>
      </c>
      <c r="CG523" s="3">
        <f>IF('Ponderación por derecho'!$D$20="Error ponderación","",CF523/$CF$1127)</f>
        <v>2.359328953418394E-5</v>
      </c>
      <c r="CH523" s="39"/>
    </row>
    <row r="524" spans="1:86" ht="18.95" customHeight="1">
      <c r="A524" s="7">
        <v>25506</v>
      </c>
      <c r="B524" s="7" t="s">
        <v>549</v>
      </c>
      <c r="C524" s="7" t="s">
        <v>597</v>
      </c>
      <c r="D524" s="5">
        <v>0</v>
      </c>
      <c r="E524" s="5">
        <v>797</v>
      </c>
      <c r="F524" s="5">
        <v>59.399099999999997</v>
      </c>
      <c r="G524" s="5">
        <v>56.373809999999999</v>
      </c>
      <c r="H524" s="5">
        <v>65.977609999999999</v>
      </c>
      <c r="I524" s="5">
        <v>7.7950049999999997</v>
      </c>
      <c r="J524" s="5">
        <v>18.363479999999999</v>
      </c>
      <c r="K524" s="85">
        <v>1.27353E-2</v>
      </c>
      <c r="L524" s="85">
        <v>1.5506900000000001E-2</v>
      </c>
      <c r="M524" s="85">
        <v>0.10885069999999999</v>
      </c>
      <c r="N524" s="85">
        <v>3.08335E-2</v>
      </c>
      <c r="O524" s="85">
        <v>1.3600900000000001E-2</v>
      </c>
      <c r="P524" s="85">
        <v>1.02845E-2</v>
      </c>
      <c r="Q524" s="85">
        <v>3.0457000000000001E-3</v>
      </c>
      <c r="R524" s="85">
        <v>6.4530000000000002E-4</v>
      </c>
      <c r="S524" s="85">
        <v>2.2515E-3</v>
      </c>
      <c r="T524" s="5">
        <v>0.97106110000000001</v>
      </c>
      <c r="U524" s="5">
        <v>0.181672</v>
      </c>
      <c r="V524" s="5">
        <v>0.76688100000000003</v>
      </c>
      <c r="W524" s="5">
        <v>0.66559480000000004</v>
      </c>
      <c r="X524" s="5">
        <v>0.78778139999999997</v>
      </c>
      <c r="Y524" s="5">
        <v>0.86495180000000005</v>
      </c>
      <c r="Z524" s="5">
        <v>0.22222220000000001</v>
      </c>
      <c r="AA524" s="5">
        <v>0</v>
      </c>
      <c r="AB524" s="5">
        <v>1.25471E-3</v>
      </c>
      <c r="AC524" s="5">
        <v>0.4405</v>
      </c>
      <c r="AD524" s="40">
        <v>48619.824341279796</v>
      </c>
      <c r="AE524" s="19">
        <v>0.24811320000000001</v>
      </c>
      <c r="AF524" s="5">
        <v>0</v>
      </c>
      <c r="AG524" s="5">
        <v>0</v>
      </c>
      <c r="AH524" s="32">
        <v>0</v>
      </c>
      <c r="AI524" s="32">
        <v>0</v>
      </c>
      <c r="AJ524" s="32">
        <v>0</v>
      </c>
      <c r="AK524" s="16"/>
      <c r="AL524" s="34">
        <f t="shared" si="360"/>
        <v>-0.61392659556480289</v>
      </c>
      <c r="AM524" s="34">
        <f t="shared" si="361"/>
        <v>1.5562086578609757E-2</v>
      </c>
      <c r="AN524" s="34">
        <f t="shared" si="362"/>
        <v>-1.0135536000013432</v>
      </c>
      <c r="AO524" s="34">
        <f t="shared" si="363"/>
        <v>-1.062636348666063</v>
      </c>
      <c r="AP524" s="34">
        <f t="shared" si="364"/>
        <v>-0.48976480940924894</v>
      </c>
      <c r="AQ524" s="34">
        <f t="shared" si="365"/>
        <v>-3.2646413747393313E-2</v>
      </c>
      <c r="AR524" s="34">
        <f t="shared" si="366"/>
        <v>-6.6413041353652918E-2</v>
      </c>
      <c r="AS524" s="34">
        <f t="shared" si="367"/>
        <v>0.73371106412404841</v>
      </c>
      <c r="AT524" s="34">
        <f t="shared" si="368"/>
        <v>0.55675304922629754</v>
      </c>
      <c r="AU524" s="34">
        <f t="shared" si="369"/>
        <v>-8.4406680176837931E-2</v>
      </c>
      <c r="AV524" s="34">
        <f t="shared" si="370"/>
        <v>-0.39979208705603431</v>
      </c>
      <c r="AW524" s="34">
        <f t="shared" si="371"/>
        <v>-0.32632552525844105</v>
      </c>
      <c r="AX524" s="34">
        <f t="shared" si="372"/>
        <v>-0.18139986694273644</v>
      </c>
      <c r="AY524" s="34">
        <f t="shared" si="373"/>
        <v>-0.12269760449839806</v>
      </c>
      <c r="AZ524" s="34">
        <f t="shared" si="374"/>
        <v>0.50501291309871055</v>
      </c>
      <c r="BA524" s="34">
        <f t="shared" si="375"/>
        <v>-0.22694984751174155</v>
      </c>
      <c r="BB524" s="34">
        <f t="shared" si="376"/>
        <v>-0.82201730979465049</v>
      </c>
      <c r="BC524" s="34">
        <f t="shared" si="377"/>
        <v>0.37151953796359966</v>
      </c>
      <c r="BD524" s="34">
        <f t="shared" si="378"/>
        <v>-0.23101087364972284</v>
      </c>
      <c r="BE524" s="34">
        <f t="shared" si="379"/>
        <v>4.8386311262216437E-2</v>
      </c>
      <c r="BF524" s="34">
        <f t="shared" si="380"/>
        <v>1.2070933531819124</v>
      </c>
      <c r="BG524" s="34">
        <f t="shared" si="381"/>
        <v>-0.258133953880894</v>
      </c>
      <c r="BH524" s="34">
        <f t="shared" si="382"/>
        <v>-8.3788046639393238E-2</v>
      </c>
      <c r="BI524" s="19">
        <f t="shared" si="390"/>
        <v>-0.42438328708682604</v>
      </c>
      <c r="BJ524" s="19">
        <f t="shared" si="391"/>
        <v>-0.29095608818989788</v>
      </c>
      <c r="BK524" s="19">
        <f t="shared" si="392"/>
        <v>0.16376800217428172</v>
      </c>
      <c r="BL524" s="19">
        <f t="shared" si="393"/>
        <v>-2.8586773169252677E-2</v>
      </c>
      <c r="BM524" s="19">
        <f t="shared" si="394"/>
        <v>-0.26839412107860322</v>
      </c>
      <c r="BN524" s="19">
        <f t="shared" si="395"/>
        <v>-0.3217774571195402</v>
      </c>
      <c r="BO524" s="19">
        <f t="shared" si="396"/>
        <v>-0.29464965360859779</v>
      </c>
      <c r="BP524" s="19">
        <f t="shared" si="397"/>
        <v>-0.39766323125376968</v>
      </c>
      <c r="BQ524" s="19">
        <f t="shared" si="398"/>
        <v>0.15682305103957048</v>
      </c>
      <c r="BR524" s="19">
        <f t="shared" si="399"/>
        <v>-0.33158605131469832</v>
      </c>
      <c r="BS524" s="19">
        <f t="shared" si="400"/>
        <v>-0.2734707489008647</v>
      </c>
      <c r="BT524" s="19">
        <f>IF(AND('[1]Ponderación por derecho'!$B$13&lt;&gt;1,'[1]Ponderación por derecho'!$B$13&lt;&gt;0),"Error ponderación",IFERROR(IF(SUM($BI$1126:$BS$1126)=0,0,SUMPRODUCT($BI$1126:$BS$1126,BI524:BS524)),""))</f>
        <v>-0.30204928157814048</v>
      </c>
      <c r="BU524" s="34">
        <f t="shared" si="401"/>
        <v>-0.30000376770171766</v>
      </c>
      <c r="BV524" s="16">
        <f t="shared" si="402"/>
        <v>0</v>
      </c>
      <c r="BW524" s="34">
        <f t="shared" si="383"/>
        <v>-1.0402902953150757</v>
      </c>
      <c r="BX524" s="34">
        <f t="shared" si="384"/>
        <v>-4.681310847286678E-2</v>
      </c>
      <c r="BY524" s="34">
        <f t="shared" si="403"/>
        <v>-1.7427088417007099</v>
      </c>
      <c r="BZ524" s="34">
        <f t="shared" si="404"/>
        <v>0.94327074849621739</v>
      </c>
      <c r="CA524" s="19">
        <f t="shared" si="385"/>
        <v>0.71603647832947448</v>
      </c>
      <c r="CB524" s="16"/>
      <c r="CC524" s="5">
        <f t="shared" si="386"/>
        <v>25506</v>
      </c>
      <c r="CD524" s="6">
        <f t="shared" si="387"/>
        <v>1.1655567310243123E-4</v>
      </c>
      <c r="CE524" s="19">
        <f t="shared" si="388"/>
        <v>1.2004303901033047</v>
      </c>
      <c r="CF524" s="4">
        <f t="shared" si="389"/>
        <v>1.3991697213110477E-4</v>
      </c>
      <c r="CG524" s="3">
        <f>IF('Ponderación por derecho'!$D$20="Error ponderación","",CF524/$CF$1127)</f>
        <v>9.3998552022843388E-5</v>
      </c>
      <c r="CH524" s="39"/>
    </row>
    <row r="525" spans="1:86" ht="18.95" customHeight="1">
      <c r="A525" s="7">
        <v>25513</v>
      </c>
      <c r="B525" s="7" t="s">
        <v>549</v>
      </c>
      <c r="C525" s="7" t="s">
        <v>596</v>
      </c>
      <c r="D525" s="5">
        <v>0</v>
      </c>
      <c r="E525" s="5">
        <v>1243</v>
      </c>
      <c r="F525" s="5">
        <v>55.328490000000002</v>
      </c>
      <c r="G525" s="5">
        <v>50.565170000000002</v>
      </c>
      <c r="H525" s="5">
        <v>66.242739999999998</v>
      </c>
      <c r="I525" s="5">
        <v>11.2036</v>
      </c>
      <c r="J525" s="5">
        <v>17.147040000000001</v>
      </c>
      <c r="K525" s="85">
        <v>3.1407000000000002E-3</v>
      </c>
      <c r="L525" s="85">
        <v>7.9965999999999995E-3</v>
      </c>
      <c r="M525" s="85">
        <v>4.3620100000000002E-2</v>
      </c>
      <c r="N525" s="85">
        <v>5.8390000000000004E-4</v>
      </c>
      <c r="O525" s="85">
        <v>4.6397000000000001E-3</v>
      </c>
      <c r="P525" s="85">
        <v>0.13174330000000001</v>
      </c>
      <c r="Q525" s="85">
        <v>5.0122100000000003E-2</v>
      </c>
      <c r="R525" s="85">
        <v>5.0670000000000001E-4</v>
      </c>
      <c r="S525" s="85">
        <v>0</v>
      </c>
      <c r="T525" s="5">
        <v>0.90561429999999998</v>
      </c>
      <c r="U525" s="5">
        <v>0.1985354</v>
      </c>
      <c r="V525" s="5">
        <v>0.79007320000000003</v>
      </c>
      <c r="W525" s="5">
        <v>0.54271769999999997</v>
      </c>
      <c r="X525" s="5">
        <v>0.79007320000000003</v>
      </c>
      <c r="Y525" s="5">
        <v>0.87957689999999999</v>
      </c>
      <c r="Z525" s="5">
        <v>0.14946619999999999</v>
      </c>
      <c r="AA525" s="5">
        <v>0</v>
      </c>
      <c r="AB525" s="5">
        <v>8.0451000000000003E-4</v>
      </c>
      <c r="AC525" s="5">
        <v>0.55010000000000003</v>
      </c>
      <c r="AD525" s="40">
        <v>455030.5711987128</v>
      </c>
      <c r="AE525" s="19">
        <v>0.84811320000000001</v>
      </c>
      <c r="AF525" s="5">
        <v>0</v>
      </c>
      <c r="AG525" s="5">
        <v>0</v>
      </c>
      <c r="AH525" s="32">
        <v>1</v>
      </c>
      <c r="AI525" s="32">
        <v>0</v>
      </c>
      <c r="AJ525" s="32">
        <v>0</v>
      </c>
      <c r="AK525" s="16"/>
      <c r="AL525" s="34">
        <f t="shared" si="360"/>
        <v>-0.86240842708000565</v>
      </c>
      <c r="AM525" s="34">
        <f t="shared" si="361"/>
        <v>-0.56792114194285304</v>
      </c>
      <c r="AN525" s="34">
        <f t="shared" si="362"/>
        <v>-0.98167338300131068</v>
      </c>
      <c r="AO525" s="34">
        <f t="shared" si="363"/>
        <v>-0.75840056406589573</v>
      </c>
      <c r="AP525" s="34">
        <f t="shared" si="364"/>
        <v>-0.58164235154874511</v>
      </c>
      <c r="AQ525" s="34">
        <f t="shared" si="365"/>
        <v>-0.30405874015464429</v>
      </c>
      <c r="AR525" s="34">
        <f t="shared" si="366"/>
        <v>-0.32925538746672528</v>
      </c>
      <c r="AS525" s="34">
        <f t="shared" si="367"/>
        <v>-0.28122104369062423</v>
      </c>
      <c r="AT525" s="34">
        <f t="shared" si="368"/>
        <v>-0.13735065378571326</v>
      </c>
      <c r="AU525" s="34">
        <f t="shared" si="369"/>
        <v>-0.31206017936694164</v>
      </c>
      <c r="AV525" s="34">
        <f t="shared" si="370"/>
        <v>2.5409359163229017</v>
      </c>
      <c r="AW525" s="34">
        <f t="shared" si="371"/>
        <v>0.99252280978872487</v>
      </c>
      <c r="AX525" s="34">
        <f t="shared" si="372"/>
        <v>-0.18582612840475846</v>
      </c>
      <c r="AY525" s="34">
        <f t="shared" si="373"/>
        <v>-0.21011422768154267</v>
      </c>
      <c r="AZ525" s="34">
        <f t="shared" si="374"/>
        <v>-0.63195252084971099</v>
      </c>
      <c r="BA525" s="34">
        <f t="shared" si="375"/>
        <v>-6.6655449624671348E-2</v>
      </c>
      <c r="BB525" s="34">
        <f t="shared" si="376"/>
        <v>-0.25313509829702308</v>
      </c>
      <c r="BC525" s="34">
        <f t="shared" si="377"/>
        <v>-1.0006805765476754</v>
      </c>
      <c r="BD525" s="34">
        <f t="shared" si="378"/>
        <v>-0.2035451232499815</v>
      </c>
      <c r="BE525" s="34">
        <f t="shared" si="379"/>
        <v>0.27200555992384295</v>
      </c>
      <c r="BF525" s="34">
        <f t="shared" si="380"/>
        <v>0.47919576997290869</v>
      </c>
      <c r="BG525" s="34">
        <f t="shared" si="381"/>
        <v>-0.258133953880894</v>
      </c>
      <c r="BH525" s="34">
        <f t="shared" si="382"/>
        <v>-9.5010226316539451E-2</v>
      </c>
      <c r="BI525" s="19">
        <f t="shared" si="390"/>
        <v>-0.45079585759354218</v>
      </c>
      <c r="BJ525" s="19">
        <f t="shared" si="391"/>
        <v>-0.38343720923553382</v>
      </c>
      <c r="BK525" s="19">
        <f t="shared" si="392"/>
        <v>-0.71477001577276844</v>
      </c>
      <c r="BL525" s="19">
        <f t="shared" si="393"/>
        <v>-0.49987954043285943</v>
      </c>
      <c r="BM525" s="19">
        <f t="shared" si="394"/>
        <v>-0.3657492180552227</v>
      </c>
      <c r="BN525" s="19">
        <f t="shared" si="395"/>
        <v>0.65017768305557966</v>
      </c>
      <c r="BO525" s="19">
        <f t="shared" si="396"/>
        <v>-0.13261009170896063</v>
      </c>
      <c r="BP525" s="19">
        <f t="shared" si="397"/>
        <v>-0.52411727774238204</v>
      </c>
      <c r="BQ525" s="19">
        <f t="shared" si="398"/>
        <v>-0.19777562826287987</v>
      </c>
      <c r="BR525" s="19">
        <f t="shared" si="399"/>
        <v>-0.44355220288081409</v>
      </c>
      <c r="BS525" s="19">
        <f t="shared" si="400"/>
        <v>-0.38917762702602926</v>
      </c>
      <c r="BT525" s="19">
        <f>IF(AND('[1]Ponderación por derecho'!$B$13&lt;&gt;1,'[1]Ponderación por derecho'!$B$13&lt;&gt;0),"Error ponderación",IFERROR(IF(SUM($BI$1126:$BS$1126)=0,0,SUMPRODUCT($BI$1126:$BS$1126,BI525:BS525)),""))</f>
        <v>5.2060817215086805E-2</v>
      </c>
      <c r="BU525" s="34">
        <f t="shared" si="401"/>
        <v>5.776666522322374E-2</v>
      </c>
      <c r="BV525" s="16">
        <f t="shared" si="402"/>
        <v>0</v>
      </c>
      <c r="BW525" s="34">
        <f t="shared" si="383"/>
        <v>0.54620065598175449</v>
      </c>
      <c r="BX525" s="34">
        <f t="shared" si="384"/>
        <v>-2.3931472540995018E-2</v>
      </c>
      <c r="BY525" s="34">
        <f t="shared" si="403"/>
        <v>0.73585719375712888</v>
      </c>
      <c r="BZ525" s="34">
        <f t="shared" si="404"/>
        <v>-0.4193754590659628</v>
      </c>
      <c r="CA525" s="19">
        <f t="shared" si="385"/>
        <v>-0.31968793314375465</v>
      </c>
      <c r="CB525" s="16"/>
      <c r="CC525" s="5">
        <f t="shared" si="386"/>
        <v>25513</v>
      </c>
      <c r="CD525" s="6">
        <f t="shared" si="387"/>
        <v>1.8178005227894857E-4</v>
      </c>
      <c r="CE525" s="19">
        <f t="shared" si="388"/>
        <v>0.97410604351523866</v>
      </c>
      <c r="CF525" s="4">
        <f t="shared" si="389"/>
        <v>1.7707304751543983E-4</v>
      </c>
      <c r="CG525" s="3">
        <f>IF('Ponderación por derecho'!$D$20="Error ponderación","",CF525/$CF$1127)</f>
        <v>1.1896062225479825E-4</v>
      </c>
      <c r="CH525" s="39"/>
    </row>
    <row r="526" spans="1:86" ht="18.95" customHeight="1">
      <c r="A526" s="7">
        <v>25518</v>
      </c>
      <c r="B526" s="7" t="s">
        <v>549</v>
      </c>
      <c r="C526" s="7" t="s">
        <v>595</v>
      </c>
      <c r="D526" s="5">
        <v>0</v>
      </c>
      <c r="E526" s="5">
        <v>324</v>
      </c>
      <c r="F526" s="5">
        <v>80.163250000000005</v>
      </c>
      <c r="G526" s="5">
        <v>63.831969999999998</v>
      </c>
      <c r="H526" s="5">
        <v>72.882509999999996</v>
      </c>
      <c r="I526" s="5">
        <v>17.11065</v>
      </c>
      <c r="J526" s="5">
        <v>37.226779999999998</v>
      </c>
      <c r="K526" s="85">
        <v>2.4098000000000001E-3</v>
      </c>
      <c r="L526" s="85">
        <v>7.7774999999999997E-3</v>
      </c>
      <c r="M526" s="85">
        <v>2.6367000000000002E-2</v>
      </c>
      <c r="N526" s="85">
        <v>1.2801099999999999E-2</v>
      </c>
      <c r="O526" s="85">
        <v>2.5427399999999999E-2</v>
      </c>
      <c r="P526" s="85">
        <v>2.22854E-2</v>
      </c>
      <c r="Q526" s="85">
        <v>1.43704E-2</v>
      </c>
      <c r="R526" s="85">
        <v>2.3809999999999999E-3</v>
      </c>
      <c r="S526" s="85">
        <v>2.9794999999999999E-3</v>
      </c>
      <c r="T526" s="5">
        <v>0.96056339999999996</v>
      </c>
      <c r="U526" s="5">
        <v>0.12112680000000001</v>
      </c>
      <c r="V526" s="5">
        <v>0.81408449999999999</v>
      </c>
      <c r="W526" s="5">
        <v>0.49859150000000002</v>
      </c>
      <c r="X526" s="5">
        <v>0.74366200000000005</v>
      </c>
      <c r="Y526" s="5">
        <v>0.78591549999999999</v>
      </c>
      <c r="Z526" s="5">
        <v>0.28571429999999998</v>
      </c>
      <c r="AA526" s="5">
        <v>0</v>
      </c>
      <c r="AB526" s="5">
        <v>1.234568E-2</v>
      </c>
      <c r="AC526" s="5">
        <v>0.51739999999999997</v>
      </c>
      <c r="AD526" s="40">
        <v>19444.444444444445</v>
      </c>
      <c r="AE526" s="19">
        <v>0.49433959999999999</v>
      </c>
      <c r="AF526" s="5">
        <v>0</v>
      </c>
      <c r="AG526" s="5">
        <v>0</v>
      </c>
      <c r="AH526" s="32">
        <v>1</v>
      </c>
      <c r="AI526" s="32">
        <v>0</v>
      </c>
      <c r="AJ526" s="32">
        <v>0</v>
      </c>
      <c r="AK526" s="16"/>
      <c r="AL526" s="34">
        <f t="shared" si="360"/>
        <v>0.65357729742823945</v>
      </c>
      <c r="AM526" s="34">
        <f t="shared" si="361"/>
        <v>0.7647411156851881</v>
      </c>
      <c r="AN526" s="34">
        <f t="shared" si="362"/>
        <v>-0.18328275036710984</v>
      </c>
      <c r="AO526" s="34">
        <f t="shared" si="363"/>
        <v>-0.23116397789991872</v>
      </c>
      <c r="AP526" s="34">
        <f t="shared" si="364"/>
        <v>0.93497758696045286</v>
      </c>
      <c r="AQ526" s="34">
        <f t="shared" si="365"/>
        <v>-0.32473446080699658</v>
      </c>
      <c r="AR526" s="34">
        <f t="shared" si="366"/>
        <v>-0.3369233578585038</v>
      </c>
      <c r="AS526" s="34">
        <f t="shared" si="367"/>
        <v>-0.54966446057376384</v>
      </c>
      <c r="AT526" s="34">
        <f t="shared" si="368"/>
        <v>0.14298375593998022</v>
      </c>
      <c r="AU526" s="34">
        <f t="shared" si="369"/>
        <v>0.21603791520902121</v>
      </c>
      <c r="AV526" s="34">
        <f t="shared" si="370"/>
        <v>-0.10922950372942249</v>
      </c>
      <c r="AW526" s="34">
        <f t="shared" si="371"/>
        <v>-9.0633357131776476E-3</v>
      </c>
      <c r="AX526" s="34">
        <f t="shared" si="372"/>
        <v>-0.12596940504063223</v>
      </c>
      <c r="AY526" s="34">
        <f t="shared" si="373"/>
        <v>-9.4432313946619578E-2</v>
      </c>
      <c r="AZ526" s="34">
        <f t="shared" si="374"/>
        <v>0.32264307934120984</v>
      </c>
      <c r="BA526" s="34">
        <f t="shared" si="375"/>
        <v>-0.80245990947743295</v>
      </c>
      <c r="BB526" s="34">
        <f t="shared" si="376"/>
        <v>0.33583884315454082</v>
      </c>
      <c r="BC526" s="34">
        <f t="shared" si="377"/>
        <v>-1.4934491778000434</v>
      </c>
      <c r="BD526" s="34">
        <f t="shared" si="378"/>
        <v>-0.75975353364898568</v>
      </c>
      <c r="BE526" s="34">
        <f t="shared" si="379"/>
        <v>-1.1600866580162836</v>
      </c>
      <c r="BF526" s="34">
        <f t="shared" si="380"/>
        <v>1.8423089524845726</v>
      </c>
      <c r="BG526" s="34">
        <f t="shared" si="381"/>
        <v>-0.258133953880894</v>
      </c>
      <c r="BH526" s="34">
        <f t="shared" si="382"/>
        <v>0.19267765334692027</v>
      </c>
      <c r="BI526" s="19">
        <f t="shared" si="390"/>
        <v>-0.43682570688384642</v>
      </c>
      <c r="BJ526" s="19">
        <f t="shared" si="391"/>
        <v>0.25455220032707504</v>
      </c>
      <c r="BK526" s="19">
        <f t="shared" si="392"/>
        <v>-0.46317878031518928</v>
      </c>
      <c r="BL526" s="19">
        <f t="shared" si="393"/>
        <v>0.39828052668410985</v>
      </c>
      <c r="BM526" s="19">
        <f t="shared" si="394"/>
        <v>0.13042065617349613</v>
      </c>
      <c r="BN526" s="19">
        <f t="shared" si="395"/>
        <v>-0.20524628810582224</v>
      </c>
      <c r="BO526" s="19">
        <f t="shared" si="396"/>
        <v>2.7471921909371162E-2</v>
      </c>
      <c r="BP526" s="19">
        <f t="shared" si="397"/>
        <v>0.2638039461938036</v>
      </c>
      <c r="BQ526" s="19">
        <f t="shared" si="398"/>
        <v>0.8004846453220642</v>
      </c>
      <c r="BR526" s="19">
        <f t="shared" si="399"/>
        <v>0.10033700986690863</v>
      </c>
      <c r="BS526" s="19">
        <f t="shared" si="400"/>
        <v>0.25060754560951337</v>
      </c>
      <c r="BT526" s="19">
        <f>IF(AND('[1]Ponderación por derecho'!$B$13&lt;&gt;1,'[1]Ponderación por derecho'!$B$13&lt;&gt;0),"Error ponderación",IFERROR(IF(SUM($BI$1126:$BS$1126)=0,0,SUMPRODUCT($BI$1126:$BS$1126,BI526:BS526)),""))</f>
        <v>3.0725145883539213E-3</v>
      </c>
      <c r="BU526" s="34">
        <f t="shared" si="401"/>
        <v>8.2719846175220192E-3</v>
      </c>
      <c r="BV526" s="16">
        <f t="shared" si="402"/>
        <v>0</v>
      </c>
      <c r="BW526" s="34">
        <f t="shared" si="383"/>
        <v>7.2858921425126524E-2</v>
      </c>
      <c r="BX526" s="34">
        <f t="shared" si="384"/>
        <v>-4.8455733393923846E-2</v>
      </c>
      <c r="BY526" s="34">
        <f t="shared" si="403"/>
        <v>-0.72556152157895015</v>
      </c>
      <c r="BZ526" s="34">
        <f t="shared" si="404"/>
        <v>0.23371944451591584</v>
      </c>
      <c r="CA526" s="19">
        <f t="shared" si="385"/>
        <v>0.17671849348011273</v>
      </c>
      <c r="CB526" s="16"/>
      <c r="CC526" s="5">
        <f t="shared" si="386"/>
        <v>25518</v>
      </c>
      <c r="CD526" s="6">
        <f t="shared" si="387"/>
        <v>4.7382732854689736E-5</v>
      </c>
      <c r="CE526" s="19">
        <f t="shared" si="388"/>
        <v>1.5179781481048957</v>
      </c>
      <c r="CF526" s="4">
        <f t="shared" si="389"/>
        <v>7.1925953070910929E-5</v>
      </c>
      <c r="CG526" s="3">
        <f>IF('Ponderación por derecho'!$D$20="Error ponderación","",CF526/$CF$1127)</f>
        <v>4.8321053111365871E-5</v>
      </c>
      <c r="CH526" s="39"/>
    </row>
    <row r="527" spans="1:86" ht="18.95" customHeight="1">
      <c r="A527" s="7">
        <v>25524</v>
      </c>
      <c r="B527" s="7" t="s">
        <v>549</v>
      </c>
      <c r="C527" s="7" t="s">
        <v>594</v>
      </c>
      <c r="D527" s="5">
        <v>0</v>
      </c>
      <c r="E527" s="5">
        <v>412</v>
      </c>
      <c r="F527" s="5">
        <v>69.788849999999996</v>
      </c>
      <c r="G527" s="5">
        <v>57.130839999999999</v>
      </c>
      <c r="H527" s="5">
        <v>70.232900000000001</v>
      </c>
      <c r="I527" s="5">
        <v>9.670185</v>
      </c>
      <c r="J527" s="5">
        <v>20.929069999999999</v>
      </c>
      <c r="K527" s="85">
        <v>9.4754000000000001E-3</v>
      </c>
      <c r="L527" s="85">
        <v>4.0396E-3</v>
      </c>
      <c r="M527" s="85">
        <v>3.3050000000000003E-2</v>
      </c>
      <c r="N527" s="85">
        <v>4.7818000000000001E-3</v>
      </c>
      <c r="O527" s="85">
        <v>4.9093000000000001E-3</v>
      </c>
      <c r="P527" s="85">
        <v>8.6391999999999997E-3</v>
      </c>
      <c r="Q527" s="85">
        <v>1.8763800000000001E-2</v>
      </c>
      <c r="R527" s="85">
        <v>9.257E-4</v>
      </c>
      <c r="S527" s="85">
        <v>5.6890999999999999E-3</v>
      </c>
      <c r="T527" s="5">
        <v>0.95215309999999997</v>
      </c>
      <c r="U527" s="5">
        <v>0.16028709999999999</v>
      </c>
      <c r="V527" s="5">
        <v>0.79425840000000003</v>
      </c>
      <c r="W527" s="5">
        <v>0.55980859999999999</v>
      </c>
      <c r="X527" s="5">
        <v>0.70813389999999998</v>
      </c>
      <c r="Y527" s="5">
        <v>0.85406700000000002</v>
      </c>
      <c r="Z527" s="5">
        <v>0.13605439999999999</v>
      </c>
      <c r="AA527" s="5">
        <v>3.6407800000000001E-3</v>
      </c>
      <c r="AB527" s="5">
        <v>0</v>
      </c>
      <c r="AC527" s="5">
        <v>0.4723</v>
      </c>
      <c r="AD527" s="40">
        <v>19.417475728155338</v>
      </c>
      <c r="AE527" s="19">
        <v>0.84811320000000001</v>
      </c>
      <c r="AF527" s="5">
        <v>0</v>
      </c>
      <c r="AG527" s="5">
        <v>0</v>
      </c>
      <c r="AH527" s="32">
        <v>1</v>
      </c>
      <c r="AI527" s="32">
        <v>0</v>
      </c>
      <c r="AJ527" s="32">
        <v>0</v>
      </c>
      <c r="AK527" s="16"/>
      <c r="AL527" s="34">
        <f t="shared" si="360"/>
        <v>2.0293855174787021E-2</v>
      </c>
      <c r="AM527" s="34">
        <f t="shared" si="361"/>
        <v>9.1606446099530905E-2</v>
      </c>
      <c r="AN527" s="34">
        <f t="shared" si="362"/>
        <v>-0.5018817084837166</v>
      </c>
      <c r="AO527" s="34">
        <f t="shared" si="363"/>
        <v>-0.89526625671716853</v>
      </c>
      <c r="AP527" s="34">
        <f t="shared" si="364"/>
        <v>-0.2959861574924505</v>
      </c>
      <c r="AQ527" s="34">
        <f t="shared" si="365"/>
        <v>-0.12486256062740887</v>
      </c>
      <c r="AR527" s="34">
        <f t="shared" si="366"/>
        <v>-0.4677408226117164</v>
      </c>
      <c r="AS527" s="34">
        <f t="shared" si="367"/>
        <v>-0.44568272076874199</v>
      </c>
      <c r="AT527" s="34">
        <f t="shared" si="368"/>
        <v>-4.1026142556668241E-2</v>
      </c>
      <c r="AU527" s="34">
        <f t="shared" si="369"/>
        <v>-0.30521116546460136</v>
      </c>
      <c r="AV527" s="34">
        <f t="shared" si="370"/>
        <v>-0.43962765091768413</v>
      </c>
      <c r="AW527" s="34">
        <f t="shared" si="371"/>
        <v>0.11401804423932974</v>
      </c>
      <c r="AX527" s="34">
        <f t="shared" si="372"/>
        <v>-0.17244515039186356</v>
      </c>
      <c r="AY527" s="34">
        <f t="shared" si="373"/>
        <v>1.0770476271923009E-2</v>
      </c>
      <c r="AZ527" s="34">
        <f t="shared" si="374"/>
        <v>0.17653631187303129</v>
      </c>
      <c r="BA527" s="34">
        <f t="shared" si="375"/>
        <v>-0.43022318914956126</v>
      </c>
      <c r="BB527" s="34">
        <f t="shared" si="376"/>
        <v>-0.15047619437415802</v>
      </c>
      <c r="BC527" s="34">
        <f t="shared" si="377"/>
        <v>-0.80982210953388067</v>
      </c>
      <c r="BD527" s="34">
        <f t="shared" si="378"/>
        <v>-1.1855349835036952</v>
      </c>
      <c r="BE527" s="34">
        <f t="shared" si="379"/>
        <v>-0.11804337454041652</v>
      </c>
      <c r="BF527" s="34">
        <f t="shared" si="380"/>
        <v>0.34501554007458396</v>
      </c>
      <c r="BG527" s="34">
        <f t="shared" si="381"/>
        <v>2.6458740895496109E-2</v>
      </c>
      <c r="BH527" s="34">
        <f t="shared" si="382"/>
        <v>-0.11506432621005545</v>
      </c>
      <c r="BI527" s="19">
        <f t="shared" si="390"/>
        <v>-0.35232248608689559</v>
      </c>
      <c r="BJ527" s="19">
        <f t="shared" si="391"/>
        <v>-0.17553685696211452</v>
      </c>
      <c r="BK527" s="19">
        <f t="shared" si="392"/>
        <v>-0.41173699170927858</v>
      </c>
      <c r="BL527" s="19">
        <f t="shared" si="393"/>
        <v>-1.036614369094061E-2</v>
      </c>
      <c r="BM527" s="19">
        <f t="shared" si="394"/>
        <v>-0.59557743548691577</v>
      </c>
      <c r="BN527" s="19">
        <f t="shared" si="395"/>
        <v>-0.17912572342777122</v>
      </c>
      <c r="BO527" s="19">
        <f t="shared" si="396"/>
        <v>-0.20157063353493584</v>
      </c>
      <c r="BP527" s="19">
        <f t="shared" si="397"/>
        <v>-7.6075647608538272E-2</v>
      </c>
      <c r="BQ527" s="19">
        <f t="shared" si="398"/>
        <v>0.12535995717376466</v>
      </c>
      <c r="BR527" s="19">
        <f t="shared" si="399"/>
        <v>1.9174357447402049E-2</v>
      </c>
      <c r="BS527" s="19">
        <f t="shared" si="400"/>
        <v>-2.7999998254448474E-2</v>
      </c>
      <c r="BT527" s="19">
        <f>IF(AND('[1]Ponderación por derecho'!$B$13&lt;&gt;1,'[1]Ponderación por derecho'!$B$13&lt;&gt;0),"Error ponderación",IFERROR(IF(SUM($BI$1126:$BS$1126)=0,0,SUMPRODUCT($BI$1126:$BS$1126,BI527:BS527)),""))</f>
        <v>-0.18963040518822219</v>
      </c>
      <c r="BU527" s="34">
        <f t="shared" si="401"/>
        <v>-0.18642284975551141</v>
      </c>
      <c r="BV527" s="16">
        <f t="shared" si="402"/>
        <v>0</v>
      </c>
      <c r="BW527" s="34">
        <f t="shared" si="383"/>
        <v>-0.57997631492055757</v>
      </c>
      <c r="BX527" s="34">
        <f t="shared" si="384"/>
        <v>-4.9549396390047518E-2</v>
      </c>
      <c r="BY527" s="34">
        <f t="shared" si="403"/>
        <v>0.73585719375712888</v>
      </c>
      <c r="BZ527" s="34">
        <f t="shared" si="404"/>
        <v>-3.5443827482174596E-2</v>
      </c>
      <c r="CA527" s="19">
        <f t="shared" si="385"/>
        <v>-2.786797212872336E-2</v>
      </c>
      <c r="CB527" s="16"/>
      <c r="CC527" s="5">
        <f t="shared" si="386"/>
        <v>25524</v>
      </c>
      <c r="CD527" s="6">
        <f t="shared" si="387"/>
        <v>6.0252117086827686E-5</v>
      </c>
      <c r="CE527" s="19">
        <f t="shared" si="388"/>
        <v>1.0547503121959896</v>
      </c>
      <c r="CF527" s="4">
        <f t="shared" si="389"/>
        <v>6.3550939307800824E-5</v>
      </c>
      <c r="CG527" s="3">
        <f>IF('Ponderación por derecho'!$D$20="Error ponderación","",CF527/$CF$1127)</f>
        <v>4.269457938974991E-5</v>
      </c>
      <c r="CH527" s="39"/>
    </row>
    <row r="528" spans="1:86" ht="18.95" customHeight="1">
      <c r="A528" s="7">
        <v>25530</v>
      </c>
      <c r="B528" s="7" t="s">
        <v>549</v>
      </c>
      <c r="C528" s="7" t="s">
        <v>593</v>
      </c>
      <c r="D528" s="5">
        <v>0</v>
      </c>
      <c r="E528" s="5">
        <v>1574</v>
      </c>
      <c r="F528" s="5">
        <v>68.071200000000005</v>
      </c>
      <c r="G528" s="5">
        <v>56.534550000000003</v>
      </c>
      <c r="H528" s="5">
        <v>70.648099999999999</v>
      </c>
      <c r="I528" s="5">
        <v>18.612749999999998</v>
      </c>
      <c r="J528" s="5">
        <v>21.574719999999999</v>
      </c>
      <c r="K528" s="85">
        <v>2.3562E-2</v>
      </c>
      <c r="L528" s="85">
        <v>1.9185199999999999E-2</v>
      </c>
      <c r="M528" s="85">
        <v>7.9134599999999999E-2</v>
      </c>
      <c r="N528" s="85">
        <v>9.881E-4</v>
      </c>
      <c r="O528" s="85">
        <v>6.0594999999999998E-3</v>
      </c>
      <c r="P528" s="85">
        <v>3.07294E-2</v>
      </c>
      <c r="Q528" s="85">
        <v>1.0411999999999999E-3</v>
      </c>
      <c r="R528" s="85">
        <v>0</v>
      </c>
      <c r="S528" s="85">
        <v>0</v>
      </c>
      <c r="T528" s="5">
        <v>0.97777780000000003</v>
      </c>
      <c r="U528" s="5">
        <v>0.3049808</v>
      </c>
      <c r="V528" s="5">
        <v>0.76398469999999996</v>
      </c>
      <c r="W528" s="5">
        <v>0.59233709999999995</v>
      </c>
      <c r="X528" s="5">
        <v>0.7524904</v>
      </c>
      <c r="Y528" s="5">
        <v>0.91800769999999998</v>
      </c>
      <c r="Z528" s="5">
        <v>0.15573770000000001</v>
      </c>
      <c r="AA528" s="5">
        <v>0</v>
      </c>
      <c r="AB528" s="5">
        <v>5.0825899999999997E-3</v>
      </c>
      <c r="AC528" s="5">
        <v>0.47960000000000003</v>
      </c>
      <c r="AD528" s="40">
        <v>0</v>
      </c>
      <c r="AE528" s="19">
        <v>0.78867920000000002</v>
      </c>
      <c r="AF528" s="5">
        <v>1</v>
      </c>
      <c r="AG528" s="5">
        <v>0</v>
      </c>
      <c r="AH528" s="32">
        <v>1</v>
      </c>
      <c r="AI528" s="32">
        <v>0</v>
      </c>
      <c r="AJ528" s="32">
        <v>0</v>
      </c>
      <c r="AK528" s="16"/>
      <c r="AL528" s="34">
        <f t="shared" si="360"/>
        <v>-8.4556478780587405E-2</v>
      </c>
      <c r="AM528" s="34">
        <f t="shared" si="361"/>
        <v>3.1708567364566946E-2</v>
      </c>
      <c r="AN528" s="34">
        <f t="shared" si="362"/>
        <v>-0.45195651669699516</v>
      </c>
      <c r="AO528" s="34">
        <f t="shared" si="363"/>
        <v>-9.7093320620919327E-2</v>
      </c>
      <c r="AP528" s="34">
        <f t="shared" si="364"/>
        <v>-0.24722030378625393</v>
      </c>
      <c r="AQ528" s="34">
        <f t="shared" si="365"/>
        <v>0.27361959362272986</v>
      </c>
      <c r="AR528" s="34">
        <f t="shared" si="366"/>
        <v>6.2318567464598504E-2</v>
      </c>
      <c r="AS528" s="34">
        <f t="shared" si="367"/>
        <v>0.27135407202169776</v>
      </c>
      <c r="AT528" s="34">
        <f t="shared" si="368"/>
        <v>-0.12807592893786551</v>
      </c>
      <c r="AU528" s="34">
        <f t="shared" si="369"/>
        <v>-0.27599107722101152</v>
      </c>
      <c r="AV528" s="34">
        <f t="shared" si="370"/>
        <v>9.5214367447731707E-2</v>
      </c>
      <c r="AW528" s="34">
        <f t="shared" si="371"/>
        <v>-0.38248172003123682</v>
      </c>
      <c r="AX528" s="34">
        <f t="shared" si="372"/>
        <v>-0.20200785050292994</v>
      </c>
      <c r="AY528" s="34">
        <f t="shared" si="373"/>
        <v>-0.21011422768154267</v>
      </c>
      <c r="AZ528" s="34">
        <f t="shared" si="374"/>
        <v>0.62169785002765721</v>
      </c>
      <c r="BA528" s="34">
        <f t="shared" si="375"/>
        <v>0.94515719200443904</v>
      </c>
      <c r="BB528" s="34">
        <f t="shared" si="376"/>
        <v>-0.89306074462017893</v>
      </c>
      <c r="BC528" s="34">
        <f t="shared" si="377"/>
        <v>-0.44656800095807664</v>
      </c>
      <c r="BD528" s="34">
        <f t="shared" si="378"/>
        <v>-0.65395083235346763</v>
      </c>
      <c r="BE528" s="34">
        <f t="shared" si="379"/>
        <v>0.85961635379638157</v>
      </c>
      <c r="BF528" s="34">
        <f t="shared" si="380"/>
        <v>0.54193986933372118</v>
      </c>
      <c r="BG528" s="34">
        <f t="shared" si="381"/>
        <v>-0.258133953880894</v>
      </c>
      <c r="BH528" s="34">
        <f t="shared" si="382"/>
        <v>1.1629894592402516E-2</v>
      </c>
      <c r="BI528" s="19">
        <f t="shared" si="390"/>
        <v>0.25560675631005791</v>
      </c>
      <c r="BJ528" s="19">
        <f t="shared" si="391"/>
        <v>-0.26634453659700447</v>
      </c>
      <c r="BK528" s="19">
        <f t="shared" si="392"/>
        <v>-8.6590135905655438E-2</v>
      </c>
      <c r="BL528" s="19">
        <f t="shared" si="393"/>
        <v>-0.10631620385922647</v>
      </c>
      <c r="BM528" s="19">
        <f t="shared" si="394"/>
        <v>-0.39238740445357773</v>
      </c>
      <c r="BN528" s="19">
        <f t="shared" si="395"/>
        <v>0.29009141415450862</v>
      </c>
      <c r="BO528" s="19">
        <f t="shared" si="396"/>
        <v>4.7374269791833679E-2</v>
      </c>
      <c r="BP528" s="19">
        <f t="shared" si="397"/>
        <v>-0.14328216464175866</v>
      </c>
      <c r="BQ528" s="19">
        <f t="shared" si="398"/>
        <v>8.2423054290530373E-2</v>
      </c>
      <c r="BR528" s="19">
        <f t="shared" si="399"/>
        <v>-0.18426822011434138</v>
      </c>
      <c r="BS528" s="19">
        <f t="shared" si="400"/>
        <v>-9.4346937289909186E-2</v>
      </c>
      <c r="BT528" s="19">
        <f>IF(AND('[1]Ponderación por derecho'!$B$13&lt;&gt;1,'[1]Ponderación por derecho'!$B$13&lt;&gt;0),"Error ponderación",IFERROR(IF(SUM($BI$1126:$BS$1126)=0,0,SUMPRODUCT($BI$1126:$BS$1126,BI528:BS528)),""))</f>
        <v>5.7445651822868524E-2</v>
      </c>
      <c r="BU528" s="34">
        <f t="shared" si="401"/>
        <v>6.3207161315881694E-2</v>
      </c>
      <c r="BV528" s="16">
        <f t="shared" si="402"/>
        <v>0</v>
      </c>
      <c r="BW528" s="34">
        <f t="shared" si="383"/>
        <v>-0.4743067533834508</v>
      </c>
      <c r="BX528" s="34">
        <f t="shared" si="384"/>
        <v>-4.9550489627895586E-2</v>
      </c>
      <c r="BY528" s="34">
        <f t="shared" si="403"/>
        <v>0.4903387041714603</v>
      </c>
      <c r="BZ528" s="34">
        <f t="shared" si="404"/>
        <v>1.1172846279962031E-2</v>
      </c>
      <c r="CA528" s="19">
        <f t="shared" si="385"/>
        <v>7.5645757543450166E-3</v>
      </c>
      <c r="CB528" s="16"/>
      <c r="CC528" s="5">
        <f t="shared" si="386"/>
        <v>25530</v>
      </c>
      <c r="CD528" s="6">
        <f t="shared" si="387"/>
        <v>2.3018648615210382E-4</v>
      </c>
      <c r="CE528" s="19">
        <f t="shared" si="388"/>
        <v>1.7982983315781067</v>
      </c>
      <c r="CF528" s="4">
        <f t="shared" si="389"/>
        <v>4.1394397399915526E-4</v>
      </c>
      <c r="CG528" s="3">
        <f>IF('Ponderación por derecho'!$D$20="Error ponderación","",CF528/$CF$1127)</f>
        <v>2.7809445546064711E-4</v>
      </c>
      <c r="CH528" s="39"/>
    </row>
    <row r="529" spans="1:86" ht="18.95" customHeight="1">
      <c r="A529" s="7">
        <v>25535</v>
      </c>
      <c r="B529" s="7" t="s">
        <v>549</v>
      </c>
      <c r="C529" s="7" t="s">
        <v>592</v>
      </c>
      <c r="D529" s="5">
        <v>0</v>
      </c>
      <c r="E529" s="5">
        <v>367</v>
      </c>
      <c r="F529" s="5">
        <v>59.199100000000001</v>
      </c>
      <c r="G529" s="5">
        <v>53.167020000000001</v>
      </c>
      <c r="H529" s="5">
        <v>68.360849999999999</v>
      </c>
      <c r="I529" s="5">
        <v>8.2030150000000006</v>
      </c>
      <c r="J529" s="5">
        <v>15.90235</v>
      </c>
      <c r="K529" s="85"/>
      <c r="L529" s="85">
        <v>1.1617799999999999E-2</v>
      </c>
      <c r="M529" s="85">
        <v>6.8839499999999998E-2</v>
      </c>
      <c r="N529" s="85">
        <v>1.55392E-2</v>
      </c>
      <c r="O529" s="85">
        <v>5.0362999999999996E-3</v>
      </c>
      <c r="P529" s="85">
        <v>2.36793E-2</v>
      </c>
      <c r="Q529" s="85">
        <v>5.7406999999999996E-3</v>
      </c>
      <c r="R529" s="85">
        <v>2.0784000000000002E-3</v>
      </c>
      <c r="S529" s="85">
        <v>4.1548000000000002E-3</v>
      </c>
      <c r="T529" s="5">
        <v>0.91509430000000003</v>
      </c>
      <c r="U529" s="5">
        <v>0.22327040000000001</v>
      </c>
      <c r="V529" s="5">
        <v>0.80503139999999995</v>
      </c>
      <c r="W529" s="5">
        <v>0.65094339999999995</v>
      </c>
      <c r="X529" s="5">
        <v>0.75157229999999997</v>
      </c>
      <c r="Y529" s="5">
        <v>0.88993710000000004</v>
      </c>
      <c r="Z529" s="5">
        <v>0.109375</v>
      </c>
      <c r="AA529" s="5">
        <v>8.1743900000000001E-3</v>
      </c>
      <c r="AB529" s="5">
        <v>0</v>
      </c>
      <c r="AC529" s="5">
        <v>0.48409999999999997</v>
      </c>
      <c r="AD529" s="40">
        <v>116125.34059945504</v>
      </c>
      <c r="AE529" s="19">
        <v>0.83113210000000004</v>
      </c>
      <c r="AF529" s="5">
        <v>0</v>
      </c>
      <c r="AG529" s="5">
        <v>0</v>
      </c>
      <c r="AH529" s="32">
        <v>1</v>
      </c>
      <c r="AI529" s="32">
        <v>0</v>
      </c>
      <c r="AJ529" s="32">
        <v>0</v>
      </c>
      <c r="AK529" s="16"/>
      <c r="AL529" s="34">
        <f t="shared" si="360"/>
        <v>-0.62613517518875095</v>
      </c>
      <c r="AM529" s="34">
        <f t="shared" si="361"/>
        <v>-0.30656291727605184</v>
      </c>
      <c r="AN529" s="34">
        <f t="shared" si="362"/>
        <v>-0.72698396109530661</v>
      </c>
      <c r="AO529" s="34">
        <f t="shared" si="363"/>
        <v>-1.0262192200618392</v>
      </c>
      <c r="AP529" s="34">
        <f t="shared" si="364"/>
        <v>-0.67565361221561704</v>
      </c>
      <c r="AQ529" s="34" t="str">
        <f t="shared" si="365"/>
        <v/>
      </c>
      <c r="AR529" s="34">
        <f t="shared" si="366"/>
        <v>-0.20252214062643162</v>
      </c>
      <c r="AS529" s="34">
        <f t="shared" si="367"/>
        <v>0.11117115873923773</v>
      </c>
      <c r="AT529" s="34">
        <f t="shared" si="368"/>
        <v>0.20581187099661527</v>
      </c>
      <c r="AU529" s="34">
        <f t="shared" si="369"/>
        <v>-0.30198481247648107</v>
      </c>
      <c r="AV529" s="34">
        <f t="shared" si="370"/>
        <v>-7.5480769476244464E-2</v>
      </c>
      <c r="AW529" s="34">
        <f t="shared" si="371"/>
        <v>-0.25082492914335769</v>
      </c>
      <c r="AX529" s="34">
        <f t="shared" si="372"/>
        <v>-0.13563308987762979</v>
      </c>
      <c r="AY529" s="34">
        <f t="shared" si="373"/>
        <v>-4.8800176603892555E-2</v>
      </c>
      <c r="AZ529" s="34">
        <f t="shared" si="374"/>
        <v>-0.46726253885164415</v>
      </c>
      <c r="BA529" s="34">
        <f t="shared" si="375"/>
        <v>0.16846213827199732</v>
      </c>
      <c r="BB529" s="34">
        <f t="shared" si="376"/>
        <v>0.11377506529348441</v>
      </c>
      <c r="BC529" s="34">
        <f t="shared" si="377"/>
        <v>0.20790359359519733</v>
      </c>
      <c r="BD529" s="34">
        <f t="shared" si="378"/>
        <v>-0.6649536709266427</v>
      </c>
      <c r="BE529" s="34">
        <f t="shared" si="379"/>
        <v>0.43041405900994839</v>
      </c>
      <c r="BF529" s="34">
        <f t="shared" si="380"/>
        <v>7.8097749356756077E-2</v>
      </c>
      <c r="BG529" s="34">
        <f t="shared" si="381"/>
        <v>0.3808422210742462</v>
      </c>
      <c r="BH529" s="34">
        <f t="shared" si="382"/>
        <v>-0.11506432621005545</v>
      </c>
      <c r="BI529" s="19">
        <f t="shared" si="390"/>
        <v>-0.27926091141165466</v>
      </c>
      <c r="BJ529" s="19">
        <f t="shared" si="391"/>
        <v>-0.13176999753633303</v>
      </c>
      <c r="BK529" s="19">
        <f t="shared" si="392"/>
        <v>-0.10235347428477194</v>
      </c>
      <c r="BL529" s="19">
        <f t="shared" si="393"/>
        <v>-0.21016165209606785</v>
      </c>
      <c r="BM529" s="19">
        <f t="shared" si="394"/>
        <v>-0.54753069853958025</v>
      </c>
      <c r="BN529" s="19">
        <f t="shared" si="395"/>
        <v>-9.0400628551682349E-2</v>
      </c>
      <c r="BO529" s="19">
        <f t="shared" si="396"/>
        <v>-0.58143556268561369</v>
      </c>
      <c r="BP529" s="19">
        <f t="shared" si="397"/>
        <v>-0.38088413253319037</v>
      </c>
      <c r="BQ529" s="19">
        <f t="shared" si="398"/>
        <v>-0.19894586747862916</v>
      </c>
      <c r="BR529" s="19">
        <f t="shared" si="399"/>
        <v>-9.8031043572799112E-2</v>
      </c>
      <c r="BS529" s="19">
        <f t="shared" si="400"/>
        <v>-0.26333322600089965</v>
      </c>
      <c r="BT529" s="19">
        <f>IF(AND('[1]Ponderación por derecho'!$B$13&lt;&gt;1,'[1]Ponderación por derecho'!$B$13&lt;&gt;0),"Error ponderación",IFERROR(IF(SUM($BI$1126:$BS$1126)=0,0,SUMPRODUCT($BI$1126:$BS$1126,BI529:BS529)),""))</f>
        <v>-0.34419196941557817</v>
      </c>
      <c r="BU529" s="34">
        <f t="shared" si="401"/>
        <v>-0.34258207236911653</v>
      </c>
      <c r="BV529" s="16">
        <f t="shared" si="402"/>
        <v>0</v>
      </c>
      <c r="BW529" s="34">
        <f t="shared" si="383"/>
        <v>-0.40916798257290654</v>
      </c>
      <c r="BX529" s="34">
        <f t="shared" si="384"/>
        <v>-4.3012429828523581E-2</v>
      </c>
      <c r="BY529" s="34">
        <f t="shared" si="403"/>
        <v>0.66570923091594048</v>
      </c>
      <c r="BZ529" s="34">
        <f t="shared" si="404"/>
        <v>-7.1176272838170115E-2</v>
      </c>
      <c r="CA529" s="19">
        <f t="shared" si="385"/>
        <v>-5.5027601481853879E-2</v>
      </c>
      <c r="CB529" s="16"/>
      <c r="CC529" s="5">
        <f t="shared" si="386"/>
        <v>25535</v>
      </c>
      <c r="CD529" s="6">
        <f t="shared" si="387"/>
        <v>5.3671181968120783E-5</v>
      </c>
      <c r="CE529" s="19">
        <f t="shared" si="388"/>
        <v>0.85464727924443729</v>
      </c>
      <c r="CF529" s="4">
        <f t="shared" si="389"/>
        <v>4.586992964288753E-5</v>
      </c>
      <c r="CG529" s="3">
        <f>IF('Ponderación por derecho'!$D$20="Error ponderación","",CF529/$CF$1127)</f>
        <v>3.0816182641380919E-5</v>
      </c>
      <c r="CH529" s="39"/>
    </row>
    <row r="530" spans="1:86" ht="18.95" customHeight="1">
      <c r="A530" s="7">
        <v>25572</v>
      </c>
      <c r="B530" s="7" t="s">
        <v>549</v>
      </c>
      <c r="C530" s="7" t="s">
        <v>591</v>
      </c>
      <c r="D530" s="5">
        <v>0</v>
      </c>
      <c r="E530" s="5">
        <v>1505</v>
      </c>
      <c r="F530" s="5">
        <v>53.104340000000001</v>
      </c>
      <c r="G530" s="5">
        <v>47.743290000000002</v>
      </c>
      <c r="H530" s="5">
        <v>65.13776</v>
      </c>
      <c r="I530" s="5">
        <v>8.0324899999999992</v>
      </c>
      <c r="J530" s="5">
        <v>14.17693</v>
      </c>
      <c r="K530" s="85"/>
      <c r="L530" s="85">
        <v>0</v>
      </c>
      <c r="M530" s="85"/>
      <c r="N530" s="85"/>
      <c r="O530" s="85">
        <v>0</v>
      </c>
      <c r="P530" s="85">
        <v>0</v>
      </c>
      <c r="Q530" s="85">
        <v>0</v>
      </c>
      <c r="R530" s="85">
        <v>0</v>
      </c>
      <c r="S530" s="85">
        <v>0</v>
      </c>
      <c r="T530" s="5">
        <v>0.93039439999999995</v>
      </c>
      <c r="U530" s="5">
        <v>0.2482598</v>
      </c>
      <c r="V530" s="5">
        <v>0.81361170000000005</v>
      </c>
      <c r="W530" s="5">
        <v>0.66279969999999999</v>
      </c>
      <c r="X530" s="5">
        <v>0.767208</v>
      </c>
      <c r="Y530" s="5">
        <v>0.88940450000000004</v>
      </c>
      <c r="Z530" s="5">
        <v>1.8749999999999999E-2</v>
      </c>
      <c r="AA530" s="5">
        <v>0</v>
      </c>
      <c r="AB530" s="5">
        <v>6.6445000000000002E-4</v>
      </c>
      <c r="AC530" s="5">
        <v>0.53510000000000002</v>
      </c>
      <c r="AD530" s="40">
        <v>240596.67774086379</v>
      </c>
      <c r="AE530" s="19">
        <v>0.84811320000000001</v>
      </c>
      <c r="AF530" s="5">
        <v>0</v>
      </c>
      <c r="AG530" s="5">
        <v>0</v>
      </c>
      <c r="AH530" s="32">
        <v>1</v>
      </c>
      <c r="AI530" s="32">
        <v>0</v>
      </c>
      <c r="AJ530" s="32">
        <v>0</v>
      </c>
      <c r="AK530" s="16"/>
      <c r="AL530" s="34">
        <f t="shared" si="360"/>
        <v>-0.99817698893303008</v>
      </c>
      <c r="AM530" s="34">
        <f t="shared" si="361"/>
        <v>-0.85138158240742767</v>
      </c>
      <c r="AN530" s="34">
        <f t="shared" si="362"/>
        <v>-1.1145402867115504</v>
      </c>
      <c r="AO530" s="34">
        <f t="shared" si="363"/>
        <v>-1.0414395108763665</v>
      </c>
      <c r="AP530" s="34">
        <f t="shared" si="364"/>
        <v>-0.80597434218037456</v>
      </c>
      <c r="AQ530" s="34" t="str">
        <f t="shared" si="365"/>
        <v/>
      </c>
      <c r="AR530" s="34">
        <f t="shared" si="366"/>
        <v>-0.60911705809610017</v>
      </c>
      <c r="AS530" s="34" t="str">
        <f t="shared" si="367"/>
        <v/>
      </c>
      <c r="AT530" s="34" t="str">
        <f t="shared" si="368"/>
        <v/>
      </c>
      <c r="AU530" s="34">
        <f t="shared" si="369"/>
        <v>-0.42992876172112682</v>
      </c>
      <c r="AV530" s="34">
        <f t="shared" si="370"/>
        <v>-0.64879765232385067</v>
      </c>
      <c r="AW530" s="34">
        <f t="shared" si="371"/>
        <v>-0.41165100414070804</v>
      </c>
      <c r="AX530" s="34">
        <f t="shared" si="372"/>
        <v>-0.20200785050292994</v>
      </c>
      <c r="AY530" s="34">
        <f t="shared" si="373"/>
        <v>-0.21011422768154267</v>
      </c>
      <c r="AZ530" s="34">
        <f t="shared" si="374"/>
        <v>-0.20146367877056831</v>
      </c>
      <c r="BA530" s="34">
        <f t="shared" si="375"/>
        <v>0.40599791555055031</v>
      </c>
      <c r="BB530" s="34">
        <f t="shared" si="376"/>
        <v>0.32424151691571723</v>
      </c>
      <c r="BC530" s="34">
        <f t="shared" si="377"/>
        <v>0.34030593884651006</v>
      </c>
      <c r="BD530" s="34">
        <f t="shared" si="378"/>
        <v>-0.47756985317412332</v>
      </c>
      <c r="BE530" s="34">
        <f t="shared" si="379"/>
        <v>0.42227055148950882</v>
      </c>
      <c r="BF530" s="34">
        <f t="shared" si="380"/>
        <v>-0.82857274487486676</v>
      </c>
      <c r="BG530" s="34">
        <f t="shared" si="381"/>
        <v>-0.258133953880894</v>
      </c>
      <c r="BH530" s="34">
        <f t="shared" si="382"/>
        <v>-9.8501515711433063E-2</v>
      </c>
      <c r="BI530" s="19">
        <f t="shared" si="390"/>
        <v>-0.35427118558050003</v>
      </c>
      <c r="BJ530" s="19">
        <f t="shared" si="391"/>
        <v>-0.37875237452927024</v>
      </c>
      <c r="BK530" s="19">
        <f t="shared" si="392"/>
        <v>-0.32893552504326001</v>
      </c>
      <c r="BL530" s="19">
        <f t="shared" si="393"/>
        <v>-0.99817698893303008</v>
      </c>
      <c r="BM530" s="19">
        <f t="shared" si="394"/>
        <v>-0.57115765235854166</v>
      </c>
      <c r="BN530" s="19">
        <f t="shared" si="395"/>
        <v>-0.40823469658912392</v>
      </c>
      <c r="BO530" s="19">
        <f t="shared" si="396"/>
        <v>-0.55151806459588093</v>
      </c>
      <c r="BP530" s="19">
        <f t="shared" si="397"/>
        <v>-0.60009241971798</v>
      </c>
      <c r="BQ530" s="19">
        <f t="shared" si="398"/>
        <v>-0.67895465382981313</v>
      </c>
      <c r="BR530" s="19">
        <f t="shared" si="399"/>
        <v>-0.48880839016515559</v>
      </c>
      <c r="BS530" s="19">
        <f t="shared" si="400"/>
        <v>-0.43559757744200195</v>
      </c>
      <c r="BT530" s="19">
        <f>IF(AND('[1]Ponderación por derecho'!$B$13&lt;&gt;1,'[1]Ponderación por derecho'!$B$13&lt;&gt;0),"Error ponderación",IFERROR(IF(SUM($BI$1126:$BS$1126)=0,0,SUMPRODUCT($BI$1126:$BS$1126,BI530:BS530)),""))</f>
        <v>-0.4739799161805317</v>
      </c>
      <c r="BU530" s="34">
        <f t="shared" si="401"/>
        <v>-0.47371159976971933</v>
      </c>
      <c r="BV530" s="16">
        <f t="shared" si="402"/>
        <v>0</v>
      </c>
      <c r="BW530" s="34">
        <f t="shared" si="383"/>
        <v>0.32907141994660427</v>
      </c>
      <c r="BX530" s="34">
        <f t="shared" si="384"/>
        <v>-3.6004475825225327E-2</v>
      </c>
      <c r="BY530" s="34">
        <f t="shared" si="403"/>
        <v>0.73585719375712888</v>
      </c>
      <c r="BZ530" s="34">
        <f t="shared" si="404"/>
        <v>-0.3429747126261693</v>
      </c>
      <c r="CA530" s="19">
        <f t="shared" si="385"/>
        <v>-0.26161701370529161</v>
      </c>
      <c r="CB530" s="16"/>
      <c r="CC530" s="5">
        <f t="shared" si="386"/>
        <v>25572</v>
      </c>
      <c r="CD530" s="6">
        <f t="shared" si="387"/>
        <v>2.2009571897008658E-4</v>
      </c>
      <c r="CE530" s="19">
        <f t="shared" si="388"/>
        <v>0.57016488007028088</v>
      </c>
      <c r="CF530" s="4">
        <f t="shared" si="389"/>
        <v>1.2549084921056165E-4</v>
      </c>
      <c r="CG530" s="3">
        <f>IF('Ponderación por derecho'!$D$20="Error ponderación","",CF530/$CF$1127)</f>
        <v>8.4306842395479682E-5</v>
      </c>
      <c r="CH530" s="39"/>
    </row>
    <row r="531" spans="1:86" ht="18.95" customHeight="1">
      <c r="A531" s="7">
        <v>25580</v>
      </c>
      <c r="B531" s="7" t="s">
        <v>549</v>
      </c>
      <c r="C531" s="7" t="s">
        <v>590</v>
      </c>
      <c r="D531" s="5">
        <v>0</v>
      </c>
      <c r="E531" s="5">
        <v>428</v>
      </c>
      <c r="F531" s="5">
        <v>72.634180000000001</v>
      </c>
      <c r="G531" s="5">
        <v>62.100459999999998</v>
      </c>
      <c r="H531" s="5">
        <v>71.289959999999994</v>
      </c>
      <c r="I531" s="5">
        <v>10.958909999999999</v>
      </c>
      <c r="J531" s="5">
        <v>31.575340000000001</v>
      </c>
      <c r="K531" s="85"/>
      <c r="L531" s="85">
        <v>0</v>
      </c>
      <c r="M531" s="85"/>
      <c r="N531" s="85"/>
      <c r="O531" s="85">
        <v>0</v>
      </c>
      <c r="P531" s="85">
        <v>0</v>
      </c>
      <c r="Q531" s="85">
        <v>0</v>
      </c>
      <c r="R531" s="85">
        <v>0</v>
      </c>
      <c r="S531" s="85">
        <v>0</v>
      </c>
      <c r="T531" s="5">
        <v>0.99784019999999995</v>
      </c>
      <c r="U531" s="5">
        <v>9.9352099999999999E-2</v>
      </c>
      <c r="V531" s="5">
        <v>0.81209500000000001</v>
      </c>
      <c r="W531" s="5">
        <v>0.69762420000000003</v>
      </c>
      <c r="X531" s="5">
        <v>0.7645788</v>
      </c>
      <c r="Y531" s="5">
        <v>0.91792649999999998</v>
      </c>
      <c r="Z531" s="5">
        <v>0</v>
      </c>
      <c r="AA531" s="5">
        <v>5.84112E-3</v>
      </c>
      <c r="AB531" s="5">
        <v>2.3364499999999999E-3</v>
      </c>
      <c r="AC531" s="5">
        <v>0.47110000000000002</v>
      </c>
      <c r="AD531" s="40">
        <v>0</v>
      </c>
      <c r="AE531" s="19">
        <v>0.84811320000000001</v>
      </c>
      <c r="AF531" s="5">
        <v>0</v>
      </c>
      <c r="AG531" s="5">
        <v>0</v>
      </c>
      <c r="AH531" s="32">
        <v>1</v>
      </c>
      <c r="AI531" s="32">
        <v>0</v>
      </c>
      <c r="AJ531" s="32">
        <v>0</v>
      </c>
      <c r="AK531" s="16"/>
      <c r="AL531" s="34">
        <f t="shared" si="360"/>
        <v>0.1939810444818329</v>
      </c>
      <c r="AM531" s="34">
        <f t="shared" si="361"/>
        <v>0.5908093442176503</v>
      </c>
      <c r="AN531" s="34">
        <f t="shared" si="362"/>
        <v>-0.37477688374847684</v>
      </c>
      <c r="AO531" s="34">
        <f t="shared" si="363"/>
        <v>-0.78024048759269049</v>
      </c>
      <c r="AP531" s="34">
        <f t="shared" si="364"/>
        <v>0.50812511848783226</v>
      </c>
      <c r="AQ531" s="34" t="str">
        <f t="shared" si="365"/>
        <v/>
      </c>
      <c r="AR531" s="34">
        <f t="shared" si="366"/>
        <v>-0.60911705809610017</v>
      </c>
      <c r="AS531" s="34" t="str">
        <f t="shared" si="367"/>
        <v/>
      </c>
      <c r="AT531" s="34" t="str">
        <f t="shared" si="368"/>
        <v/>
      </c>
      <c r="AU531" s="34">
        <f t="shared" si="369"/>
        <v>-0.42992876172112682</v>
      </c>
      <c r="AV531" s="34">
        <f t="shared" si="370"/>
        <v>-0.64879765232385067</v>
      </c>
      <c r="AW531" s="34">
        <f t="shared" si="371"/>
        <v>-0.41165100414070804</v>
      </c>
      <c r="AX531" s="34">
        <f t="shared" si="372"/>
        <v>-0.20200785050292994</v>
      </c>
      <c r="AY531" s="34">
        <f t="shared" si="373"/>
        <v>-0.21011422768154267</v>
      </c>
      <c r="AZ531" s="34">
        <f t="shared" si="374"/>
        <v>0.97022910475740287</v>
      </c>
      <c r="BA531" s="34">
        <f t="shared" si="375"/>
        <v>-1.009438479971615</v>
      </c>
      <c r="BB531" s="34">
        <f t="shared" si="376"/>
        <v>0.28703833437251419</v>
      </c>
      <c r="BC531" s="34">
        <f t="shared" si="377"/>
        <v>0.72920006873562626</v>
      </c>
      <c r="BD531" s="34">
        <f t="shared" si="378"/>
        <v>-0.50907912577687997</v>
      </c>
      <c r="BE531" s="34">
        <f t="shared" si="379"/>
        <v>0.85837479763667501</v>
      </c>
      <c r="BF531" s="34">
        <f t="shared" si="380"/>
        <v>-1.0161597436814094</v>
      </c>
      <c r="BG531" s="34">
        <f t="shared" si="381"/>
        <v>0.19845504114552004</v>
      </c>
      <c r="BH531" s="34">
        <f t="shared" si="382"/>
        <v>-5.682340727032139E-2</v>
      </c>
      <c r="BI531" s="19">
        <f t="shared" si="390"/>
        <v>-0.6921076818600459</v>
      </c>
      <c r="BJ531" s="19">
        <f t="shared" si="391"/>
        <v>8.9576873498021445E-2</v>
      </c>
      <c r="BK531" s="19">
        <f t="shared" si="392"/>
        <v>0.46159055660872961</v>
      </c>
      <c r="BL531" s="19">
        <f t="shared" si="393"/>
        <v>0.1939810444818329</v>
      </c>
      <c r="BM531" s="19">
        <f t="shared" si="394"/>
        <v>-0.14362758967005818</v>
      </c>
      <c r="BN531" s="19">
        <f t="shared" si="395"/>
        <v>0.13451939659821907</v>
      </c>
      <c r="BO531" s="19">
        <f t="shared" si="396"/>
        <v>-7.3887462325331874E-2</v>
      </c>
      <c r="BP531" s="19">
        <f t="shared" si="397"/>
        <v>-4.0134030105485191E-3</v>
      </c>
      <c r="BQ531" s="19">
        <f t="shared" si="398"/>
        <v>-0.34409764229370637</v>
      </c>
      <c r="BR531" s="19">
        <f t="shared" si="399"/>
        <v>6.077395264860342E-2</v>
      </c>
      <c r="BS531" s="19">
        <f t="shared" si="400"/>
        <v>-2.4318863490010389E-2</v>
      </c>
      <c r="BT531" s="19">
        <f>IF(AND('[1]Ponderación por derecho'!$B$13&lt;&gt;1,'[1]Ponderación por derecho'!$B$13&lt;&gt;0),"Error ponderación",IFERROR(IF(SUM($BI$1126:$BS$1126)=0,0,SUMPRODUCT($BI$1126:$BS$1126,BI531:BS531)),""))</f>
        <v>2.1327462516404071E-2</v>
      </c>
      <c r="BU531" s="34">
        <f t="shared" si="401"/>
        <v>2.6715628686126817E-2</v>
      </c>
      <c r="BV531" s="16">
        <f t="shared" si="402"/>
        <v>0</v>
      </c>
      <c r="BW531" s="34">
        <f t="shared" si="383"/>
        <v>-0.59734665380336927</v>
      </c>
      <c r="BX531" s="34">
        <f t="shared" si="384"/>
        <v>-4.9550489627895586E-2</v>
      </c>
      <c r="BY531" s="34">
        <f t="shared" si="403"/>
        <v>0.73585719375712888</v>
      </c>
      <c r="BZ531" s="34">
        <f t="shared" si="404"/>
        <v>-2.9653350108621357E-2</v>
      </c>
      <c r="CA531" s="19">
        <f t="shared" si="385"/>
        <v>-2.3466727890424765E-2</v>
      </c>
      <c r="CB531" s="16"/>
      <c r="CC531" s="5">
        <f t="shared" si="386"/>
        <v>25580</v>
      </c>
      <c r="CD531" s="6">
        <f t="shared" si="387"/>
        <v>6.2592005129034594E-5</v>
      </c>
      <c r="CE531" s="19">
        <f t="shared" si="388"/>
        <v>1.303141058337566</v>
      </c>
      <c r="CF531" s="4">
        <f t="shared" si="389"/>
        <v>8.1566211807320501E-5</v>
      </c>
      <c r="CG531" s="3">
        <f>IF('Ponderación por derecho'!$D$20="Error ponderación","",CF531/$CF$1127)</f>
        <v>5.4797539477144052E-5</v>
      </c>
      <c r="CH531" s="39"/>
    </row>
    <row r="532" spans="1:86" ht="18.95" customHeight="1">
      <c r="A532" s="7">
        <v>25592</v>
      </c>
      <c r="B532" s="7" t="s">
        <v>549</v>
      </c>
      <c r="C532" s="7" t="s">
        <v>589</v>
      </c>
      <c r="D532" s="5">
        <v>0</v>
      </c>
      <c r="E532" s="5">
        <v>556</v>
      </c>
      <c r="F532" s="5">
        <v>64.633870000000002</v>
      </c>
      <c r="G532" s="5">
        <v>60.536549999999998</v>
      </c>
      <c r="H532" s="5">
        <v>72.045100000000005</v>
      </c>
      <c r="I532" s="5">
        <v>7.1539650000000004</v>
      </c>
      <c r="J532" s="5">
        <v>24.245719999999999</v>
      </c>
      <c r="K532" s="85"/>
      <c r="L532" s="85">
        <v>0</v>
      </c>
      <c r="M532" s="85">
        <v>0</v>
      </c>
      <c r="N532" s="85">
        <v>0</v>
      </c>
      <c r="O532" s="85">
        <v>0</v>
      </c>
      <c r="P532" s="85">
        <v>0</v>
      </c>
      <c r="Q532" s="85">
        <v>2.6848000000000002E-3</v>
      </c>
      <c r="R532" s="85">
        <v>0</v>
      </c>
      <c r="S532" s="85">
        <v>8.5910000000000001E-4</v>
      </c>
      <c r="T532" s="5">
        <v>0.99002000000000001</v>
      </c>
      <c r="U532" s="5">
        <v>0.17964069999999999</v>
      </c>
      <c r="V532" s="5">
        <v>0.86626740000000002</v>
      </c>
      <c r="W532" s="5">
        <v>0.48902200000000001</v>
      </c>
      <c r="X532" s="5">
        <v>0.67065870000000005</v>
      </c>
      <c r="Y532" s="5">
        <v>0.78243510000000005</v>
      </c>
      <c r="Z532" s="5">
        <v>0.25631769999999998</v>
      </c>
      <c r="AA532" s="5">
        <v>1.79856E-3</v>
      </c>
      <c r="AB532" s="5">
        <v>7.1942400000000002E-3</v>
      </c>
      <c r="AC532" s="5">
        <v>0.4909</v>
      </c>
      <c r="AD532" s="40">
        <v>358911.87050359714</v>
      </c>
      <c r="AE532" s="19">
        <v>5.9434000000000001E-2</v>
      </c>
      <c r="AF532" s="5">
        <v>0</v>
      </c>
      <c r="AG532" s="5">
        <v>0</v>
      </c>
      <c r="AH532" s="32">
        <v>1</v>
      </c>
      <c r="AI532" s="32">
        <v>0</v>
      </c>
      <c r="AJ532" s="32">
        <v>0</v>
      </c>
      <c r="AK532" s="16"/>
      <c r="AL532" s="34">
        <f t="shared" si="360"/>
        <v>-0.2943810637745205</v>
      </c>
      <c r="AM532" s="34">
        <f t="shared" si="361"/>
        <v>0.43371314684322165</v>
      </c>
      <c r="AN532" s="34">
        <f t="shared" si="362"/>
        <v>-0.28397604240496649</v>
      </c>
      <c r="AO532" s="34">
        <f t="shared" si="363"/>
        <v>-1.1198526818942967</v>
      </c>
      <c r="AP532" s="34">
        <f t="shared" si="364"/>
        <v>-4.5480049392617988E-2</v>
      </c>
      <c r="AQ532" s="34" t="str">
        <f t="shared" si="365"/>
        <v/>
      </c>
      <c r="AR532" s="34">
        <f t="shared" si="366"/>
        <v>-0.60911705809610017</v>
      </c>
      <c r="AS532" s="34">
        <f t="shared" si="367"/>
        <v>-0.95991233330143277</v>
      </c>
      <c r="AT532" s="34">
        <f t="shared" si="368"/>
        <v>-0.15074875333706975</v>
      </c>
      <c r="AU532" s="34">
        <f t="shared" si="369"/>
        <v>-0.42992876172112682</v>
      </c>
      <c r="AV532" s="34">
        <f t="shared" si="370"/>
        <v>-0.64879765232385067</v>
      </c>
      <c r="AW532" s="34">
        <f t="shared" si="371"/>
        <v>-0.33643616167325874</v>
      </c>
      <c r="AX532" s="34">
        <f t="shared" si="372"/>
        <v>-0.20200785050292994</v>
      </c>
      <c r="AY532" s="34">
        <f t="shared" si="373"/>
        <v>-0.17675885527353044</v>
      </c>
      <c r="AZ532" s="34">
        <f t="shared" si="374"/>
        <v>0.83437376749777548</v>
      </c>
      <c r="BA532" s="34">
        <f t="shared" si="375"/>
        <v>-0.24625829126733104</v>
      </c>
      <c r="BB532" s="34">
        <f t="shared" si="376"/>
        <v>1.615834857088517</v>
      </c>
      <c r="BC532" s="34">
        <f t="shared" si="377"/>
        <v>-1.6003142404994044</v>
      </c>
      <c r="BD532" s="34">
        <f t="shared" si="378"/>
        <v>-1.634651175745756</v>
      </c>
      <c r="BE532" s="34">
        <f t="shared" si="379"/>
        <v>-1.213302323758187</v>
      </c>
      <c r="BF532" s="34">
        <f t="shared" si="380"/>
        <v>1.5482065541316974</v>
      </c>
      <c r="BG532" s="34">
        <f t="shared" si="381"/>
        <v>-0.1175440151542958</v>
      </c>
      <c r="BH532" s="34">
        <f t="shared" si="382"/>
        <v>6.4267201823068471E-2</v>
      </c>
      <c r="BI532" s="19">
        <f t="shared" si="390"/>
        <v>-0.26511716683614878</v>
      </c>
      <c r="BJ532" s="19">
        <f t="shared" si="391"/>
        <v>0.48014364861187953</v>
      </c>
      <c r="BK532" s="19">
        <f t="shared" si="392"/>
        <v>-0.95153587919178584</v>
      </c>
      <c r="BL532" s="19">
        <f t="shared" si="393"/>
        <v>-0.22256490855579514</v>
      </c>
      <c r="BM532" s="19">
        <f t="shared" si="394"/>
        <v>-0.70335332895316693</v>
      </c>
      <c r="BN532" s="19">
        <f t="shared" si="395"/>
        <v>-0.71882701328551946</v>
      </c>
      <c r="BO532" s="19">
        <f t="shared" si="396"/>
        <v>-0.20730502535659331</v>
      </c>
      <c r="BP532" s="19">
        <f t="shared" si="397"/>
        <v>-0.24819445713872523</v>
      </c>
      <c r="BQ532" s="19">
        <f t="shared" si="398"/>
        <v>0.35902221169454879</v>
      </c>
      <c r="BR532" s="19">
        <f t="shared" si="399"/>
        <v>-0.19622797806744893</v>
      </c>
      <c r="BS532" s="19">
        <f t="shared" si="400"/>
        <v>-0.13562423907499419</v>
      </c>
      <c r="BT532" s="19">
        <f>IF(AND('[1]Ponderación por derecho'!$B$13&lt;&gt;1,'[1]Ponderación por derecho'!$B$13&lt;&gt;0),"Error ponderación",IFERROR(IF(SUM($BI$1126:$BS$1126)=0,0,SUMPRODUCT($BI$1126:$BS$1126,BI532:BS532)),""))</f>
        <v>-0.22327188694157657</v>
      </c>
      <c r="BU532" s="34">
        <f t="shared" si="401"/>
        <v>-0.22041207381930225</v>
      </c>
      <c r="BV532" s="16">
        <f t="shared" si="402"/>
        <v>0</v>
      </c>
      <c r="BW532" s="34">
        <f t="shared" si="383"/>
        <v>-0.31073606223697142</v>
      </c>
      <c r="BX532" s="34">
        <f t="shared" si="384"/>
        <v>-2.9343123518624576E-2</v>
      </c>
      <c r="BY532" s="34">
        <f t="shared" si="403"/>
        <v>-2.5221319362296382</v>
      </c>
      <c r="BZ532" s="34">
        <f t="shared" si="404"/>
        <v>0.9540703739950781</v>
      </c>
      <c r="CA532" s="19">
        <f t="shared" si="385"/>
        <v>0.72424509161578732</v>
      </c>
      <c r="CB532" s="16"/>
      <c r="CC532" s="5">
        <f t="shared" si="386"/>
        <v>25592</v>
      </c>
      <c r="CD532" s="6">
        <f t="shared" si="387"/>
        <v>8.131110946668979E-5</v>
      </c>
      <c r="CE532" s="19">
        <f t="shared" si="388"/>
        <v>1.7213917530077878</v>
      </c>
      <c r="CF532" s="4">
        <f t="shared" si="389"/>
        <v>1.3996827326387328E-4</v>
      </c>
      <c r="CG532" s="3">
        <f>IF('Ponderación por derecho'!$D$20="Error ponderación","",CF532/$CF$1127)</f>
        <v>9.4033016978194565E-5</v>
      </c>
      <c r="CH532" s="39"/>
    </row>
    <row r="533" spans="1:86" ht="18.95" customHeight="1">
      <c r="A533" s="7">
        <v>25594</v>
      </c>
      <c r="B533" s="7" t="s">
        <v>549</v>
      </c>
      <c r="C533" s="7" t="s">
        <v>588</v>
      </c>
      <c r="D533" s="5">
        <v>0</v>
      </c>
      <c r="E533" s="5">
        <v>161</v>
      </c>
      <c r="F533" s="5">
        <v>66.874420000000001</v>
      </c>
      <c r="G533" s="5">
        <v>51.624920000000003</v>
      </c>
      <c r="H533" s="5">
        <v>77.894379999999998</v>
      </c>
      <c r="I533" s="5">
        <v>12.83006</v>
      </c>
      <c r="J533" s="5">
        <v>25.727830000000001</v>
      </c>
      <c r="K533" s="85"/>
      <c r="L533" s="85">
        <v>2.3601999999999998E-3</v>
      </c>
      <c r="M533" s="85">
        <v>0</v>
      </c>
      <c r="N533" s="85">
        <v>0</v>
      </c>
      <c r="O533" s="85">
        <v>3.7540999999999998E-3</v>
      </c>
      <c r="P533" s="85">
        <v>1.1918399999999999E-2</v>
      </c>
      <c r="Q533" s="85">
        <v>0</v>
      </c>
      <c r="R533" s="85">
        <v>0</v>
      </c>
      <c r="S533" s="85">
        <v>2.9669000000000002E-3</v>
      </c>
      <c r="T533" s="5">
        <v>0.97727269999999999</v>
      </c>
      <c r="U533" s="5">
        <v>0.1969697</v>
      </c>
      <c r="V533" s="5">
        <v>0.8106061</v>
      </c>
      <c r="W533" s="5">
        <v>0.60606059999999995</v>
      </c>
      <c r="X533" s="5">
        <v>0.74242419999999998</v>
      </c>
      <c r="Y533" s="5">
        <v>0.78030299999999997</v>
      </c>
      <c r="Z533" s="5">
        <v>0.14285709999999999</v>
      </c>
      <c r="AA533" s="5">
        <v>6.2111800000000002E-3</v>
      </c>
      <c r="AB533" s="5">
        <v>0</v>
      </c>
      <c r="AC533" s="5">
        <v>0.64939999999999998</v>
      </c>
      <c r="AD533" s="40">
        <v>350093.16770186333</v>
      </c>
      <c r="AE533" s="19">
        <v>0.84811320000000001</v>
      </c>
      <c r="AF533" s="5">
        <v>0</v>
      </c>
      <c r="AG533" s="5">
        <v>0</v>
      </c>
      <c r="AH533" s="32">
        <v>0</v>
      </c>
      <c r="AI533" s="32">
        <v>0</v>
      </c>
      <c r="AJ533" s="32">
        <v>1</v>
      </c>
      <c r="AK533" s="16"/>
      <c r="AL533" s="34">
        <f t="shared" si="360"/>
        <v>-0.15761139839233254</v>
      </c>
      <c r="AM533" s="34">
        <f t="shared" si="361"/>
        <v>-0.46146828009814911</v>
      </c>
      <c r="AN533" s="34">
        <f t="shared" si="362"/>
        <v>0.41936313344819925</v>
      </c>
      <c r="AO533" s="34">
        <f t="shared" si="363"/>
        <v>-0.61323009523026462</v>
      </c>
      <c r="AP533" s="34">
        <f t="shared" si="364"/>
        <v>6.6463510487334204E-2</v>
      </c>
      <c r="AQ533" s="34" t="str">
        <f t="shared" si="365"/>
        <v/>
      </c>
      <c r="AR533" s="34">
        <f t="shared" si="366"/>
        <v>-0.52651576316832449</v>
      </c>
      <c r="AS533" s="34">
        <f t="shared" si="367"/>
        <v>-0.95991233330143277</v>
      </c>
      <c r="AT533" s="34">
        <f t="shared" si="368"/>
        <v>-0.15074875333706975</v>
      </c>
      <c r="AU533" s="34">
        <f t="shared" si="369"/>
        <v>-0.33455827547937705</v>
      </c>
      <c r="AV533" s="34">
        <f t="shared" si="370"/>
        <v>-0.36023253694751317</v>
      </c>
      <c r="AW533" s="34">
        <f t="shared" si="371"/>
        <v>-0.41165100414070804</v>
      </c>
      <c r="AX533" s="34">
        <f t="shared" si="372"/>
        <v>-0.20200785050292994</v>
      </c>
      <c r="AY533" s="34">
        <f t="shared" si="373"/>
        <v>-9.4921520898477274E-2</v>
      </c>
      <c r="AZ533" s="34">
        <f t="shared" si="374"/>
        <v>0.61292307050157824</v>
      </c>
      <c r="BA533" s="34">
        <f t="shared" si="375"/>
        <v>-8.1538150549264624E-2</v>
      </c>
      <c r="BB533" s="34">
        <f t="shared" si="376"/>
        <v>0.25051705891357429</v>
      </c>
      <c r="BC533" s="34">
        <f t="shared" si="377"/>
        <v>-0.29331415405336064</v>
      </c>
      <c r="BD533" s="34">
        <f t="shared" si="378"/>
        <v>-0.77458777129834455</v>
      </c>
      <c r="BE533" s="34">
        <f t="shared" si="379"/>
        <v>-1.2459023470107784</v>
      </c>
      <c r="BF533" s="34">
        <f t="shared" si="380"/>
        <v>0.41307410416958484</v>
      </c>
      <c r="BG533" s="34">
        <f t="shared" si="381"/>
        <v>0.22738191193390905</v>
      </c>
      <c r="BH533" s="34">
        <f t="shared" si="382"/>
        <v>-0.11506432621005545</v>
      </c>
      <c r="BI533" s="19">
        <f t="shared" si="390"/>
        <v>0.16891249144946732</v>
      </c>
      <c r="BJ533" s="19">
        <f t="shared" si="391"/>
        <v>-0.24582232811763313</v>
      </c>
      <c r="BK533" s="19">
        <f t="shared" si="392"/>
        <v>-0.470279295249042</v>
      </c>
      <c r="BL533" s="19">
        <f t="shared" si="393"/>
        <v>-0.15418007586470114</v>
      </c>
      <c r="BM533" s="19">
        <f t="shared" si="394"/>
        <v>-0.34756084543012911</v>
      </c>
      <c r="BN533" s="19">
        <f t="shared" si="395"/>
        <v>-0.58791542745020797</v>
      </c>
      <c r="BO533" s="19">
        <f t="shared" si="396"/>
        <v>-0.13731934295646483</v>
      </c>
      <c r="BP533" s="19">
        <f t="shared" si="397"/>
        <v>-0.17980962444763124</v>
      </c>
      <c r="BQ533" s="19">
        <f t="shared" si="398"/>
        <v>5.3513728292925021E-2</v>
      </c>
      <c r="BR533" s="19">
        <f t="shared" si="399"/>
        <v>-8.3836691189669212E-3</v>
      </c>
      <c r="BS533" s="19">
        <f t="shared" si="400"/>
        <v>-0.12253241516695508</v>
      </c>
      <c r="BT533" s="19">
        <f>IF(AND('[1]Ponderación por derecho'!$B$13&lt;&gt;1,'[1]Ponderación por derecho'!$B$13&lt;&gt;0),"Error ponderación",IFERROR(IF(SUM($BI$1126:$BS$1126)=0,0,SUMPRODUCT($BI$1126:$BS$1126,BI533:BS533)),""))</f>
        <v>-0.29419876533682143</v>
      </c>
      <c r="BU533" s="34">
        <f t="shared" si="401"/>
        <v>-0.29207210293442432</v>
      </c>
      <c r="BV533" s="16">
        <f t="shared" si="402"/>
        <v>0</v>
      </c>
      <c r="BW533" s="34">
        <f t="shared" si="383"/>
        <v>1.983596198534447</v>
      </c>
      <c r="BX533" s="34">
        <f t="shared" si="384"/>
        <v>-2.9839631911822741E-2</v>
      </c>
      <c r="BY533" s="34">
        <f t="shared" si="403"/>
        <v>0.73585719375712888</v>
      </c>
      <c r="BZ533" s="34">
        <f t="shared" si="404"/>
        <v>-0.89653792012658429</v>
      </c>
      <c r="CA533" s="19">
        <f t="shared" si="385"/>
        <v>-0.68237107599951174</v>
      </c>
      <c r="CB533" s="16"/>
      <c r="CC533" s="5">
        <f t="shared" si="386"/>
        <v>25594</v>
      </c>
      <c r="CD533" s="6">
        <f t="shared" si="387"/>
        <v>2.3545123424706937E-5</v>
      </c>
      <c r="CE533" s="19">
        <f t="shared" si="388"/>
        <v>0.36976601821898464</v>
      </c>
      <c r="CF533" s="4">
        <f t="shared" si="389"/>
        <v>8.7061865372284274E-6</v>
      </c>
      <c r="CG533" s="3">
        <f>IF('Ponderación por derecho'!$D$20="Error ponderación","",CF533/$CF$1127)</f>
        <v>5.8489611065440886E-6</v>
      </c>
      <c r="CH533" s="39"/>
    </row>
    <row r="534" spans="1:86" ht="18.95" customHeight="1">
      <c r="A534" s="7">
        <v>25596</v>
      </c>
      <c r="B534" s="7" t="s">
        <v>549</v>
      </c>
      <c r="C534" s="7" t="s">
        <v>587</v>
      </c>
      <c r="D534" s="5">
        <v>0</v>
      </c>
      <c r="E534" s="5">
        <v>551</v>
      </c>
      <c r="F534" s="5">
        <v>65.196449999999999</v>
      </c>
      <c r="G534" s="5">
        <v>61.016620000000003</v>
      </c>
      <c r="H534" s="5">
        <v>70.609179999999995</v>
      </c>
      <c r="I534" s="5">
        <v>10.265029999999999</v>
      </c>
      <c r="J534" s="5">
        <v>26.242090000000001</v>
      </c>
      <c r="K534" s="85">
        <v>1.06275E-2</v>
      </c>
      <c r="L534" s="85">
        <v>6.3480000000000003E-4</v>
      </c>
      <c r="M534" s="85">
        <v>9.1111499999999998E-2</v>
      </c>
      <c r="N534" s="85">
        <v>3.9142099999999999E-2</v>
      </c>
      <c r="O534" s="85">
        <v>2.039E-4</v>
      </c>
      <c r="P534" s="85">
        <v>1.53717E-2</v>
      </c>
      <c r="Q534" s="85">
        <v>8.5483999999999994E-3</v>
      </c>
      <c r="R534" s="85">
        <v>0</v>
      </c>
      <c r="S534" s="85">
        <v>6.2220000000000005E-4</v>
      </c>
      <c r="T534" s="5">
        <v>0.9780877</v>
      </c>
      <c r="U534" s="5">
        <v>0.12948209999999999</v>
      </c>
      <c r="V534" s="5">
        <v>0.79282870000000005</v>
      </c>
      <c r="W534" s="5">
        <v>0.65338649999999998</v>
      </c>
      <c r="X534" s="5">
        <v>0.78685260000000001</v>
      </c>
      <c r="Y534" s="5">
        <v>0.91035849999999996</v>
      </c>
      <c r="Z534" s="5">
        <v>0.20915030000000001</v>
      </c>
      <c r="AA534" s="5">
        <v>0</v>
      </c>
      <c r="AB534" s="5">
        <v>9.0744099999999998E-3</v>
      </c>
      <c r="AC534" s="5">
        <v>0.38690000000000002</v>
      </c>
      <c r="AD534" s="40">
        <v>40235.934664246823</v>
      </c>
      <c r="AE534" s="19">
        <v>0.75377360000000004</v>
      </c>
      <c r="AF534" s="5">
        <v>0</v>
      </c>
      <c r="AG534" s="5">
        <v>0</v>
      </c>
      <c r="AH534" s="32">
        <v>1</v>
      </c>
      <c r="AI534" s="32">
        <v>0</v>
      </c>
      <c r="AJ534" s="32">
        <v>0</v>
      </c>
      <c r="AK534" s="16"/>
      <c r="AL534" s="34">
        <f t="shared" si="360"/>
        <v>-0.26003955015031621</v>
      </c>
      <c r="AM534" s="34">
        <f t="shared" si="361"/>
        <v>0.48193661972436103</v>
      </c>
      <c r="AN534" s="34">
        <f t="shared" si="362"/>
        <v>-0.45663640220840995</v>
      </c>
      <c r="AO534" s="34">
        <f t="shared" si="363"/>
        <v>-0.84217308041124594</v>
      </c>
      <c r="AP534" s="34">
        <f t="shared" si="364"/>
        <v>0.10530549597010143</v>
      </c>
      <c r="AQ534" s="34">
        <f t="shared" si="365"/>
        <v>-9.2271922012584523E-2</v>
      </c>
      <c r="AR534" s="34">
        <f t="shared" si="366"/>
        <v>-0.58690059253379523</v>
      </c>
      <c r="AS534" s="34">
        <f t="shared" si="367"/>
        <v>0.45770434876429333</v>
      </c>
      <c r="AT534" s="34">
        <f t="shared" si="368"/>
        <v>0.74740119091562862</v>
      </c>
      <c r="AU534" s="34">
        <f t="shared" si="369"/>
        <v>-0.4247488138921684</v>
      </c>
      <c r="AV534" s="34">
        <f t="shared" si="370"/>
        <v>-0.27662216030894532</v>
      </c>
      <c r="AW534" s="34">
        <f t="shared" si="371"/>
        <v>-0.17216703537255262</v>
      </c>
      <c r="AX534" s="34">
        <f t="shared" si="372"/>
        <v>-0.20200785050292994</v>
      </c>
      <c r="AY534" s="34">
        <f t="shared" si="373"/>
        <v>-0.18595672248742651</v>
      </c>
      <c r="AZ534" s="34">
        <f t="shared" si="374"/>
        <v>0.62708154469234034</v>
      </c>
      <c r="BA534" s="34">
        <f t="shared" si="375"/>
        <v>-0.72303892778537593</v>
      </c>
      <c r="BB534" s="34">
        <f t="shared" si="376"/>
        <v>-0.1855453511500631</v>
      </c>
      <c r="BC534" s="34">
        <f t="shared" si="377"/>
        <v>0.23518631836460138</v>
      </c>
      <c r="BD534" s="34">
        <f t="shared" si="378"/>
        <v>-0.24214194484759249</v>
      </c>
      <c r="BE534" s="34">
        <f t="shared" si="379"/>
        <v>0.74265931713594679</v>
      </c>
      <c r="BF534" s="34">
        <f t="shared" si="380"/>
        <v>1.0763137003979528</v>
      </c>
      <c r="BG534" s="34">
        <f t="shared" si="381"/>
        <v>-0.258133953880894</v>
      </c>
      <c r="BH534" s="34">
        <f t="shared" si="382"/>
        <v>0.11113438432768862</v>
      </c>
      <c r="BI534" s="19">
        <f t="shared" si="390"/>
        <v>-0.42398241733545677</v>
      </c>
      <c r="BJ534" s="19">
        <f t="shared" si="391"/>
        <v>-9.6836441319832434E-2</v>
      </c>
      <c r="BK534" s="19">
        <f t="shared" si="392"/>
        <v>0.14428370565952617</v>
      </c>
      <c r="BL534" s="19">
        <f t="shared" si="393"/>
        <v>0.2436808203826562</v>
      </c>
      <c r="BM534" s="19">
        <f t="shared" si="394"/>
        <v>-0.18719508758988648</v>
      </c>
      <c r="BN534" s="19">
        <f t="shared" si="395"/>
        <v>6.8665868892228435E-2</v>
      </c>
      <c r="BO534" s="19">
        <f t="shared" si="396"/>
        <v>-0.12908619036381941</v>
      </c>
      <c r="BP534" s="19">
        <f t="shared" si="397"/>
        <v>-0.23102370032662306</v>
      </c>
      <c r="BQ534" s="19">
        <f t="shared" si="398"/>
        <v>0.21010580925340339</v>
      </c>
      <c r="BR534" s="19">
        <f t="shared" si="399"/>
        <v>-0.23471007550621223</v>
      </c>
      <c r="BS534" s="19">
        <f t="shared" si="400"/>
        <v>-0.1116206294366847</v>
      </c>
      <c r="BT534" s="19">
        <f>IF(AND('[1]Ponderación por derecho'!$B$13&lt;&gt;1,'[1]Ponderación por derecho'!$B$13&lt;&gt;0),"Error ponderación",IFERROR(IF(SUM($BI$1126:$BS$1126)=0,0,SUMPRODUCT($BI$1126:$BS$1126,BI534:BS534)),""))</f>
        <v>-6.3310622778207662E-2</v>
      </c>
      <c r="BU534" s="34">
        <f t="shared" si="401"/>
        <v>-5.8797336126190224E-2</v>
      </c>
      <c r="BV534" s="16">
        <f t="shared" si="402"/>
        <v>0</v>
      </c>
      <c r="BW534" s="34">
        <f t="shared" si="383"/>
        <v>-1.8161654320806782</v>
      </c>
      <c r="BX534" s="34">
        <f t="shared" si="384"/>
        <v>-4.7285136126579738E-2</v>
      </c>
      <c r="BY534" s="34">
        <f t="shared" si="403"/>
        <v>0.3461456464926651</v>
      </c>
      <c r="BZ534" s="34">
        <f t="shared" si="404"/>
        <v>0.50576830723819766</v>
      </c>
      <c r="CA534" s="19">
        <f t="shared" si="385"/>
        <v>0.3834982479543782</v>
      </c>
      <c r="CB534" s="16"/>
      <c r="CC534" s="5">
        <f t="shared" si="386"/>
        <v>25596</v>
      </c>
      <c r="CD534" s="6">
        <f t="shared" si="387"/>
        <v>8.0579894453500133E-5</v>
      </c>
      <c r="CE534" s="19">
        <f t="shared" si="388"/>
        <v>1.6561563116545959</v>
      </c>
      <c r="CF534" s="4">
        <f t="shared" si="389"/>
        <v>1.334529007916254E-4</v>
      </c>
      <c r="CG534" s="3">
        <f>IF('Ponderación por derecho'!$D$20="Error ponderación","",CF534/$CF$1127)</f>
        <v>8.9655881245819435E-5</v>
      </c>
      <c r="CH534" s="39"/>
    </row>
    <row r="535" spans="1:86" ht="18.95" customHeight="1">
      <c r="A535" s="7">
        <v>25599</v>
      </c>
      <c r="B535" s="7" t="s">
        <v>549</v>
      </c>
      <c r="C535" s="7" t="s">
        <v>586</v>
      </c>
      <c r="D535" s="5">
        <v>0</v>
      </c>
      <c r="E535" s="5">
        <v>405</v>
      </c>
      <c r="F535" s="5">
        <v>58.142910000000001</v>
      </c>
      <c r="G535" s="5">
        <v>58.150069999999999</v>
      </c>
      <c r="H535" s="5">
        <v>69.598969999999994</v>
      </c>
      <c r="I535" s="5">
        <v>7.61104</v>
      </c>
      <c r="J535" s="5">
        <v>21.66451</v>
      </c>
      <c r="K535" s="85">
        <v>9.6390999999999994E-3</v>
      </c>
      <c r="L535" s="85">
        <v>8.5810999999999995E-3</v>
      </c>
      <c r="M535" s="85">
        <v>0.11778909999999999</v>
      </c>
      <c r="N535" s="85">
        <v>0</v>
      </c>
      <c r="O535" s="85">
        <v>5.8079000000000004E-3</v>
      </c>
      <c r="P535" s="85">
        <v>4.6503900000000001E-2</v>
      </c>
      <c r="Q535" s="85">
        <v>2.3533E-3</v>
      </c>
      <c r="R535" s="85">
        <v>3.0679999999999998E-4</v>
      </c>
      <c r="S535" s="85">
        <v>2.5397000000000002E-3</v>
      </c>
      <c r="T535" s="5">
        <v>0.95622119999999999</v>
      </c>
      <c r="U535" s="5">
        <v>0.1612903</v>
      </c>
      <c r="V535" s="5">
        <v>0.7442396</v>
      </c>
      <c r="W535" s="5">
        <v>0.6221198</v>
      </c>
      <c r="X535" s="5">
        <v>0.81336399999999998</v>
      </c>
      <c r="Y535" s="5">
        <v>0.80875580000000002</v>
      </c>
      <c r="Z535" s="5">
        <v>0.15</v>
      </c>
      <c r="AA535" s="5">
        <v>0</v>
      </c>
      <c r="AB535" s="5">
        <v>4.9382699999999998E-3</v>
      </c>
      <c r="AC535" s="5">
        <v>0.54190000000000005</v>
      </c>
      <c r="AD535" s="40">
        <v>0</v>
      </c>
      <c r="AE535" s="19">
        <v>0.3056604</v>
      </c>
      <c r="AF535" s="5">
        <v>0</v>
      </c>
      <c r="AG535" s="5">
        <v>0</v>
      </c>
      <c r="AH535" s="32">
        <v>1</v>
      </c>
      <c r="AI535" s="32">
        <v>0</v>
      </c>
      <c r="AJ535" s="32">
        <v>0</v>
      </c>
      <c r="AK535" s="16"/>
      <c r="AL535" s="34">
        <f t="shared" si="360"/>
        <v>-0.69060807375384137</v>
      </c>
      <c r="AM535" s="34">
        <f t="shared" si="361"/>
        <v>0.19398903668974324</v>
      </c>
      <c r="AN535" s="34">
        <f t="shared" si="362"/>
        <v>-0.57810780874709977</v>
      </c>
      <c r="AO535" s="34">
        <f t="shared" si="363"/>
        <v>-1.0790562331386888</v>
      </c>
      <c r="AP535" s="34">
        <f t="shared" si="364"/>
        <v>-0.24043847771287141</v>
      </c>
      <c r="AQ535" s="34">
        <f t="shared" si="365"/>
        <v>-0.12023181022271595</v>
      </c>
      <c r="AR535" s="34">
        <f t="shared" si="366"/>
        <v>-0.30879930031932895</v>
      </c>
      <c r="AS535" s="34">
        <f t="shared" si="367"/>
        <v>0.87278489070989407</v>
      </c>
      <c r="AT535" s="34">
        <f t="shared" si="368"/>
        <v>-0.15074875333706975</v>
      </c>
      <c r="AU535" s="34">
        <f t="shared" si="369"/>
        <v>-0.28238281274708277</v>
      </c>
      <c r="AV535" s="34">
        <f t="shared" si="370"/>
        <v>0.47714234540652123</v>
      </c>
      <c r="AW535" s="34">
        <f t="shared" si="371"/>
        <v>-0.34572315522136637</v>
      </c>
      <c r="AX535" s="34">
        <f t="shared" si="372"/>
        <v>-0.19221003653071952</v>
      </c>
      <c r="AY535" s="34">
        <f t="shared" si="373"/>
        <v>-0.11150796612336707</v>
      </c>
      <c r="AZ535" s="34">
        <f t="shared" si="374"/>
        <v>0.24720881353614688</v>
      </c>
      <c r="BA535" s="34">
        <f t="shared" si="375"/>
        <v>-0.42068731026628092</v>
      </c>
      <c r="BB535" s="34">
        <f t="shared" si="376"/>
        <v>-1.3773889305724294</v>
      </c>
      <c r="BC535" s="34">
        <f t="shared" si="377"/>
        <v>-0.11397694574555126</v>
      </c>
      <c r="BD535" s="34">
        <f t="shared" si="378"/>
        <v>7.558014920410501E-2</v>
      </c>
      <c r="BE535" s="34">
        <f t="shared" si="379"/>
        <v>-0.81085617581744895</v>
      </c>
      <c r="BF535" s="34">
        <f t="shared" si="380"/>
        <v>0.48453624677093177</v>
      </c>
      <c r="BG535" s="34">
        <f t="shared" si="381"/>
        <v>-0.258133953880894</v>
      </c>
      <c r="BH535" s="34">
        <f t="shared" si="382"/>
        <v>8.0324157585381448E-3</v>
      </c>
      <c r="BI535" s="19">
        <f t="shared" si="390"/>
        <v>-0.37300897641203218</v>
      </c>
      <c r="BJ535" s="19">
        <f t="shared" si="391"/>
        <v>-0.49739973140067173</v>
      </c>
      <c r="BK535" s="19">
        <f t="shared" si="392"/>
        <v>2.2733290403500483E-2</v>
      </c>
      <c r="BL535" s="19">
        <f t="shared" si="393"/>
        <v>-0.42067841354545554</v>
      </c>
      <c r="BM535" s="19">
        <f t="shared" si="394"/>
        <v>-0.1490803804186164</v>
      </c>
      <c r="BN535" s="19">
        <f t="shared" si="395"/>
        <v>-0.3414406347215897</v>
      </c>
      <c r="BO535" s="19">
        <f t="shared" si="396"/>
        <v>-0.39252352494130277</v>
      </c>
      <c r="BP535" s="19">
        <f t="shared" si="397"/>
        <v>-0.44140905514228046</v>
      </c>
      <c r="BQ535" s="19">
        <f t="shared" si="398"/>
        <v>-0.10585993103542557</v>
      </c>
      <c r="BR535" s="19">
        <f t="shared" si="399"/>
        <v>-0.35341666458603416</v>
      </c>
      <c r="BS535" s="19">
        <f t="shared" si="400"/>
        <v>-0.26469454137289011</v>
      </c>
      <c r="BT535" s="19">
        <f>IF(AND('[1]Ponderación por derecho'!$B$13&lt;&gt;1,'[1]Ponderación por derecho'!$B$13&lt;&gt;0),"Error ponderación",IFERROR(IF(SUM($BI$1126:$BS$1126)=0,0,SUMPRODUCT($BI$1126:$BS$1126,BI535:BS535)),""))</f>
        <v>-0.39817389916726265</v>
      </c>
      <c r="BU535" s="34">
        <f t="shared" si="401"/>
        <v>-0.39712199778553708</v>
      </c>
      <c r="BV535" s="16">
        <f t="shared" si="402"/>
        <v>0</v>
      </c>
      <c r="BW535" s="34">
        <f t="shared" si="383"/>
        <v>0.42750334028253939</v>
      </c>
      <c r="BX535" s="34">
        <f t="shared" si="384"/>
        <v>-4.9550489627895586E-2</v>
      </c>
      <c r="BY535" s="34">
        <f t="shared" si="403"/>
        <v>-1.5049846161078779</v>
      </c>
      <c r="BZ535" s="34">
        <f t="shared" si="404"/>
        <v>0.37567725515107808</v>
      </c>
      <c r="CA535" s="19">
        <f t="shared" si="385"/>
        <v>0.28461823228111205</v>
      </c>
      <c r="CB535" s="16"/>
      <c r="CC535" s="5">
        <f t="shared" si="386"/>
        <v>25599</v>
      </c>
      <c r="CD535" s="6">
        <f t="shared" si="387"/>
        <v>5.9228416068362166E-5</v>
      </c>
      <c r="CE535" s="19">
        <f t="shared" si="388"/>
        <v>1.0493519408166474</v>
      </c>
      <c r="CF535" s="4">
        <f t="shared" si="389"/>
        <v>6.2151453352831738E-5</v>
      </c>
      <c r="CG535" s="3">
        <f>IF('Ponderación por derecho'!$D$20="Error ponderación","",CF535/$CF$1127)</f>
        <v>4.1754381418483522E-5</v>
      </c>
      <c r="CH535" s="39"/>
    </row>
    <row r="536" spans="1:86" ht="18.95" customHeight="1">
      <c r="A536" s="7">
        <v>25612</v>
      </c>
      <c r="B536" s="7" t="s">
        <v>549</v>
      </c>
      <c r="C536" s="7" t="s">
        <v>363</v>
      </c>
      <c r="D536" s="5">
        <v>0</v>
      </c>
      <c r="E536" s="5">
        <v>465</v>
      </c>
      <c r="F536" s="5">
        <v>54.314219999999999</v>
      </c>
      <c r="G536" s="5">
        <v>51.079619999999998</v>
      </c>
      <c r="H536" s="5">
        <v>67.896519999999995</v>
      </c>
      <c r="I536" s="5">
        <v>7.941535</v>
      </c>
      <c r="J536" s="5">
        <v>14.32892</v>
      </c>
      <c r="K536" s="85">
        <v>1.0074400000000001E-2</v>
      </c>
      <c r="L536" s="85">
        <v>4.6873000000000001E-3</v>
      </c>
      <c r="M536" s="85">
        <v>0.1033685</v>
      </c>
      <c r="N536" s="85">
        <v>0</v>
      </c>
      <c r="O536" s="85">
        <v>1.40389E-2</v>
      </c>
      <c r="P536" s="85">
        <v>3.00383E-2</v>
      </c>
      <c r="Q536" s="85">
        <v>4.0556700000000001E-2</v>
      </c>
      <c r="R536" s="85">
        <v>2.4605999999999999E-3</v>
      </c>
      <c r="S536" s="85">
        <v>1.0273000000000001E-3</v>
      </c>
      <c r="T536" s="5">
        <v>0.83863080000000001</v>
      </c>
      <c r="U536" s="5">
        <v>0.2273839</v>
      </c>
      <c r="V536" s="5">
        <v>0.74083129999999997</v>
      </c>
      <c r="W536" s="5">
        <v>0.48410760000000003</v>
      </c>
      <c r="X536" s="5">
        <v>0.77261610000000003</v>
      </c>
      <c r="Y536" s="5">
        <v>0.75305619999999995</v>
      </c>
      <c r="Z536" s="5">
        <v>0.16748769999999999</v>
      </c>
      <c r="AA536" s="5">
        <v>0</v>
      </c>
      <c r="AB536" s="5">
        <v>0</v>
      </c>
      <c r="AC536" s="5">
        <v>0.62319999999999998</v>
      </c>
      <c r="AD536" s="40">
        <v>759256.34408602153</v>
      </c>
      <c r="AE536" s="19">
        <v>0.75377360000000004</v>
      </c>
      <c r="AF536" s="5">
        <v>1</v>
      </c>
      <c r="AG536" s="5">
        <v>0</v>
      </c>
      <c r="AH536" s="32">
        <v>1</v>
      </c>
      <c r="AI536" s="32">
        <v>0</v>
      </c>
      <c r="AJ536" s="32">
        <v>1</v>
      </c>
      <c r="AK536" s="16"/>
      <c r="AL536" s="34">
        <f t="shared" si="360"/>
        <v>-0.92432240735591664</v>
      </c>
      <c r="AM536" s="34">
        <f t="shared" si="361"/>
        <v>-0.51624416645240012</v>
      </c>
      <c r="AN536" s="34">
        <f t="shared" si="362"/>
        <v>-0.78281672675602099</v>
      </c>
      <c r="AO536" s="34">
        <f t="shared" si="363"/>
        <v>-1.049557743106452</v>
      </c>
      <c r="AP536" s="34">
        <f t="shared" si="364"/>
        <v>-0.79449455885379694</v>
      </c>
      <c r="AQ536" s="34">
        <f t="shared" si="365"/>
        <v>-0.10791803104640045</v>
      </c>
      <c r="AR536" s="34">
        <f t="shared" si="366"/>
        <v>-0.445072888231274</v>
      </c>
      <c r="AS536" s="34">
        <f t="shared" si="367"/>
        <v>0.64841274092202983</v>
      </c>
      <c r="AT536" s="34">
        <f t="shared" si="368"/>
        <v>-0.15074875333706975</v>
      </c>
      <c r="AU536" s="34">
        <f t="shared" si="369"/>
        <v>-7.3279573020958666E-2</v>
      </c>
      <c r="AV536" s="34">
        <f t="shared" si="370"/>
        <v>7.8481638957616687E-2</v>
      </c>
      <c r="AW536" s="34">
        <f t="shared" si="371"/>
        <v>0.72454752144764178</v>
      </c>
      <c r="AX536" s="34">
        <f t="shared" si="372"/>
        <v>-0.12342733857326602</v>
      </c>
      <c r="AY536" s="34">
        <f t="shared" si="373"/>
        <v>-0.17022833072571569</v>
      </c>
      <c r="AZ536" s="34">
        <f t="shared" si="374"/>
        <v>-1.7956140619011305</v>
      </c>
      <c r="BA536" s="34">
        <f t="shared" si="375"/>
        <v>0.207562853768781</v>
      </c>
      <c r="BB536" s="34">
        <f t="shared" si="376"/>
        <v>-1.4609912296836556</v>
      </c>
      <c r="BC536" s="34">
        <f t="shared" si="377"/>
        <v>-1.6551946066762933</v>
      </c>
      <c r="BD536" s="34">
        <f t="shared" si="378"/>
        <v>-0.41275724965861693</v>
      </c>
      <c r="BE536" s="34">
        <f t="shared" si="379"/>
        <v>-1.6625086570143772</v>
      </c>
      <c r="BF536" s="34">
        <f t="shared" si="380"/>
        <v>0.6594943885858211</v>
      </c>
      <c r="BG536" s="34">
        <f t="shared" si="381"/>
        <v>-0.258133953880894</v>
      </c>
      <c r="BH536" s="34">
        <f t="shared" si="382"/>
        <v>-0.11506432621005545</v>
      </c>
      <c r="BI536" s="19">
        <f t="shared" si="390"/>
        <v>-0.22772396801121345</v>
      </c>
      <c r="BJ536" s="19">
        <f t="shared" si="391"/>
        <v>-0.80743609478910994</v>
      </c>
      <c r="BK536" s="19">
        <f t="shared" si="392"/>
        <v>-0.64370142437006006</v>
      </c>
      <c r="BL536" s="19">
        <f t="shared" si="393"/>
        <v>-0.53753558034649318</v>
      </c>
      <c r="BM536" s="19">
        <f t="shared" si="394"/>
        <v>-0.42684379384445742</v>
      </c>
      <c r="BN536" s="19">
        <f t="shared" si="395"/>
        <v>-0.83611647513755905</v>
      </c>
      <c r="BO536" s="19">
        <f t="shared" si="396"/>
        <v>-0.70687476118664694</v>
      </c>
      <c r="BP536" s="19">
        <f t="shared" si="397"/>
        <v>-0.52387487296459134</v>
      </c>
      <c r="BQ536" s="19">
        <f t="shared" si="398"/>
        <v>-0.14501878316527042</v>
      </c>
      <c r="BR536" s="19">
        <f t="shared" si="399"/>
        <v>-0.45089489732084215</v>
      </c>
      <c r="BS536" s="19">
        <f t="shared" si="400"/>
        <v>-0.40320502143056264</v>
      </c>
      <c r="BT536" s="19">
        <f>IF(AND('[1]Ponderación por derecho'!$B$13&lt;&gt;1,'[1]Ponderación por derecho'!$B$13&lt;&gt;0),"Error ponderación",IFERROR(IF(SUM($BI$1126:$BS$1126)=0,0,SUMPRODUCT($BI$1126:$BS$1126,BI536:BS536)),""))</f>
        <v>-0.76575954209241326</v>
      </c>
      <c r="BU536" s="34">
        <f t="shared" si="401"/>
        <v>-0.76850726766205757</v>
      </c>
      <c r="BV536" s="16">
        <f t="shared" si="402"/>
        <v>0</v>
      </c>
      <c r="BW536" s="34">
        <f t="shared" si="383"/>
        <v>1.6043437995930516</v>
      </c>
      <c r="BX536" s="34">
        <f t="shared" si="384"/>
        <v>-6.8030293831135395E-3</v>
      </c>
      <c r="BY536" s="34">
        <f t="shared" si="403"/>
        <v>0.3461456464926651</v>
      </c>
      <c r="BZ536" s="34">
        <f t="shared" si="404"/>
        <v>-0.64789547223420108</v>
      </c>
      <c r="CA536" s="19">
        <f t="shared" si="385"/>
        <v>-0.49338214286233112</v>
      </c>
      <c r="CB536" s="16"/>
      <c r="CC536" s="5">
        <f t="shared" si="386"/>
        <v>25612</v>
      </c>
      <c r="CD536" s="6">
        <f t="shared" si="387"/>
        <v>6.8002996226638039E-5</v>
      </c>
      <c r="CE536" s="19">
        <f t="shared" si="388"/>
        <v>0.376621643725639</v>
      </c>
      <c r="CF536" s="4">
        <f t="shared" si="389"/>
        <v>2.5611400217144845E-5</v>
      </c>
      <c r="CG536" s="3">
        <f>IF('Ponderación por derecho'!$D$20="Error ponderación","",CF536/$CF$1127)</f>
        <v>1.7206165192263749E-5</v>
      </c>
      <c r="CH536" s="39"/>
    </row>
    <row r="537" spans="1:86" ht="18.95" customHeight="1">
      <c r="A537" s="7">
        <v>25645</v>
      </c>
      <c r="B537" s="7" t="s">
        <v>549</v>
      </c>
      <c r="C537" s="7" t="s">
        <v>585</v>
      </c>
      <c r="D537" s="5">
        <v>0</v>
      </c>
      <c r="E537" s="5">
        <v>371</v>
      </c>
      <c r="F537" s="5">
        <v>48.902700000000003</v>
      </c>
      <c r="G537" s="5">
        <v>48.701889999999999</v>
      </c>
      <c r="H537" s="5">
        <v>72.37782</v>
      </c>
      <c r="I537" s="5">
        <v>7.8062750000000003</v>
      </c>
      <c r="J537" s="5">
        <v>13.38348</v>
      </c>
      <c r="K537" s="85">
        <v>0</v>
      </c>
      <c r="L537" s="85">
        <v>0</v>
      </c>
      <c r="M537" s="85">
        <v>0</v>
      </c>
      <c r="N537" s="85">
        <v>0</v>
      </c>
      <c r="O537" s="85">
        <v>1.1792499999999999E-2</v>
      </c>
      <c r="P537" s="85">
        <v>9.3918000000000005E-3</v>
      </c>
      <c r="Q537" s="85">
        <v>0</v>
      </c>
      <c r="R537" s="85">
        <v>1.6745E-3</v>
      </c>
      <c r="S537" s="85">
        <v>0</v>
      </c>
      <c r="T537" s="5">
        <v>0.88010900000000003</v>
      </c>
      <c r="U537" s="5">
        <v>0.31335150000000001</v>
      </c>
      <c r="V537" s="5">
        <v>0.85286099999999998</v>
      </c>
      <c r="W537" s="5">
        <v>0.64577660000000003</v>
      </c>
      <c r="X537" s="5">
        <v>0.80108990000000002</v>
      </c>
      <c r="Y537" s="5">
        <v>0.94005450000000002</v>
      </c>
      <c r="Z537" s="5">
        <v>0.17424239999999999</v>
      </c>
      <c r="AA537" s="5">
        <v>0</v>
      </c>
      <c r="AB537" s="5">
        <v>0</v>
      </c>
      <c r="AC537" s="5">
        <v>0.47410000000000002</v>
      </c>
      <c r="AD537" s="40">
        <v>101919.13746630728</v>
      </c>
      <c r="AE537" s="19">
        <v>0.75377360000000004</v>
      </c>
      <c r="AF537" s="5">
        <v>0</v>
      </c>
      <c r="AG537" s="5">
        <v>0</v>
      </c>
      <c r="AH537" s="32">
        <v>1</v>
      </c>
      <c r="AI537" s="32">
        <v>0</v>
      </c>
      <c r="AJ537" s="32">
        <v>0</v>
      </c>
      <c r="AK537" s="16"/>
      <c r="AL537" s="34">
        <f t="shared" si="360"/>
        <v>-1.2546572713888628</v>
      </c>
      <c r="AM537" s="34">
        <f t="shared" si="361"/>
        <v>-0.75508933106104148</v>
      </c>
      <c r="AN537" s="34">
        <f t="shared" si="362"/>
        <v>-0.24396855249341121</v>
      </c>
      <c r="AO537" s="34">
        <f t="shared" si="363"/>
        <v>-1.0616304394006784</v>
      </c>
      <c r="AP537" s="34">
        <f t="shared" si="364"/>
        <v>-0.8659035091023628</v>
      </c>
      <c r="AQ537" s="34">
        <f t="shared" si="365"/>
        <v>-0.3929029539360685</v>
      </c>
      <c r="AR537" s="34">
        <f t="shared" si="366"/>
        <v>-0.60911705809610017</v>
      </c>
      <c r="AS537" s="34">
        <f t="shared" si="367"/>
        <v>-0.95991233330143277</v>
      </c>
      <c r="AT537" s="34">
        <f t="shared" si="368"/>
        <v>-0.15074875333706975</v>
      </c>
      <c r="AU537" s="34">
        <f t="shared" si="369"/>
        <v>-0.13034791437933133</v>
      </c>
      <c r="AV537" s="34">
        <f t="shared" si="370"/>
        <v>-0.42140590086463742</v>
      </c>
      <c r="AW537" s="34">
        <f t="shared" si="371"/>
        <v>-0.41165100414070804</v>
      </c>
      <c r="AX537" s="34">
        <f t="shared" si="372"/>
        <v>-0.14853184171392633</v>
      </c>
      <c r="AY537" s="34">
        <f t="shared" si="373"/>
        <v>-0.21011422768154267</v>
      </c>
      <c r="AZ537" s="34">
        <f t="shared" si="374"/>
        <v>-1.075039799104486</v>
      </c>
      <c r="BA537" s="34">
        <f t="shared" si="375"/>
        <v>1.0247245578021607</v>
      </c>
      <c r="BB537" s="34">
        <f t="shared" si="376"/>
        <v>1.2869888450576699</v>
      </c>
      <c r="BC537" s="34">
        <f t="shared" si="377"/>
        <v>0.15020461183491216</v>
      </c>
      <c r="BD537" s="34">
        <f t="shared" si="378"/>
        <v>-7.1517052550609236E-2</v>
      </c>
      <c r="BE537" s="34">
        <f t="shared" si="379"/>
        <v>1.1967141412571971</v>
      </c>
      <c r="BF537" s="34">
        <f t="shared" si="380"/>
        <v>0.72707272996387728</v>
      </c>
      <c r="BG537" s="34">
        <f t="shared" si="381"/>
        <v>-0.258133953880894</v>
      </c>
      <c r="BH537" s="34">
        <f t="shared" si="382"/>
        <v>-0.11506432621005545</v>
      </c>
      <c r="BI537" s="19">
        <f t="shared" si="390"/>
        <v>0.12928435045756034</v>
      </c>
      <c r="BJ537" s="19">
        <f t="shared" si="391"/>
        <v>-2.5739181366490598E-2</v>
      </c>
      <c r="BK537" s="19">
        <f t="shared" si="392"/>
        <v>-0.68812166428512789</v>
      </c>
      <c r="BL537" s="19">
        <f t="shared" si="393"/>
        <v>-0.70270301236296628</v>
      </c>
      <c r="BM537" s="19">
        <f t="shared" si="394"/>
        <v>-0.35592282534410113</v>
      </c>
      <c r="BN537" s="19">
        <f t="shared" si="395"/>
        <v>-0.15978301033210104</v>
      </c>
      <c r="BO537" s="19">
        <f t="shared" si="396"/>
        <v>-0.84944041421529082</v>
      </c>
      <c r="BP537" s="19">
        <f t="shared" si="397"/>
        <v>-0.70159455655139458</v>
      </c>
      <c r="BQ537" s="19">
        <f t="shared" si="398"/>
        <v>-0.24589958970217607</v>
      </c>
      <c r="BR537" s="19">
        <f t="shared" si="399"/>
        <v>-0.5743018176504332</v>
      </c>
      <c r="BS537" s="19">
        <f t="shared" si="400"/>
        <v>-0.52661194176015369</v>
      </c>
      <c r="BT537" s="19">
        <f>IF(AND('[1]Ponderación por derecho'!$B$13&lt;&gt;1,'[1]Ponderación por derecho'!$B$13&lt;&gt;0),"Error ponderación",IFERROR(IF(SUM($BI$1126:$BS$1126)=0,0,SUMPRODUCT($BI$1126:$BS$1126,BI537:BS537)),""))</f>
        <v>-0.47780294648057386</v>
      </c>
      <c r="BU537" s="34">
        <f t="shared" si="401"/>
        <v>-0.47757414763320155</v>
      </c>
      <c r="BV537" s="16">
        <f t="shared" si="402"/>
        <v>0</v>
      </c>
      <c r="BW537" s="34">
        <f t="shared" si="383"/>
        <v>-0.55392080659633924</v>
      </c>
      <c r="BX537" s="34">
        <f t="shared" si="384"/>
        <v>-4.381226391406496E-2</v>
      </c>
      <c r="BY537" s="34">
        <f t="shared" si="403"/>
        <v>0.3461456464926651</v>
      </c>
      <c r="BZ537" s="34">
        <f t="shared" si="404"/>
        <v>8.386247467257972E-2</v>
      </c>
      <c r="CA537" s="19">
        <f t="shared" si="385"/>
        <v>6.2814736925557321E-2</v>
      </c>
      <c r="CB537" s="16"/>
      <c r="CC537" s="5">
        <f t="shared" si="386"/>
        <v>25645</v>
      </c>
      <c r="CD537" s="6">
        <f t="shared" si="387"/>
        <v>5.4256153978672508E-5</v>
      </c>
      <c r="CE537" s="19">
        <f t="shared" si="388"/>
        <v>0.78314286422038992</v>
      </c>
      <c r="CF537" s="4">
        <f t="shared" si="389"/>
        <v>4.2490319828440094E-5</v>
      </c>
      <c r="CG537" s="3">
        <f>IF('Ponderación por derecho'!$D$20="Error ponderación","",CF537/$CF$1127)</f>
        <v>2.8545704484788321E-5</v>
      </c>
      <c r="CH537" s="39"/>
    </row>
    <row r="538" spans="1:86" ht="18.95" customHeight="1">
      <c r="A538" s="7">
        <v>25649</v>
      </c>
      <c r="B538" s="7" t="s">
        <v>549</v>
      </c>
      <c r="C538" s="7" t="s">
        <v>359</v>
      </c>
      <c r="D538" s="5">
        <v>0</v>
      </c>
      <c r="E538" s="5">
        <v>342</v>
      </c>
      <c r="F538" s="5">
        <v>57.452219999999997</v>
      </c>
      <c r="G538" s="5">
        <v>51.85669</v>
      </c>
      <c r="H538" s="5">
        <v>68.304860000000005</v>
      </c>
      <c r="I538" s="5">
        <v>8.7385249999999992</v>
      </c>
      <c r="J538" s="5">
        <v>23.80349</v>
      </c>
      <c r="K538" s="85">
        <v>1.24151E-2</v>
      </c>
      <c r="L538" s="85">
        <v>3.4458700000000002E-2</v>
      </c>
      <c r="M538" s="85">
        <v>6.7384600000000003E-2</v>
      </c>
      <c r="N538" s="85">
        <v>4.66904E-2</v>
      </c>
      <c r="O538" s="85">
        <v>9.9833999999999999E-3</v>
      </c>
      <c r="P538" s="85">
        <v>6.3493900000000006E-2</v>
      </c>
      <c r="Q538" s="85">
        <v>1.2200799999999999E-2</v>
      </c>
      <c r="R538" s="85">
        <v>2.2304E-3</v>
      </c>
      <c r="S538" s="85">
        <v>4.8528E-3</v>
      </c>
      <c r="T538" s="5">
        <v>0.94006310000000004</v>
      </c>
      <c r="U538" s="5">
        <v>0.1829653</v>
      </c>
      <c r="V538" s="5">
        <v>0.76656150000000001</v>
      </c>
      <c r="W538" s="5">
        <v>0.62776030000000005</v>
      </c>
      <c r="X538" s="5">
        <v>0.83911670000000005</v>
      </c>
      <c r="Y538" s="5">
        <v>0.8170347</v>
      </c>
      <c r="Z538" s="5">
        <v>0.24786320000000001</v>
      </c>
      <c r="AA538" s="5">
        <v>7.30994E-3</v>
      </c>
      <c r="AB538" s="5">
        <v>8.7719300000000007E-3</v>
      </c>
      <c r="AC538" s="5">
        <v>0.44879999999999998</v>
      </c>
      <c r="AD538" s="40">
        <v>87719.298245614031</v>
      </c>
      <c r="AE538" s="19">
        <v>0.64339619999999997</v>
      </c>
      <c r="AF538" s="5">
        <v>0</v>
      </c>
      <c r="AG538" s="5">
        <v>0</v>
      </c>
      <c r="AH538" s="32">
        <v>1</v>
      </c>
      <c r="AI538" s="32">
        <v>0</v>
      </c>
      <c r="AJ538" s="32">
        <v>0</v>
      </c>
      <c r="AK538" s="16"/>
      <c r="AL538" s="34">
        <f t="shared" si="360"/>
        <v>-0.73276979305616619</v>
      </c>
      <c r="AM538" s="34">
        <f t="shared" si="361"/>
        <v>-0.43818677050650323</v>
      </c>
      <c r="AN538" s="34">
        <f t="shared" si="362"/>
        <v>-0.73371640687598638</v>
      </c>
      <c r="AO538" s="34">
        <f t="shared" si="363"/>
        <v>-0.97842201769217207</v>
      </c>
      <c r="AP538" s="34">
        <f t="shared" si="364"/>
        <v>-7.8881619104522654E-2</v>
      </c>
      <c r="AQ538" s="34">
        <f t="shared" si="365"/>
        <v>-4.1704240745454896E-2</v>
      </c>
      <c r="AR538" s="34">
        <f t="shared" si="366"/>
        <v>0.59685414838120776</v>
      </c>
      <c r="AS538" s="34">
        <f t="shared" si="367"/>
        <v>8.8534164389046835E-2</v>
      </c>
      <c r="AT538" s="34">
        <f t="shared" si="368"/>
        <v>0.92060357975533447</v>
      </c>
      <c r="AU538" s="34">
        <f t="shared" si="369"/>
        <v>-0.17630693162979069</v>
      </c>
      <c r="AV538" s="34">
        <f t="shared" si="370"/>
        <v>0.88849968449935068</v>
      </c>
      <c r="AW538" s="34">
        <f t="shared" si="371"/>
        <v>-6.9844817468756495E-2</v>
      </c>
      <c r="AX538" s="34">
        <f t="shared" si="372"/>
        <v>-0.1307788926032622</v>
      </c>
      <c r="AY538" s="34">
        <f t="shared" si="373"/>
        <v>-2.169966450891813E-2</v>
      </c>
      <c r="AZ538" s="34">
        <f t="shared" si="374"/>
        <v>-3.349553225741262E-2</v>
      </c>
      <c r="BA538" s="34">
        <f t="shared" si="375"/>
        <v>-0.21465643427435482</v>
      </c>
      <c r="BB538" s="34">
        <f t="shared" si="376"/>
        <v>-0.82985433545730902</v>
      </c>
      <c r="BC538" s="34">
        <f t="shared" si="377"/>
        <v>-5.0988034500893717E-2</v>
      </c>
      <c r="BD538" s="34">
        <f t="shared" si="378"/>
        <v>0.38420971125986914</v>
      </c>
      <c r="BE538" s="34">
        <f t="shared" si="379"/>
        <v>-0.68427096287909361</v>
      </c>
      <c r="BF538" s="34">
        <f t="shared" si="380"/>
        <v>1.4636223257898355</v>
      </c>
      <c r="BG538" s="34">
        <f t="shared" si="381"/>
        <v>0.31326984510001804</v>
      </c>
      <c r="BH538" s="34">
        <f t="shared" si="382"/>
        <v>0.10359443561879662</v>
      </c>
      <c r="BI538" s="19">
        <f t="shared" si="390"/>
        <v>-0.33002569396526532</v>
      </c>
      <c r="BJ538" s="19">
        <f t="shared" si="391"/>
        <v>-0.22372898586086817</v>
      </c>
      <c r="BK538" s="19">
        <f t="shared" si="392"/>
        <v>-0.23174122105600437</v>
      </c>
      <c r="BL538" s="19">
        <f t="shared" si="393"/>
        <v>9.3916893349584141E-2</v>
      </c>
      <c r="BM538" s="19">
        <f t="shared" si="394"/>
        <v>4.3007053508518606E-2</v>
      </c>
      <c r="BN538" s="19">
        <f t="shared" si="395"/>
        <v>-0.17618035714530303</v>
      </c>
      <c r="BO538" s="19">
        <f t="shared" si="396"/>
        <v>-0.36058745580611373</v>
      </c>
      <c r="BP538" s="19">
        <f t="shared" si="397"/>
        <v>-0.43177434282971416</v>
      </c>
      <c r="BQ538" s="19">
        <f t="shared" si="398"/>
        <v>0.2363842894082504</v>
      </c>
      <c r="BR538" s="19">
        <f t="shared" si="399"/>
        <v>-0.14706653748835544</v>
      </c>
      <c r="BS538" s="19">
        <f t="shared" si="400"/>
        <v>-0.21695834064876254</v>
      </c>
      <c r="BT538" s="19">
        <f>IF(AND('[1]Ponderación por derecho'!$B$13&lt;&gt;1,'[1]Ponderación por derecho'!$B$13&lt;&gt;0),"Error ponderación",IFERROR(IF(SUM($BI$1126:$BS$1126)=0,0,SUMPRODUCT($BI$1126:$BS$1126,BI538:BS538)),""))</f>
        <v>-0.27789363221882141</v>
      </c>
      <c r="BU538" s="34">
        <f t="shared" si="401"/>
        <v>-0.2755984283501477</v>
      </c>
      <c r="BV538" s="16">
        <f t="shared" si="402"/>
        <v>0</v>
      </c>
      <c r="BW538" s="34">
        <f t="shared" si="383"/>
        <v>-0.92014545137562631</v>
      </c>
      <c r="BX538" s="34">
        <f t="shared" si="384"/>
        <v>-4.4611739700203545E-2</v>
      </c>
      <c r="BY538" s="34">
        <f t="shared" si="403"/>
        <v>-0.10981714471090863</v>
      </c>
      <c r="BZ538" s="34">
        <f t="shared" si="404"/>
        <v>0.35819144526224617</v>
      </c>
      <c r="CA538" s="19">
        <f t="shared" si="385"/>
        <v>0.27132756295275906</v>
      </c>
      <c r="CB538" s="16"/>
      <c r="CC538" s="5">
        <f t="shared" si="386"/>
        <v>25649</v>
      </c>
      <c r="CD538" s="6">
        <f t="shared" si="387"/>
        <v>5.00151069021725E-5</v>
      </c>
      <c r="CE538" s="19">
        <f t="shared" si="388"/>
        <v>1.216262432721553</v>
      </c>
      <c r="CF538" s="4">
        <f t="shared" si="389"/>
        <v>6.0831495593664862E-5</v>
      </c>
      <c r="CG538" s="3">
        <f>IF('Ponderación por derecho'!$D$20="Error ponderación","",CF538/$CF$1127)</f>
        <v>4.0867611813601395E-5</v>
      </c>
      <c r="CH538" s="39"/>
    </row>
    <row r="539" spans="1:86" ht="18.95" customHeight="1">
      <c r="A539" s="7">
        <v>25653</v>
      </c>
      <c r="B539" s="7" t="s">
        <v>549</v>
      </c>
      <c r="C539" s="7" t="s">
        <v>316</v>
      </c>
      <c r="D539" s="5">
        <v>0</v>
      </c>
      <c r="E539" s="5">
        <v>101</v>
      </c>
      <c r="F539" s="5">
        <v>68.165009999999995</v>
      </c>
      <c r="G539" s="5">
        <v>59.530479999999997</v>
      </c>
      <c r="H539" s="5">
        <v>70.322360000000003</v>
      </c>
      <c r="I539" s="5">
        <v>6.7974750000000004</v>
      </c>
      <c r="J539" s="5">
        <v>26.054659999999998</v>
      </c>
      <c r="K539" s="85"/>
      <c r="L539" s="85">
        <v>2.6456199999999999E-2</v>
      </c>
      <c r="M539" s="85">
        <v>9.7859000000000002E-3</v>
      </c>
      <c r="N539" s="85">
        <v>0</v>
      </c>
      <c r="O539" s="85">
        <v>2.0087000000000001E-2</v>
      </c>
      <c r="P539" s="85">
        <v>2.4267400000000001E-2</v>
      </c>
      <c r="Q539" s="85">
        <v>3.6976999999999999E-3</v>
      </c>
      <c r="R539" s="85">
        <v>6.3220999999999998E-3</v>
      </c>
      <c r="S539" s="85">
        <v>2.51521E-2</v>
      </c>
      <c r="T539" s="5">
        <v>0.96923079999999995</v>
      </c>
      <c r="U539" s="5">
        <v>0.18461540000000001</v>
      </c>
      <c r="V539" s="5">
        <v>0.8</v>
      </c>
      <c r="W539" s="5">
        <v>0.72307690000000002</v>
      </c>
      <c r="X539" s="5">
        <v>0.84615390000000001</v>
      </c>
      <c r="Y539" s="5">
        <v>0.83076919999999999</v>
      </c>
      <c r="Z539" s="5">
        <v>0.1</v>
      </c>
      <c r="AA539" s="5">
        <v>0</v>
      </c>
      <c r="AB539" s="5">
        <v>0</v>
      </c>
      <c r="AC539" s="5">
        <v>0.49349999999999999</v>
      </c>
      <c r="AD539" s="40">
        <v>30742.574257425742</v>
      </c>
      <c r="AE539" s="19">
        <v>0.50754710000000003</v>
      </c>
      <c r="AF539" s="5">
        <v>0</v>
      </c>
      <c r="AG539" s="5">
        <v>0</v>
      </c>
      <c r="AH539" s="32">
        <v>1</v>
      </c>
      <c r="AI539" s="32">
        <v>0</v>
      </c>
      <c r="AJ539" s="32">
        <v>0</v>
      </c>
      <c r="AK539" s="16"/>
      <c r="AL539" s="34">
        <f t="shared" si="360"/>
        <v>-7.8830044507974983E-2</v>
      </c>
      <c r="AM539" s="34">
        <f t="shared" si="361"/>
        <v>0.33265249035244426</v>
      </c>
      <c r="AN539" s="34">
        <f t="shared" si="362"/>
        <v>-0.49112470545568132</v>
      </c>
      <c r="AO539" s="34">
        <f t="shared" si="363"/>
        <v>-1.1516713681424762</v>
      </c>
      <c r="AP539" s="34">
        <f t="shared" si="364"/>
        <v>9.1148934427233694E-2</v>
      </c>
      <c r="AQ539" s="34" t="str">
        <f t="shared" si="365"/>
        <v/>
      </c>
      <c r="AR539" s="34">
        <f t="shared" si="366"/>
        <v>0.31678599201330476</v>
      </c>
      <c r="AS539" s="34">
        <f t="shared" si="367"/>
        <v>-0.80765213465442343</v>
      </c>
      <c r="AT539" s="34">
        <f t="shared" si="368"/>
        <v>-0.15074875333706975</v>
      </c>
      <c r="AU539" s="34">
        <f t="shared" si="369"/>
        <v>8.0368501840852952E-2</v>
      </c>
      <c r="AV539" s="34">
        <f t="shared" si="370"/>
        <v>-6.1241849457380815E-2</v>
      </c>
      <c r="AW539" s="34">
        <f t="shared" si="371"/>
        <v>-0.30805970386065468</v>
      </c>
      <c r="AX539" s="34">
        <f t="shared" si="372"/>
        <v>-1.0837294846019301E-4</v>
      </c>
      <c r="AY539" s="34">
        <f t="shared" si="373"/>
        <v>0.76643991309783621</v>
      </c>
      <c r="AZ539" s="34">
        <f t="shared" si="374"/>
        <v>0.4732162808148424</v>
      </c>
      <c r="BA539" s="34">
        <f t="shared" si="375"/>
        <v>-0.19897147240702931</v>
      </c>
      <c r="BB539" s="34">
        <f t="shared" si="376"/>
        <v>-9.6403053453127281E-3</v>
      </c>
      <c r="BC539" s="34">
        <f t="shared" si="377"/>
        <v>1.0134369025689534</v>
      </c>
      <c r="BD539" s="34">
        <f t="shared" si="378"/>
        <v>0.46854603149420598</v>
      </c>
      <c r="BE539" s="34">
        <f t="shared" si="379"/>
        <v>-0.47426907771296711</v>
      </c>
      <c r="BF539" s="34">
        <f t="shared" si="380"/>
        <v>-1.5695750046515196E-2</v>
      </c>
      <c r="BG539" s="34">
        <f t="shared" si="381"/>
        <v>-0.258133953880894</v>
      </c>
      <c r="BH539" s="34">
        <f t="shared" si="382"/>
        <v>-0.11506432621005545</v>
      </c>
      <c r="BI539" s="19">
        <f t="shared" si="390"/>
        <v>-0.3450480889313553</v>
      </c>
      <c r="BJ539" s="19">
        <f t="shared" si="391"/>
        <v>0.21326605900681214</v>
      </c>
      <c r="BK539" s="19">
        <f t="shared" si="392"/>
        <v>4.2318241135518297E-2</v>
      </c>
      <c r="BL539" s="19">
        <f t="shared" si="393"/>
        <v>-0.11478939892252236</v>
      </c>
      <c r="BM539" s="19">
        <f t="shared" si="394"/>
        <v>0.21335448925409753</v>
      </c>
      <c r="BN539" s="19">
        <f t="shared" si="395"/>
        <v>-0.20478032389277431</v>
      </c>
      <c r="BO539" s="19">
        <f t="shared" si="396"/>
        <v>-0.32883826372942954</v>
      </c>
      <c r="BP539" s="19">
        <f t="shared" si="397"/>
        <v>-3.9469208728217589E-2</v>
      </c>
      <c r="BQ539" s="19">
        <f t="shared" si="398"/>
        <v>0.22397137284778201</v>
      </c>
      <c r="BR539" s="19">
        <f t="shared" si="399"/>
        <v>0.14315863823632241</v>
      </c>
      <c r="BS539" s="19">
        <f t="shared" si="400"/>
        <v>0.19084851412660195</v>
      </c>
      <c r="BT539" s="19">
        <f>IF(AND('[1]Ponderación por derecho'!$B$13&lt;&gt;1,'[1]Ponderación por derecho'!$B$13&lt;&gt;0),"Error ponderación",IFERROR(IF(SUM($BI$1126:$BS$1126)=0,0,SUMPRODUCT($BI$1126:$BS$1126,BI539:BS539)),""))</f>
        <v>-0.18320001723118462</v>
      </c>
      <c r="BU539" s="34">
        <f t="shared" si="401"/>
        <v>-0.17992599272967427</v>
      </c>
      <c r="BV539" s="16">
        <f t="shared" si="402"/>
        <v>0</v>
      </c>
      <c r="BW539" s="34">
        <f t="shared" si="383"/>
        <v>-0.27310032799087886</v>
      </c>
      <c r="BX539" s="34">
        <f t="shared" si="384"/>
        <v>-4.7819628923039002E-2</v>
      </c>
      <c r="BY539" s="34">
        <f t="shared" si="403"/>
        <v>-0.67100208672343431</v>
      </c>
      <c r="BZ539" s="34">
        <f t="shared" si="404"/>
        <v>0.33064068121245072</v>
      </c>
      <c r="CA539" s="19">
        <f t="shared" si="385"/>
        <v>0.25038669163726018</v>
      </c>
      <c r="CB539" s="16"/>
      <c r="CC539" s="5">
        <f t="shared" si="386"/>
        <v>25653</v>
      </c>
      <c r="CD539" s="6">
        <f t="shared" si="387"/>
        <v>1.4770543266431059E-5</v>
      </c>
      <c r="CE539" s="19">
        <f t="shared" si="388"/>
        <v>1.3350002367376086</v>
      </c>
      <c r="CF539" s="4">
        <f t="shared" si="389"/>
        <v>1.9718678757428555E-5</v>
      </c>
      <c r="CG539" s="3">
        <f>IF('Ponderación por derecho'!$D$20="Error ponderación","",CF539/$CF$1127)</f>
        <v>1.3247336779594513E-5</v>
      </c>
      <c r="CH539" s="39"/>
    </row>
    <row r="540" spans="1:86" ht="18.95" customHeight="1">
      <c r="A540" s="7">
        <v>25658</v>
      </c>
      <c r="B540" s="7" t="s">
        <v>549</v>
      </c>
      <c r="C540" s="7" t="s">
        <v>47</v>
      </c>
      <c r="D540" s="5">
        <v>0</v>
      </c>
      <c r="E540" s="5">
        <v>587</v>
      </c>
      <c r="F540" s="5">
        <v>59.213940000000001</v>
      </c>
      <c r="G540" s="5">
        <v>54.22</v>
      </c>
      <c r="H540" s="5">
        <v>74.36</v>
      </c>
      <c r="I540" s="5">
        <v>14.86</v>
      </c>
      <c r="J540" s="5">
        <v>13</v>
      </c>
      <c r="K540" s="85">
        <v>0</v>
      </c>
      <c r="L540" s="85">
        <v>1.0976700000000001E-2</v>
      </c>
      <c r="M540" s="85">
        <v>1.2922899999999999E-2</v>
      </c>
      <c r="N540" s="85">
        <v>0</v>
      </c>
      <c r="O540" s="85">
        <v>1.00027E-2</v>
      </c>
      <c r="P540" s="85">
        <v>1.1035400000000001E-2</v>
      </c>
      <c r="Q540" s="85">
        <v>5.3649999999999998E-4</v>
      </c>
      <c r="R540" s="85">
        <v>2.5988999999999999E-3</v>
      </c>
      <c r="S540" s="85">
        <v>2.2261999999999998E-3</v>
      </c>
      <c r="T540" s="5">
        <v>0.97142859999999998</v>
      </c>
      <c r="U540" s="5">
        <v>0.2394558</v>
      </c>
      <c r="V540" s="5">
        <v>0.80816330000000003</v>
      </c>
      <c r="W540" s="5">
        <v>0.63809530000000003</v>
      </c>
      <c r="X540" s="5">
        <v>0.73741500000000004</v>
      </c>
      <c r="Y540" s="5">
        <v>0.90612239999999999</v>
      </c>
      <c r="Z540" s="5">
        <v>0.22500000000000001</v>
      </c>
      <c r="AA540" s="5">
        <v>0</v>
      </c>
      <c r="AB540" s="5">
        <v>0</v>
      </c>
      <c r="AC540" s="5">
        <v>0.51859999999999995</v>
      </c>
      <c r="AD540" s="40">
        <v>187011.92504258943</v>
      </c>
      <c r="AE540" s="19" t="s">
        <v>1121</v>
      </c>
      <c r="AF540" s="5">
        <v>1</v>
      </c>
      <c r="AG540" s="5">
        <v>0</v>
      </c>
      <c r="AH540" s="32">
        <v>1</v>
      </c>
      <c r="AI540" s="32">
        <v>0</v>
      </c>
      <c r="AJ540" s="32">
        <v>0</v>
      </c>
      <c r="AK540" s="16"/>
      <c r="AL540" s="34">
        <f t="shared" si="360"/>
        <v>-0.62522929858065401</v>
      </c>
      <c r="AM540" s="34">
        <f t="shared" si="361"/>
        <v>-0.20079010815575363</v>
      </c>
      <c r="AN540" s="34">
        <f t="shared" si="362"/>
        <v>-5.6238591990862112E-3</v>
      </c>
      <c r="AO540" s="34">
        <f t="shared" si="363"/>
        <v>-0.43204682511713477</v>
      </c>
      <c r="AP540" s="34">
        <f t="shared" si="364"/>
        <v>-0.89486769957592005</v>
      </c>
      <c r="AQ540" s="34">
        <f t="shared" si="365"/>
        <v>-0.3929029539360685</v>
      </c>
      <c r="AR540" s="34">
        <f t="shared" si="366"/>
        <v>-0.22495909096038505</v>
      </c>
      <c r="AS540" s="34">
        <f t="shared" si="367"/>
        <v>-0.75884310910177433</v>
      </c>
      <c r="AT540" s="34">
        <f t="shared" si="368"/>
        <v>-0.15074875333706975</v>
      </c>
      <c r="AU540" s="34">
        <f t="shared" si="369"/>
        <v>-0.17581662759301336</v>
      </c>
      <c r="AV540" s="34">
        <f t="shared" si="370"/>
        <v>-0.38161149694862956</v>
      </c>
      <c r="AW540" s="34">
        <f t="shared" si="371"/>
        <v>-0.39662092257642517</v>
      </c>
      <c r="AX540" s="34">
        <f t="shared" si="372"/>
        <v>-0.11901065776375917</v>
      </c>
      <c r="AY540" s="34">
        <f t="shared" si="373"/>
        <v>-0.12367990099696949</v>
      </c>
      <c r="AZ540" s="34">
        <f t="shared" si="374"/>
        <v>0.51139725575528061</v>
      </c>
      <c r="BA540" s="34">
        <f t="shared" si="375"/>
        <v>0.32231183332527152</v>
      </c>
      <c r="BB540" s="34">
        <f t="shared" si="376"/>
        <v>0.19059754001297902</v>
      </c>
      <c r="BC540" s="34">
        <f t="shared" si="377"/>
        <v>6.442556317901571E-2</v>
      </c>
      <c r="BD540" s="34">
        <f t="shared" si="378"/>
        <v>-0.83461981462777057</v>
      </c>
      <c r="BE540" s="34">
        <f t="shared" si="379"/>
        <v>0.67788892245450794</v>
      </c>
      <c r="BF540" s="34">
        <f t="shared" si="380"/>
        <v>1.2348842419971024</v>
      </c>
      <c r="BG540" s="34">
        <f t="shared" si="381"/>
        <v>-0.258133953880894</v>
      </c>
      <c r="BH540" s="34">
        <f t="shared" si="382"/>
        <v>-0.11506432621005545</v>
      </c>
      <c r="BI540" s="19">
        <f t="shared" si="390"/>
        <v>-2.5404993269961058E-2</v>
      </c>
      <c r="BJ540" s="19">
        <f t="shared" si="391"/>
        <v>-7.8383886367719882E-2</v>
      </c>
      <c r="BK540" s="19">
        <f t="shared" si="392"/>
        <v>-0.43988228150113756</v>
      </c>
      <c r="BL540" s="19">
        <f t="shared" si="393"/>
        <v>-0.38798902595886187</v>
      </c>
      <c r="BM540" s="19">
        <f t="shared" si="394"/>
        <v>-0.63510138059890131</v>
      </c>
      <c r="BN540" s="19">
        <f t="shared" si="395"/>
        <v>-0.10965062435825852</v>
      </c>
      <c r="BO540" s="19">
        <f t="shared" si="396"/>
        <v>-0.10575683064609313</v>
      </c>
      <c r="BP540" s="19">
        <f t="shared" si="397"/>
        <v>-0.3721199781722066</v>
      </c>
      <c r="BQ540" s="19">
        <f t="shared" si="398"/>
        <v>0.16199168080649298</v>
      </c>
      <c r="BR540" s="19">
        <f t="shared" si="399"/>
        <v>-0.33568105115283919</v>
      </c>
      <c r="BS540" s="19">
        <f t="shared" si="400"/>
        <v>-0.28799117526255963</v>
      </c>
      <c r="BT540" s="19">
        <f>IF(AND('[1]Ponderación por derecho'!$B$13&lt;&gt;1,'[1]Ponderación por derecho'!$B$13&lt;&gt;0),"Error ponderación",IFERROR(IF(SUM($BI$1126:$BS$1126)=0,0,SUMPRODUCT($BI$1126:$BS$1126,BI540:BS540)),""))</f>
        <v>-0.10145037990406811</v>
      </c>
      <c r="BU540" s="34">
        <f t="shared" si="401"/>
        <v>-9.7331332939816786E-2</v>
      </c>
      <c r="BV540" s="16">
        <f t="shared" si="402"/>
        <v>0</v>
      </c>
      <c r="BW540" s="34">
        <f t="shared" si="383"/>
        <v>9.0229260307938222E-2</v>
      </c>
      <c r="BX540" s="34">
        <f t="shared" si="384"/>
        <v>-3.9021391131284909E-2</v>
      </c>
      <c r="BY540" s="34" t="str">
        <f t="shared" si="403"/>
        <v/>
      </c>
      <c r="BZ540" s="34">
        <f t="shared" si="404"/>
        <v>-2.5603934588326657E-2</v>
      </c>
      <c r="CA540" s="19">
        <f t="shared" si="385"/>
        <v>-2.0388835416727476E-2</v>
      </c>
      <c r="CB540" s="16"/>
      <c r="CC540" s="5">
        <f t="shared" si="386"/>
        <v>25658</v>
      </c>
      <c r="CD540" s="6">
        <f t="shared" si="387"/>
        <v>8.5844642548465661E-5</v>
      </c>
      <c r="CE540" s="19">
        <f t="shared" si="388"/>
        <v>1.5136641683735499</v>
      </c>
      <c r="CF540" s="4">
        <f t="shared" si="389"/>
        <v>1.2993995947244792E-4</v>
      </c>
      <c r="CG540" s="3">
        <f>IF('Ponderación por derecho'!$D$20="Error ponderación","",CF540/$CF$1127)</f>
        <v>8.7295828763876885E-5</v>
      </c>
      <c r="CH540" s="39"/>
    </row>
    <row r="541" spans="1:86" ht="18.95" customHeight="1">
      <c r="A541" s="7">
        <v>25662</v>
      </c>
      <c r="B541" s="7" t="s">
        <v>549</v>
      </c>
      <c r="C541" s="7" t="s">
        <v>584</v>
      </c>
      <c r="D541" s="5">
        <v>0</v>
      </c>
      <c r="E541" s="5">
        <v>942</v>
      </c>
      <c r="F541" s="5">
        <v>59.757399999999997</v>
      </c>
      <c r="G541" s="5">
        <v>59.447830000000003</v>
      </c>
      <c r="H541" s="5">
        <v>70.580860000000001</v>
      </c>
      <c r="I541" s="5">
        <v>8.1391200000000001</v>
      </c>
      <c r="J541" s="5">
        <v>19.921119999999998</v>
      </c>
      <c r="K541" s="85">
        <v>8.7028000000000001E-3</v>
      </c>
      <c r="L541" s="85">
        <v>4.202E-3</v>
      </c>
      <c r="M541" s="85">
        <v>2.97918E-2</v>
      </c>
      <c r="N541" s="85">
        <v>0</v>
      </c>
      <c r="O541" s="85">
        <v>1.0425E-3</v>
      </c>
      <c r="P541" s="85">
        <v>1.6767799999999999E-2</v>
      </c>
      <c r="Q541" s="85">
        <v>0</v>
      </c>
      <c r="R541" s="85">
        <v>0</v>
      </c>
      <c r="S541" s="85">
        <v>0</v>
      </c>
      <c r="T541" s="5">
        <v>0.95568180000000003</v>
      </c>
      <c r="U541" s="5">
        <v>0.16363639999999999</v>
      </c>
      <c r="V541" s="5">
        <v>0.80454550000000002</v>
      </c>
      <c r="W541" s="5">
        <v>0.56363640000000004</v>
      </c>
      <c r="X541" s="5">
        <v>0.72159090000000004</v>
      </c>
      <c r="Y541" s="5">
        <v>0.85568180000000005</v>
      </c>
      <c r="Z541" s="5">
        <v>0.12073490000000001</v>
      </c>
      <c r="AA541" s="5">
        <v>2.1231399999999999E-3</v>
      </c>
      <c r="AB541" s="5">
        <v>0</v>
      </c>
      <c r="AC541" s="5">
        <v>0.53690000000000004</v>
      </c>
      <c r="AD541" s="40">
        <v>10668.789808917198</v>
      </c>
      <c r="AE541" s="19">
        <v>0.84811320000000001</v>
      </c>
      <c r="AF541" s="5">
        <v>1</v>
      </c>
      <c r="AG541" s="5">
        <v>0</v>
      </c>
      <c r="AH541" s="32">
        <v>1</v>
      </c>
      <c r="AI541" s="32">
        <v>0</v>
      </c>
      <c r="AJ541" s="32">
        <v>0</v>
      </c>
      <c r="AK541" s="16"/>
      <c r="AL541" s="34">
        <f t="shared" si="360"/>
        <v>-0.59205492516849922</v>
      </c>
      <c r="AM541" s="34">
        <f t="shared" si="361"/>
        <v>0.32435022186321177</v>
      </c>
      <c r="AN541" s="34">
        <f t="shared" si="362"/>
        <v>-0.46004170430715668</v>
      </c>
      <c r="AO541" s="34">
        <f t="shared" si="363"/>
        <v>-1.0319221989892353</v>
      </c>
      <c r="AP541" s="34">
        <f t="shared" si="364"/>
        <v>-0.37211647925061808</v>
      </c>
      <c r="AQ541" s="34">
        <f t="shared" si="365"/>
        <v>-0.14671789210368116</v>
      </c>
      <c r="AR541" s="34">
        <f t="shared" si="366"/>
        <v>-0.46205721516477516</v>
      </c>
      <c r="AS541" s="34">
        <f t="shared" si="367"/>
        <v>-0.49637751421969556</v>
      </c>
      <c r="AT541" s="34">
        <f t="shared" si="368"/>
        <v>-0.15074875333706975</v>
      </c>
      <c r="AU541" s="34">
        <f t="shared" si="369"/>
        <v>-0.40344472242887996</v>
      </c>
      <c r="AV541" s="34">
        <f t="shared" si="370"/>
        <v>-0.24282016024376002</v>
      </c>
      <c r="AW541" s="34">
        <f t="shared" si="371"/>
        <v>-0.41165100414070804</v>
      </c>
      <c r="AX541" s="34">
        <f t="shared" si="372"/>
        <v>-0.20200785050292994</v>
      </c>
      <c r="AY541" s="34">
        <f t="shared" si="373"/>
        <v>-0.21011422768154267</v>
      </c>
      <c r="AZ541" s="34">
        <f t="shared" si="374"/>
        <v>0.23783816202878913</v>
      </c>
      <c r="BA541" s="34">
        <f t="shared" si="375"/>
        <v>-0.39838654725983774</v>
      </c>
      <c r="BB541" s="34">
        <f t="shared" si="376"/>
        <v>0.10185640873797625</v>
      </c>
      <c r="BC541" s="34">
        <f t="shared" si="377"/>
        <v>-0.76707608445413578</v>
      </c>
      <c r="BD541" s="34">
        <f t="shared" si="378"/>
        <v>-1.024261485323527</v>
      </c>
      <c r="BE541" s="34">
        <f t="shared" si="379"/>
        <v>-9.3352920270784054E-2</v>
      </c>
      <c r="BF541" s="34">
        <f t="shared" si="380"/>
        <v>0.19174945856968648</v>
      </c>
      <c r="BG541" s="34">
        <f t="shared" si="381"/>
        <v>-9.2172227550946881E-2</v>
      </c>
      <c r="BH541" s="34">
        <f t="shared" si="382"/>
        <v>-0.11506432621005545</v>
      </c>
      <c r="BI541" s="19">
        <f t="shared" si="390"/>
        <v>-0.33504871455689189</v>
      </c>
      <c r="BJ541" s="19">
        <f t="shared" si="391"/>
        <v>-1.1950194854529047E-2</v>
      </c>
      <c r="BK541" s="19">
        <f t="shared" si="392"/>
        <v>-0.61850284128077682</v>
      </c>
      <c r="BL541" s="19">
        <f t="shared" si="393"/>
        <v>-0.37140183925278447</v>
      </c>
      <c r="BM541" s="19">
        <f t="shared" si="394"/>
        <v>-0.59994089566767506</v>
      </c>
      <c r="BN541" s="19">
        <f t="shared" si="395"/>
        <v>-0.3094093352276811</v>
      </c>
      <c r="BO541" s="19">
        <f t="shared" si="396"/>
        <v>-0.40191168036705144</v>
      </c>
      <c r="BP541" s="19">
        <f t="shared" si="397"/>
        <v>-0.39703138783571457</v>
      </c>
      <c r="BQ541" s="19">
        <f t="shared" si="398"/>
        <v>-0.20347323142678511</v>
      </c>
      <c r="BR541" s="19">
        <f t="shared" si="399"/>
        <v>-0.29811379346699624</v>
      </c>
      <c r="BS541" s="19">
        <f t="shared" si="400"/>
        <v>-0.30574449302003243</v>
      </c>
      <c r="BT541" s="19">
        <f>IF(AND('[1]Ponderación por derecho'!$B$13&lt;&gt;1,'[1]Ponderación por derecho'!$B$13&lt;&gt;0),"Error ponderación",IFERROR(IF(SUM($BI$1126:$BS$1126)=0,0,SUMPRODUCT($BI$1126:$BS$1126,BI541:BS541)),""))</f>
        <v>-0.29616867972273586</v>
      </c>
      <c r="BU541" s="34">
        <f t="shared" si="401"/>
        <v>-0.2940623797581452</v>
      </c>
      <c r="BV541" s="16">
        <f t="shared" si="402"/>
        <v>0</v>
      </c>
      <c r="BW541" s="34">
        <f t="shared" si="383"/>
        <v>0.35512692827082265</v>
      </c>
      <c r="BX541" s="34">
        <f t="shared" si="384"/>
        <v>-4.8949818100065781E-2</v>
      </c>
      <c r="BY541" s="34">
        <f t="shared" si="403"/>
        <v>0.73585719375712888</v>
      </c>
      <c r="BZ541" s="34">
        <f t="shared" si="404"/>
        <v>-0.34734476797596187</v>
      </c>
      <c r="CA541" s="19">
        <f t="shared" si="385"/>
        <v>-0.264938619108184</v>
      </c>
      <c r="CB541" s="16"/>
      <c r="CC541" s="5">
        <f t="shared" si="386"/>
        <v>25662</v>
      </c>
      <c r="CD541" s="6">
        <f t="shared" si="387"/>
        <v>1.3776090848493125E-4</v>
      </c>
      <c r="CE541" s="19">
        <f t="shared" si="388"/>
        <v>0.94640840012536742</v>
      </c>
      <c r="CF541" s="4">
        <f t="shared" si="389"/>
        <v>1.3037808099904095E-4</v>
      </c>
      <c r="CG541" s="3">
        <f>IF('Ponderación por derecho'!$D$20="Error ponderación","",CF541/$CF$1127)</f>
        <v>8.7590166101817515E-5</v>
      </c>
      <c r="CH541" s="39"/>
    </row>
    <row r="542" spans="1:86" ht="18.95" customHeight="1">
      <c r="A542" s="7">
        <v>25718</v>
      </c>
      <c r="B542" s="7" t="s">
        <v>549</v>
      </c>
      <c r="C542" s="7" t="s">
        <v>583</v>
      </c>
      <c r="D542" s="5">
        <v>0</v>
      </c>
      <c r="E542" s="5">
        <v>669</v>
      </c>
      <c r="F542" s="5">
        <v>51.890599999999999</v>
      </c>
      <c r="G542" s="5">
        <v>50.224060000000001</v>
      </c>
      <c r="H542" s="5">
        <v>64.719059999999999</v>
      </c>
      <c r="I542" s="5">
        <v>10.16891</v>
      </c>
      <c r="J542" s="5">
        <v>17.690449999999998</v>
      </c>
      <c r="K542" s="85">
        <v>2.2174300000000001E-2</v>
      </c>
      <c r="L542" s="85">
        <v>1.8936600000000001E-2</v>
      </c>
      <c r="M542" s="85">
        <v>4.9611999999999998E-3</v>
      </c>
      <c r="N542" s="85">
        <v>0</v>
      </c>
      <c r="O542" s="85">
        <v>2.2144E-3</v>
      </c>
      <c r="P542" s="85">
        <v>1.7364000000000001E-2</v>
      </c>
      <c r="Q542" s="85">
        <v>6.5798999999999996E-3</v>
      </c>
      <c r="R542" s="85">
        <v>7.4290000000000001E-4</v>
      </c>
      <c r="S542" s="85">
        <v>4.2195000000000002E-3</v>
      </c>
      <c r="T542" s="5">
        <v>0.93877549999999998</v>
      </c>
      <c r="U542" s="5">
        <v>0.17268439999999999</v>
      </c>
      <c r="V542" s="5">
        <v>0.80533750000000004</v>
      </c>
      <c r="W542" s="5">
        <v>0.59811619999999999</v>
      </c>
      <c r="X542" s="5">
        <v>0.76766089999999998</v>
      </c>
      <c r="Y542" s="5">
        <v>0.94348509999999997</v>
      </c>
      <c r="Z542" s="5">
        <v>0.11155379999999999</v>
      </c>
      <c r="AA542" s="5">
        <v>7.4737999999999996E-4</v>
      </c>
      <c r="AB542" s="5">
        <v>1.4947700000000001E-3</v>
      </c>
      <c r="AC542" s="5">
        <v>0.51049999999999995</v>
      </c>
      <c r="AD542" s="40">
        <v>103134.52914798206</v>
      </c>
      <c r="AE542" s="19">
        <v>0.65943399999999996</v>
      </c>
      <c r="AF542" s="5">
        <v>0</v>
      </c>
      <c r="AG542" s="5">
        <v>0</v>
      </c>
      <c r="AH542" s="32">
        <v>1</v>
      </c>
      <c r="AI542" s="32">
        <v>0</v>
      </c>
      <c r="AJ542" s="32">
        <v>0</v>
      </c>
      <c r="AK542" s="16"/>
      <c r="AL542" s="34">
        <f t="shared" si="360"/>
        <v>-1.0722671960968859</v>
      </c>
      <c r="AM542" s="34">
        <f t="shared" si="361"/>
        <v>-0.60218595506278416</v>
      </c>
      <c r="AN542" s="34">
        <f t="shared" si="362"/>
        <v>-1.1648863315118885</v>
      </c>
      <c r="AO542" s="34">
        <f t="shared" si="363"/>
        <v>-0.85075231719818245</v>
      </c>
      <c r="AP542" s="34">
        <f t="shared" si="364"/>
        <v>-0.54059867066516398</v>
      </c>
      <c r="AQ542" s="34">
        <f t="shared" si="365"/>
        <v>0.23436429529290456</v>
      </c>
      <c r="AR542" s="34">
        <f t="shared" si="366"/>
        <v>5.3618168380179868E-2</v>
      </c>
      <c r="AS542" s="34">
        <f t="shared" si="367"/>
        <v>-0.88272032259955124</v>
      </c>
      <c r="AT542" s="34">
        <f t="shared" si="368"/>
        <v>-0.15074875333706975</v>
      </c>
      <c r="AU542" s="34">
        <f t="shared" si="369"/>
        <v>-0.37367335969834353</v>
      </c>
      <c r="AV542" s="34">
        <f t="shared" si="370"/>
        <v>-0.22838512518977852</v>
      </c>
      <c r="AW542" s="34">
        <f t="shared" si="371"/>
        <v>-0.22731468785958106</v>
      </c>
      <c r="AX542" s="34">
        <f t="shared" si="372"/>
        <v>-0.17828296132445828</v>
      </c>
      <c r="AY542" s="34">
        <f t="shared" si="373"/>
        <v>-4.6288137732051801E-2</v>
      </c>
      <c r="AZ542" s="34">
        <f t="shared" si="374"/>
        <v>-5.5864184242720535E-2</v>
      </c>
      <c r="BA542" s="34">
        <f t="shared" si="375"/>
        <v>-0.312381132451305</v>
      </c>
      <c r="BB542" s="34">
        <f t="shared" si="376"/>
        <v>0.12128340192991705</v>
      </c>
      <c r="BC542" s="34">
        <f t="shared" si="377"/>
        <v>-0.38203130793901807</v>
      </c>
      <c r="BD542" s="34">
        <f t="shared" si="378"/>
        <v>-0.47214213768584251</v>
      </c>
      <c r="BE542" s="34">
        <f t="shared" si="379"/>
        <v>1.2491683599947487</v>
      </c>
      <c r="BF542" s="34">
        <f t="shared" si="380"/>
        <v>9.9895858850073099E-2</v>
      </c>
      <c r="BG542" s="34">
        <f t="shared" si="381"/>
        <v>-0.19971271221784972</v>
      </c>
      <c r="BH542" s="34">
        <f t="shared" si="382"/>
        <v>-7.7804047409504917E-2</v>
      </c>
      <c r="BI542" s="19">
        <f t="shared" si="390"/>
        <v>-0.41430105622342966</v>
      </c>
      <c r="BJ542" s="19">
        <f t="shared" si="391"/>
        <v>-0.14242812825089576</v>
      </c>
      <c r="BK542" s="19">
        <f t="shared" si="392"/>
        <v>-0.77900627554515178</v>
      </c>
      <c r="BL542" s="19">
        <f t="shared" si="393"/>
        <v>-0.61150797471697782</v>
      </c>
      <c r="BM542" s="19">
        <f t="shared" si="394"/>
        <v>-0.46213805601645003</v>
      </c>
      <c r="BN542" s="19">
        <f t="shared" si="395"/>
        <v>-1.7161320430638598E-2</v>
      </c>
      <c r="BO542" s="19">
        <f t="shared" si="396"/>
        <v>-0.37797706310016133</v>
      </c>
      <c r="BP542" s="19">
        <f t="shared" si="397"/>
        <v>-0.62527507871067212</v>
      </c>
      <c r="BQ542" s="19">
        <f t="shared" si="398"/>
        <v>-0.33955315832628824</v>
      </c>
      <c r="BR542" s="19">
        <f t="shared" si="399"/>
        <v>-0.43942268201559581</v>
      </c>
      <c r="BS542" s="19">
        <f t="shared" si="400"/>
        <v>-0.39878646041281424</v>
      </c>
      <c r="BT542" s="19">
        <f>IF(AND('[1]Ponderación por derecho'!$B$13&lt;&gt;1,'[1]Ponderación por derecho'!$B$13&lt;&gt;0),"Error ponderación",IFERROR(IF(SUM($BI$1126:$BS$1126)=0,0,SUMPRODUCT($BI$1126:$BS$1126,BI542:BS542)),""))</f>
        <v>-0.22262255332945141</v>
      </c>
      <c r="BU542" s="34">
        <f t="shared" si="401"/>
        <v>-0.21975602823259224</v>
      </c>
      <c r="BV542" s="16">
        <f t="shared" si="402"/>
        <v>0</v>
      </c>
      <c r="BW542" s="34">
        <f t="shared" si="383"/>
        <v>-2.702052715104274E-2</v>
      </c>
      <c r="BX542" s="34">
        <f t="shared" si="384"/>
        <v>-4.3743835236453088E-2</v>
      </c>
      <c r="BY542" s="34">
        <f t="shared" si="403"/>
        <v>-4.3565900771799115E-2</v>
      </c>
      <c r="BZ542" s="34">
        <f t="shared" si="404"/>
        <v>3.8110087719764978E-2</v>
      </c>
      <c r="CA542" s="19">
        <f t="shared" si="385"/>
        <v>2.8039118876484869E-2</v>
      </c>
      <c r="CB542" s="16"/>
      <c r="CC542" s="5">
        <f t="shared" si="386"/>
        <v>25718</v>
      </c>
      <c r="CD542" s="6">
        <f t="shared" si="387"/>
        <v>9.783656876477603E-5</v>
      </c>
      <c r="CE542" s="19">
        <f t="shared" si="388"/>
        <v>1.0692028770877464</v>
      </c>
      <c r="CF542" s="4">
        <f t="shared" si="389"/>
        <v>1.0460714080769167E-4</v>
      </c>
      <c r="CG542" s="3">
        <f>IF('Ponderación por derecho'!$D$20="Error ponderación","",CF542/$CF$1127)</f>
        <v>7.0276819297941084E-5</v>
      </c>
      <c r="CH542" s="39"/>
    </row>
    <row r="543" spans="1:86" ht="18.95" customHeight="1">
      <c r="A543" s="7">
        <v>25736</v>
      </c>
      <c r="B543" s="7" t="s">
        <v>549</v>
      </c>
      <c r="C543" s="7" t="s">
        <v>582</v>
      </c>
      <c r="D543" s="5">
        <v>0</v>
      </c>
      <c r="E543" s="5">
        <v>198</v>
      </c>
      <c r="F543" s="5">
        <v>39.12209</v>
      </c>
      <c r="G543" s="5">
        <v>42.962150000000001</v>
      </c>
      <c r="H543" s="5">
        <v>58.375889999999998</v>
      </c>
      <c r="I543" s="5">
        <v>8.7905599999999993</v>
      </c>
      <c r="J543" s="5">
        <v>9.4304620000000003</v>
      </c>
      <c r="K543" s="85">
        <v>1.7744800000000002E-2</v>
      </c>
      <c r="L543" s="85">
        <v>7.7618000000000001E-3</v>
      </c>
      <c r="M543" s="85">
        <v>3.4430799999999998E-2</v>
      </c>
      <c r="N543" s="85">
        <v>0</v>
      </c>
      <c r="O543" s="85">
        <v>3.6466699999999998E-2</v>
      </c>
      <c r="P543" s="85">
        <v>6.7268999999999995E-2</v>
      </c>
      <c r="Q543" s="85">
        <v>1.5906E-3</v>
      </c>
      <c r="R543" s="85">
        <v>3.1811999999999999E-3</v>
      </c>
      <c r="S543" s="85">
        <v>3.1478199999999998E-2</v>
      </c>
      <c r="T543" s="5">
        <v>0.95205479999999998</v>
      </c>
      <c r="U543" s="5">
        <v>0.17123289999999999</v>
      </c>
      <c r="V543" s="5">
        <v>0.76712329999999995</v>
      </c>
      <c r="W543" s="5">
        <v>0.71917810000000004</v>
      </c>
      <c r="X543" s="5">
        <v>0.78082189999999996</v>
      </c>
      <c r="Y543" s="5">
        <v>0.93835619999999997</v>
      </c>
      <c r="Z543" s="5">
        <v>0.1363636</v>
      </c>
      <c r="AA543" s="5">
        <v>2.5252500000000002E-3</v>
      </c>
      <c r="AB543" s="5">
        <v>0</v>
      </c>
      <c r="AC543" s="5">
        <v>0.56640000000000001</v>
      </c>
      <c r="AD543" s="40">
        <v>70954.545454545456</v>
      </c>
      <c r="AE543" s="19">
        <v>0.75377360000000004</v>
      </c>
      <c r="AF543" s="5">
        <v>0</v>
      </c>
      <c r="AG543" s="5">
        <v>0</v>
      </c>
      <c r="AH543" s="32">
        <v>1</v>
      </c>
      <c r="AI543" s="32">
        <v>0</v>
      </c>
      <c r="AJ543" s="32">
        <v>0</v>
      </c>
      <c r="AK543" s="16"/>
      <c r="AL543" s="34">
        <f t="shared" si="360"/>
        <v>-1.8516940511677933</v>
      </c>
      <c r="AM543" s="34">
        <f t="shared" si="361"/>
        <v>-1.3316514912351582</v>
      </c>
      <c r="AN543" s="34">
        <f t="shared" si="362"/>
        <v>-1.9276126773350548</v>
      </c>
      <c r="AO543" s="34">
        <f t="shared" si="363"/>
        <v>-0.97377760876366348</v>
      </c>
      <c r="AP543" s="34">
        <f t="shared" si="364"/>
        <v>-1.1644744027536627</v>
      </c>
      <c r="AQ543" s="34">
        <f t="shared" si="365"/>
        <v>0.10906246928442918</v>
      </c>
      <c r="AR543" s="34">
        <f t="shared" si="366"/>
        <v>-0.33747281990848521</v>
      </c>
      <c r="AS543" s="34">
        <f t="shared" si="367"/>
        <v>-0.42419865877221746</v>
      </c>
      <c r="AT543" s="34">
        <f t="shared" si="368"/>
        <v>-0.15074875333706975</v>
      </c>
      <c r="AU543" s="34">
        <f t="shared" si="369"/>
        <v>0.49648420293938228</v>
      </c>
      <c r="AV543" s="34">
        <f t="shared" si="370"/>
        <v>0.97990139673062404</v>
      </c>
      <c r="AW543" s="34">
        <f t="shared" si="371"/>
        <v>-0.36709024414788743</v>
      </c>
      <c r="AX543" s="34">
        <f t="shared" si="372"/>
        <v>-0.10041461123175752</v>
      </c>
      <c r="AY543" s="34">
        <f t="shared" si="373"/>
        <v>1.0120567462841079</v>
      </c>
      <c r="AZ543" s="34">
        <f t="shared" si="374"/>
        <v>0.17482860878965481</v>
      </c>
      <c r="BA543" s="34">
        <f t="shared" si="375"/>
        <v>-0.32617830968324407</v>
      </c>
      <c r="BB543" s="34">
        <f t="shared" si="376"/>
        <v>-0.81607392538757273</v>
      </c>
      <c r="BC543" s="34">
        <f t="shared" si="377"/>
        <v>0.96989800226567036</v>
      </c>
      <c r="BD543" s="34">
        <f t="shared" si="378"/>
        <v>-0.31441600931033653</v>
      </c>
      <c r="BE543" s="34">
        <f t="shared" si="379"/>
        <v>1.1707469635967331</v>
      </c>
      <c r="BF543" s="34">
        <f t="shared" si="380"/>
        <v>0.34810897474290314</v>
      </c>
      <c r="BG543" s="34">
        <f t="shared" si="381"/>
        <v>-6.0740070569054463E-2</v>
      </c>
      <c r="BH543" s="34">
        <f t="shared" si="382"/>
        <v>-0.11506432621005545</v>
      </c>
      <c r="BI543" s="19">
        <f t="shared" si="390"/>
        <v>-0.71490950591128988</v>
      </c>
      <c r="BJ543" s="19">
        <f t="shared" si="391"/>
        <v>-0.82839941217707203</v>
      </c>
      <c r="BK543" s="19">
        <f t="shared" si="392"/>
        <v>-0.43533156922478006</v>
      </c>
      <c r="BL543" s="19">
        <f t="shared" si="393"/>
        <v>-1.0012214022524315</v>
      </c>
      <c r="BM543" s="19">
        <f t="shared" si="394"/>
        <v>-0.32746873637487228</v>
      </c>
      <c r="BN543" s="19">
        <f t="shared" si="395"/>
        <v>9.9651436386521297E-2</v>
      </c>
      <c r="BO543" s="19">
        <f t="shared" si="396"/>
        <v>-0.38867974804063204</v>
      </c>
      <c r="BP543" s="19">
        <f t="shared" si="397"/>
        <v>-0.97605433119977536</v>
      </c>
      <c r="BQ543" s="19">
        <f t="shared" si="398"/>
        <v>-0.16384277671359407</v>
      </c>
      <c r="BR543" s="19">
        <f t="shared" si="399"/>
        <v>-0.30012579181757992</v>
      </c>
      <c r="BS543" s="19">
        <f t="shared" si="400"/>
        <v>-0.31823387703124695</v>
      </c>
      <c r="BT543" s="19">
        <f>IF(AND('[1]Ponderación por derecho'!$B$13&lt;&gt;1,'[1]Ponderación por derecho'!$B$13&lt;&gt;0),"Error ponderación",IFERROR(IF(SUM($BI$1126:$BS$1126)=0,0,SUMPRODUCT($BI$1126:$BS$1126,BI543:BS543)),""))</f>
        <v>-0.33012432553977406</v>
      </c>
      <c r="BU543" s="34">
        <f t="shared" si="401"/>
        <v>-0.32836901530908841</v>
      </c>
      <c r="BV543" s="16">
        <f t="shared" si="402"/>
        <v>0</v>
      </c>
      <c r="BW543" s="34">
        <f t="shared" si="383"/>
        <v>0.7821477591399506</v>
      </c>
      <c r="BX543" s="34">
        <f t="shared" si="384"/>
        <v>-4.5555624606838728E-2</v>
      </c>
      <c r="BY543" s="34">
        <f t="shared" si="403"/>
        <v>0.3461456464926651</v>
      </c>
      <c r="BZ543" s="34">
        <f t="shared" si="404"/>
        <v>-0.36091259367525902</v>
      </c>
      <c r="CA543" s="19">
        <f t="shared" si="385"/>
        <v>-0.27525129470173831</v>
      </c>
      <c r="CB543" s="16"/>
      <c r="CC543" s="5">
        <f t="shared" si="386"/>
        <v>25736</v>
      </c>
      <c r="CD543" s="6">
        <f t="shared" si="387"/>
        <v>2.8956114522310392E-5</v>
      </c>
      <c r="CE543" s="19">
        <f t="shared" si="388"/>
        <v>0.68893858571109368</v>
      </c>
      <c r="CF543" s="4">
        <f t="shared" si="389"/>
        <v>1.9948984586688983E-5</v>
      </c>
      <c r="CG543" s="3">
        <f>IF('Ponderación por derecho'!$D$20="Error ponderación","",CF543/$CF$1127)</f>
        <v>1.3402060071152134E-5</v>
      </c>
      <c r="CH543" s="39"/>
    </row>
    <row r="544" spans="1:86" ht="18.95" customHeight="1">
      <c r="A544" s="7">
        <v>25740</v>
      </c>
      <c r="B544" s="7" t="s">
        <v>549</v>
      </c>
      <c r="C544" s="7" t="s">
        <v>581</v>
      </c>
      <c r="D544" s="5">
        <v>0</v>
      </c>
      <c r="E544" s="5">
        <v>1237</v>
      </c>
      <c r="F544" s="5">
        <v>42.298549999999999</v>
      </c>
      <c r="G544" s="5">
        <v>39.621859999999998</v>
      </c>
      <c r="H544" s="5">
        <v>62.13261</v>
      </c>
      <c r="I544" s="5">
        <v>15.229290000000001</v>
      </c>
      <c r="J544" s="5">
        <v>6.3873699999999998</v>
      </c>
      <c r="K544" s="85">
        <v>9.4680000000000003E-4</v>
      </c>
      <c r="L544" s="85">
        <v>5.0006E-3</v>
      </c>
      <c r="M544" s="85">
        <v>3.5162100000000002E-2</v>
      </c>
      <c r="N544" s="85">
        <v>0</v>
      </c>
      <c r="O544" s="85">
        <v>1.4545000000000001E-3</v>
      </c>
      <c r="P544" s="85">
        <v>1.24391E-2</v>
      </c>
      <c r="Q544" s="85">
        <v>0</v>
      </c>
      <c r="R544" s="85">
        <v>0</v>
      </c>
      <c r="S544" s="85">
        <v>0</v>
      </c>
      <c r="T544" s="5">
        <v>0.98254799999999998</v>
      </c>
      <c r="U544" s="5">
        <v>0.25567190000000001</v>
      </c>
      <c r="V544" s="5">
        <v>0.7888307</v>
      </c>
      <c r="W544" s="5">
        <v>0.63787079999999996</v>
      </c>
      <c r="X544" s="5">
        <v>0.7914485</v>
      </c>
      <c r="Y544" s="5">
        <v>0.9153578</v>
      </c>
      <c r="Z544" s="5">
        <v>0.23113210000000001</v>
      </c>
      <c r="AA544" s="5">
        <v>4.0420000000000001E-4</v>
      </c>
      <c r="AB544" s="5">
        <v>0</v>
      </c>
      <c r="AC544" s="5">
        <v>0.57589999999999997</v>
      </c>
      <c r="AD544" s="40">
        <v>613598.22150363785</v>
      </c>
      <c r="AE544" s="19">
        <v>0.84811320000000001</v>
      </c>
      <c r="AF544" s="5">
        <v>0</v>
      </c>
      <c r="AG544" s="5">
        <v>0</v>
      </c>
      <c r="AH544" s="32">
        <v>1</v>
      </c>
      <c r="AI544" s="32">
        <v>0</v>
      </c>
      <c r="AJ544" s="32">
        <v>0</v>
      </c>
      <c r="AK544" s="16"/>
      <c r="AL544" s="34">
        <f t="shared" si="360"/>
        <v>-1.6577937270063576</v>
      </c>
      <c r="AM544" s="34">
        <f t="shared" si="361"/>
        <v>-1.6671866928310497</v>
      </c>
      <c r="AN544" s="34">
        <f t="shared" si="362"/>
        <v>-1.4758906963884924</v>
      </c>
      <c r="AO544" s="34">
        <f t="shared" si="363"/>
        <v>-0.39908566871838513</v>
      </c>
      <c r="AP544" s="34">
        <f t="shared" si="364"/>
        <v>-1.3943187135822805</v>
      </c>
      <c r="AQ544" s="34">
        <f t="shared" si="365"/>
        <v>-0.36611984774692202</v>
      </c>
      <c r="AR544" s="34">
        <f t="shared" si="366"/>
        <v>-0.43410814553960708</v>
      </c>
      <c r="AS544" s="34">
        <f t="shared" si="367"/>
        <v>-0.41282025890398272</v>
      </c>
      <c r="AT544" s="34">
        <f t="shared" si="368"/>
        <v>-0.15074875333706975</v>
      </c>
      <c r="AU544" s="34">
        <f t="shared" si="369"/>
        <v>-0.39297812848316693</v>
      </c>
      <c r="AV544" s="34">
        <f t="shared" si="370"/>
        <v>-0.34762548771469171</v>
      </c>
      <c r="AW544" s="34">
        <f t="shared" si="371"/>
        <v>-0.41165100414070804</v>
      </c>
      <c r="AX544" s="34">
        <f t="shared" si="372"/>
        <v>-0.20200785050292994</v>
      </c>
      <c r="AY544" s="34">
        <f t="shared" si="373"/>
        <v>-0.21011422768154267</v>
      </c>
      <c r="AZ544" s="34">
        <f t="shared" si="374"/>
        <v>0.70456748632799115</v>
      </c>
      <c r="BA544" s="34">
        <f t="shared" si="375"/>
        <v>0.47645334604373402</v>
      </c>
      <c r="BB544" s="34">
        <f t="shared" si="376"/>
        <v>-0.28361242031847089</v>
      </c>
      <c r="BC544" s="34">
        <f t="shared" si="377"/>
        <v>6.1918514056698529E-2</v>
      </c>
      <c r="BD544" s="34">
        <f t="shared" si="378"/>
        <v>-0.18706303645149897</v>
      </c>
      <c r="BE544" s="34">
        <f t="shared" si="379"/>
        <v>0.8190991165105892</v>
      </c>
      <c r="BF544" s="34">
        <f t="shared" si="380"/>
        <v>1.2962336945507877</v>
      </c>
      <c r="BG544" s="34">
        <f t="shared" si="381"/>
        <v>-0.22653842566204616</v>
      </c>
      <c r="BH544" s="34">
        <f t="shared" si="382"/>
        <v>-0.11506432621005545</v>
      </c>
      <c r="BI544" s="19">
        <f t="shared" si="390"/>
        <v>-0.45518573269722679</v>
      </c>
      <c r="BJ544" s="19">
        <f t="shared" si="391"/>
        <v>-0.79496908622970919</v>
      </c>
      <c r="BK544" s="19">
        <f t="shared" si="392"/>
        <v>-0.66956515728454724</v>
      </c>
      <c r="BL544" s="19">
        <f t="shared" si="393"/>
        <v>-0.90427124017171367</v>
      </c>
      <c r="BM544" s="19">
        <f t="shared" si="394"/>
        <v>-0.65811995950564883</v>
      </c>
      <c r="BN544" s="19">
        <f t="shared" si="395"/>
        <v>-0.39544003273681999</v>
      </c>
      <c r="BO544" s="19">
        <f t="shared" si="396"/>
        <v>-3.5389728843700695E-2</v>
      </c>
      <c r="BP544" s="19">
        <f t="shared" si="397"/>
        <v>-0.92990078875464377</v>
      </c>
      <c r="BQ544" s="19">
        <f t="shared" si="398"/>
        <v>-0.19055808671237084</v>
      </c>
      <c r="BR544" s="19">
        <f t="shared" si="399"/>
        <v>-0.69814879344998226</v>
      </c>
      <c r="BS544" s="19">
        <f t="shared" si="400"/>
        <v>-0.66099076029931858</v>
      </c>
      <c r="BT544" s="19">
        <f>IF(AND('[1]Ponderación por derecho'!$B$13&lt;&gt;1,'[1]Ponderación por derecho'!$B$13&lt;&gt;0),"Error ponderación",IFERROR(IF(SUM($BI$1126:$BS$1126)=0,0,SUMPRODUCT($BI$1126:$BS$1126,BI544:BS544)),""))</f>
        <v>-0.29532069148883822</v>
      </c>
      <c r="BU544" s="34">
        <f t="shared" si="401"/>
        <v>-0.29320562611403644</v>
      </c>
      <c r="BV544" s="16">
        <f t="shared" si="402"/>
        <v>0</v>
      </c>
      <c r="BW544" s="34">
        <f t="shared" si="383"/>
        <v>0.91966294196221166</v>
      </c>
      <c r="BX544" s="34">
        <f t="shared" si="384"/>
        <v>-1.5003836466148715E-2</v>
      </c>
      <c r="BY544" s="34">
        <f t="shared" si="403"/>
        <v>0.73585719375712888</v>
      </c>
      <c r="BZ544" s="34">
        <f t="shared" si="404"/>
        <v>-0.54683876641773066</v>
      </c>
      <c r="CA544" s="19">
        <f t="shared" si="385"/>
        <v>-0.4165706443410534</v>
      </c>
      <c r="CB544" s="16"/>
      <c r="CC544" s="5">
        <f t="shared" si="386"/>
        <v>25740</v>
      </c>
      <c r="CD544" s="6">
        <f t="shared" si="387"/>
        <v>1.8090259426312101E-4</v>
      </c>
      <c r="CE544" s="19">
        <f t="shared" si="388"/>
        <v>0.59817608556181256</v>
      </c>
      <c r="CF544" s="4">
        <f t="shared" si="389"/>
        <v>1.0821160570429054E-4</v>
      </c>
      <c r="CG544" s="3">
        <f>IF('Ponderación por derecho'!$D$20="Error ponderación","",CF544/$CF$1127)</f>
        <v>7.2698358843407992E-5</v>
      </c>
      <c r="CH544" s="39"/>
    </row>
    <row r="545" spans="1:86" ht="18.95" customHeight="1">
      <c r="A545" s="7">
        <v>25743</v>
      </c>
      <c r="B545" s="7" t="s">
        <v>549</v>
      </c>
      <c r="C545" s="7" t="s">
        <v>580</v>
      </c>
      <c r="D545" s="5">
        <v>0</v>
      </c>
      <c r="E545" s="5">
        <v>2165</v>
      </c>
      <c r="F545" s="5">
        <v>56.568480000000001</v>
      </c>
      <c r="G545" s="5">
        <v>52.462919999999997</v>
      </c>
      <c r="H545" s="5">
        <v>66.935969999999998</v>
      </c>
      <c r="I545" s="5">
        <v>7.8003450000000001</v>
      </c>
      <c r="J545" s="5">
        <v>16.089880000000001</v>
      </c>
      <c r="K545" s="85">
        <v>1.1605499999999999E-2</v>
      </c>
      <c r="L545" s="85">
        <v>1.8697600000000002E-2</v>
      </c>
      <c r="M545" s="85">
        <v>2.6518099999999999E-2</v>
      </c>
      <c r="N545" s="85">
        <v>2.3468E-3</v>
      </c>
      <c r="O545" s="85">
        <v>7.5521E-3</v>
      </c>
      <c r="P545" s="85">
        <v>1.8819200000000001E-2</v>
      </c>
      <c r="Q545" s="85">
        <v>1.0376000000000001E-3</v>
      </c>
      <c r="R545" s="85">
        <v>3.523E-4</v>
      </c>
      <c r="S545" s="85">
        <v>3.836E-4</v>
      </c>
      <c r="T545" s="5">
        <v>0.95713619999999999</v>
      </c>
      <c r="U545" s="5">
        <v>0.20254359999999999</v>
      </c>
      <c r="V545" s="5">
        <v>0.81723979999999996</v>
      </c>
      <c r="W545" s="5">
        <v>0.58973149999999996</v>
      </c>
      <c r="X545" s="5">
        <v>0.7715497</v>
      </c>
      <c r="Y545" s="5">
        <v>0.87611870000000003</v>
      </c>
      <c r="Z545" s="5">
        <v>0.13287669999999999</v>
      </c>
      <c r="AA545" s="5">
        <v>2.3095E-4</v>
      </c>
      <c r="AB545" s="5">
        <v>4.6189400000000002E-3</v>
      </c>
      <c r="AC545" s="5">
        <v>0.53039999999999998</v>
      </c>
      <c r="AD545" s="40">
        <v>339190.7621247113</v>
      </c>
      <c r="AE545" s="19">
        <v>0.84811320000000001</v>
      </c>
      <c r="AF545" s="5">
        <v>0</v>
      </c>
      <c r="AG545" s="5">
        <v>0</v>
      </c>
      <c r="AH545" s="32">
        <v>1</v>
      </c>
      <c r="AI545" s="32">
        <v>0</v>
      </c>
      <c r="AJ545" s="32">
        <v>0</v>
      </c>
      <c r="AK545" s="16"/>
      <c r="AL545" s="34">
        <f t="shared" si="360"/>
        <v>-0.78671584384050686</v>
      </c>
      <c r="AM545" s="34">
        <f t="shared" si="361"/>
        <v>-0.37729040963260424</v>
      </c>
      <c r="AN545" s="34">
        <f t="shared" si="362"/>
        <v>-0.8983168302500848</v>
      </c>
      <c r="AO545" s="34">
        <f t="shared" si="363"/>
        <v>-1.062159724400122</v>
      </c>
      <c r="AP545" s="34">
        <f t="shared" si="364"/>
        <v>-0.66148949768681187</v>
      </c>
      <c r="AQ545" s="34">
        <f t="shared" si="365"/>
        <v>-6.4606229307699339E-2</v>
      </c>
      <c r="AR545" s="34">
        <f t="shared" si="366"/>
        <v>4.5253746090654252E-2</v>
      </c>
      <c r="AS545" s="34">
        <f t="shared" si="367"/>
        <v>-0.54731347435731337</v>
      </c>
      <c r="AT545" s="34">
        <f t="shared" si="368"/>
        <v>-9.6899361271436266E-2</v>
      </c>
      <c r="AU545" s="34">
        <f t="shared" si="369"/>
        <v>-0.2380725380866156</v>
      </c>
      <c r="AV545" s="34">
        <f t="shared" si="370"/>
        <v>-0.19315221172021496</v>
      </c>
      <c r="AW545" s="34">
        <f t="shared" si="371"/>
        <v>-0.38258257425981362</v>
      </c>
      <c r="AX545" s="34">
        <f t="shared" si="372"/>
        <v>-0.19075697089924765</v>
      </c>
      <c r="AY545" s="34">
        <f t="shared" si="373"/>
        <v>-0.19522059381387474</v>
      </c>
      <c r="AZ545" s="34">
        <f t="shared" si="374"/>
        <v>0.2631045238239349</v>
      </c>
      <c r="BA545" s="34">
        <f t="shared" si="375"/>
        <v>-2.8555659214021478E-2</v>
      </c>
      <c r="BB545" s="34">
        <f t="shared" si="376"/>
        <v>0.41323529721834018</v>
      </c>
      <c r="BC545" s="34">
        <f t="shared" si="377"/>
        <v>-0.47566540493628379</v>
      </c>
      <c r="BD545" s="34">
        <f t="shared" si="378"/>
        <v>-0.42553736844135709</v>
      </c>
      <c r="BE545" s="34">
        <f t="shared" si="379"/>
        <v>0.21912933441279467</v>
      </c>
      <c r="BF545" s="34">
        <f t="shared" si="380"/>
        <v>0.31322379574884784</v>
      </c>
      <c r="BG545" s="34">
        <f t="shared" si="381"/>
        <v>-0.2400810413570372</v>
      </c>
      <c r="BH545" s="34">
        <f t="shared" si="382"/>
        <v>7.2445442449525045E-5</v>
      </c>
      <c r="BI545" s="19">
        <f t="shared" si="390"/>
        <v>-0.33049290625726852</v>
      </c>
      <c r="BJ545" s="19">
        <f t="shared" si="391"/>
        <v>2.7066211225463394E-2</v>
      </c>
      <c r="BK545" s="19">
        <f t="shared" si="392"/>
        <v>-0.60323157437803465</v>
      </c>
      <c r="BL545" s="19">
        <f t="shared" si="393"/>
        <v>-0.44180760255597157</v>
      </c>
      <c r="BM545" s="19">
        <f t="shared" si="394"/>
        <v>-0.44169980140492821</v>
      </c>
      <c r="BN545" s="19">
        <f t="shared" si="395"/>
        <v>-0.25357957371597567</v>
      </c>
      <c r="BO545" s="19">
        <f t="shared" si="396"/>
        <v>-0.39387925827866693</v>
      </c>
      <c r="BP545" s="19">
        <f t="shared" si="397"/>
        <v>-0.48873640736987722</v>
      </c>
      <c r="BQ545" s="19">
        <f t="shared" si="398"/>
        <v>-0.22290421396851123</v>
      </c>
      <c r="BR545" s="19">
        <f t="shared" si="399"/>
        <v>-0.40733915967047291</v>
      </c>
      <c r="BS545" s="19">
        <f t="shared" si="400"/>
        <v>-0.32728799740397735</v>
      </c>
      <c r="BT545" s="19">
        <f>IF(AND('[1]Ponderación por derecho'!$B$13&lt;&gt;1,'[1]Ponderación por derecho'!$B$13&lt;&gt;0),"Error ponderación",IFERROR(IF(SUM($BI$1126:$BS$1126)=0,0,SUMPRODUCT($BI$1126:$BS$1126,BI545:BS545)),""))</f>
        <v>-0.2676002590090335</v>
      </c>
      <c r="BU545" s="34">
        <f t="shared" si="401"/>
        <v>-0.26519865550527838</v>
      </c>
      <c r="BV545" s="16">
        <f t="shared" si="402"/>
        <v>0</v>
      </c>
      <c r="BW545" s="34">
        <f t="shared" si="383"/>
        <v>0.26103759265559007</v>
      </c>
      <c r="BX545" s="34">
        <f t="shared" si="384"/>
        <v>-3.0453456416039193E-2</v>
      </c>
      <c r="BY545" s="34">
        <f t="shared" si="403"/>
        <v>0.73585719375712888</v>
      </c>
      <c r="BZ545" s="34">
        <f t="shared" si="404"/>
        <v>-0.32214710999889323</v>
      </c>
      <c r="CA545" s="19">
        <f t="shared" si="385"/>
        <v>-0.24578630405093008</v>
      </c>
      <c r="CB545" s="16"/>
      <c r="CC545" s="5">
        <f t="shared" si="386"/>
        <v>25743</v>
      </c>
      <c r="CD545" s="6">
        <f t="shared" si="387"/>
        <v>3.1661610071112122E-4</v>
      </c>
      <c r="CE545" s="19">
        <f t="shared" si="388"/>
        <v>0.77078445115607797</v>
      </c>
      <c r="CF545" s="4">
        <f t="shared" si="389"/>
        <v>2.4404276741379907E-4</v>
      </c>
      <c r="CG545" s="3">
        <f>IF('Ponderación por derecho'!$D$20="Error ponderación","",CF545/$CF$1127)</f>
        <v>1.6395199538087323E-4</v>
      </c>
      <c r="CH545" s="39"/>
    </row>
    <row r="546" spans="1:86" ht="18.95" customHeight="1">
      <c r="A546" s="7">
        <v>25745</v>
      </c>
      <c r="B546" s="7" t="s">
        <v>549</v>
      </c>
      <c r="C546" s="7" t="s">
        <v>579</v>
      </c>
      <c r="D546" s="5">
        <v>0</v>
      </c>
      <c r="E546" s="5">
        <v>124</v>
      </c>
      <c r="F546" s="5">
        <v>47.051740000000002</v>
      </c>
      <c r="G546" s="5">
        <v>44.556240000000003</v>
      </c>
      <c r="H546" s="5">
        <v>70.553359999999998</v>
      </c>
      <c r="I546" s="5">
        <v>9.3244699999999998</v>
      </c>
      <c r="J546" s="5">
        <v>9.2274499999999993</v>
      </c>
      <c r="K546" s="85">
        <v>0</v>
      </c>
      <c r="L546" s="85">
        <v>3.0118900000000001E-2</v>
      </c>
      <c r="M546" s="85">
        <v>4.45225E-2</v>
      </c>
      <c r="N546" s="85">
        <v>0</v>
      </c>
      <c r="O546" s="85">
        <v>3.5253800000000002E-2</v>
      </c>
      <c r="P546" s="85">
        <v>3.4161499999999997E-2</v>
      </c>
      <c r="Q546" s="85">
        <v>6.6073E-3</v>
      </c>
      <c r="R546" s="85">
        <v>6.1514999999999999E-3</v>
      </c>
      <c r="S546" s="85">
        <v>2.7650000000000001E-3</v>
      </c>
      <c r="T546" s="5">
        <v>0.87096770000000001</v>
      </c>
      <c r="U546" s="5">
        <v>0.2365592</v>
      </c>
      <c r="V546" s="5">
        <v>0.73118280000000002</v>
      </c>
      <c r="W546" s="5">
        <v>0.56989250000000002</v>
      </c>
      <c r="X546" s="5">
        <v>0.8387097</v>
      </c>
      <c r="Y546" s="5">
        <v>0.88172039999999996</v>
      </c>
      <c r="Z546" s="5">
        <v>0.29032259999999999</v>
      </c>
      <c r="AA546" s="5">
        <v>4.0322600000000002E-3</v>
      </c>
      <c r="AB546" s="5">
        <v>0</v>
      </c>
      <c r="AC546" s="5">
        <v>0.49540000000000001</v>
      </c>
      <c r="AD546" s="40">
        <v>59689.919354838712</v>
      </c>
      <c r="AE546" s="19">
        <v>0.84811320000000001</v>
      </c>
      <c r="AF546" s="5">
        <v>0</v>
      </c>
      <c r="AG546" s="5">
        <v>0</v>
      </c>
      <c r="AH546" s="32">
        <v>1</v>
      </c>
      <c r="AI546" s="32">
        <v>0</v>
      </c>
      <c r="AJ546" s="32">
        <v>1</v>
      </c>
      <c r="AK546" s="16"/>
      <c r="AL546" s="34">
        <f t="shared" si="360"/>
        <v>-1.3676452340925807</v>
      </c>
      <c r="AM546" s="34">
        <f t="shared" si="361"/>
        <v>-1.1715236851129367</v>
      </c>
      <c r="AN546" s="34">
        <f t="shared" si="362"/>
        <v>-0.46334840655700016</v>
      </c>
      <c r="AO546" s="34">
        <f t="shared" si="363"/>
        <v>-0.92612321516281759</v>
      </c>
      <c r="AP546" s="34">
        <f t="shared" si="364"/>
        <v>-1.1798078705653292</v>
      </c>
      <c r="AQ546" s="34">
        <f t="shared" si="365"/>
        <v>-0.3929029539360685</v>
      </c>
      <c r="AR546" s="34">
        <f t="shared" si="366"/>
        <v>0.44497163853985505</v>
      </c>
      <c r="AS546" s="34">
        <f t="shared" si="367"/>
        <v>-0.26718047478443663</v>
      </c>
      <c r="AT546" s="34">
        <f t="shared" si="368"/>
        <v>-0.15074875333706975</v>
      </c>
      <c r="AU546" s="34">
        <f t="shared" si="369"/>
        <v>0.46567126168512213</v>
      </c>
      <c r="AV546" s="34">
        <f t="shared" si="370"/>
        <v>0.1783114553524108</v>
      </c>
      <c r="AW546" s="34">
        <f t="shared" si="371"/>
        <v>-0.22654707511985814</v>
      </c>
      <c r="AX546" s="34">
        <f t="shared" si="372"/>
        <v>-5.556570678770141E-3</v>
      </c>
      <c r="AY546" s="34">
        <f t="shared" si="373"/>
        <v>-0.10276047991276858</v>
      </c>
      <c r="AZ546" s="34">
        <f t="shared" si="374"/>
        <v>-1.2338457624419255</v>
      </c>
      <c r="BA546" s="34">
        <f t="shared" si="375"/>
        <v>0.29477831381439662</v>
      </c>
      <c r="BB546" s="34">
        <f t="shared" si="376"/>
        <v>-1.6976595930831964</v>
      </c>
      <c r="BC546" s="34">
        <f t="shared" si="377"/>
        <v>-0.69721261000369739</v>
      </c>
      <c r="BD546" s="34">
        <f t="shared" si="378"/>
        <v>0.37933207777845901</v>
      </c>
      <c r="BE546" s="34">
        <f t="shared" si="379"/>
        <v>0.30477989032200709</v>
      </c>
      <c r="BF546" s="34">
        <f t="shared" si="380"/>
        <v>1.8884133347032495</v>
      </c>
      <c r="BG546" s="34">
        <f t="shared" si="381"/>
        <v>5.7059971442538555E-2</v>
      </c>
      <c r="BH546" s="34">
        <f t="shared" si="382"/>
        <v>-0.11506432621005545</v>
      </c>
      <c r="BI546" s="19">
        <f t="shared" si="390"/>
        <v>-0.18715768222622398</v>
      </c>
      <c r="BJ546" s="19">
        <f t="shared" si="391"/>
        <v>-0.80807054655209265</v>
      </c>
      <c r="BK546" s="19">
        <f t="shared" si="392"/>
        <v>-0.77734610629357148</v>
      </c>
      <c r="BL546" s="19">
        <f t="shared" si="393"/>
        <v>-0.75919699371482519</v>
      </c>
      <c r="BM546" s="19">
        <f t="shared" si="394"/>
        <v>-0.11160151036724936</v>
      </c>
      <c r="BN546" s="19">
        <f t="shared" si="395"/>
        <v>-0.2948512961393876</v>
      </c>
      <c r="BO546" s="19">
        <f t="shared" si="396"/>
        <v>-0.79550535090820029</v>
      </c>
      <c r="BP546" s="19">
        <f t="shared" si="397"/>
        <v>-0.68660090238567539</v>
      </c>
      <c r="BQ546" s="19">
        <f t="shared" si="398"/>
        <v>0.13933587356596674</v>
      </c>
      <c r="BR546" s="19">
        <f t="shared" si="399"/>
        <v>-0.47111524752093686</v>
      </c>
      <c r="BS546" s="19">
        <f t="shared" si="400"/>
        <v>-0.52849001340513491</v>
      </c>
      <c r="BT546" s="19">
        <f>IF(AND('[1]Ponderación por derecho'!$B$13&lt;&gt;1,'[1]Ponderación por derecho'!$B$13&lt;&gt;0),"Error ponderación",IFERROR(IF(SUM($BI$1126:$BS$1126)=0,0,SUMPRODUCT($BI$1126:$BS$1126,BI546:BS546)),""))</f>
        <v>-0.64782217360633498</v>
      </c>
      <c r="BU546" s="34">
        <f t="shared" si="401"/>
        <v>-0.64935081455584198</v>
      </c>
      <c r="BV546" s="16">
        <f t="shared" si="402"/>
        <v>0</v>
      </c>
      <c r="BW546" s="34">
        <f t="shared" si="383"/>
        <v>-0.24559729142642636</v>
      </c>
      <c r="BX546" s="34">
        <f t="shared" si="384"/>
        <v>-4.6189842760062341E-2</v>
      </c>
      <c r="BY546" s="34">
        <f t="shared" si="403"/>
        <v>0.73585719375712888</v>
      </c>
      <c r="BZ546" s="34">
        <f t="shared" si="404"/>
        <v>-0.1480233531902134</v>
      </c>
      <c r="CA546" s="19">
        <f t="shared" si="385"/>
        <v>-0.11343777180291577</v>
      </c>
      <c r="CB546" s="16"/>
      <c r="CC546" s="5">
        <f t="shared" si="386"/>
        <v>25745</v>
      </c>
      <c r="CD546" s="6">
        <f t="shared" si="387"/>
        <v>1.8134132327103478E-5</v>
      </c>
      <c r="CE546" s="19">
        <f t="shared" si="388"/>
        <v>0.63063297919247918</v>
      </c>
      <c r="CF546" s="4">
        <f t="shared" si="389"/>
        <v>1.1435981894511912E-5</v>
      </c>
      <c r="CG546" s="3">
        <f>IF('Ponderación por derecho'!$D$20="Error ponderación","",CF546/$CF$1127)</f>
        <v>7.6828830889529987E-6</v>
      </c>
      <c r="CH546" s="39"/>
    </row>
    <row r="547" spans="1:86" ht="18.95" customHeight="1">
      <c r="A547" s="7">
        <v>25754</v>
      </c>
      <c r="B547" s="7" t="s">
        <v>549</v>
      </c>
      <c r="C547" s="7" t="s">
        <v>578</v>
      </c>
      <c r="D547" s="5">
        <v>0</v>
      </c>
      <c r="E547" s="5">
        <v>41866</v>
      </c>
      <c r="F547" s="5">
        <v>35.919350000000001</v>
      </c>
      <c r="G547" s="5">
        <v>35.590789999999998</v>
      </c>
      <c r="H547" s="5">
        <v>59.373249999999999</v>
      </c>
      <c r="I547" s="5">
        <v>13.691520000000001</v>
      </c>
      <c r="J547" s="5">
        <v>11.21302</v>
      </c>
      <c r="K547" s="85"/>
      <c r="L547" s="85">
        <v>0</v>
      </c>
      <c r="M547" s="85"/>
      <c r="N547" s="85"/>
      <c r="O547" s="85">
        <v>0</v>
      </c>
      <c r="P547" s="85">
        <v>0</v>
      </c>
      <c r="Q547" s="85">
        <v>0</v>
      </c>
      <c r="R547" s="85">
        <v>0</v>
      </c>
      <c r="S547" s="85">
        <v>0</v>
      </c>
      <c r="T547" s="5">
        <v>0.8219495</v>
      </c>
      <c r="U547" s="5">
        <v>0.36726760000000003</v>
      </c>
      <c r="V547" s="5">
        <v>0.83587080000000002</v>
      </c>
      <c r="W547" s="5">
        <v>0.72462309999999996</v>
      </c>
      <c r="X547" s="5">
        <v>0.85203039999999997</v>
      </c>
      <c r="Y547" s="5">
        <v>0.89566369999999995</v>
      </c>
      <c r="Z547" s="5">
        <v>7.5578699999999999E-2</v>
      </c>
      <c r="AA547" s="5">
        <v>1.1939999999999999E-5</v>
      </c>
      <c r="AB547" s="5">
        <v>1.1943E-4</v>
      </c>
      <c r="AC547" s="5">
        <v>0.57909999999999995</v>
      </c>
      <c r="AD547" s="40">
        <v>310514.49863851332</v>
      </c>
      <c r="AE547" s="19">
        <v>0.75377360000000004</v>
      </c>
      <c r="AF547" s="5">
        <v>1</v>
      </c>
      <c r="AG547" s="5">
        <v>0</v>
      </c>
      <c r="AH547" s="32">
        <v>1</v>
      </c>
      <c r="AI547" s="32">
        <v>0</v>
      </c>
      <c r="AJ547" s="32">
        <v>1</v>
      </c>
      <c r="AK547" s="16"/>
      <c r="AL547" s="34">
        <f t="shared" si="360"/>
        <v>-2.047198582691816</v>
      </c>
      <c r="AM547" s="34">
        <f t="shared" si="361"/>
        <v>-2.0721113805369522</v>
      </c>
      <c r="AN547" s="34">
        <f t="shared" si="362"/>
        <v>-1.807686402574928</v>
      </c>
      <c r="AO547" s="34">
        <f t="shared" si="363"/>
        <v>-0.53634006898729336</v>
      </c>
      <c r="AP547" s="34">
        <f t="shared" si="364"/>
        <v>-1.029838047683872</v>
      </c>
      <c r="AQ547" s="34" t="str">
        <f t="shared" si="365"/>
        <v/>
      </c>
      <c r="AR547" s="34">
        <f t="shared" si="366"/>
        <v>-0.60911705809610017</v>
      </c>
      <c r="AS547" s="34" t="str">
        <f t="shared" si="367"/>
        <v/>
      </c>
      <c r="AT547" s="34" t="str">
        <f t="shared" si="368"/>
        <v/>
      </c>
      <c r="AU547" s="34">
        <f t="shared" si="369"/>
        <v>-0.42992876172112682</v>
      </c>
      <c r="AV547" s="34">
        <f t="shared" si="370"/>
        <v>-0.64879765232385067</v>
      </c>
      <c r="AW547" s="34">
        <f t="shared" si="371"/>
        <v>-0.41165100414070804</v>
      </c>
      <c r="AX547" s="34">
        <f t="shared" si="372"/>
        <v>-0.20200785050292994</v>
      </c>
      <c r="AY547" s="34">
        <f t="shared" si="373"/>
        <v>-0.21011422768154267</v>
      </c>
      <c r="AZ547" s="34">
        <f t="shared" si="374"/>
        <v>-2.0854076269543311</v>
      </c>
      <c r="BA547" s="34">
        <f t="shared" si="375"/>
        <v>1.5372219655561765</v>
      </c>
      <c r="BB547" s="34">
        <f t="shared" si="376"/>
        <v>0.87023568883329416</v>
      </c>
      <c r="BC547" s="34">
        <f t="shared" si="377"/>
        <v>1.0307037148314273</v>
      </c>
      <c r="BD547" s="34">
        <f t="shared" si="378"/>
        <v>0.53897210803843931</v>
      </c>
      <c r="BE547" s="34">
        <f t="shared" si="379"/>
        <v>0.51797434847023627</v>
      </c>
      <c r="BF547" s="34">
        <f t="shared" si="380"/>
        <v>-0.26002206332407368</v>
      </c>
      <c r="BG547" s="34">
        <f t="shared" si="381"/>
        <v>-0.25720062729273702</v>
      </c>
      <c r="BH547" s="34">
        <f t="shared" si="382"/>
        <v>-0.11208728285412126</v>
      </c>
      <c r="BI547" s="19">
        <f t="shared" si="390"/>
        <v>-0.13523221850937572</v>
      </c>
      <c r="BJ547" s="19">
        <f t="shared" si="391"/>
        <v>-0.60366424993325285</v>
      </c>
      <c r="BK547" s="19">
        <f t="shared" si="392"/>
        <v>-0.50824743393019434</v>
      </c>
      <c r="BL547" s="19">
        <f t="shared" si="393"/>
        <v>-2.047198582691816</v>
      </c>
      <c r="BM547" s="19">
        <f t="shared" si="394"/>
        <v>-0.3069315671221865</v>
      </c>
      <c r="BN547" s="19">
        <f t="shared" si="395"/>
        <v>-0.72600729551514342</v>
      </c>
      <c r="BO547" s="19">
        <f t="shared" si="396"/>
        <v>-1.0111329000274443</v>
      </c>
      <c r="BP547" s="19">
        <f t="shared" si="397"/>
        <v>-1.1246032165973729</v>
      </c>
      <c r="BQ547" s="19">
        <f t="shared" si="398"/>
        <v>-0.8391116245658109</v>
      </c>
      <c r="BR547" s="19">
        <f t="shared" si="399"/>
        <v>-0.83817114588869857</v>
      </c>
      <c r="BS547" s="19">
        <f t="shared" si="400"/>
        <v>-0.78980003107582675</v>
      </c>
      <c r="BT547" s="19">
        <f>IF(AND('[1]Ponderación por derecho'!$B$13&lt;&gt;1,'[1]Ponderación por derecho'!$B$13&lt;&gt;0),"Error ponderación",IFERROR(IF(SUM($BI$1126:$BS$1126)=0,0,SUMPRODUCT($BI$1126:$BS$1126,BI547:BS547)),""))</f>
        <v>-0.84410148865491574</v>
      </c>
      <c r="BU547" s="34">
        <f t="shared" si="401"/>
        <v>-0.84765901236904928</v>
      </c>
      <c r="BV547" s="16">
        <f t="shared" si="402"/>
        <v>0</v>
      </c>
      <c r="BW547" s="34">
        <f t="shared" si="383"/>
        <v>0.96598384564971007</v>
      </c>
      <c r="BX547" s="34">
        <f t="shared" si="384"/>
        <v>-3.2067980210135086E-2</v>
      </c>
      <c r="BY547" s="34">
        <f t="shared" si="403"/>
        <v>0.3461456464926651</v>
      </c>
      <c r="BZ547" s="34">
        <f t="shared" si="404"/>
        <v>-0.42668717064408002</v>
      </c>
      <c r="CA547" s="19">
        <f t="shared" si="385"/>
        <v>-0.32524544185664034</v>
      </c>
      <c r="CB547" s="16"/>
      <c r="CC547" s="5">
        <f t="shared" si="386"/>
        <v>25754</v>
      </c>
      <c r="CD547" s="6">
        <f t="shared" si="387"/>
        <v>6.1226095484396307E-3</v>
      </c>
      <c r="CE547" s="19">
        <f t="shared" si="388"/>
        <v>0.36843854228932243</v>
      </c>
      <c r="CF547" s="4">
        <f t="shared" si="389"/>
        <v>2.2558053370337842E-3</v>
      </c>
      <c r="CG547" s="3">
        <f>IF('Ponderación por derecho'!$D$20="Error ponderación","",CF547/$CF$1127)</f>
        <v>1.515487593084063E-3</v>
      </c>
      <c r="CH547" s="39"/>
    </row>
    <row r="548" spans="1:86" ht="18.95" customHeight="1">
      <c r="A548" s="7">
        <v>25758</v>
      </c>
      <c r="B548" s="7" t="s">
        <v>549</v>
      </c>
      <c r="C548" s="7" t="s">
        <v>577</v>
      </c>
      <c r="D548" s="5">
        <v>0</v>
      </c>
      <c r="E548" s="5">
        <v>311</v>
      </c>
      <c r="F548" s="5">
        <v>26.23948</v>
      </c>
      <c r="G548" s="5">
        <v>38.458910000000003</v>
      </c>
      <c r="H548" s="5">
        <v>53.198</v>
      </c>
      <c r="I548" s="5">
        <v>13.88472</v>
      </c>
      <c r="J548" s="5">
        <v>5.5788539999999998</v>
      </c>
      <c r="K548" s="85">
        <v>1.0042000000000001E-2</v>
      </c>
      <c r="L548" s="85">
        <v>1.1181200000000001E-2</v>
      </c>
      <c r="M548" s="85">
        <v>0</v>
      </c>
      <c r="N548" s="85">
        <v>0</v>
      </c>
      <c r="O548" s="85">
        <v>3.0740099999999999E-2</v>
      </c>
      <c r="P548" s="85">
        <v>1.8653599999999999E-2</v>
      </c>
      <c r="Q548" s="85">
        <v>1.5234999999999999E-3</v>
      </c>
      <c r="R548" s="85">
        <v>3.1960999999999999E-3</v>
      </c>
      <c r="S548" s="85">
        <v>1.1023999999999999E-3</v>
      </c>
      <c r="T548" s="5">
        <v>0.93484420000000001</v>
      </c>
      <c r="U548" s="5">
        <v>0.14447589999999999</v>
      </c>
      <c r="V548" s="5">
        <v>0.79036830000000002</v>
      </c>
      <c r="W548" s="5">
        <v>0.6487252</v>
      </c>
      <c r="X548" s="5">
        <v>0.67988669999999995</v>
      </c>
      <c r="Y548" s="5">
        <v>0.93484420000000001</v>
      </c>
      <c r="Z548" s="5">
        <v>0.20183490000000001</v>
      </c>
      <c r="AA548" s="5">
        <v>0</v>
      </c>
      <c r="AB548" s="5">
        <v>0</v>
      </c>
      <c r="AC548" s="5">
        <v>0.67149999999999999</v>
      </c>
      <c r="AD548" s="40">
        <v>78102.893890675245</v>
      </c>
      <c r="AE548" s="19">
        <v>0.84811320000000001</v>
      </c>
      <c r="AF548" s="5">
        <v>1</v>
      </c>
      <c r="AG548" s="5">
        <v>0</v>
      </c>
      <c r="AH548" s="32">
        <v>0</v>
      </c>
      <c r="AI548" s="32">
        <v>0</v>
      </c>
      <c r="AJ548" s="32">
        <v>0</v>
      </c>
      <c r="AK548" s="16"/>
      <c r="AL548" s="34">
        <f t="shared" si="360"/>
        <v>-2.6380859009141635</v>
      </c>
      <c r="AM548" s="34">
        <f t="shared" si="361"/>
        <v>-1.784006089558861</v>
      </c>
      <c r="AN548" s="34">
        <f t="shared" si="362"/>
        <v>-2.5502214232419615</v>
      </c>
      <c r="AO548" s="34">
        <f t="shared" si="363"/>
        <v>-0.51909591015212753</v>
      </c>
      <c r="AP548" s="34">
        <f t="shared" si="364"/>
        <v>-1.4553858133656297</v>
      </c>
      <c r="AQ548" s="34">
        <f t="shared" si="365"/>
        <v>-0.10883456319735983</v>
      </c>
      <c r="AR548" s="34">
        <f t="shared" si="366"/>
        <v>-0.21780208527750641</v>
      </c>
      <c r="AS548" s="34">
        <f t="shared" si="367"/>
        <v>-0.95991233330143277</v>
      </c>
      <c r="AT548" s="34">
        <f t="shared" si="368"/>
        <v>-0.15074875333706975</v>
      </c>
      <c r="AU548" s="34">
        <f t="shared" si="369"/>
        <v>0.35100362796481999</v>
      </c>
      <c r="AV548" s="34">
        <f t="shared" si="370"/>
        <v>-0.19716167466040174</v>
      </c>
      <c r="AW548" s="34">
        <f t="shared" si="371"/>
        <v>-0.36897005490830376</v>
      </c>
      <c r="AX548" s="34">
        <f t="shared" si="372"/>
        <v>-9.9938772156835956E-2</v>
      </c>
      <c r="AY548" s="34">
        <f t="shared" si="373"/>
        <v>-0.16731250198884953</v>
      </c>
      <c r="AZ548" s="34">
        <f t="shared" si="374"/>
        <v>-0.12416014692510371</v>
      </c>
      <c r="BA548" s="34">
        <f t="shared" si="375"/>
        <v>-0.58051594054441902</v>
      </c>
      <c r="BB548" s="34">
        <f t="shared" si="376"/>
        <v>-0.24589658101048079</v>
      </c>
      <c r="BC548" s="34">
        <f t="shared" si="377"/>
        <v>0.18313238485077843</v>
      </c>
      <c r="BD548" s="34">
        <f t="shared" si="378"/>
        <v>-1.5240595252139457</v>
      </c>
      <c r="BE548" s="34">
        <f t="shared" si="379"/>
        <v>1.1170481306793769</v>
      </c>
      <c r="BF548" s="34">
        <f t="shared" si="380"/>
        <v>1.0031257574075858</v>
      </c>
      <c r="BG548" s="34">
        <f t="shared" si="381"/>
        <v>-0.258133953880894</v>
      </c>
      <c r="BH548" s="34">
        <f t="shared" si="382"/>
        <v>-0.11506432621005545</v>
      </c>
      <c r="BI548" s="19">
        <f t="shared" si="390"/>
        <v>-1.07985730899458</v>
      </c>
      <c r="BJ548" s="19">
        <f t="shared" si="391"/>
        <v>-0.74923491861561597</v>
      </c>
      <c r="BK548" s="19">
        <f t="shared" si="392"/>
        <v>-1.1382886164549393</v>
      </c>
      <c r="BL548" s="19">
        <f t="shared" si="393"/>
        <v>-1.3944173271256166</v>
      </c>
      <c r="BM548" s="19">
        <f t="shared" si="394"/>
        <v>-0.87614723687158502</v>
      </c>
      <c r="BN548" s="19">
        <f t="shared" si="395"/>
        <v>-0.57273314829839606</v>
      </c>
      <c r="BO548" s="19">
        <f t="shared" si="396"/>
        <v>-0.33740870399517831</v>
      </c>
      <c r="BP548" s="19">
        <f t="shared" si="397"/>
        <v>-1.3690123365354998</v>
      </c>
      <c r="BQ548" s="19">
        <f t="shared" si="398"/>
        <v>-0.60075754849847574</v>
      </c>
      <c r="BR548" s="19">
        <f t="shared" si="399"/>
        <v>-1.0211774522613022</v>
      </c>
      <c r="BS548" s="19">
        <f t="shared" si="400"/>
        <v>-0.97348757637102279</v>
      </c>
      <c r="BT548" s="19">
        <f>IF(AND('[1]Ponderación por derecho'!$B$13&lt;&gt;1,'[1]Ponderación por derecho'!$B$13&lt;&gt;0),"Error ponderación",IFERROR(IF(SUM($BI$1126:$BS$1126)=0,0,SUMPRODUCT($BI$1126:$BS$1126,BI548:BS548)),""))</f>
        <v>-0.49037128021023113</v>
      </c>
      <c r="BU548" s="34">
        <f t="shared" si="401"/>
        <v>-0.49027239660980099</v>
      </c>
      <c r="BV548" s="16">
        <f t="shared" si="402"/>
        <v>0</v>
      </c>
      <c r="BW548" s="34">
        <f t="shared" si="383"/>
        <v>2.303499939626235</v>
      </c>
      <c r="BX548" s="34">
        <f t="shared" si="384"/>
        <v>-4.5153160086167314E-2</v>
      </c>
      <c r="BY548" s="34">
        <f t="shared" si="403"/>
        <v>0.73585719375712888</v>
      </c>
      <c r="BZ548" s="34">
        <f t="shared" si="404"/>
        <v>-0.99806799109906541</v>
      </c>
      <c r="CA548" s="19">
        <f t="shared" si="385"/>
        <v>-0.75954237139609004</v>
      </c>
      <c r="CB548" s="16"/>
      <c r="CC548" s="5">
        <f t="shared" si="386"/>
        <v>25758</v>
      </c>
      <c r="CD548" s="6">
        <f t="shared" si="387"/>
        <v>4.5481573820396629E-5</v>
      </c>
      <c r="CE548" s="19">
        <f t="shared" si="388"/>
        <v>0.22983566109796591</v>
      </c>
      <c r="CF548" s="4">
        <f t="shared" si="389"/>
        <v>1.0453287586786799E-5</v>
      </c>
      <c r="CG548" s="3">
        <f>IF('Ponderación por derecho'!$D$20="Error ponderación","",CF548/$CF$1127)</f>
        <v>7.0226926874576256E-6</v>
      </c>
      <c r="CH548" s="39"/>
    </row>
    <row r="549" spans="1:86" ht="18.95" customHeight="1">
      <c r="A549" s="7">
        <v>25769</v>
      </c>
      <c r="B549" s="7" t="s">
        <v>549</v>
      </c>
      <c r="C549" s="7" t="s">
        <v>576</v>
      </c>
      <c r="D549" s="5">
        <v>0</v>
      </c>
      <c r="E549" s="5">
        <v>331</v>
      </c>
      <c r="F549" s="5">
        <v>35.66563</v>
      </c>
      <c r="G549" s="5">
        <v>44.804090000000002</v>
      </c>
      <c r="H549" s="5">
        <v>64.395229999999998</v>
      </c>
      <c r="I549" s="5">
        <v>9.7103950000000001</v>
      </c>
      <c r="J549" s="5">
        <v>5.349234</v>
      </c>
      <c r="K549" s="85">
        <v>2.8305799999999999E-2</v>
      </c>
      <c r="L549" s="85">
        <v>2.2403800000000001E-2</v>
      </c>
      <c r="M549" s="85">
        <v>5.0956399999999999E-2</v>
      </c>
      <c r="N549" s="85">
        <v>0</v>
      </c>
      <c r="O549" s="85">
        <v>2.3790999999999999E-3</v>
      </c>
      <c r="P549" s="85">
        <v>7.1624000000000002E-3</v>
      </c>
      <c r="Q549" s="85">
        <v>0</v>
      </c>
      <c r="R549" s="85">
        <v>0</v>
      </c>
      <c r="S549" s="85">
        <v>5.0140000000000002E-3</v>
      </c>
      <c r="T549" s="5">
        <v>0.98120300000000005</v>
      </c>
      <c r="U549" s="5">
        <v>0.16541359999999999</v>
      </c>
      <c r="V549" s="5">
        <v>0.81954879999999997</v>
      </c>
      <c r="W549" s="5">
        <v>0.78571429999999998</v>
      </c>
      <c r="X549" s="5">
        <v>0.78195490000000001</v>
      </c>
      <c r="Y549" s="5">
        <v>0.93233080000000002</v>
      </c>
      <c r="Z549" s="5">
        <v>0.1212121</v>
      </c>
      <c r="AA549" s="5">
        <v>0</v>
      </c>
      <c r="AB549" s="5">
        <v>0</v>
      </c>
      <c r="AC549" s="5">
        <v>0.57089999999999996</v>
      </c>
      <c r="AD549" s="40">
        <v>50534.743202416917</v>
      </c>
      <c r="AE549" s="19">
        <v>0.84811320000000001</v>
      </c>
      <c r="AF549" s="5">
        <v>0</v>
      </c>
      <c r="AG549" s="5">
        <v>0</v>
      </c>
      <c r="AH549" s="32">
        <v>0</v>
      </c>
      <c r="AI549" s="32">
        <v>0</v>
      </c>
      <c r="AJ549" s="32">
        <v>0</v>
      </c>
      <c r="AK549" s="16"/>
      <c r="AL549" s="34">
        <f t="shared" si="360"/>
        <v>-2.0626863868027567</v>
      </c>
      <c r="AM549" s="34">
        <f t="shared" si="361"/>
        <v>-1.1466269247371785</v>
      </c>
      <c r="AN549" s="34">
        <f t="shared" si="362"/>
        <v>-1.2038248547688588</v>
      </c>
      <c r="AO549" s="34">
        <f t="shared" si="363"/>
        <v>-0.89167729384572958</v>
      </c>
      <c r="AP549" s="34">
        <f t="shared" si="364"/>
        <v>-1.472728979675576</v>
      </c>
      <c r="AQ549" s="34">
        <f t="shared" si="365"/>
        <v>0.40781234725609833</v>
      </c>
      <c r="AR549" s="34">
        <f t="shared" si="366"/>
        <v>0.17496178746906371</v>
      </c>
      <c r="AS549" s="34">
        <f t="shared" si="367"/>
        <v>-0.16707451702122703</v>
      </c>
      <c r="AT549" s="34">
        <f t="shared" si="368"/>
        <v>-0.15074875333706975</v>
      </c>
      <c r="AU549" s="34">
        <f t="shared" si="369"/>
        <v>-0.36948926255548209</v>
      </c>
      <c r="AV549" s="34">
        <f t="shared" si="370"/>
        <v>-0.4753835378142286</v>
      </c>
      <c r="AW549" s="34">
        <f t="shared" si="371"/>
        <v>-0.41165100414070804</v>
      </c>
      <c r="AX549" s="34">
        <f t="shared" si="372"/>
        <v>-0.20200785050292994</v>
      </c>
      <c r="AY549" s="34">
        <f t="shared" si="373"/>
        <v>-1.5440921601024313E-2</v>
      </c>
      <c r="AZ549" s="34">
        <f t="shared" si="374"/>
        <v>0.68120166082299249</v>
      </c>
      <c r="BA549" s="34">
        <f t="shared" si="375"/>
        <v>-0.38149344124771073</v>
      </c>
      <c r="BB549" s="34">
        <f t="shared" si="376"/>
        <v>0.46987283166302529</v>
      </c>
      <c r="BC549" s="34">
        <f t="shared" si="377"/>
        <v>1.7129248254828928</v>
      </c>
      <c r="BD549" s="34">
        <f t="shared" si="378"/>
        <v>-0.3008377323215472</v>
      </c>
      <c r="BE549" s="34">
        <f t="shared" si="379"/>
        <v>1.0786179921103325</v>
      </c>
      <c r="BF549" s="34">
        <f t="shared" si="380"/>
        <v>0.19652367274731217</v>
      </c>
      <c r="BG549" s="34">
        <f t="shared" si="381"/>
        <v>-0.258133953880894</v>
      </c>
      <c r="BH549" s="34">
        <f t="shared" si="382"/>
        <v>-0.11506432621005545</v>
      </c>
      <c r="BI549" s="19">
        <f t="shared" si="390"/>
        <v>-0.39250198292015703</v>
      </c>
      <c r="BJ549" s="19">
        <f t="shared" si="391"/>
        <v>-0.16726410186836319</v>
      </c>
      <c r="BK549" s="19">
        <f t="shared" si="392"/>
        <v>-0.17227869278036367</v>
      </c>
      <c r="BL549" s="19">
        <f t="shared" si="393"/>
        <v>-1.1067175700699132</v>
      </c>
      <c r="BM549" s="19">
        <f t="shared" si="394"/>
        <v>-0.71435199151753503</v>
      </c>
      <c r="BN549" s="19">
        <f t="shared" si="395"/>
        <v>-0.48648397750221761</v>
      </c>
      <c r="BO549" s="19">
        <f t="shared" si="396"/>
        <v>-0.20737554572114836</v>
      </c>
      <c r="BP549" s="19">
        <f t="shared" si="397"/>
        <v>-1.1323471186528433</v>
      </c>
      <c r="BQ549" s="19">
        <f t="shared" si="398"/>
        <v>-0.62720121188548961</v>
      </c>
      <c r="BR549" s="19">
        <f t="shared" si="399"/>
        <v>-0.77875375409489156</v>
      </c>
      <c r="BS549" s="19">
        <f t="shared" si="400"/>
        <v>-0.73106387820461205</v>
      </c>
      <c r="BT549" s="19">
        <f>IF(AND('[1]Ponderación por derecho'!$B$13&lt;&gt;1,'[1]Ponderación por derecho'!$B$13&lt;&gt;0),"Error ponderación",IFERROR(IF(SUM($BI$1126:$BS$1126)=0,0,SUMPRODUCT($BI$1126:$BS$1126,BI549:BS549)),""))</f>
        <v>-0.28308578648491212</v>
      </c>
      <c r="BU549" s="34">
        <f t="shared" si="401"/>
        <v>-0.28084425241990135</v>
      </c>
      <c r="BV549" s="16">
        <f t="shared" si="402"/>
        <v>0</v>
      </c>
      <c r="BW549" s="34">
        <f t="shared" si="383"/>
        <v>0.84728652995049492</v>
      </c>
      <c r="BX549" s="34">
        <f t="shared" si="384"/>
        <v>-4.6705295191455241E-2</v>
      </c>
      <c r="BY549" s="34">
        <f t="shared" si="403"/>
        <v>0.73585719375712888</v>
      </c>
      <c r="BZ549" s="34">
        <f t="shared" si="404"/>
        <v>-0.51214614283872284</v>
      </c>
      <c r="CA549" s="19">
        <f t="shared" si="385"/>
        <v>-0.3902013659917497</v>
      </c>
      <c r="CB549" s="16"/>
      <c r="CC549" s="5">
        <f t="shared" si="386"/>
        <v>25769</v>
      </c>
      <c r="CD549" s="6">
        <f t="shared" si="387"/>
        <v>4.8406433873155255E-5</v>
      </c>
      <c r="CE549" s="19">
        <f t="shared" si="388"/>
        <v>0.48482345027890766</v>
      </c>
      <c r="CF549" s="4">
        <f t="shared" si="389"/>
        <v>2.3468574286080919E-5</v>
      </c>
      <c r="CG549" s="3">
        <f>IF('Ponderación por derecho'!$D$20="Error ponderación","",CF549/$CF$1127)</f>
        <v>1.5766579045643355E-5</v>
      </c>
      <c r="CH549" s="39"/>
    </row>
    <row r="550" spans="1:86" ht="18.95" customHeight="1">
      <c r="A550" s="7">
        <v>25772</v>
      </c>
      <c r="B550" s="7" t="s">
        <v>549</v>
      </c>
      <c r="C550" s="7" t="s">
        <v>575</v>
      </c>
      <c r="D550" s="5">
        <v>0</v>
      </c>
      <c r="E550" s="5">
        <v>296</v>
      </c>
      <c r="F550" s="5">
        <v>41.411239999999999</v>
      </c>
      <c r="G550" s="5">
        <v>47.788409999999999</v>
      </c>
      <c r="H550" s="5">
        <v>56.974710000000002</v>
      </c>
      <c r="I550" s="5">
        <v>8.19557</v>
      </c>
      <c r="J550" s="5">
        <v>11.37912</v>
      </c>
      <c r="K550" s="85">
        <v>2.11019E-2</v>
      </c>
      <c r="L550" s="85">
        <v>1.80395E-2</v>
      </c>
      <c r="M550" s="85">
        <v>4.34569E-2</v>
      </c>
      <c r="N550" s="85">
        <v>0</v>
      </c>
      <c r="O550" s="85">
        <v>8.9318999999999996E-3</v>
      </c>
      <c r="P550" s="85">
        <v>4.44173E-2</v>
      </c>
      <c r="Q550" s="85">
        <v>3.9550000000000002E-4</v>
      </c>
      <c r="R550" s="85">
        <v>0</v>
      </c>
      <c r="S550" s="85">
        <v>0</v>
      </c>
      <c r="T550" s="5">
        <v>0.95695359999999996</v>
      </c>
      <c r="U550" s="5">
        <v>0.2152318</v>
      </c>
      <c r="V550" s="5">
        <v>0.73841060000000003</v>
      </c>
      <c r="W550" s="5">
        <v>0.5827814</v>
      </c>
      <c r="X550" s="5">
        <v>0.76158939999999997</v>
      </c>
      <c r="Y550" s="5">
        <v>0.94370860000000001</v>
      </c>
      <c r="Z550" s="5">
        <v>0.42690060000000002</v>
      </c>
      <c r="AA550" s="5">
        <v>0</v>
      </c>
      <c r="AB550" s="5">
        <v>0</v>
      </c>
      <c r="AC550" s="5">
        <v>0.50360000000000005</v>
      </c>
      <c r="AD550" s="40">
        <v>291594.66216216219</v>
      </c>
      <c r="AE550" s="19">
        <v>0.75377360000000004</v>
      </c>
      <c r="AF550" s="5">
        <v>0</v>
      </c>
      <c r="AG550" s="5">
        <v>0</v>
      </c>
      <c r="AH550" s="32">
        <v>0</v>
      </c>
      <c r="AI550" s="32">
        <v>0</v>
      </c>
      <c r="AJ550" s="32">
        <v>0</v>
      </c>
      <c r="AK550" s="16"/>
      <c r="AL550" s="34">
        <f t="shared" si="360"/>
        <v>-1.7119577009369857</v>
      </c>
      <c r="AM550" s="34">
        <f t="shared" si="361"/>
        <v>-0.84684923692365055</v>
      </c>
      <c r="AN550" s="34">
        <f t="shared" si="362"/>
        <v>-2.0960957703690584</v>
      </c>
      <c r="AO550" s="34">
        <f t="shared" si="363"/>
        <v>-1.0268837271142606</v>
      </c>
      <c r="AP550" s="34">
        <f t="shared" si="364"/>
        <v>-1.0172925380414972</v>
      </c>
      <c r="AQ550" s="34">
        <f t="shared" si="365"/>
        <v>0.20402821261732287</v>
      </c>
      <c r="AR550" s="34">
        <f t="shared" si="366"/>
        <v>2.2221836849077574E-2</v>
      </c>
      <c r="AS550" s="34">
        <f t="shared" si="367"/>
        <v>-0.28376029551408372</v>
      </c>
      <c r="AT550" s="34">
        <f t="shared" si="368"/>
        <v>-0.15074875333706975</v>
      </c>
      <c r="AU550" s="34">
        <f t="shared" si="369"/>
        <v>-0.20301961011017214</v>
      </c>
      <c r="AV550" s="34">
        <f t="shared" si="370"/>
        <v>0.42662214389085923</v>
      </c>
      <c r="AW550" s="34">
        <f t="shared" si="371"/>
        <v>-0.40057104652901399</v>
      </c>
      <c r="AX550" s="34">
        <f t="shared" si="372"/>
        <v>-0.20200785050292994</v>
      </c>
      <c r="AY550" s="34">
        <f t="shared" si="373"/>
        <v>-0.21011422768154267</v>
      </c>
      <c r="AZ550" s="34">
        <f t="shared" si="374"/>
        <v>0.25993233071076483</v>
      </c>
      <c r="BA550" s="34">
        <f t="shared" si="375"/>
        <v>9.2051536207466811E-2</v>
      </c>
      <c r="BB550" s="34">
        <f t="shared" si="376"/>
        <v>-1.5203686569812933</v>
      </c>
      <c r="BC550" s="34">
        <f t="shared" si="377"/>
        <v>-0.55327895551539696</v>
      </c>
      <c r="BD550" s="34">
        <f t="shared" si="378"/>
        <v>-0.54490516393247179</v>
      </c>
      <c r="BE550" s="34">
        <f t="shared" si="379"/>
        <v>1.2525856974540404</v>
      </c>
      <c r="BF550" s="34">
        <f t="shared" si="380"/>
        <v>3.2548270479299157</v>
      </c>
      <c r="BG550" s="34">
        <f t="shared" si="381"/>
        <v>-0.258133953880894</v>
      </c>
      <c r="BH550" s="34">
        <f t="shared" si="382"/>
        <v>-0.11506432621005545</v>
      </c>
      <c r="BI550" s="19">
        <f t="shared" si="390"/>
        <v>-0.60000534051475618</v>
      </c>
      <c r="BJ550" s="19">
        <f t="shared" si="391"/>
        <v>-0.78166535235195544</v>
      </c>
      <c r="BK550" s="19">
        <f t="shared" si="392"/>
        <v>-0.84966565065548882</v>
      </c>
      <c r="BL550" s="19">
        <f t="shared" si="393"/>
        <v>-0.93135322713702773</v>
      </c>
      <c r="BM550" s="19">
        <f t="shared" si="394"/>
        <v>-0.58840577069471378</v>
      </c>
      <c r="BN550" s="19">
        <f t="shared" si="395"/>
        <v>-1.0916619864028698E-2</v>
      </c>
      <c r="BO550" s="19">
        <f t="shared" si="396"/>
        <v>-0.38917414764416991</v>
      </c>
      <c r="BP550" s="19">
        <f t="shared" si="397"/>
        <v>-0.95698277571995782</v>
      </c>
      <c r="BQ550" s="19">
        <f t="shared" si="398"/>
        <v>0.44425170643712913</v>
      </c>
      <c r="BR550" s="19">
        <f t="shared" si="399"/>
        <v>-0.72673529416647409</v>
      </c>
      <c r="BS550" s="19">
        <f t="shared" si="400"/>
        <v>-0.67904541827619458</v>
      </c>
      <c r="BT550" s="19">
        <f>IF(AND('[1]Ponderación por derecho'!$B$13&lt;&gt;1,'[1]Ponderación por derecho'!$B$13&lt;&gt;0),"Error ponderación",IFERROR(IF(SUM($BI$1126:$BS$1126)=0,0,SUMPRODUCT($BI$1126:$BS$1126,BI550:BS550)),""))</f>
        <v>-0.3541951302516847</v>
      </c>
      <c r="BU550" s="34">
        <f t="shared" si="401"/>
        <v>-0.35268863299855913</v>
      </c>
      <c r="BV550" s="16">
        <f t="shared" si="402"/>
        <v>0</v>
      </c>
      <c r="BW550" s="34">
        <f t="shared" si="383"/>
        <v>-0.1268999757272104</v>
      </c>
      <c r="BX550" s="34">
        <f t="shared" si="384"/>
        <v>-3.3133200097871664E-2</v>
      </c>
      <c r="BY550" s="34">
        <f t="shared" si="403"/>
        <v>0.3461456464926651</v>
      </c>
      <c r="BZ550" s="34">
        <f t="shared" si="404"/>
        <v>-6.2037490222527684E-2</v>
      </c>
      <c r="CA550" s="19">
        <f t="shared" si="385"/>
        <v>-4.808136687331107E-2</v>
      </c>
      <c r="CB550" s="16"/>
      <c r="CC550" s="5">
        <f t="shared" si="386"/>
        <v>25772</v>
      </c>
      <c r="CD550" s="6">
        <f t="shared" si="387"/>
        <v>4.3287928780827659E-5</v>
      </c>
      <c r="CE550" s="19">
        <f t="shared" si="388"/>
        <v>0.65304277887506956</v>
      </c>
      <c r="CF550" s="4">
        <f t="shared" si="389"/>
        <v>2.8268869302777797E-5</v>
      </c>
      <c r="CG550" s="3">
        <f>IF('Ponderación por derecho'!$D$20="Error ponderación","",CF550/$CF$1127)</f>
        <v>1.8991497180872689E-5</v>
      </c>
      <c r="CH550" s="39"/>
    </row>
    <row r="551" spans="1:86" ht="18.95" customHeight="1">
      <c r="A551" s="7">
        <v>25777</v>
      </c>
      <c r="B551" s="7" t="s">
        <v>549</v>
      </c>
      <c r="C551" s="7" t="s">
        <v>574</v>
      </c>
      <c r="D551" s="5">
        <v>0</v>
      </c>
      <c r="E551" s="5">
        <v>175</v>
      </c>
      <c r="F551" s="5">
        <v>59.762810000000002</v>
      </c>
      <c r="G551" s="5">
        <v>53.712699999999998</v>
      </c>
      <c r="H551" s="5">
        <v>75.537819999999996</v>
      </c>
      <c r="I551" s="5">
        <v>5.4823050000000002</v>
      </c>
      <c r="J551" s="5">
        <v>19.153359999999999</v>
      </c>
      <c r="K551" s="85"/>
      <c r="L551" s="85">
        <v>1.5149E-3</v>
      </c>
      <c r="M551" s="85">
        <v>5.1236299999999999E-2</v>
      </c>
      <c r="N551" s="85">
        <v>0</v>
      </c>
      <c r="O551" s="85">
        <v>1.039E-3</v>
      </c>
      <c r="P551" s="85">
        <v>9.554E-3</v>
      </c>
      <c r="Q551" s="85">
        <v>1.2423E-3</v>
      </c>
      <c r="R551" s="85">
        <v>2.1299999999999999E-3</v>
      </c>
      <c r="S551" s="85">
        <v>0</v>
      </c>
      <c r="T551" s="5">
        <v>0.96</v>
      </c>
      <c r="U551" s="5">
        <v>0.28000000000000003</v>
      </c>
      <c r="V551" s="5">
        <v>0.73</v>
      </c>
      <c r="W551" s="5">
        <v>0.6</v>
      </c>
      <c r="X551" s="5">
        <v>0.86</v>
      </c>
      <c r="Y551" s="5">
        <v>0.88</v>
      </c>
      <c r="Z551" s="5">
        <v>0.34146339999999997</v>
      </c>
      <c r="AA551" s="5">
        <v>0</v>
      </c>
      <c r="AB551" s="5">
        <v>0</v>
      </c>
      <c r="AC551" s="5">
        <v>0.44059999999999999</v>
      </c>
      <c r="AD551" s="40">
        <v>131085.71428571429</v>
      </c>
      <c r="AE551" s="19">
        <v>0.84811320000000001</v>
      </c>
      <c r="AF551" s="5">
        <v>0</v>
      </c>
      <c r="AG551" s="5">
        <v>0</v>
      </c>
      <c r="AH551" s="32">
        <v>1</v>
      </c>
      <c r="AI551" s="32">
        <v>0</v>
      </c>
      <c r="AJ551" s="32">
        <v>1</v>
      </c>
      <c r="AK551" s="16"/>
      <c r="AL551" s="34">
        <f t="shared" si="360"/>
        <v>-0.59172468308967119</v>
      </c>
      <c r="AM551" s="34">
        <f t="shared" si="361"/>
        <v>-0.25174885957242582</v>
      </c>
      <c r="AN551" s="34">
        <f t="shared" si="362"/>
        <v>0.13600159694310129</v>
      </c>
      <c r="AO551" s="34">
        <f t="shared" si="363"/>
        <v>-1.2690574984491281</v>
      </c>
      <c r="AP551" s="34">
        <f t="shared" si="364"/>
        <v>-0.43010528408523352</v>
      </c>
      <c r="AQ551" s="34" t="str">
        <f t="shared" si="365"/>
        <v/>
      </c>
      <c r="AR551" s="34">
        <f t="shared" si="366"/>
        <v>-0.55609921991031619</v>
      </c>
      <c r="AS551" s="34">
        <f t="shared" si="367"/>
        <v>-0.16271951343430116</v>
      </c>
      <c r="AT551" s="34">
        <f t="shared" si="368"/>
        <v>-0.15074875333706975</v>
      </c>
      <c r="AU551" s="34">
        <f t="shared" si="369"/>
        <v>-0.40353363766870992</v>
      </c>
      <c r="AV551" s="34">
        <f t="shared" si="370"/>
        <v>-0.41747875781573474</v>
      </c>
      <c r="AW551" s="34">
        <f t="shared" si="371"/>
        <v>-0.37684789076268649</v>
      </c>
      <c r="AX551" s="34">
        <f t="shared" si="372"/>
        <v>-0.13398521764501553</v>
      </c>
      <c r="AY551" s="34">
        <f t="shared" si="373"/>
        <v>-0.21011422768154267</v>
      </c>
      <c r="AZ551" s="34">
        <f t="shared" si="374"/>
        <v>0.31285549117056538</v>
      </c>
      <c r="BA551" s="34">
        <f t="shared" si="375"/>
        <v>0.70770316169398462</v>
      </c>
      <c r="BB551" s="34">
        <f t="shared" si="376"/>
        <v>-1.7266725319057064</v>
      </c>
      <c r="BC551" s="34">
        <f t="shared" si="377"/>
        <v>-0.36099442982489982</v>
      </c>
      <c r="BD551" s="34">
        <f t="shared" si="378"/>
        <v>0.6344826431574605</v>
      </c>
      <c r="BE551" s="34">
        <f t="shared" si="379"/>
        <v>0.27847480144073766</v>
      </c>
      <c r="BF551" s="34">
        <f t="shared" si="380"/>
        <v>2.4000586247600832</v>
      </c>
      <c r="BG551" s="34">
        <f t="shared" si="381"/>
        <v>-0.258133953880894</v>
      </c>
      <c r="BH551" s="34">
        <f t="shared" si="382"/>
        <v>-0.11506432621005545</v>
      </c>
      <c r="BI551" s="19">
        <f t="shared" si="390"/>
        <v>0.42185237931854297</v>
      </c>
      <c r="BJ551" s="19">
        <f t="shared" si="391"/>
        <v>-0.84484020379614944</v>
      </c>
      <c r="BK551" s="19">
        <f t="shared" si="392"/>
        <v>-0.37181287544962399</v>
      </c>
      <c r="BL551" s="19">
        <f t="shared" si="393"/>
        <v>-0.37123671821337045</v>
      </c>
      <c r="BM551" s="19">
        <f t="shared" si="394"/>
        <v>-6.6385426198827646E-2</v>
      </c>
      <c r="BN551" s="19">
        <f t="shared" si="395"/>
        <v>-0.24357621315488939</v>
      </c>
      <c r="BO551" s="19">
        <f t="shared" si="396"/>
        <v>-0.44434996601374971</v>
      </c>
      <c r="BP551" s="19">
        <f t="shared" si="397"/>
        <v>-0.36285495036734339</v>
      </c>
      <c r="BQ551" s="19">
        <f t="shared" si="398"/>
        <v>0.53273990466295651</v>
      </c>
      <c r="BR551" s="19">
        <f t="shared" si="399"/>
        <v>-0.35332428821736928</v>
      </c>
      <c r="BS551" s="19">
        <f t="shared" si="400"/>
        <v>-0.30563441232708977</v>
      </c>
      <c r="BT551" s="19">
        <f>IF(AND('[1]Ponderación por derecho'!$B$13&lt;&gt;1,'[1]Ponderación por derecho'!$B$13&lt;&gt;0),"Error ponderación",IFERROR(IF(SUM($BI$1126:$BS$1126)=0,0,SUMPRODUCT($BI$1126:$BS$1126,BI551:BS551)),""))</f>
        <v>-0.46421588771257155</v>
      </c>
      <c r="BU551" s="34">
        <f t="shared" si="401"/>
        <v>-0.4638466433508589</v>
      </c>
      <c r="BV551" s="16">
        <f t="shared" si="402"/>
        <v>0</v>
      </c>
      <c r="BW551" s="34">
        <f t="shared" si="383"/>
        <v>-1.0388427670748415</v>
      </c>
      <c r="BX551" s="34">
        <f t="shared" si="384"/>
        <v>-4.2170134621665224E-2</v>
      </c>
      <c r="BY551" s="34">
        <f t="shared" si="403"/>
        <v>0.73585719375712888</v>
      </c>
      <c r="BZ551" s="34">
        <f t="shared" si="404"/>
        <v>0.11505190264645926</v>
      </c>
      <c r="CA551" s="19">
        <f t="shared" si="385"/>
        <v>8.6521295350744876E-2</v>
      </c>
      <c r="CB551" s="16"/>
      <c r="CC551" s="5">
        <f t="shared" si="386"/>
        <v>25777</v>
      </c>
      <c r="CD551" s="6">
        <f t="shared" si="387"/>
        <v>2.5592525461637975E-5</v>
      </c>
      <c r="CE551" s="19">
        <f t="shared" si="388"/>
        <v>1.0611506125407648</v>
      </c>
      <c r="CF551" s="4">
        <f t="shared" si="389"/>
        <v>2.7157524070082257E-5</v>
      </c>
      <c r="CG551" s="3">
        <f>IF('Ponderación por derecho'!$D$20="Error ponderación","",CF551/$CF$1127)</f>
        <v>1.8244876945459182E-5</v>
      </c>
      <c r="CH551" s="39"/>
    </row>
    <row r="552" spans="1:86" ht="18.95" customHeight="1">
      <c r="A552" s="7">
        <v>25779</v>
      </c>
      <c r="B552" s="7" t="s">
        <v>549</v>
      </c>
      <c r="C552" s="7" t="s">
        <v>573</v>
      </c>
      <c r="D552" s="5">
        <v>0</v>
      </c>
      <c r="E552" s="5">
        <v>12</v>
      </c>
      <c r="F552" s="5">
        <v>63.761749999999999</v>
      </c>
      <c r="G552" s="5">
        <v>58.544800000000002</v>
      </c>
      <c r="H552" s="5">
        <v>77.398889999999994</v>
      </c>
      <c r="I552" s="5">
        <v>22.87867</v>
      </c>
      <c r="J552" s="5">
        <v>14.29818</v>
      </c>
      <c r="K552" s="85"/>
      <c r="L552" s="85">
        <v>1.25051E-2</v>
      </c>
      <c r="M552" s="85">
        <v>0</v>
      </c>
      <c r="N552" s="85">
        <v>0</v>
      </c>
      <c r="O552" s="85">
        <v>5.49785E-2</v>
      </c>
      <c r="P552" s="85">
        <v>2.3523100000000002E-2</v>
      </c>
      <c r="Q552" s="85">
        <v>0</v>
      </c>
      <c r="R552" s="85">
        <v>2.1428599999999999E-2</v>
      </c>
      <c r="S552" s="85">
        <v>0.22318450000000001</v>
      </c>
      <c r="T552" s="5">
        <v>0.76923079999999999</v>
      </c>
      <c r="U552" s="5">
        <v>0</v>
      </c>
      <c r="V552" s="5">
        <v>0.84615390000000001</v>
      </c>
      <c r="W552" s="5">
        <v>0.84615390000000001</v>
      </c>
      <c r="X552" s="5">
        <v>0.53846159999999998</v>
      </c>
      <c r="Y552" s="5">
        <v>0.92307689999999998</v>
      </c>
      <c r="Z552" s="5"/>
      <c r="AA552" s="5">
        <v>0</v>
      </c>
      <c r="AB552" s="5">
        <v>0</v>
      </c>
      <c r="AC552" s="5">
        <v>0.4405</v>
      </c>
      <c r="AD552" s="40">
        <v>0</v>
      </c>
      <c r="AE552" s="19">
        <v>0.58396230000000005</v>
      </c>
      <c r="AF552" s="5">
        <v>0</v>
      </c>
      <c r="AG552" s="5">
        <v>0</v>
      </c>
      <c r="AH552" s="32">
        <v>0</v>
      </c>
      <c r="AI552" s="32">
        <v>0</v>
      </c>
      <c r="AJ552" s="32">
        <v>0</v>
      </c>
      <c r="AK552" s="16"/>
      <c r="AL552" s="34">
        <f t="shared" si="360"/>
        <v>-0.3476177960827101</v>
      </c>
      <c r="AM552" s="34">
        <f t="shared" si="361"/>
        <v>0.23364002810843656</v>
      </c>
      <c r="AN552" s="34">
        <f t="shared" si="362"/>
        <v>0.35978357352911722</v>
      </c>
      <c r="AO552" s="34">
        <f t="shared" si="363"/>
        <v>0.28366341881029677</v>
      </c>
      <c r="AP552" s="34">
        <f t="shared" si="364"/>
        <v>-0.79681634673101909</v>
      </c>
      <c r="AQ552" s="34" t="str">
        <f t="shared" si="365"/>
        <v/>
      </c>
      <c r="AR552" s="34">
        <f t="shared" si="366"/>
        <v>-0.1714687854067827</v>
      </c>
      <c r="AS552" s="34">
        <f t="shared" si="367"/>
        <v>-0.95991233330143277</v>
      </c>
      <c r="AT552" s="34">
        <f t="shared" si="368"/>
        <v>-0.15074875333706975</v>
      </c>
      <c r="AU552" s="34">
        <f t="shared" si="369"/>
        <v>0.96676452770697607</v>
      </c>
      <c r="AV552" s="34">
        <f t="shared" si="370"/>
        <v>-7.926264212876355E-2</v>
      </c>
      <c r="AW552" s="34">
        <f t="shared" si="371"/>
        <v>-0.41165100414070804</v>
      </c>
      <c r="AX552" s="34">
        <f t="shared" si="372"/>
        <v>0.48232538445439599</v>
      </c>
      <c r="AY552" s="34">
        <f t="shared" si="373"/>
        <v>8.4552356887379734</v>
      </c>
      <c r="AZ552" s="34">
        <f t="shared" si="374"/>
        <v>-3.0012559132371845</v>
      </c>
      <c r="BA552" s="34">
        <f t="shared" si="375"/>
        <v>-1.9538260322040228</v>
      </c>
      <c r="BB552" s="34">
        <f t="shared" si="376"/>
        <v>1.1224701758181963</v>
      </c>
      <c r="BC552" s="34">
        <f t="shared" si="377"/>
        <v>2.3878693516884728</v>
      </c>
      <c r="BD552" s="34">
        <f t="shared" si="378"/>
        <v>-3.2189484757586464</v>
      </c>
      <c r="BE552" s="34">
        <f t="shared" si="379"/>
        <v>0.93712493119520424</v>
      </c>
      <c r="BF552" s="34" t="str">
        <f t="shared" si="380"/>
        <v/>
      </c>
      <c r="BG552" s="34">
        <f t="shared" si="381"/>
        <v>-0.258133953880894</v>
      </c>
      <c r="BH552" s="34">
        <f t="shared" si="382"/>
        <v>-0.11506432621005545</v>
      </c>
      <c r="BI552" s="19">
        <f t="shared" si="390"/>
        <v>-0.79702122933745279</v>
      </c>
      <c r="BJ552" s="19">
        <f t="shared" si="391"/>
        <v>0.39488047283995004</v>
      </c>
      <c r="BK552" s="19">
        <f t="shared" si="392"/>
        <v>0.36011307410144333</v>
      </c>
      <c r="BL552" s="19">
        <f t="shared" si="393"/>
        <v>-0.24918327470988993</v>
      </c>
      <c r="BM552" s="19">
        <f t="shared" si="394"/>
        <v>-1.0163334315942298</v>
      </c>
      <c r="BN552" s="19">
        <f t="shared" si="395"/>
        <v>0.17008149766124356</v>
      </c>
      <c r="BO552" s="19">
        <f t="shared" si="396"/>
        <v>-1.0430811661891985</v>
      </c>
      <c r="BP552" s="19">
        <f t="shared" si="397"/>
        <v>6.7353794185842947E-2</v>
      </c>
      <c r="BQ552" s="19">
        <f t="shared" si="398"/>
        <v>4.0538089463276314</v>
      </c>
      <c r="BR552" s="19">
        <f t="shared" si="399"/>
        <v>2.6164946462581233</v>
      </c>
      <c r="BS552" s="19">
        <f t="shared" si="400"/>
        <v>2.6641845221484024</v>
      </c>
      <c r="BT552" s="19">
        <f>IF(AND('[1]Ponderación por derecho'!$B$13&lt;&gt;1,'[1]Ponderación por derecho'!$B$13&lt;&gt;0),"Error ponderación",IFERROR(IF(SUM($BI$1126:$BS$1126)=0,0,SUMPRODUCT($BI$1126:$BS$1126,BI552:BS552)),""))</f>
        <v>-0.39154003922823621</v>
      </c>
      <c r="BU552" s="34">
        <f t="shared" si="401"/>
        <v>-0.39041956554641927</v>
      </c>
      <c r="BV552" s="16">
        <f t="shared" si="402"/>
        <v>0</v>
      </c>
      <c r="BW552" s="34">
        <f t="shared" si="383"/>
        <v>-1.0402902953150757</v>
      </c>
      <c r="BX552" s="34">
        <f t="shared" si="384"/>
        <v>-4.9550489627895586E-2</v>
      </c>
      <c r="BY552" s="34">
        <f t="shared" si="403"/>
        <v>-0.35533522120223776</v>
      </c>
      <c r="BZ552" s="34">
        <f t="shared" si="404"/>
        <v>0.48172533538173634</v>
      </c>
      <c r="CA552" s="19">
        <f t="shared" si="385"/>
        <v>0.36522359035220348</v>
      </c>
      <c r="CB552" s="16"/>
      <c r="CC552" s="5">
        <f t="shared" si="386"/>
        <v>25779</v>
      </c>
      <c r="CD552" s="6">
        <f t="shared" si="387"/>
        <v>1.7549160316551755E-6</v>
      </c>
      <c r="CE552" s="19">
        <f t="shared" si="388"/>
        <v>0.8618253695923912</v>
      </c>
      <c r="CF552" s="4">
        <f t="shared" si="389"/>
        <v>1.5124311575848341E-6</v>
      </c>
      <c r="CG552" s="3">
        <f>IF('Ponderación por derecho'!$D$20="Error ponderación","",CF552/$CF$1127)</f>
        <v>1.0160764393471493E-6</v>
      </c>
      <c r="CH552" s="39"/>
    </row>
    <row r="553" spans="1:86" ht="18.95" customHeight="1">
      <c r="A553" s="7">
        <v>25781</v>
      </c>
      <c r="B553" s="7" t="s">
        <v>549</v>
      </c>
      <c r="C553" s="7" t="s">
        <v>572</v>
      </c>
      <c r="D553" s="5">
        <v>0</v>
      </c>
      <c r="E553" s="5">
        <v>263</v>
      </c>
      <c r="F553" s="5">
        <v>46.255989999999997</v>
      </c>
      <c r="G553" s="5">
        <v>50.157359999999997</v>
      </c>
      <c r="H553" s="5">
        <v>58.339889999999997</v>
      </c>
      <c r="I553" s="5">
        <v>11.723050000000001</v>
      </c>
      <c r="J553" s="5">
        <v>14.06766</v>
      </c>
      <c r="K553" s="85"/>
      <c r="L553" s="85">
        <v>0</v>
      </c>
      <c r="M553" s="85"/>
      <c r="N553" s="85"/>
      <c r="O553" s="85">
        <v>0</v>
      </c>
      <c r="P553" s="85">
        <v>0</v>
      </c>
      <c r="Q553" s="85">
        <v>0</v>
      </c>
      <c r="R553" s="85">
        <v>0</v>
      </c>
      <c r="S553" s="85">
        <v>0</v>
      </c>
      <c r="T553" s="5">
        <v>0.99534880000000003</v>
      </c>
      <c r="U553" s="5">
        <v>0.1860465</v>
      </c>
      <c r="V553" s="5">
        <v>0.71162789999999998</v>
      </c>
      <c r="W553" s="5">
        <v>0.55348839999999999</v>
      </c>
      <c r="X553" s="5">
        <v>0.87906969999999995</v>
      </c>
      <c r="Y553" s="5">
        <v>0.93953489999999995</v>
      </c>
      <c r="Z553" s="5">
        <v>0.48181819999999997</v>
      </c>
      <c r="AA553" s="5">
        <v>0</v>
      </c>
      <c r="AB553" s="5">
        <v>0</v>
      </c>
      <c r="AC553" s="5">
        <v>0.48259999999999997</v>
      </c>
      <c r="AD553" s="40">
        <v>41732.471482889734</v>
      </c>
      <c r="AE553" s="19">
        <v>0.84811320000000001</v>
      </c>
      <c r="AF553" s="5">
        <v>0</v>
      </c>
      <c r="AG553" s="5">
        <v>0</v>
      </c>
      <c r="AH553" s="32">
        <v>0</v>
      </c>
      <c r="AI553" s="32">
        <v>0</v>
      </c>
      <c r="AJ553" s="32">
        <v>1</v>
      </c>
      <c r="AK553" s="16"/>
      <c r="AL553" s="34">
        <f t="shared" si="360"/>
        <v>-1.4162201202713658</v>
      </c>
      <c r="AM553" s="34">
        <f t="shared" si="361"/>
        <v>-0.60888603138742892</v>
      </c>
      <c r="AN553" s="34">
        <f t="shared" si="362"/>
        <v>-1.9319414511893951</v>
      </c>
      <c r="AO553" s="34">
        <f t="shared" si="363"/>
        <v>-0.7120368047132718</v>
      </c>
      <c r="AP553" s="34">
        <f t="shared" si="364"/>
        <v>-0.81422748991440397</v>
      </c>
      <c r="AQ553" s="34" t="str">
        <f t="shared" si="365"/>
        <v/>
      </c>
      <c r="AR553" s="34">
        <f t="shared" si="366"/>
        <v>-0.60911705809610017</v>
      </c>
      <c r="AS553" s="34" t="str">
        <f t="shared" si="367"/>
        <v/>
      </c>
      <c r="AT553" s="34" t="str">
        <f t="shared" si="368"/>
        <v/>
      </c>
      <c r="AU553" s="34">
        <f t="shared" si="369"/>
        <v>-0.42992876172112682</v>
      </c>
      <c r="AV553" s="34">
        <f t="shared" si="370"/>
        <v>-0.64879765232385067</v>
      </c>
      <c r="AW553" s="34">
        <f t="shared" si="371"/>
        <v>-0.41165100414070804</v>
      </c>
      <c r="AX553" s="34">
        <f t="shared" si="372"/>
        <v>-0.20200785050292994</v>
      </c>
      <c r="AY553" s="34">
        <f t="shared" si="373"/>
        <v>-0.21011422768154267</v>
      </c>
      <c r="AZ553" s="34">
        <f t="shared" si="374"/>
        <v>0.92694760463609815</v>
      </c>
      <c r="BA553" s="34">
        <f t="shared" si="375"/>
        <v>-0.18536820658778855</v>
      </c>
      <c r="BB553" s="34">
        <f t="shared" si="376"/>
        <v>-2.1773223571855662</v>
      </c>
      <c r="BC553" s="34">
        <f t="shared" si="377"/>
        <v>-0.88040140513683807</v>
      </c>
      <c r="BD553" s="34">
        <f t="shared" si="378"/>
        <v>0.86302074438703169</v>
      </c>
      <c r="BE553" s="34">
        <f t="shared" si="379"/>
        <v>1.1887694050431135</v>
      </c>
      <c r="BF553" s="34">
        <f t="shared" si="380"/>
        <v>3.8042578620983516</v>
      </c>
      <c r="BG553" s="34">
        <f t="shared" si="381"/>
        <v>-0.258133953880894</v>
      </c>
      <c r="BH553" s="34">
        <f t="shared" si="382"/>
        <v>-0.11506432621005545</v>
      </c>
      <c r="BI553" s="19">
        <f t="shared" si="390"/>
        <v>-1.0586548288885917</v>
      </c>
      <c r="BJ553" s="19">
        <f t="shared" si="391"/>
        <v>-1.1317751488896983</v>
      </c>
      <c r="BK553" s="19">
        <f t="shared" si="392"/>
        <v>-1.148310762704102</v>
      </c>
      <c r="BL553" s="19">
        <f t="shared" si="393"/>
        <v>-1.4162201202713658</v>
      </c>
      <c r="BM553" s="19">
        <f t="shared" si="394"/>
        <v>-0.12704516908283303</v>
      </c>
      <c r="BN553" s="19">
        <f t="shared" si="395"/>
        <v>-0.2920827891840343</v>
      </c>
      <c r="BO553" s="19">
        <f t="shared" si="396"/>
        <v>-6.5580068072627243E-2</v>
      </c>
      <c r="BP553" s="19">
        <f t="shared" si="397"/>
        <v>-0.80911398538714785</v>
      </c>
      <c r="BQ553" s="19">
        <f t="shared" si="398"/>
        <v>0.72597450471514779</v>
      </c>
      <c r="BR553" s="19">
        <f t="shared" si="399"/>
        <v>-0.62815610061126748</v>
      </c>
      <c r="BS553" s="19">
        <f t="shared" si="400"/>
        <v>-0.58046622472098797</v>
      </c>
      <c r="BT553" s="19">
        <f>IF(AND('[1]Ponderación por derecho'!$B$13&lt;&gt;1,'[1]Ponderación por derecho'!$B$13&lt;&gt;0),"Error ponderación",IFERROR(IF(SUM($BI$1126:$BS$1126)=0,0,SUMPRODUCT($BI$1126:$BS$1126,BI553:BS553)),""))</f>
        <v>-0.34676990056946361</v>
      </c>
      <c r="BU553" s="34">
        <f t="shared" si="401"/>
        <v>-0.34518665085507166</v>
      </c>
      <c r="BV553" s="16">
        <f t="shared" si="402"/>
        <v>0</v>
      </c>
      <c r="BW553" s="34">
        <f t="shared" si="383"/>
        <v>-0.43088090617642155</v>
      </c>
      <c r="BX553" s="34">
        <f t="shared" si="384"/>
        <v>-4.7200878485984324E-2</v>
      </c>
      <c r="BY553" s="34">
        <f t="shared" si="403"/>
        <v>0.73585719375712888</v>
      </c>
      <c r="BZ553" s="34">
        <f t="shared" si="404"/>
        <v>-8.5925136364907673E-2</v>
      </c>
      <c r="CA553" s="19">
        <f t="shared" si="385"/>
        <v>-6.6237964018625681E-2</v>
      </c>
      <c r="CB553" s="16"/>
      <c r="CC553" s="5">
        <f t="shared" si="386"/>
        <v>25781</v>
      </c>
      <c r="CD553" s="6">
        <f t="shared" si="387"/>
        <v>3.8461909693775925E-5</v>
      </c>
      <c r="CE553" s="19">
        <f t="shared" si="388"/>
        <v>0.84270947798765194</v>
      </c>
      <c r="CF553" s="4">
        <f t="shared" si="389"/>
        <v>3.2412215840450121E-5</v>
      </c>
      <c r="CG553" s="3">
        <f>IF('Ponderación por derecho'!$D$20="Error ponderación","",CF553/$CF$1127)</f>
        <v>2.1775066387224017E-5</v>
      </c>
      <c r="CH553" s="39"/>
    </row>
    <row r="554" spans="1:86" ht="18.95" customHeight="1">
      <c r="A554" s="7">
        <v>25785</v>
      </c>
      <c r="B554" s="7" t="s">
        <v>549</v>
      </c>
      <c r="C554" s="7" t="s">
        <v>571</v>
      </c>
      <c r="D554" s="5">
        <v>0</v>
      </c>
      <c r="E554" s="5">
        <v>318</v>
      </c>
      <c r="F554" s="5">
        <v>35.761699999999998</v>
      </c>
      <c r="G554" s="5">
        <v>42.081090000000003</v>
      </c>
      <c r="H554" s="5">
        <v>60.523139999999998</v>
      </c>
      <c r="I554" s="5">
        <v>19.603629999999999</v>
      </c>
      <c r="J554" s="5">
        <v>6.9940899999999999</v>
      </c>
      <c r="K554" s="85">
        <v>0</v>
      </c>
      <c r="L554" s="85">
        <v>8.1621000000000003E-3</v>
      </c>
      <c r="M554" s="85">
        <v>2.4247000000000001E-2</v>
      </c>
      <c r="N554" s="85">
        <v>0</v>
      </c>
      <c r="O554" s="85">
        <v>4.7140999999999997E-3</v>
      </c>
      <c r="P554" s="85">
        <v>1.27934E-2</v>
      </c>
      <c r="Q554" s="85">
        <v>6.8360000000000003E-4</v>
      </c>
      <c r="R554" s="85">
        <v>5.9966999999999998E-3</v>
      </c>
      <c r="S554" s="85">
        <v>1.5020999999999999E-3</v>
      </c>
      <c r="T554" s="5">
        <v>0.9844444</v>
      </c>
      <c r="U554" s="5">
        <v>0.15333330000000001</v>
      </c>
      <c r="V554" s="5">
        <v>0.79111109999999996</v>
      </c>
      <c r="W554" s="5">
        <v>0.71333340000000001</v>
      </c>
      <c r="X554" s="5">
        <v>0.71777780000000002</v>
      </c>
      <c r="Y554" s="5">
        <v>0.93555560000000004</v>
      </c>
      <c r="Z554" s="5">
        <v>0</v>
      </c>
      <c r="AA554" s="5">
        <v>0</v>
      </c>
      <c r="AB554" s="5">
        <v>0</v>
      </c>
      <c r="AC554" s="5">
        <v>0.57020000000000004</v>
      </c>
      <c r="AD554" s="40">
        <v>130920.1572327044</v>
      </c>
      <c r="AE554" s="19">
        <v>0.84811320000000001</v>
      </c>
      <c r="AF554" s="5">
        <v>0</v>
      </c>
      <c r="AG554" s="5">
        <v>0</v>
      </c>
      <c r="AH554" s="32">
        <v>0</v>
      </c>
      <c r="AI554" s="32">
        <v>0</v>
      </c>
      <c r="AJ554" s="32">
        <v>1</v>
      </c>
      <c r="AK554" s="16"/>
      <c r="AL554" s="34">
        <f t="shared" si="360"/>
        <v>-2.0568219955803935</v>
      </c>
      <c r="AM554" s="34">
        <f t="shared" si="361"/>
        <v>-1.4201547782904962</v>
      </c>
      <c r="AN554" s="34">
        <f t="shared" si="362"/>
        <v>-1.669419353481399</v>
      </c>
      <c r="AO554" s="34">
        <f t="shared" si="363"/>
        <v>-8.6518500899193176E-3</v>
      </c>
      <c r="AP554" s="34">
        <f t="shared" si="364"/>
        <v>-1.3484932373015968</v>
      </c>
      <c r="AQ554" s="34">
        <f t="shared" si="365"/>
        <v>-0.3929029539360685</v>
      </c>
      <c r="AR554" s="34">
        <f t="shared" si="366"/>
        <v>-0.32346328751309977</v>
      </c>
      <c r="AS554" s="34">
        <f t="shared" si="367"/>
        <v>-0.58264983965301664</v>
      </c>
      <c r="AT554" s="34">
        <f t="shared" si="368"/>
        <v>-0.15074875333706975</v>
      </c>
      <c r="AU554" s="34">
        <f t="shared" si="369"/>
        <v>-0.31017009541169643</v>
      </c>
      <c r="AV554" s="34">
        <f t="shared" si="370"/>
        <v>-0.33904727080824149</v>
      </c>
      <c r="AW554" s="34">
        <f t="shared" si="371"/>
        <v>-0.39249990673652585</v>
      </c>
      <c r="AX554" s="34">
        <f t="shared" si="372"/>
        <v>-1.0500187376612935E-2</v>
      </c>
      <c r="AY554" s="34">
        <f t="shared" si="373"/>
        <v>-0.15179377034936345</v>
      </c>
      <c r="AZ554" s="34">
        <f t="shared" si="374"/>
        <v>0.73751243167199287</v>
      </c>
      <c r="BA554" s="34">
        <f t="shared" si="375"/>
        <v>-0.49632226668001811</v>
      </c>
      <c r="BB554" s="34">
        <f t="shared" si="376"/>
        <v>-0.22767641618349591</v>
      </c>
      <c r="BC554" s="34">
        <f t="shared" si="377"/>
        <v>0.90462873720908865</v>
      </c>
      <c r="BD554" s="34">
        <f t="shared" si="378"/>
        <v>-1.0699590387091849</v>
      </c>
      <c r="BE554" s="34">
        <f t="shared" si="379"/>
        <v>1.1279255081672497</v>
      </c>
      <c r="BF554" s="34">
        <f t="shared" si="380"/>
        <v>-1.0161597436814094</v>
      </c>
      <c r="BG554" s="34">
        <f t="shared" si="381"/>
        <v>-0.258133953880894</v>
      </c>
      <c r="BH554" s="34">
        <f t="shared" si="382"/>
        <v>-0.11506432621005545</v>
      </c>
      <c r="BI554" s="19">
        <f t="shared" si="390"/>
        <v>-0.8528815246991619</v>
      </c>
      <c r="BJ554" s="19">
        <f t="shared" si="391"/>
        <v>-0.65709816066236393</v>
      </c>
      <c r="BK554" s="19">
        <f t="shared" si="392"/>
        <v>-0.57828103267477371</v>
      </c>
      <c r="BL554" s="19">
        <f t="shared" si="393"/>
        <v>-1.1037853744587316</v>
      </c>
      <c r="BM554" s="19">
        <f t="shared" si="394"/>
        <v>-0.90954079047415937</v>
      </c>
      <c r="BN554" s="19">
        <f t="shared" si="395"/>
        <v>-0.42264791940712843</v>
      </c>
      <c r="BO554" s="19">
        <f t="shared" si="396"/>
        <v>0.11212022494851591</v>
      </c>
      <c r="BP554" s="19">
        <f t="shared" si="397"/>
        <v>-1.0336610914785032</v>
      </c>
      <c r="BQ554" s="19">
        <f t="shared" si="398"/>
        <v>-1.0749251698703888</v>
      </c>
      <c r="BR554" s="19">
        <f t="shared" si="399"/>
        <v>-0.82224990660355035</v>
      </c>
      <c r="BS554" s="19">
        <f t="shared" si="400"/>
        <v>-0.77456003071327073</v>
      </c>
      <c r="BT554" s="19">
        <f>IF(AND('[1]Ponderación por derecho'!$B$13&lt;&gt;1,'[1]Ponderación por derecho'!$B$13&lt;&gt;0),"Error ponderación",IFERROR(IF(SUM($BI$1126:$BS$1126)=0,0,SUMPRODUCT($BI$1126:$BS$1126,BI554:BS554)),""))</f>
        <v>-0.20215389548035334</v>
      </c>
      <c r="BU554" s="34">
        <f t="shared" si="401"/>
        <v>-0.19907579176088286</v>
      </c>
      <c r="BV554" s="16">
        <f t="shared" si="402"/>
        <v>0</v>
      </c>
      <c r="BW554" s="34">
        <f t="shared" si="383"/>
        <v>0.83715383226885565</v>
      </c>
      <c r="BX554" s="34">
        <f t="shared" si="384"/>
        <v>-4.2179455773338058E-2</v>
      </c>
      <c r="BY554" s="34">
        <f t="shared" si="403"/>
        <v>0.73585719375712888</v>
      </c>
      <c r="BZ554" s="34">
        <f t="shared" si="404"/>
        <v>-0.51027719008421546</v>
      </c>
      <c r="CA554" s="19">
        <f t="shared" si="385"/>
        <v>-0.38878080650903812</v>
      </c>
      <c r="CB554" s="16"/>
      <c r="CC554" s="5">
        <f t="shared" si="386"/>
        <v>25785</v>
      </c>
      <c r="CD554" s="6">
        <f t="shared" si="387"/>
        <v>4.6505274838862148E-5</v>
      </c>
      <c r="CE554" s="19">
        <f t="shared" si="388"/>
        <v>0.69370665978590662</v>
      </c>
      <c r="CF554" s="4">
        <f t="shared" si="389"/>
        <v>3.226101887089263E-5</v>
      </c>
      <c r="CG554" s="3">
        <f>IF('Ponderación por derecho'!$D$20="Error ponderación","",CF554/$CF$1127)</f>
        <v>2.1673489745075637E-5</v>
      </c>
      <c r="CH554" s="39"/>
    </row>
    <row r="555" spans="1:86" ht="18.95" customHeight="1">
      <c r="A555" s="7">
        <v>25793</v>
      </c>
      <c r="B555" s="7" t="s">
        <v>549</v>
      </c>
      <c r="C555" s="7" t="s">
        <v>570</v>
      </c>
      <c r="D555" s="5">
        <v>0</v>
      </c>
      <c r="E555" s="5">
        <v>115</v>
      </c>
      <c r="F555" s="5">
        <v>59.775129999999997</v>
      </c>
      <c r="G555" s="5">
        <v>55.170659999999998</v>
      </c>
      <c r="H555" s="5">
        <v>67.804379999999995</v>
      </c>
      <c r="I555" s="5">
        <v>11.946</v>
      </c>
      <c r="J555" s="5">
        <v>15.59858</v>
      </c>
      <c r="K555" s="85"/>
      <c r="L555" s="85">
        <v>0</v>
      </c>
      <c r="M555" s="85">
        <v>0</v>
      </c>
      <c r="N555" s="85">
        <v>0</v>
      </c>
      <c r="O555" s="85">
        <v>0</v>
      </c>
      <c r="P555" s="85">
        <v>0</v>
      </c>
      <c r="Q555" s="85">
        <v>0</v>
      </c>
      <c r="R555" s="85">
        <v>0</v>
      </c>
      <c r="S555" s="85">
        <v>0</v>
      </c>
      <c r="T555" s="5">
        <v>0.97297299999999998</v>
      </c>
      <c r="U555" s="5">
        <v>0.1081081</v>
      </c>
      <c r="V555" s="5">
        <v>0.78378380000000003</v>
      </c>
      <c r="W555" s="5">
        <v>0.67567569999999999</v>
      </c>
      <c r="X555" s="5">
        <v>0.79279279999999996</v>
      </c>
      <c r="Y555" s="5">
        <v>0.91891889999999998</v>
      </c>
      <c r="Z555" s="5">
        <v>0.31034479999999998</v>
      </c>
      <c r="AA555" s="5">
        <v>0</v>
      </c>
      <c r="AB555" s="5">
        <v>0</v>
      </c>
      <c r="AC555" s="5">
        <v>0.50160000000000005</v>
      </c>
      <c r="AD555" s="40">
        <v>64717.391304347824</v>
      </c>
      <c r="AE555" s="19">
        <v>0.28962260000000001</v>
      </c>
      <c r="AF555" s="5">
        <v>0</v>
      </c>
      <c r="AG555" s="5">
        <v>0</v>
      </c>
      <c r="AH555" s="32">
        <v>0</v>
      </c>
      <c r="AI555" s="32">
        <v>0</v>
      </c>
      <c r="AJ555" s="32">
        <v>0</v>
      </c>
      <c r="AK555" s="16"/>
      <c r="AL555" s="34">
        <f t="shared" si="360"/>
        <v>-0.59097263458483629</v>
      </c>
      <c r="AM555" s="34">
        <f t="shared" si="361"/>
        <v>-0.10529543710948226</v>
      </c>
      <c r="AN555" s="34">
        <f t="shared" si="362"/>
        <v>-0.79389598294876806</v>
      </c>
      <c r="AO555" s="34">
        <f t="shared" si="363"/>
        <v>-0.69213729533283586</v>
      </c>
      <c r="AP555" s="34">
        <f t="shared" si="364"/>
        <v>-0.69859731759830324</v>
      </c>
      <c r="AQ555" s="34" t="str">
        <f t="shared" si="365"/>
        <v/>
      </c>
      <c r="AR555" s="34">
        <f t="shared" si="366"/>
        <v>-0.60911705809610017</v>
      </c>
      <c r="AS555" s="34">
        <f t="shared" si="367"/>
        <v>-0.95991233330143277</v>
      </c>
      <c r="AT555" s="34">
        <f t="shared" si="368"/>
        <v>-0.15074875333706975</v>
      </c>
      <c r="AU555" s="34">
        <f t="shared" si="369"/>
        <v>-0.42992876172112682</v>
      </c>
      <c r="AV555" s="34">
        <f t="shared" si="370"/>
        <v>-0.64879765232385067</v>
      </c>
      <c r="AW555" s="34">
        <f t="shared" si="371"/>
        <v>-0.41165100414070804</v>
      </c>
      <c r="AX555" s="34">
        <f t="shared" si="372"/>
        <v>-0.20200785050292994</v>
      </c>
      <c r="AY555" s="34">
        <f t="shared" si="373"/>
        <v>-0.21011422768154267</v>
      </c>
      <c r="AZ555" s="34">
        <f t="shared" si="374"/>
        <v>0.53822713003775036</v>
      </c>
      <c r="BA555" s="34">
        <f t="shared" si="375"/>
        <v>-0.92620865989386159</v>
      </c>
      <c r="BB555" s="34">
        <f t="shared" si="376"/>
        <v>-0.40740799095029351</v>
      </c>
      <c r="BC555" s="34">
        <f t="shared" si="377"/>
        <v>0.48409553572377334</v>
      </c>
      <c r="BD555" s="34">
        <f t="shared" si="378"/>
        <v>-0.17095246473391004</v>
      </c>
      <c r="BE555" s="34">
        <f t="shared" si="379"/>
        <v>0.87354869336195551</v>
      </c>
      <c r="BF555" s="34">
        <f t="shared" si="380"/>
        <v>2.0887282364368152</v>
      </c>
      <c r="BG555" s="34">
        <f t="shared" si="381"/>
        <v>-0.258133953880894</v>
      </c>
      <c r="BH555" s="34">
        <f t="shared" si="382"/>
        <v>-0.11506432621005545</v>
      </c>
      <c r="BI555" s="19">
        <f t="shared" si="390"/>
        <v>-0.86005232142131482</v>
      </c>
      <c r="BJ555" s="19">
        <f t="shared" si="391"/>
        <v>-0.37394016205195868</v>
      </c>
      <c r="BK555" s="19">
        <f t="shared" si="392"/>
        <v>-0.35559647738749861</v>
      </c>
      <c r="BL555" s="19">
        <f t="shared" si="393"/>
        <v>-0.370860693960953</v>
      </c>
      <c r="BM555" s="19">
        <f t="shared" si="394"/>
        <v>-0.43315951468444669</v>
      </c>
      <c r="BN555" s="19">
        <f t="shared" si="395"/>
        <v>-0.12207386451557718</v>
      </c>
      <c r="BO555" s="19">
        <f t="shared" si="396"/>
        <v>-0.1885203898119312</v>
      </c>
      <c r="BP555" s="19">
        <f t="shared" si="397"/>
        <v>-0.3964902425438831</v>
      </c>
      <c r="BQ555" s="19">
        <f t="shared" si="398"/>
        <v>0.42921379139014543</v>
      </c>
      <c r="BR555" s="19">
        <f t="shared" si="399"/>
        <v>-0.35307360538242433</v>
      </c>
      <c r="BS555" s="19">
        <f t="shared" si="400"/>
        <v>-0.30538372949214482</v>
      </c>
      <c r="BT555" s="19">
        <f>IF(AND('[1]Ponderación por derecho'!$B$13&lt;&gt;1,'[1]Ponderación por derecho'!$B$13&lt;&gt;0),"Error ponderación",IFERROR(IF(SUM($BI$1126:$BS$1126)=0,0,SUMPRODUCT($BI$1126:$BS$1126,BI555:BS555)),""))</f>
        <v>-0.20567038667103049</v>
      </c>
      <c r="BU555" s="34">
        <f t="shared" si="401"/>
        <v>-0.20262863190848887</v>
      </c>
      <c r="BV555" s="16">
        <f t="shared" si="402"/>
        <v>0</v>
      </c>
      <c r="BW555" s="34">
        <f t="shared" si="383"/>
        <v>-0.15585054053189709</v>
      </c>
      <c r="BX555" s="34">
        <f t="shared" si="384"/>
        <v>-4.5906787295373265E-2</v>
      </c>
      <c r="BY555" s="34">
        <f t="shared" si="403"/>
        <v>-1.5712358600469873</v>
      </c>
      <c r="BZ555" s="34">
        <f t="shared" si="404"/>
        <v>0.59099772929141925</v>
      </c>
      <c r="CA555" s="19">
        <f t="shared" si="385"/>
        <v>0.44827969489664937</v>
      </c>
      <c r="CB555" s="16"/>
      <c r="CC555" s="5">
        <f t="shared" si="386"/>
        <v>25793</v>
      </c>
      <c r="CD555" s="6">
        <f t="shared" si="387"/>
        <v>1.6817945303362099E-5</v>
      </c>
      <c r="CE555" s="19">
        <f t="shared" si="388"/>
        <v>1.1475101726450416</v>
      </c>
      <c r="CF555" s="4">
        <f t="shared" si="389"/>
        <v>1.929876331859591E-5</v>
      </c>
      <c r="CG555" s="3">
        <f>IF('Ponderación por derecho'!$D$20="Error ponderación","",CF555/$CF$1127)</f>
        <v>1.2965230594611321E-5</v>
      </c>
      <c r="CH555" s="39"/>
    </row>
    <row r="556" spans="1:86" ht="18.95" customHeight="1">
      <c r="A556" s="7">
        <v>25797</v>
      </c>
      <c r="B556" s="7" t="s">
        <v>549</v>
      </c>
      <c r="C556" s="7" t="s">
        <v>569</v>
      </c>
      <c r="D556" s="5">
        <v>0</v>
      </c>
      <c r="E556" s="5">
        <v>327</v>
      </c>
      <c r="F556" s="5">
        <v>52.974429999999998</v>
      </c>
      <c r="G556" s="5">
        <v>53.256970000000003</v>
      </c>
      <c r="H556" s="5">
        <v>74.213840000000005</v>
      </c>
      <c r="I556" s="5">
        <v>9.0071899999999996</v>
      </c>
      <c r="J556" s="5">
        <v>11.87781</v>
      </c>
      <c r="K556" s="85">
        <v>1.31322E-2</v>
      </c>
      <c r="L556" s="85">
        <v>1.2305999999999999E-2</v>
      </c>
      <c r="M556" s="85">
        <v>1.0692800000000001E-2</v>
      </c>
      <c r="N556" s="85">
        <v>0</v>
      </c>
      <c r="O556" s="85">
        <v>1.48989E-2</v>
      </c>
      <c r="P556" s="85">
        <v>2.1467699999999999E-2</v>
      </c>
      <c r="Q556" s="85">
        <v>6.648E-4</v>
      </c>
      <c r="R556" s="85">
        <v>1.9262999999999999E-3</v>
      </c>
      <c r="S556" s="85">
        <v>1.0485E-3</v>
      </c>
      <c r="T556" s="5">
        <v>0.98738170000000003</v>
      </c>
      <c r="U556" s="5">
        <v>0.25552049999999998</v>
      </c>
      <c r="V556" s="5">
        <v>0.82018919999999995</v>
      </c>
      <c r="W556" s="5">
        <v>0.58359620000000001</v>
      </c>
      <c r="X556" s="5">
        <v>0.66561510000000002</v>
      </c>
      <c r="Y556" s="5">
        <v>0.79810729999999996</v>
      </c>
      <c r="Z556" s="5">
        <v>0.17557249999999999</v>
      </c>
      <c r="AA556" s="5">
        <v>0</v>
      </c>
      <c r="AB556" s="5">
        <v>0</v>
      </c>
      <c r="AC556" s="5">
        <v>0.54310000000000003</v>
      </c>
      <c r="AD556" s="40">
        <v>114032.01834862385</v>
      </c>
      <c r="AE556" s="19">
        <v>0.65943399999999996</v>
      </c>
      <c r="AF556" s="5">
        <v>0</v>
      </c>
      <c r="AG556" s="5">
        <v>0</v>
      </c>
      <c r="AH556" s="32">
        <v>1</v>
      </c>
      <c r="AI556" s="32">
        <v>0</v>
      </c>
      <c r="AJ556" s="32">
        <v>0</v>
      </c>
      <c r="AK556" s="16"/>
      <c r="AL556" s="34">
        <f t="shared" si="360"/>
        <v>-1.0061070718277658</v>
      </c>
      <c r="AM556" s="34">
        <f t="shared" si="361"/>
        <v>-0.2975273570751259</v>
      </c>
      <c r="AN556" s="34">
        <f t="shared" si="362"/>
        <v>-2.319868104770606E-2</v>
      </c>
      <c r="AO556" s="34">
        <f t="shared" si="363"/>
        <v>-0.95444219402007135</v>
      </c>
      <c r="AP556" s="34">
        <f t="shared" si="364"/>
        <v>-0.97962655246921637</v>
      </c>
      <c r="AQ556" s="34">
        <f t="shared" si="365"/>
        <v>-2.1418894898140819E-2</v>
      </c>
      <c r="AR556" s="34">
        <f t="shared" si="366"/>
        <v>-0.17843680414253399</v>
      </c>
      <c r="AS556" s="34">
        <f t="shared" si="367"/>
        <v>-0.79354154961339773</v>
      </c>
      <c r="AT556" s="34">
        <f t="shared" si="368"/>
        <v>-0.15074875333706975</v>
      </c>
      <c r="AU556" s="34">
        <f t="shared" si="369"/>
        <v>-5.1431828376994795E-2</v>
      </c>
      <c r="AV556" s="34">
        <f t="shared" si="370"/>
        <v>-0.12902743758323101</v>
      </c>
      <c r="AW556" s="34">
        <f t="shared" si="371"/>
        <v>-0.39302658993020434</v>
      </c>
      <c r="AX556" s="34">
        <f t="shared" si="372"/>
        <v>-0.14049048070283582</v>
      </c>
      <c r="AY556" s="34">
        <f t="shared" si="373"/>
        <v>-0.16940522061624083</v>
      </c>
      <c r="AZ556" s="34">
        <f t="shared" si="374"/>
        <v>0.78854026754993856</v>
      </c>
      <c r="BA556" s="34">
        <f t="shared" si="375"/>
        <v>0.47501421918674752</v>
      </c>
      <c r="BB556" s="34">
        <f t="shared" si="376"/>
        <v>0.48558122363287171</v>
      </c>
      <c r="BC556" s="34">
        <f t="shared" si="377"/>
        <v>-0.54417987478103891</v>
      </c>
      <c r="BD556" s="34">
        <f t="shared" si="378"/>
        <v>-1.6950954809714007</v>
      </c>
      <c r="BE556" s="34">
        <f t="shared" si="379"/>
        <v>-0.9736728108745325</v>
      </c>
      <c r="BF556" s="34">
        <f t="shared" si="380"/>
        <v>0.74037990154321509</v>
      </c>
      <c r="BG556" s="34">
        <f t="shared" si="381"/>
        <v>-0.258133953880894</v>
      </c>
      <c r="BH556" s="34">
        <f t="shared" si="382"/>
        <v>-0.11506432621005545</v>
      </c>
      <c r="BI556" s="19">
        <f t="shared" si="390"/>
        <v>0.14346554774696688</v>
      </c>
      <c r="BJ556" s="19">
        <f t="shared" si="391"/>
        <v>3.205687471737273E-3</v>
      </c>
      <c r="BK556" s="19">
        <f t="shared" si="392"/>
        <v>-0.78127616540740075</v>
      </c>
      <c r="BL556" s="19">
        <f t="shared" si="393"/>
        <v>-0.57842791258241777</v>
      </c>
      <c r="BM556" s="19">
        <f t="shared" si="394"/>
        <v>-0.90871795393920396</v>
      </c>
      <c r="BN556" s="19">
        <f t="shared" si="395"/>
        <v>-0.70293577342850977</v>
      </c>
      <c r="BO556" s="19">
        <f t="shared" si="396"/>
        <v>-0.18630950546677905</v>
      </c>
      <c r="BP556" s="19">
        <f t="shared" si="397"/>
        <v>-0.57329877626530079</v>
      </c>
      <c r="BQ556" s="19">
        <f t="shared" si="398"/>
        <v>-0.14504413030026386</v>
      </c>
      <c r="BR556" s="19">
        <f t="shared" si="399"/>
        <v>-0.47788208210830024</v>
      </c>
      <c r="BS556" s="19">
        <f t="shared" si="400"/>
        <v>-0.43019220621802073</v>
      </c>
      <c r="BT556" s="19">
        <f>IF(AND('[1]Ponderación por derecho'!$B$13&lt;&gt;1,'[1]Ponderación por derecho'!$B$13&lt;&gt;0),"Error ponderación",IFERROR(IF(SUM($BI$1126:$BS$1126)=0,0,SUMPRODUCT($BI$1126:$BS$1126,BI556:BS556)),""))</f>
        <v>-0.30339434726759495</v>
      </c>
      <c r="BU556" s="34">
        <f t="shared" si="401"/>
        <v>-0.30136273694791699</v>
      </c>
      <c r="BV556" s="16">
        <f t="shared" si="402"/>
        <v>0</v>
      </c>
      <c r="BW556" s="34">
        <f t="shared" si="383"/>
        <v>0.44487367916535109</v>
      </c>
      <c r="BX556" s="34">
        <f t="shared" si="384"/>
        <v>-4.3130287532833766E-2</v>
      </c>
      <c r="BY556" s="34">
        <f t="shared" si="403"/>
        <v>-4.3565900771799115E-2</v>
      </c>
      <c r="BZ556" s="34">
        <f t="shared" si="404"/>
        <v>-0.11939249695357274</v>
      </c>
      <c r="CA556" s="19">
        <f t="shared" si="385"/>
        <v>-9.1675940623918303E-2</v>
      </c>
      <c r="CB556" s="16"/>
      <c r="CC556" s="5">
        <f t="shared" si="386"/>
        <v>25797</v>
      </c>
      <c r="CD556" s="6">
        <f t="shared" si="387"/>
        <v>4.782146186260353E-5</v>
      </c>
      <c r="CE556" s="19">
        <f t="shared" si="388"/>
        <v>0.86923672837572252</v>
      </c>
      <c r="CF556" s="4">
        <f t="shared" si="389"/>
        <v>4.1568171055593876E-5</v>
      </c>
      <c r="CG556" s="3">
        <f>IF('Ponderación por derecho'!$D$20="Error ponderación","",CF556/$CF$1127)</f>
        <v>2.792618958193604E-5</v>
      </c>
      <c r="CH556" s="39"/>
    </row>
    <row r="557" spans="1:86" ht="18.95" customHeight="1">
      <c r="A557" s="7">
        <v>25799</v>
      </c>
      <c r="B557" s="7" t="s">
        <v>549</v>
      </c>
      <c r="C557" s="7" t="s">
        <v>568</v>
      </c>
      <c r="D557" s="5">
        <v>0</v>
      </c>
      <c r="E557" s="5">
        <v>464</v>
      </c>
      <c r="F557" s="5">
        <v>31.95241</v>
      </c>
      <c r="G557" s="5">
        <v>40.537460000000003</v>
      </c>
      <c r="H557" s="5">
        <v>54.600320000000004</v>
      </c>
      <c r="I557" s="5">
        <v>12.60533</v>
      </c>
      <c r="J557" s="5">
        <v>6.4951040000000004</v>
      </c>
      <c r="K557" s="85">
        <v>1.5050600000000001E-2</v>
      </c>
      <c r="L557" s="85">
        <v>4.6448799999999998E-2</v>
      </c>
      <c r="M557" s="85">
        <v>1.65527E-2</v>
      </c>
      <c r="N557" s="85">
        <v>0</v>
      </c>
      <c r="O557" s="85">
        <v>5.2484999999999997E-3</v>
      </c>
      <c r="P557" s="85">
        <v>1.7605800000000001E-2</v>
      </c>
      <c r="Q557" s="85">
        <v>0</v>
      </c>
      <c r="R557" s="85">
        <v>2.6778000000000001E-3</v>
      </c>
      <c r="S557" s="85">
        <v>7.3890000000000002E-4</v>
      </c>
      <c r="T557" s="5">
        <v>0.93680300000000005</v>
      </c>
      <c r="U557" s="5">
        <v>0.26022299999999998</v>
      </c>
      <c r="V557" s="5">
        <v>0.8085502</v>
      </c>
      <c r="W557" s="5">
        <v>0.68773229999999996</v>
      </c>
      <c r="X557" s="5">
        <v>0.75092939999999997</v>
      </c>
      <c r="Y557" s="5">
        <v>0.93308550000000001</v>
      </c>
      <c r="Z557" s="5">
        <v>6.18557E-2</v>
      </c>
      <c r="AA557" s="5">
        <v>0</v>
      </c>
      <c r="AB557" s="5">
        <v>0</v>
      </c>
      <c r="AC557" s="5">
        <v>0.71079999999999999</v>
      </c>
      <c r="AD557" s="40">
        <v>132941.81034482759</v>
      </c>
      <c r="AE557" s="19">
        <v>0.84811320000000001</v>
      </c>
      <c r="AF557" s="5">
        <v>0</v>
      </c>
      <c r="AG557" s="5">
        <v>0</v>
      </c>
      <c r="AH557" s="32">
        <v>1</v>
      </c>
      <c r="AI557" s="32">
        <v>0</v>
      </c>
      <c r="AJ557" s="32">
        <v>0</v>
      </c>
      <c r="AK557" s="16"/>
      <c r="AL557" s="34">
        <f t="shared" si="360"/>
        <v>-2.2893520969589454</v>
      </c>
      <c r="AM557" s="34">
        <f t="shared" si="361"/>
        <v>-1.5752138310192909</v>
      </c>
      <c r="AN557" s="34">
        <f t="shared" si="362"/>
        <v>-2.381601252369236</v>
      </c>
      <c r="AO557" s="34">
        <f t="shared" si="363"/>
        <v>-0.63328847936601418</v>
      </c>
      <c r="AP557" s="34">
        <f t="shared" si="364"/>
        <v>-1.386181579712253</v>
      </c>
      <c r="AQ557" s="34">
        <f t="shared" si="365"/>
        <v>3.2848860608047079E-2</v>
      </c>
      <c r="AR557" s="34">
        <f t="shared" si="366"/>
        <v>1.0164786659278235</v>
      </c>
      <c r="AS557" s="34">
        <f t="shared" si="367"/>
        <v>-0.70236653882730649</v>
      </c>
      <c r="AT557" s="34">
        <f t="shared" si="368"/>
        <v>-0.15074875333706975</v>
      </c>
      <c r="AU557" s="34">
        <f t="shared" si="369"/>
        <v>-0.29659400850735418</v>
      </c>
      <c r="AV557" s="34">
        <f t="shared" si="370"/>
        <v>-0.22253072821552036</v>
      </c>
      <c r="AW557" s="34">
        <f t="shared" si="371"/>
        <v>-0.41165100414070804</v>
      </c>
      <c r="AX557" s="34">
        <f t="shared" si="372"/>
        <v>-0.11649094615226177</v>
      </c>
      <c r="AY557" s="34">
        <f t="shared" si="373"/>
        <v>-0.18142573429045872</v>
      </c>
      <c r="AZ557" s="34">
        <f t="shared" si="374"/>
        <v>-9.0131166256557482E-2</v>
      </c>
      <c r="BA557" s="34">
        <f t="shared" si="375"/>
        <v>0.51971365145212389</v>
      </c>
      <c r="BB557" s="34">
        <f t="shared" si="376"/>
        <v>0.2000878224194956</v>
      </c>
      <c r="BC557" s="34">
        <f t="shared" si="377"/>
        <v>0.61873468248599828</v>
      </c>
      <c r="BD557" s="34">
        <f t="shared" si="378"/>
        <v>-0.67265841433007811</v>
      </c>
      <c r="BE557" s="34">
        <f t="shared" si="379"/>
        <v>1.0901574309493782</v>
      </c>
      <c r="BF557" s="34">
        <f t="shared" si="380"/>
        <v>-0.39731573717059021</v>
      </c>
      <c r="BG557" s="34">
        <f t="shared" si="381"/>
        <v>-0.258133953880894</v>
      </c>
      <c r="BH557" s="34">
        <f t="shared" si="382"/>
        <v>-0.11506432621005545</v>
      </c>
      <c r="BI557" s="19">
        <f t="shared" si="390"/>
        <v>-0.6096795801030217</v>
      </c>
      <c r="BJ557" s="19">
        <f t="shared" si="391"/>
        <v>-0.11954911422399057</v>
      </c>
      <c r="BK557" s="19">
        <f t="shared" si="392"/>
        <v>-0.79099465110008449</v>
      </c>
      <c r="BL557" s="19">
        <f t="shared" si="393"/>
        <v>-1.2200504251480075</v>
      </c>
      <c r="BM557" s="19">
        <f t="shared" si="394"/>
        <v>-0.78514466751656176</v>
      </c>
      <c r="BN557" s="19">
        <f t="shared" si="395"/>
        <v>-0.47390846474169579</v>
      </c>
      <c r="BO557" s="19">
        <f t="shared" si="396"/>
        <v>-0.37835688325442662</v>
      </c>
      <c r="BP557" s="19">
        <f t="shared" si="397"/>
        <v>-1.2029215215556035</v>
      </c>
      <c r="BQ557" s="19">
        <f t="shared" si="398"/>
        <v>-0.95603118947333143</v>
      </c>
      <c r="BR557" s="19">
        <f t="shared" si="399"/>
        <v>-0.90963726171009929</v>
      </c>
      <c r="BS557" s="19">
        <f t="shared" si="400"/>
        <v>-0.86194738581981978</v>
      </c>
      <c r="BT557" s="19">
        <f>IF(AND('[1]Ponderación por derecho'!$B$13&lt;&gt;1,'[1]Ponderación por derecho'!$B$13&lt;&gt;0),"Error ponderación",IFERROR(IF(SUM($BI$1126:$BS$1126)=0,0,SUMPRODUCT($BI$1126:$BS$1126,BI557:BS557)),""))</f>
        <v>-0.35526080389452019</v>
      </c>
      <c r="BU557" s="34">
        <f t="shared" si="401"/>
        <v>-0.35376532220299939</v>
      </c>
      <c r="BV557" s="16">
        <f t="shared" si="402"/>
        <v>0</v>
      </c>
      <c r="BW557" s="34">
        <f t="shared" si="383"/>
        <v>2.872378538038328</v>
      </c>
      <c r="BX557" s="34">
        <f t="shared" si="384"/>
        <v>-4.2065633166899048E-2</v>
      </c>
      <c r="BY557" s="34">
        <f t="shared" si="403"/>
        <v>0.73585719375712888</v>
      </c>
      <c r="BZ557" s="34">
        <f t="shared" si="404"/>
        <v>-1.1887233662095193</v>
      </c>
      <c r="CA557" s="19">
        <f t="shared" si="385"/>
        <v>-0.9</v>
      </c>
      <c r="CB557" s="16"/>
      <c r="CC557" s="5">
        <f t="shared" si="386"/>
        <v>25799</v>
      </c>
      <c r="CD557" s="6">
        <f t="shared" si="387"/>
        <v>6.7856753224000121E-5</v>
      </c>
      <c r="CE557" s="19">
        <f t="shared" si="388"/>
        <v>0.16835796887427318</v>
      </c>
      <c r="CF557" s="4">
        <f t="shared" si="389"/>
        <v>1.1424225147195449E-5</v>
      </c>
      <c r="CG557" s="3">
        <f>IF('Ponderación por derecho'!$D$20="Error ponderación","",CF557/$CF$1127)</f>
        <v>7.674984710311626E-6</v>
      </c>
      <c r="CH557" s="39"/>
    </row>
    <row r="558" spans="1:86" ht="18.95" customHeight="1">
      <c r="A558" s="7">
        <v>25805</v>
      </c>
      <c r="B558" s="7" t="s">
        <v>549</v>
      </c>
      <c r="C558" s="7" t="s">
        <v>567</v>
      </c>
      <c r="D558" s="5">
        <v>0</v>
      </c>
      <c r="E558" s="5">
        <v>851</v>
      </c>
      <c r="F558" s="5">
        <v>67.886859999999999</v>
      </c>
      <c r="G558" s="5">
        <v>57.505569999999999</v>
      </c>
      <c r="H558" s="5">
        <v>74.928200000000004</v>
      </c>
      <c r="I558" s="5">
        <v>10.04214</v>
      </c>
      <c r="J558" s="5">
        <v>20.72325</v>
      </c>
      <c r="K558" s="85">
        <v>0</v>
      </c>
      <c r="L558" s="85">
        <v>0</v>
      </c>
      <c r="M558" s="85">
        <v>2.0253400000000001E-2</v>
      </c>
      <c r="N558" s="85">
        <v>0</v>
      </c>
      <c r="O558" s="85">
        <v>2.4807000000000002E-3</v>
      </c>
      <c r="P558" s="85">
        <v>0</v>
      </c>
      <c r="Q558" s="85">
        <v>1.8046E-3</v>
      </c>
      <c r="R558" s="85">
        <v>0</v>
      </c>
      <c r="S558" s="85">
        <v>8.1749999999999998E-4</v>
      </c>
      <c r="T558" s="5">
        <v>0.96244629999999998</v>
      </c>
      <c r="U558" s="5">
        <v>8.9055800000000004E-2</v>
      </c>
      <c r="V558" s="5">
        <v>0.76609439999999995</v>
      </c>
      <c r="W558" s="5">
        <v>0.67274679999999998</v>
      </c>
      <c r="X558" s="5">
        <v>0.77360519999999999</v>
      </c>
      <c r="Y558" s="5">
        <v>0.89270389999999999</v>
      </c>
      <c r="Z558" s="5">
        <v>9.5890400000000001E-2</v>
      </c>
      <c r="AA558" s="5">
        <v>0</v>
      </c>
      <c r="AB558" s="5">
        <v>1.1750899999999999E-3</v>
      </c>
      <c r="AC558" s="5">
        <v>0.44650000000000001</v>
      </c>
      <c r="AD558" s="40">
        <v>127004.70035252644</v>
      </c>
      <c r="AE558" s="19">
        <v>0.35377360000000002</v>
      </c>
      <c r="AF558" s="5">
        <v>0</v>
      </c>
      <c r="AG558" s="5">
        <v>0</v>
      </c>
      <c r="AH558" s="32">
        <v>1</v>
      </c>
      <c r="AI558" s="32">
        <v>0</v>
      </c>
      <c r="AJ558" s="32">
        <v>0</v>
      </c>
      <c r="AK558" s="16"/>
      <c r="AL558" s="34">
        <f t="shared" si="360"/>
        <v>-9.5809126619981019E-2</v>
      </c>
      <c r="AM558" s="34">
        <f t="shared" si="361"/>
        <v>0.12924841913002472</v>
      </c>
      <c r="AN558" s="34">
        <f t="shared" si="362"/>
        <v>6.269862146858099E-2</v>
      </c>
      <c r="AO558" s="34">
        <f t="shared" si="363"/>
        <v>-0.86206723446285116</v>
      </c>
      <c r="AP558" s="34">
        <f t="shared" si="364"/>
        <v>-0.31153171314924499</v>
      </c>
      <c r="AQ558" s="34">
        <f t="shared" si="365"/>
        <v>-0.3929029539360685</v>
      </c>
      <c r="AR558" s="34">
        <f t="shared" si="366"/>
        <v>-0.60911705809610017</v>
      </c>
      <c r="AS558" s="34">
        <f t="shared" si="367"/>
        <v>-0.64478682545061272</v>
      </c>
      <c r="AT558" s="34">
        <f t="shared" si="368"/>
        <v>-0.15074875333706975</v>
      </c>
      <c r="AU558" s="34">
        <f t="shared" si="369"/>
        <v>-0.36690818016498589</v>
      </c>
      <c r="AV558" s="34">
        <f t="shared" si="370"/>
        <v>-0.64879765232385067</v>
      </c>
      <c r="AW558" s="34">
        <f t="shared" si="371"/>
        <v>-0.36109502056027037</v>
      </c>
      <c r="AX558" s="34">
        <f t="shared" si="372"/>
        <v>-0.20200785050292994</v>
      </c>
      <c r="AY558" s="34">
        <f t="shared" si="373"/>
        <v>-0.17837401473363207</v>
      </c>
      <c r="AZ558" s="34">
        <f t="shared" si="374"/>
        <v>0.35535349781211301</v>
      </c>
      <c r="BA558" s="34">
        <f t="shared" si="375"/>
        <v>-1.1073095622542295</v>
      </c>
      <c r="BB558" s="34">
        <f t="shared" si="376"/>
        <v>-0.84131184621482968</v>
      </c>
      <c r="BC558" s="34">
        <f t="shared" si="377"/>
        <v>0.45138775766429695</v>
      </c>
      <c r="BD558" s="34">
        <f t="shared" si="378"/>
        <v>-0.4009035217066218</v>
      </c>
      <c r="BE558" s="34">
        <f t="shared" si="379"/>
        <v>0.47271870904290414</v>
      </c>
      <c r="BF558" s="34">
        <f t="shared" si="380"/>
        <v>-5.6810818328934858E-2</v>
      </c>
      <c r="BG558" s="34">
        <f t="shared" si="381"/>
        <v>-0.258133953880894</v>
      </c>
      <c r="BH558" s="34">
        <f t="shared" si="382"/>
        <v>-8.5772742210016031E-2</v>
      </c>
      <c r="BI558" s="19">
        <f t="shared" si="390"/>
        <v>-0.47917129824057231</v>
      </c>
      <c r="BJ558" s="19">
        <f t="shared" si="391"/>
        <v>-0.44039349506030173</v>
      </c>
      <c r="BK558" s="19">
        <f t="shared" si="392"/>
        <v>-9.6402731468765587E-2</v>
      </c>
      <c r="BL558" s="19">
        <f t="shared" si="393"/>
        <v>-0.12327893997852538</v>
      </c>
      <c r="BM558" s="19">
        <f t="shared" si="394"/>
        <v>-0.35978113834028425</v>
      </c>
      <c r="BN558" s="19">
        <f t="shared" si="395"/>
        <v>-9.0629356633642508E-2</v>
      </c>
      <c r="BO558" s="19">
        <f t="shared" si="396"/>
        <v>-0.28926958573700284</v>
      </c>
      <c r="BP558" s="19">
        <f t="shared" si="397"/>
        <v>-0.14890848856145547</v>
      </c>
      <c r="BQ558" s="19">
        <f t="shared" si="398"/>
        <v>-0.11033131989418266</v>
      </c>
      <c r="BR558" s="19">
        <f t="shared" si="399"/>
        <v>-0.17743903174483569</v>
      </c>
      <c r="BS558" s="19">
        <f t="shared" si="400"/>
        <v>-0.11998529452120971</v>
      </c>
      <c r="BT558" s="19">
        <f>IF(AND('[1]Ponderación por derecho'!$B$13&lt;&gt;1,'[1]Ponderación por derecho'!$B$13&lt;&gt;0),"Error ponderación",IFERROR(IF(SUM($BI$1126:$BS$1126)=0,0,SUMPRODUCT($BI$1126:$BS$1126,BI558:BS558)),""))</f>
        <v>-0.25990229887065452</v>
      </c>
      <c r="BU558" s="34">
        <f t="shared" si="401"/>
        <v>-0.25742112376943543</v>
      </c>
      <c r="BV558" s="16">
        <f t="shared" si="402"/>
        <v>0</v>
      </c>
      <c r="BW558" s="34">
        <f t="shared" si="383"/>
        <v>-0.95343860090101551</v>
      </c>
      <c r="BX558" s="34">
        <f t="shared" si="384"/>
        <v>-4.2399902844514066E-2</v>
      </c>
      <c r="BY558" s="34">
        <f t="shared" si="403"/>
        <v>-1.3062317104792276</v>
      </c>
      <c r="BZ558" s="34">
        <f t="shared" si="404"/>
        <v>0.767356738074919</v>
      </c>
      <c r="CA558" s="19">
        <f t="shared" si="385"/>
        <v>0.58232720448982245</v>
      </c>
      <c r="CB558" s="16"/>
      <c r="CC558" s="5">
        <f t="shared" si="386"/>
        <v>25805</v>
      </c>
      <c r="CD558" s="6">
        <f t="shared" si="387"/>
        <v>1.2445279524487952E-4</v>
      </c>
      <c r="CE558" s="19">
        <f t="shared" si="388"/>
        <v>1.5222919149223608</v>
      </c>
      <c r="CF558" s="4">
        <f t="shared" si="389"/>
        <v>1.8945348399076813E-4</v>
      </c>
      <c r="CG558" s="3">
        <f>IF('Ponderación por derecho'!$D$20="Error ponderación","",CF558/$CF$1127)</f>
        <v>1.272780056598737E-4</v>
      </c>
      <c r="CH558" s="39"/>
    </row>
    <row r="559" spans="1:86" ht="18.95" customHeight="1">
      <c r="A559" s="7">
        <v>25807</v>
      </c>
      <c r="B559" s="7" t="s">
        <v>549</v>
      </c>
      <c r="C559" s="7" t="s">
        <v>566</v>
      </c>
      <c r="D559" s="5">
        <v>0</v>
      </c>
      <c r="E559" s="5">
        <v>77</v>
      </c>
      <c r="F559" s="5">
        <v>57.420250000000003</v>
      </c>
      <c r="G559" s="5">
        <v>56.093910000000001</v>
      </c>
      <c r="H559" s="5">
        <v>74.675319999999999</v>
      </c>
      <c r="I559" s="5">
        <v>6.0939050000000003</v>
      </c>
      <c r="J559" s="5">
        <v>19.880120000000002</v>
      </c>
      <c r="K559" s="85">
        <v>0</v>
      </c>
      <c r="L559" s="85">
        <v>1.3678E-3</v>
      </c>
      <c r="M559" s="85">
        <v>5.3798100000000001E-2</v>
      </c>
      <c r="N559" s="85">
        <v>0</v>
      </c>
      <c r="O559" s="85">
        <v>4.6962999999999996E-3</v>
      </c>
      <c r="P559" s="85">
        <v>3.6174999999999999E-2</v>
      </c>
      <c r="Q559" s="85">
        <v>4.5607E-3</v>
      </c>
      <c r="R559" s="85">
        <v>0</v>
      </c>
      <c r="S559" s="85">
        <v>4.4527000000000004E-3</v>
      </c>
      <c r="T559" s="5"/>
      <c r="U559" s="5">
        <v>0.2571428</v>
      </c>
      <c r="V559" s="5">
        <v>0.8142857</v>
      </c>
      <c r="W559" s="5">
        <v>0.68571420000000005</v>
      </c>
      <c r="X559" s="5">
        <v>0.74285710000000005</v>
      </c>
      <c r="Y559" s="5">
        <v>0.9</v>
      </c>
      <c r="Z559" s="5">
        <v>3.4482800000000001E-2</v>
      </c>
      <c r="AA559" s="5">
        <v>0</v>
      </c>
      <c r="AB559" s="5">
        <v>0</v>
      </c>
      <c r="AC559" s="5">
        <v>0.43769999999999998</v>
      </c>
      <c r="AD559" s="40">
        <v>71428.571428571435</v>
      </c>
      <c r="AE559" s="19">
        <v>0.58396230000000005</v>
      </c>
      <c r="AF559" s="5">
        <v>0</v>
      </c>
      <c r="AG559" s="5">
        <v>0</v>
      </c>
      <c r="AH559" s="32">
        <v>0</v>
      </c>
      <c r="AI559" s="32">
        <v>0</v>
      </c>
      <c r="AJ559" s="32">
        <v>1</v>
      </c>
      <c r="AK559" s="16"/>
      <c r="AL559" s="34">
        <f t="shared" si="360"/>
        <v>-0.73472133450905408</v>
      </c>
      <c r="AM559" s="34">
        <f t="shared" si="361"/>
        <v>-1.2554125764237496E-2</v>
      </c>
      <c r="AN559" s="34">
        <f t="shared" si="362"/>
        <v>3.2291390016205304E-2</v>
      </c>
      <c r="AO559" s="34">
        <f t="shared" si="363"/>
        <v>-1.2144688465672056</v>
      </c>
      <c r="AP559" s="34">
        <f t="shared" si="364"/>
        <v>-0.37521320348503906</v>
      </c>
      <c r="AQ559" s="34">
        <f t="shared" si="365"/>
        <v>-0.3929029539360685</v>
      </c>
      <c r="AR559" s="34">
        <f t="shared" si="366"/>
        <v>-0.56124736434039668</v>
      </c>
      <c r="AS559" s="34">
        <f t="shared" si="367"/>
        <v>-0.12286010582806066</v>
      </c>
      <c r="AT559" s="34">
        <f t="shared" si="368"/>
        <v>-0.15074875333706975</v>
      </c>
      <c r="AU559" s="34">
        <f t="shared" si="369"/>
        <v>-0.31062229291711796</v>
      </c>
      <c r="AV559" s="34">
        <f t="shared" si="370"/>
        <v>0.22706177920546625</v>
      </c>
      <c r="AW559" s="34">
        <f t="shared" si="371"/>
        <v>-0.28388270406573185</v>
      </c>
      <c r="AX559" s="34">
        <f t="shared" si="372"/>
        <v>-0.20200785050292994</v>
      </c>
      <c r="AY559" s="34">
        <f t="shared" si="373"/>
        <v>-3.7233926527828247E-2</v>
      </c>
      <c r="AZ559" s="34" t="str">
        <f t="shared" si="374"/>
        <v/>
      </c>
      <c r="BA559" s="34">
        <f t="shared" si="375"/>
        <v>0.49043492922696463</v>
      </c>
      <c r="BB559" s="34">
        <f t="shared" si="376"/>
        <v>0.34077408435431183</v>
      </c>
      <c r="BC559" s="34">
        <f t="shared" si="377"/>
        <v>0.59619804180115887</v>
      </c>
      <c r="BD559" s="34">
        <f t="shared" si="378"/>
        <v>-0.76939974295902624</v>
      </c>
      <c r="BE559" s="34">
        <f t="shared" si="379"/>
        <v>0.58427681122067421</v>
      </c>
      <c r="BF559" s="34">
        <f t="shared" si="380"/>
        <v>-0.67117174568427618</v>
      </c>
      <c r="BG559" s="34">
        <f t="shared" si="381"/>
        <v>-0.258133953880894</v>
      </c>
      <c r="BH559" s="34">
        <f t="shared" si="382"/>
        <v>-0.11506432621005545</v>
      </c>
      <c r="BI559" s="19">
        <f t="shared" si="390"/>
        <v>4.3274455102367139E-2</v>
      </c>
      <c r="BJ559" s="19">
        <f t="shared" si="391"/>
        <v>-7.7675801916774131E-2</v>
      </c>
      <c r="BK559" s="19">
        <f t="shared" si="392"/>
        <v>-8.7127799511985279E-2</v>
      </c>
      <c r="BL559" s="19">
        <f t="shared" si="393"/>
        <v>-0.4427350439230619</v>
      </c>
      <c r="BM559" s="19">
        <f t="shared" si="394"/>
        <v>-0.48507841312039446</v>
      </c>
      <c r="BN559" s="19">
        <f t="shared" si="395"/>
        <v>2.5539085305695448E-2</v>
      </c>
      <c r="BO559" s="19">
        <f t="shared" si="396"/>
        <v>-0.74917577531646873</v>
      </c>
      <c r="BP559" s="19">
        <f t="shared" si="397"/>
        <v>-0.46836459250599199</v>
      </c>
      <c r="BQ559" s="19">
        <f t="shared" si="398"/>
        <v>-0.48104233557371945</v>
      </c>
      <c r="BR559" s="19">
        <f t="shared" si="399"/>
        <v>-0.34336307163925878</v>
      </c>
      <c r="BS559" s="19">
        <f t="shared" si="400"/>
        <v>-0.29567319574897927</v>
      </c>
      <c r="BT559" s="19">
        <f>IF(AND('[1]Ponderación por derecho'!$B$13&lt;&gt;1,'[1]Ponderación por derecho'!$B$13&lt;&gt;0),"Error ponderación",IFERROR(IF(SUM($BI$1126:$BS$1126)=0,0,SUMPRODUCT($BI$1126:$BS$1126,BI559:BS559)),""))</f>
        <v>-0.38246132244988057</v>
      </c>
      <c r="BU559" s="34">
        <f t="shared" si="401"/>
        <v>-0.38124700468677586</v>
      </c>
      <c r="BV559" s="16">
        <f t="shared" si="402"/>
        <v>0</v>
      </c>
      <c r="BW559" s="34">
        <f t="shared" si="383"/>
        <v>-1.0808210860416372</v>
      </c>
      <c r="BX559" s="34">
        <f t="shared" si="384"/>
        <v>-4.552893611534635E-2</v>
      </c>
      <c r="BY559" s="34">
        <f t="shared" si="403"/>
        <v>-0.35533522120223776</v>
      </c>
      <c r="BZ559" s="34">
        <f t="shared" si="404"/>
        <v>0.49389508111974045</v>
      </c>
      <c r="CA559" s="19">
        <f t="shared" si="385"/>
        <v>0.37447360893540055</v>
      </c>
      <c r="CB559" s="16"/>
      <c r="CC559" s="5">
        <f t="shared" si="386"/>
        <v>25807</v>
      </c>
      <c r="CD559" s="6">
        <f t="shared" si="387"/>
        <v>1.1260711203120709E-5</v>
      </c>
      <c r="CE559" s="19">
        <f t="shared" si="388"/>
        <v>1.1417415373177562</v>
      </c>
      <c r="CF559" s="4">
        <f t="shared" si="389"/>
        <v>1.2856821720342319E-5</v>
      </c>
      <c r="CG559" s="3">
        <f>IF('Ponderación por derecho'!$D$20="Error ponderación","",CF559/$CF$1127)</f>
        <v>8.6374269462864901E-6</v>
      </c>
      <c r="CH559" s="39"/>
    </row>
    <row r="560" spans="1:86" ht="18.95" customHeight="1">
      <c r="A560" s="7">
        <v>25815</v>
      </c>
      <c r="B560" s="7" t="s">
        <v>549</v>
      </c>
      <c r="C560" s="7" t="s">
        <v>565</v>
      </c>
      <c r="D560" s="5">
        <v>0</v>
      </c>
      <c r="E560" s="5">
        <v>568</v>
      </c>
      <c r="F560" s="5">
        <v>61.005429999999997</v>
      </c>
      <c r="G560" s="5">
        <v>54.812190000000001</v>
      </c>
      <c r="H560" s="5">
        <v>74.214839999999995</v>
      </c>
      <c r="I560" s="5">
        <v>10.823840000000001</v>
      </c>
      <c r="J560" s="5">
        <v>15.596310000000001</v>
      </c>
      <c r="K560" s="85">
        <v>0</v>
      </c>
      <c r="L560" s="85">
        <v>8.4921000000000007E-3</v>
      </c>
      <c r="M560" s="85">
        <v>2.9478399999999998E-2</v>
      </c>
      <c r="N560" s="85">
        <v>0</v>
      </c>
      <c r="O560" s="85">
        <v>4.4285000000000001E-3</v>
      </c>
      <c r="P560" s="85">
        <v>7.5504999999999999E-3</v>
      </c>
      <c r="Q560" s="85">
        <v>1.1284000000000001E-3</v>
      </c>
      <c r="R560" s="85">
        <v>0</v>
      </c>
      <c r="S560" s="85">
        <v>0</v>
      </c>
      <c r="T560" s="5">
        <v>0.90544409999999997</v>
      </c>
      <c r="U560" s="5">
        <v>0.20630370000000001</v>
      </c>
      <c r="V560" s="5">
        <v>0.8395416</v>
      </c>
      <c r="W560" s="5">
        <v>0.57306590000000002</v>
      </c>
      <c r="X560" s="5">
        <v>0.75644699999999998</v>
      </c>
      <c r="Y560" s="5">
        <v>0.8395416</v>
      </c>
      <c r="Z560" s="5">
        <v>0.21232880000000001</v>
      </c>
      <c r="AA560" s="5">
        <v>0</v>
      </c>
      <c r="AB560" s="5">
        <v>3.5211299999999999E-3</v>
      </c>
      <c r="AC560" s="5">
        <v>0.4763</v>
      </c>
      <c r="AD560" s="40">
        <v>455617.95774647885</v>
      </c>
      <c r="AE560" s="19">
        <v>0.58396230000000005</v>
      </c>
      <c r="AF560" s="5">
        <v>1</v>
      </c>
      <c r="AG560" s="5">
        <v>0</v>
      </c>
      <c r="AH560" s="32">
        <v>1</v>
      </c>
      <c r="AI560" s="32">
        <v>0</v>
      </c>
      <c r="AJ560" s="32">
        <v>0</v>
      </c>
      <c r="AK560" s="16"/>
      <c r="AL560" s="34">
        <f t="shared" si="360"/>
        <v>-0.5158715570281176</v>
      </c>
      <c r="AM560" s="34">
        <f t="shared" si="361"/>
        <v>-0.14130407819036989</v>
      </c>
      <c r="AN560" s="34">
        <f t="shared" si="362"/>
        <v>-2.3078437329531083E-2</v>
      </c>
      <c r="AO560" s="34">
        <f t="shared" si="363"/>
        <v>-0.79229622534561928</v>
      </c>
      <c r="AP560" s="34">
        <f t="shared" si="364"/>
        <v>-0.69876877037908702</v>
      </c>
      <c r="AQ560" s="34">
        <f t="shared" si="365"/>
        <v>-0.3929029539360685</v>
      </c>
      <c r="AR560" s="34">
        <f t="shared" si="366"/>
        <v>-0.31191408518865016</v>
      </c>
      <c r="AS560" s="34">
        <f t="shared" si="367"/>
        <v>-0.50125374903263786</v>
      </c>
      <c r="AT560" s="34">
        <f t="shared" si="368"/>
        <v>-0.15074875333706975</v>
      </c>
      <c r="AU560" s="34">
        <f t="shared" si="369"/>
        <v>-0.31742557898183138</v>
      </c>
      <c r="AV560" s="34">
        <f t="shared" si="370"/>
        <v>-0.46598696434148423</v>
      </c>
      <c r="AW560" s="34">
        <f t="shared" si="371"/>
        <v>-0.38003880649460042</v>
      </c>
      <c r="AX560" s="34">
        <f t="shared" si="372"/>
        <v>-0.20200785050292994</v>
      </c>
      <c r="AY560" s="34">
        <f t="shared" si="373"/>
        <v>-0.21011422768154267</v>
      </c>
      <c r="AZ560" s="34">
        <f t="shared" si="374"/>
        <v>-0.63490929668684948</v>
      </c>
      <c r="BA560" s="34">
        <f t="shared" si="375"/>
        <v>7.1858262216068797E-3</v>
      </c>
      <c r="BB560" s="34">
        <f t="shared" si="376"/>
        <v>0.9602768587941205</v>
      </c>
      <c r="BC560" s="34">
        <f t="shared" si="377"/>
        <v>-0.66177443768851363</v>
      </c>
      <c r="BD560" s="34">
        <f t="shared" si="378"/>
        <v>-0.60653352367399616</v>
      </c>
      <c r="BE560" s="34">
        <f t="shared" si="379"/>
        <v>-0.34013820018329122</v>
      </c>
      <c r="BF560" s="34">
        <f t="shared" si="380"/>
        <v>1.1081134484356379</v>
      </c>
      <c r="BG560" s="34">
        <f t="shared" si="381"/>
        <v>-0.258133953880894</v>
      </c>
      <c r="BH560" s="34">
        <f t="shared" si="382"/>
        <v>-2.7292772397105983E-2</v>
      </c>
      <c r="BI560" s="19">
        <f t="shared" si="390"/>
        <v>-0.13626518834799756</v>
      </c>
      <c r="BJ560" s="19">
        <f t="shared" si="391"/>
        <v>0.1690195651383668</v>
      </c>
      <c r="BK560" s="19">
        <f t="shared" si="392"/>
        <v>-0.5596332479164231</v>
      </c>
      <c r="BL560" s="19">
        <f t="shared" si="393"/>
        <v>-0.33331015518259366</v>
      </c>
      <c r="BM560" s="19">
        <f t="shared" si="394"/>
        <v>-0.5409092910116382</v>
      </c>
      <c r="BN560" s="19">
        <f t="shared" si="395"/>
        <v>-0.44066557385096433</v>
      </c>
      <c r="BO560" s="19">
        <f t="shared" si="396"/>
        <v>-0.60241477617568973</v>
      </c>
      <c r="BP560" s="19">
        <f t="shared" si="397"/>
        <v>-0.35893970376552375</v>
      </c>
      <c r="BQ560" s="19">
        <f t="shared" si="398"/>
        <v>0.1273758879086592</v>
      </c>
      <c r="BR560" s="19">
        <f t="shared" si="399"/>
        <v>-0.32803991286351808</v>
      </c>
      <c r="BS560" s="19">
        <f t="shared" si="400"/>
        <v>-0.25109285236892209</v>
      </c>
      <c r="BT560" s="19">
        <f>IF(AND('[1]Ponderación por derecho'!$B$13&lt;&gt;1,'[1]Ponderación por derecho'!$B$13&lt;&gt;0),"Error ponderación",IFERROR(IF(SUM($BI$1126:$BS$1126)=0,0,SUMPRODUCT($BI$1126:$BS$1126,BI560:BS560)),""))</f>
        <v>-0.39960314721546081</v>
      </c>
      <c r="BU560" s="34">
        <f t="shared" si="401"/>
        <v>-0.39856601955928367</v>
      </c>
      <c r="BV560" s="16">
        <f t="shared" si="402"/>
        <v>0</v>
      </c>
      <c r="BW560" s="34">
        <f t="shared" si="383"/>
        <v>-0.52207518531118413</v>
      </c>
      <c r="BX560" s="34">
        <f t="shared" si="384"/>
        <v>-2.3898401650913521E-2</v>
      </c>
      <c r="BY560" s="34">
        <f t="shared" si="403"/>
        <v>-0.35533522120223776</v>
      </c>
      <c r="BZ560" s="34">
        <f t="shared" si="404"/>
        <v>0.3004362693881118</v>
      </c>
      <c r="CA560" s="19">
        <f t="shared" si="385"/>
        <v>0.22742882738236631</v>
      </c>
      <c r="CB560" s="16"/>
      <c r="CC560" s="5">
        <f t="shared" si="386"/>
        <v>25815</v>
      </c>
      <c r="CD560" s="6">
        <f t="shared" si="387"/>
        <v>8.3066025498344966E-5</v>
      </c>
      <c r="CE560" s="19">
        <f t="shared" si="388"/>
        <v>1.3056158392675472</v>
      </c>
      <c r="CF560" s="4">
        <f t="shared" si="389"/>
        <v>1.0845231859564115E-4</v>
      </c>
      <c r="CG560" s="3">
        <f>IF('Ponderación por derecho'!$D$20="Error ponderación","",CF560/$CF$1127)</f>
        <v>7.2860073772594618E-5</v>
      </c>
      <c r="CH560" s="39"/>
    </row>
    <row r="561" spans="1:86" ht="18.95" customHeight="1">
      <c r="A561" s="7">
        <v>25817</v>
      </c>
      <c r="B561" s="7" t="s">
        <v>549</v>
      </c>
      <c r="C561" s="7" t="s">
        <v>564</v>
      </c>
      <c r="D561" s="5">
        <v>0</v>
      </c>
      <c r="E561" s="5">
        <v>1155</v>
      </c>
      <c r="F561" s="5">
        <v>31.94791</v>
      </c>
      <c r="G561" s="5">
        <v>36.267980000000001</v>
      </c>
      <c r="H561" s="5">
        <v>47.739840000000001</v>
      </c>
      <c r="I561" s="5">
        <v>9.53078</v>
      </c>
      <c r="J561" s="5">
        <v>6.1622779999999997</v>
      </c>
      <c r="K561" s="85">
        <v>2.2983699999999999E-2</v>
      </c>
      <c r="L561" s="85">
        <v>9.3401999999999999E-2</v>
      </c>
      <c r="M561" s="85">
        <v>8.9379100000000003E-2</v>
      </c>
      <c r="N561" s="85">
        <v>0</v>
      </c>
      <c r="O561" s="85">
        <v>1.4475999999999999E-2</v>
      </c>
      <c r="P561" s="85">
        <v>2.9610299999999999E-2</v>
      </c>
      <c r="Q561" s="85">
        <v>8.4965799999999994E-2</v>
      </c>
      <c r="R561" s="85">
        <v>1.4358999999999999E-3</v>
      </c>
      <c r="S561" s="85">
        <v>7.1909999999999997E-4</v>
      </c>
      <c r="T561" s="5">
        <v>0.9745935</v>
      </c>
      <c r="U561" s="5">
        <v>0.175813</v>
      </c>
      <c r="V561" s="5">
        <v>0.77947149999999998</v>
      </c>
      <c r="W561" s="5">
        <v>0.64430889999999996</v>
      </c>
      <c r="X561" s="5">
        <v>0.67886179999999996</v>
      </c>
      <c r="Y561" s="5">
        <v>0.95833330000000005</v>
      </c>
      <c r="Z561" s="5">
        <v>0.19749220000000001</v>
      </c>
      <c r="AA561" s="5">
        <v>0</v>
      </c>
      <c r="AB561" s="5">
        <v>0</v>
      </c>
      <c r="AC561" s="5">
        <v>0.59660000000000002</v>
      </c>
      <c r="AD561" s="40">
        <v>361233.07359307358</v>
      </c>
      <c r="AE561" s="19">
        <v>0.84811320000000001</v>
      </c>
      <c r="AF561" s="5">
        <v>0</v>
      </c>
      <c r="AG561" s="5">
        <v>0</v>
      </c>
      <c r="AH561" s="32">
        <v>1</v>
      </c>
      <c r="AI561" s="32">
        <v>0</v>
      </c>
      <c r="AJ561" s="32">
        <v>1</v>
      </c>
      <c r="AK561" s="16"/>
      <c r="AL561" s="34">
        <f t="shared" si="360"/>
        <v>-2.2896267900004843</v>
      </c>
      <c r="AM561" s="34">
        <f t="shared" si="361"/>
        <v>-2.004087022421722</v>
      </c>
      <c r="AN561" s="34">
        <f t="shared" si="362"/>
        <v>-3.2065308760420872</v>
      </c>
      <c r="AO561" s="34">
        <f t="shared" si="363"/>
        <v>-0.9077089169781225</v>
      </c>
      <c r="AP561" s="34">
        <f t="shared" si="364"/>
        <v>-1.411319880688972</v>
      </c>
      <c r="AQ561" s="34">
        <f t="shared" si="365"/>
        <v>0.25726062624927881</v>
      </c>
      <c r="AR561" s="34">
        <f t="shared" si="366"/>
        <v>2.6597271707167542</v>
      </c>
      <c r="AS561" s="34">
        <f t="shared" si="367"/>
        <v>0.43074969276575681</v>
      </c>
      <c r="AT561" s="34">
        <f t="shared" si="368"/>
        <v>-0.15074875333706975</v>
      </c>
      <c r="AU561" s="34">
        <f t="shared" si="369"/>
        <v>-6.2175329783892855E-2</v>
      </c>
      <c r="AV561" s="34">
        <f t="shared" si="370"/>
        <v>6.8119017348921493E-2</v>
      </c>
      <c r="AW561" s="34">
        <f t="shared" si="371"/>
        <v>1.9686712776384949</v>
      </c>
      <c r="AX561" s="34">
        <f t="shared" si="372"/>
        <v>-0.15615165401434811</v>
      </c>
      <c r="AY561" s="34">
        <f t="shared" si="373"/>
        <v>-0.18219448807194938</v>
      </c>
      <c r="AZ561" s="34">
        <f t="shared" si="374"/>
        <v>0.56637904099005731</v>
      </c>
      <c r="BA561" s="34">
        <f t="shared" si="375"/>
        <v>-0.2826423458940574</v>
      </c>
      <c r="BB561" s="34">
        <f t="shared" si="376"/>
        <v>-0.51318453481595727</v>
      </c>
      <c r="BC561" s="34">
        <f t="shared" si="377"/>
        <v>0.13381442922099715</v>
      </c>
      <c r="BD561" s="34">
        <f t="shared" si="378"/>
        <v>-1.5363422931625861</v>
      </c>
      <c r="BE561" s="34">
        <f t="shared" si="379"/>
        <v>1.4761988300754727</v>
      </c>
      <c r="BF561" s="34">
        <f t="shared" si="380"/>
        <v>0.95967860755600309</v>
      </c>
      <c r="BG561" s="34">
        <f t="shared" si="381"/>
        <v>-0.258133953880894</v>
      </c>
      <c r="BH561" s="34">
        <f t="shared" si="382"/>
        <v>-0.11506432621005545</v>
      </c>
      <c r="BI561" s="19">
        <f t="shared" si="390"/>
        <v>-1.0773041985622887</v>
      </c>
      <c r="BJ561" s="19">
        <f t="shared" si="391"/>
        <v>4.7485204493024992E-2</v>
      </c>
      <c r="BK561" s="19">
        <f t="shared" si="392"/>
        <v>-0.57502088933791018</v>
      </c>
      <c r="BL561" s="19">
        <f t="shared" si="393"/>
        <v>-1.220187771668777</v>
      </c>
      <c r="BM561" s="19">
        <f t="shared" si="394"/>
        <v>-1.0032791678784838</v>
      </c>
      <c r="BN561" s="19">
        <f t="shared" si="395"/>
        <v>-0.24843631419202997</v>
      </c>
      <c r="BO561" s="19">
        <f t="shared" si="396"/>
        <v>0.54244713388347654</v>
      </c>
      <c r="BP561" s="19">
        <f t="shared" si="397"/>
        <v>-1.2228892220074161</v>
      </c>
      <c r="BQ561" s="19">
        <f t="shared" si="398"/>
        <v>-0.5040475568388102</v>
      </c>
      <c r="BR561" s="19">
        <f t="shared" si="399"/>
        <v>-0.90998507731777589</v>
      </c>
      <c r="BS561" s="19">
        <f t="shared" si="400"/>
        <v>-0.86229520142749638</v>
      </c>
      <c r="BT561" s="19">
        <f>IF(AND('[1]Ponderación por derecho'!$B$13&lt;&gt;1,'[1]Ponderación por derecho'!$B$13&lt;&gt;0),"Error ponderación",IFERROR(IF(SUM($BI$1126:$BS$1126)=0,0,SUMPRODUCT($BI$1126:$BS$1126,BI561:BS561)),""))</f>
        <v>0.20618971358273427</v>
      </c>
      <c r="BU561" s="34">
        <f t="shared" si="401"/>
        <v>0.21348874761403333</v>
      </c>
      <c r="BV561" s="16">
        <f t="shared" si="402"/>
        <v>0</v>
      </c>
      <c r="BW561" s="34">
        <f t="shared" si="383"/>
        <v>1.2193012876907194</v>
      </c>
      <c r="BX561" s="34">
        <f t="shared" si="384"/>
        <v>-2.9212435724495039E-2</v>
      </c>
      <c r="BY561" s="34">
        <f t="shared" si="403"/>
        <v>0.73585719375712888</v>
      </c>
      <c r="BZ561" s="34">
        <f t="shared" si="404"/>
        <v>-0.64198201524111775</v>
      </c>
      <c r="CA561" s="19">
        <f t="shared" si="385"/>
        <v>-0.48888742388836437</v>
      </c>
      <c r="CB561" s="16"/>
      <c r="CC561" s="5">
        <f t="shared" si="386"/>
        <v>25817</v>
      </c>
      <c r="CD561" s="6">
        <f t="shared" si="387"/>
        <v>1.6891066804681064E-4</v>
      </c>
      <c r="CE561" s="19">
        <f t="shared" si="388"/>
        <v>1.1282438320722339</v>
      </c>
      <c r="CF561" s="4">
        <f t="shared" si="389"/>
        <v>1.9057241939501467E-4</v>
      </c>
      <c r="CG561" s="3">
        <f>IF('Ponderación por derecho'!$D$20="Error ponderación","",CF561/$CF$1127)</f>
        <v>1.2802972509894014E-4</v>
      </c>
      <c r="CH561" s="39"/>
    </row>
    <row r="562" spans="1:86" ht="18.95" customHeight="1">
      <c r="A562" s="7">
        <v>25823</v>
      </c>
      <c r="B562" s="7" t="s">
        <v>549</v>
      </c>
      <c r="C562" s="7" t="s">
        <v>563</v>
      </c>
      <c r="D562" s="5">
        <v>0</v>
      </c>
      <c r="E562" s="5">
        <v>1044</v>
      </c>
      <c r="F562" s="5">
        <v>81.329530000000005</v>
      </c>
      <c r="G562" s="5">
        <v>69.705889999999997</v>
      </c>
      <c r="H562" s="5">
        <v>74.117649999999998</v>
      </c>
      <c r="I562" s="5">
        <v>20.220590000000001</v>
      </c>
      <c r="J562" s="5">
        <v>48.117649999999998</v>
      </c>
      <c r="K562" s="85">
        <v>1.53312E-2</v>
      </c>
      <c r="L562" s="85">
        <v>2.1385500000000002E-2</v>
      </c>
      <c r="M562" s="85">
        <v>7.2557999999999997E-2</v>
      </c>
      <c r="N562" s="85">
        <v>0</v>
      </c>
      <c r="O562" s="85">
        <v>1.0035799999999999E-2</v>
      </c>
      <c r="P562" s="85">
        <v>3.5703100000000002E-2</v>
      </c>
      <c r="Q562" s="85">
        <v>0.1416917</v>
      </c>
      <c r="R562" s="85">
        <v>5.9506000000000003E-3</v>
      </c>
      <c r="S562" s="85">
        <v>0</v>
      </c>
      <c r="T562" s="5">
        <v>0.94761530000000005</v>
      </c>
      <c r="U562" s="5">
        <v>0.1399531</v>
      </c>
      <c r="V562" s="5">
        <v>0.78811569999999997</v>
      </c>
      <c r="W562" s="5">
        <v>0.45269740000000003</v>
      </c>
      <c r="X562" s="5">
        <v>0.65989050000000005</v>
      </c>
      <c r="Y562" s="5">
        <v>0.85691949999999995</v>
      </c>
      <c r="Z562" s="5">
        <v>0.1488439</v>
      </c>
      <c r="AA562" s="5">
        <v>6.2260500000000003E-3</v>
      </c>
      <c r="AB562" s="5">
        <v>2.8735599999999998E-3</v>
      </c>
      <c r="AC562" s="5">
        <v>0.53769999999999996</v>
      </c>
      <c r="AD562" s="40">
        <v>0</v>
      </c>
      <c r="AE562" s="19">
        <v>0.69433959999999995</v>
      </c>
      <c r="AF562" s="5">
        <v>0</v>
      </c>
      <c r="AG562" s="5">
        <v>1</v>
      </c>
      <c r="AH562" s="32">
        <v>1</v>
      </c>
      <c r="AI562" s="32">
        <v>0</v>
      </c>
      <c r="AJ562" s="32">
        <v>0</v>
      </c>
      <c r="AK562" s="16"/>
      <c r="AL562" s="34">
        <f t="shared" si="360"/>
        <v>0.72477040864733222</v>
      </c>
      <c r="AM562" s="34">
        <f t="shared" si="361"/>
        <v>1.3547817802257331</v>
      </c>
      <c r="AN562" s="34">
        <f t="shared" si="362"/>
        <v>-3.47649242990671E-2</v>
      </c>
      <c r="AO562" s="34">
        <f t="shared" si="363"/>
        <v>4.6415211167554787E-2</v>
      </c>
      <c r="AP562" s="34">
        <f t="shared" si="364"/>
        <v>1.7575634665441362</v>
      </c>
      <c r="AQ562" s="34">
        <f t="shared" si="365"/>
        <v>4.0786481643824944E-2</v>
      </c>
      <c r="AR562" s="34">
        <f t="shared" si="366"/>
        <v>0.13932374890243635</v>
      </c>
      <c r="AS562" s="34">
        <f t="shared" si="367"/>
        <v>0.1690278248270686</v>
      </c>
      <c r="AT562" s="34">
        <f t="shared" si="368"/>
        <v>-0.15074875333706975</v>
      </c>
      <c r="AU562" s="34">
        <f t="shared" si="369"/>
        <v>-0.17497574346776315</v>
      </c>
      <c r="AV562" s="34">
        <f t="shared" si="370"/>
        <v>0.21563626252989798</v>
      </c>
      <c r="AW562" s="34">
        <f t="shared" si="371"/>
        <v>3.5578509678665506</v>
      </c>
      <c r="AX562" s="34">
        <f t="shared" si="372"/>
        <v>-1.1972414313115196E-2</v>
      </c>
      <c r="AY562" s="34">
        <f t="shared" si="373"/>
        <v>-0.21011422768154267</v>
      </c>
      <c r="AZ562" s="34">
        <f t="shared" si="374"/>
        <v>9.7704012262186141E-2</v>
      </c>
      <c r="BA562" s="34">
        <f t="shared" si="375"/>
        <v>-0.62350724139499714</v>
      </c>
      <c r="BB562" s="34">
        <f t="shared" si="376"/>
        <v>-0.30115067806119544</v>
      </c>
      <c r="BC562" s="34">
        <f t="shared" si="377"/>
        <v>-2.005960372118528</v>
      </c>
      <c r="BD562" s="34">
        <f t="shared" si="378"/>
        <v>-1.7637011336192556</v>
      </c>
      <c r="BE562" s="34">
        <f t="shared" si="379"/>
        <v>-7.4428362895554268E-2</v>
      </c>
      <c r="BF562" s="34">
        <f t="shared" si="380"/>
        <v>0.4729698825405188</v>
      </c>
      <c r="BG562" s="34">
        <f t="shared" si="381"/>
        <v>0.2285442709260275</v>
      </c>
      <c r="BH562" s="34">
        <f t="shared" si="382"/>
        <v>-4.3434813475581271E-2</v>
      </c>
      <c r="BI562" s="19">
        <f t="shared" si="390"/>
        <v>-0.20582856135007976</v>
      </c>
      <c r="BJ562" s="19">
        <f t="shared" si="391"/>
        <v>0.39765161702232471</v>
      </c>
      <c r="BK562" s="19">
        <f t="shared" si="392"/>
        <v>-0.3707207128813757</v>
      </c>
      <c r="BL562" s="19">
        <f t="shared" si="393"/>
        <v>0.28701082765513125</v>
      </c>
      <c r="BM562" s="19">
        <f t="shared" si="394"/>
        <v>-6.0371136847627523E-2</v>
      </c>
      <c r="BN562" s="19">
        <f t="shared" si="395"/>
        <v>0.28865943609389194</v>
      </c>
      <c r="BO562" s="19">
        <f t="shared" si="396"/>
        <v>1.2339900637654304</v>
      </c>
      <c r="BP562" s="19">
        <f t="shared" si="397"/>
        <v>0.35639899716710849</v>
      </c>
      <c r="BQ562" s="19">
        <f t="shared" si="398"/>
        <v>0.32920868783543611</v>
      </c>
      <c r="BR562" s="19">
        <f t="shared" si="399"/>
        <v>0.24773348396393902</v>
      </c>
      <c r="BS562" s="19">
        <f t="shared" si="400"/>
        <v>0.15707378916340278</v>
      </c>
      <c r="BT562" s="19">
        <f>IF(AND('[1]Ponderación por derecho'!$B$13&lt;&gt;1,'[1]Ponderación por derecho'!$B$13&lt;&gt;0),"Error ponderación",IFERROR(IF(SUM($BI$1126:$BS$1126)=0,0,SUMPRODUCT($BI$1126:$BS$1126,BI562:BS562)),""))</f>
        <v>0.7831231861153477</v>
      </c>
      <c r="BU562" s="34">
        <f t="shared" si="401"/>
        <v>0.79638581533479913</v>
      </c>
      <c r="BV562" s="16">
        <f t="shared" si="402"/>
        <v>0</v>
      </c>
      <c r="BW562" s="34">
        <f t="shared" si="383"/>
        <v>0.36670715419269606</v>
      </c>
      <c r="BX562" s="34">
        <f t="shared" si="384"/>
        <v>-4.9550489627895586E-2</v>
      </c>
      <c r="BY562" s="34">
        <f t="shared" si="403"/>
        <v>0.10062715690699604</v>
      </c>
      <c r="BZ562" s="34">
        <f t="shared" si="404"/>
        <v>-0.13926127382393216</v>
      </c>
      <c r="CA562" s="19">
        <f t="shared" si="385"/>
        <v>-0.10677786298391351</v>
      </c>
      <c r="CB562" s="16"/>
      <c r="CC562" s="5">
        <f t="shared" si="386"/>
        <v>25823</v>
      </c>
      <c r="CD562" s="6">
        <f t="shared" si="387"/>
        <v>1.5267769475400025E-4</v>
      </c>
      <c r="CE562" s="19">
        <f t="shared" si="388"/>
        <v>2.6224874011418691</v>
      </c>
      <c r="CF562" s="4">
        <f t="shared" si="389"/>
        <v>4.0039533092774967E-4</v>
      </c>
      <c r="CG562" s="3">
        <f>IF('Ponderación por derecho'!$D$20="Error ponderación","",CF562/$CF$1127)</f>
        <v>2.6899225140928224E-4</v>
      </c>
      <c r="CH562" s="39"/>
    </row>
    <row r="563" spans="1:86" ht="18.95" customHeight="1">
      <c r="A563" s="7">
        <v>25839</v>
      </c>
      <c r="B563" s="7" t="s">
        <v>549</v>
      </c>
      <c r="C563" s="7" t="s">
        <v>562</v>
      </c>
      <c r="D563" s="5">
        <v>0</v>
      </c>
      <c r="E563" s="5">
        <v>394</v>
      </c>
      <c r="F563" s="5">
        <v>78.030439999999999</v>
      </c>
      <c r="G563" s="5">
        <v>56.865369999999999</v>
      </c>
      <c r="H563" s="5">
        <v>79.119219999999999</v>
      </c>
      <c r="I563" s="5">
        <v>13.713990000000001</v>
      </c>
      <c r="J563" s="5">
        <v>34.521099999999997</v>
      </c>
      <c r="K563" s="85"/>
      <c r="L563" s="85">
        <v>0</v>
      </c>
      <c r="M563" s="85"/>
      <c r="N563" s="85"/>
      <c r="O563" s="85">
        <v>0</v>
      </c>
      <c r="P563" s="85">
        <v>6.4888999999999997E-3</v>
      </c>
      <c r="Q563" s="85">
        <v>0</v>
      </c>
      <c r="R563" s="85">
        <v>0</v>
      </c>
      <c r="S563" s="85">
        <v>0</v>
      </c>
      <c r="T563" s="5">
        <v>0.93632959999999998</v>
      </c>
      <c r="U563" s="5">
        <v>0.13483149999999999</v>
      </c>
      <c r="V563" s="5">
        <v>0.79400749999999998</v>
      </c>
      <c r="W563" s="5">
        <v>0.59925090000000003</v>
      </c>
      <c r="X563" s="5">
        <v>0.80149809999999999</v>
      </c>
      <c r="Y563" s="5">
        <v>0.82771530000000004</v>
      </c>
      <c r="Z563" s="5">
        <v>0.34666669999999999</v>
      </c>
      <c r="AA563" s="5">
        <v>7.6142099999999997E-3</v>
      </c>
      <c r="AB563" s="5">
        <v>5.0761399999999998E-3</v>
      </c>
      <c r="AC563" s="5">
        <v>0.50639999999999996</v>
      </c>
      <c r="AD563" s="40">
        <v>0</v>
      </c>
      <c r="AE563" s="19">
        <v>0.48962260000000002</v>
      </c>
      <c r="AF563" s="5">
        <v>0</v>
      </c>
      <c r="AG563" s="5">
        <v>0</v>
      </c>
      <c r="AH563" s="32">
        <v>1</v>
      </c>
      <c r="AI563" s="32">
        <v>0</v>
      </c>
      <c r="AJ563" s="32">
        <v>0</v>
      </c>
      <c r="AK563" s="16"/>
      <c r="AL563" s="34">
        <f t="shared" si="360"/>
        <v>0.523384393889472</v>
      </c>
      <c r="AM563" s="34">
        <f t="shared" si="361"/>
        <v>6.4939740523769079E-2</v>
      </c>
      <c r="AN563" s="34">
        <f t="shared" si="362"/>
        <v>0.56664244921902795</v>
      </c>
      <c r="AO563" s="34">
        <f t="shared" si="363"/>
        <v>-0.53433449834015989</v>
      </c>
      <c r="AP563" s="34">
        <f t="shared" si="364"/>
        <v>0.73061795704365273</v>
      </c>
      <c r="AQ563" s="34" t="str">
        <f t="shared" si="365"/>
        <v/>
      </c>
      <c r="AR563" s="34">
        <f t="shared" si="366"/>
        <v>-0.60911705809610017</v>
      </c>
      <c r="AS563" s="34" t="str">
        <f t="shared" si="367"/>
        <v/>
      </c>
      <c r="AT563" s="34" t="str">
        <f t="shared" si="368"/>
        <v/>
      </c>
      <c r="AU563" s="34">
        <f t="shared" si="369"/>
        <v>-0.42992876172112682</v>
      </c>
      <c r="AV563" s="34">
        <f t="shared" si="370"/>
        <v>-0.49169013980828513</v>
      </c>
      <c r="AW563" s="34">
        <f t="shared" si="371"/>
        <v>-0.41165100414070804</v>
      </c>
      <c r="AX563" s="34">
        <f t="shared" si="372"/>
        <v>-0.20200785050292994</v>
      </c>
      <c r="AY563" s="34">
        <f t="shared" si="373"/>
        <v>-0.21011422768154267</v>
      </c>
      <c r="AZ563" s="34">
        <f t="shared" si="374"/>
        <v>-9.8355241939879823E-2</v>
      </c>
      <c r="BA563" s="34">
        <f t="shared" si="375"/>
        <v>-0.67219041253595446</v>
      </c>
      <c r="BB563" s="34">
        <f t="shared" si="376"/>
        <v>-0.15663052845478795</v>
      </c>
      <c r="BC563" s="34">
        <f t="shared" si="377"/>
        <v>-0.36935982179606708</v>
      </c>
      <c r="BD563" s="34">
        <f t="shared" si="378"/>
        <v>-6.6625037840262233E-2</v>
      </c>
      <c r="BE563" s="34">
        <f t="shared" si="379"/>
        <v>-0.5209635155963136</v>
      </c>
      <c r="BF563" s="34">
        <f t="shared" si="380"/>
        <v>2.4521157677408882</v>
      </c>
      <c r="BG563" s="34">
        <f t="shared" si="381"/>
        <v>0.3370540394868286</v>
      </c>
      <c r="BH563" s="34">
        <f t="shared" si="382"/>
        <v>1.1469114808045361E-2</v>
      </c>
      <c r="BI563" s="19">
        <f t="shared" si="390"/>
        <v>-5.2773981658463254E-2</v>
      </c>
      <c r="BJ563" s="19">
        <f t="shared" si="391"/>
        <v>-0.23360261534237303</v>
      </c>
      <c r="BK563" s="19">
        <f t="shared" si="392"/>
        <v>7.7012286046702461E-2</v>
      </c>
      <c r="BL563" s="19">
        <f t="shared" si="393"/>
        <v>0.523384393889472</v>
      </c>
      <c r="BM563" s="19">
        <f t="shared" si="394"/>
        <v>7.8021385827421241E-2</v>
      </c>
      <c r="BN563" s="19">
        <f t="shared" si="395"/>
        <v>-0.16308975383837557</v>
      </c>
      <c r="BO563" s="19">
        <f t="shared" si="396"/>
        <v>-0.34811358147358257</v>
      </c>
      <c r="BP563" s="19">
        <f t="shared" si="397"/>
        <v>0.16068827169327105</v>
      </c>
      <c r="BQ563" s="19">
        <f t="shared" si="398"/>
        <v>0.92179531131627257</v>
      </c>
      <c r="BR563" s="19">
        <f t="shared" si="399"/>
        <v>0.216774735231586</v>
      </c>
      <c r="BS563" s="19">
        <f t="shared" si="400"/>
        <v>0.1082464270053249</v>
      </c>
      <c r="BT563" s="19">
        <f>IF(AND('[1]Ponderación por derecho'!$B$13&lt;&gt;1,'[1]Ponderación por derecho'!$B$13&lt;&gt;0),"Error ponderación",IFERROR(IF(SUM($BI$1126:$BS$1126)=0,0,SUMPRODUCT($BI$1126:$BS$1126,BI563:BS563)),""))</f>
        <v>-0.26970423995677856</v>
      </c>
      <c r="BU563" s="34">
        <f t="shared" si="401"/>
        <v>-0.26732438469827752</v>
      </c>
      <c r="BV563" s="16">
        <f t="shared" si="402"/>
        <v>0</v>
      </c>
      <c r="BW563" s="34">
        <f t="shared" si="383"/>
        <v>-8.6369185000650314E-2</v>
      </c>
      <c r="BX563" s="34">
        <f t="shared" si="384"/>
        <v>-4.9550489627895586E-2</v>
      </c>
      <c r="BY563" s="34">
        <f t="shared" si="403"/>
        <v>-0.74504718156104099</v>
      </c>
      <c r="BZ563" s="34">
        <f t="shared" si="404"/>
        <v>0.29365561872986229</v>
      </c>
      <c r="CA563" s="19">
        <f t="shared" si="385"/>
        <v>0.22227496912227895</v>
      </c>
      <c r="CB563" s="16"/>
      <c r="CC563" s="5">
        <f t="shared" si="386"/>
        <v>25839</v>
      </c>
      <c r="CD563" s="6">
        <f t="shared" si="387"/>
        <v>5.7619743039344922E-5</v>
      </c>
      <c r="CE563" s="19">
        <f t="shared" si="388"/>
        <v>1.1847234298958544</v>
      </c>
      <c r="CF563" s="4">
        <f t="shared" si="389"/>
        <v>6.8263459603290505E-5</v>
      </c>
      <c r="CG563" s="3">
        <f>IF('Ponderación por derecho'!$D$20="Error ponderación","",CF563/$CF$1127)</f>
        <v>4.5860529005492174E-5</v>
      </c>
      <c r="CH563" s="39"/>
    </row>
    <row r="564" spans="1:86" ht="18.95" customHeight="1">
      <c r="A564" s="7">
        <v>25841</v>
      </c>
      <c r="B564" s="7" t="s">
        <v>549</v>
      </c>
      <c r="C564" s="7" t="s">
        <v>561</v>
      </c>
      <c r="D564" s="5">
        <v>0</v>
      </c>
      <c r="E564" s="5">
        <v>161</v>
      </c>
      <c r="F564" s="5">
        <v>66.274550000000005</v>
      </c>
      <c r="G564" s="5">
        <v>56.015929999999997</v>
      </c>
      <c r="H564" s="5">
        <v>78.663489999999996</v>
      </c>
      <c r="I564" s="5">
        <v>10.20102</v>
      </c>
      <c r="J564" s="5">
        <v>19.136150000000001</v>
      </c>
      <c r="K564" s="85">
        <v>0</v>
      </c>
      <c r="L564" s="85">
        <v>0</v>
      </c>
      <c r="M564" s="85">
        <v>0</v>
      </c>
      <c r="N564" s="85">
        <v>0</v>
      </c>
      <c r="O564" s="85">
        <v>0</v>
      </c>
      <c r="P564" s="85">
        <v>4.0556000000000004E-3</v>
      </c>
      <c r="Q564" s="85">
        <v>0</v>
      </c>
      <c r="R564" s="85">
        <v>0</v>
      </c>
      <c r="S564" s="85">
        <v>0</v>
      </c>
      <c r="T564" s="5">
        <v>0.96610169999999995</v>
      </c>
      <c r="U564" s="5">
        <v>0.14689269999999999</v>
      </c>
      <c r="V564" s="5">
        <v>0.77401129999999996</v>
      </c>
      <c r="W564" s="5">
        <v>0.58757060000000005</v>
      </c>
      <c r="X564" s="5">
        <v>0.83050849999999998</v>
      </c>
      <c r="Y564" s="5">
        <v>0.81355929999999999</v>
      </c>
      <c r="Z564" s="5">
        <v>0.2083333</v>
      </c>
      <c r="AA564" s="5">
        <v>0</v>
      </c>
      <c r="AB564" s="5">
        <v>0</v>
      </c>
      <c r="AC564" s="5">
        <v>0.60680000000000001</v>
      </c>
      <c r="AD564" s="40">
        <v>24801.242236024846</v>
      </c>
      <c r="AE564" s="19">
        <v>0.50754710000000003</v>
      </c>
      <c r="AF564" s="5">
        <v>0</v>
      </c>
      <c r="AG564" s="5">
        <v>0</v>
      </c>
      <c r="AH564" s="32">
        <v>1</v>
      </c>
      <c r="AI564" s="32">
        <v>0</v>
      </c>
      <c r="AJ564" s="32">
        <v>1</v>
      </c>
      <c r="AK564" s="16"/>
      <c r="AL564" s="34">
        <f t="shared" si="360"/>
        <v>-0.19422920168742192</v>
      </c>
      <c r="AM564" s="34">
        <f t="shared" si="361"/>
        <v>-2.0387288459826455E-2</v>
      </c>
      <c r="AN564" s="34">
        <f t="shared" si="362"/>
        <v>0.51184377953462823</v>
      </c>
      <c r="AO564" s="34">
        <f t="shared" si="363"/>
        <v>-0.84788632371890105</v>
      </c>
      <c r="AP564" s="34">
        <f t="shared" si="364"/>
        <v>-0.43140515296509657</v>
      </c>
      <c r="AQ564" s="34">
        <f t="shared" si="365"/>
        <v>-0.3929029539360685</v>
      </c>
      <c r="AR564" s="34">
        <f t="shared" si="366"/>
        <v>-0.60911705809610017</v>
      </c>
      <c r="AS564" s="34">
        <f t="shared" si="367"/>
        <v>-0.95991233330143277</v>
      </c>
      <c r="AT564" s="34">
        <f t="shared" si="368"/>
        <v>-0.15074875333706975</v>
      </c>
      <c r="AU564" s="34">
        <f t="shared" si="369"/>
        <v>-0.42992876172112682</v>
      </c>
      <c r="AV564" s="34">
        <f t="shared" si="370"/>
        <v>-0.5506045490616448</v>
      </c>
      <c r="AW564" s="34">
        <f t="shared" si="371"/>
        <v>-0.41165100414070804</v>
      </c>
      <c r="AX564" s="34">
        <f t="shared" si="372"/>
        <v>-0.20200785050292994</v>
      </c>
      <c r="AY564" s="34">
        <f t="shared" si="373"/>
        <v>-0.21011422768154267</v>
      </c>
      <c r="AZ564" s="34">
        <f t="shared" si="374"/>
        <v>0.41885642610280144</v>
      </c>
      <c r="BA564" s="34">
        <f t="shared" si="375"/>
        <v>-0.55754314141651651</v>
      </c>
      <c r="BB564" s="34">
        <f t="shared" si="376"/>
        <v>-0.64711795429403007</v>
      </c>
      <c r="BC564" s="34">
        <f t="shared" si="377"/>
        <v>-0.49979672987353641</v>
      </c>
      <c r="BD564" s="34">
        <f t="shared" si="378"/>
        <v>0.28104596547443916</v>
      </c>
      <c r="BE564" s="34">
        <f t="shared" si="379"/>
        <v>-0.73741017811855336</v>
      </c>
      <c r="BF564" s="34">
        <f t="shared" si="380"/>
        <v>1.0681399095699555</v>
      </c>
      <c r="BG564" s="34">
        <f t="shared" si="381"/>
        <v>-0.258133953880894</v>
      </c>
      <c r="BH564" s="34">
        <f t="shared" si="382"/>
        <v>-0.11506432621005545</v>
      </c>
      <c r="BI564" s="19">
        <f t="shared" si="390"/>
        <v>-0.14620077193931894</v>
      </c>
      <c r="BJ564" s="19">
        <f t="shared" si="391"/>
        <v>-0.42554076694998555</v>
      </c>
      <c r="BK564" s="19">
        <f t="shared" si="392"/>
        <v>-0.55131275495413035</v>
      </c>
      <c r="BL564" s="19">
        <f t="shared" si="393"/>
        <v>-0.17248897751224584</v>
      </c>
      <c r="BM564" s="19">
        <f t="shared" si="394"/>
        <v>-0.1934293164039281</v>
      </c>
      <c r="BN564" s="19">
        <f t="shared" si="395"/>
        <v>-0.49408130962254004</v>
      </c>
      <c r="BO564" s="19">
        <f t="shared" si="396"/>
        <v>-0.28022696725226925</v>
      </c>
      <c r="BP564" s="19">
        <f t="shared" si="397"/>
        <v>-0.19811852609517594</v>
      </c>
      <c r="BQ564" s="19">
        <f t="shared" si="398"/>
        <v>0.2212654934003303</v>
      </c>
      <c r="BR564" s="19">
        <f t="shared" si="399"/>
        <v>-0.22082579441661954</v>
      </c>
      <c r="BS564" s="19">
        <f t="shared" si="400"/>
        <v>-0.17313591852634003</v>
      </c>
      <c r="BT564" s="19">
        <f>IF(AND('[1]Ponderación por derecho'!$B$13&lt;&gt;1,'[1]Ponderación por derecho'!$B$13&lt;&gt;0),"Error ponderación",IFERROR(IF(SUM($BI$1126:$BS$1126)=0,0,SUMPRODUCT($BI$1126:$BS$1126,BI564:BS564)),""))</f>
        <v>-0.37344602990289377</v>
      </c>
      <c r="BU564" s="34">
        <f t="shared" si="401"/>
        <v>-0.37213852365651906</v>
      </c>
      <c r="BV564" s="16">
        <f t="shared" si="402"/>
        <v>0</v>
      </c>
      <c r="BW564" s="34">
        <f t="shared" si="383"/>
        <v>1.3669491681946213</v>
      </c>
      <c r="BX564" s="34">
        <f t="shared" si="384"/>
        <v>-4.8154136308277411E-2</v>
      </c>
      <c r="BY564" s="34">
        <f t="shared" si="403"/>
        <v>-0.67100208672343431</v>
      </c>
      <c r="BZ564" s="34">
        <f t="shared" si="404"/>
        <v>-0.21593098172096989</v>
      </c>
      <c r="CA564" s="19">
        <f t="shared" si="385"/>
        <v>-0.16505321549199306</v>
      </c>
      <c r="CB564" s="16"/>
      <c r="CC564" s="5">
        <f t="shared" si="386"/>
        <v>25841</v>
      </c>
      <c r="CD564" s="6">
        <f t="shared" si="387"/>
        <v>2.3545123424706937E-5</v>
      </c>
      <c r="CE564" s="19">
        <f t="shared" si="388"/>
        <v>0.95701284394417518</v>
      </c>
      <c r="CF564" s="4">
        <f t="shared" si="389"/>
        <v>2.2532985529695403E-5</v>
      </c>
      <c r="CG564" s="3">
        <f>IF('Ponderación por derecho'!$D$20="Error ponderación","",CF564/$CF$1127)</f>
        <v>1.5138034938022971E-5</v>
      </c>
      <c r="CH564" s="39"/>
    </row>
    <row r="565" spans="1:86" ht="18.95" customHeight="1">
      <c r="A565" s="7">
        <v>25843</v>
      </c>
      <c r="B565" s="7" t="s">
        <v>549</v>
      </c>
      <c r="C565" s="7" t="s">
        <v>560</v>
      </c>
      <c r="D565" s="5">
        <v>0</v>
      </c>
      <c r="E565" s="5">
        <v>931</v>
      </c>
      <c r="F565" s="5">
        <v>41.521500000000003</v>
      </c>
      <c r="G565" s="5">
        <v>40.547890000000002</v>
      </c>
      <c r="H565" s="5">
        <v>65.135390000000001</v>
      </c>
      <c r="I565" s="5">
        <v>9.5622600000000002</v>
      </c>
      <c r="J565" s="5">
        <v>10.58799</v>
      </c>
      <c r="K565" s="85">
        <v>0</v>
      </c>
      <c r="L565" s="85">
        <v>6.3531000000000004E-3</v>
      </c>
      <c r="M565" s="85">
        <v>0.1800563</v>
      </c>
      <c r="N565" s="85">
        <v>7.6736499999999999E-2</v>
      </c>
      <c r="O565" s="85">
        <v>2.9491000000000001E-3</v>
      </c>
      <c r="P565" s="85">
        <v>1.8533899999999999E-2</v>
      </c>
      <c r="Q565" s="85">
        <v>6.1700000000000004E-4</v>
      </c>
      <c r="R565" s="85">
        <v>2.0482999999999999E-3</v>
      </c>
      <c r="S565" s="85">
        <v>5.1309999999999995E-4</v>
      </c>
      <c r="T565" s="5">
        <v>0.98505750000000003</v>
      </c>
      <c r="U565" s="5">
        <v>0.16321840000000001</v>
      </c>
      <c r="V565" s="5">
        <v>0.77471259999999997</v>
      </c>
      <c r="W565" s="5">
        <v>0.56091950000000002</v>
      </c>
      <c r="X565" s="5">
        <v>0.82528729999999995</v>
      </c>
      <c r="Y565" s="5">
        <v>0.94482759999999999</v>
      </c>
      <c r="Z565" s="5">
        <v>0.29484529999999998</v>
      </c>
      <c r="AA565" s="5">
        <v>0</v>
      </c>
      <c r="AB565" s="5">
        <v>0</v>
      </c>
      <c r="AC565" s="5">
        <v>0.49630000000000002</v>
      </c>
      <c r="AD565" s="40">
        <v>54311.525241675619</v>
      </c>
      <c r="AE565" s="19">
        <v>0.84811320000000001</v>
      </c>
      <c r="AF565" s="5">
        <v>0</v>
      </c>
      <c r="AG565" s="5">
        <v>0</v>
      </c>
      <c r="AH565" s="32">
        <v>0</v>
      </c>
      <c r="AI565" s="32">
        <v>0</v>
      </c>
      <c r="AJ565" s="32">
        <v>1</v>
      </c>
      <c r="AK565" s="16"/>
      <c r="AL565" s="34">
        <f t="shared" si="360"/>
        <v>-1.7052271109903028</v>
      </c>
      <c r="AM565" s="34">
        <f t="shared" si="361"/>
        <v>-1.5741661279298451</v>
      </c>
      <c r="AN565" s="34">
        <f t="shared" si="362"/>
        <v>-1.1148252643236276</v>
      </c>
      <c r="AO565" s="34">
        <f t="shared" si="363"/>
        <v>-0.90489915445156444</v>
      </c>
      <c r="AP565" s="34">
        <f t="shared" si="364"/>
        <v>-1.0770464756897329</v>
      </c>
      <c r="AQ565" s="34">
        <f t="shared" si="365"/>
        <v>-0.3929029539360685</v>
      </c>
      <c r="AR565" s="34">
        <f t="shared" si="366"/>
        <v>-0.3867739148007644</v>
      </c>
      <c r="AS565" s="34">
        <f t="shared" si="367"/>
        <v>1.8416090398625586</v>
      </c>
      <c r="AT565" s="34">
        <f t="shared" si="368"/>
        <v>1.6100377961108954</v>
      </c>
      <c r="AU565" s="34">
        <f t="shared" si="369"/>
        <v>-0.35500878064029673</v>
      </c>
      <c r="AV565" s="34">
        <f t="shared" si="370"/>
        <v>-0.2000598190682541</v>
      </c>
      <c r="AW565" s="34">
        <f t="shared" si="371"/>
        <v>-0.39436570996519543</v>
      </c>
      <c r="AX565" s="34">
        <f t="shared" si="372"/>
        <v>-0.13659434867998815</v>
      </c>
      <c r="AY565" s="34">
        <f t="shared" si="373"/>
        <v>-0.19019263347533727</v>
      </c>
      <c r="AZ565" s="34">
        <f t="shared" si="374"/>
        <v>0.74816342618285991</v>
      </c>
      <c r="BA565" s="34">
        <f t="shared" si="375"/>
        <v>-0.40235983012787091</v>
      </c>
      <c r="BB565" s="34">
        <f t="shared" si="376"/>
        <v>-0.62991574428707531</v>
      </c>
      <c r="BC565" s="34">
        <f t="shared" si="377"/>
        <v>-0.79741640409966541</v>
      </c>
      <c r="BD565" s="34">
        <f t="shared" si="378"/>
        <v>0.21847323836599764</v>
      </c>
      <c r="BE565" s="34">
        <f t="shared" si="379"/>
        <v>1.2696953199012275</v>
      </c>
      <c r="BF565" s="34">
        <f t="shared" si="380"/>
        <v>1.9336613197433747</v>
      </c>
      <c r="BG565" s="34">
        <f t="shared" si="381"/>
        <v>-0.258133953880894</v>
      </c>
      <c r="BH565" s="34">
        <f t="shared" si="382"/>
        <v>-0.11506432621005545</v>
      </c>
      <c r="BI565" s="19">
        <f t="shared" si="390"/>
        <v>-0.63669601612918891</v>
      </c>
      <c r="BJ565" s="19">
        <f t="shared" si="391"/>
        <v>-0.86361859567256172</v>
      </c>
      <c r="BK565" s="19">
        <f t="shared" si="392"/>
        <v>-0.22034482507580319</v>
      </c>
      <c r="BL565" s="19">
        <f t="shared" si="393"/>
        <v>-4.7594657439703703E-2</v>
      </c>
      <c r="BM565" s="19">
        <f t="shared" si="394"/>
        <v>-0.40452733932134399</v>
      </c>
      <c r="BN565" s="19">
        <f t="shared" si="395"/>
        <v>-0.21186387005244312</v>
      </c>
      <c r="BO565" s="19">
        <f t="shared" si="396"/>
        <v>-0.18370047941129999</v>
      </c>
      <c r="BP565" s="19">
        <f t="shared" si="397"/>
        <v>-0.92091072983514544</v>
      </c>
      <c r="BQ565" s="19">
        <f t="shared" si="398"/>
        <v>1.2747191759244917E-2</v>
      </c>
      <c r="BR565" s="19">
        <f t="shared" si="399"/>
        <v>-0.71785123278217799</v>
      </c>
      <c r="BS565" s="19">
        <f t="shared" si="400"/>
        <v>-0.67016135689189849</v>
      </c>
      <c r="BT565" s="19">
        <f>IF(AND('[1]Ponderación por derecho'!$B$13&lt;&gt;1,'[1]Ponderación por derecho'!$B$13&lt;&gt;0),"Error ponderación",IFERROR(IF(SUM($BI$1126:$BS$1126)=0,0,SUMPRODUCT($BI$1126:$BS$1126,BI565:BS565)),""))</f>
        <v>-0.32813311985589527</v>
      </c>
      <c r="BU565" s="34">
        <f t="shared" si="401"/>
        <v>-0.3263572271053865</v>
      </c>
      <c r="BV565" s="16">
        <f t="shared" si="402"/>
        <v>0</v>
      </c>
      <c r="BW565" s="34">
        <f t="shared" si="383"/>
        <v>-0.23256953726431717</v>
      </c>
      <c r="BX565" s="34">
        <f t="shared" si="384"/>
        <v>-4.6492655756389646E-2</v>
      </c>
      <c r="BY565" s="34">
        <f t="shared" si="403"/>
        <v>0.73585719375712888</v>
      </c>
      <c r="BZ565" s="34">
        <f t="shared" si="404"/>
        <v>-0.15226500024547401</v>
      </c>
      <c r="CA565" s="19">
        <f t="shared" si="385"/>
        <v>-0.11666177622578539</v>
      </c>
      <c r="CB565" s="16"/>
      <c r="CC565" s="5">
        <f t="shared" si="386"/>
        <v>25843</v>
      </c>
      <c r="CD565" s="6">
        <f t="shared" si="387"/>
        <v>1.3615223545591402E-4</v>
      </c>
      <c r="CE565" s="19">
        <f t="shared" si="388"/>
        <v>0.821759070832072</v>
      </c>
      <c r="CF565" s="4">
        <f t="shared" si="389"/>
        <v>1.118843344999614E-4</v>
      </c>
      <c r="CG565" s="3">
        <f>IF('Ponderación por derecho'!$D$20="Error ponderación","",CF565/$CF$1127)</f>
        <v>7.5165759213122779E-5</v>
      </c>
      <c r="CH565" s="39"/>
    </row>
    <row r="566" spans="1:86" ht="18.95" customHeight="1">
      <c r="A566" s="7">
        <v>25845</v>
      </c>
      <c r="B566" s="7" t="s">
        <v>549</v>
      </c>
      <c r="C566" s="7" t="s">
        <v>559</v>
      </c>
      <c r="D566" s="5">
        <v>0</v>
      </c>
      <c r="E566" s="5">
        <v>297</v>
      </c>
      <c r="F566" s="5">
        <v>58.212009999999999</v>
      </c>
      <c r="G566" s="5">
        <v>52.095640000000003</v>
      </c>
      <c r="H566" s="5">
        <v>74.464070000000007</v>
      </c>
      <c r="I566" s="5">
        <v>10.39678</v>
      </c>
      <c r="J566" s="5">
        <v>14.193849999999999</v>
      </c>
      <c r="K566" s="85"/>
      <c r="L566" s="85">
        <v>7.3747999999999999E-3</v>
      </c>
      <c r="M566" s="85">
        <v>1.5039E-2</v>
      </c>
      <c r="N566" s="85">
        <v>0</v>
      </c>
      <c r="O566" s="85">
        <v>1.2826000000000001E-3</v>
      </c>
      <c r="P566" s="85">
        <v>1.32534E-2</v>
      </c>
      <c r="Q566" s="85">
        <v>3.6324E-3</v>
      </c>
      <c r="R566" s="85">
        <v>1.255E-3</v>
      </c>
      <c r="S566" s="85">
        <v>1.1176E-2</v>
      </c>
      <c r="T566" s="5">
        <v>0.987842</v>
      </c>
      <c r="U566" s="5">
        <v>0.14893619999999999</v>
      </c>
      <c r="V566" s="5">
        <v>0.79939210000000005</v>
      </c>
      <c r="W566" s="5">
        <v>0.74164129999999995</v>
      </c>
      <c r="X566" s="5">
        <v>0.75683889999999998</v>
      </c>
      <c r="Y566" s="5">
        <v>0.92401219999999995</v>
      </c>
      <c r="Z566" s="5">
        <v>1.85185E-2</v>
      </c>
      <c r="AA566" s="5">
        <v>1.3468010000000001E-2</v>
      </c>
      <c r="AB566" s="5">
        <v>0</v>
      </c>
      <c r="AC566" s="5">
        <v>0.54369999999999996</v>
      </c>
      <c r="AD566" s="40">
        <v>25321346.801346801</v>
      </c>
      <c r="AE566" s="19">
        <v>0.84811320000000001</v>
      </c>
      <c r="AF566" s="5">
        <v>0</v>
      </c>
      <c r="AG566" s="5">
        <v>0</v>
      </c>
      <c r="AH566" s="32">
        <v>1</v>
      </c>
      <c r="AI566" s="32">
        <v>0</v>
      </c>
      <c r="AJ566" s="32">
        <v>0</v>
      </c>
      <c r="AK566" s="16"/>
      <c r="AL566" s="34">
        <f t="shared" si="360"/>
        <v>-0.68639000949376727</v>
      </c>
      <c r="AM566" s="34">
        <f t="shared" si="361"/>
        <v>-0.4141840233134933</v>
      </c>
      <c r="AN566" s="34">
        <f t="shared" si="362"/>
        <v>6.8899045515025984E-3</v>
      </c>
      <c r="AO566" s="34">
        <f t="shared" si="363"/>
        <v>-0.83041367085362117</v>
      </c>
      <c r="AP566" s="34">
        <f t="shared" si="364"/>
        <v>-0.80469637695973051</v>
      </c>
      <c r="AQ566" s="34" t="str">
        <f t="shared" si="365"/>
        <v/>
      </c>
      <c r="AR566" s="34">
        <f t="shared" si="366"/>
        <v>-0.35101688445261242</v>
      </c>
      <c r="AS566" s="34">
        <f t="shared" si="367"/>
        <v>-0.72591841067271456</v>
      </c>
      <c r="AT566" s="34">
        <f t="shared" si="368"/>
        <v>-0.15074875333706975</v>
      </c>
      <c r="AU566" s="34">
        <f t="shared" si="369"/>
        <v>-0.39734513697653606</v>
      </c>
      <c r="AV566" s="34">
        <f t="shared" si="370"/>
        <v>-0.32790987375216724</v>
      </c>
      <c r="AW566" s="34">
        <f t="shared" si="371"/>
        <v>-0.30988908750678268</v>
      </c>
      <c r="AX566" s="34">
        <f t="shared" si="372"/>
        <v>-0.16192878748101322</v>
      </c>
      <c r="AY566" s="34">
        <f t="shared" si="373"/>
        <v>0.22380457342652935</v>
      </c>
      <c r="AZ566" s="34">
        <f t="shared" si="374"/>
        <v>0.79653676530454876</v>
      </c>
      <c r="BA566" s="34">
        <f t="shared" si="375"/>
        <v>-0.53811873103176444</v>
      </c>
      <c r="BB566" s="34">
        <f t="shared" si="376"/>
        <v>-2.4551503781399201E-2</v>
      </c>
      <c r="BC566" s="34">
        <f t="shared" si="377"/>
        <v>1.2207503222853446</v>
      </c>
      <c r="BD566" s="34">
        <f t="shared" si="378"/>
        <v>-0.60183685399005404</v>
      </c>
      <c r="BE566" s="34">
        <f t="shared" si="379"/>
        <v>0.95142576218256247</v>
      </c>
      <c r="BF566" s="34">
        <f t="shared" si="380"/>
        <v>-0.83088881902013145</v>
      </c>
      <c r="BG566" s="34">
        <f t="shared" si="381"/>
        <v>0.79463420546280983</v>
      </c>
      <c r="BH566" s="34">
        <f t="shared" si="382"/>
        <v>-0.11506432621005545</v>
      </c>
      <c r="BI566" s="19">
        <f t="shared" si="390"/>
        <v>-0.26561441324013091</v>
      </c>
      <c r="BJ566" s="19">
        <f t="shared" si="391"/>
        <v>-0.26325080384916832</v>
      </c>
      <c r="BK566" s="19">
        <f t="shared" si="392"/>
        <v>-6.3852699293712442E-2</v>
      </c>
      <c r="BL566" s="19">
        <f t="shared" si="393"/>
        <v>-0.4185693814154185</v>
      </c>
      <c r="BM566" s="19">
        <f t="shared" si="394"/>
        <v>-0.6012927893087735</v>
      </c>
      <c r="BN566" s="19">
        <f t="shared" si="395"/>
        <v>-2.0958040354457325E-2</v>
      </c>
      <c r="BO566" s="19">
        <f t="shared" si="396"/>
        <v>-0.11458866435195174</v>
      </c>
      <c r="BP566" s="19">
        <f t="shared" si="397"/>
        <v>-0.42415939848739026</v>
      </c>
      <c r="BQ566" s="19">
        <f t="shared" si="398"/>
        <v>-0.43115808502912306</v>
      </c>
      <c r="BR566" s="19">
        <f t="shared" si="399"/>
        <v>0.11068292313185731</v>
      </c>
      <c r="BS566" s="19">
        <f t="shared" si="400"/>
        <v>-0.1925499207590978</v>
      </c>
      <c r="BT566" s="19">
        <f>IF(AND('[1]Ponderación por derecho'!$B$13&lt;&gt;1,'[1]Ponderación por derecho'!$B$13&lt;&gt;0),"Error ponderación",IFERROR(IF(SUM($BI$1126:$BS$1126)=0,0,SUMPRODUCT($BI$1126:$BS$1126,BI566:BS566)),""))</f>
        <v>-0.11623190505214673</v>
      </c>
      <c r="BU566" s="34">
        <f t="shared" si="401"/>
        <v>-0.1122656504572819</v>
      </c>
      <c r="BV566" s="16">
        <f t="shared" si="402"/>
        <v>0</v>
      </c>
      <c r="BW566" s="34">
        <f t="shared" si="383"/>
        <v>0.4535588486067561</v>
      </c>
      <c r="BX566" s="34">
        <f t="shared" si="384"/>
        <v>1.3760856267721751</v>
      </c>
      <c r="BY566" s="34">
        <f t="shared" si="403"/>
        <v>0.73585719375712888</v>
      </c>
      <c r="BZ566" s="34">
        <f t="shared" si="404"/>
        <v>-0.85516722304535342</v>
      </c>
      <c r="CA566" s="19">
        <f t="shared" si="385"/>
        <v>-0.65092590655721549</v>
      </c>
      <c r="CB566" s="16"/>
      <c r="CC566" s="5">
        <f t="shared" si="386"/>
        <v>25845</v>
      </c>
      <c r="CD566" s="6">
        <f t="shared" si="387"/>
        <v>4.343417178346559E-5</v>
      </c>
      <c r="CE566" s="19">
        <f t="shared" si="388"/>
        <v>0.48401555946803421</v>
      </c>
      <c r="CF566" s="4">
        <f t="shared" si="389"/>
        <v>2.1022814955804801E-5</v>
      </c>
      <c r="CG566" s="3">
        <f>IF('Ponderación por derecho'!$D$20="Error ponderación","",CF566/$CF$1127)</f>
        <v>1.412347719644885E-5</v>
      </c>
      <c r="CH566" s="39"/>
    </row>
    <row r="567" spans="1:86" ht="18.95" customHeight="1">
      <c r="A567" s="7">
        <v>25851</v>
      </c>
      <c r="B567" s="7" t="s">
        <v>549</v>
      </c>
      <c r="C567" s="7" t="s">
        <v>558</v>
      </c>
      <c r="D567" s="5">
        <v>0</v>
      </c>
      <c r="E567" s="5">
        <v>471</v>
      </c>
      <c r="F567" s="5">
        <v>63.018599999999999</v>
      </c>
      <c r="G567" s="5">
        <v>58.201900000000002</v>
      </c>
      <c r="H567" s="5">
        <v>71.214510000000004</v>
      </c>
      <c r="I567" s="5">
        <v>12.57887</v>
      </c>
      <c r="J567" s="5">
        <v>24.132490000000001</v>
      </c>
      <c r="K567" s="85"/>
      <c r="L567" s="85">
        <v>0</v>
      </c>
      <c r="M567" s="85">
        <v>0</v>
      </c>
      <c r="N567" s="85">
        <v>0</v>
      </c>
      <c r="O567" s="85">
        <v>7.9591000000000002E-3</v>
      </c>
      <c r="P567" s="85">
        <v>1.0564999999999999E-3</v>
      </c>
      <c r="Q567" s="85">
        <v>1.4082999999999999E-3</v>
      </c>
      <c r="R567" s="85">
        <v>0</v>
      </c>
      <c r="S567" s="85">
        <v>0</v>
      </c>
      <c r="T567" s="5">
        <v>0.97993830000000004</v>
      </c>
      <c r="U567" s="5">
        <v>0.1990741</v>
      </c>
      <c r="V567" s="5">
        <v>0.82407410000000003</v>
      </c>
      <c r="W567" s="5">
        <v>0.52777779999999996</v>
      </c>
      <c r="X567" s="5">
        <v>0.78395060000000005</v>
      </c>
      <c r="Y567" s="5">
        <v>0.84104939999999995</v>
      </c>
      <c r="Z567" s="5">
        <v>0.2180685</v>
      </c>
      <c r="AA567" s="5">
        <v>9.5541399999999992E-3</v>
      </c>
      <c r="AB567" s="5">
        <v>8.4925699999999996E-3</v>
      </c>
      <c r="AC567" s="5">
        <v>0.49930000000000002</v>
      </c>
      <c r="AD567" s="40">
        <v>622925.90233545646</v>
      </c>
      <c r="AE567" s="19">
        <v>0.28867920000000002</v>
      </c>
      <c r="AF567" s="5">
        <v>0</v>
      </c>
      <c r="AG567" s="5">
        <v>0</v>
      </c>
      <c r="AH567" s="32">
        <v>1</v>
      </c>
      <c r="AI567" s="32">
        <v>0</v>
      </c>
      <c r="AJ567" s="32">
        <v>0</v>
      </c>
      <c r="AK567" s="16"/>
      <c r="AL567" s="34">
        <f t="shared" si="360"/>
        <v>-0.39298182582039637</v>
      </c>
      <c r="AM567" s="34">
        <f t="shared" si="361"/>
        <v>0.19919540784276166</v>
      </c>
      <c r="AN567" s="34">
        <f t="shared" si="362"/>
        <v>-0.38384927228486315</v>
      </c>
      <c r="AO567" s="34">
        <f t="shared" si="363"/>
        <v>-0.63565017938039559</v>
      </c>
      <c r="AP567" s="34">
        <f t="shared" si="364"/>
        <v>-5.4032295369776731E-2</v>
      </c>
      <c r="AQ567" s="34" t="str">
        <f t="shared" si="365"/>
        <v/>
      </c>
      <c r="AR567" s="34">
        <f t="shared" si="366"/>
        <v>-0.60911705809610017</v>
      </c>
      <c r="AS567" s="34">
        <f t="shared" si="367"/>
        <v>-0.95991233330143277</v>
      </c>
      <c r="AT567" s="34">
        <f t="shared" si="368"/>
        <v>-0.15074875333706975</v>
      </c>
      <c r="AU567" s="34">
        <f t="shared" si="369"/>
        <v>-0.22773296591208847</v>
      </c>
      <c r="AV567" s="34">
        <f t="shared" si="370"/>
        <v>-0.62321795669397584</v>
      </c>
      <c r="AW567" s="34">
        <f t="shared" si="371"/>
        <v>-0.37219739022275927</v>
      </c>
      <c r="AX567" s="34">
        <f t="shared" si="372"/>
        <v>-0.20200785050292994</v>
      </c>
      <c r="AY567" s="34">
        <f t="shared" si="373"/>
        <v>-0.21011422768154267</v>
      </c>
      <c r="AZ567" s="34">
        <f t="shared" si="374"/>
        <v>0.65923083590390441</v>
      </c>
      <c r="BA567" s="34">
        <f t="shared" si="375"/>
        <v>-6.1534857564839687E-2</v>
      </c>
      <c r="BB567" s="34">
        <f t="shared" si="376"/>
        <v>0.58087405930379465</v>
      </c>
      <c r="BC567" s="34">
        <f t="shared" si="377"/>
        <v>-1.167518274465245</v>
      </c>
      <c r="BD567" s="34">
        <f t="shared" si="378"/>
        <v>-0.2769205501622124</v>
      </c>
      <c r="BE567" s="34">
        <f t="shared" si="379"/>
        <v>-0.31708378666598258</v>
      </c>
      <c r="BF567" s="34">
        <f t="shared" si="380"/>
        <v>1.1655370802782998</v>
      </c>
      <c r="BG567" s="34">
        <f t="shared" si="381"/>
        <v>0.48869459628442757</v>
      </c>
      <c r="BH567" s="34">
        <f t="shared" si="382"/>
        <v>9.6630801423755353E-2</v>
      </c>
      <c r="BI567" s="19">
        <f t="shared" si="390"/>
        <v>-0.22269206492485141</v>
      </c>
      <c r="BJ567" s="19">
        <f t="shared" si="391"/>
        <v>5.6984136350152058E-2</v>
      </c>
      <c r="BK567" s="19">
        <f t="shared" si="392"/>
        <v>-0.84013747786235804</v>
      </c>
      <c r="BL567" s="19">
        <f t="shared" si="393"/>
        <v>-0.27186528957873307</v>
      </c>
      <c r="BM567" s="19">
        <f t="shared" si="394"/>
        <v>-0.18622860381469253</v>
      </c>
      <c r="BN567" s="19">
        <f t="shared" si="395"/>
        <v>-0.44442785639345161</v>
      </c>
      <c r="BO567" s="19">
        <f t="shared" si="396"/>
        <v>-0.11620557789975013</v>
      </c>
      <c r="BP567" s="19">
        <f t="shared" si="397"/>
        <v>-0.29749483816166317</v>
      </c>
      <c r="BQ567" s="19">
        <f t="shared" si="398"/>
        <v>0.18748034225878693</v>
      </c>
      <c r="BR567" s="19">
        <f t="shared" si="399"/>
        <v>-3.8133819072503822E-2</v>
      </c>
      <c r="BS567" s="19">
        <f t="shared" si="400"/>
        <v>-0.1688217506927279</v>
      </c>
      <c r="BT567" s="19">
        <f>IF(AND('[1]Ponderación por derecho'!$B$13&lt;&gt;1,'[1]Ponderación por derecho'!$B$13&lt;&gt;0),"Error ponderación",IFERROR(IF(SUM($BI$1126:$BS$1126)=0,0,SUMPRODUCT($BI$1126:$BS$1126,BI567:BS567)),""))</f>
        <v>-0.18003431859788013</v>
      </c>
      <c r="BU567" s="34">
        <f t="shared" si="401"/>
        <v>-0.17672757118110219</v>
      </c>
      <c r="BV567" s="16">
        <f t="shared" si="402"/>
        <v>0</v>
      </c>
      <c r="BW567" s="34">
        <f t="shared" si="383"/>
        <v>-0.18914369005728712</v>
      </c>
      <c r="BX567" s="34">
        <f t="shared" si="384"/>
        <v>-1.4478671719564778E-2</v>
      </c>
      <c r="BY567" s="34">
        <f t="shared" si="403"/>
        <v>-1.5751329920434056</v>
      </c>
      <c r="BZ567" s="34">
        <f t="shared" si="404"/>
        <v>0.59291845127341913</v>
      </c>
      <c r="CA567" s="19">
        <f t="shared" si="385"/>
        <v>0.449739603296475</v>
      </c>
      <c r="CB567" s="16"/>
      <c r="CC567" s="5">
        <f t="shared" si="386"/>
        <v>25851</v>
      </c>
      <c r="CD567" s="6">
        <f t="shared" si="387"/>
        <v>6.8880454242465627E-5</v>
      </c>
      <c r="CE567" s="19">
        <f t="shared" si="388"/>
        <v>1.5357301762694573</v>
      </c>
      <c r="CF567" s="4">
        <f t="shared" si="389"/>
        <v>1.0578179213530202E-4</v>
      </c>
      <c r="CG567" s="3">
        <f>IF('Ponderación por derecho'!$D$20="Error ponderación","",CF567/$CF$1127)</f>
        <v>7.1065969622203544E-5</v>
      </c>
      <c r="CH567" s="39"/>
    </row>
    <row r="568" spans="1:86" ht="18.95" customHeight="1">
      <c r="A568" s="7">
        <v>25862</v>
      </c>
      <c r="B568" s="7" t="s">
        <v>549</v>
      </c>
      <c r="C568" s="7" t="s">
        <v>557</v>
      </c>
      <c r="D568" s="5">
        <v>0</v>
      </c>
      <c r="E568" s="5">
        <v>644</v>
      </c>
      <c r="F568" s="5">
        <v>70.914320000000004</v>
      </c>
      <c r="G568" s="5">
        <v>59.178750000000001</v>
      </c>
      <c r="H568" s="5">
        <v>70.597279999999998</v>
      </c>
      <c r="I568" s="5">
        <v>9.1567849999999993</v>
      </c>
      <c r="J568" s="5">
        <v>35.687309999999997</v>
      </c>
      <c r="K568" s="85">
        <v>0</v>
      </c>
      <c r="L568" s="85">
        <v>3.0658E-3</v>
      </c>
      <c r="M568" s="85">
        <v>1.9844799999999999E-2</v>
      </c>
      <c r="N568" s="85">
        <v>5.6353000000000002E-3</v>
      </c>
      <c r="O568" s="85">
        <v>2.8229999999999998E-4</v>
      </c>
      <c r="P568" s="85">
        <v>2.5339999999999998E-4</v>
      </c>
      <c r="Q568" s="85">
        <v>1.3367800000000001E-2</v>
      </c>
      <c r="R568" s="85">
        <v>9.6469999999999998E-4</v>
      </c>
      <c r="S568" s="85">
        <v>2.0939999999999999E-4</v>
      </c>
      <c r="T568" s="5">
        <v>0.95936390000000005</v>
      </c>
      <c r="U568" s="5">
        <v>0.155477</v>
      </c>
      <c r="V568" s="5">
        <v>0.82332159999999999</v>
      </c>
      <c r="W568" s="5">
        <v>0.5954064</v>
      </c>
      <c r="X568" s="5">
        <v>0.70671379999999995</v>
      </c>
      <c r="Y568" s="5">
        <v>0.87985869999999999</v>
      </c>
      <c r="Z568" s="5">
        <v>0.199187</v>
      </c>
      <c r="AA568" s="5">
        <v>2.3291900000000001E-3</v>
      </c>
      <c r="AB568" s="5">
        <v>3.1055900000000001E-3</v>
      </c>
      <c r="AC568" s="5">
        <v>0.48870000000000002</v>
      </c>
      <c r="AD568" s="40">
        <v>0</v>
      </c>
      <c r="AE568" s="19">
        <v>0.75377360000000004</v>
      </c>
      <c r="AF568" s="5">
        <v>0</v>
      </c>
      <c r="AG568" s="5">
        <v>0</v>
      </c>
      <c r="AH568" s="32">
        <v>1</v>
      </c>
      <c r="AI568" s="32">
        <v>0</v>
      </c>
      <c r="AJ568" s="32">
        <v>1</v>
      </c>
      <c r="AK568" s="16"/>
      <c r="AL568" s="34">
        <f t="shared" si="360"/>
        <v>8.899580572161353E-2</v>
      </c>
      <c r="AM568" s="34">
        <f t="shared" si="361"/>
        <v>0.29732088846837984</v>
      </c>
      <c r="AN568" s="34">
        <f t="shared" si="362"/>
        <v>-0.45806730245470534</v>
      </c>
      <c r="AO568" s="34">
        <f t="shared" si="363"/>
        <v>-0.94109002041268719</v>
      </c>
      <c r="AP568" s="34">
        <f t="shared" si="364"/>
        <v>0.81870163434668608</v>
      </c>
      <c r="AQ568" s="34">
        <f t="shared" si="365"/>
        <v>-0.3929029539360685</v>
      </c>
      <c r="AR568" s="34">
        <f t="shared" si="366"/>
        <v>-0.50182146874368316</v>
      </c>
      <c r="AS568" s="34">
        <f t="shared" si="367"/>
        <v>-0.65114429049390665</v>
      </c>
      <c r="AT568" s="34">
        <f t="shared" si="368"/>
        <v>-2.1441833656029842E-2</v>
      </c>
      <c r="AU568" s="34">
        <f t="shared" si="369"/>
        <v>-0.4227571125199745</v>
      </c>
      <c r="AV568" s="34">
        <f t="shared" si="370"/>
        <v>-0.64266239924991764</v>
      </c>
      <c r="AW568" s="34">
        <f t="shared" si="371"/>
        <v>-3.7151238371798262E-2</v>
      </c>
      <c r="AX568" s="34">
        <f t="shared" si="372"/>
        <v>-0.17119966556488767</v>
      </c>
      <c r="AY568" s="34">
        <f t="shared" si="373"/>
        <v>-0.20198407405305033</v>
      </c>
      <c r="AZ568" s="34">
        <f t="shared" si="374"/>
        <v>0.30180493235738437</v>
      </c>
      <c r="BA568" s="34">
        <f t="shared" si="375"/>
        <v>-0.47594540906230687</v>
      </c>
      <c r="BB568" s="34">
        <f t="shared" si="376"/>
        <v>0.56241596286826934</v>
      </c>
      <c r="BC568" s="34">
        <f t="shared" si="377"/>
        <v>-0.41229234006219345</v>
      </c>
      <c r="BD568" s="34">
        <f t="shared" si="378"/>
        <v>-1.2025539695158571</v>
      </c>
      <c r="BE568" s="34">
        <f t="shared" si="379"/>
        <v>0.27631431024164221</v>
      </c>
      <c r="BF568" s="34">
        <f t="shared" si="380"/>
        <v>0.97663447132012726</v>
      </c>
      <c r="BG568" s="34">
        <f t="shared" si="381"/>
        <v>-7.6065699620482749E-2</v>
      </c>
      <c r="BH568" s="34">
        <f t="shared" si="382"/>
        <v>-3.7650978845443023E-2</v>
      </c>
      <c r="BI568" s="19">
        <f t="shared" si="390"/>
        <v>-0.44230522181769355</v>
      </c>
      <c r="BJ568" s="19">
        <f t="shared" si="391"/>
        <v>0.11930512753098867</v>
      </c>
      <c r="BK568" s="19">
        <f t="shared" si="392"/>
        <v>-0.32481360827816214</v>
      </c>
      <c r="BL568" s="19">
        <f t="shared" si="393"/>
        <v>3.3776986032791848E-2</v>
      </c>
      <c r="BM568" s="19">
        <f t="shared" si="394"/>
        <v>-0.26886981589638187</v>
      </c>
      <c r="BN568" s="19">
        <f t="shared" si="395"/>
        <v>-9.2450761095553946E-2</v>
      </c>
      <c r="BO568" s="19">
        <f t="shared" si="396"/>
        <v>-0.22547877547570036</v>
      </c>
      <c r="BP568" s="19">
        <f t="shared" si="397"/>
        <v>-4.1101929921637068E-2</v>
      </c>
      <c r="BQ568" s="19">
        <f t="shared" si="398"/>
        <v>0.28788206766289681</v>
      </c>
      <c r="BR568" s="19">
        <f t="shared" si="399"/>
        <v>-6.3017989317306511E-2</v>
      </c>
      <c r="BS568" s="19">
        <f t="shared" si="400"/>
        <v>-5.0213082392293273E-2</v>
      </c>
      <c r="BT568" s="19">
        <f>IF(AND('[1]Ponderación por derecho'!$B$13&lt;&gt;1,'[1]Ponderación por derecho'!$B$13&lt;&gt;0),"Error ponderación",IFERROR(IF(SUM($BI$1126:$BS$1126)=0,0,SUMPRODUCT($BI$1126:$BS$1126,BI568:BS568)),""))</f>
        <v>-0.11661359056031863</v>
      </c>
      <c r="BU568" s="34">
        <f t="shared" si="401"/>
        <v>-0.11265128133865243</v>
      </c>
      <c r="BV568" s="16">
        <f t="shared" si="402"/>
        <v>0</v>
      </c>
      <c r="BW568" s="34">
        <f t="shared" si="383"/>
        <v>-0.34258168352212648</v>
      </c>
      <c r="BX568" s="34">
        <f t="shared" si="384"/>
        <v>-4.9550489627895586E-2</v>
      </c>
      <c r="BY568" s="34">
        <f t="shared" si="403"/>
        <v>0.3461456464926651</v>
      </c>
      <c r="BZ568" s="34">
        <f t="shared" si="404"/>
        <v>1.5328842219118991E-2</v>
      </c>
      <c r="CA568" s="19">
        <f t="shared" si="385"/>
        <v>1.0723478207733346E-2</v>
      </c>
      <c r="CB568" s="16"/>
      <c r="CC568" s="5">
        <f t="shared" si="386"/>
        <v>25862</v>
      </c>
      <c r="CD568" s="6">
        <f t="shared" si="387"/>
        <v>9.4180493698827746E-5</v>
      </c>
      <c r="CE568" s="19">
        <f t="shared" si="388"/>
        <v>1.5333141616748924</v>
      </c>
      <c r="CF568" s="4">
        <f t="shared" si="389"/>
        <v>1.4440828474194555E-4</v>
      </c>
      <c r="CG568" s="3">
        <f>IF('Ponderación por derecho'!$D$20="Error ponderación","",CF568/$CF$1127)</f>
        <v>9.7015890632096453E-5</v>
      </c>
      <c r="CH568" s="39"/>
    </row>
    <row r="569" spans="1:86" ht="18.95" customHeight="1">
      <c r="A569" s="7">
        <v>25867</v>
      </c>
      <c r="B569" s="7" t="s">
        <v>549</v>
      </c>
      <c r="C569" s="7" t="s">
        <v>556</v>
      </c>
      <c r="D569" s="5">
        <v>0</v>
      </c>
      <c r="E569" s="5">
        <v>266</v>
      </c>
      <c r="F569" s="5">
        <v>63.075760000000002</v>
      </c>
      <c r="G569" s="5">
        <v>57.204859999999996</v>
      </c>
      <c r="H569" s="5">
        <v>72.916659999999993</v>
      </c>
      <c r="I569" s="5">
        <v>14.93056</v>
      </c>
      <c r="J569" s="5">
        <v>22.51736</v>
      </c>
      <c r="K569" s="85">
        <v>2.2079999999999999E-2</v>
      </c>
      <c r="L569" s="85">
        <v>1.7546900000000001E-2</v>
      </c>
      <c r="M569" s="85">
        <v>2.7904700000000001E-2</v>
      </c>
      <c r="N569" s="85">
        <v>0</v>
      </c>
      <c r="O569" s="85">
        <v>1.9513699999999998E-2</v>
      </c>
      <c r="P569" s="85">
        <v>4.0732299999999999E-2</v>
      </c>
      <c r="Q569" s="85">
        <v>8.2029000000000008E-3</v>
      </c>
      <c r="R569" s="85">
        <v>8.5702999999999994E-3</v>
      </c>
      <c r="S569" s="85">
        <v>8.5795000000000003E-3</v>
      </c>
      <c r="T569" s="5">
        <v>0.9375</v>
      </c>
      <c r="U569" s="5">
        <v>0.15625</v>
      </c>
      <c r="V569" s="5">
        <v>0.8125</v>
      </c>
      <c r="W569" s="5">
        <v>0.68125000000000002</v>
      </c>
      <c r="X569" s="5">
        <v>0.75624999999999998</v>
      </c>
      <c r="Y569" s="5">
        <v>0.91249999999999998</v>
      </c>
      <c r="Z569" s="5">
        <v>0.1</v>
      </c>
      <c r="AA569" s="5">
        <v>3.7594E-3</v>
      </c>
      <c r="AB569" s="5">
        <v>0</v>
      </c>
      <c r="AC569" s="5">
        <v>0.50019999999999998</v>
      </c>
      <c r="AD569" s="40">
        <v>18796.992481203008</v>
      </c>
      <c r="AE569" s="19" t="s">
        <v>1121</v>
      </c>
      <c r="AF569" s="5">
        <v>0</v>
      </c>
      <c r="AG569" s="5">
        <v>0</v>
      </c>
      <c r="AH569" s="32">
        <v>1</v>
      </c>
      <c r="AI569" s="32">
        <v>0</v>
      </c>
      <c r="AJ569" s="32">
        <v>0</v>
      </c>
      <c r="AK569" s="16"/>
      <c r="AL569" s="34">
        <f t="shared" si="360"/>
        <v>-0.38949261376387173</v>
      </c>
      <c r="AM569" s="34">
        <f t="shared" si="361"/>
        <v>9.904182315425579E-2</v>
      </c>
      <c r="AN569" s="34">
        <f t="shared" si="362"/>
        <v>-0.179176427391396</v>
      </c>
      <c r="AO569" s="34">
        <f t="shared" si="363"/>
        <v>-0.42574895841211763</v>
      </c>
      <c r="AP569" s="34">
        <f t="shared" si="364"/>
        <v>-0.17602283714394124</v>
      </c>
      <c r="AQ569" s="34">
        <f t="shared" si="365"/>
        <v>0.23169673412514308</v>
      </c>
      <c r="AR569" s="34">
        <f t="shared" si="366"/>
        <v>4.9820275611264604E-3</v>
      </c>
      <c r="AS569" s="34">
        <f t="shared" si="367"/>
        <v>-0.52573916934255294</v>
      </c>
      <c r="AT569" s="34">
        <f t="shared" si="368"/>
        <v>-0.15074875333706975</v>
      </c>
      <c r="AU569" s="34">
        <f t="shared" si="369"/>
        <v>6.580418555668488E-2</v>
      </c>
      <c r="AV569" s="34">
        <f t="shared" si="370"/>
        <v>0.33740190877861226</v>
      </c>
      <c r="AW569" s="34">
        <f t="shared" si="371"/>
        <v>-0.18184623980956977</v>
      </c>
      <c r="AX569" s="34">
        <f t="shared" si="372"/>
        <v>7.1689037000442671E-2</v>
      </c>
      <c r="AY569" s="34">
        <f t="shared" si="373"/>
        <v>0.12299299799013808</v>
      </c>
      <c r="AZ569" s="34">
        <f t="shared" si="374"/>
        <v>-7.8022630660287084E-2</v>
      </c>
      <c r="BA569" s="34">
        <f t="shared" si="375"/>
        <v>-0.46859768739486701</v>
      </c>
      <c r="BB569" s="34">
        <f t="shared" si="376"/>
        <v>0.2969725922547562</v>
      </c>
      <c r="BC569" s="34">
        <f t="shared" si="377"/>
        <v>0.54634517457690579</v>
      </c>
      <c r="BD569" s="34">
        <f t="shared" si="378"/>
        <v>-0.60889444209128774</v>
      </c>
      <c r="BE569" s="34">
        <f t="shared" si="379"/>
        <v>0.7754030673331338</v>
      </c>
      <c r="BF569" s="34">
        <f t="shared" si="380"/>
        <v>-1.5695750046515196E-2</v>
      </c>
      <c r="BG569" s="34">
        <f t="shared" si="381"/>
        <v>3.5731035693417255E-2</v>
      </c>
      <c r="BH569" s="34">
        <f t="shared" si="382"/>
        <v>-0.11506432621005545</v>
      </c>
      <c r="BI569" s="19">
        <f t="shared" si="390"/>
        <v>-0.13869246022037332</v>
      </c>
      <c r="BJ569" s="19">
        <f t="shared" si="391"/>
        <v>0.13366548099004616</v>
      </c>
      <c r="BK569" s="19">
        <f t="shared" si="392"/>
        <v>-0.12296220284317298</v>
      </c>
      <c r="BL569" s="19">
        <f t="shared" si="393"/>
        <v>-0.27012068355047075</v>
      </c>
      <c r="BM569" s="19">
        <f t="shared" si="394"/>
        <v>-0.23970436455951472</v>
      </c>
      <c r="BN569" s="19">
        <f t="shared" si="395"/>
        <v>0.24110412078262478</v>
      </c>
      <c r="BO569" s="19">
        <f t="shared" si="396"/>
        <v>-0.22853927629399151</v>
      </c>
      <c r="BP569" s="19">
        <f t="shared" si="397"/>
        <v>-0.15890178838171454</v>
      </c>
      <c r="BQ569" s="19">
        <f t="shared" si="398"/>
        <v>-9.4065121940082944E-2</v>
      </c>
      <c r="BR569" s="19">
        <f t="shared" si="399"/>
        <v>-7.6922860026772136E-2</v>
      </c>
      <c r="BS569" s="19">
        <f t="shared" si="400"/>
        <v>-0.12718798066126305</v>
      </c>
      <c r="BT569" s="19">
        <f>IF(AND('[1]Ponderación por derecho'!$B$13&lt;&gt;1,'[1]Ponderación por derecho'!$B$13&lt;&gt;0),"Error ponderación",IFERROR(IF(SUM($BI$1126:$BS$1126)=0,0,SUMPRODUCT($BI$1126:$BS$1126,BI569:BS569)),""))</f>
        <v>-1.5205305714199091E-2</v>
      </c>
      <c r="BU569" s="34">
        <f t="shared" si="401"/>
        <v>-1.0194768250735189E-2</v>
      </c>
      <c r="BV569" s="16">
        <f t="shared" si="402"/>
        <v>0</v>
      </c>
      <c r="BW569" s="34">
        <f t="shared" si="383"/>
        <v>-0.17611593589517877</v>
      </c>
      <c r="BX569" s="34">
        <f t="shared" si="384"/>
        <v>-4.8492186071961575E-2</v>
      </c>
      <c r="BY569" s="34" t="str">
        <f t="shared" si="403"/>
        <v/>
      </c>
      <c r="BZ569" s="34">
        <f t="shared" si="404"/>
        <v>0.11230406098357017</v>
      </c>
      <c r="CA569" s="19">
        <f t="shared" si="385"/>
        <v>8.4432707224697812E-2</v>
      </c>
      <c r="CB569" s="16"/>
      <c r="CC569" s="5">
        <f t="shared" si="386"/>
        <v>25867</v>
      </c>
      <c r="CD569" s="6">
        <f t="shared" si="387"/>
        <v>3.8900638701689719E-5</v>
      </c>
      <c r="CE569" s="19">
        <f t="shared" si="388"/>
        <v>1.3859519958068027</v>
      </c>
      <c r="CF569" s="4">
        <f t="shared" si="389"/>
        <v>5.391441784676622E-5</v>
      </c>
      <c r="CG569" s="3">
        <f>IF('Ponderación por derecho'!$D$20="Error ponderación","",CF569/$CF$1127)</f>
        <v>3.6220603787808361E-5</v>
      </c>
      <c r="CH569" s="39"/>
    </row>
    <row r="570" spans="1:86" ht="18.95" customHeight="1">
      <c r="A570" s="7">
        <v>25871</v>
      </c>
      <c r="B570" s="7" t="s">
        <v>549</v>
      </c>
      <c r="C570" s="7" t="s">
        <v>555</v>
      </c>
      <c r="D570" s="5">
        <v>0</v>
      </c>
      <c r="E570" s="5">
        <v>228</v>
      </c>
      <c r="F570" s="5">
        <v>67.154709999999994</v>
      </c>
      <c r="G570" s="5">
        <v>57.612450000000003</v>
      </c>
      <c r="H570" s="5">
        <v>72.837370000000007</v>
      </c>
      <c r="I570" s="5">
        <v>8.9965399999999995</v>
      </c>
      <c r="J570" s="5">
        <v>25.19031</v>
      </c>
      <c r="K570" s="85"/>
      <c r="L570" s="85">
        <v>3.5921E-3</v>
      </c>
      <c r="M570" s="85">
        <v>1.3663E-2</v>
      </c>
      <c r="N570" s="85">
        <v>0</v>
      </c>
      <c r="O570" s="85">
        <v>1.4518700000000001E-2</v>
      </c>
      <c r="P570" s="85">
        <v>0</v>
      </c>
      <c r="Q570" s="85">
        <v>5.1942999999999998E-3</v>
      </c>
      <c r="R570" s="85">
        <v>1.6348000000000001E-3</v>
      </c>
      <c r="S570" s="85">
        <v>1.08717E-2</v>
      </c>
      <c r="T570" s="5">
        <v>0.9736842</v>
      </c>
      <c r="U570" s="5">
        <v>7.56579E-2</v>
      </c>
      <c r="V570" s="5">
        <v>0.74671050000000005</v>
      </c>
      <c r="W570" s="5">
        <v>0.6414474</v>
      </c>
      <c r="X570" s="5">
        <v>0.70723689999999995</v>
      </c>
      <c r="Y570" s="5">
        <v>0.88157890000000005</v>
      </c>
      <c r="Z570" s="5">
        <v>0.13207550000000001</v>
      </c>
      <c r="AA570" s="5">
        <v>2.1929800000000002E-3</v>
      </c>
      <c r="AB570" s="5">
        <v>0</v>
      </c>
      <c r="AC570" s="5">
        <v>0.52170000000000005</v>
      </c>
      <c r="AD570" s="40">
        <v>185964.91228070174</v>
      </c>
      <c r="AE570" s="19">
        <v>0.7377359</v>
      </c>
      <c r="AF570" s="5">
        <v>0</v>
      </c>
      <c r="AG570" s="5">
        <v>0</v>
      </c>
      <c r="AH570" s="32">
        <v>1</v>
      </c>
      <c r="AI570" s="32">
        <v>0</v>
      </c>
      <c r="AJ570" s="32">
        <v>0</v>
      </c>
      <c r="AK570" s="16"/>
      <c r="AL570" s="34">
        <f t="shared" si="360"/>
        <v>-0.1405016844783504</v>
      </c>
      <c r="AM570" s="34">
        <f t="shared" si="361"/>
        <v>0.13998461339656151</v>
      </c>
      <c r="AN570" s="34">
        <f t="shared" si="362"/>
        <v>-0.18871055180557822</v>
      </c>
      <c r="AO570" s="34">
        <f t="shared" si="363"/>
        <v>-0.95539276488753788</v>
      </c>
      <c r="AP570" s="34">
        <f t="shared" si="364"/>
        <v>2.5864700475478206E-2</v>
      </c>
      <c r="AQ570" s="34" t="str">
        <f t="shared" si="365"/>
        <v/>
      </c>
      <c r="AR570" s="34">
        <f t="shared" si="366"/>
        <v>-0.48340224091532608</v>
      </c>
      <c r="AS570" s="34">
        <f t="shared" si="367"/>
        <v>-0.74732778879207862</v>
      </c>
      <c r="AT570" s="34">
        <f t="shared" si="368"/>
        <v>-0.15074875333706975</v>
      </c>
      <c r="AU570" s="34">
        <f t="shared" si="369"/>
        <v>-6.1090563857965775E-2</v>
      </c>
      <c r="AV570" s="34">
        <f t="shared" si="370"/>
        <v>-0.64879765232385067</v>
      </c>
      <c r="AW570" s="34">
        <f t="shared" si="371"/>
        <v>-0.26613235983622652</v>
      </c>
      <c r="AX570" s="34">
        <f t="shared" si="372"/>
        <v>-0.14979968139677102</v>
      </c>
      <c r="AY570" s="34">
        <f t="shared" si="373"/>
        <v>0.21198983727968015</v>
      </c>
      <c r="AZ570" s="34">
        <f t="shared" si="374"/>
        <v>0.55058235315979975</v>
      </c>
      <c r="BA570" s="34">
        <f t="shared" si="375"/>
        <v>-1.2346627836361084</v>
      </c>
      <c r="BB570" s="34">
        <f t="shared" si="376"/>
        <v>-1.3167801458780271</v>
      </c>
      <c r="BC570" s="34">
        <f t="shared" si="377"/>
        <v>0.10185932426104971</v>
      </c>
      <c r="BD570" s="34">
        <f t="shared" si="378"/>
        <v>-1.1962849521347139</v>
      </c>
      <c r="BE570" s="34">
        <f t="shared" si="379"/>
        <v>0.30261634110281549</v>
      </c>
      <c r="BF570" s="34">
        <f t="shared" si="380"/>
        <v>0.30520807823184537</v>
      </c>
      <c r="BG570" s="34">
        <f t="shared" si="381"/>
        <v>-8.6712970522732274E-2</v>
      </c>
      <c r="BH570" s="34">
        <f t="shared" si="382"/>
        <v>-0.11506432621005545</v>
      </c>
      <c r="BI570" s="19">
        <f t="shared" si="390"/>
        <v>-0.71168666772084332</v>
      </c>
      <c r="BJ570" s="19">
        <f t="shared" si="391"/>
        <v>-0.55339925779893051</v>
      </c>
      <c r="BK570" s="19">
        <f t="shared" si="392"/>
        <v>-0.26199004966979311</v>
      </c>
      <c r="BL570" s="19">
        <f t="shared" si="393"/>
        <v>-0.14562521890771007</v>
      </c>
      <c r="BM570" s="19">
        <f t="shared" si="394"/>
        <v>-0.41050360517240048</v>
      </c>
      <c r="BN570" s="19">
        <f t="shared" si="395"/>
        <v>-0.16222766523312854</v>
      </c>
      <c r="BO570" s="19">
        <f t="shared" si="396"/>
        <v>-0.22364759052132155</v>
      </c>
      <c r="BP570" s="19">
        <f t="shared" si="397"/>
        <v>-0.14515068293756073</v>
      </c>
      <c r="BQ570" s="19">
        <f t="shared" si="398"/>
        <v>0.1255654103443917</v>
      </c>
      <c r="BR570" s="19">
        <f t="shared" si="399"/>
        <v>-5.0749392404675076E-3</v>
      </c>
      <c r="BS570" s="19">
        <f t="shared" si="400"/>
        <v>-1.45253911362419E-2</v>
      </c>
      <c r="BT570" s="19">
        <f>IF(AND('[1]Ponderación por derecho'!$B$13&lt;&gt;1,'[1]Ponderación por derecho'!$B$13&lt;&gt;0),"Error ponderación",IFERROR(IF(SUM($BI$1126:$BS$1126)=0,0,SUMPRODUCT($BI$1126:$BS$1126,BI570:BS570)),""))</f>
        <v>-0.27117194639038544</v>
      </c>
      <c r="BU570" s="34">
        <f t="shared" si="401"/>
        <v>-0.26880726239068942</v>
      </c>
      <c r="BV570" s="16">
        <f t="shared" si="402"/>
        <v>0</v>
      </c>
      <c r="BW570" s="34">
        <f t="shared" si="383"/>
        <v>0.13510263575520406</v>
      </c>
      <c r="BX570" s="34">
        <f t="shared" si="384"/>
        <v>-3.9080339781188453E-2</v>
      </c>
      <c r="BY570" s="34">
        <f t="shared" si="403"/>
        <v>0.27989481564789465</v>
      </c>
      <c r="BZ570" s="34">
        <f t="shared" si="404"/>
        <v>-0.12530570387397008</v>
      </c>
      <c r="CA570" s="19">
        <f t="shared" si="385"/>
        <v>-9.6170469521852014E-2</v>
      </c>
      <c r="CB570" s="16"/>
      <c r="CC570" s="5">
        <f t="shared" si="386"/>
        <v>25871</v>
      </c>
      <c r="CD570" s="6">
        <f t="shared" si="387"/>
        <v>3.3343404601448335E-5</v>
      </c>
      <c r="CE570" s="19">
        <f t="shared" si="388"/>
        <v>0.90019749429097751</v>
      </c>
      <c r="CF570" s="4">
        <f t="shared" si="389"/>
        <v>3.0015649273354041E-5</v>
      </c>
      <c r="CG570" s="3">
        <f>IF('Ponderación por derecho'!$D$20="Error ponderación","",CF570/$CF$1127)</f>
        <v>2.0165013055578856E-5</v>
      </c>
      <c r="CH570" s="39"/>
    </row>
    <row r="571" spans="1:86" ht="18.95" customHeight="1">
      <c r="A571" s="7">
        <v>25873</v>
      </c>
      <c r="B571" s="7" t="s">
        <v>549</v>
      </c>
      <c r="C571" s="7" t="s">
        <v>554</v>
      </c>
      <c r="D571" s="5">
        <v>0</v>
      </c>
      <c r="E571" s="5">
        <v>601</v>
      </c>
      <c r="F571" s="5">
        <v>67.629339999999999</v>
      </c>
      <c r="G571" s="5">
        <v>48.529060000000001</v>
      </c>
      <c r="H571" s="5">
        <v>73.389539999999997</v>
      </c>
      <c r="I571" s="5">
        <v>17.576709999999999</v>
      </c>
      <c r="J571" s="5">
        <v>14.14588</v>
      </c>
      <c r="K571" s="85">
        <v>9.7433999999999993E-3</v>
      </c>
      <c r="L571" s="85">
        <v>8.0099999999999995E-4</v>
      </c>
      <c r="M571" s="85">
        <v>0.1196087</v>
      </c>
      <c r="N571" s="85">
        <v>6.9701100000000002E-2</v>
      </c>
      <c r="O571" s="85">
        <v>6.0190000000000005E-4</v>
      </c>
      <c r="P571" s="85">
        <v>6.1939999999999999E-3</v>
      </c>
      <c r="Q571" s="85">
        <v>6.7196000000000001E-3</v>
      </c>
      <c r="R571" s="85">
        <v>0</v>
      </c>
      <c r="S571" s="85">
        <v>0</v>
      </c>
      <c r="T571" s="5"/>
      <c r="U571" s="5">
        <v>0.15640599999999999</v>
      </c>
      <c r="V571" s="5">
        <v>0.75873539999999995</v>
      </c>
      <c r="W571" s="5">
        <v>0.46256239999999998</v>
      </c>
      <c r="X571" s="5">
        <v>0.51247920000000002</v>
      </c>
      <c r="Y571" s="5">
        <v>0.90349420000000003</v>
      </c>
      <c r="Z571" s="5">
        <v>0.15594060000000001</v>
      </c>
      <c r="AA571" s="5">
        <v>4.1597300000000004E-3</v>
      </c>
      <c r="AB571" s="5">
        <v>0</v>
      </c>
      <c r="AC571" s="5">
        <v>0.52749999999999997</v>
      </c>
      <c r="AD571" s="40">
        <v>225302.8286189684</v>
      </c>
      <c r="AE571" s="19">
        <v>0.84811320000000001</v>
      </c>
      <c r="AF571" s="5">
        <v>0</v>
      </c>
      <c r="AG571" s="5">
        <v>0</v>
      </c>
      <c r="AH571" s="32">
        <v>1</v>
      </c>
      <c r="AI571" s="32">
        <v>0</v>
      </c>
      <c r="AJ571" s="32">
        <v>0</v>
      </c>
      <c r="AK571" s="16"/>
      <c r="AL571" s="34">
        <f t="shared" si="360"/>
        <v>-0.11152889374377696</v>
      </c>
      <c r="AM571" s="34">
        <f t="shared" si="361"/>
        <v>-0.77245026346266432</v>
      </c>
      <c r="AN571" s="34">
        <f t="shared" si="362"/>
        <v>-0.12231557794027588</v>
      </c>
      <c r="AO571" s="34">
        <f t="shared" si="363"/>
        <v>-0.18956556865189905</v>
      </c>
      <c r="AP571" s="34">
        <f t="shared" si="364"/>
        <v>-0.80831954431400332</v>
      </c>
      <c r="AQ571" s="34">
        <f t="shared" si="365"/>
        <v>-0.11728136876144854</v>
      </c>
      <c r="AR571" s="34">
        <f t="shared" si="366"/>
        <v>-0.5810839942722088</v>
      </c>
      <c r="AS571" s="34">
        <f t="shared" si="367"/>
        <v>0.90109630381018113</v>
      </c>
      <c r="AT571" s="34">
        <f t="shared" si="368"/>
        <v>1.4486043493158733</v>
      </c>
      <c r="AU571" s="34">
        <f t="shared" si="369"/>
        <v>-0.41463788090577586</v>
      </c>
      <c r="AV571" s="34">
        <f t="shared" si="370"/>
        <v>-0.4988301797905379</v>
      </c>
      <c r="AW571" s="34">
        <f t="shared" si="371"/>
        <v>-0.22340098348953386</v>
      </c>
      <c r="AX571" s="34">
        <f t="shared" si="372"/>
        <v>-0.20200785050292994</v>
      </c>
      <c r="AY571" s="34">
        <f t="shared" si="373"/>
        <v>-0.21011422768154267</v>
      </c>
      <c r="AZ571" s="34" t="str">
        <f t="shared" si="374"/>
        <v/>
      </c>
      <c r="BA571" s="34">
        <f t="shared" si="375"/>
        <v>-0.46711483541540966</v>
      </c>
      <c r="BB571" s="34">
        <f t="shared" si="376"/>
        <v>-1.021820991289943</v>
      </c>
      <c r="BC571" s="34">
        <f t="shared" si="377"/>
        <v>-1.8957953850733122</v>
      </c>
      <c r="BD571" s="34">
        <f t="shared" si="378"/>
        <v>-3.5303308447202562</v>
      </c>
      <c r="BE571" s="34">
        <f t="shared" si="379"/>
        <v>0.637703480349327</v>
      </c>
      <c r="BF571" s="34">
        <f t="shared" si="380"/>
        <v>0.54396981077680651</v>
      </c>
      <c r="BG571" s="34">
        <f t="shared" si="381"/>
        <v>6.7024053535701691E-2</v>
      </c>
      <c r="BH571" s="34">
        <f t="shared" si="382"/>
        <v>-0.11506432621005545</v>
      </c>
      <c r="BI571" s="19">
        <f t="shared" si="390"/>
        <v>-0.23557059403904468</v>
      </c>
      <c r="BJ571" s="19">
        <f t="shared" si="391"/>
        <v>-0.79178508300827211</v>
      </c>
      <c r="BK571" s="19">
        <f t="shared" si="392"/>
        <v>-0.36874265833563608</v>
      </c>
      <c r="BL571" s="19">
        <f t="shared" si="393"/>
        <v>0.66853772778604814</v>
      </c>
      <c r="BM571" s="19">
        <f t="shared" si="394"/>
        <v>-1.5844294233133451</v>
      </c>
      <c r="BN571" s="19">
        <f t="shared" si="395"/>
        <v>9.1148022716707189E-3</v>
      </c>
      <c r="BO571" s="19">
        <f t="shared" si="396"/>
        <v>-0.20648327607071645</v>
      </c>
      <c r="BP571" s="19">
        <f t="shared" si="397"/>
        <v>-0.15676837212335346</v>
      </c>
      <c r="BQ571" s="19">
        <f t="shared" si="398"/>
        <v>7.410889645049562E-2</v>
      </c>
      <c r="BR571" s="19">
        <f t="shared" si="399"/>
        <v>-8.487302262987266E-2</v>
      </c>
      <c r="BS571" s="19">
        <f t="shared" si="400"/>
        <v>-0.1455691492117917</v>
      </c>
      <c r="BT571" s="19">
        <f>IF(AND('[1]Ponderación por derecho'!$B$13&lt;&gt;1,'[1]Ponderación por derecho'!$B$13&lt;&gt;0),"Error ponderación",IFERROR(IF(SUM($BI$1126:$BS$1126)=0,0,SUMPRODUCT($BI$1126:$BS$1126,BI571:BS571)),""))</f>
        <v>-0.25886421395551146</v>
      </c>
      <c r="BU571" s="34">
        <f t="shared" si="401"/>
        <v>-0.25637230846942211</v>
      </c>
      <c r="BV571" s="16">
        <f t="shared" si="402"/>
        <v>0</v>
      </c>
      <c r="BW571" s="34">
        <f t="shared" si="383"/>
        <v>0.21905927368879419</v>
      </c>
      <c r="BX571" s="34">
        <f t="shared" si="384"/>
        <v>-3.6865546282417117E-2</v>
      </c>
      <c r="BY571" s="34">
        <f t="shared" si="403"/>
        <v>0.73585719375712888</v>
      </c>
      <c r="BZ571" s="34">
        <f t="shared" si="404"/>
        <v>-0.30601697372116865</v>
      </c>
      <c r="CA571" s="19">
        <f t="shared" si="385"/>
        <v>-0.23352605938102594</v>
      </c>
      <c r="CB571" s="16"/>
      <c r="CC571" s="5">
        <f t="shared" si="386"/>
        <v>25873</v>
      </c>
      <c r="CD571" s="6">
        <f t="shared" si="387"/>
        <v>8.7892044585396699E-5</v>
      </c>
      <c r="CE571" s="19">
        <f t="shared" si="388"/>
        <v>0.78986161413761458</v>
      </c>
      <c r="CF571" s="4">
        <f t="shared" si="389"/>
        <v>6.9422552206076628E-5</v>
      </c>
      <c r="CG571" s="3">
        <f>IF('Ponderación por derecho'!$D$20="Error ponderación","",CF571/$CF$1127)</f>
        <v>4.6639226719306284E-5</v>
      </c>
      <c r="CH571" s="39"/>
    </row>
    <row r="572" spans="1:86" ht="18.95" customHeight="1">
      <c r="A572" s="7">
        <v>25875</v>
      </c>
      <c r="B572" s="7" t="s">
        <v>549</v>
      </c>
      <c r="C572" s="7" t="s">
        <v>553</v>
      </c>
      <c r="D572" s="5">
        <v>0</v>
      </c>
      <c r="E572" s="5">
        <v>1060</v>
      </c>
      <c r="F572" s="5">
        <v>42.828949999999999</v>
      </c>
      <c r="G572" s="5">
        <v>48.103810000000003</v>
      </c>
      <c r="H572" s="5">
        <v>64.069839999999999</v>
      </c>
      <c r="I572" s="5">
        <v>6.9837350000000002</v>
      </c>
      <c r="J572" s="5">
        <v>14.08234</v>
      </c>
      <c r="K572" s="85">
        <v>0</v>
      </c>
      <c r="L572" s="85">
        <v>0</v>
      </c>
      <c r="M572" s="85">
        <v>8.5394000000000008E-3</v>
      </c>
      <c r="N572" s="85">
        <v>0</v>
      </c>
      <c r="O572" s="85">
        <v>1.05348E-2</v>
      </c>
      <c r="P572" s="85">
        <v>9.6006000000000008E-3</v>
      </c>
      <c r="Q572" s="85">
        <v>0</v>
      </c>
      <c r="R572" s="85">
        <v>0</v>
      </c>
      <c r="S572" s="85">
        <v>6.4689999999999995E-4</v>
      </c>
      <c r="T572" s="5">
        <v>0.96527779999999996</v>
      </c>
      <c r="U572" s="5">
        <v>0.15277779999999999</v>
      </c>
      <c r="V572" s="5">
        <v>0.79513889999999998</v>
      </c>
      <c r="W572" s="5">
        <v>0.53703699999999999</v>
      </c>
      <c r="X572" s="5">
        <v>0.71412039999999999</v>
      </c>
      <c r="Y572" s="5">
        <v>0.88888889999999998</v>
      </c>
      <c r="Z572" s="5">
        <v>0.2336683</v>
      </c>
      <c r="AA572" s="5">
        <v>0</v>
      </c>
      <c r="AB572" s="5">
        <v>6.6037700000000001E-3</v>
      </c>
      <c r="AC572" s="5">
        <v>0.53149999999999997</v>
      </c>
      <c r="AD572" s="40">
        <v>329261.88679245283</v>
      </c>
      <c r="AE572" s="19">
        <v>0.65943399999999996</v>
      </c>
      <c r="AF572" s="5">
        <v>0</v>
      </c>
      <c r="AG572" s="5">
        <v>0</v>
      </c>
      <c r="AH572" s="32">
        <v>1</v>
      </c>
      <c r="AI572" s="32">
        <v>0</v>
      </c>
      <c r="AJ572" s="32">
        <v>0</v>
      </c>
      <c r="AK572" s="16"/>
      <c r="AL572" s="34">
        <f t="shared" si="360"/>
        <v>-1.6254165738436464</v>
      </c>
      <c r="AM572" s="34">
        <f t="shared" si="361"/>
        <v>-0.8151670169417492</v>
      </c>
      <c r="AN572" s="34">
        <f t="shared" si="362"/>
        <v>-1.2429509582261835</v>
      </c>
      <c r="AO572" s="34">
        <f t="shared" si="363"/>
        <v>-1.1350466423420726</v>
      </c>
      <c r="AP572" s="34">
        <f t="shared" si="364"/>
        <v>-0.81311871157876248</v>
      </c>
      <c r="AQ572" s="34">
        <f t="shared" si="365"/>
        <v>-0.3929029539360685</v>
      </c>
      <c r="AR572" s="34">
        <f t="shared" si="366"/>
        <v>-0.60911705809610017</v>
      </c>
      <c r="AS572" s="34">
        <f t="shared" si="367"/>
        <v>-0.82704660400455954</v>
      </c>
      <c r="AT572" s="34">
        <f t="shared" si="368"/>
        <v>-0.15074875333706975</v>
      </c>
      <c r="AU572" s="34">
        <f t="shared" si="369"/>
        <v>-0.16229897070341665</v>
      </c>
      <c r="AV572" s="34">
        <f t="shared" si="370"/>
        <v>-0.41635049107048894</v>
      </c>
      <c r="AW572" s="34">
        <f t="shared" si="371"/>
        <v>-0.41165100414070804</v>
      </c>
      <c r="AX572" s="34">
        <f t="shared" si="372"/>
        <v>-0.20200785050292994</v>
      </c>
      <c r="AY572" s="34">
        <f t="shared" si="373"/>
        <v>-0.18499772155799116</v>
      </c>
      <c r="AZ572" s="34">
        <f t="shared" si="374"/>
        <v>0.40454333789940433</v>
      </c>
      <c r="BA572" s="34">
        <f t="shared" si="375"/>
        <v>-0.50160255049148372</v>
      </c>
      <c r="BB572" s="34">
        <f t="shared" si="376"/>
        <v>-0.12887838186721029</v>
      </c>
      <c r="BC572" s="34">
        <f t="shared" si="377"/>
        <v>-1.0641184115104487</v>
      </c>
      <c r="BD572" s="34">
        <f t="shared" si="378"/>
        <v>-1.1137906276401615</v>
      </c>
      <c r="BE572" s="34">
        <f t="shared" si="379"/>
        <v>0.41438697567738109</v>
      </c>
      <c r="BF572" s="34">
        <f t="shared" si="380"/>
        <v>1.3216074623573557</v>
      </c>
      <c r="BG572" s="34">
        <f t="shared" si="381"/>
        <v>-0.258133953880894</v>
      </c>
      <c r="BH572" s="34">
        <f t="shared" si="382"/>
        <v>4.954849806037516E-2</v>
      </c>
      <c r="BI572" s="19">
        <f t="shared" si="390"/>
        <v>-0.71248548755124519</v>
      </c>
      <c r="BJ572" s="19">
        <f t="shared" si="391"/>
        <v>-0.5177208189683532</v>
      </c>
      <c r="BK572" s="19">
        <f t="shared" si="392"/>
        <v>-1.1721938631195516</v>
      </c>
      <c r="BL572" s="19">
        <f t="shared" si="393"/>
        <v>-0.88808266359035803</v>
      </c>
      <c r="BM572" s="19">
        <f t="shared" si="394"/>
        <v>-0.69640276997411343</v>
      </c>
      <c r="BN572" s="19">
        <f t="shared" si="395"/>
        <v>-0.54246002974558483</v>
      </c>
      <c r="BO572" s="19">
        <f t="shared" si="396"/>
        <v>-0.38071810286112545</v>
      </c>
      <c r="BP572" s="19">
        <f t="shared" si="397"/>
        <v>-0.91371221217328813</v>
      </c>
      <c r="BQ572" s="19">
        <f t="shared" si="398"/>
        <v>-0.16293561101476062</v>
      </c>
      <c r="BR572" s="19">
        <f t="shared" si="399"/>
        <v>-0.68951608309417711</v>
      </c>
      <c r="BS572" s="19">
        <f t="shared" si="400"/>
        <v>-0.58695526578042079</v>
      </c>
      <c r="BT572" s="19">
        <f>IF(AND('[1]Ponderación por derecho'!$B$13&lt;&gt;1,'[1]Ponderación por derecho'!$B$13&lt;&gt;0),"Error ponderación",IFERROR(IF(SUM($BI$1126:$BS$1126)=0,0,SUMPRODUCT($BI$1126:$BS$1126,BI572:BS572)),""))</f>
        <v>-0.45664122414790886</v>
      </c>
      <c r="BU572" s="34">
        <f t="shared" si="401"/>
        <v>-0.45619368266991384</v>
      </c>
      <c r="BV572" s="16">
        <f t="shared" si="402"/>
        <v>0</v>
      </c>
      <c r="BW572" s="34">
        <f t="shared" si="383"/>
        <v>0.27696040329816757</v>
      </c>
      <c r="BX572" s="34">
        <f t="shared" si="384"/>
        <v>-3.1012469464592695E-2</v>
      </c>
      <c r="BY572" s="34">
        <f t="shared" si="403"/>
        <v>-4.3565900771799115E-2</v>
      </c>
      <c r="BZ572" s="34">
        <f t="shared" si="404"/>
        <v>-6.7460677687258594E-2</v>
      </c>
      <c r="CA572" s="19">
        <f t="shared" si="385"/>
        <v>-5.2203440243526716E-2</v>
      </c>
      <c r="CB572" s="16"/>
      <c r="CC572" s="5">
        <f t="shared" si="386"/>
        <v>25875</v>
      </c>
      <c r="CD572" s="6">
        <f t="shared" si="387"/>
        <v>1.5501758279620715E-4</v>
      </c>
      <c r="CE572" s="19">
        <f t="shared" si="388"/>
        <v>0.73025243446560273</v>
      </c>
      <c r="CF572" s="4">
        <f t="shared" si="389"/>
        <v>1.132019672219034E-4</v>
      </c>
      <c r="CG572" s="3">
        <f>IF('Ponderación por derecho'!$D$20="Error ponderación","",CF572/$CF$1127)</f>
        <v>7.6050966819276607E-5</v>
      </c>
      <c r="CH572" s="39"/>
    </row>
    <row r="573" spans="1:86" ht="18.95" customHeight="1">
      <c r="A573" s="7">
        <v>25878</v>
      </c>
      <c r="B573" s="7" t="s">
        <v>549</v>
      </c>
      <c r="C573" s="7" t="s">
        <v>552</v>
      </c>
      <c r="D573" s="5">
        <v>0</v>
      </c>
      <c r="E573" s="5">
        <v>5596</v>
      </c>
      <c r="F573" s="5">
        <v>63.37811</v>
      </c>
      <c r="G573" s="5">
        <v>60.384410000000003</v>
      </c>
      <c r="H573" s="5">
        <v>71.736329999999995</v>
      </c>
      <c r="I573" s="5">
        <v>9.4814249999999998</v>
      </c>
      <c r="J573" s="5">
        <v>20.743030000000001</v>
      </c>
      <c r="K573" s="85">
        <v>2.6020000000000001E-3</v>
      </c>
      <c r="L573" s="85">
        <v>1.48176E-2</v>
      </c>
      <c r="M573" s="85">
        <v>2.4185499999999999E-2</v>
      </c>
      <c r="N573" s="85">
        <v>7.4099999999999999E-5</v>
      </c>
      <c r="O573" s="85">
        <v>2.4664999999999999E-3</v>
      </c>
      <c r="P573" s="85">
        <v>3.6912899999999998E-2</v>
      </c>
      <c r="Q573" s="85">
        <v>6.6890000000000005E-4</v>
      </c>
      <c r="R573" s="85">
        <v>1.3630000000000001E-4</v>
      </c>
      <c r="S573" s="85">
        <v>1.5053E-3</v>
      </c>
      <c r="T573" s="5">
        <v>0.96468430000000005</v>
      </c>
      <c r="U573" s="5">
        <v>0.2468765</v>
      </c>
      <c r="V573" s="5">
        <v>0.84307849999999995</v>
      </c>
      <c r="W573" s="5">
        <v>0.52856899999999996</v>
      </c>
      <c r="X573" s="5">
        <v>0.68465770000000004</v>
      </c>
      <c r="Y573" s="5">
        <v>0.86073630000000001</v>
      </c>
      <c r="Z573" s="5">
        <v>0.1485696</v>
      </c>
      <c r="AA573" s="5">
        <v>0</v>
      </c>
      <c r="AB573" s="5">
        <v>7.1480000000000003E-4</v>
      </c>
      <c r="AC573" s="5">
        <v>0.43719999999999998</v>
      </c>
      <c r="AD573" s="40">
        <v>274612.75911365263</v>
      </c>
      <c r="AE573" s="19">
        <v>0.84811320000000001</v>
      </c>
      <c r="AF573" s="5">
        <v>1</v>
      </c>
      <c r="AG573" s="5">
        <v>1</v>
      </c>
      <c r="AH573" s="32">
        <v>1</v>
      </c>
      <c r="AI573" s="32">
        <v>0</v>
      </c>
      <c r="AJ573" s="32">
        <v>0</v>
      </c>
      <c r="AK573" s="16"/>
      <c r="AL573" s="34">
        <f t="shared" si="360"/>
        <v>-0.37103629351736789</v>
      </c>
      <c r="AM573" s="34">
        <f t="shared" si="361"/>
        <v>0.41843054396419094</v>
      </c>
      <c r="AN573" s="34">
        <f t="shared" si="362"/>
        <v>-0.32110369526620564</v>
      </c>
      <c r="AO573" s="34">
        <f t="shared" si="363"/>
        <v>-0.91211412121885549</v>
      </c>
      <c r="AP573" s="34">
        <f t="shared" si="364"/>
        <v>-0.31003773253078509</v>
      </c>
      <c r="AQ573" s="34">
        <f t="shared" si="365"/>
        <v>-0.3192975015658116</v>
      </c>
      <c r="AR573" s="34">
        <f t="shared" si="366"/>
        <v>-9.0536875178632056E-2</v>
      </c>
      <c r="AS573" s="34">
        <f t="shared" si="367"/>
        <v>-0.5836067268291365</v>
      </c>
      <c r="AT573" s="34">
        <f t="shared" si="368"/>
        <v>-0.14904846360123225</v>
      </c>
      <c r="AU573" s="34">
        <f t="shared" si="369"/>
        <v>-0.36726892199515365</v>
      </c>
      <c r="AV573" s="34">
        <f t="shared" si="370"/>
        <v>0.24492761678737318</v>
      </c>
      <c r="AW573" s="34">
        <f t="shared" si="371"/>
        <v>-0.39291172816988085</v>
      </c>
      <c r="AX573" s="34">
        <f t="shared" si="372"/>
        <v>-0.19765504071019108</v>
      </c>
      <c r="AY573" s="34">
        <f t="shared" si="373"/>
        <v>-0.15166952731397101</v>
      </c>
      <c r="AZ573" s="34">
        <f t="shared" si="374"/>
        <v>0.39423284166355643</v>
      </c>
      <c r="BA573" s="34">
        <f t="shared" si="375"/>
        <v>0.39284901078655349</v>
      </c>
      <c r="BB573" s="34">
        <f t="shared" si="376"/>
        <v>1.0470335913958544</v>
      </c>
      <c r="BC573" s="34">
        <f t="shared" si="377"/>
        <v>-1.1586827409882887</v>
      </c>
      <c r="BD573" s="34">
        <f t="shared" si="378"/>
        <v>-1.4668821558286746</v>
      </c>
      <c r="BE573" s="34">
        <f t="shared" si="379"/>
        <v>-1.6069107349150229E-2</v>
      </c>
      <c r="BF573" s="34">
        <f t="shared" si="380"/>
        <v>0.47022560980597827</v>
      </c>
      <c r="BG573" s="34">
        <f t="shared" si="381"/>
        <v>-0.258133953880894</v>
      </c>
      <c r="BH573" s="34">
        <f t="shared" si="382"/>
        <v>-9.7246436309513212E-2</v>
      </c>
      <c r="BI573" s="19">
        <f t="shared" si="390"/>
        <v>-8.2517395348487912E-2</v>
      </c>
      <c r="BJ573" s="19">
        <f t="shared" si="391"/>
        <v>0.45830908672713777</v>
      </c>
      <c r="BK573" s="19">
        <f t="shared" si="392"/>
        <v>-0.70444192044493104</v>
      </c>
      <c r="BL573" s="19">
        <f t="shared" si="393"/>
        <v>-0.26004237855930007</v>
      </c>
      <c r="BM573" s="19">
        <f t="shared" si="394"/>
        <v>-0.7147296034515378</v>
      </c>
      <c r="BN573" s="19">
        <f t="shared" si="395"/>
        <v>-4.7392594693048316E-2</v>
      </c>
      <c r="BO573" s="19">
        <f t="shared" si="396"/>
        <v>-0.30359766924172665</v>
      </c>
      <c r="BP573" s="19">
        <f t="shared" si="397"/>
        <v>-0.28434566711377951</v>
      </c>
      <c r="BQ573" s="19">
        <f t="shared" si="398"/>
        <v>-1.74934036751202E-2</v>
      </c>
      <c r="BR573" s="19">
        <f t="shared" si="399"/>
        <v>-0.26027992490407764</v>
      </c>
      <c r="BS573" s="19">
        <f t="shared" si="400"/>
        <v>-0.20665075238028405</v>
      </c>
      <c r="BT573" s="19">
        <f>IF(AND('[1]Ponderación por derecho'!$B$13&lt;&gt;1,'[1]Ponderación por derecho'!$B$13&lt;&gt;0),"Error ponderación",IFERROR(IF(SUM($BI$1126:$BS$1126)=0,0,SUMPRODUCT($BI$1126:$BS$1126,BI573:BS573)),""))</f>
        <v>-7.4354795683350267E-2</v>
      </c>
      <c r="BU573" s="34">
        <f t="shared" si="401"/>
        <v>-6.995566946668616E-2</v>
      </c>
      <c r="BV573" s="16">
        <f t="shared" si="402"/>
        <v>0</v>
      </c>
      <c r="BW573" s="34">
        <f t="shared" si="383"/>
        <v>-1.0880587272428091</v>
      </c>
      <c r="BX573" s="34">
        <f t="shared" si="384"/>
        <v>-3.408931094383473E-2</v>
      </c>
      <c r="BY573" s="34">
        <f t="shared" si="403"/>
        <v>0.73585719375712888</v>
      </c>
      <c r="BZ573" s="34">
        <f t="shared" si="404"/>
        <v>0.12876361480983831</v>
      </c>
      <c r="CA573" s="19">
        <f t="shared" si="385"/>
        <v>9.6943336620072679E-2</v>
      </c>
      <c r="CB573" s="16"/>
      <c r="CC573" s="5">
        <f t="shared" si="386"/>
        <v>25878</v>
      </c>
      <c r="CD573" s="6">
        <f t="shared" si="387"/>
        <v>8.1837584276186343E-4</v>
      </c>
      <c r="CE573" s="19">
        <f t="shared" si="388"/>
        <v>2.2382941403046845</v>
      </c>
      <c r="CF573" s="4">
        <f t="shared" si="389"/>
        <v>1.8317658534207867E-3</v>
      </c>
      <c r="CG573" s="3">
        <f>IF('Ponderación por derecho'!$D$20="Error ponderación","",CF573/$CF$1127)</f>
        <v>1.2306108061365347E-3</v>
      </c>
      <c r="CH573" s="39"/>
    </row>
    <row r="574" spans="1:86" ht="18.95" customHeight="1">
      <c r="A574" s="7">
        <v>25885</v>
      </c>
      <c r="B574" s="7" t="s">
        <v>549</v>
      </c>
      <c r="C574" s="7" t="s">
        <v>551</v>
      </c>
      <c r="D574" s="5">
        <v>0</v>
      </c>
      <c r="E574" s="5">
        <v>2110</v>
      </c>
      <c r="F574" s="5">
        <v>78.260589999999993</v>
      </c>
      <c r="G574" s="5">
        <v>69.344300000000004</v>
      </c>
      <c r="H574" s="5">
        <v>72.634069999999994</v>
      </c>
      <c r="I574" s="5">
        <v>8.6976099999999992</v>
      </c>
      <c r="J574" s="5">
        <v>39.81073</v>
      </c>
      <c r="K574" s="85">
        <v>1.18411E-2</v>
      </c>
      <c r="L574" s="85">
        <v>1.6515599999999998E-2</v>
      </c>
      <c r="M574" s="85">
        <v>0.13796610000000001</v>
      </c>
      <c r="N574" s="85">
        <v>3.3318100000000003E-2</v>
      </c>
      <c r="O574" s="85">
        <v>1.13055E-2</v>
      </c>
      <c r="P574" s="85">
        <v>4.1390400000000001E-2</v>
      </c>
      <c r="Q574" s="85">
        <v>8.4075E-3</v>
      </c>
      <c r="R574" s="85">
        <v>5.2512000000000001E-3</v>
      </c>
      <c r="S574" s="85">
        <v>1.4698000000000001E-3</v>
      </c>
      <c r="T574" s="5">
        <v>0.98118179999999999</v>
      </c>
      <c r="U574" s="5">
        <v>0.1057584</v>
      </c>
      <c r="V574" s="5">
        <v>0.79149409999999998</v>
      </c>
      <c r="W574" s="5">
        <v>0.52352270000000001</v>
      </c>
      <c r="X574" s="5">
        <v>0.76025589999999998</v>
      </c>
      <c r="Y574" s="5">
        <v>0.86262700000000003</v>
      </c>
      <c r="Z574" s="5">
        <v>0.13721410000000001</v>
      </c>
      <c r="AA574" s="5">
        <v>0</v>
      </c>
      <c r="AB574" s="5">
        <v>9.4786999999999996E-4</v>
      </c>
      <c r="AC574" s="5">
        <v>0.50580000000000003</v>
      </c>
      <c r="AD574" s="40">
        <v>171.09004739336493</v>
      </c>
      <c r="AE574" s="19">
        <v>0.75377360000000004</v>
      </c>
      <c r="AF574" s="5">
        <v>0</v>
      </c>
      <c r="AG574" s="5">
        <v>1</v>
      </c>
      <c r="AH574" s="32">
        <v>1</v>
      </c>
      <c r="AI574" s="32">
        <v>0</v>
      </c>
      <c r="AJ574" s="32">
        <v>0</v>
      </c>
      <c r="AK574" s="16"/>
      <c r="AL574" s="34">
        <f t="shared" si="360"/>
        <v>0.5374334168917303</v>
      </c>
      <c r="AM574" s="34">
        <f t="shared" si="361"/>
        <v>1.318459732276287</v>
      </c>
      <c r="AN574" s="34">
        <f t="shared" si="362"/>
        <v>-0.21315609971078328</v>
      </c>
      <c r="AO574" s="34">
        <f t="shared" si="363"/>
        <v>-0.98207390567737296</v>
      </c>
      <c r="AP574" s="34">
        <f t="shared" si="364"/>
        <v>1.1301429670953971</v>
      </c>
      <c r="AQ574" s="34">
        <f t="shared" si="365"/>
        <v>-5.7941569592698347E-2</v>
      </c>
      <c r="AR574" s="34">
        <f t="shared" si="366"/>
        <v>-3.1110979581918705E-2</v>
      </c>
      <c r="AS574" s="34">
        <f t="shared" si="367"/>
        <v>1.1867216801825751</v>
      </c>
      <c r="AT574" s="34">
        <f t="shared" si="368"/>
        <v>0.61376438360769914</v>
      </c>
      <c r="AU574" s="34">
        <f t="shared" si="369"/>
        <v>-0.1427198348928318</v>
      </c>
      <c r="AV574" s="34">
        <f t="shared" si="370"/>
        <v>0.35333565008861767</v>
      </c>
      <c r="AW574" s="34">
        <f t="shared" si="371"/>
        <v>-0.17611435781879203</v>
      </c>
      <c r="AX574" s="34">
        <f t="shared" si="372"/>
        <v>-3.4308108876882959E-2</v>
      </c>
      <c r="AY574" s="34">
        <f t="shared" si="373"/>
        <v>-0.1530478484878558</v>
      </c>
      <c r="AZ574" s="34">
        <f t="shared" si="374"/>
        <v>0.68083336677042205</v>
      </c>
      <c r="BA574" s="34">
        <f t="shared" si="375"/>
        <v>-0.94854364256136925</v>
      </c>
      <c r="BB574" s="34">
        <f t="shared" si="376"/>
        <v>-0.2182817970010292</v>
      </c>
      <c r="BC574" s="34">
        <f t="shared" si="377"/>
        <v>-1.2150360683198922</v>
      </c>
      <c r="BD574" s="34">
        <f t="shared" si="378"/>
        <v>-0.56088630458962063</v>
      </c>
      <c r="BE574" s="34">
        <f t="shared" si="379"/>
        <v>1.28398856453964E-2</v>
      </c>
      <c r="BF574" s="34">
        <f t="shared" si="380"/>
        <v>0.35661792100876794</v>
      </c>
      <c r="BG574" s="34">
        <f t="shared" si="381"/>
        <v>-0.258133953880894</v>
      </c>
      <c r="BH574" s="34">
        <f t="shared" si="382"/>
        <v>-9.1436677497091029E-2</v>
      </c>
      <c r="BI574" s="19">
        <f t="shared" si="390"/>
        <v>-0.40654710395495025</v>
      </c>
      <c r="BJ574" s="19">
        <f t="shared" si="391"/>
        <v>0.35635565189777973</v>
      </c>
      <c r="BK574" s="19">
        <f t="shared" si="392"/>
        <v>0.16970634291813771</v>
      </c>
      <c r="BL574" s="19">
        <f t="shared" si="393"/>
        <v>0.57559890024971472</v>
      </c>
      <c r="BM574" s="19">
        <f t="shared" si="394"/>
        <v>0.14217894253764821</v>
      </c>
      <c r="BN574" s="19">
        <f t="shared" si="395"/>
        <v>0.30120298420858144</v>
      </c>
      <c r="BO574" s="19">
        <f t="shared" si="396"/>
        <v>-0.15911829890858095</v>
      </c>
      <c r="BP574" s="19">
        <f t="shared" si="397"/>
        <v>0.25156265400742367</v>
      </c>
      <c r="BQ574" s="19">
        <f t="shared" si="398"/>
        <v>0.2470011631375475</v>
      </c>
      <c r="BR574" s="19">
        <f t="shared" si="399"/>
        <v>4.2083871507660166E-2</v>
      </c>
      <c r="BS574" s="19">
        <f t="shared" si="400"/>
        <v>9.7649630302261148E-2</v>
      </c>
      <c r="BT574" s="19">
        <f>IF(AND('[1]Ponderación por derecho'!$B$13&lt;&gt;1,'[1]Ponderación por derecho'!$B$13&lt;&gt;0),"Error ponderación",IFERROR(IF(SUM($BI$1126:$BS$1126)=0,0,SUMPRODUCT($BI$1126:$BS$1126,BI574:BS574)),""))</f>
        <v>8.2072876187839885E-2</v>
      </c>
      <c r="BU574" s="34">
        <f t="shared" si="401"/>
        <v>8.8088950208155964E-2</v>
      </c>
      <c r="BV574" s="16">
        <f t="shared" si="402"/>
        <v>0</v>
      </c>
      <c r="BW574" s="34">
        <f t="shared" si="383"/>
        <v>-9.5054354442055358E-2</v>
      </c>
      <c r="BX574" s="34">
        <f t="shared" si="384"/>
        <v>-4.9540856958960794E-2</v>
      </c>
      <c r="BY574" s="34">
        <f t="shared" si="403"/>
        <v>0.3461456464926651</v>
      </c>
      <c r="BZ574" s="34">
        <f t="shared" si="404"/>
        <v>-6.7183478363882984E-2</v>
      </c>
      <c r="CA574" s="19">
        <f t="shared" si="385"/>
        <v>-5.1992745710734076E-2</v>
      </c>
      <c r="CB574" s="16"/>
      <c r="CC574" s="5">
        <f t="shared" si="386"/>
        <v>25885</v>
      </c>
      <c r="CD574" s="6">
        <f t="shared" si="387"/>
        <v>3.0857273556603502E-4</v>
      </c>
      <c r="CE574" s="19">
        <f t="shared" si="388"/>
        <v>1.7386327836739108</v>
      </c>
      <c r="CF574" s="4">
        <f t="shared" si="389"/>
        <v>5.3649467420304906E-4</v>
      </c>
      <c r="CG574" s="3">
        <f>IF('Ponderación por derecho'!$D$20="Error ponderación","",CF574/$CF$1127)</f>
        <v>3.6042605678888008E-4</v>
      </c>
      <c r="CH574" s="39"/>
    </row>
    <row r="575" spans="1:86" ht="18.95" customHeight="1">
      <c r="A575" s="7">
        <v>25898</v>
      </c>
      <c r="B575" s="7" t="s">
        <v>549</v>
      </c>
      <c r="C575" s="7" t="s">
        <v>550</v>
      </c>
      <c r="D575" s="5">
        <v>0</v>
      </c>
      <c r="E575" s="5">
        <v>151</v>
      </c>
      <c r="F575" s="5">
        <v>52.553289999999997</v>
      </c>
      <c r="G575" s="5">
        <v>53.985709999999997</v>
      </c>
      <c r="H575" s="5">
        <v>65.395650000000003</v>
      </c>
      <c r="I575" s="5">
        <v>11.360849999999999</v>
      </c>
      <c r="J575" s="5">
        <v>12.91119</v>
      </c>
      <c r="K575" s="85"/>
      <c r="L575" s="85">
        <v>0.1046975</v>
      </c>
      <c r="M575" s="85">
        <v>0.3465435</v>
      </c>
      <c r="N575" s="85">
        <v>5.4935000000000001E-3</v>
      </c>
      <c r="O575" s="85">
        <v>0</v>
      </c>
      <c r="P575" s="85">
        <v>4.7283400000000003E-2</v>
      </c>
      <c r="Q575" s="85">
        <v>0</v>
      </c>
      <c r="R575" s="85">
        <v>2.6846100000000001E-2</v>
      </c>
      <c r="S575" s="85">
        <v>0.42857139999999999</v>
      </c>
      <c r="T575" s="5">
        <v>0.96226420000000001</v>
      </c>
      <c r="U575" s="5">
        <v>0.163522</v>
      </c>
      <c r="V575" s="5">
        <v>0.79245279999999996</v>
      </c>
      <c r="W575" s="5">
        <v>0.56603780000000004</v>
      </c>
      <c r="X575" s="5">
        <v>0.77987419999999996</v>
      </c>
      <c r="Y575" s="5">
        <v>0.92452829999999997</v>
      </c>
      <c r="Z575" s="5">
        <v>5.1948099999999997E-2</v>
      </c>
      <c r="AA575" s="5">
        <v>0</v>
      </c>
      <c r="AB575" s="5">
        <v>0</v>
      </c>
      <c r="AC575" s="5">
        <v>0.45400000000000001</v>
      </c>
      <c r="AD575" s="40">
        <v>88079.470198675495</v>
      </c>
      <c r="AE575" s="19">
        <v>0.49433959999999999</v>
      </c>
      <c r="AF575" s="5">
        <v>0</v>
      </c>
      <c r="AG575" s="5">
        <v>0</v>
      </c>
      <c r="AH575" s="32">
        <v>0</v>
      </c>
      <c r="AI575" s="32">
        <v>0</v>
      </c>
      <c r="AJ575" s="32">
        <v>0</v>
      </c>
      <c r="AK575" s="16"/>
      <c r="AL575" s="34">
        <f t="shared" si="360"/>
        <v>-1.0318146779419142</v>
      </c>
      <c r="AM575" s="34">
        <f t="shared" si="361"/>
        <v>-0.22432475406431301</v>
      </c>
      <c r="AN575" s="34">
        <f t="shared" si="362"/>
        <v>-1.0835306342311124</v>
      </c>
      <c r="AO575" s="34">
        <f t="shared" si="363"/>
        <v>-0.74436513975518226</v>
      </c>
      <c r="AP575" s="34">
        <f t="shared" si="364"/>
        <v>-0.90157550638711403</v>
      </c>
      <c r="AQ575" s="34" t="str">
        <f t="shared" si="365"/>
        <v/>
      </c>
      <c r="AR575" s="34">
        <f t="shared" si="366"/>
        <v>3.0550423672495435</v>
      </c>
      <c r="AS575" s="34">
        <f t="shared" si="367"/>
        <v>4.4320068718641492</v>
      </c>
      <c r="AT575" s="34">
        <f t="shared" si="368"/>
        <v>-2.4695559493300524E-2</v>
      </c>
      <c r="AU575" s="34">
        <f t="shared" si="369"/>
        <v>-0.42992876172112682</v>
      </c>
      <c r="AV575" s="34">
        <f t="shared" si="370"/>
        <v>0.49601539107002102</v>
      </c>
      <c r="AW575" s="34">
        <f t="shared" si="371"/>
        <v>-0.41165100414070804</v>
      </c>
      <c r="AX575" s="34">
        <f t="shared" si="372"/>
        <v>0.65533600112470181</v>
      </c>
      <c r="AY575" s="34">
        <f t="shared" si="373"/>
        <v>16.429576903063623</v>
      </c>
      <c r="AZ575" s="34">
        <f t="shared" si="374"/>
        <v>0.35218999087942926</v>
      </c>
      <c r="BA575" s="34">
        <f t="shared" si="375"/>
        <v>-0.39947397204477308</v>
      </c>
      <c r="BB575" s="34">
        <f t="shared" si="376"/>
        <v>-0.19476581420669475</v>
      </c>
      <c r="BC575" s="34">
        <f t="shared" si="377"/>
        <v>-0.74025903428785278</v>
      </c>
      <c r="BD575" s="34">
        <f t="shared" si="378"/>
        <v>-0.32577358486397734</v>
      </c>
      <c r="BE575" s="34">
        <f t="shared" si="379"/>
        <v>0.95931698304493407</v>
      </c>
      <c r="BF575" s="34">
        <f t="shared" si="380"/>
        <v>-0.49643770780396101</v>
      </c>
      <c r="BG575" s="34">
        <f t="shared" si="381"/>
        <v>-0.258133953880894</v>
      </c>
      <c r="BH575" s="34">
        <f t="shared" si="382"/>
        <v>-0.11506432621005545</v>
      </c>
      <c r="BI575" s="19">
        <f t="shared" si="390"/>
        <v>-0.74150230313794274</v>
      </c>
      <c r="BJ575" s="19">
        <f t="shared" si="391"/>
        <v>0.87865059965951187</v>
      </c>
      <c r="BK575" s="19">
        <f t="shared" si="392"/>
        <v>0.88664438654479427</v>
      </c>
      <c r="BL575" s="19">
        <f t="shared" si="393"/>
        <v>-0.52825511871760733</v>
      </c>
      <c r="BM575" s="19">
        <f t="shared" si="394"/>
        <v>-0.55242595099073943</v>
      </c>
      <c r="BN575" s="19">
        <f t="shared" si="395"/>
        <v>0.14117256539101364</v>
      </c>
      <c r="BO575" s="19">
        <f t="shared" si="396"/>
        <v>-0.26794205100548701</v>
      </c>
      <c r="BP575" s="19">
        <f t="shared" si="397"/>
        <v>-0.18823933840860618</v>
      </c>
      <c r="BQ575" s="19">
        <f t="shared" si="398"/>
        <v>4.9671081724392492</v>
      </c>
      <c r="BR575" s="19">
        <f t="shared" si="399"/>
        <v>5.0465427570802719</v>
      </c>
      <c r="BS575" s="19">
        <f t="shared" si="400"/>
        <v>5.0942326329705514</v>
      </c>
      <c r="BT575" s="19">
        <f>IF(AND('[1]Ponderación por derecho'!$B$13&lt;&gt;1,'[1]Ponderación por derecho'!$B$13&lt;&gt;0),"Error ponderación",IFERROR(IF(SUM($BI$1126:$BS$1126)=0,0,SUMPRODUCT($BI$1126:$BS$1126,BI575:BS575)),""))</f>
        <v>8.4110864046462952E-2</v>
      </c>
      <c r="BU575" s="34">
        <f t="shared" si="401"/>
        <v>9.0148004160472375E-2</v>
      </c>
      <c r="BV575" s="16">
        <f t="shared" si="402"/>
        <v>0</v>
      </c>
      <c r="BW575" s="34">
        <f t="shared" si="383"/>
        <v>-0.8448739828834404</v>
      </c>
      <c r="BX575" s="34">
        <f t="shared" si="384"/>
        <v>-4.4591461389242158E-2</v>
      </c>
      <c r="BY575" s="34">
        <f t="shared" si="403"/>
        <v>-0.72556152157895015</v>
      </c>
      <c r="BZ575" s="34">
        <f t="shared" si="404"/>
        <v>0.53834232195054421</v>
      </c>
      <c r="CA575" s="19">
        <f t="shared" si="385"/>
        <v>0.40825720741871585</v>
      </c>
      <c r="CB575" s="16"/>
      <c r="CC575" s="5">
        <f t="shared" si="386"/>
        <v>25898</v>
      </c>
      <c r="CD575" s="6">
        <f t="shared" si="387"/>
        <v>2.2082693398327623E-5</v>
      </c>
      <c r="CE575" s="19">
        <f t="shared" si="388"/>
        <v>1.4783755840919388</v>
      </c>
      <c r="CF575" s="4">
        <f t="shared" si="389"/>
        <v>3.2646514751075802E-5</v>
      </c>
      <c r="CG575" s="3">
        <f>IF('Ponderación por derecho'!$D$20="Error ponderación","",CF575/$CF$1127)</f>
        <v>2.1932472297342677E-5</v>
      </c>
      <c r="CH575" s="39"/>
    </row>
    <row r="576" spans="1:86" ht="18.95" customHeight="1">
      <c r="A576" s="7">
        <v>25899</v>
      </c>
      <c r="B576" s="7" t="s">
        <v>549</v>
      </c>
      <c r="C576" s="7" t="s">
        <v>548</v>
      </c>
      <c r="D576" s="5">
        <v>0</v>
      </c>
      <c r="E576" s="5">
        <v>1577</v>
      </c>
      <c r="F576" s="5">
        <v>30.353210000000001</v>
      </c>
      <c r="G576" s="5">
        <v>32.772320000000001</v>
      </c>
      <c r="H576" s="5">
        <v>52.533140000000003</v>
      </c>
      <c r="I576" s="5">
        <v>13.419370000000001</v>
      </c>
      <c r="J576" s="5">
        <v>4.6608840000000002</v>
      </c>
      <c r="K576" s="85">
        <v>2.475E-4</v>
      </c>
      <c r="L576" s="85">
        <v>6.6572000000000003E-3</v>
      </c>
      <c r="M576" s="85">
        <v>6.2674999999999995E-2</v>
      </c>
      <c r="N576" s="85">
        <v>7.2329999999999996E-4</v>
      </c>
      <c r="O576" s="85">
        <v>3.5285E-3</v>
      </c>
      <c r="P576" s="85">
        <v>2.52158E-2</v>
      </c>
      <c r="Q576" s="85">
        <v>9.7179999999999999E-4</v>
      </c>
      <c r="R576" s="85">
        <v>5.0013999999999996E-3</v>
      </c>
      <c r="S576" s="85">
        <v>9.6060000000000004E-4</v>
      </c>
      <c r="T576" s="5">
        <v>0.94614010000000004</v>
      </c>
      <c r="U576" s="5">
        <v>0.28306399999999998</v>
      </c>
      <c r="V576" s="5">
        <v>0.80550569999999999</v>
      </c>
      <c r="W576" s="5">
        <v>0.62118490000000004</v>
      </c>
      <c r="X576" s="5">
        <v>0.79473369999999999</v>
      </c>
      <c r="Y576" s="5">
        <v>0.89407539999999996</v>
      </c>
      <c r="Z576" s="5">
        <v>0.1708633</v>
      </c>
      <c r="AA576" s="5">
        <v>0</v>
      </c>
      <c r="AB576" s="5">
        <v>0</v>
      </c>
      <c r="AC576" s="5">
        <v>0.60489999999999999</v>
      </c>
      <c r="AD576" s="40">
        <v>270497.78059606848</v>
      </c>
      <c r="AE576" s="19">
        <v>0.84811320000000001</v>
      </c>
      <c r="AF576" s="5">
        <v>1</v>
      </c>
      <c r="AG576" s="5">
        <v>0</v>
      </c>
      <c r="AH576" s="32">
        <v>1</v>
      </c>
      <c r="AI576" s="32">
        <v>0</v>
      </c>
      <c r="AJ576" s="32">
        <v>0</v>
      </c>
      <c r="AK576" s="16"/>
      <c r="AL576" s="34">
        <f t="shared" si="360"/>
        <v>-2.3869718996320368</v>
      </c>
      <c r="AM576" s="34">
        <f t="shared" si="361"/>
        <v>-2.3552292833663389</v>
      </c>
      <c r="AN576" s="34">
        <f t="shared" si="362"/>
        <v>-2.6301666617085306</v>
      </c>
      <c r="AO576" s="34">
        <f t="shared" si="363"/>
        <v>-0.56063094800898283</v>
      </c>
      <c r="AP576" s="34">
        <f t="shared" si="364"/>
        <v>-1.5247199583771331</v>
      </c>
      <c r="AQ576" s="34">
        <f t="shared" si="365"/>
        <v>-0.38590166667179543</v>
      </c>
      <c r="AR576" s="34">
        <f t="shared" si="366"/>
        <v>-0.3761311498708701</v>
      </c>
      <c r="AS576" s="34">
        <f t="shared" si="367"/>
        <v>1.5256833581665165E-2</v>
      </c>
      <c r="AT576" s="34">
        <f t="shared" si="368"/>
        <v>-0.1341519980613442</v>
      </c>
      <c r="AU576" s="34">
        <f t="shared" si="369"/>
        <v>-0.34028949779528195</v>
      </c>
      <c r="AV576" s="34">
        <f t="shared" si="370"/>
        <v>-3.8279442135683427E-2</v>
      </c>
      <c r="AW576" s="34">
        <f t="shared" si="371"/>
        <v>-0.38442596543768837</v>
      </c>
      <c r="AX576" s="34">
        <f t="shared" si="372"/>
        <v>-4.2285598871205518E-2</v>
      </c>
      <c r="AY576" s="34">
        <f t="shared" si="373"/>
        <v>-0.1728180214946767</v>
      </c>
      <c r="AZ576" s="34">
        <f t="shared" si="374"/>
        <v>7.2076305358858214E-2</v>
      </c>
      <c r="BA576" s="34">
        <f t="shared" si="375"/>
        <v>0.73682789544435379</v>
      </c>
      <c r="BB576" s="34">
        <f t="shared" si="376"/>
        <v>0.12540918508002241</v>
      </c>
      <c r="BC576" s="34">
        <f t="shared" si="377"/>
        <v>-0.12441721400592309</v>
      </c>
      <c r="BD576" s="34">
        <f t="shared" si="378"/>
        <v>-0.14769202536273585</v>
      </c>
      <c r="BE576" s="34">
        <f t="shared" si="379"/>
        <v>0.49368908186356281</v>
      </c>
      <c r="BF576" s="34">
        <f t="shared" si="380"/>
        <v>0.69326605115496065</v>
      </c>
      <c r="BG576" s="34">
        <f t="shared" si="381"/>
        <v>-0.258133953880894</v>
      </c>
      <c r="BH576" s="34">
        <f t="shared" si="382"/>
        <v>-0.11506432621005545</v>
      </c>
      <c r="BI576" s="19">
        <f t="shared" si="390"/>
        <v>-0.75974681097865748</v>
      </c>
      <c r="BJ576" s="19">
        <f t="shared" si="391"/>
        <v>-0.86865041605239546</v>
      </c>
      <c r="BK576" s="19">
        <f t="shared" si="392"/>
        <v>-0.83204409335209828</v>
      </c>
      <c r="BL576" s="19">
        <f t="shared" si="393"/>
        <v>-1.2605619488466906</v>
      </c>
      <c r="BM576" s="19">
        <f t="shared" si="394"/>
        <v>-0.67090049384505035</v>
      </c>
      <c r="BN576" s="19">
        <f t="shared" si="395"/>
        <v>-0.6438540866347191</v>
      </c>
      <c r="BO576" s="19">
        <f t="shared" si="396"/>
        <v>-0.29099353602927097</v>
      </c>
      <c r="BP576" s="19">
        <f t="shared" si="397"/>
        <v>-1.2146287492516212</v>
      </c>
      <c r="BQ576" s="19">
        <f t="shared" si="398"/>
        <v>-0.6221746233239176</v>
      </c>
      <c r="BR576" s="19">
        <f t="shared" si="399"/>
        <v>-0.93930795833586911</v>
      </c>
      <c r="BS576" s="19">
        <f t="shared" si="400"/>
        <v>-0.8916180824455896</v>
      </c>
      <c r="BT576" s="19">
        <f>IF(AND('[1]Ponderación por derecho'!$B$13&lt;&gt;1,'[1]Ponderación por derecho'!$B$13&lt;&gt;0),"Error ponderación",IFERROR(IF(SUM($BI$1126:$BS$1126)=0,0,SUMPRODUCT($BI$1126:$BS$1126,BI576:BS576)),""))</f>
        <v>-0.51238307721553034</v>
      </c>
      <c r="BU576" s="34">
        <f t="shared" si="401"/>
        <v>-0.51251172322285055</v>
      </c>
      <c r="BV576" s="16">
        <f t="shared" si="402"/>
        <v>0</v>
      </c>
      <c r="BW576" s="34">
        <f t="shared" si="383"/>
        <v>1.3394461316301687</v>
      </c>
      <c r="BX576" s="34">
        <f t="shared" si="384"/>
        <v>-3.4320991432195101E-2</v>
      </c>
      <c r="BY576" s="34">
        <f t="shared" si="403"/>
        <v>0.73585719375712888</v>
      </c>
      <c r="BZ576" s="34">
        <f t="shared" si="404"/>
        <v>-0.68032744465170081</v>
      </c>
      <c r="CA576" s="19">
        <f t="shared" si="385"/>
        <v>-0.51803313837284271</v>
      </c>
      <c r="CB576" s="16"/>
      <c r="CC576" s="5">
        <f t="shared" si="386"/>
        <v>25899</v>
      </c>
      <c r="CD576" s="6">
        <f t="shared" si="387"/>
        <v>2.3062521516001763E-4</v>
      </c>
      <c r="CE576" s="19">
        <f t="shared" si="388"/>
        <v>0.48598155496546275</v>
      </c>
      <c r="CF576" s="4">
        <f t="shared" si="389"/>
        <v>1.1207960067770978E-4</v>
      </c>
      <c r="CG576" s="3">
        <f>IF('Ponderación por derecho'!$D$20="Error ponderación","",CF576/$CF$1127)</f>
        <v>7.5296942283252285E-5</v>
      </c>
      <c r="CH576" s="39"/>
    </row>
    <row r="577" spans="1:86" ht="18.95" customHeight="1">
      <c r="A577" s="7">
        <v>27001</v>
      </c>
      <c r="B577" s="7" t="s">
        <v>518</v>
      </c>
      <c r="C577" s="7" t="s">
        <v>547</v>
      </c>
      <c r="D577" s="5">
        <v>1</v>
      </c>
      <c r="E577" s="5">
        <v>65342</v>
      </c>
      <c r="F577" s="5">
        <v>72.103769999999997</v>
      </c>
      <c r="G577" s="5">
        <v>42.679110000000001</v>
      </c>
      <c r="H577" s="5">
        <v>78.409379999999999</v>
      </c>
      <c r="I577" s="5">
        <v>30.438009999999998</v>
      </c>
      <c r="J577" s="5">
        <v>46.038760000000003</v>
      </c>
      <c r="K577" s="85">
        <v>3.8800000000000002E-3</v>
      </c>
      <c r="L577" s="85">
        <v>8.9864000000000003E-3</v>
      </c>
      <c r="M577" s="85">
        <v>7.9675399999999993E-2</v>
      </c>
      <c r="N577" s="85">
        <v>1.3970000000000001E-4</v>
      </c>
      <c r="O577" s="85">
        <v>2.2344000000000001E-3</v>
      </c>
      <c r="P577" s="85">
        <v>1.9028300000000001E-2</v>
      </c>
      <c r="Q577" s="85">
        <v>4.0612000000000001E-3</v>
      </c>
      <c r="R577" s="85">
        <v>4.9599999999999999E-5</v>
      </c>
      <c r="S577" s="85">
        <v>4.6E-5</v>
      </c>
      <c r="T577" s="5">
        <v>0.90193120000000004</v>
      </c>
      <c r="U577" s="5">
        <v>0.37768259999999998</v>
      </c>
      <c r="V577" s="5">
        <v>0.84286680000000003</v>
      </c>
      <c r="W577" s="5">
        <v>0.71253909999999998</v>
      </c>
      <c r="X577" s="5">
        <v>0.9367605</v>
      </c>
      <c r="Y577" s="5">
        <v>0.83122529999999994</v>
      </c>
      <c r="Z577" s="5">
        <v>1.3604700000000001E-2</v>
      </c>
      <c r="AA577" s="5">
        <v>2.2190999999999999E-4</v>
      </c>
      <c r="AB577" s="5">
        <v>7.1929000000000003E-4</v>
      </c>
      <c r="AC577" s="5">
        <v>0.50329999999999997</v>
      </c>
      <c r="AD577" s="40">
        <v>26849.56077255058</v>
      </c>
      <c r="AE577" s="19">
        <v>0.69433959999999995</v>
      </c>
      <c r="AF577" s="5">
        <v>1</v>
      </c>
      <c r="AG577" s="5">
        <v>1</v>
      </c>
      <c r="AH577" s="32">
        <v>0</v>
      </c>
      <c r="AI577" s="32">
        <v>0</v>
      </c>
      <c r="AJ577" s="32">
        <v>1</v>
      </c>
      <c r="AK577" s="16"/>
      <c r="AL577" s="34">
        <f t="shared" si="360"/>
        <v>0.16160328089014031</v>
      </c>
      <c r="AM577" s="34">
        <f t="shared" si="361"/>
        <v>-1.360083119464953</v>
      </c>
      <c r="AN577" s="34">
        <f t="shared" si="362"/>
        <v>0.48128864830889684</v>
      </c>
      <c r="AO577" s="34">
        <f t="shared" si="363"/>
        <v>0.95837594287356287</v>
      </c>
      <c r="AP577" s="34">
        <f t="shared" si="364"/>
        <v>1.6005451971856994</v>
      </c>
      <c r="AQ577" s="34">
        <f t="shared" si="365"/>
        <v>-0.2831454000557469</v>
      </c>
      <c r="AR577" s="34">
        <f t="shared" si="366"/>
        <v>-0.29461478000993674</v>
      </c>
      <c r="AS577" s="34">
        <f t="shared" si="367"/>
        <v>0.27976845551512219</v>
      </c>
      <c r="AT577" s="34">
        <f t="shared" si="368"/>
        <v>-0.14754321384858798</v>
      </c>
      <c r="AU577" s="34">
        <f t="shared" si="369"/>
        <v>-0.37316527261360016</v>
      </c>
      <c r="AV577" s="34">
        <f t="shared" si="370"/>
        <v>-0.18808953840624729</v>
      </c>
      <c r="AW577" s="34">
        <f t="shared" si="371"/>
        <v>-0.29787622828075383</v>
      </c>
      <c r="AX577" s="34">
        <f t="shared" si="372"/>
        <v>-0.20042384928708365</v>
      </c>
      <c r="AY577" s="34">
        <f t="shared" si="373"/>
        <v>-0.20832823404777645</v>
      </c>
      <c r="AZ577" s="34">
        <f t="shared" si="374"/>
        <v>-0.69593666353927508</v>
      </c>
      <c r="BA577" s="34">
        <f t="shared" si="375"/>
        <v>1.636221346107775</v>
      </c>
      <c r="BB577" s="34">
        <f t="shared" si="376"/>
        <v>1.0418407953621014</v>
      </c>
      <c r="BC577" s="34">
        <f t="shared" si="377"/>
        <v>0.89575858523645635</v>
      </c>
      <c r="BD577" s="34">
        <f t="shared" si="378"/>
        <v>1.5544079130585355</v>
      </c>
      <c r="BE577" s="34">
        <f t="shared" si="379"/>
        <v>-0.46729526287993628</v>
      </c>
      <c r="BF577" s="34">
        <f t="shared" si="380"/>
        <v>-0.88004961873936294</v>
      </c>
      <c r="BG577" s="34">
        <f t="shared" si="381"/>
        <v>-0.24078768058291147</v>
      </c>
      <c r="BH577" s="34">
        <f t="shared" si="382"/>
        <v>-9.7134513637921957E-2</v>
      </c>
      <c r="BI577" s="19">
        <f t="shared" si="390"/>
        <v>0.61145486478697497</v>
      </c>
      <c r="BJ577" s="19">
        <f t="shared" si="391"/>
        <v>-0.20428570137092947</v>
      </c>
      <c r="BK577" s="19">
        <f t="shared" si="392"/>
        <v>0.44571010721390625</v>
      </c>
      <c r="BL577" s="19">
        <f t="shared" si="393"/>
        <v>7.0300335207761633E-3</v>
      </c>
      <c r="BM577" s="19">
        <f t="shared" si="394"/>
        <v>0.92726261254354492</v>
      </c>
      <c r="BN577" s="19">
        <f t="shared" si="395"/>
        <v>-0.16459384013201442</v>
      </c>
      <c r="BO577" s="19">
        <f t="shared" si="396"/>
        <v>-1.1812316315488661E-2</v>
      </c>
      <c r="BP577" s="19">
        <f t="shared" si="397"/>
        <v>-1.941028419847167E-2</v>
      </c>
      <c r="BQ577" s="19">
        <f t="shared" si="398"/>
        <v>-0.30892485729899971</v>
      </c>
      <c r="BR577" s="19">
        <f t="shared" si="399"/>
        <v>-9.5837544580182524E-2</v>
      </c>
      <c r="BS577" s="19">
        <f t="shared" si="400"/>
        <v>-4.795315559851937E-2</v>
      </c>
      <c r="BT577" s="19">
        <f>IF(AND('[1]Ponderación por derecho'!$B$13&lt;&gt;1,'[1]Ponderación por derecho'!$B$13&lt;&gt;0),"Error ponderación",IFERROR(IF(SUM($BI$1126:$BS$1126)=0,0,SUMPRODUCT($BI$1126:$BS$1126,BI577:BS577)),""))</f>
        <v>-9.6141450471534537E-2</v>
      </c>
      <c r="BU577" s="34">
        <f t="shared" si="401"/>
        <v>-9.1967526632348029E-2</v>
      </c>
      <c r="BV577" s="16">
        <f t="shared" si="402"/>
        <v>0</v>
      </c>
      <c r="BW577" s="34">
        <f t="shared" si="383"/>
        <v>-0.13124256044791452</v>
      </c>
      <c r="BX577" s="34">
        <f t="shared" si="384"/>
        <v>-4.8038812391802022E-2</v>
      </c>
      <c r="BY577" s="34">
        <f t="shared" si="403"/>
        <v>0.10062715690699604</v>
      </c>
      <c r="BZ577" s="34">
        <f t="shared" si="404"/>
        <v>2.62180719775735E-2</v>
      </c>
      <c r="CA577" s="19">
        <f t="shared" si="385"/>
        <v>1.9000198181254001E-2</v>
      </c>
      <c r="CB577" s="16"/>
      <c r="CC577" s="5">
        <f t="shared" si="386"/>
        <v>27001</v>
      </c>
      <c r="CD577" s="6">
        <f t="shared" si="387"/>
        <v>9.5558102783677053E-3</v>
      </c>
      <c r="CE577" s="19">
        <f t="shared" si="388"/>
        <v>2.049612078642769</v>
      </c>
      <c r="CF577" s="4">
        <f t="shared" si="389"/>
        <v>1.9585704167761168E-2</v>
      </c>
      <c r="CG577" s="3">
        <f>IF('Ponderación por derecho'!$D$20="Error ponderación","",CF577/$CF$1127)</f>
        <v>1.3158002235727641E-2</v>
      </c>
      <c r="CH577" s="39"/>
    </row>
    <row r="578" spans="1:86" ht="18.95" customHeight="1">
      <c r="A578" s="7">
        <v>27006</v>
      </c>
      <c r="B578" s="7" t="s">
        <v>518</v>
      </c>
      <c r="C578" s="7" t="s">
        <v>546</v>
      </c>
      <c r="D578" s="5">
        <v>0</v>
      </c>
      <c r="E578" s="5">
        <v>10834</v>
      </c>
      <c r="F578" s="5">
        <v>73.930260000000004</v>
      </c>
      <c r="G578" s="5">
        <v>54.282269999999997</v>
      </c>
      <c r="H578" s="5">
        <v>76.095699999999994</v>
      </c>
      <c r="I578" s="5">
        <v>16.284680000000002</v>
      </c>
      <c r="J578" s="5">
        <v>29.76277</v>
      </c>
      <c r="K578" s="85">
        <v>3.1113E-3</v>
      </c>
      <c r="L578" s="85">
        <v>4.0521399999999999E-2</v>
      </c>
      <c r="M578" s="85">
        <v>3.3100299999999999E-2</v>
      </c>
      <c r="N578" s="85">
        <v>0</v>
      </c>
      <c r="O578" s="85">
        <v>8.5939999999999996E-4</v>
      </c>
      <c r="P578" s="85">
        <v>1.8476800000000002E-2</v>
      </c>
      <c r="Q578" s="85">
        <v>5.2446999999999997E-3</v>
      </c>
      <c r="R578" s="85">
        <v>0</v>
      </c>
      <c r="S578" s="85">
        <v>1.206E-4</v>
      </c>
      <c r="T578" s="5">
        <v>0.94592399999999999</v>
      </c>
      <c r="U578" s="5">
        <v>0.2258589</v>
      </c>
      <c r="V578" s="5">
        <v>0.83167310000000005</v>
      </c>
      <c r="W578" s="5">
        <v>0.75980890000000001</v>
      </c>
      <c r="X578" s="5">
        <v>0.85891439999999997</v>
      </c>
      <c r="Y578" s="5">
        <v>0.85057939999999999</v>
      </c>
      <c r="Z578" s="5">
        <v>4.3613699999999998E-2</v>
      </c>
      <c r="AA578" s="5">
        <v>1.8459999999999999E-4</v>
      </c>
      <c r="AB578" s="5">
        <v>1.8459999999999999E-4</v>
      </c>
      <c r="AC578" s="5">
        <v>0.48859999999999998</v>
      </c>
      <c r="AD578" s="40">
        <v>0</v>
      </c>
      <c r="AE578" s="19">
        <v>0.47264149999999999</v>
      </c>
      <c r="AF578" s="5">
        <v>0</v>
      </c>
      <c r="AG578" s="5">
        <v>1</v>
      </c>
      <c r="AH578" s="32">
        <v>0</v>
      </c>
      <c r="AI578" s="32">
        <v>0</v>
      </c>
      <c r="AJ578" s="32">
        <v>1</v>
      </c>
      <c r="AK578" s="16"/>
      <c r="AL578" s="34">
        <f t="shared" si="360"/>
        <v>0.27309752387686836</v>
      </c>
      <c r="AM578" s="34">
        <f t="shared" si="361"/>
        <v>-0.1945350294040957</v>
      </c>
      <c r="AN578" s="34">
        <f t="shared" si="362"/>
        <v>0.20308316243919014</v>
      </c>
      <c r="AO578" s="34">
        <f t="shared" si="363"/>
        <v>-0.30488632713947333</v>
      </c>
      <c r="AP578" s="34">
        <f t="shared" si="364"/>
        <v>0.37122196127844515</v>
      </c>
      <c r="AQ578" s="34">
        <f t="shared" si="365"/>
        <v>-0.30489040821755181</v>
      </c>
      <c r="AR578" s="34">
        <f t="shared" si="366"/>
        <v>0.80903399363102779</v>
      </c>
      <c r="AS578" s="34">
        <f t="shared" si="367"/>
        <v>-0.44490009597266356</v>
      </c>
      <c r="AT578" s="34">
        <f t="shared" si="368"/>
        <v>-0.15074875333706975</v>
      </c>
      <c r="AU578" s="34">
        <f t="shared" si="369"/>
        <v>-0.40809625968970525</v>
      </c>
      <c r="AV578" s="34">
        <f t="shared" si="370"/>
        <v>-0.20144230900717108</v>
      </c>
      <c r="AW578" s="34">
        <f t="shared" si="371"/>
        <v>-0.26472040063615226</v>
      </c>
      <c r="AX578" s="34">
        <f t="shared" si="372"/>
        <v>-0.20200785050292994</v>
      </c>
      <c r="AY578" s="34">
        <f t="shared" si="373"/>
        <v>-0.20543181828519033</v>
      </c>
      <c r="AZ578" s="34">
        <f t="shared" si="374"/>
        <v>6.8322138153184095E-2</v>
      </c>
      <c r="BA578" s="34">
        <f t="shared" si="375"/>
        <v>0.19306702512344365</v>
      </c>
      <c r="BB578" s="34">
        <f t="shared" si="376"/>
        <v>0.76727017201282977</v>
      </c>
      <c r="BC578" s="34">
        <f t="shared" si="377"/>
        <v>1.423632574555256</v>
      </c>
      <c r="BD578" s="34">
        <f t="shared" si="378"/>
        <v>0.62147242471171527</v>
      </c>
      <c r="BE578" s="34">
        <f t="shared" si="379"/>
        <v>-0.17136912900584236</v>
      </c>
      <c r="BF578" s="34">
        <f t="shared" si="380"/>
        <v>-0.57982037888946758</v>
      </c>
      <c r="BG578" s="34">
        <f t="shared" si="381"/>
        <v>-0.24370413075076208</v>
      </c>
      <c r="BH578" s="34">
        <f t="shared" si="382"/>
        <v>-0.1104627838546552</v>
      </c>
      <c r="BI578" s="19">
        <f t="shared" si="390"/>
        <v>3.0419926448360658E-2</v>
      </c>
      <c r="BJ578" s="19">
        <f t="shared" si="391"/>
        <v>0.46058971207992067</v>
      </c>
      <c r="BK578" s="19">
        <f t="shared" si="392"/>
        <v>0.41727666748648695</v>
      </c>
      <c r="BL578" s="19">
        <f t="shared" si="393"/>
        <v>6.1174385269899309E-2</v>
      </c>
      <c r="BM578" s="19">
        <f t="shared" si="394"/>
        <v>0.19486604210015171</v>
      </c>
      <c r="BN578" s="19">
        <f t="shared" si="395"/>
        <v>-3.323797137871503E-2</v>
      </c>
      <c r="BO578" s="19">
        <f t="shared" si="396"/>
        <v>-0.16709486320748049</v>
      </c>
      <c r="BP578" s="19">
        <f t="shared" si="397"/>
        <v>3.5544836686969214E-2</v>
      </c>
      <c r="BQ578" s="19">
        <f t="shared" si="398"/>
        <v>-0.17071822443259652</v>
      </c>
      <c r="BR578" s="19">
        <f t="shared" si="399"/>
        <v>-5.8679475053028014E-2</v>
      </c>
      <c r="BS578" s="19">
        <f t="shared" si="400"/>
        <v>-1.4265692754325723E-2</v>
      </c>
      <c r="BT578" s="19">
        <f>IF(AND('[1]Ponderación por derecho'!$B$13&lt;&gt;1,'[1]Ponderación por derecho'!$B$13&lt;&gt;0),"Error ponderación",IFERROR(IF(SUM($BI$1126:$BS$1126)=0,0,SUMPRODUCT($BI$1126:$BS$1126,BI578:BS578)),""))</f>
        <v>-1.4008806013706132E-3</v>
      </c>
      <c r="BU578" s="34">
        <f t="shared" si="401"/>
        <v>3.7523492297534436E-3</v>
      </c>
      <c r="BV578" s="16">
        <f t="shared" si="402"/>
        <v>0</v>
      </c>
      <c r="BW578" s="34">
        <f t="shared" si="383"/>
        <v>-0.34402921176236145</v>
      </c>
      <c r="BX578" s="34">
        <f t="shared" si="384"/>
        <v>-4.9550489627895586E-2</v>
      </c>
      <c r="BY578" s="34">
        <f t="shared" si="403"/>
        <v>-0.81519514440222962</v>
      </c>
      <c r="BZ578" s="34">
        <f t="shared" si="404"/>
        <v>0.40292494859749556</v>
      </c>
      <c r="CA578" s="19">
        <f t="shared" si="385"/>
        <v>0.30532874474001526</v>
      </c>
      <c r="CB578" s="16"/>
      <c r="CC578" s="5">
        <f t="shared" si="386"/>
        <v>27006</v>
      </c>
      <c r="CD578" s="6">
        <f t="shared" si="387"/>
        <v>1.5843966905793475E-3</v>
      </c>
      <c r="CE578" s="19">
        <f t="shared" si="388"/>
        <v>2.1616806927677312</v>
      </c>
      <c r="CF578" s="4">
        <f t="shared" si="389"/>
        <v>3.4249597357104643E-3</v>
      </c>
      <c r="CG578" s="3">
        <f>IF('Ponderación por derecho'!$D$20="Error ponderación","",CF578/$CF$1127)</f>
        <v>2.3009449889442942E-3</v>
      </c>
      <c r="CH578" s="39"/>
    </row>
    <row r="579" spans="1:86" ht="18.95" customHeight="1">
      <c r="A579" s="7">
        <v>27025</v>
      </c>
      <c r="B579" s="7" t="s">
        <v>518</v>
      </c>
      <c r="C579" s="7" t="s">
        <v>545</v>
      </c>
      <c r="D579" s="5">
        <v>0</v>
      </c>
      <c r="E579" s="5">
        <v>9991</v>
      </c>
      <c r="F579" s="5">
        <v>97.831729999999993</v>
      </c>
      <c r="G579" s="5">
        <v>79.968419999999995</v>
      </c>
      <c r="H579" s="5">
        <v>91.829480000000004</v>
      </c>
      <c r="I579" s="5">
        <v>52.9998</v>
      </c>
      <c r="J579" s="5">
        <v>58.377740000000003</v>
      </c>
      <c r="K579" s="85"/>
      <c r="L579" s="85">
        <v>0</v>
      </c>
      <c r="M579" s="85"/>
      <c r="N579" s="85"/>
      <c r="O579" s="85">
        <v>0</v>
      </c>
      <c r="P579" s="85">
        <v>0</v>
      </c>
      <c r="Q579" s="85">
        <v>0</v>
      </c>
      <c r="R579" s="85">
        <v>0</v>
      </c>
      <c r="S579" s="85">
        <v>0</v>
      </c>
      <c r="T579" s="5">
        <v>0.99416559999999998</v>
      </c>
      <c r="U579" s="5">
        <v>0.28305449999999999</v>
      </c>
      <c r="V579" s="5">
        <v>0.74586019999999997</v>
      </c>
      <c r="W579" s="5">
        <v>0.82308020000000004</v>
      </c>
      <c r="X579" s="5">
        <v>0.95787219999999995</v>
      </c>
      <c r="Y579" s="5">
        <v>0.97365939999999995</v>
      </c>
      <c r="Z579" s="5">
        <v>4.2735000000000004E-3</v>
      </c>
      <c r="AA579" s="5">
        <v>1.5014E-4</v>
      </c>
      <c r="AB579" s="5">
        <v>1.7015299999999999E-3</v>
      </c>
      <c r="AC579" s="5">
        <v>0.4597</v>
      </c>
      <c r="AD579" s="40">
        <v>1471324.1917725953</v>
      </c>
      <c r="AE579" s="19">
        <v>0.3056604</v>
      </c>
      <c r="AF579" s="5">
        <v>1</v>
      </c>
      <c r="AG579" s="5">
        <v>1</v>
      </c>
      <c r="AH579" s="32">
        <v>0</v>
      </c>
      <c r="AI579" s="32">
        <v>0</v>
      </c>
      <c r="AJ579" s="32">
        <v>1</v>
      </c>
      <c r="AK579" s="16"/>
      <c r="AL579" s="34">
        <f t="shared" ref="AL579:AL642" si="405">IF(OR(ISBLANK(F579),ISNA(F579)),"",(F579-AL$1126)/AL$1127)</f>
        <v>1.7321125219989386</v>
      </c>
      <c r="AM579" s="34">
        <f t="shared" ref="AM579:AM642" si="406">IF(OR(ISBLANK(G579),ISNA(G579)),"",(G579-AM$1126)/AM$1127)</f>
        <v>2.3856623541980175</v>
      </c>
      <c r="AN579" s="34">
        <f t="shared" ref="AN579:AN642" si="407">IF(OR(ISBLANK(H579),ISNA(H579)),"",(H579-AN$1126)/AN$1127)</f>
        <v>2.0949713706041337</v>
      </c>
      <c r="AO579" s="34">
        <f t="shared" ref="AO579:AO642" si="408">IF(OR(ISBLANK(I579),ISNA(I579)),"",(I579-AO$1126)/AO$1127)</f>
        <v>2.9721393505633031</v>
      </c>
      <c r="AP579" s="34">
        <f t="shared" ref="AP579:AP642" si="409">IF(OR(ISBLANK(J579),ISNA(J579)),"",(J579-AP$1126)/AP$1127)</f>
        <v>2.5325066214305467</v>
      </c>
      <c r="AQ579" s="34" t="str">
        <f t="shared" ref="AQ579:AQ642" si="410">IF(OR(ISBLANK(K579),ISNA(K579)),"",(K579-AQ$1126)/AQ$1127)</f>
        <v/>
      </c>
      <c r="AR579" s="34">
        <f t="shared" ref="AR579:AR642" si="411">IF(OR(ISBLANK(L579),ISNA(L579)),"",(L579-AR$1126)/AR$1127)</f>
        <v>-0.60911705809610017</v>
      </c>
      <c r="AS579" s="34" t="str">
        <f t="shared" ref="AS579:AS642" si="412">IF(OR(ISBLANK(M579),ISNA(M579)),"",(M579-AS$1126)/AS$1127)</f>
        <v/>
      </c>
      <c r="AT579" s="34" t="str">
        <f t="shared" ref="AT579:AT642" si="413">IF(OR(ISBLANK(N579),ISNA(N579)),"",(N579-AT$1126)/AT$1127)</f>
        <v/>
      </c>
      <c r="AU579" s="34">
        <f t="shared" ref="AU579:AU642" si="414">IF(OR(ISBLANK(O579),ISNA(O579)),"",(O579-AU$1126)/AU$1127)</f>
        <v>-0.42992876172112682</v>
      </c>
      <c r="AV579" s="34">
        <f t="shared" ref="AV579:AV642" si="415">IF(OR(ISBLANK(P579),ISNA(P579)),"",(P579-AV$1126)/AV$1127)</f>
        <v>-0.64879765232385067</v>
      </c>
      <c r="AW579" s="34">
        <f t="shared" ref="AW579:AW642" si="416">IF(OR(ISBLANK(Q579),ISNA(Q579)),"",(Q579-AW$1126)/AW$1127)</f>
        <v>-0.41165100414070804</v>
      </c>
      <c r="AX579" s="34">
        <f t="shared" ref="AX579:AX642" si="417">IF(OR(ISBLANK(R579),ISNA(R579)),"",(R579-AX$1126)/AX$1127)</f>
        <v>-0.20200785050292994</v>
      </c>
      <c r="AY579" s="34">
        <f t="shared" ref="AY579:AY642" si="418">IF(OR(ISBLANK(S579),ISNA(S579)),"",(S579-AY$1126)/AY$1127)</f>
        <v>-0.21011422768154267</v>
      </c>
      <c r="AZ579" s="34">
        <f t="shared" ref="AZ579:AZ642" si="419">IF(OR(ISBLANK(T579),ISNA(T579)),"",(T579-AZ$1126)/AZ$1127)</f>
        <v>0.90639262713608548</v>
      </c>
      <c r="BA579" s="34">
        <f t="shared" ref="BA579:BA642" si="420">IF(OR(ISBLANK(U579),ISNA(U579)),"",(U579-BA$1126)/BA$1127)</f>
        <v>0.73673759356098945</v>
      </c>
      <c r="BB579" s="34">
        <f t="shared" ref="BB579:BB642" si="421">IF(OR(ISBLANK(V579),ISNA(V579)),"",(V579-BB$1126)/BB$1127)</f>
        <v>-1.3376371816243762</v>
      </c>
      <c r="BC579" s="34">
        <f t="shared" ref="BC579:BC642" si="422">IF(OR(ISBLANK(W579),ISNA(W579)),"",(W579-BC$1126)/BC$1127)</f>
        <v>2.1301994214720308</v>
      </c>
      <c r="BD579" s="34">
        <f t="shared" ref="BD579:BD642" si="423">IF(OR(ISBLANK(X579),ISNA(X579)),"",(X579-BD$1126)/BD$1127)</f>
        <v>1.8074180721972917</v>
      </c>
      <c r="BE579" s="34">
        <f t="shared" ref="BE579:BE642" si="424">IF(OR(ISBLANK(Y579),ISNA(Y579)),"",(Y579-BE$1126)/BE$1127)</f>
        <v>1.7105364391798852</v>
      </c>
      <c r="BF579" s="34">
        <f t="shared" ref="BF579:BF642" si="425">IF(OR(ISBLANK(Z579),ISNA(Z579)),"",(Z579-BF$1126)/BF$1127)</f>
        <v>-0.97340491491342218</v>
      </c>
      <c r="BG579" s="34">
        <f t="shared" ref="BG579:BG642" si="426">IF(OR(ISBLANK(AA579),ISNA(AA579)),"",(AA579-BG$1126)/BG$1127)</f>
        <v>-0.246397801959128</v>
      </c>
      <c r="BH579" s="34">
        <f t="shared" ref="BH579:BH642" si="427">IF(OR(ISBLANK(AB579),ISNA(AB579)),"",(AB579-BH$1126)/BH$1127)</f>
        <v>-7.265012055466985E-2</v>
      </c>
      <c r="BI579" s="19">
        <f t="shared" si="390"/>
        <v>1.4158544820825616</v>
      </c>
      <c r="BJ579" s="19">
        <f t="shared" si="391"/>
        <v>0.14630270482584704</v>
      </c>
      <c r="BK579" s="19">
        <f t="shared" si="392"/>
        <v>1.9311559717354847</v>
      </c>
      <c r="BL579" s="19">
        <f t="shared" si="393"/>
        <v>1.7321125219989386</v>
      </c>
      <c r="BM579" s="19">
        <f t="shared" si="394"/>
        <v>1.3033319773022372</v>
      </c>
      <c r="BN579" s="19">
        <f t="shared" si="395"/>
        <v>0.93128376961832438</v>
      </c>
      <c r="BO579" s="19">
        <f t="shared" si="396"/>
        <v>1.1556269911862269</v>
      </c>
      <c r="BP579" s="19">
        <f t="shared" si="397"/>
        <v>0.76505233574800435</v>
      </c>
      <c r="BQ579" s="19">
        <f t="shared" si="398"/>
        <v>0.1828644598013246</v>
      </c>
      <c r="BR579" s="19">
        <f t="shared" si="399"/>
        <v>0.42520016411942269</v>
      </c>
      <c r="BS579" s="19">
        <f t="shared" si="400"/>
        <v>0.48311605792090867</v>
      </c>
      <c r="BT579" s="19">
        <f>IF(AND('[1]Ponderación por derecho'!$B$13&lt;&gt;1,'[1]Ponderación por derecho'!$B$13&lt;&gt;0),"Error ponderación",IFERROR(IF(SUM($BI$1126:$BS$1126)=0,0,SUMPRODUCT($BI$1126:$BS$1126,BI579:BS579)),""))</f>
        <v>0.88645916744378017</v>
      </c>
      <c r="BU579" s="34">
        <f t="shared" si="401"/>
        <v>0.9007899509485221</v>
      </c>
      <c r="BV579" s="16">
        <f t="shared" si="402"/>
        <v>0</v>
      </c>
      <c r="BW579" s="34">
        <f t="shared" ref="BW579:BW642" si="428">IF(OR(ISBLANK(AC579),ISNA(AC579)),"",(AC579-BW$1126)/BW$1127)</f>
        <v>-0.76236487319008361</v>
      </c>
      <c r="BX579" s="34">
        <f t="shared" ref="BX579:BX642" si="429">IF(OR(ISBLANK(AD579),ISNA(AD579)),"",(AD579-BX$1126)/BX$1127)</f>
        <v>3.3287635973408884E-2</v>
      </c>
      <c r="BY579" s="34">
        <f t="shared" si="403"/>
        <v>-1.5049846161078779</v>
      </c>
      <c r="BZ579" s="34">
        <f t="shared" si="404"/>
        <v>0.74468728444151766</v>
      </c>
      <c r="CA579" s="19">
        <f t="shared" ref="CA579:CA642" si="430">MIN(MAX(IF(BZ579="",0,(BZ579-$BZ$1126)/(2*$BZ$1127)),-1),1)*CTerritorial</f>
        <v>0.56509653493482515</v>
      </c>
      <c r="CB579" s="16"/>
      <c r="CC579" s="5">
        <f t="shared" ref="CC579:CC642" si="431">A579</f>
        <v>27025</v>
      </c>
      <c r="CD579" s="6">
        <f t="shared" ref="CD579:CD642" si="432">E579/$CD$1127</f>
        <v>1.4611138393555714E-3</v>
      </c>
      <c r="CE579" s="19">
        <f t="shared" ref="CE579:CE642" si="433">(1+Necesidad*BU579)*(1+CTerritorial*CA579)*(1+PlanesRR*AF579)*(1+SRC*AG579)*(1+ZMRT*AH579)*(1+Priorizado*AI579)*(1+Afro*AJ579)</f>
        <v>6.0013577026002647</v>
      </c>
      <c r="CF579" s="4">
        <f t="shared" ref="CF579:CF642" si="434">CD579*CE579</f>
        <v>8.7686667941924042E-3</v>
      </c>
      <c r="CG579" s="3">
        <f>IF('Ponderación por derecho'!$D$20="Error ponderación","",CF579/$CF$1127)</f>
        <v>5.8909363837043593E-3</v>
      </c>
      <c r="CH579" s="39"/>
    </row>
    <row r="580" spans="1:86" ht="18.95" customHeight="1">
      <c r="A580" s="7">
        <v>27050</v>
      </c>
      <c r="B580" s="7" t="s">
        <v>518</v>
      </c>
      <c r="C580" s="7" t="s">
        <v>544</v>
      </c>
      <c r="D580" s="5">
        <v>0</v>
      </c>
      <c r="E580" s="5">
        <v>1463</v>
      </c>
      <c r="F580" s="5">
        <v>98.659109999999998</v>
      </c>
      <c r="G580" s="5">
        <v>74.277690000000007</v>
      </c>
      <c r="H580" s="5">
        <v>97.632419999999996</v>
      </c>
      <c r="I580" s="5">
        <v>47.150889999999997</v>
      </c>
      <c r="J580" s="5">
        <v>42.215089999999996</v>
      </c>
      <c r="K580" s="85">
        <v>1.0674E-3</v>
      </c>
      <c r="L580" s="85">
        <v>1.0212499999999999E-2</v>
      </c>
      <c r="M580" s="85">
        <v>6.7853200000000002E-2</v>
      </c>
      <c r="N580" s="85">
        <v>3.1990000000000002E-4</v>
      </c>
      <c r="O580" s="85">
        <v>4.2294000000000003E-3</v>
      </c>
      <c r="P580" s="85">
        <v>1.43035E-2</v>
      </c>
      <c r="Q580" s="85">
        <v>6.8780000000000002E-4</v>
      </c>
      <c r="R580" s="85">
        <v>0</v>
      </c>
      <c r="S580" s="85">
        <v>3.2650000000000002E-4</v>
      </c>
      <c r="T580" s="5">
        <v>0.98449609999999999</v>
      </c>
      <c r="U580" s="5">
        <v>0.13436690000000001</v>
      </c>
      <c r="V580" s="5">
        <v>0.74108529999999995</v>
      </c>
      <c r="W580" s="5">
        <v>0.59431520000000004</v>
      </c>
      <c r="X580" s="5">
        <v>0.92248059999999998</v>
      </c>
      <c r="Y580" s="5">
        <v>0.86201550000000005</v>
      </c>
      <c r="Z580" s="5">
        <v>1.94445E-2</v>
      </c>
      <c r="AA580" s="5">
        <v>1.3670500000000001E-3</v>
      </c>
      <c r="AB580" s="5">
        <v>6.8353000000000001E-4</v>
      </c>
      <c r="AC580" s="5">
        <v>0.39679999999999999</v>
      </c>
      <c r="AD580" s="40">
        <v>0</v>
      </c>
      <c r="AE580" s="19">
        <v>0.3056604</v>
      </c>
      <c r="AF580" s="5">
        <v>1</v>
      </c>
      <c r="AG580" s="5">
        <v>0</v>
      </c>
      <c r="AH580" s="32">
        <v>0</v>
      </c>
      <c r="AI580" s="32">
        <v>0</v>
      </c>
      <c r="AJ580" s="32">
        <v>1</v>
      </c>
      <c r="AK580" s="16"/>
      <c r="AL580" s="34">
        <f t="shared" si="405"/>
        <v>1.7826181950452511</v>
      </c>
      <c r="AM580" s="34">
        <f t="shared" si="406"/>
        <v>1.8140232935841838</v>
      </c>
      <c r="AN580" s="34">
        <f t="shared" si="407"/>
        <v>2.7927384525570185</v>
      </c>
      <c r="AO580" s="34">
        <f t="shared" si="408"/>
        <v>2.4500920780343676</v>
      </c>
      <c r="AP580" s="34">
        <f t="shared" si="409"/>
        <v>1.3117439397849824</v>
      </c>
      <c r="AQ580" s="34">
        <f t="shared" si="410"/>
        <v>-0.36270831140723986</v>
      </c>
      <c r="AR580" s="34">
        <f t="shared" si="411"/>
        <v>-0.25170424373718625</v>
      </c>
      <c r="AS580" s="34">
        <f t="shared" si="412"/>
        <v>9.5825177896847705E-2</v>
      </c>
      <c r="AT580" s="34">
        <f t="shared" si="413"/>
        <v>-0.14340836620489139</v>
      </c>
      <c r="AU580" s="34">
        <f t="shared" si="414"/>
        <v>-0.32248358591045134</v>
      </c>
      <c r="AV580" s="34">
        <f t="shared" si="415"/>
        <v>-0.30248513321176818</v>
      </c>
      <c r="AW580" s="34">
        <f t="shared" si="416"/>
        <v>-0.39238224346985295</v>
      </c>
      <c r="AX580" s="34">
        <f t="shared" si="417"/>
        <v>-0.20200785050292994</v>
      </c>
      <c r="AY580" s="34">
        <f t="shared" si="418"/>
        <v>-0.19743755547665848</v>
      </c>
      <c r="AZ580" s="34">
        <f t="shared" si="419"/>
        <v>0.73841058273415505</v>
      </c>
      <c r="BA580" s="34">
        <f t="shared" si="420"/>
        <v>-0.67660664990554364</v>
      </c>
      <c r="BB580" s="34">
        <f t="shared" si="421"/>
        <v>-1.4547608556044227</v>
      </c>
      <c r="BC580" s="34">
        <f t="shared" si="422"/>
        <v>-0.42447805054001758</v>
      </c>
      <c r="BD580" s="34">
        <f t="shared" si="423"/>
        <v>1.3832724871342599</v>
      </c>
      <c r="BE580" s="34">
        <f t="shared" si="424"/>
        <v>3.4899891963750458E-3</v>
      </c>
      <c r="BF580" s="34">
        <f t="shared" si="425"/>
        <v>-0.82162452243907236</v>
      </c>
      <c r="BG580" s="34">
        <f t="shared" si="426"/>
        <v>-0.15127431298139879</v>
      </c>
      <c r="BH580" s="34">
        <f t="shared" si="427"/>
        <v>-9.8025906674916063E-2</v>
      </c>
      <c r="BI580" s="19">
        <f t="shared" ref="BI580:BI643" si="435">IFERROR(AVERAGE(AN580,AQ580,BA580),"")</f>
        <v>0.58447449708141164</v>
      </c>
      <c r="BJ580" s="19">
        <f t="shared" ref="BJ580:BJ643" si="436">IFERROR(AVERAGE(AM580,AR580,BB580),"")</f>
        <v>3.5852731414191652E-2</v>
      </c>
      <c r="BK580" s="19">
        <f t="shared" ref="BK580:BK643" si="437">IFERROR(AVERAGE(AL580,AS580,BC580),"")</f>
        <v>0.4846551074673604</v>
      </c>
      <c r="BL580" s="19">
        <f t="shared" ref="BL580:BL643" si="438">IFERROR(AVERAGE(AL580,AT580),"")</f>
        <v>0.8196049144201798</v>
      </c>
      <c r="BM580" s="19">
        <f t="shared" ref="BM580:BM643" si="439">IFERROR(AVERAGE(AP580,BD580,AU580),"")</f>
        <v>0.79084428033626353</v>
      </c>
      <c r="BN580" s="19">
        <f t="shared" ref="BN580:BN643" si="440">IFERROR(AVERAGE(AL580,AV580,BE580),"")</f>
        <v>0.49454101700995268</v>
      </c>
      <c r="BO580" s="19">
        <f t="shared" ref="BO580:BO643" si="441">IFERROR(AVERAGE(AO580,AW580,AZ580),"")</f>
        <v>0.93204013909955652</v>
      </c>
      <c r="BP580" s="19">
        <f t="shared" ref="BP580:BP643" si="442">IFERROR(AVERAGE(AL580,AX580),"")</f>
        <v>0.79030517227116059</v>
      </c>
      <c r="BQ580" s="19">
        <f t="shared" ref="BQ580:BQ643" si="443">IFERROR(AVERAGE(AL580,AY580,BF580),"")</f>
        <v>0.25451870570984009</v>
      </c>
      <c r="BR580" s="19">
        <f t="shared" ref="BR580:BR643" si="444">IFERROR(AVERAGE(AL580,BG580,AY580),"")</f>
        <v>0.47796877552906464</v>
      </c>
      <c r="BS580" s="19">
        <f t="shared" ref="BS580:BS643" si="445">IFERROR(AVERAGE(AL580,AY580,BH580),"")</f>
        <v>0.49571824429789219</v>
      </c>
      <c r="BT580" s="19">
        <f>IF(AND('[1]Ponderación por derecho'!$B$13&lt;&gt;1,'[1]Ponderación por derecho'!$B$13&lt;&gt;0),"Error ponderación",IFERROR(IF(SUM($BI$1126:$BS$1126)=0,0,SUMPRODUCT($BI$1126:$BS$1126,BI580:BS580)),""))</f>
        <v>0.62155292093560233</v>
      </c>
      <c r="BU580" s="34">
        <f t="shared" ref="BU580:BU643" si="446">MAX(IF(OR(BT580="",BT580=0),0,(BT580-$BT$1126)/(2*$BT$1127)),-1)</f>
        <v>0.63314544484508672</v>
      </c>
      <c r="BV580" s="16">
        <f t="shared" ref="BV580:BV643" si="447">IF(OR(BT580&lt;BT$1126-2*BT$1127,BT580&gt;BT$1126+2*BT$1127),1,0)</f>
        <v>0</v>
      </c>
      <c r="BW580" s="34">
        <f t="shared" si="428"/>
        <v>-1.6728601362974795</v>
      </c>
      <c r="BX580" s="34">
        <f t="shared" si="429"/>
        <v>-4.9550489627895586E-2</v>
      </c>
      <c r="BY580" s="34">
        <f t="shared" ref="BY580:BY643" si="448">IFERROR(IF(OR(ISBLANK(AE580),ISNA(AE580)),"",(AE580-BY$1126)/BY$1127),"")</f>
        <v>-1.5049846161078779</v>
      </c>
      <c r="BZ580" s="34">
        <f t="shared" ref="BZ580:BZ643" si="449">IFERROR(-AVERAGE(BW580:BY580),"")</f>
        <v>1.0757984140110843</v>
      </c>
      <c r="CA580" s="19">
        <f t="shared" si="430"/>
        <v>0.8167685227938063</v>
      </c>
      <c r="CB580" s="16"/>
      <c r="CC580" s="5">
        <f t="shared" si="431"/>
        <v>27050</v>
      </c>
      <c r="CD580" s="6">
        <f t="shared" si="432"/>
        <v>2.1395351285929346E-4</v>
      </c>
      <c r="CE580" s="19">
        <f t="shared" si="433"/>
        <v>4.6032228776707429</v>
      </c>
      <c r="CF580" s="4">
        <f t="shared" si="434"/>
        <v>9.8487570515192109E-4</v>
      </c>
      <c r="CG580" s="3">
        <f>IF('Ponderación por derecho'!$D$20="Error ponderación","",CF580/$CF$1127)</f>
        <v>6.6165590061519606E-4</v>
      </c>
      <c r="CH580" s="39"/>
    </row>
    <row r="581" spans="1:86" ht="18.95" customHeight="1">
      <c r="A581" s="7">
        <v>27073</v>
      </c>
      <c r="B581" s="7" t="s">
        <v>518</v>
      </c>
      <c r="C581" s="7" t="s">
        <v>543</v>
      </c>
      <c r="D581" s="5">
        <v>0</v>
      </c>
      <c r="E581" s="5">
        <v>5062</v>
      </c>
      <c r="F581" s="5">
        <v>96.953760000000003</v>
      </c>
      <c r="G581" s="5">
        <v>77.774600000000007</v>
      </c>
      <c r="H581" s="5">
        <v>92.505719999999997</v>
      </c>
      <c r="I581" s="5">
        <v>51.859270000000002</v>
      </c>
      <c r="J581" s="5">
        <v>44.336390000000002</v>
      </c>
      <c r="K581" s="85"/>
      <c r="L581" s="85">
        <v>2.1776E-3</v>
      </c>
      <c r="M581" s="85">
        <v>2.19524E-2</v>
      </c>
      <c r="N581" s="85"/>
      <c r="O581" s="85">
        <v>5.9610000000000002E-4</v>
      </c>
      <c r="P581" s="85">
        <v>4.4301000000000002E-3</v>
      </c>
      <c r="Q581" s="85">
        <v>0</v>
      </c>
      <c r="R581" s="85">
        <v>0</v>
      </c>
      <c r="S581" s="85">
        <v>0</v>
      </c>
      <c r="T581" s="5">
        <v>0.96871059999999998</v>
      </c>
      <c r="U581" s="5">
        <v>0.3599328</v>
      </c>
      <c r="V581" s="5">
        <v>0.85279300000000002</v>
      </c>
      <c r="W581" s="5">
        <v>0.7561949</v>
      </c>
      <c r="X581" s="5">
        <v>0.93049139999999997</v>
      </c>
      <c r="Y581" s="5">
        <v>0.92083159999999997</v>
      </c>
      <c r="Z581" s="5">
        <v>4.5496E-3</v>
      </c>
      <c r="AA581" s="5">
        <v>3.9510000000000001E-4</v>
      </c>
      <c r="AB581" s="5">
        <v>2.1730500000000002E-3</v>
      </c>
      <c r="AC581" s="5">
        <v>0.57140000000000002</v>
      </c>
      <c r="AD581" s="40">
        <v>8525.8790991702881</v>
      </c>
      <c r="AE581" s="19" t="s">
        <v>1121</v>
      </c>
      <c r="AF581" s="5">
        <v>1</v>
      </c>
      <c r="AG581" s="5">
        <v>1</v>
      </c>
      <c r="AH581" s="32">
        <v>0</v>
      </c>
      <c r="AI581" s="32">
        <v>0</v>
      </c>
      <c r="AJ581" s="32">
        <v>1</v>
      </c>
      <c r="AK581" s="16"/>
      <c r="AL581" s="34">
        <f t="shared" si="405"/>
        <v>1.6785186887367491</v>
      </c>
      <c r="AM581" s="34">
        <f t="shared" si="406"/>
        <v>2.1652911181780627</v>
      </c>
      <c r="AN581" s="34">
        <f t="shared" si="407"/>
        <v>2.1762849825835469</v>
      </c>
      <c r="AO581" s="34">
        <f t="shared" si="408"/>
        <v>2.8703407973734905</v>
      </c>
      <c r="AP581" s="34">
        <f t="shared" si="409"/>
        <v>1.4719654304795615</v>
      </c>
      <c r="AQ581" s="34" t="str">
        <f t="shared" si="410"/>
        <v/>
      </c>
      <c r="AR581" s="34">
        <f t="shared" si="411"/>
        <v>-0.53290632178785335</v>
      </c>
      <c r="AS581" s="34">
        <f t="shared" si="412"/>
        <v>-0.6183518447639853</v>
      </c>
      <c r="AT581" s="34" t="str">
        <f t="shared" si="413"/>
        <v/>
      </c>
      <c r="AU581" s="34">
        <f t="shared" si="414"/>
        <v>-0.41478522616035141</v>
      </c>
      <c r="AV581" s="34">
        <f t="shared" si="415"/>
        <v>-0.54153725515403661</v>
      </c>
      <c r="AW581" s="34">
        <f t="shared" si="416"/>
        <v>-0.41165100414070804</v>
      </c>
      <c r="AX581" s="34">
        <f t="shared" si="417"/>
        <v>-0.20200785050292994</v>
      </c>
      <c r="AY581" s="34">
        <f t="shared" si="418"/>
        <v>-0.21011422768154267</v>
      </c>
      <c r="AZ581" s="34">
        <f t="shared" si="419"/>
        <v>0.46417917863811359</v>
      </c>
      <c r="BA581" s="34">
        <f t="shared" si="420"/>
        <v>1.4675013072297365</v>
      </c>
      <c r="BB581" s="34">
        <f t="shared" si="421"/>
        <v>1.2853208708947266</v>
      </c>
      <c r="BC581" s="34">
        <f t="shared" si="422"/>
        <v>1.3832741089514635</v>
      </c>
      <c r="BD581" s="34">
        <f t="shared" si="423"/>
        <v>1.4792767777801457</v>
      </c>
      <c r="BE581" s="34">
        <f t="shared" si="424"/>
        <v>0.90279406856725952</v>
      </c>
      <c r="BF581" s="34">
        <f t="shared" si="425"/>
        <v>-0.97064263382699623</v>
      </c>
      <c r="BG581" s="34">
        <f t="shared" si="426"/>
        <v>-0.227249754971278</v>
      </c>
      <c r="BH581" s="34">
        <f t="shared" si="427"/>
        <v>-6.0896495140702757E-2</v>
      </c>
      <c r="BI581" s="19">
        <f t="shared" si="435"/>
        <v>1.8218931449066416</v>
      </c>
      <c r="BJ581" s="19">
        <f t="shared" si="436"/>
        <v>0.97256855576164536</v>
      </c>
      <c r="BK581" s="19">
        <f t="shared" si="437"/>
        <v>0.81448031764140916</v>
      </c>
      <c r="BL581" s="19">
        <f t="shared" si="438"/>
        <v>1.6785186887367491</v>
      </c>
      <c r="BM581" s="19">
        <f t="shared" si="439"/>
        <v>0.84548566069978515</v>
      </c>
      <c r="BN581" s="19">
        <f t="shared" si="440"/>
        <v>0.67992516738332398</v>
      </c>
      <c r="BO581" s="19">
        <f t="shared" si="441"/>
        <v>0.97428965729029871</v>
      </c>
      <c r="BP581" s="19">
        <f t="shared" si="442"/>
        <v>0.73825541911690962</v>
      </c>
      <c r="BQ581" s="19">
        <f t="shared" si="443"/>
        <v>0.16592060907607009</v>
      </c>
      <c r="BR581" s="19">
        <f t="shared" si="444"/>
        <v>0.41371823536130953</v>
      </c>
      <c r="BS581" s="19">
        <f t="shared" si="445"/>
        <v>0.46916932197150124</v>
      </c>
      <c r="BT581" s="19">
        <f>IF(AND('[1]Ponderación por derecho'!$B$13&lt;&gt;1,'[1]Ponderación por derecho'!$B$13&lt;&gt;0),"Error ponderación",IFERROR(IF(SUM($BI$1126:$BS$1126)=0,0,SUMPRODUCT($BI$1126:$BS$1126,BI581:BS581)),""))</f>
        <v>0.88563609001247556</v>
      </c>
      <c r="BU581" s="34">
        <f t="shared" si="446"/>
        <v>0.89995836560280018</v>
      </c>
      <c r="BV581" s="16">
        <f t="shared" si="447"/>
        <v>0</v>
      </c>
      <c r="BW581" s="34">
        <f t="shared" si="428"/>
        <v>0.85452417115166734</v>
      </c>
      <c r="BX581" s="34">
        <f t="shared" si="429"/>
        <v>-4.9070467721351846E-2</v>
      </c>
      <c r="BY581" s="34" t="str">
        <f t="shared" si="448"/>
        <v/>
      </c>
      <c r="BZ581" s="34">
        <f t="shared" si="449"/>
        <v>-0.40272685171515776</v>
      </c>
      <c r="CA581" s="19">
        <f t="shared" si="430"/>
        <v>-0.30703360735136104</v>
      </c>
      <c r="CB581" s="16"/>
      <c r="CC581" s="5">
        <f t="shared" si="431"/>
        <v>27073</v>
      </c>
      <c r="CD581" s="6">
        <f t="shared" si="432"/>
        <v>7.4028207935320813E-4</v>
      </c>
      <c r="CE581" s="19">
        <f t="shared" si="433"/>
        <v>2.8776638560462851</v>
      </c>
      <c r="CF581" s="4">
        <f t="shared" si="434"/>
        <v>2.1302829830335147E-3</v>
      </c>
      <c r="CG581" s="3">
        <f>IF('Ponderación por derecho'!$D$20="Error ponderación","",CF581/$CF$1127)</f>
        <v>1.4311595852461842E-3</v>
      </c>
      <c r="CH581" s="39"/>
    </row>
    <row r="582" spans="1:86" ht="18.95" customHeight="1">
      <c r="A582" s="7">
        <v>27075</v>
      </c>
      <c r="B582" s="7" t="s">
        <v>518</v>
      </c>
      <c r="C582" s="7" t="s">
        <v>542</v>
      </c>
      <c r="D582" s="5">
        <v>0</v>
      </c>
      <c r="E582" s="5">
        <v>3986</v>
      </c>
      <c r="F582" s="5">
        <v>80.186959999999999</v>
      </c>
      <c r="G582" s="5">
        <v>52.18824</v>
      </c>
      <c r="H582" s="5">
        <v>84.047060000000002</v>
      </c>
      <c r="I582" s="5">
        <v>27.176469999999998</v>
      </c>
      <c r="J582" s="5">
        <v>22.39059</v>
      </c>
      <c r="K582" s="85">
        <v>3.5572999999999998E-3</v>
      </c>
      <c r="L582" s="85">
        <v>5.6641E-3</v>
      </c>
      <c r="M582" s="85">
        <v>4.6770600000000002E-2</v>
      </c>
      <c r="N582" s="85">
        <v>5.5769999999999995E-4</v>
      </c>
      <c r="O582" s="85">
        <v>1.3308499999999999E-2</v>
      </c>
      <c r="P582" s="85">
        <v>1.02057E-2</v>
      </c>
      <c r="Q582" s="85">
        <v>3.7504799999999998E-2</v>
      </c>
      <c r="R582" s="85">
        <v>2.0122E-3</v>
      </c>
      <c r="S582" s="85">
        <v>5.6801000000000004E-3</v>
      </c>
      <c r="T582" s="5">
        <v>0.99799760000000004</v>
      </c>
      <c r="U582" s="5">
        <v>0.33480169999999998</v>
      </c>
      <c r="V582" s="5">
        <v>0.82238690000000003</v>
      </c>
      <c r="W582" s="5">
        <v>0.76892269999999996</v>
      </c>
      <c r="X582" s="5">
        <v>0.91730080000000003</v>
      </c>
      <c r="Y582" s="5">
        <v>0.93051660000000003</v>
      </c>
      <c r="Z582" s="5">
        <v>2.32558E-2</v>
      </c>
      <c r="AA582" s="5">
        <v>1.00351E-3</v>
      </c>
      <c r="AB582" s="5">
        <v>0</v>
      </c>
      <c r="AC582" s="5">
        <v>0.66110000000000002</v>
      </c>
      <c r="AD582" s="40">
        <v>951555.94581033615</v>
      </c>
      <c r="AE582" s="19" t="s">
        <v>1121</v>
      </c>
      <c r="AF582" s="5">
        <v>1</v>
      </c>
      <c r="AG582" s="5">
        <v>0</v>
      </c>
      <c r="AH582" s="32">
        <v>0</v>
      </c>
      <c r="AI582" s="32">
        <v>0</v>
      </c>
      <c r="AJ582" s="32">
        <v>1</v>
      </c>
      <c r="AK582" s="16"/>
      <c r="AL582" s="34">
        <f t="shared" si="405"/>
        <v>0.65502462454265808</v>
      </c>
      <c r="AM582" s="34">
        <f t="shared" si="406"/>
        <v>-0.40488226817613138</v>
      </c>
      <c r="AN582" s="34">
        <f t="shared" si="407"/>
        <v>1.1591842533959984</v>
      </c>
      <c r="AO582" s="34">
        <f t="shared" si="408"/>
        <v>0.66726562296027614</v>
      </c>
      <c r="AP582" s="34">
        <f t="shared" si="409"/>
        <v>-0.18559775741705295</v>
      </c>
      <c r="AQ582" s="34">
        <f t="shared" si="410"/>
        <v>-0.29227394712718502</v>
      </c>
      <c r="AR582" s="34">
        <f t="shared" si="411"/>
        <v>-0.41088724935090315</v>
      </c>
      <c r="AS582" s="34">
        <f t="shared" si="412"/>
        <v>-0.23220196973346105</v>
      </c>
      <c r="AT582" s="34">
        <f t="shared" si="413"/>
        <v>-0.13795183585155596</v>
      </c>
      <c r="AU582" s="34">
        <f t="shared" si="414"/>
        <v>-9.1834913355785697E-2</v>
      </c>
      <c r="AV582" s="34">
        <f t="shared" si="415"/>
        <v>-0.40169997159520521</v>
      </c>
      <c r="AW582" s="34">
        <f t="shared" si="416"/>
        <v>0.63904834917171482</v>
      </c>
      <c r="AX582" s="34">
        <f t="shared" si="417"/>
        <v>-0.1377472205326504</v>
      </c>
      <c r="AY582" s="34">
        <f t="shared" si="418"/>
        <v>1.0421042734881812E-2</v>
      </c>
      <c r="AZ582" s="34">
        <f t="shared" si="419"/>
        <v>0.97296351437412332</v>
      </c>
      <c r="BA582" s="34">
        <f t="shared" si="420"/>
        <v>1.2286186060698427</v>
      </c>
      <c r="BB582" s="34">
        <f t="shared" si="421"/>
        <v>0.5394886768373276</v>
      </c>
      <c r="BC582" s="34">
        <f t="shared" si="422"/>
        <v>1.5254087183902976</v>
      </c>
      <c r="BD582" s="34">
        <f t="shared" si="423"/>
        <v>1.3211959124241739</v>
      </c>
      <c r="BE582" s="34">
        <f t="shared" si="424"/>
        <v>1.0508786918031945</v>
      </c>
      <c r="BF582" s="34">
        <f t="shared" si="425"/>
        <v>-0.78349383824966568</v>
      </c>
      <c r="BG582" s="34">
        <f t="shared" si="426"/>
        <v>-0.17969152804493158</v>
      </c>
      <c r="BH582" s="34">
        <f t="shared" si="427"/>
        <v>-0.11506432621005545</v>
      </c>
      <c r="BI582" s="19">
        <f t="shared" si="435"/>
        <v>0.69850963744621863</v>
      </c>
      <c r="BJ582" s="19">
        <f t="shared" si="436"/>
        <v>-9.2093613563235643E-2</v>
      </c>
      <c r="BK582" s="19">
        <f t="shared" si="437"/>
        <v>0.64941045773316486</v>
      </c>
      <c r="BL582" s="19">
        <f t="shared" si="438"/>
        <v>0.25853639434555109</v>
      </c>
      <c r="BM582" s="19">
        <f t="shared" si="439"/>
        <v>0.34792108055044513</v>
      </c>
      <c r="BN582" s="19">
        <f t="shared" si="440"/>
        <v>0.43473444825021579</v>
      </c>
      <c r="BO582" s="19">
        <f t="shared" si="441"/>
        <v>0.75975916216870465</v>
      </c>
      <c r="BP582" s="19">
        <f t="shared" si="442"/>
        <v>0.25863870200500383</v>
      </c>
      <c r="BQ582" s="19">
        <f t="shared" si="443"/>
        <v>-3.9349390324041944E-2</v>
      </c>
      <c r="BR582" s="19">
        <f t="shared" si="444"/>
        <v>0.16191804641086943</v>
      </c>
      <c r="BS582" s="19">
        <f t="shared" si="445"/>
        <v>0.18346044702249478</v>
      </c>
      <c r="BT582" s="19">
        <f>IF(AND('[1]Ponderación por derecho'!$B$13&lt;&gt;1,'[1]Ponderación por derecho'!$B$13&lt;&gt;0),"Error ponderación",IFERROR(IF(SUM($BI$1126:$BS$1126)=0,0,SUMPRODUCT($BI$1126:$BS$1126,BI582:BS582)),""))</f>
        <v>0.4918811928467699</v>
      </c>
      <c r="BU582" s="34">
        <f t="shared" si="446"/>
        <v>0.50213333743959709</v>
      </c>
      <c r="BV582" s="16">
        <f t="shared" si="447"/>
        <v>0</v>
      </c>
      <c r="BW582" s="34">
        <f t="shared" si="428"/>
        <v>2.1529570026418647</v>
      </c>
      <c r="BX582" s="34">
        <f t="shared" si="429"/>
        <v>4.0237745597537762E-3</v>
      </c>
      <c r="BY582" s="34" t="str">
        <f t="shared" si="448"/>
        <v/>
      </c>
      <c r="BZ582" s="34">
        <f t="shared" si="449"/>
        <v>-1.0784903886008093</v>
      </c>
      <c r="CA582" s="19">
        <f t="shared" si="430"/>
        <v>-0.82067008001150388</v>
      </c>
      <c r="CB582" s="16"/>
      <c r="CC582" s="5">
        <f t="shared" si="431"/>
        <v>27075</v>
      </c>
      <c r="CD582" s="6">
        <f t="shared" si="432"/>
        <v>5.8292460851479407E-4</v>
      </c>
      <c r="CE582" s="19">
        <f t="shared" si="433"/>
        <v>0.64140135442315749</v>
      </c>
      <c r="CF582" s="4">
        <f t="shared" si="434"/>
        <v>3.7388863342797778E-4</v>
      </c>
      <c r="CG582" s="3">
        <f>IF('Ponderación por derecho'!$D$20="Error ponderación","",CF582/$CF$1127)</f>
        <v>2.5118461059247399E-4</v>
      </c>
      <c r="CH582" s="39"/>
    </row>
    <row r="583" spans="1:86" ht="18.95" customHeight="1">
      <c r="A583" s="7">
        <v>27077</v>
      </c>
      <c r="B583" s="7" t="s">
        <v>518</v>
      </c>
      <c r="C583" s="7" t="s">
        <v>541</v>
      </c>
      <c r="D583" s="5">
        <v>0</v>
      </c>
      <c r="E583" s="5">
        <v>7389</v>
      </c>
      <c r="F583" s="5">
        <v>95.747219999999999</v>
      </c>
      <c r="G583" s="5">
        <v>75.476429999999993</v>
      </c>
      <c r="H583" s="5">
        <v>82.748249999999999</v>
      </c>
      <c r="I583" s="5">
        <v>53.426940000000002</v>
      </c>
      <c r="J583" s="5">
        <v>43.931800000000003</v>
      </c>
      <c r="K583" s="85">
        <v>4.2493200000000002E-2</v>
      </c>
      <c r="L583" s="85">
        <v>2.4767999999999999E-3</v>
      </c>
      <c r="M583" s="85">
        <v>1.48022E-2</v>
      </c>
      <c r="N583" s="85">
        <v>3.4840000000000001E-4</v>
      </c>
      <c r="O583" s="85">
        <v>1.4456699999999999E-2</v>
      </c>
      <c r="P583" s="85">
        <v>1.37885E-2</v>
      </c>
      <c r="Q583" s="85">
        <v>1.9780000000000002E-3</v>
      </c>
      <c r="R583" s="85">
        <v>2.3191300000000001E-2</v>
      </c>
      <c r="S583" s="85">
        <v>1.2665E-3</v>
      </c>
      <c r="T583" s="5">
        <v>0.9960736</v>
      </c>
      <c r="U583" s="5">
        <v>0.51660309999999998</v>
      </c>
      <c r="V583" s="5">
        <v>0.84440210000000004</v>
      </c>
      <c r="W583" s="5">
        <v>0.89297740000000003</v>
      </c>
      <c r="X583" s="5">
        <v>0.97038360000000001</v>
      </c>
      <c r="Y583" s="5">
        <v>0.94592770000000004</v>
      </c>
      <c r="Z583" s="5">
        <v>1.21212E-2</v>
      </c>
      <c r="AA583" s="5">
        <v>6.7669999999999994E-5</v>
      </c>
      <c r="AB583" s="5">
        <v>6.7668000000000003E-4</v>
      </c>
      <c r="AC583" s="5">
        <v>0.56100000000000005</v>
      </c>
      <c r="AD583" s="40">
        <v>3613.4794965489241</v>
      </c>
      <c r="AE583" s="19" t="s">
        <v>1121</v>
      </c>
      <c r="AF583" s="5">
        <v>1</v>
      </c>
      <c r="AG583" s="5">
        <v>1</v>
      </c>
      <c r="AH583" s="32">
        <v>0</v>
      </c>
      <c r="AI583" s="32">
        <v>0</v>
      </c>
      <c r="AJ583" s="32">
        <v>1</v>
      </c>
      <c r="AK583" s="16"/>
      <c r="AL583" s="34">
        <f t="shared" si="405"/>
        <v>1.6048679904393555</v>
      </c>
      <c r="AM583" s="34">
        <f t="shared" si="406"/>
        <v>1.9344378287176764</v>
      </c>
      <c r="AN583" s="34">
        <f t="shared" si="407"/>
        <v>1.0030105097916826</v>
      </c>
      <c r="AO583" s="34">
        <f t="shared" si="408"/>
        <v>3.0102639365097459</v>
      </c>
      <c r="AP583" s="34">
        <f t="shared" si="409"/>
        <v>1.4414068046745743</v>
      </c>
      <c r="AQ583" s="34">
        <f t="shared" si="410"/>
        <v>0.80914593486477748</v>
      </c>
      <c r="AR583" s="34">
        <f t="shared" si="411"/>
        <v>-0.52243504501368565</v>
      </c>
      <c r="AS583" s="34">
        <f t="shared" si="412"/>
        <v>-0.72960281527930282</v>
      </c>
      <c r="AT583" s="34">
        <f t="shared" si="413"/>
        <v>-0.14275440861418465</v>
      </c>
      <c r="AU583" s="34">
        <f t="shared" si="414"/>
        <v>-6.2665633820670183E-2</v>
      </c>
      <c r="AV583" s="34">
        <f t="shared" si="415"/>
        <v>-0.31495417556802519</v>
      </c>
      <c r="AW583" s="34">
        <f t="shared" si="416"/>
        <v>-0.35623720855049096</v>
      </c>
      <c r="AX583" s="34">
        <f t="shared" si="417"/>
        <v>0.53861810508286823</v>
      </c>
      <c r="AY583" s="34">
        <f t="shared" si="418"/>
        <v>-0.16094116383013132</v>
      </c>
      <c r="AZ583" s="34">
        <f t="shared" si="419"/>
        <v>0.93953909186734219</v>
      </c>
      <c r="BA583" s="34">
        <f t="shared" si="420"/>
        <v>2.9567247974681616</v>
      </c>
      <c r="BB583" s="34">
        <f t="shared" si="421"/>
        <v>1.0795002178969328</v>
      </c>
      <c r="BC583" s="34">
        <f t="shared" si="422"/>
        <v>2.9107593943556473</v>
      </c>
      <c r="BD583" s="34">
        <f t="shared" si="423"/>
        <v>1.9573591619744604</v>
      </c>
      <c r="BE583" s="34">
        <f t="shared" si="424"/>
        <v>1.2865159594491735</v>
      </c>
      <c r="BF583" s="34">
        <f t="shared" si="425"/>
        <v>-0.89489150208493662</v>
      </c>
      <c r="BG583" s="34">
        <f t="shared" si="426"/>
        <v>-0.25284432153411163</v>
      </c>
      <c r="BH583" s="34">
        <f t="shared" si="427"/>
        <v>-9.819665729861321E-2</v>
      </c>
      <c r="BI583" s="19">
        <f t="shared" si="435"/>
        <v>1.5896270807082071</v>
      </c>
      <c r="BJ583" s="19">
        <f t="shared" si="436"/>
        <v>0.83050100053364118</v>
      </c>
      <c r="BK583" s="19">
        <f t="shared" si="437"/>
        <v>1.2620081898385667</v>
      </c>
      <c r="BL583" s="19">
        <f t="shared" si="438"/>
        <v>0.73105679091258535</v>
      </c>
      <c r="BM583" s="19">
        <f t="shared" si="439"/>
        <v>1.1120334442761215</v>
      </c>
      <c r="BN583" s="19">
        <f t="shared" si="440"/>
        <v>0.85880992477350127</v>
      </c>
      <c r="BO583" s="19">
        <f t="shared" si="441"/>
        <v>1.1978552732755323</v>
      </c>
      <c r="BP583" s="19">
        <f t="shared" si="442"/>
        <v>1.0717430477611118</v>
      </c>
      <c r="BQ583" s="19">
        <f t="shared" si="443"/>
        <v>0.18301177484142919</v>
      </c>
      <c r="BR583" s="19">
        <f t="shared" si="444"/>
        <v>0.3970275016917042</v>
      </c>
      <c r="BS583" s="19">
        <f t="shared" si="445"/>
        <v>0.44857672310353697</v>
      </c>
      <c r="BT583" s="19">
        <f>IF(AND('[1]Ponderación por derecho'!$B$13&lt;&gt;1,'[1]Ponderación por derecho'!$B$13&lt;&gt;0),"Error ponderación",IFERROR(IF(SUM($BI$1126:$BS$1126)=0,0,SUMPRODUCT($BI$1126:$BS$1126,BI583:BS583)),""))</f>
        <v>1.0226708141765448</v>
      </c>
      <c r="BU583" s="34">
        <f t="shared" si="446"/>
        <v>1.0384095782539167</v>
      </c>
      <c r="BV583" s="16">
        <f t="shared" si="447"/>
        <v>1</v>
      </c>
      <c r="BW583" s="34">
        <f t="shared" si="428"/>
        <v>0.70398123416729719</v>
      </c>
      <c r="BX583" s="34">
        <f t="shared" si="429"/>
        <v>-4.9347044411629397E-2</v>
      </c>
      <c r="BY583" s="34" t="str">
        <f t="shared" si="448"/>
        <v/>
      </c>
      <c r="BZ583" s="34">
        <f t="shared" si="449"/>
        <v>-0.32731709487783389</v>
      </c>
      <c r="CA583" s="19">
        <f t="shared" si="430"/>
        <v>-0.24971592240406518</v>
      </c>
      <c r="CB583" s="16"/>
      <c r="CC583" s="5">
        <f t="shared" si="431"/>
        <v>27077</v>
      </c>
      <c r="CD583" s="6">
        <f t="shared" si="432"/>
        <v>1.0805895464916743E-3</v>
      </c>
      <c r="CE583" s="19">
        <f t="shared" si="433"/>
        <v>3.2950282858092788</v>
      </c>
      <c r="CF583" s="4">
        <f t="shared" si="434"/>
        <v>3.5605731210398874E-3</v>
      </c>
      <c r="CG583" s="3">
        <f>IF('Ponderación por derecho'!$D$20="Error ponderación","",CF583/$CF$1127)</f>
        <v>2.3920523196828201E-3</v>
      </c>
      <c r="CH583" s="39"/>
    </row>
    <row r="584" spans="1:86" ht="18.95" customHeight="1">
      <c r="A584" s="7">
        <v>27099</v>
      </c>
      <c r="B584" s="7" t="s">
        <v>518</v>
      </c>
      <c r="C584" s="7" t="s">
        <v>540</v>
      </c>
      <c r="D584" s="5">
        <v>0</v>
      </c>
      <c r="E584" s="5">
        <v>10524</v>
      </c>
      <c r="F584" s="5">
        <v>97.316959999999995</v>
      </c>
      <c r="G584" s="5">
        <v>72.901560000000003</v>
      </c>
      <c r="H584" s="5">
        <v>91.658029999999997</v>
      </c>
      <c r="I584" s="5">
        <v>38.963729999999998</v>
      </c>
      <c r="J584" s="5">
        <v>59.150260000000003</v>
      </c>
      <c r="K584" s="85">
        <v>3.4875000000000001E-3</v>
      </c>
      <c r="L584" s="85">
        <v>1.3358500000000001E-2</v>
      </c>
      <c r="M584" s="85">
        <v>2.5574800000000002E-2</v>
      </c>
      <c r="N584" s="85">
        <v>3.7799000000000001E-3</v>
      </c>
      <c r="O584" s="85">
        <v>1.3337399999999999E-2</v>
      </c>
      <c r="P584" s="85">
        <v>0.1533429</v>
      </c>
      <c r="Q584" s="85">
        <v>1.98113E-2</v>
      </c>
      <c r="R584" s="85">
        <v>2.7571000000000002E-3</v>
      </c>
      <c r="S584" s="85">
        <v>2.9467999999999999E-3</v>
      </c>
      <c r="T584" s="5">
        <v>0.96405269999999998</v>
      </c>
      <c r="U584" s="5">
        <v>0.42987979999999998</v>
      </c>
      <c r="V584" s="5">
        <v>0.82083569999999995</v>
      </c>
      <c r="W584" s="5">
        <v>0.76840299999999995</v>
      </c>
      <c r="X584" s="5">
        <v>0.92249570000000003</v>
      </c>
      <c r="Y584" s="5">
        <v>0.82186599999999999</v>
      </c>
      <c r="Z584" s="5">
        <v>2.1326999999999999E-2</v>
      </c>
      <c r="AA584" s="5">
        <v>4.751E-4</v>
      </c>
      <c r="AB584" s="5">
        <v>4.751E-4</v>
      </c>
      <c r="AC584" s="5">
        <v>0.45229999999999998</v>
      </c>
      <c r="AD584" s="40">
        <v>296303.59179019387</v>
      </c>
      <c r="AE584" s="19">
        <v>0.75377360000000004</v>
      </c>
      <c r="AF584" s="5">
        <v>1</v>
      </c>
      <c r="AG584" s="5">
        <v>1</v>
      </c>
      <c r="AH584" s="32">
        <v>0</v>
      </c>
      <c r="AI584" s="32">
        <v>0</v>
      </c>
      <c r="AJ584" s="32">
        <v>1</v>
      </c>
      <c r="AK584" s="16"/>
      <c r="AL584" s="34">
        <f t="shared" si="405"/>
        <v>1.700689469333839</v>
      </c>
      <c r="AM584" s="34">
        <f t="shared" si="406"/>
        <v>1.6757897698565569</v>
      </c>
      <c r="AN584" s="34">
        <f t="shared" si="407"/>
        <v>2.0743555851228384</v>
      </c>
      <c r="AO584" s="34">
        <f t="shared" si="408"/>
        <v>1.7193431781952535</v>
      </c>
      <c r="AP584" s="34">
        <f t="shared" si="409"/>
        <v>2.5908549483957923</v>
      </c>
      <c r="AQ584" s="34">
        <f t="shared" si="410"/>
        <v>-0.29424845157585672</v>
      </c>
      <c r="AR584" s="34">
        <f t="shared" si="411"/>
        <v>-0.14160184824409999</v>
      </c>
      <c r="AS584" s="34">
        <f t="shared" si="412"/>
        <v>-0.56199041213347334</v>
      </c>
      <c r="AT584" s="34">
        <f t="shared" si="413"/>
        <v>-6.4015620105056764E-2</v>
      </c>
      <c r="AU584" s="34">
        <f t="shared" si="414"/>
        <v>-9.1100727518331551E-2</v>
      </c>
      <c r="AV584" s="34">
        <f t="shared" si="415"/>
        <v>3.063899658610687</v>
      </c>
      <c r="AW584" s="34">
        <f t="shared" si="416"/>
        <v>0.1433638232488102</v>
      </c>
      <c r="AX584" s="34">
        <f t="shared" si="417"/>
        <v>-0.11395846033741078</v>
      </c>
      <c r="AY584" s="34">
        <f t="shared" si="418"/>
        <v>-9.5701922464536002E-2</v>
      </c>
      <c r="AZ584" s="34">
        <f t="shared" si="419"/>
        <v>0.383260458474739</v>
      </c>
      <c r="BA584" s="34">
        <f t="shared" si="420"/>
        <v>2.1323798162496788</v>
      </c>
      <c r="BB584" s="34">
        <f t="shared" si="421"/>
        <v>0.50143924269674722</v>
      </c>
      <c r="BC584" s="34">
        <f t="shared" si="422"/>
        <v>1.5196050950991267</v>
      </c>
      <c r="BD584" s="34">
        <f t="shared" si="423"/>
        <v>1.3834534509317278</v>
      </c>
      <c r="BE584" s="34">
        <f t="shared" si="424"/>
        <v>-0.61039990038660352</v>
      </c>
      <c r="BF584" s="34">
        <f t="shared" si="425"/>
        <v>-0.80279078775889556</v>
      </c>
      <c r="BG584" s="34">
        <f t="shared" si="426"/>
        <v>-0.22099631049451443</v>
      </c>
      <c r="BH584" s="34">
        <f t="shared" si="427"/>
        <v>-0.10322146178399555</v>
      </c>
      <c r="BI584" s="19">
        <f t="shared" si="435"/>
        <v>1.3041623165988867</v>
      </c>
      <c r="BJ584" s="19">
        <f t="shared" si="436"/>
        <v>0.67854238810306811</v>
      </c>
      <c r="BK584" s="19">
        <f t="shared" si="437"/>
        <v>0.88610138409983075</v>
      </c>
      <c r="BL584" s="19">
        <f t="shared" si="438"/>
        <v>0.81833692461439111</v>
      </c>
      <c r="BM584" s="19">
        <f t="shared" si="439"/>
        <v>1.2944025572697295</v>
      </c>
      <c r="BN584" s="19">
        <f t="shared" si="440"/>
        <v>1.3847297425193075</v>
      </c>
      <c r="BO584" s="19">
        <f t="shared" si="441"/>
        <v>0.74865581997293429</v>
      </c>
      <c r="BP584" s="19">
        <f t="shared" si="442"/>
        <v>0.79336550449821408</v>
      </c>
      <c r="BQ584" s="19">
        <f t="shared" si="443"/>
        <v>0.26739891970346918</v>
      </c>
      <c r="BR584" s="19">
        <f t="shared" si="444"/>
        <v>0.46133041212492953</v>
      </c>
      <c r="BS584" s="19">
        <f t="shared" si="445"/>
        <v>0.50058869502843584</v>
      </c>
      <c r="BT584" s="19">
        <f>IF(AND('[1]Ponderación por derecho'!$B$13&lt;&gt;1,'[1]Ponderación por derecho'!$B$13&lt;&gt;0),"Error ponderación",IFERROR(IF(SUM($BI$1126:$BS$1126)=0,0,SUMPRODUCT($BI$1126:$BS$1126,BI584:BS584)),""))</f>
        <v>0.92545531036287298</v>
      </c>
      <c r="BU584" s="34">
        <f t="shared" si="446"/>
        <v>0.94018918576874511</v>
      </c>
      <c r="BV584" s="16">
        <f t="shared" si="447"/>
        <v>0</v>
      </c>
      <c r="BW584" s="34">
        <f t="shared" si="428"/>
        <v>-0.86948196296742453</v>
      </c>
      <c r="BX584" s="34">
        <f t="shared" si="429"/>
        <v>-3.2868079123068258E-2</v>
      </c>
      <c r="BY584" s="34">
        <f t="shared" si="448"/>
        <v>0.3461456464926651</v>
      </c>
      <c r="BZ584" s="34">
        <f t="shared" si="449"/>
        <v>0.18540146519927589</v>
      </c>
      <c r="CA584" s="19">
        <f t="shared" si="430"/>
        <v>0.13999281192493257</v>
      </c>
      <c r="CB584" s="16"/>
      <c r="CC584" s="5">
        <f t="shared" si="431"/>
        <v>27099</v>
      </c>
      <c r="CD584" s="6">
        <f t="shared" si="432"/>
        <v>1.5390613597615888E-3</v>
      </c>
      <c r="CE584" s="19">
        <f t="shared" si="433"/>
        <v>4.5670703831425108</v>
      </c>
      <c r="CF584" s="4">
        <f t="shared" si="434"/>
        <v>7.0290015540061925E-3</v>
      </c>
      <c r="CG584" s="3">
        <f>IF('Ponderación por derecho'!$D$20="Error ponderación","",CF584/$CF$1127)</f>
        <v>4.7222003033613041E-3</v>
      </c>
      <c r="CH584" s="39"/>
    </row>
    <row r="585" spans="1:86" ht="18.95" customHeight="1">
      <c r="A585" s="7">
        <v>27135</v>
      </c>
      <c r="B585" s="7" t="s">
        <v>518</v>
      </c>
      <c r="C585" s="7" t="s">
        <v>539</v>
      </c>
      <c r="D585" s="5">
        <v>0</v>
      </c>
      <c r="E585" s="5">
        <v>709</v>
      </c>
      <c r="F585" s="5">
        <v>97.167460000000005</v>
      </c>
      <c r="G585" s="5">
        <v>74.19811</v>
      </c>
      <c r="H585" s="5">
        <v>98.39622</v>
      </c>
      <c r="I585" s="5">
        <v>42.830190000000002</v>
      </c>
      <c r="J585" s="5">
        <v>28.603770000000001</v>
      </c>
      <c r="K585" s="85">
        <v>3.8543000000000002E-3</v>
      </c>
      <c r="L585" s="85">
        <v>1.32824E-2</v>
      </c>
      <c r="M585" s="85">
        <v>3.7792199999999998E-2</v>
      </c>
      <c r="N585" s="85">
        <v>1.8152000000000001E-3</v>
      </c>
      <c r="O585" s="85">
        <v>4.2319999999999997E-3</v>
      </c>
      <c r="P585" s="85">
        <v>3.5917299999999999E-2</v>
      </c>
      <c r="Q585" s="85">
        <v>1.9403500000000001E-2</v>
      </c>
      <c r="R585" s="85">
        <v>1.0162300000000001E-2</v>
      </c>
      <c r="S585" s="85">
        <v>3.1015000000000001E-3</v>
      </c>
      <c r="T585" s="5">
        <v>0.97938139999999996</v>
      </c>
      <c r="U585" s="5">
        <v>0.21391760000000001</v>
      </c>
      <c r="V585" s="5">
        <v>0.80927839999999995</v>
      </c>
      <c r="W585" s="5">
        <v>0.6666666</v>
      </c>
      <c r="X585" s="5">
        <v>0.94759450000000001</v>
      </c>
      <c r="Y585" s="5">
        <v>0.89347080000000001</v>
      </c>
      <c r="Z585" s="5">
        <v>0</v>
      </c>
      <c r="AA585" s="5">
        <v>1.41044E-3</v>
      </c>
      <c r="AB585" s="5">
        <v>1.41044E-3</v>
      </c>
      <c r="AC585" s="5">
        <v>0.441</v>
      </c>
      <c r="AD585" s="40">
        <v>29619.181946403383</v>
      </c>
      <c r="AE585" s="19">
        <v>0</v>
      </c>
      <c r="AF585" s="5">
        <v>0</v>
      </c>
      <c r="AG585" s="5">
        <v>0</v>
      </c>
      <c r="AH585" s="32">
        <v>0</v>
      </c>
      <c r="AI585" s="32">
        <v>0</v>
      </c>
      <c r="AJ585" s="32">
        <v>1</v>
      </c>
      <c r="AK585" s="16"/>
      <c r="AL585" s="34">
        <f t="shared" si="405"/>
        <v>1.6915635560649382</v>
      </c>
      <c r="AM585" s="34">
        <f t="shared" si="406"/>
        <v>1.8060294094175386</v>
      </c>
      <c r="AN585" s="34">
        <f t="shared" si="407"/>
        <v>2.8845806044999329</v>
      </c>
      <c r="AO585" s="34">
        <f t="shared" si="408"/>
        <v>2.0644459233806347</v>
      </c>
      <c r="AP585" s="34">
        <f t="shared" si="409"/>
        <v>0.28368285426151374</v>
      </c>
      <c r="AQ585" s="34">
        <f t="shared" si="410"/>
        <v>-0.28387240241005729</v>
      </c>
      <c r="AR585" s="34">
        <f t="shared" si="411"/>
        <v>-0.14426516429528369</v>
      </c>
      <c r="AS585" s="34">
        <f t="shared" si="412"/>
        <v>-0.37189816196231162</v>
      </c>
      <c r="AT585" s="34">
        <f t="shared" si="413"/>
        <v>-0.10909739127914495</v>
      </c>
      <c r="AU585" s="34">
        <f t="shared" si="414"/>
        <v>-0.32241753458943478</v>
      </c>
      <c r="AV585" s="34">
        <f t="shared" si="415"/>
        <v>0.22082241568079164</v>
      </c>
      <c r="AW585" s="34">
        <f t="shared" si="416"/>
        <v>0.13193928035614563</v>
      </c>
      <c r="AX585" s="34">
        <f t="shared" si="417"/>
        <v>0.12253036634776653</v>
      </c>
      <c r="AY585" s="34">
        <f t="shared" si="418"/>
        <v>-8.9695548222283067E-2</v>
      </c>
      <c r="AZ585" s="34">
        <f t="shared" si="419"/>
        <v>0.64955616807956507</v>
      </c>
      <c r="BA585" s="34">
        <f t="shared" si="420"/>
        <v>7.9559458826678503E-2</v>
      </c>
      <c r="BB585" s="34">
        <f t="shared" si="421"/>
        <v>0.21794986338208422</v>
      </c>
      <c r="BC585" s="34">
        <f t="shared" si="422"/>
        <v>0.3834886036620343</v>
      </c>
      <c r="BD585" s="34">
        <f t="shared" si="423"/>
        <v>1.6842464416521254</v>
      </c>
      <c r="BE585" s="34">
        <f t="shared" si="424"/>
        <v>0.48444468710791605</v>
      </c>
      <c r="BF585" s="34">
        <f t="shared" si="425"/>
        <v>-1.0161597436814094</v>
      </c>
      <c r="BG585" s="34">
        <f t="shared" si="426"/>
        <v>-0.14788260103331419</v>
      </c>
      <c r="BH585" s="34">
        <f t="shared" si="427"/>
        <v>-7.9906149613355973E-2</v>
      </c>
      <c r="BI585" s="19">
        <f t="shared" si="435"/>
        <v>0.89342255363885137</v>
      </c>
      <c r="BJ585" s="19">
        <f t="shared" si="436"/>
        <v>0.62657136950144643</v>
      </c>
      <c r="BK585" s="19">
        <f t="shared" si="437"/>
        <v>0.56771799925488697</v>
      </c>
      <c r="BL585" s="19">
        <f t="shared" si="438"/>
        <v>0.79123308239289669</v>
      </c>
      <c r="BM585" s="19">
        <f t="shared" si="439"/>
        <v>0.5485039204414015</v>
      </c>
      <c r="BN585" s="19">
        <f t="shared" si="440"/>
        <v>0.79894355295121533</v>
      </c>
      <c r="BO585" s="19">
        <f t="shared" si="441"/>
        <v>0.9486471239387817</v>
      </c>
      <c r="BP585" s="19">
        <f t="shared" si="442"/>
        <v>0.90704696120635242</v>
      </c>
      <c r="BQ585" s="19">
        <f t="shared" si="443"/>
        <v>0.19523608805374862</v>
      </c>
      <c r="BR585" s="19">
        <f t="shared" si="444"/>
        <v>0.4846618022697804</v>
      </c>
      <c r="BS585" s="19">
        <f t="shared" si="445"/>
        <v>0.50732061940976647</v>
      </c>
      <c r="BT585" s="19">
        <f>IF(AND('[1]Ponderación por derecho'!$B$13&lt;&gt;1,'[1]Ponderación por derecho'!$B$13&lt;&gt;0),"Error ponderación",IFERROR(IF(SUM($BI$1126:$BS$1126)=0,0,SUMPRODUCT($BI$1126:$BS$1126,BI585:BS585)),""))</f>
        <v>0.8393209017550447</v>
      </c>
      <c r="BU585" s="34">
        <f t="shared" si="446"/>
        <v>0.85316443057996172</v>
      </c>
      <c r="BV585" s="16">
        <f t="shared" si="447"/>
        <v>0</v>
      </c>
      <c r="BW585" s="34">
        <f t="shared" si="428"/>
        <v>-1.0330526541139038</v>
      </c>
      <c r="BX585" s="34">
        <f t="shared" si="429"/>
        <v>-4.7882877875160081E-2</v>
      </c>
      <c r="BY585" s="34">
        <f t="shared" si="448"/>
        <v>-2.7676504258153067</v>
      </c>
      <c r="BZ585" s="34">
        <f t="shared" si="449"/>
        <v>1.2828619859347903</v>
      </c>
      <c r="CA585" s="19">
        <f t="shared" si="430"/>
        <v>0.9</v>
      </c>
      <c r="CB585" s="16"/>
      <c r="CC585" s="5">
        <f t="shared" si="431"/>
        <v>27135</v>
      </c>
      <c r="CD585" s="6">
        <f t="shared" si="432"/>
        <v>1.0368628887029328E-4</v>
      </c>
      <c r="CE585" s="19">
        <f t="shared" si="433"/>
        <v>4.159746314639186</v>
      </c>
      <c r="CF585" s="4">
        <f t="shared" si="434"/>
        <v>4.3130865800681655E-4</v>
      </c>
      <c r="CG585" s="3">
        <f>IF('Ponderación por derecho'!$D$20="Error ponderación","",CF585/$CF$1127)</f>
        <v>2.8976033936445929E-4</v>
      </c>
      <c r="CH585" s="39"/>
    </row>
    <row r="586" spans="1:86" ht="18.95" customHeight="1">
      <c r="A586" s="7">
        <v>27150</v>
      </c>
      <c r="B586" s="7" t="s">
        <v>518</v>
      </c>
      <c r="C586" s="7" t="s">
        <v>538</v>
      </c>
      <c r="D586" s="5">
        <v>0</v>
      </c>
      <c r="E586" s="5">
        <v>5595</v>
      </c>
      <c r="F586" s="5">
        <v>97.06514</v>
      </c>
      <c r="G586" s="5">
        <v>76.442819999999998</v>
      </c>
      <c r="H586" s="5">
        <v>94.543549999999996</v>
      </c>
      <c r="I586" s="5">
        <v>37.355719999999998</v>
      </c>
      <c r="J586" s="5">
        <v>50.556139999999999</v>
      </c>
      <c r="K586" s="85">
        <v>4.0651000000000003E-3</v>
      </c>
      <c r="L586" s="85">
        <v>3.9493999999999996E-3</v>
      </c>
      <c r="M586" s="85">
        <v>4.5916899999999997E-2</v>
      </c>
      <c r="N586" s="85">
        <v>2.3630000000000001E-3</v>
      </c>
      <c r="O586" s="85">
        <v>7.7053E-3</v>
      </c>
      <c r="P586" s="85">
        <v>5.1591600000000001E-2</v>
      </c>
      <c r="Q586" s="85">
        <v>7.2688100000000005E-2</v>
      </c>
      <c r="R586" s="85">
        <v>9.2299999999999999E-4</v>
      </c>
      <c r="S586" s="85">
        <v>9.5469999999999995E-4</v>
      </c>
      <c r="T586" s="5">
        <v>0.99264859999999999</v>
      </c>
      <c r="U586" s="5">
        <v>0.42176010000000003</v>
      </c>
      <c r="V586" s="5">
        <v>0.84162990000000004</v>
      </c>
      <c r="W586" s="5">
        <v>0.79458090000000003</v>
      </c>
      <c r="X586" s="5">
        <v>0.95190079999999999</v>
      </c>
      <c r="Y586" s="5">
        <v>0.84646080000000001</v>
      </c>
      <c r="Z586" s="5">
        <v>4.03226E-2</v>
      </c>
      <c r="AA586" s="5">
        <v>1.2511200000000001E-3</v>
      </c>
      <c r="AB586" s="5">
        <v>1.0723900000000001E-3</v>
      </c>
      <c r="AC586" s="5">
        <v>0.58240000000000003</v>
      </c>
      <c r="AD586" s="40">
        <v>0</v>
      </c>
      <c r="AE586" s="19">
        <v>0.52358490000000002</v>
      </c>
      <c r="AF586" s="5">
        <v>1</v>
      </c>
      <c r="AG586" s="5">
        <v>1</v>
      </c>
      <c r="AH586" s="32">
        <v>0</v>
      </c>
      <c r="AI586" s="32">
        <v>0</v>
      </c>
      <c r="AJ586" s="32">
        <v>1</v>
      </c>
      <c r="AK586" s="16"/>
      <c r="AL586" s="34">
        <f t="shared" si="405"/>
        <v>1.6853176467293258</v>
      </c>
      <c r="AM586" s="34">
        <f t="shared" si="406"/>
        <v>2.0315125927262669</v>
      </c>
      <c r="AN586" s="34">
        <f t="shared" si="407"/>
        <v>2.4213212387943721</v>
      </c>
      <c r="AO586" s="34">
        <f t="shared" si="408"/>
        <v>1.5758194729750925</v>
      </c>
      <c r="AP586" s="34">
        <f t="shared" si="409"/>
        <v>1.9417422733342291</v>
      </c>
      <c r="AQ586" s="34">
        <f t="shared" si="410"/>
        <v>-0.27790928582295116</v>
      </c>
      <c r="AR586" s="34">
        <f t="shared" si="411"/>
        <v>-0.47089760458039936</v>
      </c>
      <c r="AS586" s="34">
        <f t="shared" si="412"/>
        <v>-0.24548480846929044</v>
      </c>
      <c r="AT586" s="34">
        <f t="shared" si="413"/>
        <v>-9.6527638009350311E-2</v>
      </c>
      <c r="AU586" s="34">
        <f t="shared" si="414"/>
        <v>-0.23418059101748154</v>
      </c>
      <c r="AV586" s="34">
        <f t="shared" si="415"/>
        <v>0.60032437801997551</v>
      </c>
      <c r="AW586" s="34">
        <f t="shared" si="416"/>
        <v>1.6247107325838908</v>
      </c>
      <c r="AX586" s="34">
        <f t="shared" si="417"/>
        <v>-0.17253137626450035</v>
      </c>
      <c r="AY586" s="34">
        <f t="shared" si="418"/>
        <v>-0.17304709459118151</v>
      </c>
      <c r="AZ586" s="34">
        <f t="shared" si="419"/>
        <v>0.88003875554420097</v>
      </c>
      <c r="BA586" s="34">
        <f t="shared" si="420"/>
        <v>2.0551983212650593</v>
      </c>
      <c r="BB586" s="34">
        <f t="shared" si="421"/>
        <v>1.0115008359187796</v>
      </c>
      <c r="BC586" s="34">
        <f t="shared" si="422"/>
        <v>1.8119404234692202</v>
      </c>
      <c r="BD586" s="34">
        <f t="shared" si="423"/>
        <v>1.7358546801312258</v>
      </c>
      <c r="BE586" s="34">
        <f t="shared" si="424"/>
        <v>-0.23434293687982422</v>
      </c>
      <c r="BF586" s="34">
        <f t="shared" si="425"/>
        <v>-0.6127466493839856</v>
      </c>
      <c r="BG586" s="34">
        <f t="shared" si="426"/>
        <v>-0.16033633570878877</v>
      </c>
      <c r="BH586" s="34">
        <f t="shared" si="427"/>
        <v>-8.83327552105556E-2</v>
      </c>
      <c r="BI586" s="19">
        <f t="shared" si="435"/>
        <v>1.3995367580788267</v>
      </c>
      <c r="BJ586" s="19">
        <f t="shared" si="436"/>
        <v>0.85737194135488226</v>
      </c>
      <c r="BK586" s="19">
        <f t="shared" si="437"/>
        <v>1.0839244205764185</v>
      </c>
      <c r="BL586" s="19">
        <f t="shared" si="438"/>
        <v>0.79439500435998778</v>
      </c>
      <c r="BM586" s="19">
        <f t="shared" si="439"/>
        <v>1.1478054541493246</v>
      </c>
      <c r="BN586" s="19">
        <f t="shared" si="440"/>
        <v>0.68376636262315904</v>
      </c>
      <c r="BO586" s="19">
        <f t="shared" si="441"/>
        <v>1.3601896537010614</v>
      </c>
      <c r="BP586" s="19">
        <f t="shared" si="442"/>
        <v>0.75639313523241269</v>
      </c>
      <c r="BQ586" s="19">
        <f t="shared" si="443"/>
        <v>0.29984130091805289</v>
      </c>
      <c r="BR586" s="19">
        <f t="shared" si="444"/>
        <v>0.45064473880978517</v>
      </c>
      <c r="BS586" s="19">
        <f t="shared" si="445"/>
        <v>0.47464593230919627</v>
      </c>
      <c r="BT586" s="19">
        <f>IF(AND('[1]Ponderación por derecho'!$B$13&lt;&gt;1,'[1]Ponderación por derecho'!$B$13&lt;&gt;0),"Error ponderación",IFERROR(IF(SUM($BI$1126:$BS$1126)=0,0,SUMPRODUCT($BI$1126:$BS$1126,BI586:BS586)),""))</f>
        <v>1.0566991239084549</v>
      </c>
      <c r="BU586" s="34">
        <f t="shared" si="446"/>
        <v>1.0727896288256975</v>
      </c>
      <c r="BV586" s="16">
        <f t="shared" si="447"/>
        <v>1</v>
      </c>
      <c r="BW586" s="34">
        <f t="shared" si="428"/>
        <v>1.0137522775774441</v>
      </c>
      <c r="BX586" s="34">
        <f t="shared" si="429"/>
        <v>-4.9550489627895586E-2</v>
      </c>
      <c r="BY586" s="34">
        <f t="shared" si="448"/>
        <v>-0.60475084278432478</v>
      </c>
      <c r="BZ586" s="34">
        <f t="shared" si="449"/>
        <v>-0.11981698172174127</v>
      </c>
      <c r="CA586" s="19">
        <f t="shared" si="430"/>
        <v>-9.1998584340424336E-2</v>
      </c>
      <c r="CB586" s="16"/>
      <c r="CC586" s="5">
        <f t="shared" si="431"/>
        <v>27150</v>
      </c>
      <c r="CD586" s="6">
        <f t="shared" si="432"/>
        <v>8.1822959975922554E-4</v>
      </c>
      <c r="CE586" s="19">
        <f t="shared" si="433"/>
        <v>3.9606832448436489</v>
      </c>
      <c r="CF586" s="4">
        <f t="shared" si="434"/>
        <v>3.2407482662014896E-3</v>
      </c>
      <c r="CG586" s="3">
        <f>IF('Ponderación por derecho'!$D$20="Error ponderación","",CF586/$CF$1127)</f>
        <v>2.1771886559125964E-3</v>
      </c>
      <c r="CH586" s="39"/>
    </row>
    <row r="587" spans="1:86" ht="18.95" customHeight="1">
      <c r="A587" s="7">
        <v>27160</v>
      </c>
      <c r="B587" s="7" t="s">
        <v>518</v>
      </c>
      <c r="C587" s="7" t="s">
        <v>537</v>
      </c>
      <c r="D587" s="5">
        <v>0</v>
      </c>
      <c r="E587" s="5">
        <v>823</v>
      </c>
      <c r="F587" s="5">
        <v>91.422690000000003</v>
      </c>
      <c r="G587" s="5">
        <v>66.802250000000001</v>
      </c>
      <c r="H587" s="5">
        <v>83.229029999999995</v>
      </c>
      <c r="I587" s="5">
        <v>45.150190000000002</v>
      </c>
      <c r="J587" s="5">
        <v>44.630789999999998</v>
      </c>
      <c r="K587" s="85">
        <v>6.1665000000000001E-3</v>
      </c>
      <c r="L587" s="85">
        <v>4.5106599999999997E-2</v>
      </c>
      <c r="M587" s="85">
        <v>0.12226620000000001</v>
      </c>
      <c r="N587" s="85">
        <v>0</v>
      </c>
      <c r="O587" s="85">
        <v>2.2784800000000001E-2</v>
      </c>
      <c r="P587" s="85">
        <v>2.1621000000000001E-2</v>
      </c>
      <c r="Q587" s="85">
        <v>4.70596E-2</v>
      </c>
      <c r="R587" s="85">
        <v>0</v>
      </c>
      <c r="S587" s="85">
        <v>1.638E-4</v>
      </c>
      <c r="T587" s="5">
        <v>0.99202129999999999</v>
      </c>
      <c r="U587" s="5">
        <v>0.17686170000000001</v>
      </c>
      <c r="V587" s="5">
        <v>0.81781910000000002</v>
      </c>
      <c r="W587" s="5">
        <v>0.72473410000000005</v>
      </c>
      <c r="X587" s="5">
        <v>0.91356380000000004</v>
      </c>
      <c r="Y587" s="5">
        <v>0.82845749999999996</v>
      </c>
      <c r="Z587" s="5">
        <v>0</v>
      </c>
      <c r="AA587" s="5">
        <v>3.6451999999999999E-3</v>
      </c>
      <c r="AB587" s="5">
        <v>1.21507E-3</v>
      </c>
      <c r="AC587" s="5">
        <v>0.47460000000000002</v>
      </c>
      <c r="AD587" s="40">
        <v>6318.3475091130013</v>
      </c>
      <c r="AE587" s="19" t="s">
        <v>1121</v>
      </c>
      <c r="AF587" s="5">
        <v>1</v>
      </c>
      <c r="AG587" s="5">
        <v>0</v>
      </c>
      <c r="AH587" s="32">
        <v>0</v>
      </c>
      <c r="AI587" s="32">
        <v>0</v>
      </c>
      <c r="AJ587" s="32">
        <v>1</v>
      </c>
      <c r="AK587" s="16"/>
      <c r="AL587" s="34">
        <f t="shared" si="405"/>
        <v>1.3408861462335877</v>
      </c>
      <c r="AM587" s="34">
        <f t="shared" si="406"/>
        <v>1.0631084725902007</v>
      </c>
      <c r="AN587" s="34">
        <f t="shared" si="407"/>
        <v>1.0608212846163929</v>
      </c>
      <c r="AO587" s="34">
        <f t="shared" si="408"/>
        <v>2.2715186381714467</v>
      </c>
      <c r="AP587" s="34">
        <f t="shared" si="409"/>
        <v>1.4942014210798931</v>
      </c>
      <c r="AQ587" s="34">
        <f t="shared" si="410"/>
        <v>-0.21846482094560377</v>
      </c>
      <c r="AR587" s="34">
        <f t="shared" si="411"/>
        <v>0.96950491029183472</v>
      </c>
      <c r="AS587" s="34">
        <f t="shared" si="412"/>
        <v>0.9424447212173106</v>
      </c>
      <c r="AT587" s="34">
        <f t="shared" si="413"/>
        <v>-0.15074875333706975</v>
      </c>
      <c r="AU587" s="34">
        <f t="shared" si="414"/>
        <v>0.14890436870188292</v>
      </c>
      <c r="AV587" s="34">
        <f t="shared" si="415"/>
        <v>-0.12531577895563056</v>
      </c>
      <c r="AW587" s="34">
        <f t="shared" si="416"/>
        <v>0.90672667783976635</v>
      </c>
      <c r="AX587" s="34">
        <f t="shared" si="417"/>
        <v>-0.20200785050292994</v>
      </c>
      <c r="AY587" s="34">
        <f t="shared" si="418"/>
        <v>-0.20375453730739249</v>
      </c>
      <c r="AZ587" s="34">
        <f t="shared" si="419"/>
        <v>0.86914107350755687</v>
      </c>
      <c r="BA587" s="34">
        <f t="shared" si="420"/>
        <v>-0.27267396851676851</v>
      </c>
      <c r="BB587" s="34">
        <f t="shared" si="421"/>
        <v>0.42744496534471932</v>
      </c>
      <c r="BC587" s="34">
        <f t="shared" si="422"/>
        <v>1.0319432803217496</v>
      </c>
      <c r="BD587" s="34">
        <f t="shared" si="423"/>
        <v>1.2764103686403228</v>
      </c>
      <c r="BE587" s="34">
        <f t="shared" si="424"/>
        <v>-0.50961520301338148</v>
      </c>
      <c r="BF587" s="34">
        <f t="shared" si="425"/>
        <v>-1.0161597436814094</v>
      </c>
      <c r="BG587" s="34">
        <f t="shared" si="426"/>
        <v>2.6804243702837276E-2</v>
      </c>
      <c r="BH587" s="34">
        <f t="shared" si="427"/>
        <v>-8.4776156817985143E-2</v>
      </c>
      <c r="BI587" s="19">
        <f t="shared" si="435"/>
        <v>0.18989416505134024</v>
      </c>
      <c r="BJ587" s="19">
        <f t="shared" si="436"/>
        <v>0.82001944940891824</v>
      </c>
      <c r="BK587" s="19">
        <f t="shared" si="437"/>
        <v>1.1050913825908826</v>
      </c>
      <c r="BL587" s="19">
        <f t="shared" si="438"/>
        <v>0.59506869644825899</v>
      </c>
      <c r="BM587" s="19">
        <f t="shared" si="439"/>
        <v>0.97317205280736629</v>
      </c>
      <c r="BN587" s="19">
        <f t="shared" si="440"/>
        <v>0.23531838808819192</v>
      </c>
      <c r="BO587" s="19">
        <f t="shared" si="441"/>
        <v>1.3491287965062568</v>
      </c>
      <c r="BP587" s="19">
        <f t="shared" si="442"/>
        <v>0.5694391478653289</v>
      </c>
      <c r="BQ587" s="19">
        <f t="shared" si="443"/>
        <v>4.0323955081595253E-2</v>
      </c>
      <c r="BR587" s="19">
        <f t="shared" si="444"/>
        <v>0.38797861754301083</v>
      </c>
      <c r="BS587" s="19">
        <f t="shared" si="445"/>
        <v>0.35078515070273664</v>
      </c>
      <c r="BT587" s="19">
        <f>IF(AND('[1]Ponderación por derecho'!$B$13&lt;&gt;1,'[1]Ponderación por derecho'!$B$13&lt;&gt;0),"Error ponderación",IFERROR(IF(SUM($BI$1126:$BS$1126)=0,0,SUMPRODUCT($BI$1126:$BS$1126,BI587:BS587)),""))</f>
        <v>0.90916380456136969</v>
      </c>
      <c r="BU587" s="34">
        <f t="shared" si="446"/>
        <v>0.92372927936261218</v>
      </c>
      <c r="BV587" s="16">
        <f t="shared" si="447"/>
        <v>0</v>
      </c>
      <c r="BW587" s="34">
        <f t="shared" si="428"/>
        <v>-0.54668316539516748</v>
      </c>
      <c r="BX587" s="34">
        <f t="shared" si="429"/>
        <v>-4.9194755611232668E-2</v>
      </c>
      <c r="BY587" s="34" t="str">
        <f t="shared" si="448"/>
        <v/>
      </c>
      <c r="BZ587" s="34">
        <f t="shared" si="449"/>
        <v>0.29793896050320007</v>
      </c>
      <c r="CA587" s="19">
        <f t="shared" si="430"/>
        <v>0.22553066499748767</v>
      </c>
      <c r="CB587" s="16"/>
      <c r="CC587" s="5">
        <f t="shared" si="431"/>
        <v>27160</v>
      </c>
      <c r="CD587" s="6">
        <f t="shared" si="432"/>
        <v>1.2035799117101744E-4</v>
      </c>
      <c r="CE587" s="19">
        <f t="shared" si="433"/>
        <v>3.7232063249188458</v>
      </c>
      <c r="CF587" s="4">
        <f t="shared" si="434"/>
        <v>4.4811763398245875E-4</v>
      </c>
      <c r="CG587" s="3">
        <f>IF('Ponderación por derecho'!$D$20="Error ponderación","",CF587/$CF$1127)</f>
        <v>3.0105288935772684E-4</v>
      </c>
      <c r="CH587" s="39"/>
    </row>
    <row r="588" spans="1:86" ht="18.95" customHeight="1">
      <c r="A588" s="7">
        <v>27205</v>
      </c>
      <c r="B588" s="7" t="s">
        <v>518</v>
      </c>
      <c r="C588" s="7" t="s">
        <v>536</v>
      </c>
      <c r="D588" s="5">
        <v>0</v>
      </c>
      <c r="E588" s="5">
        <v>3192</v>
      </c>
      <c r="F588" s="5">
        <v>84.762979999999999</v>
      </c>
      <c r="G588" s="5">
        <v>53.342239999999997</v>
      </c>
      <c r="H588" s="5">
        <v>72.459890000000001</v>
      </c>
      <c r="I588" s="5">
        <v>47.96123</v>
      </c>
      <c r="J588" s="5">
        <v>33.382350000000002</v>
      </c>
      <c r="K588" s="85">
        <v>2.4459999999999998E-3</v>
      </c>
      <c r="L588" s="85">
        <v>2.3379999999999999E-4</v>
      </c>
      <c r="M588" s="85">
        <v>1.5482E-3</v>
      </c>
      <c r="N588" s="85">
        <v>0</v>
      </c>
      <c r="O588" s="85">
        <v>3.4199999999999998E-5</v>
      </c>
      <c r="P588" s="85">
        <v>3.6595E-3</v>
      </c>
      <c r="Q588" s="85">
        <v>0</v>
      </c>
      <c r="R588" s="85">
        <v>0</v>
      </c>
      <c r="S588" s="85">
        <v>0</v>
      </c>
      <c r="T588" s="5">
        <v>0.98383620000000005</v>
      </c>
      <c r="U588" s="5">
        <v>0.34159479999999998</v>
      </c>
      <c r="V588" s="5">
        <v>0.81142239999999999</v>
      </c>
      <c r="W588" s="5">
        <v>0.73356679999999996</v>
      </c>
      <c r="X588" s="5">
        <v>0.93965520000000002</v>
      </c>
      <c r="Y588" s="5">
        <v>0.83512929999999996</v>
      </c>
      <c r="Z588" s="5">
        <v>1.7857100000000001E-2</v>
      </c>
      <c r="AA588" s="5">
        <v>1.5663999999999999E-4</v>
      </c>
      <c r="AB588" s="5">
        <v>1.56642E-3</v>
      </c>
      <c r="AC588" s="5">
        <v>0.48170000000000002</v>
      </c>
      <c r="AD588" s="40">
        <v>15964.285714285714</v>
      </c>
      <c r="AE588" s="19" t="s">
        <v>1121</v>
      </c>
      <c r="AF588" s="5">
        <v>0</v>
      </c>
      <c r="AG588" s="5">
        <v>1</v>
      </c>
      <c r="AH588" s="32">
        <v>0</v>
      </c>
      <c r="AI588" s="32">
        <v>0</v>
      </c>
      <c r="AJ588" s="32">
        <v>1</v>
      </c>
      <c r="AK588" s="16"/>
      <c r="AL588" s="34">
        <f t="shared" si="405"/>
        <v>0.93435814719656007</v>
      </c>
      <c r="AM588" s="34">
        <f t="shared" si="406"/>
        <v>-0.28896190717703929</v>
      </c>
      <c r="AN588" s="34">
        <f t="shared" si="407"/>
        <v>-0.23410015054269753</v>
      </c>
      <c r="AO588" s="34">
        <f t="shared" si="408"/>
        <v>2.5224193641135004</v>
      </c>
      <c r="AP588" s="34">
        <f t="shared" si="409"/>
        <v>0.64460832967908821</v>
      </c>
      <c r="AQ588" s="34">
        <f t="shared" si="410"/>
        <v>-0.32371043414450495</v>
      </c>
      <c r="AR588" s="34">
        <f t="shared" si="411"/>
        <v>-0.60093462323714164</v>
      </c>
      <c r="AS588" s="34">
        <f t="shared" si="412"/>
        <v>-0.93582367108893316</v>
      </c>
      <c r="AT588" s="34">
        <f t="shared" si="413"/>
        <v>-0.15074875333706975</v>
      </c>
      <c r="AU588" s="34">
        <f t="shared" si="414"/>
        <v>-0.42905993280621568</v>
      </c>
      <c r="AV588" s="34">
        <f t="shared" si="415"/>
        <v>-0.56019481639623403</v>
      </c>
      <c r="AW588" s="34">
        <f t="shared" si="416"/>
        <v>-0.41165100414070804</v>
      </c>
      <c r="AX588" s="34">
        <f t="shared" si="417"/>
        <v>-0.20200785050292994</v>
      </c>
      <c r="AY588" s="34">
        <f t="shared" si="418"/>
        <v>-0.21011422768154267</v>
      </c>
      <c r="AZ588" s="34">
        <f t="shared" si="419"/>
        <v>0.72694656172988159</v>
      </c>
      <c r="BA588" s="34">
        <f t="shared" si="420"/>
        <v>1.2931901559522305</v>
      </c>
      <c r="BB588" s="34">
        <f t="shared" si="421"/>
        <v>0.2705401075784491</v>
      </c>
      <c r="BC588" s="34">
        <f t="shared" si="422"/>
        <v>1.1305803083069772</v>
      </c>
      <c r="BD588" s="34">
        <f t="shared" si="423"/>
        <v>1.5890990325637846</v>
      </c>
      <c r="BE588" s="34">
        <f t="shared" si="424"/>
        <v>-0.40760271057089242</v>
      </c>
      <c r="BF588" s="34">
        <f t="shared" si="425"/>
        <v>-0.83750588787403268</v>
      </c>
      <c r="BG588" s="34">
        <f t="shared" si="426"/>
        <v>-0.24588970959539094</v>
      </c>
      <c r="BH588" s="34">
        <f t="shared" si="427"/>
        <v>-7.6018020812731207E-2</v>
      </c>
      <c r="BI588" s="19">
        <f t="shared" si="435"/>
        <v>0.24512652375500935</v>
      </c>
      <c r="BJ588" s="19">
        <f t="shared" si="436"/>
        <v>-0.20645214094524392</v>
      </c>
      <c r="BK588" s="19">
        <f t="shared" si="437"/>
        <v>0.37637159480486804</v>
      </c>
      <c r="BL588" s="19">
        <f t="shared" si="438"/>
        <v>0.39180469692974518</v>
      </c>
      <c r="BM588" s="19">
        <f t="shared" si="439"/>
        <v>0.60154914314555241</v>
      </c>
      <c r="BN588" s="19">
        <f t="shared" si="440"/>
        <v>-1.1146459923522126E-2</v>
      </c>
      <c r="BO588" s="19">
        <f t="shared" si="441"/>
        <v>0.94590497390089123</v>
      </c>
      <c r="BP588" s="19">
        <f t="shared" si="442"/>
        <v>0.36617514834681508</v>
      </c>
      <c r="BQ588" s="19">
        <f t="shared" si="443"/>
        <v>-3.7753989453005087E-2</v>
      </c>
      <c r="BR588" s="19">
        <f t="shared" si="444"/>
        <v>0.15945140330654217</v>
      </c>
      <c r="BS588" s="19">
        <f t="shared" si="445"/>
        <v>0.21607529956742874</v>
      </c>
      <c r="BT588" s="19">
        <f>IF(AND('[1]Ponderación por derecho'!$B$13&lt;&gt;1,'[1]Ponderación por derecho'!$B$13&lt;&gt;0),"Error ponderación",IFERROR(IF(SUM($BI$1126:$BS$1126)=0,0,SUMPRODUCT($BI$1126:$BS$1126,BI588:BS588)),""))</f>
        <v>0.42831812078434017</v>
      </c>
      <c r="BU588" s="34">
        <f t="shared" si="446"/>
        <v>0.43791323220307937</v>
      </c>
      <c r="BV588" s="16">
        <f t="shared" si="447"/>
        <v>0</v>
      </c>
      <c r="BW588" s="34">
        <f t="shared" si="428"/>
        <v>-0.44390866033852994</v>
      </c>
      <c r="BX588" s="34">
        <f t="shared" si="429"/>
        <v>-4.8651672417840838E-2</v>
      </c>
      <c r="BY588" s="34" t="str">
        <f t="shared" si="448"/>
        <v/>
      </c>
      <c r="BZ588" s="34">
        <f t="shared" si="449"/>
        <v>0.24628016637818539</v>
      </c>
      <c r="CA588" s="19">
        <f t="shared" si="430"/>
        <v>0.18626568642445915</v>
      </c>
      <c r="CB588" s="16"/>
      <c r="CC588" s="5">
        <f t="shared" si="431"/>
        <v>27205</v>
      </c>
      <c r="CD588" s="6">
        <f t="shared" si="432"/>
        <v>4.6680766442027663E-4</v>
      </c>
      <c r="CE588" s="19">
        <f t="shared" si="433"/>
        <v>2.751034856246021</v>
      </c>
      <c r="CF588" s="4">
        <f t="shared" si="434"/>
        <v>1.2842041559829765E-3</v>
      </c>
      <c r="CG588" s="3">
        <f>IF('Ponderación por derecho'!$D$20="Error ponderación","",CF588/$CF$1127)</f>
        <v>8.6274973883087528E-4</v>
      </c>
      <c r="CH588" s="39"/>
    </row>
    <row r="589" spans="1:86" ht="18.95" customHeight="1">
      <c r="A589" s="7">
        <v>27245</v>
      </c>
      <c r="B589" s="7" t="s">
        <v>518</v>
      </c>
      <c r="C589" s="7" t="s">
        <v>535</v>
      </c>
      <c r="D589" s="5">
        <v>0</v>
      </c>
      <c r="E589" s="5">
        <v>4630</v>
      </c>
      <c r="F589" s="5">
        <v>80.21481</v>
      </c>
      <c r="G589" s="5">
        <v>69.614459999999994</v>
      </c>
      <c r="H589" s="5">
        <v>83.951809999999995</v>
      </c>
      <c r="I589" s="5">
        <v>24.795179999999998</v>
      </c>
      <c r="J589" s="5">
        <v>20.125299999999999</v>
      </c>
      <c r="K589" s="85">
        <v>2.1031500000000002E-2</v>
      </c>
      <c r="L589" s="85">
        <v>1.1956400000000001E-2</v>
      </c>
      <c r="M589" s="85">
        <v>4.9779499999999997E-2</v>
      </c>
      <c r="N589" s="85">
        <v>0</v>
      </c>
      <c r="O589" s="85">
        <v>1.2248000000000001E-3</v>
      </c>
      <c r="P589" s="85">
        <v>3.6998900000000001E-2</v>
      </c>
      <c r="Q589" s="85">
        <v>2.8808400000000001E-2</v>
      </c>
      <c r="R589" s="85">
        <v>1.0027E-3</v>
      </c>
      <c r="S589" s="85">
        <v>5.1527999999999999E-3</v>
      </c>
      <c r="T589" s="5">
        <v>0.98209389999999996</v>
      </c>
      <c r="U589" s="5">
        <v>0.24920999999999999</v>
      </c>
      <c r="V589" s="5">
        <v>0.81904359999999998</v>
      </c>
      <c r="W589" s="5">
        <v>0.81546240000000003</v>
      </c>
      <c r="X589" s="5">
        <v>0.84958920000000004</v>
      </c>
      <c r="Y589" s="5">
        <v>0.94586060000000005</v>
      </c>
      <c r="Z589" s="5">
        <v>1.4634100000000001E-2</v>
      </c>
      <c r="AA589" s="5">
        <v>3.13175E-3</v>
      </c>
      <c r="AB589" s="5">
        <v>1.2959E-3</v>
      </c>
      <c r="AC589" s="5">
        <v>0.49259999999999998</v>
      </c>
      <c r="AD589" s="40">
        <v>725558.96328293742</v>
      </c>
      <c r="AE589" s="19">
        <v>0.75377360000000004</v>
      </c>
      <c r="AF589" s="5">
        <v>1</v>
      </c>
      <c r="AG589" s="5">
        <v>1</v>
      </c>
      <c r="AH589" s="32">
        <v>0</v>
      </c>
      <c r="AI589" s="32">
        <v>0</v>
      </c>
      <c r="AJ589" s="32">
        <v>1</v>
      </c>
      <c r="AK589" s="16"/>
      <c r="AL589" s="34">
        <f t="shared" si="405"/>
        <v>0.65672466925529294</v>
      </c>
      <c r="AM589" s="34">
        <f t="shared" si="406"/>
        <v>1.3455975526640804</v>
      </c>
      <c r="AN589" s="34">
        <f t="shared" si="407"/>
        <v>1.1477310392397231</v>
      </c>
      <c r="AO589" s="34">
        <f t="shared" si="408"/>
        <v>0.454722439768805</v>
      </c>
      <c r="AP589" s="34">
        <f t="shared" si="409"/>
        <v>-0.35669479256320036</v>
      </c>
      <c r="AQ589" s="34">
        <f t="shared" si="410"/>
        <v>0.2020367353510408</v>
      </c>
      <c r="AR589" s="34">
        <f t="shared" si="411"/>
        <v>-0.19067195908989026</v>
      </c>
      <c r="AS589" s="34">
        <f t="shared" si="412"/>
        <v>-0.18538607015253486</v>
      </c>
      <c r="AT589" s="34">
        <f t="shared" si="413"/>
        <v>-0.15074875333706975</v>
      </c>
      <c r="AU589" s="34">
        <f t="shared" si="414"/>
        <v>-0.39881350865144427</v>
      </c>
      <c r="AV589" s="34">
        <f t="shared" si="415"/>
        <v>0.24700982580220451</v>
      </c>
      <c r="AW589" s="34">
        <f t="shared" si="416"/>
        <v>0.39541815100651589</v>
      </c>
      <c r="AX589" s="34">
        <f t="shared" si="417"/>
        <v>-0.16998611624629575</v>
      </c>
      <c r="AY589" s="34">
        <f t="shared" si="418"/>
        <v>-1.0051879940877547E-2</v>
      </c>
      <c r="AZ589" s="34">
        <f t="shared" si="419"/>
        <v>0.69667869721139586</v>
      </c>
      <c r="BA589" s="34">
        <f t="shared" si="420"/>
        <v>0.41503000497927123</v>
      </c>
      <c r="BB589" s="34">
        <f t="shared" si="421"/>
        <v>0.45748076479362126</v>
      </c>
      <c r="BC589" s="34">
        <f t="shared" si="422"/>
        <v>2.0451294936146516</v>
      </c>
      <c r="BD589" s="34">
        <f t="shared" si="423"/>
        <v>0.50971589463594147</v>
      </c>
      <c r="BE589" s="34">
        <f t="shared" si="424"/>
        <v>1.2854899937063622</v>
      </c>
      <c r="BF589" s="34">
        <f t="shared" si="425"/>
        <v>-0.86975084238888545</v>
      </c>
      <c r="BG589" s="34">
        <f t="shared" si="426"/>
        <v>-1.3331144629590794E-2</v>
      </c>
      <c r="BH589" s="34">
        <f t="shared" si="427"/>
        <v>-8.2761299458358917E-2</v>
      </c>
      <c r="BI589" s="19">
        <f t="shared" si="435"/>
        <v>0.58826592652334508</v>
      </c>
      <c r="BJ589" s="19">
        <f t="shared" si="436"/>
        <v>0.53746878612260385</v>
      </c>
      <c r="BK589" s="19">
        <f t="shared" si="437"/>
        <v>0.83882269757246986</v>
      </c>
      <c r="BL589" s="19">
        <f t="shared" si="438"/>
        <v>0.25298795795911161</v>
      </c>
      <c r="BM589" s="19">
        <f t="shared" si="439"/>
        <v>-8.1930802192901053E-2</v>
      </c>
      <c r="BN589" s="19">
        <f t="shared" si="440"/>
        <v>0.72974149625461993</v>
      </c>
      <c r="BO589" s="19">
        <f t="shared" si="441"/>
        <v>0.51560642932890566</v>
      </c>
      <c r="BP589" s="19">
        <f t="shared" si="442"/>
        <v>0.24336927650449858</v>
      </c>
      <c r="BQ589" s="19">
        <f t="shared" si="443"/>
        <v>-7.4359351024823342E-2</v>
      </c>
      <c r="BR589" s="19">
        <f t="shared" si="444"/>
        <v>0.21111388156160818</v>
      </c>
      <c r="BS589" s="19">
        <f t="shared" si="445"/>
        <v>0.18797049661868548</v>
      </c>
      <c r="BT589" s="19">
        <f>IF(AND('[1]Ponderación por derecho'!$B$13&lt;&gt;1,'[1]Ponderación por derecho'!$B$13&lt;&gt;0),"Error ponderación",IFERROR(IF(SUM($BI$1126:$BS$1126)=0,0,SUMPRODUCT($BI$1126:$BS$1126,BI589:BS589)),""))</f>
        <v>0.5842194207653596</v>
      </c>
      <c r="BU589" s="34">
        <f t="shared" si="446"/>
        <v>0.59542603903308122</v>
      </c>
      <c r="BV589" s="16">
        <f t="shared" si="447"/>
        <v>0</v>
      </c>
      <c r="BW589" s="34">
        <f t="shared" si="428"/>
        <v>-0.28612808215298807</v>
      </c>
      <c r="BX589" s="34">
        <f t="shared" si="429"/>
        <v>-8.7002508649664696E-3</v>
      </c>
      <c r="BY589" s="34">
        <f t="shared" si="448"/>
        <v>0.3461456464926651</v>
      </c>
      <c r="BZ589" s="34">
        <f t="shared" si="449"/>
        <v>-1.710577115823686E-2</v>
      </c>
      <c r="CA589" s="19">
        <f t="shared" si="430"/>
        <v>-1.3929524651844704E-2</v>
      </c>
      <c r="CB589" s="16"/>
      <c r="CC589" s="5">
        <f t="shared" si="431"/>
        <v>27245</v>
      </c>
      <c r="CD589" s="6">
        <f t="shared" si="432"/>
        <v>6.7710510221362179E-4</v>
      </c>
      <c r="CE589" s="19">
        <f t="shared" si="433"/>
        <v>3.3320333013002159</v>
      </c>
      <c r="CF589" s="4">
        <f t="shared" si="434"/>
        <v>2.2561367490560743E-3</v>
      </c>
      <c r="CG589" s="3">
        <f>IF('Ponderación por derecho'!$D$20="Error ponderación","",CF589/$CF$1127)</f>
        <v>1.5157102411998975E-3</v>
      </c>
      <c r="CH589" s="39"/>
    </row>
    <row r="590" spans="1:86" ht="18.95" customHeight="1">
      <c r="A590" s="7">
        <v>27250</v>
      </c>
      <c r="B590" s="7" t="s">
        <v>518</v>
      </c>
      <c r="C590" s="7" t="s">
        <v>534</v>
      </c>
      <c r="D590" s="5">
        <v>0</v>
      </c>
      <c r="E590" s="5">
        <v>1619</v>
      </c>
      <c r="F590" s="5">
        <v>96.571910000000003</v>
      </c>
      <c r="G590" s="5">
        <v>77.627120000000005</v>
      </c>
      <c r="H590" s="5">
        <v>80.983050000000006</v>
      </c>
      <c r="I590" s="5">
        <v>51.898299999999999</v>
      </c>
      <c r="J590" s="5">
        <v>42.467799999999997</v>
      </c>
      <c r="K590" s="85">
        <v>6.19993E-2</v>
      </c>
      <c r="L590" s="85">
        <v>0.17338519999999999</v>
      </c>
      <c r="M590" s="85">
        <v>0.2060737</v>
      </c>
      <c r="N590" s="85">
        <v>1.5898700000000002E-2</v>
      </c>
      <c r="O590" s="85">
        <v>0.48395070000000001</v>
      </c>
      <c r="P590" s="85">
        <v>0.33211810000000003</v>
      </c>
      <c r="Q590" s="85">
        <v>0.69318120000000005</v>
      </c>
      <c r="R590" s="85">
        <v>0.31313970000000002</v>
      </c>
      <c r="S590" s="85">
        <v>4.4529000000000001E-3</v>
      </c>
      <c r="T590" s="5">
        <v>0.99771469999999995</v>
      </c>
      <c r="U590" s="5">
        <v>0.44696249999999998</v>
      </c>
      <c r="V590" s="5">
        <v>0.81165489999999996</v>
      </c>
      <c r="W590" s="5">
        <v>0.77889929999999996</v>
      </c>
      <c r="X590" s="5">
        <v>0.96838690000000005</v>
      </c>
      <c r="Y590" s="5">
        <v>0.92801370000000005</v>
      </c>
      <c r="Z590" s="5">
        <v>2.3622000000000001E-2</v>
      </c>
      <c r="AA590" s="5">
        <v>1.5441599999999999E-3</v>
      </c>
      <c r="AB590" s="5">
        <v>3.0883299999999998E-3</v>
      </c>
      <c r="AC590" s="5">
        <v>0.46879999999999999</v>
      </c>
      <c r="AD590" s="40">
        <v>164260.03705991353</v>
      </c>
      <c r="AE590" s="19">
        <v>0.50754710000000003</v>
      </c>
      <c r="AF590" s="5">
        <v>1</v>
      </c>
      <c r="AG590" s="5">
        <v>0</v>
      </c>
      <c r="AH590" s="32">
        <v>0</v>
      </c>
      <c r="AI590" s="32">
        <v>0</v>
      </c>
      <c r="AJ590" s="32">
        <v>1</v>
      </c>
      <c r="AK590" s="16"/>
      <c r="AL590" s="34">
        <f t="shared" si="405"/>
        <v>1.6552094580897256</v>
      </c>
      <c r="AM590" s="34">
        <f t="shared" si="406"/>
        <v>2.1504766165834819</v>
      </c>
      <c r="AN590" s="34">
        <f t="shared" si="407"/>
        <v>0.79075629846721096</v>
      </c>
      <c r="AO590" s="34">
        <f t="shared" si="408"/>
        <v>2.8738244387779237</v>
      </c>
      <c r="AP590" s="34">
        <f t="shared" si="409"/>
        <v>1.3308310905479235</v>
      </c>
      <c r="AQ590" s="34">
        <f t="shared" si="410"/>
        <v>1.360935064180484</v>
      </c>
      <c r="AR590" s="34">
        <f t="shared" si="411"/>
        <v>5.4589458354346867</v>
      </c>
      <c r="AS590" s="34">
        <f t="shared" si="412"/>
        <v>2.2464174368703658</v>
      </c>
      <c r="AT590" s="34">
        <f t="shared" si="413"/>
        <v>0.21406091499167038</v>
      </c>
      <c r="AU590" s="34">
        <f t="shared" si="414"/>
        <v>11.864526254403959</v>
      </c>
      <c r="AV590" s="34">
        <f t="shared" si="415"/>
        <v>7.3923570198695669</v>
      </c>
      <c r="AW590" s="34">
        <f t="shared" si="416"/>
        <v>19.007864326385768</v>
      </c>
      <c r="AX590" s="34">
        <f t="shared" si="417"/>
        <v>9.7982676642094901</v>
      </c>
      <c r="AY590" s="34">
        <f t="shared" si="418"/>
        <v>-3.722616133811623E-2</v>
      </c>
      <c r="AZ590" s="34">
        <f t="shared" si="419"/>
        <v>0.96804887345563517</v>
      </c>
      <c r="BA590" s="34">
        <f t="shared" si="420"/>
        <v>2.2947587618232559</v>
      </c>
      <c r="BB590" s="34">
        <f t="shared" si="421"/>
        <v>0.27624310747380965</v>
      </c>
      <c r="BC590" s="34">
        <f t="shared" si="422"/>
        <v>1.6368199712798366</v>
      </c>
      <c r="BD590" s="34">
        <f t="shared" si="423"/>
        <v>1.9334299954576786</v>
      </c>
      <c r="BE590" s="34">
        <f t="shared" si="424"/>
        <v>1.0126090992892849</v>
      </c>
      <c r="BF590" s="34">
        <f t="shared" si="425"/>
        <v>-0.77983013910497467</v>
      </c>
      <c r="BG590" s="34">
        <f t="shared" si="426"/>
        <v>-0.13742996859040391</v>
      </c>
      <c r="BH590" s="34">
        <f t="shared" si="427"/>
        <v>-3.808122056296312E-2</v>
      </c>
      <c r="BI590" s="19">
        <f t="shared" si="435"/>
        <v>1.482150041490317</v>
      </c>
      <c r="BJ590" s="19">
        <f t="shared" si="436"/>
        <v>2.628555186497326</v>
      </c>
      <c r="BK590" s="19">
        <f t="shared" si="437"/>
        <v>1.8461489554133095</v>
      </c>
      <c r="BL590" s="19">
        <f t="shared" si="438"/>
        <v>0.93463518654069799</v>
      </c>
      <c r="BM590" s="19">
        <f t="shared" si="439"/>
        <v>5.042929113469854</v>
      </c>
      <c r="BN590" s="19">
        <f t="shared" si="440"/>
        <v>3.3533918590828597</v>
      </c>
      <c r="BO590" s="19">
        <f t="shared" si="441"/>
        <v>7.6165792128731091</v>
      </c>
      <c r="BP590" s="19">
        <f t="shared" si="442"/>
        <v>5.7267385611496078</v>
      </c>
      <c r="BQ590" s="19">
        <f t="shared" si="443"/>
        <v>0.27938438588221159</v>
      </c>
      <c r="BR590" s="19">
        <f t="shared" si="444"/>
        <v>0.4935177760537352</v>
      </c>
      <c r="BS590" s="19">
        <f t="shared" si="445"/>
        <v>0.52663402539621551</v>
      </c>
      <c r="BT590" s="19">
        <f>IF(AND('[1]Ponderación por derecho'!$B$13&lt;&gt;1,'[1]Ponderación por derecho'!$B$13&lt;&gt;0),"Error ponderación",IFERROR(IF(SUM($BI$1126:$BS$1126)=0,0,SUMPRODUCT($BI$1126:$BS$1126,BI590:BS590)),""))</f>
        <v>5.340018201460877</v>
      </c>
      <c r="BU590" s="34">
        <f t="shared" si="446"/>
        <v>5.400384142379572</v>
      </c>
      <c r="BV590" s="16">
        <f t="shared" si="447"/>
        <v>1</v>
      </c>
      <c r="BW590" s="34">
        <f t="shared" si="428"/>
        <v>-0.63063980332875924</v>
      </c>
      <c r="BX590" s="34">
        <f t="shared" si="429"/>
        <v>-4.0302362221758904E-2</v>
      </c>
      <c r="BY590" s="34">
        <f t="shared" si="448"/>
        <v>-0.67100208672343431</v>
      </c>
      <c r="BZ590" s="34">
        <f t="shared" si="449"/>
        <v>0.44731475075798416</v>
      </c>
      <c r="CA590" s="19">
        <f t="shared" si="430"/>
        <v>0.33906868505830007</v>
      </c>
      <c r="CB590" s="16"/>
      <c r="CC590" s="5">
        <f t="shared" si="431"/>
        <v>27250</v>
      </c>
      <c r="CD590" s="6">
        <f t="shared" si="432"/>
        <v>2.3676742127081075E-4</v>
      </c>
      <c r="CE590" s="19">
        <f t="shared" si="433"/>
        <v>12.926302114721924</v>
      </c>
      <c r="CF590" s="4">
        <f t="shared" si="434"/>
        <v>3.0605272182701376E-3</v>
      </c>
      <c r="CG590" s="3">
        <f>IF('Ponderación por derecho'!$D$20="Error ponderación","",CF590/$CF$1127)</f>
        <v>2.0561131545523115E-3</v>
      </c>
      <c r="CH590" s="39"/>
    </row>
    <row r="591" spans="1:86" ht="18.95" customHeight="1">
      <c r="A591" s="7">
        <v>27361</v>
      </c>
      <c r="B591" s="7" t="s">
        <v>518</v>
      </c>
      <c r="C591" s="7" t="s">
        <v>533</v>
      </c>
      <c r="D591" s="5">
        <v>0</v>
      </c>
      <c r="E591" s="5">
        <v>9398</v>
      </c>
      <c r="F591" s="5">
        <v>86.339070000000007</v>
      </c>
      <c r="G591" s="5">
        <v>52.545960000000001</v>
      </c>
      <c r="H591" s="5">
        <v>76.816360000000003</v>
      </c>
      <c r="I591" s="5">
        <v>49.737940000000002</v>
      </c>
      <c r="J591" s="5">
        <v>44.92859</v>
      </c>
      <c r="K591" s="85">
        <v>4.6524000000000001E-3</v>
      </c>
      <c r="L591" s="85">
        <v>1.37413E-2</v>
      </c>
      <c r="M591" s="85">
        <v>8.4023399999999998E-2</v>
      </c>
      <c r="N591" s="85">
        <v>1.3689999999999999E-4</v>
      </c>
      <c r="O591" s="85">
        <v>3.3268E-3</v>
      </c>
      <c r="P591" s="85">
        <v>2.4968500000000001E-2</v>
      </c>
      <c r="Q591" s="85">
        <v>3.4754800000000002E-2</v>
      </c>
      <c r="R591" s="85">
        <v>2.2896000000000001E-3</v>
      </c>
      <c r="S591" s="85">
        <v>1.6512E-3</v>
      </c>
      <c r="T591" s="5">
        <v>0.93709799999999999</v>
      </c>
      <c r="U591" s="5">
        <v>0.2473515</v>
      </c>
      <c r="V591" s="5">
        <v>0.78906549999999998</v>
      </c>
      <c r="W591" s="5">
        <v>0.71424520000000002</v>
      </c>
      <c r="X591" s="5">
        <v>0.94438140000000004</v>
      </c>
      <c r="Y591" s="5">
        <v>0.84988649999999999</v>
      </c>
      <c r="Z591" s="5">
        <v>2.58064E-2</v>
      </c>
      <c r="AA591" s="5">
        <v>6.9163999999999998E-4</v>
      </c>
      <c r="AB591" s="5">
        <v>1.0640599999999999E-3</v>
      </c>
      <c r="AC591" s="5">
        <v>0.51890000000000003</v>
      </c>
      <c r="AD591" s="40">
        <v>0</v>
      </c>
      <c r="AE591" s="19">
        <v>0</v>
      </c>
      <c r="AF591" s="5">
        <v>1</v>
      </c>
      <c r="AG591" s="5">
        <v>0</v>
      </c>
      <c r="AH591" s="32">
        <v>0</v>
      </c>
      <c r="AI591" s="32">
        <v>0</v>
      </c>
      <c r="AJ591" s="32">
        <v>1</v>
      </c>
      <c r="AK591" s="16"/>
      <c r="AL591" s="34">
        <f t="shared" si="405"/>
        <v>1.0305672484941049</v>
      </c>
      <c r="AM591" s="34">
        <f t="shared" si="406"/>
        <v>-0.36894896528480087</v>
      </c>
      <c r="AN591" s="34">
        <f t="shared" si="407"/>
        <v>0.28973800037998793</v>
      </c>
      <c r="AO591" s="34">
        <f t="shared" si="408"/>
        <v>2.6810004688962521</v>
      </c>
      <c r="AP591" s="34">
        <f t="shared" si="409"/>
        <v>1.516694213202104</v>
      </c>
      <c r="AQ591" s="34">
        <f t="shared" si="410"/>
        <v>-0.26129572618534469</v>
      </c>
      <c r="AR591" s="34">
        <f t="shared" si="411"/>
        <v>-0.12820477354773846</v>
      </c>
      <c r="AS591" s="34">
        <f t="shared" si="412"/>
        <v>0.34741960090974067</v>
      </c>
      <c r="AT591" s="34">
        <f t="shared" si="413"/>
        <v>-0.14760746231363989</v>
      </c>
      <c r="AU591" s="34">
        <f t="shared" si="414"/>
        <v>-0.34541355604491863</v>
      </c>
      <c r="AV591" s="34">
        <f t="shared" si="415"/>
        <v>-4.4267003639959834E-2</v>
      </c>
      <c r="AW591" s="34">
        <f t="shared" si="416"/>
        <v>0.56200692456448698</v>
      </c>
      <c r="AX591" s="34">
        <f t="shared" si="417"/>
        <v>-0.12888831050692956</v>
      </c>
      <c r="AY591" s="34">
        <f t="shared" si="418"/>
        <v>-0.14600482141904728</v>
      </c>
      <c r="AZ591" s="34">
        <f t="shared" si="419"/>
        <v>-8.5006319770331892E-2</v>
      </c>
      <c r="BA591" s="34">
        <f t="shared" si="420"/>
        <v>0.39736410495477331</v>
      </c>
      <c r="BB591" s="34">
        <f t="shared" si="421"/>
        <v>-0.27785300364995169</v>
      </c>
      <c r="BC591" s="34">
        <f t="shared" si="422"/>
        <v>0.9148110418403943</v>
      </c>
      <c r="BD591" s="34">
        <f t="shared" si="423"/>
        <v>1.6457395027353765</v>
      </c>
      <c r="BE591" s="34">
        <f t="shared" si="424"/>
        <v>-0.18196363963466819</v>
      </c>
      <c r="BF591" s="34">
        <f t="shared" si="425"/>
        <v>-0.75797600362801421</v>
      </c>
      <c r="BG591" s="34">
        <f t="shared" si="426"/>
        <v>-0.2040697996570347</v>
      </c>
      <c r="BH591" s="34">
        <f t="shared" si="427"/>
        <v>-8.8540397939810667E-2</v>
      </c>
      <c r="BI591" s="19">
        <f t="shared" si="435"/>
        <v>0.14193545971647217</v>
      </c>
      <c r="BJ591" s="19">
        <f t="shared" si="436"/>
        <v>-0.25833558082749702</v>
      </c>
      <c r="BK591" s="19">
        <f t="shared" si="437"/>
        <v>0.76426596374807987</v>
      </c>
      <c r="BL591" s="19">
        <f t="shared" si="438"/>
        <v>0.4414798930902325</v>
      </c>
      <c r="BM591" s="19">
        <f t="shared" si="439"/>
        <v>0.93900671996418728</v>
      </c>
      <c r="BN591" s="19">
        <f t="shared" si="440"/>
        <v>0.26811220173982558</v>
      </c>
      <c r="BO591" s="19">
        <f t="shared" si="441"/>
        <v>1.0526670245634691</v>
      </c>
      <c r="BP591" s="19">
        <f t="shared" si="442"/>
        <v>0.45083946899358762</v>
      </c>
      <c r="BQ591" s="19">
        <f t="shared" si="443"/>
        <v>4.2195474482347804E-2</v>
      </c>
      <c r="BR591" s="19">
        <f t="shared" si="444"/>
        <v>0.22683087580600766</v>
      </c>
      <c r="BS591" s="19">
        <f t="shared" si="445"/>
        <v>0.26534067637841563</v>
      </c>
      <c r="BT591" s="19">
        <f>IF(AND('[1]Ponderación por derecho'!$B$13&lt;&gt;1,'[1]Ponderación por derecho'!$B$13&lt;&gt;0),"Error ponderación",IFERROR(IF(SUM($BI$1126:$BS$1126)=0,0,SUMPRODUCT($BI$1126:$BS$1126,BI591:BS591)),""))</f>
        <v>0.55510005663818274</v>
      </c>
      <c r="BU591" s="34">
        <f t="shared" si="446"/>
        <v>0.56600567642330879</v>
      </c>
      <c r="BV591" s="16">
        <f t="shared" si="447"/>
        <v>0</v>
      </c>
      <c r="BW591" s="34">
        <f t="shared" si="428"/>
        <v>9.4571845028642354E-2</v>
      </c>
      <c r="BX591" s="34">
        <f t="shared" si="429"/>
        <v>-4.9550489627895586E-2</v>
      </c>
      <c r="BY591" s="34">
        <f t="shared" si="448"/>
        <v>-2.7676504258153067</v>
      </c>
      <c r="BZ591" s="34">
        <f t="shared" si="449"/>
        <v>0.90754302347151994</v>
      </c>
      <c r="CA591" s="19">
        <f t="shared" si="430"/>
        <v>0.6888804368205903</v>
      </c>
      <c r="CB591" s="16"/>
      <c r="CC591" s="5">
        <f t="shared" si="431"/>
        <v>27361</v>
      </c>
      <c r="CD591" s="6">
        <f t="shared" si="432"/>
        <v>1.3743917387912781E-3</v>
      </c>
      <c r="CE591" s="19">
        <f t="shared" si="433"/>
        <v>4.132429902518461</v>
      </c>
      <c r="CF591" s="4">
        <f t="shared" si="434"/>
        <v>5.6795775191554199E-3</v>
      </c>
      <c r="CG591" s="3">
        <f>IF('Ponderación por derecho'!$D$20="Error ponderación","",CF591/$CF$1127)</f>
        <v>3.8156347637501374E-3</v>
      </c>
      <c r="CH591" s="39"/>
    </row>
    <row r="592" spans="1:86" ht="18.95" customHeight="1">
      <c r="A592" s="7">
        <v>27372</v>
      </c>
      <c r="B592" s="7" t="s">
        <v>518</v>
      </c>
      <c r="C592" s="7" t="s">
        <v>532</v>
      </c>
      <c r="D592" s="5">
        <v>0</v>
      </c>
      <c r="E592" s="5">
        <v>1994</v>
      </c>
      <c r="F592" s="5">
        <v>98.853870000000001</v>
      </c>
      <c r="G592" s="5">
        <v>66.159049999999993</v>
      </c>
      <c r="H592" s="5">
        <v>96.108289999999997</v>
      </c>
      <c r="I592" s="5">
        <v>43.908630000000002</v>
      </c>
      <c r="J592" s="5">
        <v>47.986469999999997</v>
      </c>
      <c r="K592" s="85"/>
      <c r="L592" s="85">
        <v>0</v>
      </c>
      <c r="M592" s="85"/>
      <c r="N592" s="85"/>
      <c r="O592" s="85">
        <v>0</v>
      </c>
      <c r="P592" s="85">
        <v>3.2729999999999999E-4</v>
      </c>
      <c r="Q592" s="85">
        <v>2.0421399999999999E-2</v>
      </c>
      <c r="R592" s="85">
        <v>2.1093000000000001E-2</v>
      </c>
      <c r="S592" s="85">
        <v>1.2496E-3</v>
      </c>
      <c r="T592" s="5">
        <v>0.99536089999999999</v>
      </c>
      <c r="U592" s="5">
        <v>0.2510309</v>
      </c>
      <c r="V592" s="5">
        <v>0.82577319999999999</v>
      </c>
      <c r="W592" s="5">
        <v>0.79484529999999998</v>
      </c>
      <c r="X592" s="5">
        <v>0.93969069999999999</v>
      </c>
      <c r="Y592" s="5">
        <v>0.89432990000000001</v>
      </c>
      <c r="Z592" s="5">
        <v>2.32558E-2</v>
      </c>
      <c r="AA592" s="5">
        <v>1.25376E-3</v>
      </c>
      <c r="AB592" s="5">
        <v>1.5045099999999999E-3</v>
      </c>
      <c r="AC592" s="5">
        <v>0.4788</v>
      </c>
      <c r="AD592" s="40">
        <v>27910.732196589768</v>
      </c>
      <c r="AE592" s="19">
        <v>0.24622640000000001</v>
      </c>
      <c r="AF592" s="5">
        <v>1</v>
      </c>
      <c r="AG592" s="5">
        <v>1</v>
      </c>
      <c r="AH592" s="32">
        <v>0</v>
      </c>
      <c r="AI592" s="32">
        <v>0</v>
      </c>
      <c r="AJ592" s="32">
        <v>1</v>
      </c>
      <c r="AK592" s="16"/>
      <c r="AL592" s="34">
        <f t="shared" si="405"/>
        <v>1.7945069098830522</v>
      </c>
      <c r="AM592" s="34">
        <f t="shared" si="406"/>
        <v>0.99849844122571452</v>
      </c>
      <c r="AN592" s="34">
        <f t="shared" si="407"/>
        <v>2.6094713943732613</v>
      </c>
      <c r="AO592" s="34">
        <f t="shared" si="408"/>
        <v>2.1607026037853774</v>
      </c>
      <c r="AP592" s="34">
        <f t="shared" si="409"/>
        <v>1.747655459591176</v>
      </c>
      <c r="AQ592" s="34" t="str">
        <f t="shared" si="410"/>
        <v/>
      </c>
      <c r="AR592" s="34">
        <f t="shared" si="411"/>
        <v>-0.60911705809610017</v>
      </c>
      <c r="AS592" s="34" t="str">
        <f t="shared" si="412"/>
        <v/>
      </c>
      <c r="AT592" s="34" t="str">
        <f t="shared" si="413"/>
        <v/>
      </c>
      <c r="AU592" s="34">
        <f t="shared" si="414"/>
        <v>-0.42992876172112682</v>
      </c>
      <c r="AV592" s="34">
        <f t="shared" si="415"/>
        <v>-0.64087315220112662</v>
      </c>
      <c r="AW592" s="34">
        <f t="shared" si="416"/>
        <v>0.16045581348621735</v>
      </c>
      <c r="AX592" s="34">
        <f t="shared" si="417"/>
        <v>0.47160782784072652</v>
      </c>
      <c r="AY592" s="34">
        <f t="shared" si="418"/>
        <v>-0.1615973223607976</v>
      </c>
      <c r="AZ592" s="34">
        <f t="shared" si="419"/>
        <v>0.92715781020383758</v>
      </c>
      <c r="BA592" s="34">
        <f t="shared" si="420"/>
        <v>0.43233849965487448</v>
      </c>
      <c r="BB592" s="34">
        <f t="shared" si="421"/>
        <v>0.62255133724877576</v>
      </c>
      <c r="BC592" s="34">
        <f t="shared" si="422"/>
        <v>1.8148930461326513</v>
      </c>
      <c r="BD592" s="34">
        <f t="shared" si="423"/>
        <v>1.5895244772531947</v>
      </c>
      <c r="BE592" s="34">
        <f t="shared" si="424"/>
        <v>0.49758041243801321</v>
      </c>
      <c r="BF592" s="34">
        <f t="shared" si="425"/>
        <v>-0.78349383824966568</v>
      </c>
      <c r="BG592" s="34">
        <f t="shared" si="426"/>
        <v>-0.16012997204105558</v>
      </c>
      <c r="BH592" s="34">
        <f t="shared" si="427"/>
        <v>-7.7561257471576439E-2</v>
      </c>
      <c r="BI592" s="19">
        <f t="shared" si="435"/>
        <v>1.5209049470140679</v>
      </c>
      <c r="BJ592" s="19">
        <f t="shared" si="436"/>
        <v>0.33731090679279668</v>
      </c>
      <c r="BK592" s="19">
        <f t="shared" si="437"/>
        <v>1.8046999780078519</v>
      </c>
      <c r="BL592" s="19">
        <f t="shared" si="438"/>
        <v>1.7945069098830522</v>
      </c>
      <c r="BM592" s="19">
        <f t="shared" si="439"/>
        <v>0.96908372504108131</v>
      </c>
      <c r="BN592" s="19">
        <f t="shared" si="440"/>
        <v>0.55040472337331292</v>
      </c>
      <c r="BO592" s="19">
        <f t="shared" si="441"/>
        <v>1.082772075825144</v>
      </c>
      <c r="BP592" s="19">
        <f t="shared" si="442"/>
        <v>1.1330573688618895</v>
      </c>
      <c r="BQ592" s="19">
        <f t="shared" si="443"/>
        <v>0.28313858309086298</v>
      </c>
      <c r="BR592" s="19">
        <f t="shared" si="444"/>
        <v>0.49092653849373297</v>
      </c>
      <c r="BS592" s="19">
        <f t="shared" si="445"/>
        <v>0.51844944335022602</v>
      </c>
      <c r="BT592" s="19">
        <f>IF(AND('[1]Ponderación por derecho'!$B$13&lt;&gt;1,'[1]Ponderación por derecho'!$B$13&lt;&gt;0),"Error ponderación",IFERROR(IF(SUM($BI$1126:$BS$1126)=0,0,SUMPRODUCT($BI$1126:$BS$1126,BI592:BS592)),""))</f>
        <v>0.77396963628312521</v>
      </c>
      <c r="BU592" s="34">
        <f t="shared" si="446"/>
        <v>0.78713764789355789</v>
      </c>
      <c r="BV592" s="16">
        <f t="shared" si="447"/>
        <v>0</v>
      </c>
      <c r="BW592" s="34">
        <f t="shared" si="428"/>
        <v>-0.48588697930532576</v>
      </c>
      <c r="BX592" s="34">
        <f t="shared" si="429"/>
        <v>-4.7979066584453355E-2</v>
      </c>
      <c r="BY592" s="34">
        <f t="shared" si="448"/>
        <v>-1.7505031056935465</v>
      </c>
      <c r="BZ592" s="34">
        <f t="shared" si="449"/>
        <v>0.76145638386110859</v>
      </c>
      <c r="CA592" s="19">
        <f t="shared" si="430"/>
        <v>0.57784244471750024</v>
      </c>
      <c r="CB592" s="16"/>
      <c r="CC592" s="5">
        <f t="shared" si="431"/>
        <v>27372</v>
      </c>
      <c r="CD592" s="6">
        <f t="shared" si="432"/>
        <v>2.9160854726003498E-4</v>
      </c>
      <c r="CE592" s="19">
        <f t="shared" si="433"/>
        <v>5.705397501419081</v>
      </c>
      <c r="CF592" s="4">
        <f t="shared" si="434"/>
        <v>1.6637426769298515E-3</v>
      </c>
      <c r="CG592" s="3">
        <f>IF('Ponderación por derecho'!$D$20="Error ponderación","",CF592/$CF$1127)</f>
        <v>1.1177300379504754E-3</v>
      </c>
      <c r="CH592" s="39"/>
    </row>
    <row r="593" spans="1:86" ht="18.95" customHeight="1">
      <c r="A593" s="7">
        <v>27413</v>
      </c>
      <c r="B593" s="7" t="s">
        <v>518</v>
      </c>
      <c r="C593" s="7" t="s">
        <v>531</v>
      </c>
      <c r="D593" s="5">
        <v>0</v>
      </c>
      <c r="E593" s="5">
        <v>2938</v>
      </c>
      <c r="F593" s="5">
        <v>90.646680000000003</v>
      </c>
      <c r="G593" s="5">
        <v>72.319410000000005</v>
      </c>
      <c r="H593" s="5">
        <v>82.477429999999998</v>
      </c>
      <c r="I593" s="5">
        <v>38.741540000000001</v>
      </c>
      <c r="J593" s="5">
        <v>38.408580000000001</v>
      </c>
      <c r="K593" s="85"/>
      <c r="L593" s="85">
        <v>1.33209E-2</v>
      </c>
      <c r="M593" s="85">
        <v>0.15264140000000001</v>
      </c>
      <c r="N593" s="85"/>
      <c r="O593" s="85">
        <v>0</v>
      </c>
      <c r="P593" s="85">
        <v>2.221E-4</v>
      </c>
      <c r="Q593" s="85">
        <v>1.2524E-2</v>
      </c>
      <c r="R593" s="85">
        <v>3.7984200000000003E-2</v>
      </c>
      <c r="S593" s="85">
        <v>1.1307000000000001E-3</v>
      </c>
      <c r="T593" s="5">
        <v>0.97644129999999996</v>
      </c>
      <c r="U593" s="5">
        <v>0.28769400000000001</v>
      </c>
      <c r="V593" s="5">
        <v>0.83702889999999996</v>
      </c>
      <c r="W593" s="5">
        <v>0.71729489999999996</v>
      </c>
      <c r="X593" s="5">
        <v>0.95011089999999998</v>
      </c>
      <c r="Y593" s="5">
        <v>0.86141909999999999</v>
      </c>
      <c r="Z593" s="5">
        <v>5.1814000000000001E-3</v>
      </c>
      <c r="AA593" s="5">
        <v>5.1055000000000002E-4</v>
      </c>
      <c r="AB593" s="5">
        <v>4.0844100000000001E-3</v>
      </c>
      <c r="AC593" s="5">
        <v>0.44009999999999999</v>
      </c>
      <c r="AD593" s="40">
        <v>48033.696392103469</v>
      </c>
      <c r="AE593" s="19" t="s">
        <v>1121</v>
      </c>
      <c r="AF593" s="5">
        <v>1</v>
      </c>
      <c r="AG593" s="5">
        <v>0</v>
      </c>
      <c r="AH593" s="32">
        <v>0</v>
      </c>
      <c r="AI593" s="32">
        <v>0</v>
      </c>
      <c r="AJ593" s="32">
        <v>1</v>
      </c>
      <c r="AK593" s="16"/>
      <c r="AL593" s="34">
        <f t="shared" si="405"/>
        <v>1.2935162468636867</v>
      </c>
      <c r="AM593" s="34">
        <f t="shared" si="406"/>
        <v>1.6173122671220495</v>
      </c>
      <c r="AN593" s="34">
        <f t="shared" si="407"/>
        <v>0.97044610603522785</v>
      </c>
      <c r="AO593" s="34">
        <f t="shared" si="408"/>
        <v>1.6995115029800079</v>
      </c>
      <c r="AP593" s="34">
        <f t="shared" si="409"/>
        <v>1.0242387747711603</v>
      </c>
      <c r="AQ593" s="34" t="str">
        <f t="shared" si="410"/>
        <v/>
      </c>
      <c r="AR593" s="34">
        <f t="shared" si="411"/>
        <v>-0.14291775735743123</v>
      </c>
      <c r="AS593" s="34">
        <f t="shared" si="412"/>
        <v>1.4150567432022725</v>
      </c>
      <c r="AT593" s="34" t="str">
        <f t="shared" si="413"/>
        <v/>
      </c>
      <c r="AU593" s="34">
        <f t="shared" si="414"/>
        <v>-0.42992876172112682</v>
      </c>
      <c r="AV593" s="34">
        <f t="shared" si="415"/>
        <v>-0.64342022648438535</v>
      </c>
      <c r="AW593" s="34">
        <f t="shared" si="416"/>
        <v>-6.0790348947645165E-2</v>
      </c>
      <c r="AX593" s="34">
        <f t="shared" si="417"/>
        <v>1.0110368870565027</v>
      </c>
      <c r="AY593" s="34">
        <f t="shared" si="418"/>
        <v>-0.16621372764459769</v>
      </c>
      <c r="AZ593" s="34">
        <f t="shared" si="419"/>
        <v>0.59847968959090325</v>
      </c>
      <c r="BA593" s="34">
        <f t="shared" si="420"/>
        <v>0.78083818175773889</v>
      </c>
      <c r="BB593" s="34">
        <f t="shared" si="421"/>
        <v>0.89864276057014392</v>
      </c>
      <c r="BC593" s="34">
        <f t="shared" si="422"/>
        <v>0.94886782450555274</v>
      </c>
      <c r="BD593" s="34">
        <f t="shared" si="423"/>
        <v>1.7144038787347271</v>
      </c>
      <c r="BE593" s="34">
        <f t="shared" si="424"/>
        <v>-5.6290267352634574E-3</v>
      </c>
      <c r="BF593" s="34">
        <f t="shared" si="425"/>
        <v>-0.96432170231521097</v>
      </c>
      <c r="BG593" s="34">
        <f t="shared" si="426"/>
        <v>-0.21822525291074857</v>
      </c>
      <c r="BH593" s="34">
        <f t="shared" si="427"/>
        <v>-1.3251836438547736E-2</v>
      </c>
      <c r="BI593" s="19">
        <f t="shared" si="435"/>
        <v>0.87564214389648343</v>
      </c>
      <c r="BJ593" s="19">
        <f t="shared" si="436"/>
        <v>0.79101242344492073</v>
      </c>
      <c r="BK593" s="19">
        <f t="shared" si="437"/>
        <v>1.219146938190504</v>
      </c>
      <c r="BL593" s="19">
        <f t="shared" si="438"/>
        <v>1.2935162468636867</v>
      </c>
      <c r="BM593" s="19">
        <f t="shared" si="439"/>
        <v>0.7695712972615868</v>
      </c>
      <c r="BN593" s="19">
        <f t="shared" si="440"/>
        <v>0.21482233121467931</v>
      </c>
      <c r="BO593" s="19">
        <f t="shared" si="441"/>
        <v>0.74573361454108866</v>
      </c>
      <c r="BP593" s="19">
        <f t="shared" si="442"/>
        <v>1.1522765669600947</v>
      </c>
      <c r="BQ593" s="19">
        <f t="shared" si="443"/>
        <v>5.4326938967959371E-2</v>
      </c>
      <c r="BR593" s="19">
        <f t="shared" si="444"/>
        <v>0.30302575543611349</v>
      </c>
      <c r="BS593" s="19">
        <f t="shared" si="445"/>
        <v>0.37135022759351383</v>
      </c>
      <c r="BT593" s="19">
        <f>IF(AND('[1]Ponderación por derecho'!$B$13&lt;&gt;1,'[1]Ponderación por derecho'!$B$13&lt;&gt;0),"Error ponderación",IFERROR(IF(SUM($BI$1126:$BS$1126)=0,0,SUMPRODUCT($BI$1126:$BS$1126,BI593:BS593)),""))</f>
        <v>0.59551599132393229</v>
      </c>
      <c r="BU593" s="34">
        <f t="shared" si="446"/>
        <v>0.60683937898887741</v>
      </c>
      <c r="BV593" s="16">
        <f t="shared" si="447"/>
        <v>0</v>
      </c>
      <c r="BW593" s="34">
        <f t="shared" si="428"/>
        <v>-1.0460804082760131</v>
      </c>
      <c r="BX593" s="34">
        <f t="shared" si="429"/>
        <v>-4.6846108501646166E-2</v>
      </c>
      <c r="BY593" s="34" t="str">
        <f t="shared" si="448"/>
        <v/>
      </c>
      <c r="BZ593" s="34">
        <f t="shared" si="449"/>
        <v>0.54646325838882959</v>
      </c>
      <c r="CA593" s="19">
        <f t="shared" si="430"/>
        <v>0.41442979430625604</v>
      </c>
      <c r="CB593" s="16"/>
      <c r="CC593" s="5">
        <f t="shared" si="431"/>
        <v>27413</v>
      </c>
      <c r="CD593" s="6">
        <f t="shared" si="432"/>
        <v>4.296619417502421E-4</v>
      </c>
      <c r="CE593" s="19">
        <f t="shared" si="433"/>
        <v>3.587618248076462</v>
      </c>
      <c r="CF593" s="4">
        <f t="shared" si="434"/>
        <v>1.5414630227271345E-3</v>
      </c>
      <c r="CG593" s="3">
        <f>IF('Ponderación por derecho'!$D$20="Error ponderación","",CF593/$CF$1127)</f>
        <v>1.0355805298397712E-3</v>
      </c>
      <c r="CH593" s="39"/>
    </row>
    <row r="594" spans="1:86" ht="18.95" customHeight="1">
      <c r="A594" s="7">
        <v>27425</v>
      </c>
      <c r="B594" s="7" t="s">
        <v>518</v>
      </c>
      <c r="C594" s="7" t="s">
        <v>530</v>
      </c>
      <c r="D594" s="5">
        <v>0</v>
      </c>
      <c r="E594" s="5">
        <v>1997</v>
      </c>
      <c r="F594" s="5">
        <v>100</v>
      </c>
      <c r="G594" s="5">
        <v>83.291889999999995</v>
      </c>
      <c r="H594" s="5">
        <v>97.140720000000002</v>
      </c>
      <c r="I594" s="5">
        <v>54.997520000000002</v>
      </c>
      <c r="J594" s="5">
        <v>43.311779999999999</v>
      </c>
      <c r="K594" s="85">
        <v>5.8646000000000002E-3</v>
      </c>
      <c r="L594" s="85">
        <v>4.3791000000000004E-3</v>
      </c>
      <c r="M594" s="85">
        <v>6.2781100000000006E-2</v>
      </c>
      <c r="N594" s="85">
        <v>0</v>
      </c>
      <c r="O594" s="85">
        <v>1.5313E-3</v>
      </c>
      <c r="P594" s="85">
        <v>1.1865000000000001E-2</v>
      </c>
      <c r="Q594" s="85">
        <v>2.6459999999999998E-4</v>
      </c>
      <c r="R594" s="85">
        <v>0</v>
      </c>
      <c r="S594" s="85">
        <v>0</v>
      </c>
      <c r="T594" s="5">
        <v>0.96314670000000002</v>
      </c>
      <c r="U594" s="5">
        <v>0.1598157</v>
      </c>
      <c r="V594" s="5">
        <v>0.74734230000000001</v>
      </c>
      <c r="W594" s="5">
        <v>0.6899362</v>
      </c>
      <c r="X594" s="5">
        <v>0.94861799999999996</v>
      </c>
      <c r="Y594" s="5">
        <v>0.84301910000000002</v>
      </c>
      <c r="Z594" s="5">
        <v>2.3498700000000001E-2</v>
      </c>
      <c r="AA594" s="5">
        <v>5.0075E-4</v>
      </c>
      <c r="AB594" s="5">
        <v>4.5067600000000003E-3</v>
      </c>
      <c r="AC594" s="5">
        <v>0.47649999999999998</v>
      </c>
      <c r="AD594" s="40">
        <v>1858207.3109664498</v>
      </c>
      <c r="AE594" s="19">
        <v>0.65943399999999996</v>
      </c>
      <c r="AF594" s="5">
        <v>1</v>
      </c>
      <c r="AG594" s="5">
        <v>1</v>
      </c>
      <c r="AH594" s="32">
        <v>0</v>
      </c>
      <c r="AI594" s="32">
        <v>0</v>
      </c>
      <c r="AJ594" s="32">
        <v>1</v>
      </c>
      <c r="AK594" s="16"/>
      <c r="AL594" s="34">
        <f t="shared" si="405"/>
        <v>1.8644700067050322</v>
      </c>
      <c r="AM594" s="34">
        <f t="shared" si="406"/>
        <v>2.7195079713294334</v>
      </c>
      <c r="AN594" s="34">
        <f t="shared" si="407"/>
        <v>2.7336146163298247</v>
      </c>
      <c r="AO594" s="34">
        <f t="shared" si="408"/>
        <v>3.1504468090942948</v>
      </c>
      <c r="AP594" s="34">
        <f t="shared" si="409"/>
        <v>1.3945767812641876</v>
      </c>
      <c r="AQ594" s="34">
        <f t="shared" si="410"/>
        <v>-0.2270049770065494</v>
      </c>
      <c r="AR594" s="34">
        <f t="shared" si="411"/>
        <v>-0.45585914325065385</v>
      </c>
      <c r="AS594" s="34">
        <f t="shared" si="412"/>
        <v>1.6907658449735498E-2</v>
      </c>
      <c r="AT594" s="34">
        <f t="shared" si="413"/>
        <v>-0.15074875333706975</v>
      </c>
      <c r="AU594" s="34">
        <f t="shared" si="414"/>
        <v>-0.39102707407775256</v>
      </c>
      <c r="AV594" s="34">
        <f t="shared" si="415"/>
        <v>-0.36152544347532695</v>
      </c>
      <c r="AW594" s="34">
        <f t="shared" si="416"/>
        <v>-0.40423821834031803</v>
      </c>
      <c r="AX594" s="34">
        <f t="shared" si="417"/>
        <v>-0.20200785050292994</v>
      </c>
      <c r="AY594" s="34">
        <f t="shared" si="418"/>
        <v>-0.21011422768154267</v>
      </c>
      <c r="AZ594" s="34">
        <f t="shared" si="419"/>
        <v>0.36752109943568395</v>
      </c>
      <c r="BA594" s="34">
        <f t="shared" si="420"/>
        <v>-0.43470406365671654</v>
      </c>
      <c r="BB594" s="34">
        <f t="shared" si="421"/>
        <v>-1.30128270358173</v>
      </c>
      <c r="BC594" s="34">
        <f t="shared" si="422"/>
        <v>0.64334619946004346</v>
      </c>
      <c r="BD594" s="34">
        <f t="shared" si="423"/>
        <v>1.6965124315003379</v>
      </c>
      <c r="BE594" s="34">
        <f t="shared" si="424"/>
        <v>-0.28696687573280444</v>
      </c>
      <c r="BF594" s="34">
        <f t="shared" si="425"/>
        <v>-0.78106371120912654</v>
      </c>
      <c r="BG594" s="34">
        <f t="shared" si="426"/>
        <v>-0.21899129985915214</v>
      </c>
      <c r="BH594" s="34">
        <f t="shared" si="427"/>
        <v>-2.7238764504475461E-3</v>
      </c>
      <c r="BI594" s="19">
        <f t="shared" si="435"/>
        <v>0.69063519188885303</v>
      </c>
      <c r="BJ594" s="19">
        <f t="shared" si="436"/>
        <v>0.32078870816568322</v>
      </c>
      <c r="BK594" s="19">
        <f t="shared" si="437"/>
        <v>0.84157462153827034</v>
      </c>
      <c r="BL594" s="19">
        <f t="shared" si="438"/>
        <v>0.85686062668398122</v>
      </c>
      <c r="BM594" s="19">
        <f t="shared" si="439"/>
        <v>0.90002071289559094</v>
      </c>
      <c r="BN594" s="19">
        <f t="shared" si="440"/>
        <v>0.40532589583230028</v>
      </c>
      <c r="BO594" s="19">
        <f t="shared" si="441"/>
        <v>1.037909896729887</v>
      </c>
      <c r="BP594" s="19">
        <f t="shared" si="442"/>
        <v>0.83123107810105112</v>
      </c>
      <c r="BQ594" s="19">
        <f t="shared" si="443"/>
        <v>0.29109735593812097</v>
      </c>
      <c r="BR594" s="19">
        <f t="shared" si="444"/>
        <v>0.47845482638811249</v>
      </c>
      <c r="BS594" s="19">
        <f t="shared" si="445"/>
        <v>0.55054396752434731</v>
      </c>
      <c r="BT594" s="19">
        <f>IF(AND('[1]Ponderación por derecho'!$B$13&lt;&gt;1,'[1]Ponderación por derecho'!$B$13&lt;&gt;0),"Error ponderación",IFERROR(IF(SUM($BI$1126:$BS$1126)=0,0,SUMPRODUCT($BI$1126:$BS$1126,BI594:BS594)),""))</f>
        <v>0.70471045874777016</v>
      </c>
      <c r="BU594" s="34">
        <f t="shared" si="446"/>
        <v>0.71716255818193042</v>
      </c>
      <c r="BV594" s="16">
        <f t="shared" si="447"/>
        <v>0</v>
      </c>
      <c r="BW594" s="34">
        <f t="shared" si="428"/>
        <v>-0.51918012883071585</v>
      </c>
      <c r="BX594" s="34">
        <f t="shared" si="429"/>
        <v>5.506983231056959E-2</v>
      </c>
      <c r="BY594" s="34">
        <f t="shared" si="448"/>
        <v>-4.3565900771799115E-2</v>
      </c>
      <c r="BZ594" s="34">
        <f t="shared" si="449"/>
        <v>0.16922539909731513</v>
      </c>
      <c r="CA594" s="19">
        <f t="shared" si="430"/>
        <v>0.12769765676989145</v>
      </c>
      <c r="CB594" s="16"/>
      <c r="CC594" s="5">
        <f t="shared" si="431"/>
        <v>27425</v>
      </c>
      <c r="CD594" s="6">
        <f t="shared" si="432"/>
        <v>2.9204727626794876E-4</v>
      </c>
      <c r="CE594" s="19">
        <f t="shared" si="433"/>
        <v>4.0305150848348319</v>
      </c>
      <c r="CF594" s="4">
        <f t="shared" si="434"/>
        <v>1.1771009524828931E-3</v>
      </c>
      <c r="CG594" s="3">
        <f>IF('Ponderación por derecho'!$D$20="Error ponderación","",CF594/$CF$1127)</f>
        <v>7.9079602304732975E-4</v>
      </c>
      <c r="CH594" s="39"/>
    </row>
    <row r="595" spans="1:86" ht="18.95" customHeight="1">
      <c r="A595" s="7">
        <v>27430</v>
      </c>
      <c r="B595" s="7" t="s">
        <v>518</v>
      </c>
      <c r="C595" s="7" t="s">
        <v>529</v>
      </c>
      <c r="D595" s="5">
        <v>0</v>
      </c>
      <c r="E595" s="5">
        <v>3105</v>
      </c>
      <c r="F595" s="5">
        <v>96.933109999999999</v>
      </c>
      <c r="G595" s="5">
        <v>74.962220000000002</v>
      </c>
      <c r="H595" s="5">
        <v>75.541560000000004</v>
      </c>
      <c r="I595" s="5">
        <v>67.103269999999995</v>
      </c>
      <c r="J595" s="5">
        <v>42.861460000000001</v>
      </c>
      <c r="K595" s="85"/>
      <c r="L595" s="85">
        <v>1.8596000000000001E-3</v>
      </c>
      <c r="M595" s="85"/>
      <c r="N595" s="85"/>
      <c r="O595" s="85">
        <v>0</v>
      </c>
      <c r="P595" s="85">
        <v>2.9959800000000002E-2</v>
      </c>
      <c r="Q595" s="85">
        <v>0</v>
      </c>
      <c r="R595" s="85">
        <v>0</v>
      </c>
      <c r="S595" s="85">
        <v>0</v>
      </c>
      <c r="T595" s="5">
        <v>0.99039860000000002</v>
      </c>
      <c r="U595" s="5">
        <v>0.35900650000000001</v>
      </c>
      <c r="V595" s="5">
        <v>0.77415990000000001</v>
      </c>
      <c r="W595" s="5">
        <v>0.76059279999999996</v>
      </c>
      <c r="X595" s="5">
        <v>0.9455228</v>
      </c>
      <c r="Y595" s="5">
        <v>0.89876849999999997</v>
      </c>
      <c r="Z595" s="5">
        <v>1.6949200000000001E-2</v>
      </c>
      <c r="AA595" s="5">
        <v>0</v>
      </c>
      <c r="AB595" s="5">
        <v>6.4411999999999998E-4</v>
      </c>
      <c r="AC595" s="5">
        <v>0.33610000000000001</v>
      </c>
      <c r="AD595" s="40">
        <v>0</v>
      </c>
      <c r="AE595" s="19">
        <v>0.65943399999999996</v>
      </c>
      <c r="AF595" s="5">
        <v>1</v>
      </c>
      <c r="AG595" s="5">
        <v>1</v>
      </c>
      <c r="AH595" s="32">
        <v>0</v>
      </c>
      <c r="AI595" s="32">
        <v>0</v>
      </c>
      <c r="AJ595" s="32">
        <v>1</v>
      </c>
      <c r="AK595" s="16"/>
      <c r="AL595" s="34">
        <f t="shared" si="405"/>
        <v>1.6772581528905763</v>
      </c>
      <c r="AM595" s="34">
        <f t="shared" si="406"/>
        <v>1.8827849614478824</v>
      </c>
      <c r="AN595" s="34">
        <f t="shared" si="407"/>
        <v>0.13645130844908085</v>
      </c>
      <c r="AO595" s="34">
        <f t="shared" si="408"/>
        <v>4.2309513423179466</v>
      </c>
      <c r="AP595" s="34">
        <f t="shared" si="409"/>
        <v>1.36056417498993</v>
      </c>
      <c r="AQ595" s="34" t="str">
        <f t="shared" si="410"/>
        <v/>
      </c>
      <c r="AR595" s="34">
        <f t="shared" si="411"/>
        <v>-0.54403555311868657</v>
      </c>
      <c r="AS595" s="34" t="str">
        <f t="shared" si="412"/>
        <v/>
      </c>
      <c r="AT595" s="34" t="str">
        <f t="shared" si="413"/>
        <v/>
      </c>
      <c r="AU595" s="34">
        <f t="shared" si="414"/>
        <v>-0.42992876172112682</v>
      </c>
      <c r="AV595" s="34">
        <f t="shared" si="415"/>
        <v>7.6581017938264911E-2</v>
      </c>
      <c r="AW595" s="34">
        <f t="shared" si="416"/>
        <v>-0.41165100414070804</v>
      </c>
      <c r="AX595" s="34">
        <f t="shared" si="417"/>
        <v>-0.20200785050292994</v>
      </c>
      <c r="AY595" s="34">
        <f t="shared" si="418"/>
        <v>-0.21011422768154267</v>
      </c>
      <c r="AZ595" s="34">
        <f t="shared" si="419"/>
        <v>0.84095094336111609</v>
      </c>
      <c r="BA595" s="34">
        <f t="shared" si="420"/>
        <v>1.4586963983286376</v>
      </c>
      <c r="BB595" s="34">
        <f t="shared" si="421"/>
        <v>-0.64347294016735912</v>
      </c>
      <c r="BC595" s="34">
        <f t="shared" si="422"/>
        <v>1.432386587058524</v>
      </c>
      <c r="BD595" s="34">
        <f t="shared" si="423"/>
        <v>1.6594184483267294</v>
      </c>
      <c r="BE595" s="34">
        <f t="shared" si="424"/>
        <v>0.56544705246847382</v>
      </c>
      <c r="BF595" s="34">
        <f t="shared" si="425"/>
        <v>-0.846589100472244</v>
      </c>
      <c r="BG595" s="34">
        <f t="shared" si="426"/>
        <v>-0.258133953880894</v>
      </c>
      <c r="BH595" s="34">
        <f t="shared" si="427"/>
        <v>-9.9008283620887483E-2</v>
      </c>
      <c r="BI595" s="19">
        <f t="shared" si="435"/>
        <v>0.79757385338885922</v>
      </c>
      <c r="BJ595" s="19">
        <f t="shared" si="436"/>
        <v>0.23175882272061221</v>
      </c>
      <c r="BK595" s="19">
        <f t="shared" si="437"/>
        <v>1.5548223699745503</v>
      </c>
      <c r="BL595" s="19">
        <f t="shared" si="438"/>
        <v>1.6772581528905763</v>
      </c>
      <c r="BM595" s="19">
        <f t="shared" si="439"/>
        <v>0.86335128719851084</v>
      </c>
      <c r="BN595" s="19">
        <f t="shared" si="440"/>
        <v>0.77309540776577157</v>
      </c>
      <c r="BO595" s="19">
        <f t="shared" si="441"/>
        <v>1.553417093846118</v>
      </c>
      <c r="BP595" s="19">
        <f t="shared" si="442"/>
        <v>0.73762515119382321</v>
      </c>
      <c r="BQ595" s="19">
        <f t="shared" si="443"/>
        <v>0.20685160824559656</v>
      </c>
      <c r="BR595" s="19">
        <f t="shared" si="444"/>
        <v>0.40300332377604658</v>
      </c>
      <c r="BS595" s="19">
        <f t="shared" si="445"/>
        <v>0.4560452138627154</v>
      </c>
      <c r="BT595" s="19">
        <f>IF(AND('[1]Ponderación por derecho'!$B$13&lt;&gt;1,'[1]Ponderación por derecho'!$B$13&lt;&gt;0),"Error ponderación",IFERROR(IF(SUM($BI$1126:$BS$1126)=0,0,SUMPRODUCT($BI$1126:$BS$1126,BI595:BS595)),""))</f>
        <v>1.0549889337969129</v>
      </c>
      <c r="BU595" s="34">
        <f t="shared" si="446"/>
        <v>1.0710617609713904</v>
      </c>
      <c r="BV595" s="16">
        <f t="shared" si="447"/>
        <v>1</v>
      </c>
      <c r="BW595" s="34">
        <f t="shared" si="428"/>
        <v>-2.5515097781197196</v>
      </c>
      <c r="BX595" s="34">
        <f t="shared" si="429"/>
        <v>-4.9550489627895586E-2</v>
      </c>
      <c r="BY595" s="34">
        <f t="shared" si="448"/>
        <v>-4.3565900771799115E-2</v>
      </c>
      <c r="BZ595" s="34">
        <f t="shared" si="449"/>
        <v>0.88154205617313808</v>
      </c>
      <c r="CA595" s="19">
        <f t="shared" si="430"/>
        <v>0.66911753989004397</v>
      </c>
      <c r="CB595" s="16"/>
      <c r="CC595" s="5">
        <f t="shared" si="431"/>
        <v>27430</v>
      </c>
      <c r="CD595" s="6">
        <f t="shared" si="432"/>
        <v>4.5408452319077662E-4</v>
      </c>
      <c r="CE595" s="19">
        <f t="shared" si="433"/>
        <v>6.9132142199399942</v>
      </c>
      <c r="CF595" s="4">
        <f t="shared" si="434"/>
        <v>3.1391835827771488E-3</v>
      </c>
      <c r="CG595" s="3">
        <f>IF('Ponderación por derecho'!$D$20="Error ponderación","",CF595/$CF$1127)</f>
        <v>2.1089558101531781E-3</v>
      </c>
      <c r="CH595" s="39"/>
    </row>
    <row r="596" spans="1:86" ht="18.95" customHeight="1">
      <c r="A596" s="7">
        <v>27450</v>
      </c>
      <c r="B596" s="7" t="s">
        <v>518</v>
      </c>
      <c r="C596" s="7" t="s">
        <v>528</v>
      </c>
      <c r="D596" s="5">
        <v>0</v>
      </c>
      <c r="E596" s="5">
        <v>4106</v>
      </c>
      <c r="F596" s="5">
        <v>91.187659999999994</v>
      </c>
      <c r="G596" s="5">
        <v>68.255420000000001</v>
      </c>
      <c r="H596" s="5">
        <v>79.462639999999993</v>
      </c>
      <c r="I596" s="5">
        <v>50.312840000000001</v>
      </c>
      <c r="J596" s="5">
        <v>35.553919999999998</v>
      </c>
      <c r="K596" s="85"/>
      <c r="L596" s="85">
        <v>2.7311000000000002E-3</v>
      </c>
      <c r="M596" s="85">
        <v>2.5012300000000001E-2</v>
      </c>
      <c r="N596" s="85"/>
      <c r="O596" s="85">
        <v>4.8701999999999999E-3</v>
      </c>
      <c r="P596" s="85">
        <v>5.7225000000000002E-3</v>
      </c>
      <c r="Q596" s="85">
        <v>4.2867200000000001E-2</v>
      </c>
      <c r="R596" s="85">
        <v>2.80328E-2</v>
      </c>
      <c r="S596" s="85">
        <v>1.3129999999999999E-4</v>
      </c>
      <c r="T596" s="5">
        <v>0.98953340000000001</v>
      </c>
      <c r="U596" s="5">
        <v>0.2869603</v>
      </c>
      <c r="V596" s="5">
        <v>0.74858259999999999</v>
      </c>
      <c r="W596" s="5">
        <v>0.71870909999999999</v>
      </c>
      <c r="X596" s="5">
        <v>0.96380290000000002</v>
      </c>
      <c r="Y596" s="5">
        <v>0.90667249999999999</v>
      </c>
      <c r="Z596" s="5">
        <v>2.32558E-2</v>
      </c>
      <c r="AA596" s="5">
        <v>0</v>
      </c>
      <c r="AB596" s="5">
        <v>2.4355000000000001E-4</v>
      </c>
      <c r="AC596" s="5">
        <v>0.54530000000000001</v>
      </c>
      <c r="AD596" s="40">
        <v>0</v>
      </c>
      <c r="AE596" s="19" t="s">
        <v>1121</v>
      </c>
      <c r="AF596" s="5">
        <v>1</v>
      </c>
      <c r="AG596" s="5">
        <v>0</v>
      </c>
      <c r="AH596" s="32">
        <v>0</v>
      </c>
      <c r="AI596" s="32">
        <v>0</v>
      </c>
      <c r="AJ596" s="32">
        <v>1</v>
      </c>
      <c r="AK596" s="16"/>
      <c r="AL596" s="34">
        <f t="shared" si="405"/>
        <v>1.326539233888504</v>
      </c>
      <c r="AM596" s="34">
        <f t="shared" si="406"/>
        <v>1.2090807351491706</v>
      </c>
      <c r="AN596" s="34">
        <f t="shared" si="407"/>
        <v>0.6079365469150676</v>
      </c>
      <c r="AO596" s="34">
        <f t="shared" si="408"/>
        <v>2.7323134446433373</v>
      </c>
      <c r="AP596" s="34">
        <f t="shared" si="409"/>
        <v>0.80862670640450462</v>
      </c>
      <c r="AQ596" s="34" t="str">
        <f t="shared" si="410"/>
        <v/>
      </c>
      <c r="AR596" s="34">
        <f t="shared" si="411"/>
        <v>-0.51353515970729924</v>
      </c>
      <c r="AS596" s="34">
        <f t="shared" si="412"/>
        <v>-0.57074242898822791</v>
      </c>
      <c r="AT596" s="34" t="str">
        <f t="shared" si="413"/>
        <v/>
      </c>
      <c r="AU596" s="34">
        <f t="shared" si="414"/>
        <v>-0.30620447571527459</v>
      </c>
      <c r="AV596" s="34">
        <f t="shared" si="415"/>
        <v>-0.51024601177301399</v>
      </c>
      <c r="AW596" s="34">
        <f t="shared" si="416"/>
        <v>0.78927632564946004</v>
      </c>
      <c r="AX596" s="34">
        <f t="shared" si="417"/>
        <v>0.69323386892399141</v>
      </c>
      <c r="AY596" s="34">
        <f t="shared" si="418"/>
        <v>-0.20501638063559691</v>
      </c>
      <c r="AZ596" s="34">
        <f t="shared" si="419"/>
        <v>0.8259203766496469</v>
      </c>
      <c r="BA596" s="34">
        <f t="shared" si="420"/>
        <v>0.7738640247235854</v>
      </c>
      <c r="BB596" s="34">
        <f t="shared" si="421"/>
        <v>-1.2708593454302615</v>
      </c>
      <c r="BC596" s="34">
        <f t="shared" si="422"/>
        <v>0.96466055888764579</v>
      </c>
      <c r="BD596" s="34">
        <f t="shared" si="423"/>
        <v>1.8784937009152178</v>
      </c>
      <c r="BE596" s="34">
        <f t="shared" si="424"/>
        <v>0.686300006733505</v>
      </c>
      <c r="BF596" s="34">
        <f t="shared" si="425"/>
        <v>-0.78349383824966568</v>
      </c>
      <c r="BG596" s="34">
        <f t="shared" si="426"/>
        <v>-0.258133953880894</v>
      </c>
      <c r="BH596" s="34">
        <f t="shared" si="427"/>
        <v>-0.10899333140692581</v>
      </c>
      <c r="BI596" s="19">
        <f t="shared" si="435"/>
        <v>0.6909002858193265</v>
      </c>
      <c r="BJ596" s="19">
        <f t="shared" si="436"/>
        <v>-0.19177125666279671</v>
      </c>
      <c r="BK596" s="19">
        <f t="shared" si="437"/>
        <v>0.57348578792930727</v>
      </c>
      <c r="BL596" s="19">
        <f t="shared" si="438"/>
        <v>1.326539233888504</v>
      </c>
      <c r="BM596" s="19">
        <f t="shared" si="439"/>
        <v>0.79363864386814942</v>
      </c>
      <c r="BN596" s="19">
        <f t="shared" si="440"/>
        <v>0.50086440961633161</v>
      </c>
      <c r="BO596" s="19">
        <f t="shared" si="441"/>
        <v>1.4491700489808146</v>
      </c>
      <c r="BP596" s="19">
        <f t="shared" si="442"/>
        <v>1.0098865514062476</v>
      </c>
      <c r="BQ596" s="19">
        <f t="shared" si="443"/>
        <v>0.11267633833441382</v>
      </c>
      <c r="BR596" s="19">
        <f t="shared" si="444"/>
        <v>0.28779629979067106</v>
      </c>
      <c r="BS596" s="19">
        <f t="shared" si="445"/>
        <v>0.33750984061532713</v>
      </c>
      <c r="BT596" s="19">
        <f>IF(AND('[1]Ponderación por derecho'!$B$13&lt;&gt;1,'[1]Ponderación por derecho'!$B$13&lt;&gt;0),"Error ponderación",IFERROR(IF(SUM($BI$1126:$BS$1126)=0,0,SUMPRODUCT($BI$1126:$BS$1126,BI596:BS596)),""))</f>
        <v>0.83649009604274749</v>
      </c>
      <c r="BU596" s="34">
        <f t="shared" si="446"/>
        <v>0.85030436364409512</v>
      </c>
      <c r="BV596" s="16">
        <f t="shared" si="447"/>
        <v>0</v>
      </c>
      <c r="BW596" s="34">
        <f t="shared" si="428"/>
        <v>0.47671930045050614</v>
      </c>
      <c r="BX596" s="34">
        <f t="shared" si="429"/>
        <v>-4.9550489627895586E-2</v>
      </c>
      <c r="BY596" s="34" t="str">
        <f t="shared" si="448"/>
        <v/>
      </c>
      <c r="BZ596" s="34">
        <f t="shared" si="449"/>
        <v>-0.21358440541130527</v>
      </c>
      <c r="CA596" s="19">
        <f t="shared" si="430"/>
        <v>-0.1632696223965758</v>
      </c>
      <c r="CB596" s="16"/>
      <c r="CC596" s="5">
        <f t="shared" si="431"/>
        <v>27450</v>
      </c>
      <c r="CD596" s="6">
        <f t="shared" si="432"/>
        <v>6.0047376883134583E-4</v>
      </c>
      <c r="CE596" s="19">
        <f t="shared" si="433"/>
        <v>2.5449369980442538</v>
      </c>
      <c r="CF596" s="4">
        <f t="shared" si="434"/>
        <v>1.5281679106539645E-3</v>
      </c>
      <c r="CG596" s="3">
        <f>IF('Ponderación por derecho'!$D$20="Error ponderación","",CF596/$CF$1127)</f>
        <v>1.0266486521352679E-3</v>
      </c>
      <c r="CH596" s="39"/>
    </row>
    <row r="597" spans="1:86" ht="18.95" customHeight="1">
      <c r="A597" s="7">
        <v>27491</v>
      </c>
      <c r="B597" s="7" t="s">
        <v>518</v>
      </c>
      <c r="C597" s="7" t="s">
        <v>527</v>
      </c>
      <c r="D597" s="5">
        <v>0</v>
      </c>
      <c r="E597" s="5">
        <v>1057</v>
      </c>
      <c r="F597" s="5">
        <v>98.388229999999993</v>
      </c>
      <c r="G597" s="5">
        <v>76.920689999999993</v>
      </c>
      <c r="H597" s="5">
        <v>98.543989999999994</v>
      </c>
      <c r="I597" s="5">
        <v>54.306069999999998</v>
      </c>
      <c r="J597" s="5">
        <v>34.696399999999997</v>
      </c>
      <c r="K597" s="85"/>
      <c r="L597" s="85">
        <v>0</v>
      </c>
      <c r="M597" s="85"/>
      <c r="N597" s="85"/>
      <c r="O597" s="85">
        <v>0</v>
      </c>
      <c r="P597" s="85">
        <v>4.8679999999999999E-3</v>
      </c>
      <c r="Q597" s="85">
        <v>3.3882900000000001E-2</v>
      </c>
      <c r="R597" s="85">
        <v>1.08763E-2</v>
      </c>
      <c r="S597" s="85">
        <v>3.6708999999999999E-3</v>
      </c>
      <c r="T597" s="5">
        <v>0.96639350000000002</v>
      </c>
      <c r="U597" s="5">
        <v>0.18852459999999999</v>
      </c>
      <c r="V597" s="5">
        <v>0.79262290000000002</v>
      </c>
      <c r="W597" s="5">
        <v>0.68360659999999995</v>
      </c>
      <c r="X597" s="5">
        <v>0.92295079999999996</v>
      </c>
      <c r="Y597" s="5">
        <v>0.79590170000000005</v>
      </c>
      <c r="Z597" s="5">
        <v>1.4705899999999999E-2</v>
      </c>
      <c r="AA597" s="5">
        <v>8.0416299999999993E-3</v>
      </c>
      <c r="AB597" s="5">
        <v>1.9867550000000001E-2</v>
      </c>
      <c r="AC597" s="5">
        <v>0.56689999999999996</v>
      </c>
      <c r="AD597" s="40">
        <v>1481176.9157994324</v>
      </c>
      <c r="AE597" s="19">
        <v>0.3056604</v>
      </c>
      <c r="AF597" s="5">
        <v>0</v>
      </c>
      <c r="AG597" s="5">
        <v>0</v>
      </c>
      <c r="AH597" s="32">
        <v>0</v>
      </c>
      <c r="AI597" s="32">
        <v>0</v>
      </c>
      <c r="AJ597" s="32">
        <v>1</v>
      </c>
      <c r="AK597" s="16"/>
      <c r="AL597" s="34">
        <f t="shared" si="405"/>
        <v>1.7660828948025751</v>
      </c>
      <c r="AM597" s="34">
        <f t="shared" si="406"/>
        <v>2.0795150735847034</v>
      </c>
      <c r="AN597" s="34">
        <f t="shared" si="407"/>
        <v>2.902349018734816</v>
      </c>
      <c r="AO597" s="34">
        <f t="shared" si="408"/>
        <v>3.0887311070933863</v>
      </c>
      <c r="AP597" s="34">
        <f t="shared" si="409"/>
        <v>0.74385834139228779</v>
      </c>
      <c r="AQ597" s="34" t="str">
        <f t="shared" si="410"/>
        <v/>
      </c>
      <c r="AR597" s="34">
        <f t="shared" si="411"/>
        <v>-0.60911705809610017</v>
      </c>
      <c r="AS597" s="34" t="str">
        <f t="shared" si="412"/>
        <v/>
      </c>
      <c r="AT597" s="34" t="str">
        <f t="shared" si="413"/>
        <v/>
      </c>
      <c r="AU597" s="34">
        <f t="shared" si="414"/>
        <v>-0.42992876172112682</v>
      </c>
      <c r="AV597" s="34">
        <f t="shared" si="415"/>
        <v>-0.53093493739130848</v>
      </c>
      <c r="AW597" s="34">
        <f t="shared" si="416"/>
        <v>0.53758059070447162</v>
      </c>
      <c r="AX597" s="34">
        <f t="shared" si="417"/>
        <v>0.14533231933394061</v>
      </c>
      <c r="AY597" s="34">
        <f t="shared" si="418"/>
        <v>-6.7588053112142027E-2</v>
      </c>
      <c r="AZ597" s="34">
        <f t="shared" si="419"/>
        <v>0.42392568103392447</v>
      </c>
      <c r="BA597" s="34">
        <f t="shared" si="420"/>
        <v>-0.16181272267565067</v>
      </c>
      <c r="BB597" s="34">
        <f t="shared" si="421"/>
        <v>-0.19059342589615147</v>
      </c>
      <c r="BC597" s="34">
        <f t="shared" si="422"/>
        <v>0.57266193164439172</v>
      </c>
      <c r="BD597" s="34">
        <f t="shared" si="423"/>
        <v>1.3889075320063942</v>
      </c>
      <c r="BE597" s="34">
        <f t="shared" si="424"/>
        <v>-1.0073966565130628</v>
      </c>
      <c r="BF597" s="34">
        <f t="shared" si="425"/>
        <v>-0.86903250924145559</v>
      </c>
      <c r="BG597" s="34">
        <f t="shared" si="426"/>
        <v>0.37046462996505702</v>
      </c>
      <c r="BH597" s="34">
        <f t="shared" si="427"/>
        <v>0.38017604661243742</v>
      </c>
      <c r="BI597" s="19">
        <f t="shared" si="435"/>
        <v>1.3702681480295826</v>
      </c>
      <c r="BJ597" s="19">
        <f t="shared" si="436"/>
        <v>0.42660152986415056</v>
      </c>
      <c r="BK597" s="19">
        <f t="shared" si="437"/>
        <v>1.1693724132234835</v>
      </c>
      <c r="BL597" s="19">
        <f t="shared" si="438"/>
        <v>1.7660828948025751</v>
      </c>
      <c r="BM597" s="19">
        <f t="shared" si="439"/>
        <v>0.56761237055918501</v>
      </c>
      <c r="BN597" s="19">
        <f t="shared" si="440"/>
        <v>7.5917100299401311E-2</v>
      </c>
      <c r="BO597" s="19">
        <f t="shared" si="441"/>
        <v>1.3500791262772609</v>
      </c>
      <c r="BP597" s="19">
        <f t="shared" si="442"/>
        <v>0.95570760706825786</v>
      </c>
      <c r="BQ597" s="19">
        <f t="shared" si="443"/>
        <v>0.27648744414965915</v>
      </c>
      <c r="BR597" s="19">
        <f t="shared" si="444"/>
        <v>0.68965315721849674</v>
      </c>
      <c r="BS597" s="19">
        <f t="shared" si="445"/>
        <v>0.69289029610095687</v>
      </c>
      <c r="BT597" s="19">
        <f>IF(AND('[1]Ponderación por derecho'!$B$13&lt;&gt;1,'[1]Ponderación por derecho'!$B$13&lt;&gt;0),"Error ponderación",IFERROR(IF(SUM($BI$1126:$BS$1126)=0,0,SUMPRODUCT($BI$1126:$BS$1126,BI597:BS597)),""))</f>
        <v>0.78313499920128093</v>
      </c>
      <c r="BU597" s="34">
        <f t="shared" si="446"/>
        <v>0.79639775052920037</v>
      </c>
      <c r="BV597" s="16">
        <f t="shared" si="447"/>
        <v>0</v>
      </c>
      <c r="BW597" s="34">
        <f t="shared" si="428"/>
        <v>0.78938540034112148</v>
      </c>
      <c r="BX597" s="34">
        <f t="shared" si="429"/>
        <v>3.3842361570265156E-2</v>
      </c>
      <c r="BY597" s="34">
        <f t="shared" si="448"/>
        <v>-1.5049846161078779</v>
      </c>
      <c r="BZ597" s="34">
        <f t="shared" si="449"/>
        <v>0.22725228473216377</v>
      </c>
      <c r="CA597" s="19">
        <f t="shared" si="430"/>
        <v>0.1718029143490386</v>
      </c>
      <c r="CB597" s="16"/>
      <c r="CC597" s="5">
        <f t="shared" si="431"/>
        <v>27491</v>
      </c>
      <c r="CD597" s="6">
        <f t="shared" si="432"/>
        <v>1.5457885378829337E-4</v>
      </c>
      <c r="CE597" s="19">
        <f t="shared" si="433"/>
        <v>2.5768698755191379</v>
      </c>
      <c r="CF597" s="4">
        <f t="shared" si="434"/>
        <v>3.9832959171933054E-4</v>
      </c>
      <c r="CG597" s="3">
        <f>IF('Ponderación por derecho'!$D$20="Error ponderación","",CF597/$CF$1127)</f>
        <v>2.6760445340671919E-4</v>
      </c>
      <c r="CH597" s="39"/>
    </row>
    <row r="598" spans="1:86" ht="18.95" customHeight="1">
      <c r="A598" s="7">
        <v>27495</v>
      </c>
      <c r="B598" s="7" t="s">
        <v>518</v>
      </c>
      <c r="C598" s="7" t="s">
        <v>526</v>
      </c>
      <c r="D598" s="5">
        <v>0</v>
      </c>
      <c r="E598" s="5">
        <v>1407</v>
      </c>
      <c r="F598" s="5">
        <v>81.715649999999997</v>
      </c>
      <c r="G598" s="5">
        <v>61.289250000000003</v>
      </c>
      <c r="H598" s="5">
        <v>83.032730000000001</v>
      </c>
      <c r="I598" s="5">
        <v>28.724119999999999</v>
      </c>
      <c r="J598" s="5">
        <v>28.697399999999998</v>
      </c>
      <c r="K598" s="85">
        <v>9.9885000000000009E-3</v>
      </c>
      <c r="L598" s="85">
        <v>3.8092999999999998E-3</v>
      </c>
      <c r="M598" s="85"/>
      <c r="N598" s="85"/>
      <c r="O598" s="85">
        <v>0</v>
      </c>
      <c r="P598" s="85">
        <v>0</v>
      </c>
      <c r="Q598" s="85">
        <v>0</v>
      </c>
      <c r="R598" s="85">
        <v>0</v>
      </c>
      <c r="S598" s="85">
        <v>0</v>
      </c>
      <c r="T598" s="5">
        <v>0.97951350000000004</v>
      </c>
      <c r="U598" s="5">
        <v>0.33546730000000002</v>
      </c>
      <c r="V598" s="5">
        <v>0.82522399999999996</v>
      </c>
      <c r="W598" s="5">
        <v>0.7887324</v>
      </c>
      <c r="X598" s="5">
        <v>0.93854029999999999</v>
      </c>
      <c r="Y598" s="5">
        <v>0.88284249999999997</v>
      </c>
      <c r="Z598" s="5">
        <v>2.85714E-2</v>
      </c>
      <c r="AA598" s="5">
        <v>1.0660999999999999E-3</v>
      </c>
      <c r="AB598" s="5">
        <v>2.1321999999999999E-3</v>
      </c>
      <c r="AC598" s="5">
        <v>0.56989999999999996</v>
      </c>
      <c r="AD598" s="40">
        <v>2132.1961620469083</v>
      </c>
      <c r="AE598" s="19">
        <v>0.65943399999999996</v>
      </c>
      <c r="AF598" s="5">
        <v>0</v>
      </c>
      <c r="AG598" s="5">
        <v>0</v>
      </c>
      <c r="AH598" s="32">
        <v>0</v>
      </c>
      <c r="AI598" s="32">
        <v>0</v>
      </c>
      <c r="AJ598" s="32">
        <v>1</v>
      </c>
      <c r="AK598" s="16"/>
      <c r="AL598" s="34">
        <f t="shared" si="405"/>
        <v>0.74834029246932643</v>
      </c>
      <c r="AM598" s="34">
        <f t="shared" si="406"/>
        <v>0.50932255388309811</v>
      </c>
      <c r="AN598" s="34">
        <f t="shared" si="407"/>
        <v>1.0372174427384231</v>
      </c>
      <c r="AO598" s="34">
        <f t="shared" si="408"/>
        <v>0.80540186737665564</v>
      </c>
      <c r="AP598" s="34">
        <f t="shared" si="409"/>
        <v>0.2907547149949003</v>
      </c>
      <c r="AQ598" s="34">
        <f t="shared" si="410"/>
        <v>-0.11034797276761685</v>
      </c>
      <c r="AR598" s="34">
        <f t="shared" si="411"/>
        <v>-0.47580076593087023</v>
      </c>
      <c r="AS598" s="34" t="str">
        <f t="shared" si="412"/>
        <v/>
      </c>
      <c r="AT598" s="34" t="str">
        <f t="shared" si="413"/>
        <v/>
      </c>
      <c r="AU598" s="34">
        <f t="shared" si="414"/>
        <v>-0.42992876172112682</v>
      </c>
      <c r="AV598" s="34">
        <f t="shared" si="415"/>
        <v>-0.64879765232385067</v>
      </c>
      <c r="AW598" s="34">
        <f t="shared" si="416"/>
        <v>-0.41165100414070804</v>
      </c>
      <c r="AX598" s="34">
        <f t="shared" si="417"/>
        <v>-0.20200785050292994</v>
      </c>
      <c r="AY598" s="34">
        <f t="shared" si="418"/>
        <v>-0.21011422768154267</v>
      </c>
      <c r="AZ598" s="34">
        <f t="shared" si="419"/>
        <v>0.6518510569637378</v>
      </c>
      <c r="BA598" s="34">
        <f t="shared" si="420"/>
        <v>1.234945441182195</v>
      </c>
      <c r="BB598" s="34">
        <f t="shared" si="421"/>
        <v>0.60907999297981841</v>
      </c>
      <c r="BC598" s="34">
        <f t="shared" si="422"/>
        <v>1.7466287228372941</v>
      </c>
      <c r="BD598" s="34">
        <f t="shared" si="423"/>
        <v>1.5757376724448076</v>
      </c>
      <c r="BE598" s="34">
        <f t="shared" si="424"/>
        <v>0.32193691208071062</v>
      </c>
      <c r="BF598" s="34">
        <f t="shared" si="425"/>
        <v>-0.73031317420400932</v>
      </c>
      <c r="BG598" s="34">
        <f t="shared" si="426"/>
        <v>-0.1747989894224237</v>
      </c>
      <c r="BH598" s="34">
        <f t="shared" si="427"/>
        <v>-6.1914767108298102E-2</v>
      </c>
      <c r="BI598" s="19">
        <f t="shared" si="435"/>
        <v>0.72060497038433369</v>
      </c>
      <c r="BJ598" s="19">
        <f t="shared" si="436"/>
        <v>0.21420059364401545</v>
      </c>
      <c r="BK598" s="19">
        <f t="shared" si="437"/>
        <v>1.2474845076533103</v>
      </c>
      <c r="BL598" s="19">
        <f t="shared" si="438"/>
        <v>0.74834029246932643</v>
      </c>
      <c r="BM598" s="19">
        <f t="shared" si="439"/>
        <v>0.47885454190619364</v>
      </c>
      <c r="BN598" s="19">
        <f t="shared" si="440"/>
        <v>0.14049318407539546</v>
      </c>
      <c r="BO598" s="19">
        <f t="shared" si="441"/>
        <v>0.34853397339989511</v>
      </c>
      <c r="BP598" s="19">
        <f t="shared" si="442"/>
        <v>0.27316622098319826</v>
      </c>
      <c r="BQ598" s="19">
        <f t="shared" si="443"/>
        <v>-6.4029036472075182E-2</v>
      </c>
      <c r="BR598" s="19">
        <f t="shared" si="444"/>
        <v>0.12114235845512004</v>
      </c>
      <c r="BS598" s="19">
        <f t="shared" si="445"/>
        <v>0.15877043255982856</v>
      </c>
      <c r="BT598" s="19">
        <f>IF(AND('[1]Ponderación por derecho'!$B$13&lt;&gt;1,'[1]Ponderación por derecho'!$B$13&lt;&gt;0),"Error ponderación",IFERROR(IF(SUM($BI$1126:$BS$1126)=0,0,SUMPRODUCT($BI$1126:$BS$1126,BI598:BS598)),""))</f>
        <v>0.25925506065136927</v>
      </c>
      <c r="BU598" s="34">
        <f t="shared" si="446"/>
        <v>0.26710261589612289</v>
      </c>
      <c r="BV598" s="16">
        <f t="shared" si="447"/>
        <v>0</v>
      </c>
      <c r="BW598" s="34">
        <f t="shared" si="428"/>
        <v>0.83281124754815161</v>
      </c>
      <c r="BX598" s="34">
        <f t="shared" si="429"/>
        <v>-4.9430443254386662E-2</v>
      </c>
      <c r="BY598" s="34">
        <f t="shared" si="448"/>
        <v>-4.3565900771799115E-2</v>
      </c>
      <c r="BZ598" s="34">
        <f t="shared" si="449"/>
        <v>-0.2466049678406553</v>
      </c>
      <c r="CA598" s="19">
        <f t="shared" si="430"/>
        <v>-0.18836799525290138</v>
      </c>
      <c r="CB598" s="16"/>
      <c r="CC598" s="5">
        <f t="shared" si="431"/>
        <v>27495</v>
      </c>
      <c r="CD598" s="6">
        <f t="shared" si="432"/>
        <v>2.0576390471156931E-4</v>
      </c>
      <c r="CE598" s="19">
        <f t="shared" si="433"/>
        <v>1.3391393019024032</v>
      </c>
      <c r="CF598" s="4">
        <f t="shared" si="434"/>
        <v>2.7554653171216355E-4</v>
      </c>
      <c r="CG598" s="3">
        <f>IF('Ponderación por derecho'!$D$20="Error ponderación","",CF598/$CF$1127)</f>
        <v>1.8511674889298046E-4</v>
      </c>
      <c r="CH598" s="39"/>
    </row>
    <row r="599" spans="1:86" ht="18.95" customHeight="1">
      <c r="A599" s="7">
        <v>27580</v>
      </c>
      <c r="B599" s="7" t="s">
        <v>518</v>
      </c>
      <c r="C599" s="7" t="s">
        <v>525</v>
      </c>
      <c r="D599" s="5">
        <v>0</v>
      </c>
      <c r="E599" s="5">
        <v>1326</v>
      </c>
      <c r="F599" s="5">
        <v>98.408619999999999</v>
      </c>
      <c r="G599" s="5">
        <v>80.873720000000006</v>
      </c>
      <c r="H599" s="5">
        <v>91.226140000000001</v>
      </c>
      <c r="I599" s="5">
        <v>40.345080000000003</v>
      </c>
      <c r="J599" s="5">
        <v>46.226140000000001</v>
      </c>
      <c r="K599" s="85">
        <v>8.8322000000000001E-3</v>
      </c>
      <c r="L599" s="85">
        <v>5.3889300000000001E-2</v>
      </c>
      <c r="M599" s="85">
        <v>3.14609E-2</v>
      </c>
      <c r="N599" s="85">
        <v>0</v>
      </c>
      <c r="O599" s="85">
        <v>1.0722300000000001E-2</v>
      </c>
      <c r="P599" s="85">
        <v>3.8851499999999997E-2</v>
      </c>
      <c r="Q599" s="85">
        <v>1.7172199999999999E-2</v>
      </c>
      <c r="R599" s="85">
        <v>2.6800000000000001E-3</v>
      </c>
      <c r="S599" s="85">
        <v>2.5032000000000001E-3</v>
      </c>
      <c r="T599" s="5">
        <v>0.99146109999999998</v>
      </c>
      <c r="U599" s="5">
        <v>0.1532258</v>
      </c>
      <c r="V599" s="5">
        <v>0.81451609999999997</v>
      </c>
      <c r="W599" s="5">
        <v>0.71774199999999999</v>
      </c>
      <c r="X599" s="5">
        <v>0.95683110000000005</v>
      </c>
      <c r="Y599" s="5">
        <v>0.89278939999999996</v>
      </c>
      <c r="Z599" s="5">
        <v>0</v>
      </c>
      <c r="AA599" s="5">
        <v>3.7707399999999999E-3</v>
      </c>
      <c r="AB599" s="5">
        <v>1.5083E-3</v>
      </c>
      <c r="AC599" s="5">
        <v>0.49690000000000001</v>
      </c>
      <c r="AD599" s="40">
        <v>0</v>
      </c>
      <c r="AE599" s="19">
        <v>0.48962260000000002</v>
      </c>
      <c r="AF599" s="5">
        <v>0</v>
      </c>
      <c r="AG599" s="5">
        <v>0</v>
      </c>
      <c r="AH599" s="32">
        <v>0</v>
      </c>
      <c r="AI599" s="32">
        <v>0</v>
      </c>
      <c r="AJ599" s="32">
        <v>1</v>
      </c>
      <c r="AK599" s="16"/>
      <c r="AL599" s="34">
        <f t="shared" si="405"/>
        <v>1.7673275594952369</v>
      </c>
      <c r="AM599" s="34">
        <f t="shared" si="406"/>
        <v>2.4766005715398545</v>
      </c>
      <c r="AN599" s="34">
        <f t="shared" si="407"/>
        <v>2.0224235256797582</v>
      </c>
      <c r="AO599" s="34">
        <f t="shared" si="408"/>
        <v>1.8426362362022748</v>
      </c>
      <c r="AP599" s="34">
        <f t="shared" si="409"/>
        <v>1.614697982235598</v>
      </c>
      <c r="AQ599" s="34">
        <f t="shared" si="410"/>
        <v>-0.14305742110571373</v>
      </c>
      <c r="AR599" s="34">
        <f t="shared" si="411"/>
        <v>1.2768781807613607</v>
      </c>
      <c r="AS599" s="34">
        <f t="shared" si="412"/>
        <v>-0.47040775185121403</v>
      </c>
      <c r="AT599" s="34">
        <f t="shared" si="413"/>
        <v>-0.15074875333706975</v>
      </c>
      <c r="AU599" s="34">
        <f t="shared" si="414"/>
        <v>-0.15753565428394775</v>
      </c>
      <c r="AV599" s="34">
        <f t="shared" si="415"/>
        <v>0.2918644818589069</v>
      </c>
      <c r="AW599" s="34">
        <f t="shared" si="416"/>
        <v>6.9429269183015493E-2</v>
      </c>
      <c r="AX599" s="34">
        <f t="shared" si="417"/>
        <v>-0.11642068803381699</v>
      </c>
      <c r="AY599" s="34">
        <f t="shared" si="418"/>
        <v>-0.112925113245812</v>
      </c>
      <c r="AZ599" s="34">
        <f t="shared" si="419"/>
        <v>0.85940907689201695</v>
      </c>
      <c r="BA599" s="34">
        <f t="shared" si="420"/>
        <v>-0.49734410378124694</v>
      </c>
      <c r="BB599" s="34">
        <f t="shared" si="421"/>
        <v>0.34642557328287543</v>
      </c>
      <c r="BC599" s="34">
        <f t="shared" si="422"/>
        <v>0.95386070496251374</v>
      </c>
      <c r="BD599" s="34">
        <f t="shared" si="423"/>
        <v>1.7949411576579919</v>
      </c>
      <c r="BE599" s="34">
        <f t="shared" si="424"/>
        <v>0.47402601263471278</v>
      </c>
      <c r="BF599" s="34">
        <f t="shared" si="425"/>
        <v>-1.0161597436814094</v>
      </c>
      <c r="BG599" s="34">
        <f t="shared" si="426"/>
        <v>3.6617461447998476E-2</v>
      </c>
      <c r="BH599" s="34">
        <f t="shared" si="427"/>
        <v>-7.746678376883015E-2</v>
      </c>
      <c r="BI599" s="19">
        <f t="shared" si="435"/>
        <v>0.46067400026426591</v>
      </c>
      <c r="BJ599" s="19">
        <f t="shared" si="436"/>
        <v>1.366634775194697</v>
      </c>
      <c r="BK599" s="19">
        <f t="shared" si="437"/>
        <v>0.75026017086884556</v>
      </c>
      <c r="BL599" s="19">
        <f t="shared" si="438"/>
        <v>0.80828940307908359</v>
      </c>
      <c r="BM599" s="19">
        <f t="shared" si="439"/>
        <v>1.0840344952032142</v>
      </c>
      <c r="BN599" s="19">
        <f t="shared" si="440"/>
        <v>0.84440601799628545</v>
      </c>
      <c r="BO599" s="19">
        <f t="shared" si="441"/>
        <v>0.92382486075910242</v>
      </c>
      <c r="BP599" s="19">
        <f t="shared" si="442"/>
        <v>0.82545343573070995</v>
      </c>
      <c r="BQ599" s="19">
        <f t="shared" si="443"/>
        <v>0.21274756752267185</v>
      </c>
      <c r="BR599" s="19">
        <f t="shared" si="444"/>
        <v>0.56367330256580772</v>
      </c>
      <c r="BS599" s="19">
        <f t="shared" si="445"/>
        <v>0.52564522082686493</v>
      </c>
      <c r="BT599" s="19">
        <f>IF(AND('[1]Ponderación por derecho'!$B$13&lt;&gt;1,'[1]Ponderación por derecho'!$B$13&lt;&gt;0),"Error ponderación",IFERROR(IF(SUM($BI$1126:$BS$1126)=0,0,SUMPRODUCT($BI$1126:$BS$1126,BI599:BS599)),""))</f>
        <v>0.98856119081737615</v>
      </c>
      <c r="BU599" s="34">
        <f t="shared" si="446"/>
        <v>1.0039473735393249</v>
      </c>
      <c r="BV599" s="16">
        <f t="shared" si="447"/>
        <v>1</v>
      </c>
      <c r="BW599" s="34">
        <f t="shared" si="428"/>
        <v>-0.22388436782291132</v>
      </c>
      <c r="BX599" s="34">
        <f t="shared" si="429"/>
        <v>-4.9550489627895586E-2</v>
      </c>
      <c r="BY599" s="34">
        <f t="shared" si="448"/>
        <v>-0.74504718156104099</v>
      </c>
      <c r="BZ599" s="34">
        <f t="shared" si="449"/>
        <v>0.33949401300394927</v>
      </c>
      <c r="CA599" s="19">
        <f t="shared" si="430"/>
        <v>0.25711595988637659</v>
      </c>
      <c r="CB599" s="16"/>
      <c r="CC599" s="5">
        <f t="shared" si="431"/>
        <v>27580</v>
      </c>
      <c r="CD599" s="6">
        <f t="shared" si="432"/>
        <v>1.9391822149789688E-4</v>
      </c>
      <c r="CE599" s="19">
        <f t="shared" si="433"/>
        <v>3.047255930040059</v>
      </c>
      <c r="CF599" s="4">
        <f t="shared" si="434"/>
        <v>5.909184504022879E-4</v>
      </c>
      <c r="CG599" s="3">
        <f>IF('Ponderación por derecho'!$D$20="Error ponderación","",CF599/$CF$1127)</f>
        <v>3.9698885600061672E-4</v>
      </c>
      <c r="CH599" s="39"/>
    </row>
    <row r="600" spans="1:86" ht="18.95" customHeight="1">
      <c r="A600" s="7">
        <v>27600</v>
      </c>
      <c r="B600" s="7" t="s">
        <v>518</v>
      </c>
      <c r="C600" s="7" t="s">
        <v>524</v>
      </c>
      <c r="D600" s="5">
        <v>0</v>
      </c>
      <c r="E600" s="5">
        <v>1552</v>
      </c>
      <c r="F600" s="5">
        <v>95.567639999999997</v>
      </c>
      <c r="G600" s="5">
        <v>72.564310000000006</v>
      </c>
      <c r="H600" s="5">
        <v>73.928290000000004</v>
      </c>
      <c r="I600" s="5">
        <v>47.19408</v>
      </c>
      <c r="J600" s="5">
        <v>57.100549999999998</v>
      </c>
      <c r="K600" s="85"/>
      <c r="L600" s="85">
        <v>2.1979999999999999E-3</v>
      </c>
      <c r="M600" s="85">
        <v>3.2478699999999999E-2</v>
      </c>
      <c r="N600" s="85"/>
      <c r="O600" s="85">
        <v>0</v>
      </c>
      <c r="P600" s="85">
        <v>5.1615999999999997E-3</v>
      </c>
      <c r="Q600" s="85">
        <v>0</v>
      </c>
      <c r="R600" s="85">
        <v>1.1743399999999999E-2</v>
      </c>
      <c r="S600" s="85">
        <v>4.5469999999999999E-4</v>
      </c>
      <c r="T600" s="5">
        <v>0.967943</v>
      </c>
      <c r="U600" s="5">
        <v>0.18165629999999999</v>
      </c>
      <c r="V600" s="5">
        <v>0.75378449999999997</v>
      </c>
      <c r="W600" s="5">
        <v>0.63223510000000005</v>
      </c>
      <c r="X600" s="5">
        <v>0.92609079999999999</v>
      </c>
      <c r="Y600" s="5">
        <v>0.76402490000000001</v>
      </c>
      <c r="Z600" s="5">
        <v>1.2578600000000001E-2</v>
      </c>
      <c r="AA600" s="5">
        <v>3.2215999999999999E-4</v>
      </c>
      <c r="AB600" s="5">
        <v>6.4433000000000003E-4</v>
      </c>
      <c r="AC600" s="5">
        <v>0.49890000000000001</v>
      </c>
      <c r="AD600" s="40">
        <v>7487.1134020618556</v>
      </c>
      <c r="AE600" s="19">
        <v>0.24622640000000001</v>
      </c>
      <c r="AF600" s="5">
        <v>1</v>
      </c>
      <c r="AG600" s="5">
        <v>1</v>
      </c>
      <c r="AH600" s="32">
        <v>0</v>
      </c>
      <c r="AI600" s="32">
        <v>0</v>
      </c>
      <c r="AJ600" s="32">
        <v>1</v>
      </c>
      <c r="AK600" s="16"/>
      <c r="AL600" s="34">
        <f t="shared" si="405"/>
        <v>1.5939059067950121</v>
      </c>
      <c r="AM600" s="34">
        <f t="shared" si="406"/>
        <v>1.6419126972855487</v>
      </c>
      <c r="AN600" s="34">
        <f t="shared" si="407"/>
        <v>-5.7534274772894828E-2</v>
      </c>
      <c r="AO600" s="34">
        <f t="shared" si="408"/>
        <v>2.4539470222377364</v>
      </c>
      <c r="AP600" s="34">
        <f t="shared" si="409"/>
        <v>2.4360406403339501</v>
      </c>
      <c r="AQ600" s="34" t="str">
        <f t="shared" si="410"/>
        <v/>
      </c>
      <c r="AR600" s="34">
        <f t="shared" si="411"/>
        <v>-0.53219237109870554</v>
      </c>
      <c r="AS600" s="34">
        <f t="shared" si="412"/>
        <v>-0.4545716580649577</v>
      </c>
      <c r="AT600" s="34" t="str">
        <f t="shared" si="413"/>
        <v/>
      </c>
      <c r="AU600" s="34">
        <f t="shared" si="414"/>
        <v>-0.42992876172112682</v>
      </c>
      <c r="AV600" s="34">
        <f t="shared" si="415"/>
        <v>-0.52382637266160548</v>
      </c>
      <c r="AW600" s="34">
        <f t="shared" si="416"/>
        <v>-0.41165100414070804</v>
      </c>
      <c r="AX600" s="34">
        <f t="shared" si="417"/>
        <v>0.1730235986537047</v>
      </c>
      <c r="AY600" s="34">
        <f t="shared" si="418"/>
        <v>-0.19246006887124917</v>
      </c>
      <c r="AZ600" s="34">
        <f t="shared" si="419"/>
        <v>0.45084415435734226</v>
      </c>
      <c r="BA600" s="34">
        <f t="shared" si="420"/>
        <v>-0.22709908325582803</v>
      </c>
      <c r="BB600" s="34">
        <f t="shared" si="421"/>
        <v>-1.1432617748681975</v>
      </c>
      <c r="BC600" s="34">
        <f t="shared" si="422"/>
        <v>-1.0167943559435812E-3</v>
      </c>
      <c r="BD600" s="34">
        <f t="shared" si="423"/>
        <v>1.4265384143936819</v>
      </c>
      <c r="BE600" s="34">
        <f t="shared" si="424"/>
        <v>-1.494796131780717</v>
      </c>
      <c r="BF600" s="34">
        <f t="shared" si="425"/>
        <v>-0.89031537977805064</v>
      </c>
      <c r="BG600" s="34">
        <f t="shared" si="426"/>
        <v>-0.23295133297296716</v>
      </c>
      <c r="BH600" s="34">
        <f t="shared" si="427"/>
        <v>-9.9003048930233983E-2</v>
      </c>
      <c r="BI600" s="19">
        <f t="shared" si="435"/>
        <v>-0.14231667901436143</v>
      </c>
      <c r="BJ600" s="19">
        <f t="shared" si="436"/>
        <v>-1.1180482893784779E-2</v>
      </c>
      <c r="BK600" s="19">
        <f t="shared" si="437"/>
        <v>0.37943915145803692</v>
      </c>
      <c r="BL600" s="19">
        <f t="shared" si="438"/>
        <v>1.5939059067950121</v>
      </c>
      <c r="BM600" s="19">
        <f t="shared" si="439"/>
        <v>1.1442167643355017</v>
      </c>
      <c r="BN600" s="19">
        <f t="shared" si="440"/>
        <v>-0.14157219921577013</v>
      </c>
      <c r="BO600" s="19">
        <f t="shared" si="441"/>
        <v>0.83104672415145675</v>
      </c>
      <c r="BP600" s="19">
        <f t="shared" si="442"/>
        <v>0.88346475272435843</v>
      </c>
      <c r="BQ600" s="19">
        <f t="shared" si="443"/>
        <v>0.17037681938190408</v>
      </c>
      <c r="BR600" s="19">
        <f t="shared" si="444"/>
        <v>0.3894981683169319</v>
      </c>
      <c r="BS600" s="19">
        <f t="shared" si="445"/>
        <v>0.43414759633117628</v>
      </c>
      <c r="BT600" s="19">
        <f>IF(AND('[1]Ponderación por derecho'!$B$13&lt;&gt;1,'[1]Ponderación por derecho'!$B$13&lt;&gt;0),"Error ponderación",IFERROR(IF(SUM($BI$1126:$BS$1126)=0,0,SUMPRODUCT($BI$1126:$BS$1126,BI600:BS600)),""))</f>
        <v>0.37081560573224037</v>
      </c>
      <c r="BU600" s="34">
        <f t="shared" si="446"/>
        <v>0.37981633020968109</v>
      </c>
      <c r="BV600" s="16">
        <f t="shared" si="447"/>
        <v>0</v>
      </c>
      <c r="BW600" s="34">
        <f t="shared" si="428"/>
        <v>-0.19493380301822463</v>
      </c>
      <c r="BX600" s="34">
        <f t="shared" si="429"/>
        <v>-4.9128952047082758E-2</v>
      </c>
      <c r="BY600" s="34">
        <f t="shared" si="448"/>
        <v>-1.7505031056935465</v>
      </c>
      <c r="BZ600" s="34">
        <f t="shared" si="449"/>
        <v>0.66485528691961793</v>
      </c>
      <c r="CA600" s="19">
        <f t="shared" si="430"/>
        <v>0.50441757939138576</v>
      </c>
      <c r="CB600" s="16"/>
      <c r="CC600" s="5">
        <f t="shared" si="431"/>
        <v>27600</v>
      </c>
      <c r="CD600" s="6">
        <f t="shared" si="432"/>
        <v>2.2696914009406934E-4</v>
      </c>
      <c r="CE600" s="19">
        <f t="shared" si="433"/>
        <v>4.2863364677974953</v>
      </c>
      <c r="CF600" s="4">
        <f t="shared" si="434"/>
        <v>9.7286610224984799E-4</v>
      </c>
      <c r="CG600" s="3">
        <f>IF('Ponderación por derecho'!$D$20="Error ponderación","",CF600/$CF$1127)</f>
        <v>6.5358764938041073E-4</v>
      </c>
      <c r="CH600" s="39"/>
    </row>
    <row r="601" spans="1:86" ht="18.95" customHeight="1">
      <c r="A601" s="7">
        <v>27615</v>
      </c>
      <c r="B601" s="7" t="s">
        <v>518</v>
      </c>
      <c r="C601" s="7" t="s">
        <v>523</v>
      </c>
      <c r="D601" s="5">
        <v>0</v>
      </c>
      <c r="E601" s="5">
        <v>20353</v>
      </c>
      <c r="F601" s="5">
        <v>91.453980000000001</v>
      </c>
      <c r="G601" s="5">
        <v>59.075290000000003</v>
      </c>
      <c r="H601" s="5">
        <v>82.583560000000006</v>
      </c>
      <c r="I601" s="5">
        <v>25.03905</v>
      </c>
      <c r="J601" s="5">
        <v>60.893470000000001</v>
      </c>
      <c r="K601" s="85"/>
      <c r="L601" s="85">
        <v>1.72841E-2</v>
      </c>
      <c r="M601" s="85">
        <v>6.5744200000000003E-2</v>
      </c>
      <c r="N601" s="85"/>
      <c r="O601" s="85">
        <v>6.9112199999999999E-2</v>
      </c>
      <c r="P601" s="85">
        <v>1.46172E-2</v>
      </c>
      <c r="Q601" s="85">
        <v>1.3257700000000001E-2</v>
      </c>
      <c r="R601" s="85">
        <v>2.0665000000000002E-3</v>
      </c>
      <c r="S601" s="85">
        <v>2.5930000000000001E-4</v>
      </c>
      <c r="T601" s="5">
        <v>0.99087340000000002</v>
      </c>
      <c r="U601" s="5">
        <v>0.4010222</v>
      </c>
      <c r="V601" s="5">
        <v>0.83202520000000002</v>
      </c>
      <c r="W601" s="5">
        <v>0.80414350000000001</v>
      </c>
      <c r="X601" s="5">
        <v>0.95089889999999999</v>
      </c>
      <c r="Y601" s="5">
        <v>0.91110709999999995</v>
      </c>
      <c r="Z601" s="5">
        <v>3.0916900000000001E-2</v>
      </c>
      <c r="AA601" s="5">
        <v>7.1243000000000001E-4</v>
      </c>
      <c r="AB601" s="5">
        <v>6.8785999999999999E-4</v>
      </c>
      <c r="AC601" s="5">
        <v>0.47189999999999999</v>
      </c>
      <c r="AD601" s="40">
        <v>717338.96722841845</v>
      </c>
      <c r="AE601" s="19">
        <v>0.64245280000000005</v>
      </c>
      <c r="AF601" s="5">
        <v>1</v>
      </c>
      <c r="AG601" s="5">
        <v>1</v>
      </c>
      <c r="AH601" s="32">
        <v>0</v>
      </c>
      <c r="AI601" s="32">
        <v>0</v>
      </c>
      <c r="AJ601" s="32">
        <v>1</v>
      </c>
      <c r="AK601" s="16"/>
      <c r="AL601" s="34">
        <f t="shared" si="405"/>
        <v>1.3427961785157543</v>
      </c>
      <c r="AM601" s="34">
        <f t="shared" si="406"/>
        <v>0.28692823634622566</v>
      </c>
      <c r="AN601" s="34">
        <f t="shared" si="407"/>
        <v>0.98320757184525953</v>
      </c>
      <c r="AO601" s="34">
        <f t="shared" si="408"/>
        <v>0.47648917380157896</v>
      </c>
      <c r="AP601" s="34">
        <f t="shared" si="409"/>
        <v>2.7225193545588509</v>
      </c>
      <c r="AQ601" s="34" t="str">
        <f t="shared" si="410"/>
        <v/>
      </c>
      <c r="AR601" s="34">
        <f t="shared" si="411"/>
        <v>-4.2153371990716068E-3</v>
      </c>
      <c r="AS601" s="34">
        <f t="shared" si="412"/>
        <v>6.301094936942124E-2</v>
      </c>
      <c r="AT601" s="34" t="str">
        <f t="shared" si="413"/>
        <v/>
      </c>
      <c r="AU601" s="34">
        <f t="shared" si="414"/>
        <v>1.3258220491888277</v>
      </c>
      <c r="AV601" s="34">
        <f t="shared" si="415"/>
        <v>-0.29488991265418013</v>
      </c>
      <c r="AW601" s="34">
        <f t="shared" si="416"/>
        <v>-4.0235696862436741E-2</v>
      </c>
      <c r="AX601" s="34">
        <f t="shared" si="417"/>
        <v>-0.13601312242739935</v>
      </c>
      <c r="AY601" s="34">
        <f t="shared" si="418"/>
        <v>-0.20004665921989961</v>
      </c>
      <c r="AZ601" s="34">
        <f t="shared" si="419"/>
        <v>0.84919934034979561</v>
      </c>
      <c r="BA601" s="34">
        <f t="shared" si="420"/>
        <v>1.8580750131574251</v>
      </c>
      <c r="BB601" s="34">
        <f t="shared" si="421"/>
        <v>0.77590684411242772</v>
      </c>
      <c r="BC601" s="34">
        <f t="shared" si="422"/>
        <v>1.9187284320975608</v>
      </c>
      <c r="BD601" s="34">
        <f t="shared" si="423"/>
        <v>1.7238475524038936</v>
      </c>
      <c r="BE601" s="34">
        <f t="shared" si="424"/>
        <v>0.75410548636200969</v>
      </c>
      <c r="BF601" s="34">
        <f t="shared" si="425"/>
        <v>-0.70684729123330281</v>
      </c>
      <c r="BG601" s="34">
        <f t="shared" si="426"/>
        <v>-0.20244468577363578</v>
      </c>
      <c r="BH601" s="34">
        <f t="shared" si="427"/>
        <v>-9.7917972339060785E-2</v>
      </c>
      <c r="BI601" s="19">
        <f t="shared" si="435"/>
        <v>1.4206412925013423</v>
      </c>
      <c r="BJ601" s="19">
        <f t="shared" si="436"/>
        <v>0.3528732477531939</v>
      </c>
      <c r="BK601" s="19">
        <f t="shared" si="437"/>
        <v>1.1081785199942455</v>
      </c>
      <c r="BL601" s="19">
        <f t="shared" si="438"/>
        <v>1.3427961785157543</v>
      </c>
      <c r="BM601" s="19">
        <f t="shared" si="439"/>
        <v>1.9240629853838573</v>
      </c>
      <c r="BN601" s="19">
        <f t="shared" si="440"/>
        <v>0.60067058407452789</v>
      </c>
      <c r="BO601" s="19">
        <f t="shared" si="441"/>
        <v>0.42848427242964598</v>
      </c>
      <c r="BP601" s="19">
        <f t="shared" si="442"/>
        <v>0.60339152804417751</v>
      </c>
      <c r="BQ601" s="19">
        <f t="shared" si="443"/>
        <v>0.14530074268751725</v>
      </c>
      <c r="BR601" s="19">
        <f t="shared" si="444"/>
        <v>0.31343494450740633</v>
      </c>
      <c r="BS601" s="19">
        <f t="shared" si="445"/>
        <v>0.34827718231893123</v>
      </c>
      <c r="BT601" s="19">
        <f>IF(AND('[1]Ponderación por derecho'!$B$13&lt;&gt;1,'[1]Ponderación por derecho'!$B$13&lt;&gt;0),"Error ponderación",IFERROR(IF(SUM($BI$1126:$BS$1126)=0,0,SUMPRODUCT($BI$1126:$BS$1126,BI601:BS601)),""))</f>
        <v>0.46501796098782011</v>
      </c>
      <c r="BU601" s="34">
        <f t="shared" si="446"/>
        <v>0.47499242808769648</v>
      </c>
      <c r="BV601" s="16">
        <f t="shared" si="447"/>
        <v>0</v>
      </c>
      <c r="BW601" s="34">
        <f t="shared" si="428"/>
        <v>-0.58576642788149502</v>
      </c>
      <c r="BX601" s="34">
        <f t="shared" si="429"/>
        <v>-9.1630510210531525E-3</v>
      </c>
      <c r="BY601" s="34">
        <f t="shared" si="448"/>
        <v>-0.11371427670732653</v>
      </c>
      <c r="BZ601" s="34">
        <f t="shared" si="449"/>
        <v>0.23621458520329161</v>
      </c>
      <c r="CA601" s="19">
        <f t="shared" si="430"/>
        <v>0.1786150078545948</v>
      </c>
      <c r="CB601" s="16"/>
      <c r="CC601" s="5">
        <f t="shared" si="431"/>
        <v>27615</v>
      </c>
      <c r="CD601" s="6">
        <f t="shared" si="432"/>
        <v>2.9764838326898154E-3</v>
      </c>
      <c r="CE601" s="19">
        <f t="shared" si="433"/>
        <v>3.6403580833221825</v>
      </c>
      <c r="CF601" s="4">
        <f t="shared" si="434"/>
        <v>1.083546698021016E-2</v>
      </c>
      <c r="CG601" s="3">
        <f>IF('Ponderación por derecho'!$D$20="Error ponderación","",CF601/$CF$1127)</f>
        <v>7.2794471686874135E-3</v>
      </c>
      <c r="CH601" s="39"/>
    </row>
    <row r="602" spans="1:86" ht="18.95" customHeight="1">
      <c r="A602" s="7">
        <v>27660</v>
      </c>
      <c r="B602" s="7" t="s">
        <v>518</v>
      </c>
      <c r="C602" s="7" t="s">
        <v>522</v>
      </c>
      <c r="D602" s="5">
        <v>0</v>
      </c>
      <c r="E602" s="5">
        <v>1753</v>
      </c>
      <c r="F602" s="5">
        <v>85.392700000000005</v>
      </c>
      <c r="G602" s="5">
        <v>64.285709999999995</v>
      </c>
      <c r="H602" s="5">
        <v>82.093249999999998</v>
      </c>
      <c r="I602" s="5">
        <v>32.390880000000003</v>
      </c>
      <c r="J602" s="5">
        <v>24.40476</v>
      </c>
      <c r="K602" s="85">
        <v>1.20255E-2</v>
      </c>
      <c r="L602" s="85">
        <v>4.2947999999999997E-3</v>
      </c>
      <c r="M602" s="85"/>
      <c r="N602" s="85"/>
      <c r="O602" s="85">
        <v>2.0496999999999998E-3</v>
      </c>
      <c r="P602" s="85">
        <v>1.6712500000000002E-2</v>
      </c>
      <c r="Q602" s="85">
        <v>1.5045599999999999E-2</v>
      </c>
      <c r="R602" s="85">
        <v>0</v>
      </c>
      <c r="S602" s="85">
        <v>0</v>
      </c>
      <c r="T602" s="5">
        <v>0.95569959999999998</v>
      </c>
      <c r="U602" s="5">
        <v>0.16153429999999999</v>
      </c>
      <c r="V602" s="5">
        <v>0.75256619999999996</v>
      </c>
      <c r="W602" s="5">
        <v>0.66504589999999997</v>
      </c>
      <c r="X602" s="5">
        <v>0.89951380000000003</v>
      </c>
      <c r="Y602" s="5">
        <v>0.84927070000000005</v>
      </c>
      <c r="Z602" s="5">
        <v>6.6157800000000003E-2</v>
      </c>
      <c r="AA602" s="5">
        <v>4.27838E-3</v>
      </c>
      <c r="AB602" s="5">
        <v>8.5567600000000001E-3</v>
      </c>
      <c r="AC602" s="5">
        <v>0.28160000000000002</v>
      </c>
      <c r="AD602" s="40">
        <v>39852.253280091274</v>
      </c>
      <c r="AE602" s="19">
        <v>0.4</v>
      </c>
      <c r="AF602" s="5">
        <v>0</v>
      </c>
      <c r="AG602" s="5">
        <v>1</v>
      </c>
      <c r="AH602" s="32">
        <v>0</v>
      </c>
      <c r="AI602" s="32">
        <v>0</v>
      </c>
      <c r="AJ602" s="32">
        <v>1</v>
      </c>
      <c r="AK602" s="16"/>
      <c r="AL602" s="34">
        <f t="shared" si="405"/>
        <v>0.97279808100052445</v>
      </c>
      <c r="AM602" s="34">
        <f t="shared" si="406"/>
        <v>0.81031971585826246</v>
      </c>
      <c r="AN602" s="34">
        <f t="shared" si="407"/>
        <v>0.92425087438632925</v>
      </c>
      <c r="AO602" s="34">
        <f t="shared" si="408"/>
        <v>1.1326802931035345</v>
      </c>
      <c r="AP602" s="34">
        <f t="shared" si="409"/>
        <v>-3.3467780557438633E-2</v>
      </c>
      <c r="AQ602" s="34">
        <f t="shared" si="410"/>
        <v>-5.2725256980448026E-2</v>
      </c>
      <c r="AR602" s="34">
        <f t="shared" si="411"/>
        <v>-0.45880943948080877</v>
      </c>
      <c r="AS602" s="34" t="str">
        <f t="shared" si="412"/>
        <v/>
      </c>
      <c r="AT602" s="34" t="str">
        <f t="shared" si="413"/>
        <v/>
      </c>
      <c r="AU602" s="34">
        <f t="shared" si="414"/>
        <v>-0.37785745684120498</v>
      </c>
      <c r="AV602" s="34">
        <f t="shared" si="415"/>
        <v>-0.24415906906376192</v>
      </c>
      <c r="AW602" s="34">
        <f t="shared" si="416"/>
        <v>9.8524351576588041E-3</v>
      </c>
      <c r="AX602" s="34">
        <f t="shared" si="417"/>
        <v>-0.20200785050292994</v>
      </c>
      <c r="AY602" s="34">
        <f t="shared" si="418"/>
        <v>-0.21011422768154267</v>
      </c>
      <c r="AZ602" s="34">
        <f t="shared" si="419"/>
        <v>0.23814739005405902</v>
      </c>
      <c r="BA602" s="34">
        <f t="shared" si="420"/>
        <v>-0.41836797768302697</v>
      </c>
      <c r="BB602" s="34">
        <f t="shared" si="421"/>
        <v>-1.1731454943198909</v>
      </c>
      <c r="BC602" s="34">
        <f t="shared" si="422"/>
        <v>0.365389830777677</v>
      </c>
      <c r="BD602" s="34">
        <f t="shared" si="423"/>
        <v>1.1080301464933837</v>
      </c>
      <c r="BE602" s="34">
        <f t="shared" si="424"/>
        <v>-0.19137928351579159</v>
      </c>
      <c r="BF602" s="34">
        <f t="shared" si="425"/>
        <v>-0.35427477570042337</v>
      </c>
      <c r="BG602" s="34">
        <f t="shared" si="426"/>
        <v>7.629869337530161E-2</v>
      </c>
      <c r="BH602" s="34">
        <f t="shared" si="427"/>
        <v>9.8230871866838473E-2</v>
      </c>
      <c r="BI602" s="19">
        <f t="shared" si="435"/>
        <v>0.15105254657428474</v>
      </c>
      <c r="BJ602" s="19">
        <f t="shared" si="436"/>
        <v>-0.27387840598081242</v>
      </c>
      <c r="BK602" s="19">
        <f t="shared" si="437"/>
        <v>0.6690939558891007</v>
      </c>
      <c r="BL602" s="19">
        <f t="shared" si="438"/>
        <v>0.97279808100052445</v>
      </c>
      <c r="BM602" s="19">
        <f t="shared" si="439"/>
        <v>0.23223496969824672</v>
      </c>
      <c r="BN602" s="19">
        <f t="shared" si="440"/>
        <v>0.17908657614032364</v>
      </c>
      <c r="BO602" s="19">
        <f t="shared" si="441"/>
        <v>0.46022670610508404</v>
      </c>
      <c r="BP602" s="19">
        <f t="shared" si="442"/>
        <v>0.38539511524879727</v>
      </c>
      <c r="BQ602" s="19">
        <f t="shared" si="443"/>
        <v>0.13613635920618614</v>
      </c>
      <c r="BR602" s="19">
        <f t="shared" si="444"/>
        <v>0.27966084889809451</v>
      </c>
      <c r="BS602" s="19">
        <f t="shared" si="445"/>
        <v>0.2869715750619401</v>
      </c>
      <c r="BT602" s="19">
        <f>IF(AND('[1]Ponderación por derecho'!$B$13&lt;&gt;1,'[1]Ponderación por derecho'!$B$13&lt;&gt;0),"Error ponderación",IFERROR(IF(SUM($BI$1126:$BS$1126)=0,0,SUMPRODUCT($BI$1126:$BS$1126,BI602:BS602)),""))</f>
        <v>0.22906364469847662</v>
      </c>
      <c r="BU602" s="34">
        <f t="shared" si="446"/>
        <v>0.23659911996958996</v>
      </c>
      <c r="BV602" s="16">
        <f t="shared" si="447"/>
        <v>0</v>
      </c>
      <c r="BW602" s="34">
        <f t="shared" si="428"/>
        <v>-3.3404126690474314</v>
      </c>
      <c r="BX602" s="34">
        <f t="shared" si="429"/>
        <v>-4.7306738059633854E-2</v>
      </c>
      <c r="BY602" s="34">
        <f t="shared" si="448"/>
        <v>-1.1152730688434138</v>
      </c>
      <c r="BZ602" s="34">
        <f t="shared" si="449"/>
        <v>1.500997491983493</v>
      </c>
      <c r="CA602" s="19">
        <f t="shared" si="430"/>
        <v>0.9</v>
      </c>
      <c r="CB602" s="16"/>
      <c r="CC602" s="5">
        <f t="shared" si="431"/>
        <v>27660</v>
      </c>
      <c r="CD602" s="6">
        <f t="shared" si="432"/>
        <v>2.5636398362429352E-4</v>
      </c>
      <c r="CE602" s="19">
        <f t="shared" si="433"/>
        <v>3.7102597432674815</v>
      </c>
      <c r="CF602" s="4">
        <f t="shared" si="434"/>
        <v>9.5117696806490014E-4</v>
      </c>
      <c r="CG602" s="3">
        <f>IF('Ponderación por derecho'!$D$20="Error ponderación","",CF602/$CF$1127)</f>
        <v>6.3901652782909592E-4</v>
      </c>
      <c r="CH602" s="39"/>
    </row>
    <row r="603" spans="1:86" ht="18.95" customHeight="1">
      <c r="A603" s="7">
        <v>27745</v>
      </c>
      <c r="B603" s="7" t="s">
        <v>518</v>
      </c>
      <c r="C603" s="7" t="s">
        <v>521</v>
      </c>
      <c r="D603" s="5">
        <v>0</v>
      </c>
      <c r="E603" s="5">
        <v>2370</v>
      </c>
      <c r="F603" s="5">
        <v>90.063199999999995</v>
      </c>
      <c r="G603" s="5">
        <v>70.079260000000005</v>
      </c>
      <c r="H603" s="5">
        <v>64.597089999999994</v>
      </c>
      <c r="I603" s="5">
        <v>38.24306</v>
      </c>
      <c r="J603" s="5">
        <v>28.63937</v>
      </c>
      <c r="K603" s="85">
        <v>8.5654000000000008E-3</v>
      </c>
      <c r="L603" s="85">
        <v>4.2986900000000001E-2</v>
      </c>
      <c r="M603" s="85">
        <v>2.6580199999999998E-2</v>
      </c>
      <c r="N603" s="85">
        <v>0</v>
      </c>
      <c r="O603" s="85">
        <v>1.5090599999999999E-2</v>
      </c>
      <c r="P603" s="85">
        <v>5.2150799999999997E-2</v>
      </c>
      <c r="Q603" s="85">
        <v>1.76761E-2</v>
      </c>
      <c r="R603" s="85">
        <v>1.8158299999999999E-2</v>
      </c>
      <c r="S603" s="85">
        <v>1.1294E-3</v>
      </c>
      <c r="T603" s="5">
        <v>0.9870833</v>
      </c>
      <c r="U603" s="5">
        <v>0.13875000000000001</v>
      </c>
      <c r="V603" s="5">
        <v>0.745</v>
      </c>
      <c r="W603" s="5">
        <v>0.71916659999999999</v>
      </c>
      <c r="X603" s="5">
        <v>0.88249999999999995</v>
      </c>
      <c r="Y603" s="5">
        <v>0.89166670000000003</v>
      </c>
      <c r="Z603" s="5">
        <v>3.4482800000000001E-2</v>
      </c>
      <c r="AA603" s="5">
        <v>2.1096999999999999E-3</v>
      </c>
      <c r="AB603" s="5">
        <v>8.4387999999999998E-4</v>
      </c>
      <c r="AC603" s="5">
        <v>0.5373</v>
      </c>
      <c r="AD603" s="40">
        <v>1368980.1687763713</v>
      </c>
      <c r="AE603" s="19">
        <v>0.78867920000000002</v>
      </c>
      <c r="AF603" s="5">
        <v>1</v>
      </c>
      <c r="AG603" s="5">
        <v>1</v>
      </c>
      <c r="AH603" s="32">
        <v>0</v>
      </c>
      <c r="AI603" s="32">
        <v>0</v>
      </c>
      <c r="AJ603" s="32">
        <v>1</v>
      </c>
      <c r="AK603" s="16"/>
      <c r="AL603" s="34">
        <f t="shared" si="405"/>
        <v>1.2578989366687789</v>
      </c>
      <c r="AM603" s="34">
        <f t="shared" si="406"/>
        <v>1.3922871400058303</v>
      </c>
      <c r="AN603" s="34">
        <f t="shared" si="407"/>
        <v>-1.1795524578178294</v>
      </c>
      <c r="AO603" s="34">
        <f t="shared" si="408"/>
        <v>1.6550194310537474</v>
      </c>
      <c r="AP603" s="34">
        <f t="shared" si="409"/>
        <v>0.28637171725530375</v>
      </c>
      <c r="AQ603" s="34">
        <f t="shared" si="410"/>
        <v>-0.15060466733645336</v>
      </c>
      <c r="AR603" s="34">
        <f t="shared" si="411"/>
        <v>0.895320534027787</v>
      </c>
      <c r="AS603" s="34">
        <f t="shared" si="412"/>
        <v>-0.54634725169654852</v>
      </c>
      <c r="AT603" s="34">
        <f t="shared" si="413"/>
        <v>-0.15074875333706975</v>
      </c>
      <c r="AU603" s="34">
        <f t="shared" si="414"/>
        <v>-4.6561813669729835E-2</v>
      </c>
      <c r="AV603" s="34">
        <f t="shared" si="415"/>
        <v>0.61386357896292476</v>
      </c>
      <c r="AW603" s="34">
        <f t="shared" si="416"/>
        <v>8.3546059677409051E-2</v>
      </c>
      <c r="AX603" s="34">
        <f t="shared" si="417"/>
        <v>0.37788669138620939</v>
      </c>
      <c r="AY603" s="34">
        <f t="shared" si="418"/>
        <v>-0.16626420137772588</v>
      </c>
      <c r="AZ603" s="34">
        <f t="shared" si="419"/>
        <v>0.78335635503641232</v>
      </c>
      <c r="BA603" s="34">
        <f t="shared" si="420"/>
        <v>-0.63494326201349238</v>
      </c>
      <c r="BB603" s="34">
        <f t="shared" si="421"/>
        <v>-1.3587370547856221</v>
      </c>
      <c r="BC603" s="34">
        <f t="shared" si="422"/>
        <v>0.96976957881396986</v>
      </c>
      <c r="BD603" s="34">
        <f t="shared" si="423"/>
        <v>0.90413068574152589</v>
      </c>
      <c r="BE603" s="34">
        <f t="shared" si="424"/>
        <v>0.45685981681571725</v>
      </c>
      <c r="BF603" s="34">
        <f t="shared" si="425"/>
        <v>-0.67117174568427618</v>
      </c>
      <c r="BG603" s="34">
        <f t="shared" si="426"/>
        <v>-9.3222806223043159E-2</v>
      </c>
      <c r="BH603" s="34">
        <f t="shared" si="427"/>
        <v>-9.4028846454502032E-2</v>
      </c>
      <c r="BI603" s="19">
        <f t="shared" si="435"/>
        <v>-0.65503346238925841</v>
      </c>
      <c r="BJ603" s="19">
        <f t="shared" si="436"/>
        <v>0.30962353974933171</v>
      </c>
      <c r="BK603" s="19">
        <f t="shared" si="437"/>
        <v>0.56044042126206672</v>
      </c>
      <c r="BL603" s="19">
        <f t="shared" si="438"/>
        <v>0.55357509166585461</v>
      </c>
      <c r="BM603" s="19">
        <f t="shared" si="439"/>
        <v>0.38131352977569993</v>
      </c>
      <c r="BN603" s="19">
        <f t="shared" si="440"/>
        <v>0.77620744414914034</v>
      </c>
      <c r="BO603" s="19">
        <f t="shared" si="441"/>
        <v>0.84064061525585621</v>
      </c>
      <c r="BP603" s="19">
        <f t="shared" si="442"/>
        <v>0.81789281402749414</v>
      </c>
      <c r="BQ603" s="19">
        <f t="shared" si="443"/>
        <v>0.14015432986892565</v>
      </c>
      <c r="BR603" s="19">
        <f t="shared" si="444"/>
        <v>0.33280397635600328</v>
      </c>
      <c r="BS603" s="19">
        <f t="shared" si="445"/>
        <v>0.33253529627885037</v>
      </c>
      <c r="BT603" s="19">
        <f>IF(AND('[1]Ponderación por derecho'!$B$13&lt;&gt;1,'[1]Ponderación por derecho'!$B$13&lt;&gt;0),"Error ponderación",IFERROR(IF(SUM($BI$1126:$BS$1126)=0,0,SUMPRODUCT($BI$1126:$BS$1126,BI603:BS603)),""))</f>
        <v>0.71510724882253651</v>
      </c>
      <c r="BU603" s="34">
        <f t="shared" si="446"/>
        <v>0.72766681688213453</v>
      </c>
      <c r="BV603" s="16">
        <f t="shared" si="447"/>
        <v>0</v>
      </c>
      <c r="BW603" s="34">
        <f t="shared" si="428"/>
        <v>0.36091704123175933</v>
      </c>
      <c r="BX603" s="34">
        <f t="shared" si="429"/>
        <v>2.7525488461044498E-2</v>
      </c>
      <c r="BY603" s="34">
        <f t="shared" si="448"/>
        <v>0.4903387041714603</v>
      </c>
      <c r="BZ603" s="34">
        <f t="shared" si="449"/>
        <v>-0.29292707795475476</v>
      </c>
      <c r="CA603" s="19">
        <f t="shared" si="430"/>
        <v>-0.223576650272722</v>
      </c>
      <c r="CB603" s="16"/>
      <c r="CC603" s="5">
        <f t="shared" si="431"/>
        <v>27745</v>
      </c>
      <c r="CD603" s="6">
        <f t="shared" si="432"/>
        <v>3.4659591625189716E-4</v>
      </c>
      <c r="CE603" s="19">
        <f t="shared" si="433"/>
        <v>2.9042204720488911</v>
      </c>
      <c r="CF603" s="4">
        <f t="shared" si="434"/>
        <v>1.0065909555073028E-3</v>
      </c>
      <c r="CG603" s="3">
        <f>IF('Ponderación por derecho'!$D$20="Error ponderación","",CF603/$CF$1127)</f>
        <v>6.7624456744474093E-4</v>
      </c>
      <c r="CH603" s="39"/>
    </row>
    <row r="604" spans="1:86" ht="18.95" customHeight="1">
      <c r="A604" s="7">
        <v>27787</v>
      </c>
      <c r="B604" s="7" t="s">
        <v>518</v>
      </c>
      <c r="C604" s="7" t="s">
        <v>520</v>
      </c>
      <c r="D604" s="5">
        <v>0</v>
      </c>
      <c r="E604" s="5">
        <v>6648</v>
      </c>
      <c r="F604" s="5">
        <v>79.285169999999994</v>
      </c>
      <c r="G604" s="5">
        <v>57.236049999999999</v>
      </c>
      <c r="H604" s="5">
        <v>74.635220000000004</v>
      </c>
      <c r="I604" s="5">
        <v>25.69293</v>
      </c>
      <c r="J604" s="5">
        <v>43.08202</v>
      </c>
      <c r="K604" s="85">
        <v>1.57962E-2</v>
      </c>
      <c r="L604" s="85">
        <v>2.8415599999999999E-2</v>
      </c>
      <c r="M604" s="85">
        <v>8.58101E-2</v>
      </c>
      <c r="N604" s="85">
        <v>9.856000000000001E-4</v>
      </c>
      <c r="O604" s="85">
        <v>1.2643100000000001E-2</v>
      </c>
      <c r="P604" s="85">
        <v>4.5878799999999997E-2</v>
      </c>
      <c r="Q604" s="85">
        <v>4.8699999999999998E-5</v>
      </c>
      <c r="R604" s="85">
        <v>0</v>
      </c>
      <c r="S604" s="85">
        <v>0</v>
      </c>
      <c r="T604" s="5">
        <v>0.88918240000000004</v>
      </c>
      <c r="U604" s="5">
        <v>0.2598742</v>
      </c>
      <c r="V604" s="5">
        <v>0.7851572</v>
      </c>
      <c r="W604" s="5">
        <v>0.72377360000000002</v>
      </c>
      <c r="X604" s="5">
        <v>0.9573585</v>
      </c>
      <c r="Y604" s="5">
        <v>0.896478</v>
      </c>
      <c r="Z604" s="5">
        <v>2.1739100000000001E-2</v>
      </c>
      <c r="AA604" s="5">
        <v>2.18111E-3</v>
      </c>
      <c r="AB604" s="5">
        <v>2.8579999999999999E-3</v>
      </c>
      <c r="AC604" s="5">
        <v>0.49830000000000002</v>
      </c>
      <c r="AD604" s="40">
        <v>13143.050541516246</v>
      </c>
      <c r="AE604" s="19">
        <v>0.6</v>
      </c>
      <c r="AF604" s="5">
        <v>1</v>
      </c>
      <c r="AG604" s="5">
        <v>1</v>
      </c>
      <c r="AH604" s="32">
        <v>0</v>
      </c>
      <c r="AI604" s="32">
        <v>0</v>
      </c>
      <c r="AJ604" s="32">
        <v>1</v>
      </c>
      <c r="AK604" s="16"/>
      <c r="AL604" s="34">
        <f t="shared" si="405"/>
        <v>0.59997674944725565</v>
      </c>
      <c r="AM604" s="34">
        <f t="shared" si="406"/>
        <v>0.10217488733065262</v>
      </c>
      <c r="AN604" s="34">
        <f t="shared" si="407"/>
        <v>2.7469616917343783E-2</v>
      </c>
      <c r="AO604" s="34">
        <f t="shared" si="408"/>
        <v>0.53485154739960328</v>
      </c>
      <c r="AP604" s="34">
        <f t="shared" si="409"/>
        <v>1.3772230407739285</v>
      </c>
      <c r="AQ604" s="34">
        <f t="shared" si="410"/>
        <v>5.3940415291853186E-2</v>
      </c>
      <c r="AR604" s="34">
        <f t="shared" si="411"/>
        <v>0.38536025575429433</v>
      </c>
      <c r="AS604" s="34">
        <f t="shared" si="412"/>
        <v>0.37521911826865623</v>
      </c>
      <c r="AT604" s="34">
        <f t="shared" si="413"/>
        <v>-0.12813329363880471</v>
      </c>
      <c r="AU604" s="34">
        <f t="shared" si="414"/>
        <v>-0.10873897066519678</v>
      </c>
      <c r="AV604" s="34">
        <f t="shared" si="415"/>
        <v>0.4620075912766255</v>
      </c>
      <c r="AW604" s="34">
        <f t="shared" si="416"/>
        <v>-0.41028667054857276</v>
      </c>
      <c r="AX604" s="34">
        <f t="shared" si="417"/>
        <v>-0.20200785050292994</v>
      </c>
      <c r="AY604" s="34">
        <f t="shared" si="418"/>
        <v>-0.21011422768154267</v>
      </c>
      <c r="AZ604" s="34">
        <f t="shared" si="419"/>
        <v>-0.91741341907692764</v>
      </c>
      <c r="BA604" s="34">
        <f t="shared" si="420"/>
        <v>0.51639814651343963</v>
      </c>
      <c r="BB604" s="34">
        <f t="shared" si="421"/>
        <v>-0.37371981866517939</v>
      </c>
      <c r="BC604" s="34">
        <f t="shared" si="422"/>
        <v>1.0212171302906361</v>
      </c>
      <c r="BD604" s="34">
        <f t="shared" si="423"/>
        <v>1.8012617077761619</v>
      </c>
      <c r="BE604" s="34">
        <f t="shared" si="424"/>
        <v>0.53042507729842703</v>
      </c>
      <c r="BF604" s="34">
        <f t="shared" si="425"/>
        <v>-0.79866787564112618</v>
      </c>
      <c r="BG604" s="34">
        <f t="shared" si="426"/>
        <v>-8.7640825346972095E-2</v>
      </c>
      <c r="BH604" s="34">
        <f t="shared" si="427"/>
        <v>-4.3822679125906448E-2</v>
      </c>
      <c r="BI604" s="19">
        <f t="shared" si="435"/>
        <v>0.19926939290754553</v>
      </c>
      <c r="BJ604" s="19">
        <f t="shared" si="436"/>
        <v>3.7938441473255848E-2</v>
      </c>
      <c r="BK604" s="19">
        <f t="shared" si="437"/>
        <v>0.66547099933551601</v>
      </c>
      <c r="BL604" s="19">
        <f t="shared" si="438"/>
        <v>0.23592172790422547</v>
      </c>
      <c r="BM604" s="19">
        <f t="shared" si="439"/>
        <v>1.0232485926282979</v>
      </c>
      <c r="BN604" s="19">
        <f t="shared" si="440"/>
        <v>0.53080313934076939</v>
      </c>
      <c r="BO604" s="19">
        <f t="shared" si="441"/>
        <v>-0.26428284740863234</v>
      </c>
      <c r="BP604" s="19">
        <f t="shared" si="442"/>
        <v>0.19898444947216287</v>
      </c>
      <c r="BQ604" s="19">
        <f t="shared" si="443"/>
        <v>-0.1362684512918044</v>
      </c>
      <c r="BR604" s="19">
        <f t="shared" si="444"/>
        <v>0.10074056547291366</v>
      </c>
      <c r="BS604" s="19">
        <f t="shared" si="445"/>
        <v>0.11534661421326886</v>
      </c>
      <c r="BT604" s="19">
        <f>IF(AND('[1]Ponderación por derecho'!$B$13&lt;&gt;1,'[1]Ponderación por derecho'!$B$13&lt;&gt;0),"Error ponderación",IFERROR(IF(SUM($BI$1126:$BS$1126)=0,0,SUMPRODUCT($BI$1126:$BS$1126,BI604:BS604)),""))</f>
        <v>3.4687206392565811E-2</v>
      </c>
      <c r="BU604" s="34">
        <f t="shared" si="446"/>
        <v>4.0213468388043093E-2</v>
      </c>
      <c r="BV604" s="16">
        <f t="shared" si="447"/>
        <v>0</v>
      </c>
      <c r="BW604" s="34">
        <f t="shared" si="428"/>
        <v>-0.20361897245963048</v>
      </c>
      <c r="BX604" s="34">
        <f t="shared" si="429"/>
        <v>-4.881051289290373E-2</v>
      </c>
      <c r="BY604" s="34">
        <f t="shared" si="448"/>
        <v>-0.28908439035746775</v>
      </c>
      <c r="BZ604" s="34">
        <f t="shared" si="449"/>
        <v>0.18050462523666733</v>
      </c>
      <c r="CA604" s="19">
        <f t="shared" si="430"/>
        <v>0.13627080641814374</v>
      </c>
      <c r="CB604" s="16"/>
      <c r="CC604" s="5">
        <f t="shared" si="431"/>
        <v>27787</v>
      </c>
      <c r="CD604" s="6">
        <f t="shared" si="432"/>
        <v>9.7222348153696713E-4</v>
      </c>
      <c r="CE604" s="19">
        <f t="shared" si="433"/>
        <v>2.5557142609515884</v>
      </c>
      <c r="CF604" s="4">
        <f t="shared" si="434"/>
        <v>2.4847254165960304E-3</v>
      </c>
      <c r="CG604" s="3">
        <f>IF('Ponderación por derecho'!$D$20="Error ponderación","",CF604/$CF$1127)</f>
        <v>1.6692799149164877E-3</v>
      </c>
      <c r="CH604" s="39"/>
    </row>
    <row r="605" spans="1:86" ht="18.95" customHeight="1">
      <c r="A605" s="7">
        <v>27800</v>
      </c>
      <c r="B605" s="7" t="s">
        <v>518</v>
      </c>
      <c r="C605" s="7" t="s">
        <v>519</v>
      </c>
      <c r="D605" s="5">
        <v>0</v>
      </c>
      <c r="E605" s="5">
        <v>9175</v>
      </c>
      <c r="F605" s="5">
        <v>96.247370000000004</v>
      </c>
      <c r="G605" s="5">
        <v>65.133129999999994</v>
      </c>
      <c r="H605" s="5">
        <v>98.081440000000001</v>
      </c>
      <c r="I605" s="5">
        <v>39.85904</v>
      </c>
      <c r="J605" s="5">
        <v>36.648400000000002</v>
      </c>
      <c r="K605" s="85"/>
      <c r="L605" s="85">
        <v>7.4403000000000004E-3</v>
      </c>
      <c r="M605" s="85">
        <v>3.6455000000000001E-2</v>
      </c>
      <c r="N605" s="85">
        <v>4.5652000000000002E-3</v>
      </c>
      <c r="O605" s="85">
        <v>3.0289000000000002E-3</v>
      </c>
      <c r="P605" s="85">
        <v>1.8502299999999999E-2</v>
      </c>
      <c r="Q605" s="85">
        <v>3.2415E-3</v>
      </c>
      <c r="R605" s="85">
        <v>1.4071000000000001E-3</v>
      </c>
      <c r="S605" s="85">
        <v>2.7700000000000001E-4</v>
      </c>
      <c r="T605" s="5">
        <v>0.99326939999999997</v>
      </c>
      <c r="U605" s="5">
        <v>0.30960530000000003</v>
      </c>
      <c r="V605" s="5">
        <v>0.82089889999999999</v>
      </c>
      <c r="W605" s="5">
        <v>0.73089210000000004</v>
      </c>
      <c r="X605" s="5">
        <v>0.9209446</v>
      </c>
      <c r="Y605" s="5">
        <v>0.81165869999999996</v>
      </c>
      <c r="Z605" s="5">
        <v>2.26337E-2</v>
      </c>
      <c r="AA605" s="5">
        <v>1.14441E-3</v>
      </c>
      <c r="AB605" s="5">
        <v>1.3079000000000001E-3</v>
      </c>
      <c r="AC605" s="5">
        <v>0.42799999999999999</v>
      </c>
      <c r="AD605" s="40">
        <v>799712.15258855582</v>
      </c>
      <c r="AE605" s="19">
        <v>0.6</v>
      </c>
      <c r="AF605" s="5">
        <v>1</v>
      </c>
      <c r="AG605" s="5">
        <v>1</v>
      </c>
      <c r="AH605" s="32">
        <v>0</v>
      </c>
      <c r="AI605" s="32">
        <v>0</v>
      </c>
      <c r="AJ605" s="32">
        <v>1</v>
      </c>
      <c r="AK605" s="16"/>
      <c r="AL605" s="34">
        <f t="shared" si="405"/>
        <v>1.6353985959339448</v>
      </c>
      <c r="AM605" s="34">
        <f t="shared" si="406"/>
        <v>0.89544383398464966</v>
      </c>
      <c r="AN605" s="34">
        <f t="shared" si="407"/>
        <v>2.8467302868924564</v>
      </c>
      <c r="AO605" s="34">
        <f t="shared" si="408"/>
        <v>1.7992545024535995</v>
      </c>
      <c r="AP605" s="34">
        <f t="shared" si="409"/>
        <v>0.89129262689448874</v>
      </c>
      <c r="AQ605" s="34" t="str">
        <f t="shared" si="410"/>
        <v/>
      </c>
      <c r="AR605" s="34">
        <f t="shared" si="411"/>
        <v>-0.34872454277912318</v>
      </c>
      <c r="AS605" s="34">
        <f t="shared" si="412"/>
        <v>-0.39270384540796105</v>
      </c>
      <c r="AT605" s="34">
        <f t="shared" si="413"/>
        <v>-4.5996220246039388E-2</v>
      </c>
      <c r="AU605" s="34">
        <f t="shared" si="414"/>
        <v>-0.35298151317217075</v>
      </c>
      <c r="AV605" s="34">
        <f t="shared" si="415"/>
        <v>-0.20082490982254092</v>
      </c>
      <c r="AW605" s="34">
        <f t="shared" si="416"/>
        <v>-0.32084017582640645</v>
      </c>
      <c r="AX605" s="34">
        <f t="shared" si="417"/>
        <v>-0.15707139665580724</v>
      </c>
      <c r="AY605" s="34">
        <f t="shared" si="418"/>
        <v>-0.19935943993038518</v>
      </c>
      <c r="AZ605" s="34">
        <f t="shared" si="419"/>
        <v>0.89082351723453812</v>
      </c>
      <c r="BA605" s="34">
        <f t="shared" si="420"/>
        <v>0.98911519828008698</v>
      </c>
      <c r="BB605" s="34">
        <f t="shared" si="421"/>
        <v>0.50298947750701417</v>
      </c>
      <c r="BC605" s="34">
        <f t="shared" si="422"/>
        <v>1.1007112468929041</v>
      </c>
      <c r="BD605" s="34">
        <f t="shared" si="423"/>
        <v>1.3648645140938545</v>
      </c>
      <c r="BE605" s="34">
        <f t="shared" si="424"/>
        <v>-0.76647054310794116</v>
      </c>
      <c r="BF605" s="34">
        <f t="shared" si="425"/>
        <v>-0.78971772475406843</v>
      </c>
      <c r="BG605" s="34">
        <f t="shared" si="426"/>
        <v>-0.16867764896023177</v>
      </c>
      <c r="BH605" s="34">
        <f t="shared" si="427"/>
        <v>-8.246217427815955E-2</v>
      </c>
      <c r="BI605" s="19">
        <f t="shared" si="435"/>
        <v>1.9179227425862717</v>
      </c>
      <c r="BJ605" s="19">
        <f t="shared" si="436"/>
        <v>0.34990292290418018</v>
      </c>
      <c r="BK605" s="19">
        <f t="shared" si="437"/>
        <v>0.78113533247296252</v>
      </c>
      <c r="BL605" s="19">
        <f t="shared" si="438"/>
        <v>0.79470118784395272</v>
      </c>
      <c r="BM605" s="19">
        <f t="shared" si="439"/>
        <v>0.63439187593872415</v>
      </c>
      <c r="BN605" s="19">
        <f t="shared" si="440"/>
        <v>0.22270104766782087</v>
      </c>
      <c r="BO605" s="19">
        <f t="shared" si="441"/>
        <v>0.7897459479539104</v>
      </c>
      <c r="BP605" s="19">
        <f t="shared" si="442"/>
        <v>0.73916359963906875</v>
      </c>
      <c r="BQ605" s="19">
        <f t="shared" si="443"/>
        <v>0.21544047708316369</v>
      </c>
      <c r="BR605" s="19">
        <f t="shared" si="444"/>
        <v>0.42245383568110934</v>
      </c>
      <c r="BS605" s="19">
        <f t="shared" si="445"/>
        <v>0.45119232724179997</v>
      </c>
      <c r="BT605" s="19">
        <f>IF(AND('[1]Ponderación por derecho'!$B$13&lt;&gt;1,'[1]Ponderación por derecho'!$B$13&lt;&gt;0),"Error ponderación",IFERROR(IF(SUM($BI$1126:$BS$1126)=0,0,SUMPRODUCT($BI$1126:$BS$1126,BI605:BS605)),""))</f>
        <v>0.53166387285813754</v>
      </c>
      <c r="BU605" s="34">
        <f t="shared" si="446"/>
        <v>0.54232723955954876</v>
      </c>
      <c r="BV605" s="16">
        <f t="shared" si="447"/>
        <v>0</v>
      </c>
      <c r="BW605" s="34">
        <f t="shared" si="428"/>
        <v>-1.2212313253443674</v>
      </c>
      <c r="BX605" s="34">
        <f t="shared" si="429"/>
        <v>-4.5252966001041346E-3</v>
      </c>
      <c r="BY605" s="34">
        <f t="shared" si="448"/>
        <v>-0.28908439035746775</v>
      </c>
      <c r="BZ605" s="34">
        <f t="shared" si="449"/>
        <v>0.50494700410064641</v>
      </c>
      <c r="CA605" s="19">
        <f t="shared" si="430"/>
        <v>0.38287398928469518</v>
      </c>
      <c r="CB605" s="16"/>
      <c r="CC605" s="5">
        <f t="shared" si="431"/>
        <v>27800</v>
      </c>
      <c r="CD605" s="6">
        <f t="shared" si="432"/>
        <v>1.3417795492030194E-3</v>
      </c>
      <c r="CE605" s="19">
        <f t="shared" si="433"/>
        <v>4.3959156321065285</v>
      </c>
      <c r="CF605" s="4">
        <f t="shared" si="434"/>
        <v>5.8983496951824036E-3</v>
      </c>
      <c r="CG605" s="3">
        <f>IF('Ponderación por derecho'!$D$20="Error ponderación","",CF605/$CF$1127)</f>
        <v>3.9626095549867143E-3</v>
      </c>
      <c r="CH605" s="39"/>
    </row>
    <row r="606" spans="1:86" ht="18.95" customHeight="1">
      <c r="A606" s="7">
        <v>27810</v>
      </c>
      <c r="B606" s="7" t="s">
        <v>518</v>
      </c>
      <c r="C606" s="7" t="s">
        <v>517</v>
      </c>
      <c r="D606" s="5">
        <v>0</v>
      </c>
      <c r="E606" s="5">
        <v>991</v>
      </c>
      <c r="F606" s="5">
        <v>97.958089999999999</v>
      </c>
      <c r="G606" s="5">
        <v>69.616849999999999</v>
      </c>
      <c r="H606" s="5">
        <v>97.088130000000007</v>
      </c>
      <c r="I606" s="5">
        <v>49.808430000000001</v>
      </c>
      <c r="J606" s="5">
        <v>36.934869999999997</v>
      </c>
      <c r="K606" s="85">
        <v>1.41815E-2</v>
      </c>
      <c r="L606" s="85">
        <v>9.6206E-3</v>
      </c>
      <c r="M606" s="85">
        <v>8.9761000000000007E-3</v>
      </c>
      <c r="N606" s="85">
        <v>0</v>
      </c>
      <c r="O606" s="85">
        <v>4.7187E-2</v>
      </c>
      <c r="P606" s="85">
        <v>8.6502000000000002E-3</v>
      </c>
      <c r="Q606" s="85">
        <v>4.0505600000000003E-2</v>
      </c>
      <c r="R606" s="85">
        <v>2.1221E-3</v>
      </c>
      <c r="S606" s="85">
        <v>1.1927000000000001E-3</v>
      </c>
      <c r="T606" s="5">
        <v>0.98590219999999995</v>
      </c>
      <c r="U606" s="5">
        <v>0.29323310000000002</v>
      </c>
      <c r="V606" s="5">
        <v>0.76409780000000005</v>
      </c>
      <c r="W606" s="5">
        <v>0.71052630000000006</v>
      </c>
      <c r="X606" s="5">
        <v>0.93421050000000005</v>
      </c>
      <c r="Y606" s="5">
        <v>0.85056390000000004</v>
      </c>
      <c r="Z606" s="5">
        <v>3.4482800000000001E-2</v>
      </c>
      <c r="AA606" s="5">
        <v>0</v>
      </c>
      <c r="AB606" s="5">
        <v>0</v>
      </c>
      <c r="AC606" s="5">
        <v>0.54459999999999997</v>
      </c>
      <c r="AD606" s="40">
        <v>0</v>
      </c>
      <c r="AE606" s="19">
        <v>0</v>
      </c>
      <c r="AF606" s="5">
        <v>0</v>
      </c>
      <c r="AG606" s="5">
        <v>0</v>
      </c>
      <c r="AH606" s="32">
        <v>0</v>
      </c>
      <c r="AI606" s="32">
        <v>0</v>
      </c>
      <c r="AJ606" s="32">
        <v>1</v>
      </c>
      <c r="AK606" s="16"/>
      <c r="AL606" s="34">
        <f t="shared" si="405"/>
        <v>1.7398259026053495</v>
      </c>
      <c r="AM606" s="34">
        <f t="shared" si="406"/>
        <v>1.3458376303614707</v>
      </c>
      <c r="AN606" s="34">
        <f t="shared" si="407"/>
        <v>2.7272909991909438</v>
      </c>
      <c r="AO606" s="34">
        <f t="shared" si="408"/>
        <v>2.6872920877176334</v>
      </c>
      <c r="AP606" s="34">
        <f t="shared" si="409"/>
        <v>0.91292966570996747</v>
      </c>
      <c r="AQ606" s="34">
        <f t="shared" si="410"/>
        <v>8.2637342994420198E-3</v>
      </c>
      <c r="AR606" s="34">
        <f t="shared" si="411"/>
        <v>-0.27241931299731265</v>
      </c>
      <c r="AS606" s="34">
        <f t="shared" si="412"/>
        <v>-0.82025192709705497</v>
      </c>
      <c r="AT606" s="34">
        <f t="shared" si="413"/>
        <v>-0.15074875333706975</v>
      </c>
      <c r="AU606" s="34">
        <f t="shared" si="414"/>
        <v>0.76882650166808708</v>
      </c>
      <c r="AV606" s="34">
        <f t="shared" si="415"/>
        <v>-0.43936132185764759</v>
      </c>
      <c r="AW606" s="34">
        <f t="shared" si="416"/>
        <v>0.72311595170312215</v>
      </c>
      <c r="AX606" s="34">
        <f t="shared" si="417"/>
        <v>-0.1342375081612491</v>
      </c>
      <c r="AY606" s="34">
        <f t="shared" si="418"/>
        <v>-0.16380651883386929</v>
      </c>
      <c r="AZ606" s="34">
        <f t="shared" si="419"/>
        <v>0.76283785949443728</v>
      </c>
      <c r="BA606" s="34">
        <f t="shared" si="420"/>
        <v>0.83348988303602645</v>
      </c>
      <c r="BB606" s="34">
        <f t="shared" si="421"/>
        <v>-0.8902865111226913</v>
      </c>
      <c r="BC606" s="34">
        <f t="shared" si="422"/>
        <v>0.87328113101196547</v>
      </c>
      <c r="BD606" s="34">
        <f t="shared" si="423"/>
        <v>1.5238478015656756</v>
      </c>
      <c r="BE606" s="34">
        <f t="shared" si="424"/>
        <v>-0.171606125563421</v>
      </c>
      <c r="BF606" s="34">
        <f t="shared" si="425"/>
        <v>-0.67117174568427618</v>
      </c>
      <c r="BG606" s="34">
        <f t="shared" si="426"/>
        <v>-0.258133953880894</v>
      </c>
      <c r="BH606" s="34">
        <f t="shared" si="427"/>
        <v>-0.11506432621005545</v>
      </c>
      <c r="BI606" s="19">
        <f t="shared" si="435"/>
        <v>1.1896815388421373</v>
      </c>
      <c r="BJ606" s="19">
        <f t="shared" si="436"/>
        <v>6.1043935413822248E-2</v>
      </c>
      <c r="BK606" s="19">
        <f t="shared" si="437"/>
        <v>0.59761836884008668</v>
      </c>
      <c r="BL606" s="19">
        <f t="shared" si="438"/>
        <v>0.7945385746341399</v>
      </c>
      <c r="BM606" s="19">
        <f t="shared" si="439"/>
        <v>1.0685346563145768</v>
      </c>
      <c r="BN606" s="19">
        <f t="shared" si="440"/>
        <v>0.37628615172809371</v>
      </c>
      <c r="BO606" s="19">
        <f t="shared" si="441"/>
        <v>1.3910819663050642</v>
      </c>
      <c r="BP606" s="19">
        <f t="shared" si="442"/>
        <v>0.80279419722205025</v>
      </c>
      <c r="BQ606" s="19">
        <f t="shared" si="443"/>
        <v>0.30161587936240136</v>
      </c>
      <c r="BR606" s="19">
        <f t="shared" si="444"/>
        <v>0.43929514329686209</v>
      </c>
      <c r="BS606" s="19">
        <f t="shared" si="445"/>
        <v>0.4869850191871416</v>
      </c>
      <c r="BT606" s="19">
        <f>IF(AND('[1]Ponderación por derecho'!$B$13&lt;&gt;1,'[1]Ponderación por derecho'!$B$13&lt;&gt;0),"Error ponderación",IFERROR(IF(SUM($BI$1126:$BS$1126)=0,0,SUMPRODUCT($BI$1126:$BS$1126,BI606:BS606)),""))</f>
        <v>0.82063561575372468</v>
      </c>
      <c r="BU606" s="34">
        <f t="shared" si="446"/>
        <v>0.83428600015733156</v>
      </c>
      <c r="BV606" s="16">
        <f t="shared" si="447"/>
        <v>0</v>
      </c>
      <c r="BW606" s="34">
        <f t="shared" si="428"/>
        <v>0.46658660276886532</v>
      </c>
      <c r="BX606" s="34">
        <f t="shared" si="429"/>
        <v>-4.9550489627895586E-2</v>
      </c>
      <c r="BY606" s="34">
        <f t="shared" si="448"/>
        <v>-2.7676504258153067</v>
      </c>
      <c r="BZ606" s="34">
        <f t="shared" si="449"/>
        <v>0.78353810422477899</v>
      </c>
      <c r="CA606" s="19">
        <f t="shared" si="430"/>
        <v>0.59462638812192592</v>
      </c>
      <c r="CB606" s="16"/>
      <c r="CC606" s="5">
        <f t="shared" si="431"/>
        <v>27810</v>
      </c>
      <c r="CD606" s="6">
        <f t="shared" si="432"/>
        <v>1.449268156141899E-4</v>
      </c>
      <c r="CE606" s="19">
        <f t="shared" si="433"/>
        <v>3.4942086541804889</v>
      </c>
      <c r="CF606" s="4">
        <f t="shared" si="434"/>
        <v>5.064045333419224E-4</v>
      </c>
      <c r="CG606" s="3">
        <f>IF('Ponderación por derecho'!$D$20="Error ponderación","",CF606/$CF$1127)</f>
        <v>3.4021099904406972E-4</v>
      </c>
      <c r="CH606" s="39"/>
    </row>
    <row r="607" spans="1:86" ht="18.95" customHeight="1">
      <c r="A607" s="7">
        <v>41001</v>
      </c>
      <c r="B607" s="7" t="s">
        <v>481</v>
      </c>
      <c r="C607" s="7" t="s">
        <v>516</v>
      </c>
      <c r="D607" s="5">
        <v>1</v>
      </c>
      <c r="E607" s="5">
        <v>58635</v>
      </c>
      <c r="F607" s="5">
        <v>34.6126</v>
      </c>
      <c r="G607" s="5">
        <v>32.32132</v>
      </c>
      <c r="H607" s="5">
        <v>62.869370000000004</v>
      </c>
      <c r="I607" s="5">
        <v>11.49607</v>
      </c>
      <c r="J607" s="5">
        <v>6.9314520000000002</v>
      </c>
      <c r="K607" s="85">
        <v>1.6077000000000001E-3</v>
      </c>
      <c r="L607" s="85">
        <v>5.7663000000000002E-3</v>
      </c>
      <c r="M607" s="85">
        <v>6.8001199999999998E-2</v>
      </c>
      <c r="N607" s="85">
        <v>4.6569999999999999E-4</v>
      </c>
      <c r="O607" s="85">
        <v>4.1628999999999998E-3</v>
      </c>
      <c r="P607" s="85">
        <v>1.3510400000000001E-2</v>
      </c>
      <c r="Q607" s="85">
        <v>1.3300000000000001E-4</v>
      </c>
      <c r="R607" s="85">
        <v>1.7122999999999999E-3</v>
      </c>
      <c r="S607" s="85">
        <v>5.8600000000000001E-5</v>
      </c>
      <c r="T607" s="5">
        <v>0.80471130000000002</v>
      </c>
      <c r="U607" s="5">
        <v>0.26532080000000002</v>
      </c>
      <c r="V607" s="5">
        <v>0.82201009999999997</v>
      </c>
      <c r="W607" s="5">
        <v>0.66829430000000001</v>
      </c>
      <c r="X607" s="5">
        <v>0.7769895</v>
      </c>
      <c r="Y607" s="5">
        <v>0.87705520000000003</v>
      </c>
      <c r="Z607" s="5">
        <v>3.8537700000000001E-2</v>
      </c>
      <c r="AA607" s="5">
        <v>4.7752999999999999E-4</v>
      </c>
      <c r="AB607" s="5">
        <v>6.6513E-4</v>
      </c>
      <c r="AC607" s="5">
        <v>0.56440000000000001</v>
      </c>
      <c r="AD607" s="40">
        <v>325744.00955060968</v>
      </c>
      <c r="AE607" s="19">
        <v>0.84811320000000001</v>
      </c>
      <c r="AF607" s="5">
        <v>1</v>
      </c>
      <c r="AG607" s="5">
        <v>0</v>
      </c>
      <c r="AH607" s="32">
        <v>0</v>
      </c>
      <c r="AI607" s="32">
        <v>0</v>
      </c>
      <c r="AJ607" s="32">
        <v>0</v>
      </c>
      <c r="AK607" s="16"/>
      <c r="AL607" s="34">
        <f t="shared" si="405"/>
        <v>-2.1269663898097888</v>
      </c>
      <c r="AM607" s="34">
        <f t="shared" si="406"/>
        <v>-2.4005326480202305</v>
      </c>
      <c r="AN607" s="34">
        <f t="shared" si="407"/>
        <v>-1.3872999345850598</v>
      </c>
      <c r="AO607" s="34">
        <f t="shared" si="408"/>
        <v>-0.73229601368017638</v>
      </c>
      <c r="AP607" s="34">
        <f t="shared" si="409"/>
        <v>-1.3532242766331986</v>
      </c>
      <c r="AQ607" s="34">
        <f t="shared" si="410"/>
        <v>-0.34742428914911155</v>
      </c>
      <c r="AR607" s="34">
        <f t="shared" si="411"/>
        <v>-0.40731049638860389</v>
      </c>
      <c r="AS607" s="34">
        <f t="shared" si="412"/>
        <v>9.812793077596528E-2</v>
      </c>
      <c r="AT607" s="34">
        <f t="shared" si="413"/>
        <v>-0.14006285684611802</v>
      </c>
      <c r="AU607" s="34">
        <f t="shared" si="414"/>
        <v>-0.32417297546722301</v>
      </c>
      <c r="AV607" s="34">
        <f t="shared" si="415"/>
        <v>-0.32168745844040397</v>
      </c>
      <c r="AW607" s="34">
        <f t="shared" si="416"/>
        <v>-0.40792500069606757</v>
      </c>
      <c r="AX607" s="34">
        <f t="shared" si="417"/>
        <v>-0.14732467949701125</v>
      </c>
      <c r="AY607" s="34">
        <f t="shared" si="418"/>
        <v>-0.20783902709591875</v>
      </c>
      <c r="AZ607" s="34">
        <f t="shared" si="419"/>
        <v>-2.3848758598318689</v>
      </c>
      <c r="BA607" s="34">
        <f t="shared" si="420"/>
        <v>0.56817059261160019</v>
      </c>
      <c r="BB607" s="34">
        <f t="shared" si="421"/>
        <v>0.5302461376520694</v>
      </c>
      <c r="BC607" s="34">
        <f t="shared" si="422"/>
        <v>0.40166554734307836</v>
      </c>
      <c r="BD607" s="34">
        <f t="shared" si="423"/>
        <v>-0.36034486079474376</v>
      </c>
      <c r="BE607" s="34">
        <f t="shared" si="424"/>
        <v>0.23344851352074031</v>
      </c>
      <c r="BF607" s="34">
        <f t="shared" si="425"/>
        <v>-0.63060393120637481</v>
      </c>
      <c r="BG607" s="34">
        <f t="shared" si="426"/>
        <v>-0.22080636211853275</v>
      </c>
      <c r="BH607" s="34">
        <f t="shared" si="427"/>
        <v>-9.8484565284555098E-2</v>
      </c>
      <c r="BI607" s="19">
        <f t="shared" si="435"/>
        <v>-0.38885121037419035</v>
      </c>
      <c r="BJ607" s="19">
        <f t="shared" si="436"/>
        <v>-0.75919900225225501</v>
      </c>
      <c r="BK607" s="19">
        <f t="shared" si="437"/>
        <v>-0.54239097056358165</v>
      </c>
      <c r="BL607" s="19">
        <f t="shared" si="438"/>
        <v>-1.1335146233279534</v>
      </c>
      <c r="BM607" s="19">
        <f t="shared" si="439"/>
        <v>-0.67924737096505516</v>
      </c>
      <c r="BN607" s="19">
        <f t="shared" si="440"/>
        <v>-0.7384017782431509</v>
      </c>
      <c r="BO607" s="19">
        <f t="shared" si="441"/>
        <v>-1.1750322914027043</v>
      </c>
      <c r="BP607" s="19">
        <f t="shared" si="442"/>
        <v>-1.1371455346534001</v>
      </c>
      <c r="BQ607" s="19">
        <f t="shared" si="443"/>
        <v>-0.98846978270402752</v>
      </c>
      <c r="BR607" s="19">
        <f t="shared" si="444"/>
        <v>-0.85187059300807999</v>
      </c>
      <c r="BS607" s="19">
        <f t="shared" si="445"/>
        <v>-0.81109666073008757</v>
      </c>
      <c r="BT607" s="19">
        <f>IF(AND('[1]Ponderación por derecho'!$B$13&lt;&gt;1,'[1]Ponderación por derecho'!$B$13&lt;&gt;0),"Error ponderación",IFERROR(IF(SUM($BI$1126:$BS$1126)=0,0,SUMPRODUCT($BI$1126:$BS$1126,BI607:BS607)),""))</f>
        <v>-0.96087647962474843</v>
      </c>
      <c r="BU607" s="34">
        <f t="shared" si="446"/>
        <v>-0.96564107279731914</v>
      </c>
      <c r="BV607" s="16">
        <f t="shared" si="447"/>
        <v>0</v>
      </c>
      <c r="BW607" s="34">
        <f t="shared" si="428"/>
        <v>0.75319719433526389</v>
      </c>
      <c r="BX607" s="34">
        <f t="shared" si="429"/>
        <v>-3.1210532106693813E-2</v>
      </c>
      <c r="BY607" s="34">
        <f t="shared" si="448"/>
        <v>0.73585719375712888</v>
      </c>
      <c r="BZ607" s="34">
        <f t="shared" si="449"/>
        <v>-0.485947951995233</v>
      </c>
      <c r="CA607" s="19">
        <f t="shared" si="430"/>
        <v>-0.37028856276927519</v>
      </c>
      <c r="CB607" s="16"/>
      <c r="CC607" s="5">
        <f t="shared" si="431"/>
        <v>41001</v>
      </c>
      <c r="CD607" s="6">
        <f t="shared" si="432"/>
        <v>8.5749584596751006E-3</v>
      </c>
      <c r="CE607" s="19">
        <f t="shared" si="433"/>
        <v>0.11347916116903124</v>
      </c>
      <c r="CF607" s="4">
        <f t="shared" si="434"/>
        <v>9.7307909306321866E-4</v>
      </c>
      <c r="CG607" s="3">
        <f>IF('Ponderación por derecho'!$D$20="Error ponderación","",CF607/$CF$1127)</f>
        <v>6.5373074015593333E-4</v>
      </c>
      <c r="CH607" s="39"/>
    </row>
    <row r="608" spans="1:86" ht="18.95" customHeight="1">
      <c r="A608" s="7">
        <v>41006</v>
      </c>
      <c r="B608" s="7" t="s">
        <v>481</v>
      </c>
      <c r="C608" s="7" t="s">
        <v>515</v>
      </c>
      <c r="D608" s="5">
        <v>0</v>
      </c>
      <c r="E608" s="5">
        <v>5134</v>
      </c>
      <c r="F608" s="5">
        <v>85.919039999999995</v>
      </c>
      <c r="G608" s="5">
        <v>59.059939999999997</v>
      </c>
      <c r="H608" s="5">
        <v>77.895099999999999</v>
      </c>
      <c r="I608" s="5">
        <v>19.592980000000001</v>
      </c>
      <c r="J608" s="5">
        <v>39.349460000000001</v>
      </c>
      <c r="K608" s="85">
        <v>7.0715999999999999E-3</v>
      </c>
      <c r="L608" s="85">
        <v>9.1537000000000007E-3</v>
      </c>
      <c r="M608" s="85">
        <v>2.6217299999999999E-2</v>
      </c>
      <c r="N608" s="85">
        <v>3.7495599999999997E-2</v>
      </c>
      <c r="O608" s="85">
        <v>3.1957000000000001E-3</v>
      </c>
      <c r="P608" s="85">
        <v>9.7175999999999998E-3</v>
      </c>
      <c r="Q608" s="85">
        <v>4.9576700000000001E-2</v>
      </c>
      <c r="R608" s="85">
        <v>1.9968999999999998E-3</v>
      </c>
      <c r="S608" s="85">
        <v>3.233E-4</v>
      </c>
      <c r="T608" s="5">
        <v>0.93886219999999998</v>
      </c>
      <c r="U608" s="5">
        <v>0.17325450000000001</v>
      </c>
      <c r="V608" s="5">
        <v>0.77687479999999998</v>
      </c>
      <c r="W608" s="5">
        <v>0.58662720000000002</v>
      </c>
      <c r="X608" s="5">
        <v>0.8079054</v>
      </c>
      <c r="Y608" s="5">
        <v>0.88252679999999994</v>
      </c>
      <c r="Z608" s="5">
        <v>0.11874709999999999</v>
      </c>
      <c r="AA608" s="5">
        <v>1.0712899999999999E-3</v>
      </c>
      <c r="AB608" s="5">
        <v>3.8956E-4</v>
      </c>
      <c r="AC608" s="5">
        <v>0.52490000000000003</v>
      </c>
      <c r="AD608" s="40">
        <v>380178.61316712113</v>
      </c>
      <c r="AE608" s="19">
        <v>0.49433959999999999</v>
      </c>
      <c r="AF608" s="5">
        <v>1</v>
      </c>
      <c r="AG608" s="5">
        <v>0</v>
      </c>
      <c r="AH608" s="32">
        <v>0</v>
      </c>
      <c r="AI608" s="32">
        <v>0</v>
      </c>
      <c r="AJ608" s="32">
        <v>0</v>
      </c>
      <c r="AK608" s="16"/>
      <c r="AL608" s="34">
        <f t="shared" si="405"/>
        <v>1.0049273999968689</v>
      </c>
      <c r="AM608" s="34">
        <f t="shared" si="406"/>
        <v>0.28538631473328224</v>
      </c>
      <c r="AN608" s="34">
        <f t="shared" si="407"/>
        <v>0.41944970892528616</v>
      </c>
      <c r="AO608" s="34">
        <f t="shared" si="408"/>
        <v>-9.602420957385607E-3</v>
      </c>
      <c r="AP608" s="34">
        <f t="shared" si="409"/>
        <v>1.0953033088609709</v>
      </c>
      <c r="AQ608" s="34">
        <f t="shared" si="410"/>
        <v>-0.19286132558037719</v>
      </c>
      <c r="AR608" s="34">
        <f t="shared" si="411"/>
        <v>-0.28875968440726874</v>
      </c>
      <c r="AS608" s="34">
        <f t="shared" si="412"/>
        <v>-0.55199366399270922</v>
      </c>
      <c r="AT608" s="34">
        <f t="shared" si="413"/>
        <v>0.70962079887708018</v>
      </c>
      <c r="AU608" s="34">
        <f t="shared" si="414"/>
        <v>-0.34874406688541126</v>
      </c>
      <c r="AV608" s="34">
        <f t="shared" si="415"/>
        <v>-0.4135177183410092</v>
      </c>
      <c r="AW608" s="34">
        <f t="shared" si="416"/>
        <v>0.97724339415934947</v>
      </c>
      <c r="AX608" s="34">
        <f t="shared" si="417"/>
        <v>-0.13823583381092561</v>
      </c>
      <c r="AY608" s="34">
        <f t="shared" si="418"/>
        <v>-0.19756179851205091</v>
      </c>
      <c r="AZ608" s="34">
        <f t="shared" si="419"/>
        <v>-5.4358000546599068E-2</v>
      </c>
      <c r="BA608" s="34">
        <f t="shared" si="420"/>
        <v>-0.30696206890330036</v>
      </c>
      <c r="BB608" s="34">
        <f t="shared" si="421"/>
        <v>-0.57687907171180552</v>
      </c>
      <c r="BC608" s="34">
        <f t="shared" si="422"/>
        <v>-0.51033191981560044</v>
      </c>
      <c r="BD608" s="34">
        <f t="shared" si="423"/>
        <v>1.0162335637466048E-2</v>
      </c>
      <c r="BE608" s="34">
        <f t="shared" si="424"/>
        <v>0.31710982735633392</v>
      </c>
      <c r="BF608" s="34">
        <f t="shared" si="425"/>
        <v>0.17186223530421194</v>
      </c>
      <c r="BG608" s="34">
        <f t="shared" si="426"/>
        <v>-0.17439329721199368</v>
      </c>
      <c r="BH608" s="34">
        <f t="shared" si="427"/>
        <v>-0.10535372577685004</v>
      </c>
      <c r="BI608" s="19">
        <f t="shared" si="435"/>
        <v>-2.6791228519463795E-2</v>
      </c>
      <c r="BJ608" s="19">
        <f t="shared" si="436"/>
        <v>-0.19341748046193066</v>
      </c>
      <c r="BK608" s="19">
        <f t="shared" si="437"/>
        <v>-1.9132727937146932E-2</v>
      </c>
      <c r="BL608" s="19">
        <f t="shared" si="438"/>
        <v>0.85727409943697452</v>
      </c>
      <c r="BM608" s="19">
        <f t="shared" si="439"/>
        <v>0.25224052587100859</v>
      </c>
      <c r="BN608" s="19">
        <f t="shared" si="440"/>
        <v>0.30283983633739786</v>
      </c>
      <c r="BO608" s="19">
        <f t="shared" si="441"/>
        <v>0.30442765755178824</v>
      </c>
      <c r="BP608" s="19">
        <f t="shared" si="442"/>
        <v>0.43334578309297161</v>
      </c>
      <c r="BQ608" s="19">
        <f t="shared" si="443"/>
        <v>0.32640927892967664</v>
      </c>
      <c r="BR608" s="19">
        <f t="shared" si="444"/>
        <v>0.21099076809094142</v>
      </c>
      <c r="BS608" s="19">
        <f t="shared" si="445"/>
        <v>0.23400395856932263</v>
      </c>
      <c r="BT608" s="19">
        <f>IF(AND('[1]Ponderación por derecho'!$B$13&lt;&gt;1,'[1]Ponderación por derecho'!$B$13&lt;&gt;0),"Error ponderación",IFERROR(IF(SUM($BI$1126:$BS$1126)=0,0,SUMPRODUCT($BI$1126:$BS$1126,BI608:BS608)),""))</f>
        <v>0.20438228358472732</v>
      </c>
      <c r="BU608" s="34">
        <f t="shared" si="446"/>
        <v>0.21166263473255331</v>
      </c>
      <c r="BV608" s="16">
        <f t="shared" si="447"/>
        <v>0</v>
      </c>
      <c r="BW608" s="34">
        <f t="shared" si="428"/>
        <v>0.18142353944270245</v>
      </c>
      <c r="BX608" s="34">
        <f t="shared" si="429"/>
        <v>-2.8145768707398919E-2</v>
      </c>
      <c r="BY608" s="34">
        <f t="shared" si="448"/>
        <v>-0.72556152157895015</v>
      </c>
      <c r="BZ608" s="34">
        <f t="shared" si="449"/>
        <v>0.19076125028121557</v>
      </c>
      <c r="CA608" s="19">
        <f t="shared" si="430"/>
        <v>0.14406669421279827</v>
      </c>
      <c r="CB608" s="16"/>
      <c r="CC608" s="5">
        <f t="shared" si="431"/>
        <v>41006</v>
      </c>
      <c r="CD608" s="6">
        <f t="shared" si="432"/>
        <v>7.5081157554313918E-4</v>
      </c>
      <c r="CE608" s="19">
        <f t="shared" si="433"/>
        <v>1.7483130083522889</v>
      </c>
      <c r="CF608" s="4">
        <f t="shared" si="434"/>
        <v>1.3126536443435475E-3</v>
      </c>
      <c r="CG608" s="3">
        <f>IF('Ponderación por derecho'!$D$20="Error ponderación","",CF608/$CF$1127)</f>
        <v>8.8186257890276174E-4</v>
      </c>
      <c r="CH608" s="39"/>
    </row>
    <row r="609" spans="1:86" ht="18.95" customHeight="1">
      <c r="A609" s="7">
        <v>41013</v>
      </c>
      <c r="B609" s="7" t="s">
        <v>481</v>
      </c>
      <c r="C609" s="7" t="s">
        <v>514</v>
      </c>
      <c r="D609" s="5">
        <v>0</v>
      </c>
      <c r="E609" s="5">
        <v>559</v>
      </c>
      <c r="F609" s="5">
        <v>71.291240000000002</v>
      </c>
      <c r="G609" s="5">
        <v>54.567419999999998</v>
      </c>
      <c r="H609" s="5">
        <v>77.912030000000001</v>
      </c>
      <c r="I609" s="5">
        <v>12.27646</v>
      </c>
      <c r="J609" s="5">
        <v>22.513290000000001</v>
      </c>
      <c r="K609" s="85">
        <v>1.6062300000000002E-2</v>
      </c>
      <c r="L609" s="85">
        <v>1.23395E-2</v>
      </c>
      <c r="M609" s="85">
        <v>4.9972900000000001E-2</v>
      </c>
      <c r="N609" s="85">
        <v>1.3051E-3</v>
      </c>
      <c r="O609" s="85">
        <v>2.27301E-2</v>
      </c>
      <c r="P609" s="85">
        <v>0</v>
      </c>
      <c r="Q609" s="85">
        <v>6.2211999999999996E-3</v>
      </c>
      <c r="R609" s="85">
        <v>2.0885000000000001E-3</v>
      </c>
      <c r="S609" s="85">
        <v>3.0666999999999999E-3</v>
      </c>
      <c r="T609" s="5">
        <v>0.84877130000000001</v>
      </c>
      <c r="U609" s="5">
        <v>0.17013229999999999</v>
      </c>
      <c r="V609" s="5">
        <v>0.74480150000000001</v>
      </c>
      <c r="W609" s="5">
        <v>0.69943279999999997</v>
      </c>
      <c r="X609" s="5">
        <v>0.85066160000000002</v>
      </c>
      <c r="Y609" s="5">
        <v>0.92060489999999995</v>
      </c>
      <c r="Z609" s="5">
        <v>3.0303E-2</v>
      </c>
      <c r="AA609" s="5">
        <v>0</v>
      </c>
      <c r="AB609" s="5">
        <v>0</v>
      </c>
      <c r="AC609" s="5">
        <v>0.38700000000000001</v>
      </c>
      <c r="AD609" s="40">
        <v>490878.3542039356</v>
      </c>
      <c r="AE609" s="19">
        <v>0.84811320000000001</v>
      </c>
      <c r="AF609" s="5">
        <v>1</v>
      </c>
      <c r="AG609" s="5">
        <v>0</v>
      </c>
      <c r="AH609" s="32">
        <v>0</v>
      </c>
      <c r="AI609" s="32">
        <v>0</v>
      </c>
      <c r="AJ609" s="32">
        <v>0</v>
      </c>
      <c r="AK609" s="16"/>
      <c r="AL609" s="34">
        <f t="shared" si="405"/>
        <v>0.1120040948809066</v>
      </c>
      <c r="AM609" s="34">
        <f t="shared" si="406"/>
        <v>-0.16589144973434578</v>
      </c>
      <c r="AN609" s="34">
        <f t="shared" si="407"/>
        <v>0.42148543507400799</v>
      </c>
      <c r="AO609" s="34">
        <f t="shared" si="408"/>
        <v>-0.66264192924241694</v>
      </c>
      <c r="AP609" s="34">
        <f t="shared" si="409"/>
        <v>-0.17633024367160199</v>
      </c>
      <c r="AQ609" s="34">
        <f t="shared" si="410"/>
        <v>6.1467859902047457E-2</v>
      </c>
      <c r="AR609" s="34">
        <f t="shared" si="411"/>
        <v>-0.17726438511868833</v>
      </c>
      <c r="AS609" s="34">
        <f t="shared" si="412"/>
        <v>-0.18237693226860677</v>
      </c>
      <c r="AT609" s="34">
        <f t="shared" si="413"/>
        <v>-0.12080208485877664</v>
      </c>
      <c r="AU609" s="34">
        <f t="shared" si="414"/>
        <v>0.14751475052510984</v>
      </c>
      <c r="AV609" s="34">
        <f t="shared" si="415"/>
        <v>-0.64879765232385067</v>
      </c>
      <c r="AW609" s="34">
        <f t="shared" si="416"/>
        <v>-0.23736369113471295</v>
      </c>
      <c r="AX609" s="34">
        <f t="shared" si="417"/>
        <v>-0.13531054124295142</v>
      </c>
      <c r="AY609" s="34">
        <f t="shared" si="418"/>
        <v>-9.1046691232175778E-2</v>
      </c>
      <c r="AZ609" s="34">
        <f t="shared" si="419"/>
        <v>-1.6194496354822077</v>
      </c>
      <c r="BA609" s="34">
        <f t="shared" si="420"/>
        <v>-0.33664002050754466</v>
      </c>
      <c r="BB609" s="34">
        <f t="shared" si="421"/>
        <v>-1.363606067599511</v>
      </c>
      <c r="BC609" s="34">
        <f t="shared" si="422"/>
        <v>0.7493971691481931</v>
      </c>
      <c r="BD609" s="34">
        <f t="shared" si="423"/>
        <v>0.52256791956337012</v>
      </c>
      <c r="BE609" s="34">
        <f t="shared" si="424"/>
        <v>0.89932780278640356</v>
      </c>
      <c r="BF609" s="34">
        <f t="shared" si="425"/>
        <v>-0.71298913969022748</v>
      </c>
      <c r="BG609" s="34">
        <f t="shared" si="426"/>
        <v>-0.258133953880894</v>
      </c>
      <c r="BH609" s="34">
        <f t="shared" si="427"/>
        <v>-0.11506432621005545</v>
      </c>
      <c r="BI609" s="19">
        <f t="shared" si="435"/>
        <v>4.8771091489503593E-2</v>
      </c>
      <c r="BJ609" s="19">
        <f t="shared" si="436"/>
        <v>-0.56892063415084837</v>
      </c>
      <c r="BK609" s="19">
        <f t="shared" si="437"/>
        <v>0.22634144392016431</v>
      </c>
      <c r="BL609" s="19">
        <f t="shared" si="438"/>
        <v>-4.3989949889350205E-3</v>
      </c>
      <c r="BM609" s="19">
        <f t="shared" si="439"/>
        <v>0.16458414213895933</v>
      </c>
      <c r="BN609" s="19">
        <f t="shared" si="440"/>
        <v>0.12084474844781982</v>
      </c>
      <c r="BO609" s="19">
        <f t="shared" si="441"/>
        <v>-0.83981841861977913</v>
      </c>
      <c r="BP609" s="19">
        <f t="shared" si="442"/>
        <v>-1.165322318102241E-2</v>
      </c>
      <c r="BQ609" s="19">
        <f t="shared" si="443"/>
        <v>-0.23067724534716558</v>
      </c>
      <c r="BR609" s="19">
        <f t="shared" si="444"/>
        <v>-7.9058850077387721E-2</v>
      </c>
      <c r="BS609" s="19">
        <f t="shared" si="445"/>
        <v>-3.1368974187108212E-2</v>
      </c>
      <c r="BT609" s="19">
        <f>IF(AND('[1]Ponderación por derecho'!$B$13&lt;&gt;1,'[1]Ponderación por derecho'!$B$13&lt;&gt;0),"Error ponderación",IFERROR(IF(SUM($BI$1126:$BS$1126)=0,0,SUMPRODUCT($BI$1126:$BS$1126,BI609:BS609)),""))</f>
        <v>-0.49743991160571333</v>
      </c>
      <c r="BU609" s="34">
        <f t="shared" si="446"/>
        <v>-0.49741409441273549</v>
      </c>
      <c r="BV609" s="16">
        <f t="shared" si="447"/>
        <v>0</v>
      </c>
      <c r="BW609" s="34">
        <f t="shared" si="428"/>
        <v>-1.814717903840444</v>
      </c>
      <c r="BX609" s="34">
        <f t="shared" si="429"/>
        <v>-2.1913179653730429E-2</v>
      </c>
      <c r="BY609" s="34">
        <f t="shared" si="448"/>
        <v>0.73585719375712888</v>
      </c>
      <c r="BZ609" s="34">
        <f t="shared" si="449"/>
        <v>0.36692462991234853</v>
      </c>
      <c r="CA609" s="19">
        <f t="shared" si="430"/>
        <v>0.27796550938508829</v>
      </c>
      <c r="CB609" s="16"/>
      <c r="CC609" s="5">
        <f t="shared" si="431"/>
        <v>41013</v>
      </c>
      <c r="CD609" s="6">
        <f t="shared" si="432"/>
        <v>8.1749838474603584E-5</v>
      </c>
      <c r="CE609" s="19">
        <f t="shared" si="433"/>
        <v>0.89765320339607013</v>
      </c>
      <c r="CF609" s="4">
        <f t="shared" si="434"/>
        <v>7.338300438383921E-5</v>
      </c>
      <c r="CG609" s="3">
        <f>IF('Ponderación por derecho'!$D$20="Error ponderación","",CF609/$CF$1127)</f>
        <v>4.9299924448789515E-5</v>
      </c>
      <c r="CH609" s="39"/>
    </row>
    <row r="610" spans="1:86" ht="18.95" customHeight="1">
      <c r="A610" s="7">
        <v>41016</v>
      </c>
      <c r="B610" s="7" t="s">
        <v>481</v>
      </c>
      <c r="C610" s="7" t="s">
        <v>513</v>
      </c>
      <c r="D610" s="5">
        <v>0</v>
      </c>
      <c r="E610" s="5">
        <v>2096</v>
      </c>
      <c r="F610" s="5">
        <v>70.984129999999993</v>
      </c>
      <c r="G610" s="5">
        <v>60.313890000000001</v>
      </c>
      <c r="H610" s="5">
        <v>80.546199999999999</v>
      </c>
      <c r="I610" s="5">
        <v>22.604990000000001</v>
      </c>
      <c r="J610" s="5">
        <v>15.25445</v>
      </c>
      <c r="K610" s="85">
        <v>3.3411999999999999E-3</v>
      </c>
      <c r="L610" s="85">
        <v>4.11797E-2</v>
      </c>
      <c r="M610" s="85">
        <v>4.25998E-2</v>
      </c>
      <c r="N610" s="85">
        <v>1.0441999999999999E-3</v>
      </c>
      <c r="O610" s="85">
        <v>2.4830000000000001E-2</v>
      </c>
      <c r="P610" s="85">
        <v>1.40868E-2</v>
      </c>
      <c r="Q610" s="85">
        <v>2.86298E-2</v>
      </c>
      <c r="R610" s="85">
        <v>2.2544000000000002E-3</v>
      </c>
      <c r="S610" s="85">
        <v>5.2490000000000002E-4</v>
      </c>
      <c r="T610" s="5">
        <v>0.88507210000000003</v>
      </c>
      <c r="U610" s="5">
        <v>0.18235789999999999</v>
      </c>
      <c r="V610" s="5">
        <v>0.78413909999999998</v>
      </c>
      <c r="W610" s="5">
        <v>0.57506360000000001</v>
      </c>
      <c r="X610" s="5">
        <v>0.77311280000000004</v>
      </c>
      <c r="Y610" s="5">
        <v>0.82909239999999995</v>
      </c>
      <c r="Z610" s="5">
        <v>0.17121049999999999</v>
      </c>
      <c r="AA610" s="5">
        <v>9.5419999999999999E-4</v>
      </c>
      <c r="AB610" s="5">
        <v>1.9084E-3</v>
      </c>
      <c r="AC610" s="5">
        <v>0.31590000000000001</v>
      </c>
      <c r="AD610" s="40">
        <v>539426.52671755722</v>
      </c>
      <c r="AE610" s="19">
        <v>0.84811320000000001</v>
      </c>
      <c r="AF610" s="5">
        <v>1</v>
      </c>
      <c r="AG610" s="5">
        <v>0</v>
      </c>
      <c r="AH610" s="32">
        <v>0</v>
      </c>
      <c r="AI610" s="32">
        <v>0</v>
      </c>
      <c r="AJ610" s="32">
        <v>0</v>
      </c>
      <c r="AK610" s="16"/>
      <c r="AL610" s="34">
        <f t="shared" si="405"/>
        <v>9.325721043935209E-2</v>
      </c>
      <c r="AM610" s="34">
        <f t="shared" si="406"/>
        <v>0.41134674512740044</v>
      </c>
      <c r="AN610" s="34">
        <f t="shared" si="407"/>
        <v>0.7382278301819758</v>
      </c>
      <c r="AO610" s="34">
        <f t="shared" si="408"/>
        <v>0.25923597890342215</v>
      </c>
      <c r="AP610" s="34">
        <f t="shared" si="409"/>
        <v>-0.72458940810540984</v>
      </c>
      <c r="AQ610" s="34">
        <f t="shared" si="410"/>
        <v>-0.29838699026984933</v>
      </c>
      <c r="AR610" s="34">
        <f t="shared" si="411"/>
        <v>0.83207290238916465</v>
      </c>
      <c r="AS610" s="34">
        <f t="shared" si="412"/>
        <v>-0.29709603532956841</v>
      </c>
      <c r="AT610" s="34">
        <f t="shared" si="413"/>
        <v>-0.12678866504879016</v>
      </c>
      <c r="AU610" s="34">
        <f t="shared" si="414"/>
        <v>0.20086135398773752</v>
      </c>
      <c r="AV610" s="34">
        <f t="shared" si="415"/>
        <v>-0.30773181569448838</v>
      </c>
      <c r="AW610" s="34">
        <f t="shared" si="416"/>
        <v>0.3904146606665701</v>
      </c>
      <c r="AX610" s="34">
        <f t="shared" si="417"/>
        <v>-0.13001244040204626</v>
      </c>
      <c r="AY610" s="34">
        <f t="shared" si="418"/>
        <v>-0.18973448728232767</v>
      </c>
      <c r="AZ610" s="34">
        <f t="shared" si="419"/>
        <v>-0.98881903437298801</v>
      </c>
      <c r="BA610" s="34">
        <f t="shared" si="420"/>
        <v>-0.22043005153283221</v>
      </c>
      <c r="BB610" s="34">
        <f t="shared" si="421"/>
        <v>-0.39869282594891042</v>
      </c>
      <c r="BC610" s="34">
        <f t="shared" si="422"/>
        <v>-0.63946560903973237</v>
      </c>
      <c r="BD610" s="34">
        <f t="shared" si="423"/>
        <v>-0.40680461931410539</v>
      </c>
      <c r="BE610" s="34">
        <f t="shared" si="424"/>
        <v>-0.49990751821291746</v>
      </c>
      <c r="BF610" s="34">
        <f t="shared" si="425"/>
        <v>0.69673966214086092</v>
      </c>
      <c r="BG610" s="34">
        <f t="shared" si="426"/>
        <v>-0.18354599488429671</v>
      </c>
      <c r="BH610" s="34">
        <f t="shared" si="427"/>
        <v>-6.7493451719016273E-2</v>
      </c>
      <c r="BI610" s="19">
        <f t="shared" si="435"/>
        <v>7.3136929459764757E-2</v>
      </c>
      <c r="BJ610" s="19">
        <f t="shared" si="436"/>
        <v>0.2815756071892182</v>
      </c>
      <c r="BK610" s="19">
        <f t="shared" si="437"/>
        <v>-0.28110147797664958</v>
      </c>
      <c r="BL610" s="19">
        <f t="shared" si="438"/>
        <v>-1.6765727304719036E-2</v>
      </c>
      <c r="BM610" s="19">
        <f t="shared" si="439"/>
        <v>-0.31017755781059259</v>
      </c>
      <c r="BN610" s="19">
        <f t="shared" si="440"/>
        <v>-0.23812737448935126</v>
      </c>
      <c r="BO610" s="19">
        <f t="shared" si="441"/>
        <v>-0.11305613160099859</v>
      </c>
      <c r="BP610" s="19">
        <f t="shared" si="442"/>
        <v>-1.8377614981347087E-2</v>
      </c>
      <c r="BQ610" s="19">
        <f t="shared" si="443"/>
        <v>0.20008746176596179</v>
      </c>
      <c r="BR610" s="19">
        <f t="shared" si="444"/>
        <v>-9.3341090575757416E-2</v>
      </c>
      <c r="BS610" s="19">
        <f t="shared" si="445"/>
        <v>-5.4656909520663953E-2</v>
      </c>
      <c r="BT610" s="19">
        <f>IF(AND('[1]Ponderación por derecho'!$B$13&lt;&gt;1,'[1]Ponderación por derecho'!$B$13&lt;&gt;0),"Error ponderación",IFERROR(IF(SUM($BI$1126:$BS$1126)=0,0,SUMPRODUCT($BI$1126:$BS$1126,BI610:BS610)),""))</f>
        <v>-7.1651156709461025E-2</v>
      </c>
      <c r="BU610" s="34">
        <f t="shared" si="446"/>
        <v>-6.7224083755187097E-2</v>
      </c>
      <c r="BV610" s="16">
        <f t="shared" si="447"/>
        <v>0</v>
      </c>
      <c r="BW610" s="34">
        <f t="shared" si="428"/>
        <v>-2.8439104826470549</v>
      </c>
      <c r="BX610" s="34">
        <f t="shared" si="429"/>
        <v>-1.9179832621930407E-2</v>
      </c>
      <c r="BY610" s="34">
        <f t="shared" si="448"/>
        <v>0.73585719375712888</v>
      </c>
      <c r="BZ610" s="34">
        <f t="shared" si="449"/>
        <v>0.7090777071706188</v>
      </c>
      <c r="CA610" s="19">
        <f t="shared" si="430"/>
        <v>0.53803029554192017</v>
      </c>
      <c r="CB610" s="16"/>
      <c r="CC610" s="5">
        <f t="shared" si="431"/>
        <v>41016</v>
      </c>
      <c r="CD610" s="6">
        <f t="shared" si="432"/>
        <v>3.0652533352910395E-4</v>
      </c>
      <c r="CE610" s="19">
        <f t="shared" si="433"/>
        <v>1.8127577386766716</v>
      </c>
      <c r="CF610" s="4">
        <f t="shared" si="434"/>
        <v>5.5565617045533102E-4</v>
      </c>
      <c r="CG610" s="3">
        <f>IF('Ponderación por derecho'!$D$20="Error ponderación","",CF610/$CF$1127)</f>
        <v>3.7329906908232743E-4</v>
      </c>
      <c r="CH610" s="39"/>
    </row>
    <row r="611" spans="1:86" ht="18.95" customHeight="1">
      <c r="A611" s="7">
        <v>41020</v>
      </c>
      <c r="B611" s="7" t="s">
        <v>481</v>
      </c>
      <c r="C611" s="7" t="s">
        <v>512</v>
      </c>
      <c r="D611" s="5">
        <v>0</v>
      </c>
      <c r="E611" s="5">
        <v>3865</v>
      </c>
      <c r="F611" s="5">
        <v>76.104500000000002</v>
      </c>
      <c r="G611" s="5">
        <v>63.984830000000002</v>
      </c>
      <c r="H611" s="5">
        <v>76.194209999999998</v>
      </c>
      <c r="I611" s="5">
        <v>22.895309999999998</v>
      </c>
      <c r="J611" s="5">
        <v>24.056740000000001</v>
      </c>
      <c r="K611" s="85">
        <v>5.6461799999999999E-2</v>
      </c>
      <c r="L611" s="85">
        <v>3.5787399999999997E-2</v>
      </c>
      <c r="M611" s="85">
        <v>9.5095399999999997E-2</v>
      </c>
      <c r="N611" s="85">
        <v>8.899E-4</v>
      </c>
      <c r="O611" s="85">
        <v>2.78271E-2</v>
      </c>
      <c r="P611" s="85">
        <v>3.3230000000000003E-2</v>
      </c>
      <c r="Q611" s="85">
        <v>1.91711E-2</v>
      </c>
      <c r="R611" s="85">
        <v>2.67265E-2</v>
      </c>
      <c r="S611" s="85">
        <v>1.5858999999999999E-3</v>
      </c>
      <c r="T611" s="5">
        <v>0.93161760000000005</v>
      </c>
      <c r="U611" s="5">
        <v>0.1129902</v>
      </c>
      <c r="V611" s="5">
        <v>0.76838240000000002</v>
      </c>
      <c r="W611" s="5">
        <v>0.64191169999999997</v>
      </c>
      <c r="X611" s="5">
        <v>0.79607839999999996</v>
      </c>
      <c r="Y611" s="5">
        <v>0.88406859999999998</v>
      </c>
      <c r="Z611" s="5">
        <v>5.3892200000000001E-2</v>
      </c>
      <c r="AA611" s="5">
        <v>1.7593790000000002E-2</v>
      </c>
      <c r="AB611" s="5">
        <v>8.5381599999999995E-3</v>
      </c>
      <c r="AC611" s="5">
        <v>0.50460000000000005</v>
      </c>
      <c r="AD611" s="40">
        <v>15523.932729624838</v>
      </c>
      <c r="AE611" s="19">
        <v>0.96603779999999995</v>
      </c>
      <c r="AF611" s="5">
        <v>1</v>
      </c>
      <c r="AG611" s="5">
        <v>0</v>
      </c>
      <c r="AH611" s="32">
        <v>0</v>
      </c>
      <c r="AI611" s="32">
        <v>0</v>
      </c>
      <c r="AJ611" s="32">
        <v>0</v>
      </c>
      <c r="AK611" s="16"/>
      <c r="AL611" s="34">
        <f t="shared" si="405"/>
        <v>0.40581943468473619</v>
      </c>
      <c r="AM611" s="34">
        <f t="shared" si="406"/>
        <v>0.78009604322619475</v>
      </c>
      <c r="AN611" s="34">
        <f t="shared" si="407"/>
        <v>0.21492837111671945</v>
      </c>
      <c r="AO611" s="34">
        <f t="shared" si="408"/>
        <v>0.28514863000603768</v>
      </c>
      <c r="AP611" s="34">
        <f t="shared" si="409"/>
        <v>-5.9753682217518318E-2</v>
      </c>
      <c r="AQ611" s="34">
        <f t="shared" si="410"/>
        <v>1.2042901016515457</v>
      </c>
      <c r="AR611" s="34">
        <f t="shared" si="411"/>
        <v>0.64335543664937789</v>
      </c>
      <c r="AS611" s="34">
        <f t="shared" si="412"/>
        <v>0.5196904108934608</v>
      </c>
      <c r="AT611" s="34">
        <f t="shared" si="413"/>
        <v>-0.13032921439075679</v>
      </c>
      <c r="AU611" s="34">
        <f t="shared" si="414"/>
        <v>0.27700074407195163</v>
      </c>
      <c r="AV611" s="34">
        <f t="shared" si="415"/>
        <v>0.15575822631386058</v>
      </c>
      <c r="AW611" s="34">
        <f t="shared" si="416"/>
        <v>0.12542857960024753</v>
      </c>
      <c r="AX611" s="34">
        <f t="shared" si="417"/>
        <v>0.65151651432197566</v>
      </c>
      <c r="AY611" s="34">
        <f t="shared" si="418"/>
        <v>-0.14854015586002411</v>
      </c>
      <c r="AZ611" s="34">
        <f t="shared" si="419"/>
        <v>-0.18021380683174451</v>
      </c>
      <c r="BA611" s="34">
        <f t="shared" si="420"/>
        <v>-0.87980204675982776</v>
      </c>
      <c r="BB611" s="34">
        <f t="shared" si="421"/>
        <v>-0.78518942143811121</v>
      </c>
      <c r="BC611" s="34">
        <f t="shared" si="422"/>
        <v>0.10704428153272642</v>
      </c>
      <c r="BD611" s="34">
        <f t="shared" si="423"/>
        <v>-0.13157665990216752</v>
      </c>
      <c r="BE611" s="34">
        <f t="shared" si="424"/>
        <v>0.34068410429026974</v>
      </c>
      <c r="BF611" s="34">
        <f t="shared" si="425"/>
        <v>-0.47698768730370494</v>
      </c>
      <c r="BG611" s="34">
        <f t="shared" si="426"/>
        <v>1.1171384073795789</v>
      </c>
      <c r="BH611" s="34">
        <f t="shared" si="427"/>
        <v>9.7767227837529447E-2</v>
      </c>
      <c r="BI611" s="19">
        <f t="shared" si="435"/>
        <v>0.17980547533614577</v>
      </c>
      <c r="BJ611" s="19">
        <f t="shared" si="436"/>
        <v>0.21275401947915382</v>
      </c>
      <c r="BK611" s="19">
        <f t="shared" si="437"/>
        <v>0.34418470903697446</v>
      </c>
      <c r="BL611" s="19">
        <f t="shared" si="438"/>
        <v>0.1377451101469897</v>
      </c>
      <c r="BM611" s="19">
        <f t="shared" si="439"/>
        <v>2.8556800650755266E-2</v>
      </c>
      <c r="BN611" s="19">
        <f t="shared" si="440"/>
        <v>0.30075392176295551</v>
      </c>
      <c r="BO611" s="19">
        <f t="shared" si="441"/>
        <v>7.6787800924846897E-2</v>
      </c>
      <c r="BP611" s="19">
        <f t="shared" si="442"/>
        <v>0.5286679745033559</v>
      </c>
      <c r="BQ611" s="19">
        <f t="shared" si="443"/>
        <v>-7.3236136159664289E-2</v>
      </c>
      <c r="BR611" s="19">
        <f t="shared" si="444"/>
        <v>0.45813922873476365</v>
      </c>
      <c r="BS611" s="19">
        <f t="shared" si="445"/>
        <v>0.1183488355540805</v>
      </c>
      <c r="BT611" s="19">
        <f>IF(AND('[1]Ponderación por derecho'!$B$13&lt;&gt;1,'[1]Ponderación por derecho'!$B$13&lt;&gt;0),"Error ponderación",IFERROR(IF(SUM($BI$1126:$BS$1126)=0,0,SUMPRODUCT($BI$1126:$BS$1126,BI611:BS611)),""))</f>
        <v>0.17117088088714086</v>
      </c>
      <c r="BU611" s="34">
        <f t="shared" si="446"/>
        <v>0.17810793532789648</v>
      </c>
      <c r="BV611" s="16">
        <f t="shared" si="447"/>
        <v>0</v>
      </c>
      <c r="BW611" s="34">
        <f t="shared" si="428"/>
        <v>-0.11242469332486706</v>
      </c>
      <c r="BX611" s="34">
        <f t="shared" si="429"/>
        <v>-4.8676465061131977E-2</v>
      </c>
      <c r="BY611" s="34">
        <f t="shared" si="448"/>
        <v>1.2229970409320479</v>
      </c>
      <c r="BZ611" s="34">
        <f t="shared" si="449"/>
        <v>-0.35396529418201633</v>
      </c>
      <c r="CA611" s="19">
        <f t="shared" si="430"/>
        <v>-0.26997076947146598</v>
      </c>
      <c r="CB611" s="16"/>
      <c r="CC611" s="5">
        <f t="shared" si="431"/>
        <v>41020</v>
      </c>
      <c r="CD611" s="6">
        <f t="shared" si="432"/>
        <v>5.6522920519560442E-4</v>
      </c>
      <c r="CE611" s="19">
        <f t="shared" si="433"/>
        <v>1.1418880990760569</v>
      </c>
      <c r="CF611" s="4">
        <f t="shared" si="434"/>
        <v>6.4542850266307921E-4</v>
      </c>
      <c r="CG611" s="3">
        <f>IF('Ponderación por derecho'!$D$20="Error ponderación","",CF611/$CF$1127)</f>
        <v>4.3360961690732606E-4</v>
      </c>
      <c r="CH611" s="39"/>
    </row>
    <row r="612" spans="1:86" ht="18.95" customHeight="1">
      <c r="A612" s="7">
        <v>41026</v>
      </c>
      <c r="B612" s="7" t="s">
        <v>481</v>
      </c>
      <c r="C612" s="7" t="s">
        <v>511</v>
      </c>
      <c r="D612" s="5">
        <v>0</v>
      </c>
      <c r="E612" s="5">
        <v>411</v>
      </c>
      <c r="F612" s="5">
        <v>49.471640000000001</v>
      </c>
      <c r="G612" s="5">
        <v>44.181460000000001</v>
      </c>
      <c r="H612" s="5">
        <v>68.885599999999997</v>
      </c>
      <c r="I612" s="5">
        <v>11.686389999999999</v>
      </c>
      <c r="J612" s="5">
        <v>12.031560000000001</v>
      </c>
      <c r="K612" s="85">
        <v>4.7492000000000003E-3</v>
      </c>
      <c r="L612" s="85">
        <v>3.19143E-2</v>
      </c>
      <c r="M612" s="85">
        <v>9.5547599999999996E-2</v>
      </c>
      <c r="N612" s="85">
        <v>0</v>
      </c>
      <c r="O612" s="85">
        <v>2.5729200000000001E-2</v>
      </c>
      <c r="P612" s="85">
        <v>1.23033E-2</v>
      </c>
      <c r="Q612" s="85">
        <v>1.9289999999999999E-3</v>
      </c>
      <c r="R612" s="85">
        <v>6.5293E-3</v>
      </c>
      <c r="S612" s="85">
        <v>4.3661000000000004E-3</v>
      </c>
      <c r="T612" s="5">
        <v>0.94322340000000005</v>
      </c>
      <c r="U612" s="5">
        <v>0.15750910000000001</v>
      </c>
      <c r="V612" s="5">
        <v>0.81501829999999997</v>
      </c>
      <c r="W612" s="5">
        <v>0.52747250000000001</v>
      </c>
      <c r="X612" s="5">
        <v>0.79120880000000005</v>
      </c>
      <c r="Y612" s="5">
        <v>0.88827840000000002</v>
      </c>
      <c r="Z612" s="5">
        <v>9.2651800000000006E-2</v>
      </c>
      <c r="AA612" s="5">
        <v>0</v>
      </c>
      <c r="AB612" s="5">
        <v>2.4330900000000002E-3</v>
      </c>
      <c r="AC612" s="5">
        <v>0.5595</v>
      </c>
      <c r="AD612" s="40">
        <v>0</v>
      </c>
      <c r="AE612" s="19">
        <v>0.84811320000000001</v>
      </c>
      <c r="AF612" s="5">
        <v>1</v>
      </c>
      <c r="AG612" s="5">
        <v>0</v>
      </c>
      <c r="AH612" s="32">
        <v>0</v>
      </c>
      <c r="AI612" s="32">
        <v>0</v>
      </c>
      <c r="AJ612" s="32">
        <v>0</v>
      </c>
      <c r="AK612" s="16"/>
      <c r="AL612" s="34">
        <f t="shared" si="405"/>
        <v>-1.2199275249326169</v>
      </c>
      <c r="AM612" s="34">
        <f t="shared" si="406"/>
        <v>-1.2091706806894014</v>
      </c>
      <c r="AN612" s="34">
        <f t="shared" si="407"/>
        <v>-0.6638860699823923</v>
      </c>
      <c r="AO612" s="34">
        <f t="shared" si="408"/>
        <v>-0.71530891062888879</v>
      </c>
      <c r="AP612" s="34">
        <f t="shared" si="409"/>
        <v>-0.96801383659013673</v>
      </c>
      <c r="AQ612" s="34">
        <f t="shared" si="410"/>
        <v>-0.25855744494420679</v>
      </c>
      <c r="AR612" s="34">
        <f t="shared" si="411"/>
        <v>0.50780629870142113</v>
      </c>
      <c r="AS612" s="34">
        <f t="shared" si="412"/>
        <v>0.52672625448762966</v>
      </c>
      <c r="AT612" s="34">
        <f t="shared" si="413"/>
        <v>-0.15074875333706975</v>
      </c>
      <c r="AU612" s="34">
        <f t="shared" si="414"/>
        <v>0.22370494931779836</v>
      </c>
      <c r="AV612" s="34">
        <f t="shared" si="415"/>
        <v>-0.35091344101950667</v>
      </c>
      <c r="AW612" s="34">
        <f t="shared" si="416"/>
        <v>-0.35760994666167434</v>
      </c>
      <c r="AX612" s="34">
        <f t="shared" si="417"/>
        <v>6.5086643887040697E-3</v>
      </c>
      <c r="AY612" s="34">
        <f t="shared" si="418"/>
        <v>-4.0596253673135962E-2</v>
      </c>
      <c r="AZ612" s="34">
        <f t="shared" si="419"/>
        <v>2.1406340116900572E-2</v>
      </c>
      <c r="BA612" s="34">
        <f t="shared" si="420"/>
        <v>-0.45662936093759199</v>
      </c>
      <c r="BB612" s="34">
        <f t="shared" si="421"/>
        <v>0.35874405305685608</v>
      </c>
      <c r="BC612" s="34">
        <f t="shared" si="422"/>
        <v>-1.1709276379264615</v>
      </c>
      <c r="BD612" s="34">
        <f t="shared" si="423"/>
        <v>-0.18993568693182733</v>
      </c>
      <c r="BE612" s="34">
        <f t="shared" si="424"/>
        <v>0.40505236932884919</v>
      </c>
      <c r="BF612" s="34">
        <f t="shared" si="425"/>
        <v>-8.9211845226794484E-2</v>
      </c>
      <c r="BG612" s="34">
        <f t="shared" si="426"/>
        <v>-0.258133953880894</v>
      </c>
      <c r="BH612" s="34">
        <f t="shared" si="427"/>
        <v>-5.4414452485782493E-2</v>
      </c>
      <c r="BI612" s="19">
        <f t="shared" si="435"/>
        <v>-0.45969095862139703</v>
      </c>
      <c r="BJ612" s="19">
        <f t="shared" si="436"/>
        <v>-0.11420677631037472</v>
      </c>
      <c r="BK612" s="19">
        <f t="shared" si="437"/>
        <v>-0.62137630279048295</v>
      </c>
      <c r="BL612" s="19">
        <f t="shared" si="438"/>
        <v>-0.68533813913484332</v>
      </c>
      <c r="BM612" s="19">
        <f t="shared" si="439"/>
        <v>-0.31141485806805524</v>
      </c>
      <c r="BN612" s="19">
        <f t="shared" si="440"/>
        <v>-0.38859619887442481</v>
      </c>
      <c r="BO612" s="19">
        <f t="shared" si="441"/>
        <v>-0.35050417239122078</v>
      </c>
      <c r="BP612" s="19">
        <f t="shared" si="442"/>
        <v>-0.60670943027195645</v>
      </c>
      <c r="BQ612" s="19">
        <f t="shared" si="443"/>
        <v>-0.44991187461084908</v>
      </c>
      <c r="BR612" s="19">
        <f t="shared" si="444"/>
        <v>-0.50621924416221564</v>
      </c>
      <c r="BS612" s="19">
        <f t="shared" si="445"/>
        <v>-0.43831274369717849</v>
      </c>
      <c r="BT612" s="19">
        <f>IF(AND('[1]Ponderación por derecho'!$B$13&lt;&gt;1,'[1]Ponderación por derecho'!$B$13&lt;&gt;0),"Error ponderación",IFERROR(IF(SUM($BI$1126:$BS$1126)=0,0,SUMPRODUCT($BI$1126:$BS$1126,BI612:BS612)),""))</f>
        <v>-0.31467230112001277</v>
      </c>
      <c r="BU612" s="34">
        <f t="shared" si="446"/>
        <v>-0.31275726776202722</v>
      </c>
      <c r="BV612" s="16">
        <f t="shared" si="447"/>
        <v>0</v>
      </c>
      <c r="BW612" s="34">
        <f t="shared" si="428"/>
        <v>0.68226831056378134</v>
      </c>
      <c r="BX612" s="34">
        <f t="shared" si="429"/>
        <v>-4.9550489627895586E-2</v>
      </c>
      <c r="BY612" s="34">
        <f t="shared" si="448"/>
        <v>0.73585719375712888</v>
      </c>
      <c r="BZ612" s="34">
        <f t="shared" si="449"/>
        <v>-0.45619167156433821</v>
      </c>
      <c r="CA612" s="19">
        <f t="shared" si="430"/>
        <v>-0.34767131563213488</v>
      </c>
      <c r="CB612" s="16"/>
      <c r="CC612" s="5">
        <f t="shared" si="431"/>
        <v>41026</v>
      </c>
      <c r="CD612" s="6">
        <f t="shared" si="432"/>
        <v>6.0105874084189754E-5</v>
      </c>
      <c r="CE612" s="19">
        <f t="shared" si="433"/>
        <v>0.64179833491525207</v>
      </c>
      <c r="CF612" s="4">
        <f t="shared" si="434"/>
        <v>3.8575849905858787E-5</v>
      </c>
      <c r="CG612" s="3">
        <f>IF('Ponderación por derecho'!$D$20="Error ponderación","",CF612/$CF$1127)</f>
        <v>2.5915898400113798E-5</v>
      </c>
      <c r="CH612" s="39"/>
    </row>
    <row r="613" spans="1:86" ht="18.95" customHeight="1">
      <c r="A613" s="7">
        <v>41078</v>
      </c>
      <c r="B613" s="7" t="s">
        <v>481</v>
      </c>
      <c r="C613" s="7" t="s">
        <v>510</v>
      </c>
      <c r="D613" s="5">
        <v>0</v>
      </c>
      <c r="E613" s="5">
        <v>1697</v>
      </c>
      <c r="F613" s="5">
        <v>61.501150000000003</v>
      </c>
      <c r="G613" s="5">
        <v>54.737810000000003</v>
      </c>
      <c r="H613" s="5">
        <v>79.254829999999998</v>
      </c>
      <c r="I613" s="5">
        <v>10.809559999999999</v>
      </c>
      <c r="J613" s="5">
        <v>10.947559999999999</v>
      </c>
      <c r="K613" s="85">
        <v>1.1502200000000001E-2</v>
      </c>
      <c r="L613" s="85">
        <v>5.3511000000000001E-3</v>
      </c>
      <c r="M613" s="85">
        <v>1.3605000000000001E-2</v>
      </c>
      <c r="N613" s="85">
        <v>6.7560000000000005E-4</v>
      </c>
      <c r="O613" s="85">
        <v>1.40064E-2</v>
      </c>
      <c r="P613" s="85">
        <v>9.8093999999999994E-3</v>
      </c>
      <c r="Q613" s="85">
        <v>2.8992000000000002E-3</v>
      </c>
      <c r="R613" s="85">
        <v>1.1295000000000001E-3</v>
      </c>
      <c r="S613" s="85">
        <v>1.0574E-3</v>
      </c>
      <c r="T613" s="5">
        <v>0.85665670000000005</v>
      </c>
      <c r="U613" s="5">
        <v>0.14164189999999999</v>
      </c>
      <c r="V613" s="5">
        <v>0.78987660000000004</v>
      </c>
      <c r="W613" s="5">
        <v>0.58017859999999999</v>
      </c>
      <c r="X613" s="5">
        <v>0.82177789999999995</v>
      </c>
      <c r="Y613" s="5">
        <v>0.83368779999999998</v>
      </c>
      <c r="Z613" s="5">
        <v>0.1226611</v>
      </c>
      <c r="AA613" s="5">
        <v>2.2392459999999999E-2</v>
      </c>
      <c r="AB613" s="5">
        <v>7.0713E-3</v>
      </c>
      <c r="AC613" s="5">
        <v>0.49909999999999999</v>
      </c>
      <c r="AD613" s="40">
        <v>498317.61932822625</v>
      </c>
      <c r="AE613" s="19">
        <v>0.84811320000000001</v>
      </c>
      <c r="AF613" s="5">
        <v>1</v>
      </c>
      <c r="AG613" s="5">
        <v>0</v>
      </c>
      <c r="AH613" s="32">
        <v>0</v>
      </c>
      <c r="AI613" s="32">
        <v>0</v>
      </c>
      <c r="AJ613" s="32">
        <v>0</v>
      </c>
      <c r="AK613" s="16"/>
      <c r="AL613" s="34">
        <f t="shared" si="405"/>
        <v>-0.48561137157219875</v>
      </c>
      <c r="AM613" s="34">
        <f t="shared" si="406"/>
        <v>-0.14877561757608243</v>
      </c>
      <c r="AN613" s="34">
        <f t="shared" si="407"/>
        <v>0.58294869984089037</v>
      </c>
      <c r="AO613" s="34">
        <f t="shared" si="408"/>
        <v>-0.79357079360734906</v>
      </c>
      <c r="AP613" s="34">
        <f t="shared" si="409"/>
        <v>-1.0498882041538589</v>
      </c>
      <c r="AQ613" s="34">
        <f t="shared" si="410"/>
        <v>-6.7528382739616116E-2</v>
      </c>
      <c r="AR613" s="34">
        <f t="shared" si="411"/>
        <v>-0.42184149276772959</v>
      </c>
      <c r="AS613" s="34">
        <f t="shared" si="412"/>
        <v>-0.74823021897443553</v>
      </c>
      <c r="AT613" s="34">
        <f t="shared" si="413"/>
        <v>-0.13524651655526387</v>
      </c>
      <c r="AU613" s="34">
        <f t="shared" si="414"/>
        <v>-7.41052145336666E-2</v>
      </c>
      <c r="AV613" s="34">
        <f t="shared" si="415"/>
        <v>-0.41129508127634051</v>
      </c>
      <c r="AW613" s="34">
        <f t="shared" si="416"/>
        <v>-0.33042973206024434</v>
      </c>
      <c r="AX613" s="34">
        <f t="shared" si="417"/>
        <v>-0.16593669378320489</v>
      </c>
      <c r="AY613" s="34">
        <f t="shared" si="418"/>
        <v>-0.16905966967405561</v>
      </c>
      <c r="AZ613" s="34">
        <f t="shared" si="419"/>
        <v>-1.4824616202873175</v>
      </c>
      <c r="BA613" s="34">
        <f t="shared" si="420"/>
        <v>-0.60745441817122958</v>
      </c>
      <c r="BB613" s="34">
        <f t="shared" si="421"/>
        <v>-0.25795750595047673</v>
      </c>
      <c r="BC613" s="34">
        <f t="shared" si="422"/>
        <v>-0.58234509117492972</v>
      </c>
      <c r="BD613" s="34">
        <f t="shared" si="423"/>
        <v>0.17641533433735232</v>
      </c>
      <c r="BE613" s="34">
        <f t="shared" si="424"/>
        <v>-0.42964339042578109</v>
      </c>
      <c r="BF613" s="34">
        <f t="shared" si="425"/>
        <v>0.21102039601508171</v>
      </c>
      <c r="BG613" s="34">
        <f t="shared" si="426"/>
        <v>1.4922411124709656</v>
      </c>
      <c r="BH613" s="34">
        <f t="shared" si="427"/>
        <v>6.1202664351925957E-2</v>
      </c>
      <c r="BI613" s="19">
        <f t="shared" si="435"/>
        <v>-3.0678033689985118E-2</v>
      </c>
      <c r="BJ613" s="19">
        <f t="shared" si="436"/>
        <v>-0.27619153876476293</v>
      </c>
      <c r="BK613" s="19">
        <f t="shared" si="437"/>
        <v>-0.60539556057385469</v>
      </c>
      <c r="BL613" s="19">
        <f t="shared" si="438"/>
        <v>-0.31042894406373134</v>
      </c>
      <c r="BM613" s="19">
        <f t="shared" si="439"/>
        <v>-0.31585936145005772</v>
      </c>
      <c r="BN613" s="19">
        <f t="shared" si="440"/>
        <v>-0.44218328109144012</v>
      </c>
      <c r="BO613" s="19">
        <f t="shared" si="441"/>
        <v>-0.86882071531830363</v>
      </c>
      <c r="BP613" s="19">
        <f t="shared" si="442"/>
        <v>-0.32577403267770183</v>
      </c>
      <c r="BQ613" s="19">
        <f t="shared" si="443"/>
        <v>-0.14788354841039089</v>
      </c>
      <c r="BR613" s="19">
        <f t="shared" si="444"/>
        <v>0.27919002374157037</v>
      </c>
      <c r="BS613" s="19">
        <f t="shared" si="445"/>
        <v>-0.19782279229810948</v>
      </c>
      <c r="BT613" s="19">
        <f>IF(AND('[1]Ponderación por derecho'!$B$13&lt;&gt;1,'[1]Ponderación por derecho'!$B$13&lt;&gt;0),"Error ponderación",IFERROR(IF(SUM($BI$1126:$BS$1126)=0,0,SUMPRODUCT($BI$1126:$BS$1126,BI613:BS613)),""))</f>
        <v>-0.62230364973953645</v>
      </c>
      <c r="BU613" s="34">
        <f t="shared" si="446"/>
        <v>-0.62356851305542349</v>
      </c>
      <c r="BV613" s="16">
        <f t="shared" si="447"/>
        <v>0</v>
      </c>
      <c r="BW613" s="34">
        <f t="shared" si="428"/>
        <v>-0.19203874653775627</v>
      </c>
      <c r="BX613" s="34">
        <f t="shared" si="429"/>
        <v>-2.1494336014651162E-2</v>
      </c>
      <c r="BY613" s="34">
        <f t="shared" si="448"/>
        <v>0.73585719375712888</v>
      </c>
      <c r="BZ613" s="34">
        <f t="shared" si="449"/>
        <v>-0.17410803706824049</v>
      </c>
      <c r="CA613" s="19">
        <f t="shared" si="430"/>
        <v>-0.13326430029439293</v>
      </c>
      <c r="CB613" s="16"/>
      <c r="CC613" s="5">
        <f t="shared" si="431"/>
        <v>41078</v>
      </c>
      <c r="CD613" s="6">
        <f t="shared" si="432"/>
        <v>2.4817437547656936E-4</v>
      </c>
      <c r="CE613" s="19">
        <f t="shared" si="433"/>
        <v>0.50200929930229199</v>
      </c>
      <c r="CF613" s="4">
        <f t="shared" si="434"/>
        <v>1.2458584433777651E-4</v>
      </c>
      <c r="CG613" s="3">
        <f>IF('Ponderación por derecho'!$D$20="Error ponderación","",CF613/$CF$1127)</f>
        <v>8.3698845050199017E-5</v>
      </c>
      <c r="CH613" s="39"/>
    </row>
    <row r="614" spans="1:86" ht="18.95" customHeight="1">
      <c r="A614" s="7">
        <v>41132</v>
      </c>
      <c r="B614" s="7" t="s">
        <v>481</v>
      </c>
      <c r="C614" s="7" t="s">
        <v>509</v>
      </c>
      <c r="D614" s="5">
        <v>0</v>
      </c>
      <c r="E614" s="5">
        <v>4428</v>
      </c>
      <c r="F614" s="5">
        <v>61.496180000000003</v>
      </c>
      <c r="G614" s="5">
        <v>54.914479999999998</v>
      </c>
      <c r="H614" s="5">
        <v>74.95402</v>
      </c>
      <c r="I614" s="5">
        <v>11.325390000000001</v>
      </c>
      <c r="J614" s="5">
        <v>9.8205980000000004</v>
      </c>
      <c r="K614" s="85">
        <v>1.3495200000000001E-2</v>
      </c>
      <c r="L614" s="85">
        <v>8.7936000000000004E-3</v>
      </c>
      <c r="M614" s="85">
        <v>7.6064400000000004E-2</v>
      </c>
      <c r="N614" s="85">
        <v>2.589E-4</v>
      </c>
      <c r="O614" s="85">
        <v>3.777E-3</v>
      </c>
      <c r="P614" s="85">
        <v>1.0764599999999999E-2</v>
      </c>
      <c r="Q614" s="85">
        <v>1.9685000000000002E-3</v>
      </c>
      <c r="R614" s="85">
        <v>8.9400000000000005E-4</v>
      </c>
      <c r="S614" s="85">
        <v>1.7968999999999999E-3</v>
      </c>
      <c r="T614" s="5">
        <v>0.88268429999999998</v>
      </c>
      <c r="U614" s="5">
        <v>0.25055100000000002</v>
      </c>
      <c r="V614" s="5">
        <v>0.79377909999999996</v>
      </c>
      <c r="W614" s="5">
        <v>0.69164829999999999</v>
      </c>
      <c r="X614" s="5">
        <v>0.83688459999999998</v>
      </c>
      <c r="Y614" s="5">
        <v>0.88758269999999995</v>
      </c>
      <c r="Z614" s="5">
        <v>6.4367800000000003E-2</v>
      </c>
      <c r="AA614" s="5">
        <v>2.2583999999999999E-4</v>
      </c>
      <c r="AB614" s="5">
        <v>9.0333999999999998E-4</v>
      </c>
      <c r="AC614" s="5">
        <v>0.53290000000000004</v>
      </c>
      <c r="AD614" s="40">
        <v>310147.01897018967</v>
      </c>
      <c r="AE614" s="19">
        <v>0.84811320000000001</v>
      </c>
      <c r="AF614" s="5">
        <v>1</v>
      </c>
      <c r="AG614" s="5">
        <v>0</v>
      </c>
      <c r="AH614" s="32">
        <v>0</v>
      </c>
      <c r="AI614" s="32">
        <v>0</v>
      </c>
      <c r="AJ614" s="32">
        <v>0</v>
      </c>
      <c r="AK614" s="16"/>
      <c r="AL614" s="34">
        <f t="shared" si="405"/>
        <v>-0.48591475477585389</v>
      </c>
      <c r="AM614" s="34">
        <f t="shared" si="406"/>
        <v>-0.13102895364392556</v>
      </c>
      <c r="AN614" s="34">
        <f t="shared" si="407"/>
        <v>6.5803314271887695E-2</v>
      </c>
      <c r="AO614" s="34">
        <f t="shared" si="408"/>
        <v>-0.74753013909418309</v>
      </c>
      <c r="AP614" s="34">
        <f t="shared" si="409"/>
        <v>-1.1350074855360979</v>
      </c>
      <c r="AQ614" s="34">
        <f t="shared" si="410"/>
        <v>-1.1150340243873604E-2</v>
      </c>
      <c r="AR614" s="34">
        <f t="shared" si="411"/>
        <v>-0.3013623139740394</v>
      </c>
      <c r="AS614" s="34">
        <f t="shared" si="412"/>
        <v>0.22358439709286679</v>
      </c>
      <c r="AT614" s="34">
        <f t="shared" si="413"/>
        <v>-0.14480806490780754</v>
      </c>
      <c r="AU614" s="34">
        <f t="shared" si="414"/>
        <v>-0.33397651576734594</v>
      </c>
      <c r="AV614" s="34">
        <f t="shared" si="415"/>
        <v>-0.38816803417207502</v>
      </c>
      <c r="AW614" s="34">
        <f t="shared" si="416"/>
        <v>-0.35650335165367958</v>
      </c>
      <c r="AX614" s="34">
        <f t="shared" si="417"/>
        <v>-0.17345750600763629</v>
      </c>
      <c r="AY614" s="34">
        <f t="shared" si="418"/>
        <v>-0.14034788071383558</v>
      </c>
      <c r="AZ614" s="34">
        <f t="shared" si="419"/>
        <v>-1.0303007578977761</v>
      </c>
      <c r="BA614" s="34">
        <f t="shared" si="420"/>
        <v>0.42777682872576167</v>
      </c>
      <c r="BB614" s="34">
        <f t="shared" si="421"/>
        <v>-0.16223295931973686</v>
      </c>
      <c r="BC614" s="34">
        <f t="shared" si="422"/>
        <v>0.66246565960399828</v>
      </c>
      <c r="BD614" s="34">
        <f t="shared" si="423"/>
        <v>0.35745942699978411</v>
      </c>
      <c r="BE614" s="34">
        <f t="shared" si="424"/>
        <v>0.39441504641865294</v>
      </c>
      <c r="BF614" s="34">
        <f t="shared" si="425"/>
        <v>-0.37218308118648796</v>
      </c>
      <c r="BG614" s="34">
        <f t="shared" si="426"/>
        <v>-0.24048048012299048</v>
      </c>
      <c r="BH614" s="34">
        <f t="shared" si="427"/>
        <v>-9.2546681186614174E-2</v>
      </c>
      <c r="BI614" s="19">
        <f t="shared" si="435"/>
        <v>0.16080993425125858</v>
      </c>
      <c r="BJ614" s="19">
        <f t="shared" si="436"/>
        <v>-0.19820807564590059</v>
      </c>
      <c r="BK614" s="19">
        <f t="shared" si="437"/>
        <v>0.13337843397367041</v>
      </c>
      <c r="BL614" s="19">
        <f t="shared" si="438"/>
        <v>-0.3153614098418307</v>
      </c>
      <c r="BM614" s="19">
        <f t="shared" si="439"/>
        <v>-0.37050819143455321</v>
      </c>
      <c r="BN614" s="19">
        <f t="shared" si="440"/>
        <v>-0.15988924750975866</v>
      </c>
      <c r="BO614" s="19">
        <f t="shared" si="441"/>
        <v>-0.7114447495485462</v>
      </c>
      <c r="BP614" s="19">
        <f t="shared" si="442"/>
        <v>-0.3296861303917451</v>
      </c>
      <c r="BQ614" s="19">
        <f t="shared" si="443"/>
        <v>-0.33281523889205911</v>
      </c>
      <c r="BR614" s="19">
        <f t="shared" si="444"/>
        <v>-0.28891437187089331</v>
      </c>
      <c r="BS614" s="19">
        <f t="shared" si="445"/>
        <v>-0.23960310555876785</v>
      </c>
      <c r="BT614" s="19">
        <f>IF(AND('[1]Ponderación por derecho'!$B$13&lt;&gt;1,'[1]Ponderación por derecho'!$B$13&lt;&gt;0),"Error ponderación",IFERROR(IF(SUM($BI$1126:$BS$1126)=0,0,SUMPRODUCT($BI$1126:$BS$1126,BI614:BS614)),""))</f>
        <v>-0.44333076415638084</v>
      </c>
      <c r="BU614" s="34">
        <f t="shared" si="446"/>
        <v>-0.44274563628595631</v>
      </c>
      <c r="BV614" s="16">
        <f t="shared" si="447"/>
        <v>0</v>
      </c>
      <c r="BW614" s="34">
        <f t="shared" si="428"/>
        <v>0.29722579866144927</v>
      </c>
      <c r="BX614" s="34">
        <f t="shared" si="429"/>
        <v>-3.208866995824821E-2</v>
      </c>
      <c r="BY614" s="34">
        <f t="shared" si="448"/>
        <v>0.73585719375712888</v>
      </c>
      <c r="BZ614" s="34">
        <f t="shared" si="449"/>
        <v>-0.33366477415344331</v>
      </c>
      <c r="CA614" s="19">
        <f t="shared" si="430"/>
        <v>-0.25454068641505029</v>
      </c>
      <c r="CB614" s="16"/>
      <c r="CC614" s="5">
        <f t="shared" si="431"/>
        <v>41132</v>
      </c>
      <c r="CD614" s="6">
        <f t="shared" si="432"/>
        <v>6.4756401568075975E-4</v>
      </c>
      <c r="CE614" s="19">
        <f t="shared" si="433"/>
        <v>0.602844709850195</v>
      </c>
      <c r="CF614" s="4">
        <f t="shared" si="434"/>
        <v>3.9038054114249476E-4</v>
      </c>
      <c r="CG614" s="3">
        <f>IF('Ponderación por derecho'!$D$20="Error ponderación","",CF614/$CF$1127)</f>
        <v>2.6226414884753554E-4</v>
      </c>
      <c r="CH614" s="39"/>
    </row>
    <row r="615" spans="1:86" ht="18.95" customHeight="1">
      <c r="A615" s="7">
        <v>41206</v>
      </c>
      <c r="B615" s="7" t="s">
        <v>481</v>
      </c>
      <c r="C615" s="7" t="s">
        <v>508</v>
      </c>
      <c r="D615" s="5">
        <v>0</v>
      </c>
      <c r="E615" s="5">
        <v>3185</v>
      </c>
      <c r="F615" s="5">
        <v>78.676730000000006</v>
      </c>
      <c r="G615" s="5">
        <v>64.555499999999995</v>
      </c>
      <c r="H615" s="5">
        <v>73.261170000000007</v>
      </c>
      <c r="I615" s="5">
        <v>12.57485</v>
      </c>
      <c r="J615" s="5">
        <v>33.560569999999998</v>
      </c>
      <c r="K615" s="85">
        <v>2.4513900000000002E-2</v>
      </c>
      <c r="L615" s="85">
        <v>1.23298E-2</v>
      </c>
      <c r="M615" s="85">
        <v>0.11165460000000001</v>
      </c>
      <c r="N615" s="85">
        <v>9.1629999999999999E-4</v>
      </c>
      <c r="O615" s="85">
        <v>7.4282000000000003E-3</v>
      </c>
      <c r="P615" s="85">
        <v>3.6538899999999999E-2</v>
      </c>
      <c r="Q615" s="85">
        <v>2.81047E-2</v>
      </c>
      <c r="R615" s="85">
        <v>1.2036E-3</v>
      </c>
      <c r="S615" s="85">
        <v>1.1791E-3</v>
      </c>
      <c r="T615" s="5">
        <v>0.93231229999999998</v>
      </c>
      <c r="U615" s="5">
        <v>0.14995059999999999</v>
      </c>
      <c r="V615" s="5">
        <v>0.83522730000000001</v>
      </c>
      <c r="W615" s="5">
        <v>0.65242089999999997</v>
      </c>
      <c r="X615" s="5">
        <v>0.76729250000000004</v>
      </c>
      <c r="Y615" s="5">
        <v>0.82707509999999995</v>
      </c>
      <c r="Z615" s="5">
        <v>6.5789500000000001E-2</v>
      </c>
      <c r="AA615" s="5">
        <v>1.3343799999999999E-2</v>
      </c>
      <c r="AB615" s="5">
        <v>9.4191999999999995E-4</v>
      </c>
      <c r="AC615" s="5">
        <v>0.50349999999999995</v>
      </c>
      <c r="AD615" s="40">
        <v>52836.734693877552</v>
      </c>
      <c r="AE615" s="19">
        <v>0.1188679</v>
      </c>
      <c r="AF615" s="5">
        <v>1</v>
      </c>
      <c r="AG615" s="5">
        <v>0</v>
      </c>
      <c r="AH615" s="32">
        <v>0</v>
      </c>
      <c r="AI615" s="32">
        <v>0</v>
      </c>
      <c r="AJ615" s="32">
        <v>0</v>
      </c>
      <c r="AK615" s="16"/>
      <c r="AL615" s="34">
        <f t="shared" si="405"/>
        <v>0.56283580851528048</v>
      </c>
      <c r="AM615" s="34">
        <f t="shared" si="406"/>
        <v>0.83742036940587528</v>
      </c>
      <c r="AN615" s="34">
        <f t="shared" si="407"/>
        <v>-0.13775126404254209</v>
      </c>
      <c r="AO615" s="34">
        <f t="shared" si="408"/>
        <v>-0.63600898641205905</v>
      </c>
      <c r="AP615" s="34">
        <f t="shared" si="409"/>
        <v>0.6580692612171013</v>
      </c>
      <c r="AQ615" s="34">
        <f t="shared" si="410"/>
        <v>0.3005469687615645</v>
      </c>
      <c r="AR615" s="34">
        <f t="shared" si="411"/>
        <v>-0.17760386167186154</v>
      </c>
      <c r="AS615" s="34">
        <f t="shared" si="412"/>
        <v>0.77733733978457542</v>
      </c>
      <c r="AT615" s="34">
        <f t="shared" si="413"/>
        <v>-0.12972344314883896</v>
      </c>
      <c r="AU615" s="34">
        <f t="shared" si="414"/>
        <v>-0.24122013757660063</v>
      </c>
      <c r="AV615" s="34">
        <f t="shared" si="415"/>
        <v>0.23587242874613021</v>
      </c>
      <c r="AW615" s="34">
        <f t="shared" si="416"/>
        <v>0.37570395082611358</v>
      </c>
      <c r="AX615" s="34">
        <f t="shared" si="417"/>
        <v>-0.1635702726119507</v>
      </c>
      <c r="AY615" s="34">
        <f t="shared" si="418"/>
        <v>-0.16433455173428715</v>
      </c>
      <c r="AZ615" s="34">
        <f t="shared" si="419"/>
        <v>-0.16814522766570589</v>
      </c>
      <c r="BA615" s="34">
        <f t="shared" si="420"/>
        <v>-0.52847639098072818</v>
      </c>
      <c r="BB615" s="34">
        <f t="shared" si="421"/>
        <v>0.85445125686484202</v>
      </c>
      <c r="BC615" s="34">
        <f t="shared" si="422"/>
        <v>0.22440321532447347</v>
      </c>
      <c r="BD615" s="34">
        <f t="shared" si="423"/>
        <v>-0.47655717496975153</v>
      </c>
      <c r="BE615" s="34">
        <f t="shared" si="424"/>
        <v>-0.53075223792937076</v>
      </c>
      <c r="BF615" s="34">
        <f t="shared" si="425"/>
        <v>-0.35795948458898069</v>
      </c>
      <c r="BG615" s="34">
        <f t="shared" si="426"/>
        <v>0.78492495123207451</v>
      </c>
      <c r="BH615" s="34">
        <f t="shared" si="427"/>
        <v>-9.1584993732273218E-2</v>
      </c>
      <c r="BI615" s="19">
        <f t="shared" si="435"/>
        <v>-0.12189356208723527</v>
      </c>
      <c r="BJ615" s="19">
        <f t="shared" si="436"/>
        <v>0.5047559215329519</v>
      </c>
      <c r="BK615" s="19">
        <f t="shared" si="437"/>
        <v>0.52152545454144317</v>
      </c>
      <c r="BL615" s="19">
        <f t="shared" si="438"/>
        <v>0.21655618268322074</v>
      </c>
      <c r="BM615" s="19">
        <f t="shared" si="439"/>
        <v>-1.9902683776416952E-2</v>
      </c>
      <c r="BN615" s="19">
        <f t="shared" si="440"/>
        <v>8.9318666444013317E-2</v>
      </c>
      <c r="BO615" s="19">
        <f t="shared" si="441"/>
        <v>-0.14281675441721711</v>
      </c>
      <c r="BP615" s="19">
        <f t="shared" si="442"/>
        <v>0.1996327679516649</v>
      </c>
      <c r="BQ615" s="19">
        <f t="shared" si="443"/>
        <v>1.351392406400422E-2</v>
      </c>
      <c r="BR615" s="19">
        <f t="shared" si="444"/>
        <v>0.3944754026710226</v>
      </c>
      <c r="BS615" s="19">
        <f t="shared" si="445"/>
        <v>0.10230542101624003</v>
      </c>
      <c r="BT615" s="19">
        <f>IF(AND('[1]Ponderación por derecho'!$B$13&lt;&gt;1,'[1]Ponderación por derecho'!$B$13&lt;&gt;0),"Error ponderación",IFERROR(IF(SUM($BI$1126:$BS$1126)=0,0,SUMPRODUCT($BI$1126:$BS$1126,BI615:BS615)),""))</f>
        <v>5.6338407031185825E-2</v>
      </c>
      <c r="BU615" s="34">
        <f t="shared" si="446"/>
        <v>6.2088471253598204E-2</v>
      </c>
      <c r="BV615" s="16">
        <f t="shared" si="447"/>
        <v>0</v>
      </c>
      <c r="BW615" s="34">
        <f t="shared" si="428"/>
        <v>-0.12834750396744618</v>
      </c>
      <c r="BX615" s="34">
        <f t="shared" si="429"/>
        <v>-4.6575689043898458E-2</v>
      </c>
      <c r="BY615" s="34">
        <f t="shared" si="448"/>
        <v>-2.2766138597383083</v>
      </c>
      <c r="BZ615" s="34">
        <f t="shared" si="449"/>
        <v>0.81717901758321754</v>
      </c>
      <c r="CA615" s="19">
        <f t="shared" si="430"/>
        <v>0.62019627926184662</v>
      </c>
      <c r="CB615" s="16"/>
      <c r="CC615" s="5">
        <f t="shared" si="431"/>
        <v>41206</v>
      </c>
      <c r="CD615" s="6">
        <f t="shared" si="432"/>
        <v>4.6578396340181112E-4</v>
      </c>
      <c r="CE615" s="19">
        <f t="shared" si="433"/>
        <v>2.1388210700190045</v>
      </c>
      <c r="CF615" s="4">
        <f t="shared" si="434"/>
        <v>9.9622855500075438E-4</v>
      </c>
      <c r="CG615" s="3">
        <f>IF('Ponderación por derecho'!$D$20="Error ponderación","",CF615/$CF$1127)</f>
        <v>6.6928293421140007E-4</v>
      </c>
      <c r="CH615" s="39"/>
    </row>
    <row r="616" spans="1:86" ht="18.95" customHeight="1">
      <c r="A616" s="7">
        <v>41244</v>
      </c>
      <c r="B616" s="7" t="s">
        <v>481</v>
      </c>
      <c r="C616" s="7" t="s">
        <v>507</v>
      </c>
      <c r="D616" s="5">
        <v>0</v>
      </c>
      <c r="E616" s="5">
        <v>294</v>
      </c>
      <c r="F616" s="5">
        <v>62.782290000000003</v>
      </c>
      <c r="G616" s="5">
        <v>55.383740000000003</v>
      </c>
      <c r="H616" s="5">
        <v>75.085909999999998</v>
      </c>
      <c r="I616" s="5">
        <v>6.8728550000000004</v>
      </c>
      <c r="J616" s="5">
        <v>16.8614</v>
      </c>
      <c r="K616" s="85">
        <v>2.6557E-3</v>
      </c>
      <c r="L616" s="85">
        <v>4.7367399999999997E-2</v>
      </c>
      <c r="M616" s="85">
        <v>3.7155500000000001E-2</v>
      </c>
      <c r="N616" s="85">
        <v>0</v>
      </c>
      <c r="O616" s="85">
        <v>7.9906999999999999E-3</v>
      </c>
      <c r="P616" s="85">
        <v>2.13285E-2</v>
      </c>
      <c r="Q616" s="85">
        <v>2.4976999999999998E-3</v>
      </c>
      <c r="R616" s="85">
        <v>5.1567000000000002E-3</v>
      </c>
      <c r="S616" s="85">
        <v>0</v>
      </c>
      <c r="T616" s="5">
        <v>0.9792208</v>
      </c>
      <c r="U616" s="5">
        <v>0.14545449999999999</v>
      </c>
      <c r="V616" s="5">
        <v>0.75844160000000005</v>
      </c>
      <c r="W616" s="5">
        <v>0.68311690000000003</v>
      </c>
      <c r="X616" s="5">
        <v>0.80519479999999999</v>
      </c>
      <c r="Y616" s="5">
        <v>0.85714290000000004</v>
      </c>
      <c r="Z616" s="5">
        <v>0.19512189999999999</v>
      </c>
      <c r="AA616" s="5">
        <v>0</v>
      </c>
      <c r="AB616" s="5">
        <v>0</v>
      </c>
      <c r="AC616" s="5">
        <v>0.48380000000000001</v>
      </c>
      <c r="AD616" s="40">
        <v>69860.544217687071</v>
      </c>
      <c r="AE616" s="19">
        <v>0.84811320000000001</v>
      </c>
      <c r="AF616" s="5">
        <v>1</v>
      </c>
      <c r="AG616" s="5">
        <v>0</v>
      </c>
      <c r="AH616" s="32">
        <v>0</v>
      </c>
      <c r="AI616" s="32">
        <v>0</v>
      </c>
      <c r="AJ616" s="32">
        <v>1</v>
      </c>
      <c r="AK616" s="16"/>
      <c r="AL616" s="34">
        <f t="shared" si="405"/>
        <v>-0.4074068730750724</v>
      </c>
      <c r="AM616" s="34">
        <f t="shared" si="406"/>
        <v>-8.3891355201607745E-2</v>
      </c>
      <c r="AN616" s="34">
        <f t="shared" si="407"/>
        <v>8.1662258262134885E-2</v>
      </c>
      <c r="AO616" s="34">
        <f t="shared" si="408"/>
        <v>-1.144943290021385</v>
      </c>
      <c r="AP616" s="34">
        <f t="shared" si="409"/>
        <v>-0.60321670058094223</v>
      </c>
      <c r="AQ616" s="34">
        <f t="shared" si="410"/>
        <v>-0.31777843438968445</v>
      </c>
      <c r="AR616" s="34">
        <f t="shared" si="411"/>
        <v>1.0486274454891549</v>
      </c>
      <c r="AS616" s="34">
        <f t="shared" si="412"/>
        <v>-0.38180466708484001</v>
      </c>
      <c r="AT616" s="34">
        <f t="shared" si="413"/>
        <v>-0.15074875333706975</v>
      </c>
      <c r="AU616" s="34">
        <f t="shared" si="414"/>
        <v>-0.226930188318194</v>
      </c>
      <c r="AV616" s="34">
        <f t="shared" si="415"/>
        <v>-0.13239771077932996</v>
      </c>
      <c r="AW616" s="34">
        <f t="shared" si="416"/>
        <v>-0.34167778005289956</v>
      </c>
      <c r="AX616" s="34">
        <f t="shared" si="417"/>
        <v>-3.732601441917071E-2</v>
      </c>
      <c r="AY616" s="34">
        <f t="shared" si="418"/>
        <v>-0.21011422768154267</v>
      </c>
      <c r="AZ616" s="34">
        <f t="shared" si="419"/>
        <v>0.64676616690774213</v>
      </c>
      <c r="BA616" s="34">
        <f t="shared" si="420"/>
        <v>-0.57121389601174555</v>
      </c>
      <c r="BB616" s="34">
        <f t="shared" si="421"/>
        <v>-1.0290276208351326</v>
      </c>
      <c r="BC616" s="34">
        <f t="shared" si="422"/>
        <v>0.56719332605330863</v>
      </c>
      <c r="BD616" s="34">
        <f t="shared" si="423"/>
        <v>-2.2322463661572662E-2</v>
      </c>
      <c r="BE616" s="34">
        <f t="shared" si="424"/>
        <v>-7.101255444631091E-2</v>
      </c>
      <c r="BF616" s="34">
        <f t="shared" si="425"/>
        <v>0.93596460951487503</v>
      </c>
      <c r="BG616" s="34">
        <f t="shared" si="426"/>
        <v>-0.258133953880894</v>
      </c>
      <c r="BH616" s="34">
        <f t="shared" si="427"/>
        <v>-0.11506432621005545</v>
      </c>
      <c r="BI616" s="19">
        <f t="shared" si="435"/>
        <v>-0.2691100240464317</v>
      </c>
      <c r="BJ616" s="19">
        <f t="shared" si="436"/>
        <v>-2.1430510182528468E-2</v>
      </c>
      <c r="BK616" s="19">
        <f t="shared" si="437"/>
        <v>-7.4006071368867943E-2</v>
      </c>
      <c r="BL616" s="19">
        <f t="shared" si="438"/>
        <v>-0.27907781320607106</v>
      </c>
      <c r="BM616" s="19">
        <f t="shared" si="439"/>
        <v>-0.28415645085356961</v>
      </c>
      <c r="BN616" s="19">
        <f t="shared" si="440"/>
        <v>-0.20360571276690442</v>
      </c>
      <c r="BO616" s="19">
        <f t="shared" si="441"/>
        <v>-0.27995163438884746</v>
      </c>
      <c r="BP616" s="19">
        <f t="shared" si="442"/>
        <v>-0.22236644374712156</v>
      </c>
      <c r="BQ616" s="19">
        <f t="shared" si="443"/>
        <v>0.10614783625275333</v>
      </c>
      <c r="BR616" s="19">
        <f t="shared" si="444"/>
        <v>-0.29188501821250301</v>
      </c>
      <c r="BS616" s="19">
        <f t="shared" si="445"/>
        <v>-0.2441951423222235</v>
      </c>
      <c r="BT616" s="19">
        <f>IF(AND('[1]Ponderación por derecho'!$B$13&lt;&gt;1,'[1]Ponderación por derecho'!$B$13&lt;&gt;0),"Error ponderación",IFERROR(IF(SUM($BI$1126:$BS$1126)=0,0,SUMPRODUCT($BI$1126:$BS$1126,BI616:BS616)),""))</f>
        <v>-0.20534363306100073</v>
      </c>
      <c r="BU616" s="34">
        <f t="shared" si="446"/>
        <v>-0.20229850074047495</v>
      </c>
      <c r="BV616" s="16">
        <f t="shared" si="447"/>
        <v>0</v>
      </c>
      <c r="BW616" s="34">
        <f t="shared" si="428"/>
        <v>-0.41351056729360902</v>
      </c>
      <c r="BX616" s="34">
        <f t="shared" si="429"/>
        <v>-4.5617218790074215E-2</v>
      </c>
      <c r="BY616" s="34">
        <f t="shared" si="448"/>
        <v>0.73585719375712888</v>
      </c>
      <c r="BZ616" s="34">
        <f t="shared" si="449"/>
        <v>-9.2243135891148562E-2</v>
      </c>
      <c r="CA616" s="19">
        <f t="shared" si="430"/>
        <v>-7.1040168952444041E-2</v>
      </c>
      <c r="CB616" s="16"/>
      <c r="CC616" s="5">
        <f t="shared" si="431"/>
        <v>41244</v>
      </c>
      <c r="CD616" s="6">
        <f t="shared" si="432"/>
        <v>4.2995442775551796E-5</v>
      </c>
      <c r="CE616" s="19">
        <f t="shared" si="433"/>
        <v>1.29392478289529</v>
      </c>
      <c r="CF616" s="4">
        <f t="shared" si="434"/>
        <v>5.5632868958842726E-5</v>
      </c>
      <c r="CG616" s="3">
        <f>IF('Ponderación por derecho'!$D$20="Error ponderación","",CF616/$CF$1127)</f>
        <v>3.7375087863592087E-5</v>
      </c>
      <c r="CH616" s="39"/>
    </row>
    <row r="617" spans="1:86" ht="18.95" customHeight="1">
      <c r="A617" s="7">
        <v>41298</v>
      </c>
      <c r="B617" s="7" t="s">
        <v>481</v>
      </c>
      <c r="C617" s="7" t="s">
        <v>506</v>
      </c>
      <c r="D617" s="5">
        <v>0</v>
      </c>
      <c r="E617" s="5">
        <v>10900</v>
      </c>
      <c r="F617" s="5">
        <v>63.89425</v>
      </c>
      <c r="G617" s="5">
        <v>48.916159999999998</v>
      </c>
      <c r="H617" s="5">
        <v>70.810389999999998</v>
      </c>
      <c r="I617" s="5">
        <v>16.081849999999999</v>
      </c>
      <c r="J617" s="5">
        <v>13.853440000000001</v>
      </c>
      <c r="K617" s="85">
        <v>1.7907999999999999E-3</v>
      </c>
      <c r="L617" s="85">
        <v>1.14047E-2</v>
      </c>
      <c r="M617" s="85">
        <v>0.10471129999999999</v>
      </c>
      <c r="N617" s="85">
        <v>1.4295E-2</v>
      </c>
      <c r="O617" s="85">
        <v>6.1447000000000003E-3</v>
      </c>
      <c r="P617" s="85">
        <v>2.7427400000000001E-2</v>
      </c>
      <c r="Q617" s="85">
        <v>9.4734100000000002E-2</v>
      </c>
      <c r="R617" s="85">
        <v>4.6280000000000002E-3</v>
      </c>
      <c r="S617" s="85">
        <v>2.7310000000000002E-4</v>
      </c>
      <c r="T617" s="5">
        <v>0.91396560000000004</v>
      </c>
      <c r="U617" s="5">
        <v>0.24707090000000001</v>
      </c>
      <c r="V617" s="5">
        <v>0.79055850000000005</v>
      </c>
      <c r="W617" s="5">
        <v>0.5967673</v>
      </c>
      <c r="X617" s="5">
        <v>0.80809030000000004</v>
      </c>
      <c r="Y617" s="5">
        <v>0.87650729999999999</v>
      </c>
      <c r="Z617" s="5">
        <v>0.11369319999999999</v>
      </c>
      <c r="AA617" s="5">
        <v>2.7523000000000001E-4</v>
      </c>
      <c r="AB617" s="5">
        <v>1.8348999999999999E-4</v>
      </c>
      <c r="AC617" s="5">
        <v>0.52910000000000001</v>
      </c>
      <c r="AD617" s="40">
        <v>386442.93577981653</v>
      </c>
      <c r="AE617" s="19">
        <v>0</v>
      </c>
      <c r="AF617" s="5">
        <v>1</v>
      </c>
      <c r="AG617" s="5">
        <v>0</v>
      </c>
      <c r="AH617" s="32">
        <v>0</v>
      </c>
      <c r="AI617" s="32">
        <v>0</v>
      </c>
      <c r="AJ617" s="32">
        <v>0</v>
      </c>
      <c r="AK617" s="16"/>
      <c r="AL617" s="34">
        <f t="shared" si="405"/>
        <v>-0.33952961208184423</v>
      </c>
      <c r="AM617" s="34">
        <f t="shared" si="406"/>
        <v>-0.73356571255906966</v>
      </c>
      <c r="AN617" s="34">
        <f t="shared" si="407"/>
        <v>-0.43244216367419414</v>
      </c>
      <c r="AO617" s="34">
        <f t="shared" si="408"/>
        <v>-0.32299001625198231</v>
      </c>
      <c r="AP617" s="34">
        <f t="shared" si="409"/>
        <v>-0.83040749638995792</v>
      </c>
      <c r="AQ617" s="34">
        <f t="shared" si="410"/>
        <v>-0.342244750975017</v>
      </c>
      <c r="AR617" s="34">
        <f t="shared" si="411"/>
        <v>-0.20998012552140194</v>
      </c>
      <c r="AS617" s="34">
        <f t="shared" si="412"/>
        <v>0.66930555555769977</v>
      </c>
      <c r="AT617" s="34">
        <f t="shared" si="413"/>
        <v>0.17726260663320076</v>
      </c>
      <c r="AU617" s="34">
        <f t="shared" si="414"/>
        <v>-0.27382662624000487</v>
      </c>
      <c r="AV617" s="34">
        <f t="shared" si="415"/>
        <v>1.5267225971303122E-2</v>
      </c>
      <c r="AW617" s="34">
        <f t="shared" si="416"/>
        <v>2.2423308223624168</v>
      </c>
      <c r="AX617" s="34">
        <f t="shared" si="417"/>
        <v>-5.4210317701790113E-2</v>
      </c>
      <c r="AY617" s="34">
        <f t="shared" si="418"/>
        <v>-0.19951086112976971</v>
      </c>
      <c r="AZ617" s="34">
        <f t="shared" si="419"/>
        <v>-0.48687072267877646</v>
      </c>
      <c r="BA617" s="34">
        <f t="shared" si="420"/>
        <v>0.39469687248403135</v>
      </c>
      <c r="BB617" s="34">
        <f t="shared" si="421"/>
        <v>-0.24123115916059742</v>
      </c>
      <c r="BC617" s="34">
        <f t="shared" si="422"/>
        <v>-0.39709482046058836</v>
      </c>
      <c r="BD617" s="34">
        <f t="shared" si="423"/>
        <v>1.2378243329635179E-2</v>
      </c>
      <c r="BE617" s="34">
        <f t="shared" si="424"/>
        <v>0.22507106746281824</v>
      </c>
      <c r="BF617" s="34">
        <f t="shared" si="425"/>
        <v>0.12129978552989802</v>
      </c>
      <c r="BG617" s="34">
        <f t="shared" si="426"/>
        <v>-0.23661975983914857</v>
      </c>
      <c r="BH617" s="34">
        <f t="shared" si="427"/>
        <v>-0.11049045293382365</v>
      </c>
      <c r="BI617" s="19">
        <f t="shared" si="435"/>
        <v>-0.12666334738839327</v>
      </c>
      <c r="BJ617" s="19">
        <f t="shared" si="436"/>
        <v>-0.39492566574702298</v>
      </c>
      <c r="BK617" s="19">
        <f t="shared" si="437"/>
        <v>-2.2439625661577606E-2</v>
      </c>
      <c r="BL617" s="19">
        <f t="shared" si="438"/>
        <v>-8.1133502724321738E-2</v>
      </c>
      <c r="BM617" s="19">
        <f t="shared" si="439"/>
        <v>-0.3639519597667758</v>
      </c>
      <c r="BN617" s="19">
        <f t="shared" si="440"/>
        <v>-3.3063772882574283E-2</v>
      </c>
      <c r="BO617" s="19">
        <f t="shared" si="441"/>
        <v>0.47749002781055266</v>
      </c>
      <c r="BP617" s="19">
        <f t="shared" si="442"/>
        <v>-0.19686996489181718</v>
      </c>
      <c r="BQ617" s="19">
        <f t="shared" si="443"/>
        <v>-0.13924689589390532</v>
      </c>
      <c r="BR617" s="19">
        <f t="shared" si="444"/>
        <v>-0.25855341101692081</v>
      </c>
      <c r="BS617" s="19">
        <f t="shared" si="445"/>
        <v>-0.21651030871514587</v>
      </c>
      <c r="BT617" s="19">
        <f>IF(AND('[1]Ponderación por derecho'!$B$13&lt;&gt;1,'[1]Ponderación por derecho'!$B$13&lt;&gt;0),"Error ponderación",IFERROR(IF(SUM($BI$1126:$BS$1126)=0,0,SUMPRODUCT($BI$1126:$BS$1126,BI617:BS617)),""))</f>
        <v>0.14984074889109944</v>
      </c>
      <c r="BU617" s="34">
        <f t="shared" si="446"/>
        <v>0.15655731989903246</v>
      </c>
      <c r="BV617" s="16">
        <f t="shared" si="447"/>
        <v>0</v>
      </c>
      <c r="BW617" s="34">
        <f t="shared" si="428"/>
        <v>0.2422197255325442</v>
      </c>
      <c r="BX617" s="34">
        <f t="shared" si="429"/>
        <v>-2.7793076386903343E-2</v>
      </c>
      <c r="BY617" s="34">
        <f t="shared" si="448"/>
        <v>-2.7676504258153067</v>
      </c>
      <c r="BZ617" s="34">
        <f t="shared" si="449"/>
        <v>0.85107459222322202</v>
      </c>
      <c r="CA617" s="19">
        <f t="shared" si="430"/>
        <v>0.64595973414891672</v>
      </c>
      <c r="CB617" s="16"/>
      <c r="CC617" s="5">
        <f t="shared" si="431"/>
        <v>41298</v>
      </c>
      <c r="CD617" s="6">
        <f t="shared" si="432"/>
        <v>1.5940487287534511E-3</v>
      </c>
      <c r="CE617" s="19">
        <f t="shared" si="433"/>
        <v>2.3454345533884222</v>
      </c>
      <c r="CF617" s="4">
        <f t="shared" si="434"/>
        <v>3.7387369682032327E-3</v>
      </c>
      <c r="CG617" s="3">
        <f>IF('Ponderación por derecho'!$D$20="Error ponderación","",CF617/$CF$1127)</f>
        <v>2.5117457593070085E-3</v>
      </c>
      <c r="CH617" s="39"/>
    </row>
    <row r="618" spans="1:86" ht="18.95" customHeight="1">
      <c r="A618" s="7">
        <v>41306</v>
      </c>
      <c r="B618" s="7" t="s">
        <v>481</v>
      </c>
      <c r="C618" s="7" t="s">
        <v>505</v>
      </c>
      <c r="D618" s="5">
        <v>0</v>
      </c>
      <c r="E618" s="5">
        <v>3945</v>
      </c>
      <c r="F618" s="5">
        <v>64.11833</v>
      </c>
      <c r="G618" s="5">
        <v>56.61383</v>
      </c>
      <c r="H618" s="5">
        <v>73.915710000000004</v>
      </c>
      <c r="I618" s="5">
        <v>16.216989999999999</v>
      </c>
      <c r="J618" s="5">
        <v>12.38993</v>
      </c>
      <c r="K618" s="85">
        <v>1.24686E-2</v>
      </c>
      <c r="L618" s="85">
        <v>8.8643999999999997E-3</v>
      </c>
      <c r="M618" s="85">
        <v>0.15182380000000001</v>
      </c>
      <c r="N618" s="85">
        <v>0</v>
      </c>
      <c r="O618" s="85">
        <v>5.0137000000000003E-3</v>
      </c>
      <c r="P618" s="85">
        <v>4.34154E-2</v>
      </c>
      <c r="Q618" s="85">
        <v>2.5785000000000001E-3</v>
      </c>
      <c r="R618" s="85">
        <v>9.5000000000000005E-5</v>
      </c>
      <c r="S618" s="85">
        <v>2.4469999999999998E-4</v>
      </c>
      <c r="T618" s="5">
        <v>0.93692540000000002</v>
      </c>
      <c r="U618" s="5">
        <v>0.17824309999999999</v>
      </c>
      <c r="V618" s="5">
        <v>0.76966290000000004</v>
      </c>
      <c r="W618" s="5">
        <v>0.58554649999999997</v>
      </c>
      <c r="X618" s="5">
        <v>0.79136870000000004</v>
      </c>
      <c r="Y618" s="5">
        <v>0.87895809999999996</v>
      </c>
      <c r="Z618" s="5">
        <v>0.12656249999999999</v>
      </c>
      <c r="AA618" s="5">
        <v>6.3371E-4</v>
      </c>
      <c r="AB618" s="5">
        <v>7.6046000000000002E-4</v>
      </c>
      <c r="AC618" s="5">
        <v>0.59660000000000002</v>
      </c>
      <c r="AD618" s="40">
        <v>268978.70722433459</v>
      </c>
      <c r="AE618" s="19">
        <v>0.96603779999999995</v>
      </c>
      <c r="AF618" s="5">
        <v>1</v>
      </c>
      <c r="AG618" s="5">
        <v>0</v>
      </c>
      <c r="AH618" s="32">
        <v>0</v>
      </c>
      <c r="AI618" s="32">
        <v>0</v>
      </c>
      <c r="AJ618" s="32">
        <v>0</v>
      </c>
      <c r="AK618" s="16"/>
      <c r="AL618" s="34">
        <f t="shared" si="405"/>
        <v>-0.3258511194711724</v>
      </c>
      <c r="AM618" s="34">
        <f t="shared" si="406"/>
        <v>3.9672316255388196E-2</v>
      </c>
      <c r="AN618" s="34">
        <f t="shared" si="407"/>
        <v>-5.9046940747550292E-2</v>
      </c>
      <c r="AO618" s="34">
        <f t="shared" si="408"/>
        <v>-0.31092803061541752</v>
      </c>
      <c r="AP618" s="34">
        <f t="shared" si="409"/>
        <v>-0.94094620088551406</v>
      </c>
      <c r="AQ618" s="34">
        <f t="shared" si="410"/>
        <v>-4.0190831175197894E-2</v>
      </c>
      <c r="AR618" s="34">
        <f t="shared" si="411"/>
        <v>-0.29888448511170296</v>
      </c>
      <c r="AS618" s="34">
        <f t="shared" si="412"/>
        <v>1.4023355894592548</v>
      </c>
      <c r="AT618" s="34">
        <f t="shared" si="413"/>
        <v>-0.15074875333706975</v>
      </c>
      <c r="AU618" s="34">
        <f t="shared" si="414"/>
        <v>-0.30255895088224111</v>
      </c>
      <c r="AV618" s="34">
        <f t="shared" si="415"/>
        <v>0.4023644088680749</v>
      </c>
      <c r="AW618" s="34">
        <f t="shared" si="416"/>
        <v>-0.33941416292262178</v>
      </c>
      <c r="AX618" s="34">
        <f t="shared" si="417"/>
        <v>-0.19897397720645019</v>
      </c>
      <c r="AY618" s="34">
        <f t="shared" si="418"/>
        <v>-0.20061351806887759</v>
      </c>
      <c r="AZ618" s="34">
        <f t="shared" si="419"/>
        <v>-8.800478927379822E-2</v>
      </c>
      <c r="BA618" s="34">
        <f t="shared" si="420"/>
        <v>-0.2595431241294448</v>
      </c>
      <c r="BB618" s="34">
        <f t="shared" si="421"/>
        <v>-0.75377999620795966</v>
      </c>
      <c r="BC618" s="34">
        <f t="shared" si="422"/>
        <v>-0.52240037409839513</v>
      </c>
      <c r="BD618" s="34">
        <f t="shared" si="423"/>
        <v>-0.18801938817586333</v>
      </c>
      <c r="BE618" s="34">
        <f t="shared" si="424"/>
        <v>0.26254404574125129</v>
      </c>
      <c r="BF618" s="34">
        <f t="shared" si="425"/>
        <v>0.25005249826275344</v>
      </c>
      <c r="BG618" s="34">
        <f t="shared" si="426"/>
        <v>-0.2085980751387711</v>
      </c>
      <c r="BH618" s="34">
        <f t="shared" si="427"/>
        <v>-9.6108264998854623E-2</v>
      </c>
      <c r="BI618" s="19">
        <f t="shared" si="435"/>
        <v>-0.11959363201739766</v>
      </c>
      <c r="BJ618" s="19">
        <f t="shared" si="436"/>
        <v>-0.33766405502142477</v>
      </c>
      <c r="BK618" s="19">
        <f t="shared" si="437"/>
        <v>0.18469469862989576</v>
      </c>
      <c r="BL618" s="19">
        <f t="shared" si="438"/>
        <v>-0.23829993640412106</v>
      </c>
      <c r="BM618" s="19">
        <f t="shared" si="439"/>
        <v>-0.47717484664787285</v>
      </c>
      <c r="BN618" s="19">
        <f t="shared" si="440"/>
        <v>0.11301911171271793</v>
      </c>
      <c r="BO618" s="19">
        <f t="shared" si="441"/>
        <v>-0.24611566093727918</v>
      </c>
      <c r="BP618" s="19">
        <f t="shared" si="442"/>
        <v>-0.26241254833881128</v>
      </c>
      <c r="BQ618" s="19">
        <f t="shared" si="443"/>
        <v>-9.2137379759098859E-2</v>
      </c>
      <c r="BR618" s="19">
        <f t="shared" si="444"/>
        <v>-0.24502090422627368</v>
      </c>
      <c r="BS618" s="19">
        <f t="shared" si="445"/>
        <v>-0.20752430084630155</v>
      </c>
      <c r="BT618" s="19">
        <f>IF(AND('[1]Ponderación por derecho'!$B$13&lt;&gt;1,'[1]Ponderación por derecho'!$B$13&lt;&gt;0),"Error ponderación",IFERROR(IF(SUM($BI$1126:$BS$1126)=0,0,SUMPRODUCT($BI$1126:$BS$1126,BI618:BS618)),""))</f>
        <v>-0.15668490795910917</v>
      </c>
      <c r="BU618" s="34">
        <f t="shared" si="446"/>
        <v>-0.153136804407593</v>
      </c>
      <c r="BV618" s="16">
        <f t="shared" si="447"/>
        <v>0</v>
      </c>
      <c r="BW618" s="34">
        <f t="shared" si="428"/>
        <v>1.2193012876907194</v>
      </c>
      <c r="BX618" s="34">
        <f t="shared" si="429"/>
        <v>-3.4406517920149933E-2</v>
      </c>
      <c r="BY618" s="34">
        <f t="shared" si="448"/>
        <v>1.2229970409320479</v>
      </c>
      <c r="BZ618" s="34">
        <f t="shared" si="449"/>
        <v>-0.80263060356753912</v>
      </c>
      <c r="CA618" s="19">
        <f t="shared" si="430"/>
        <v>-0.61099370773152051</v>
      </c>
      <c r="CB618" s="16"/>
      <c r="CC618" s="5">
        <f t="shared" si="431"/>
        <v>41306</v>
      </c>
      <c r="CD618" s="6">
        <f t="shared" si="432"/>
        <v>5.7692864540663893E-4</v>
      </c>
      <c r="CE618" s="19">
        <f t="shared" si="433"/>
        <v>0.5044919027798922</v>
      </c>
      <c r="CF618" s="4">
        <f t="shared" si="434"/>
        <v>2.91055830089421E-4</v>
      </c>
      <c r="CG618" s="3">
        <f>IF('Ponderación por derecho'!$D$20="Error ponderación","",CF618/$CF$1127)</f>
        <v>1.9553615383112051E-4</v>
      </c>
      <c r="CH618" s="39"/>
    </row>
    <row r="619" spans="1:86" ht="18.95" customHeight="1">
      <c r="A619" s="7">
        <v>41319</v>
      </c>
      <c r="B619" s="7" t="s">
        <v>481</v>
      </c>
      <c r="C619" s="7" t="s">
        <v>244</v>
      </c>
      <c r="D619" s="5">
        <v>0</v>
      </c>
      <c r="E619" s="5">
        <v>2513</v>
      </c>
      <c r="F619" s="5">
        <v>69.441320000000005</v>
      </c>
      <c r="G619" s="5">
        <v>56.012569999999997</v>
      </c>
      <c r="H619" s="5">
        <v>72.674869999999999</v>
      </c>
      <c r="I619" s="5">
        <v>11.85486</v>
      </c>
      <c r="J619" s="5">
        <v>20.324860000000001</v>
      </c>
      <c r="K619" s="85">
        <v>6.4340999999999999E-3</v>
      </c>
      <c r="L619" s="85">
        <v>1.82831E-2</v>
      </c>
      <c r="M619" s="85">
        <v>0.2600227</v>
      </c>
      <c r="N619" s="85">
        <v>1.3396099999999999E-2</v>
      </c>
      <c r="O619" s="85">
        <v>3.4261899999999998E-2</v>
      </c>
      <c r="P619" s="85">
        <v>2.0978299999999998E-2</v>
      </c>
      <c r="Q619" s="85">
        <v>3.79607E-2</v>
      </c>
      <c r="R619" s="85">
        <v>3.0509999999999999E-4</v>
      </c>
      <c r="S619" s="85">
        <v>8.5050000000000002E-4</v>
      </c>
      <c r="T619" s="5">
        <v>0.90733330000000001</v>
      </c>
      <c r="U619" s="5">
        <v>0.19366659999999999</v>
      </c>
      <c r="V619" s="5">
        <v>0.79</v>
      </c>
      <c r="W619" s="5">
        <v>0.6016667</v>
      </c>
      <c r="X619" s="5">
        <v>0.80233339999999997</v>
      </c>
      <c r="Y619" s="5">
        <v>0.88100000000000001</v>
      </c>
      <c r="Z619" s="5">
        <v>0.1119658</v>
      </c>
      <c r="AA619" s="5">
        <v>1.9897E-4</v>
      </c>
      <c r="AB619" s="5">
        <v>7.9586000000000001E-4</v>
      </c>
      <c r="AC619" s="5">
        <v>0.57340000000000002</v>
      </c>
      <c r="AD619" s="40">
        <v>168329.48666931954</v>
      </c>
      <c r="AE619" s="19">
        <v>0</v>
      </c>
      <c r="AF619" s="5">
        <v>1</v>
      </c>
      <c r="AG619" s="5">
        <v>0</v>
      </c>
      <c r="AH619" s="32">
        <v>0</v>
      </c>
      <c r="AI619" s="32">
        <v>0</v>
      </c>
      <c r="AJ619" s="32">
        <v>0</v>
      </c>
      <c r="AK619" s="16"/>
      <c r="AL619" s="34">
        <f t="shared" si="405"/>
        <v>-9.2038320876643663E-4</v>
      </c>
      <c r="AM619" s="34">
        <f t="shared" si="406"/>
        <v>-2.0724803549043987E-2</v>
      </c>
      <c r="AN619" s="34">
        <f t="shared" si="407"/>
        <v>-0.20825015600919738</v>
      </c>
      <c r="AO619" s="34">
        <f t="shared" si="408"/>
        <v>-0.70027203982681618</v>
      </c>
      <c r="AP619" s="34">
        <f t="shared" si="409"/>
        <v>-0.34162205382610028</v>
      </c>
      <c r="AQ619" s="34">
        <f t="shared" si="410"/>
        <v>-0.21089494429138364</v>
      </c>
      <c r="AR619" s="34">
        <f t="shared" si="411"/>
        <v>3.0747248019489467E-2</v>
      </c>
      <c r="AS619" s="34">
        <f t="shared" si="412"/>
        <v>3.0858175387319733</v>
      </c>
      <c r="AT619" s="34">
        <f t="shared" si="413"/>
        <v>0.15663655476350671</v>
      </c>
      <c r="AU619" s="34">
        <f t="shared" si="414"/>
        <v>0.4404726827172758</v>
      </c>
      <c r="AV619" s="34">
        <f t="shared" si="415"/>
        <v>-0.1408766595815848</v>
      </c>
      <c r="AW619" s="34">
        <f t="shared" si="416"/>
        <v>0.65182041661841861</v>
      </c>
      <c r="AX619" s="34">
        <f t="shared" si="417"/>
        <v>-0.19226432689497233</v>
      </c>
      <c r="AY619" s="34">
        <f t="shared" si="418"/>
        <v>-0.17709275843114761</v>
      </c>
      <c r="AZ619" s="34">
        <f t="shared" si="419"/>
        <v>-0.60208943234183343</v>
      </c>
      <c r="BA619" s="34">
        <f t="shared" si="420"/>
        <v>-0.11293564012199504</v>
      </c>
      <c r="BB619" s="34">
        <f t="shared" si="421"/>
        <v>-0.25493062342536899</v>
      </c>
      <c r="BC619" s="34">
        <f t="shared" si="422"/>
        <v>-0.34238196313374275</v>
      </c>
      <c r="BD619" s="34">
        <f t="shared" si="423"/>
        <v>-5.6614504063797096E-2</v>
      </c>
      <c r="BE619" s="34">
        <f t="shared" si="424"/>
        <v>0.29376490192973448</v>
      </c>
      <c r="BF619" s="34">
        <f t="shared" si="425"/>
        <v>0.10401777050384896</v>
      </c>
      <c r="BG619" s="34">
        <f t="shared" si="426"/>
        <v>-0.24258085578662342</v>
      </c>
      <c r="BH619" s="34">
        <f t="shared" si="427"/>
        <v>-9.52258457172665E-2</v>
      </c>
      <c r="BI619" s="19">
        <f t="shared" si="435"/>
        <v>-0.17736024680752538</v>
      </c>
      <c r="BJ619" s="19">
        <f t="shared" si="436"/>
        <v>-8.1636059651641169E-2</v>
      </c>
      <c r="BK619" s="19">
        <f t="shared" si="437"/>
        <v>0.91417173079648817</v>
      </c>
      <c r="BL619" s="19">
        <f t="shared" si="438"/>
        <v>7.7858085777370134E-2</v>
      </c>
      <c r="BM619" s="19">
        <f t="shared" si="439"/>
        <v>1.4078708275792809E-2</v>
      </c>
      <c r="BN619" s="19">
        <f t="shared" si="440"/>
        <v>5.0655953046461082E-2</v>
      </c>
      <c r="BO619" s="19">
        <f t="shared" si="441"/>
        <v>-0.21684701851674368</v>
      </c>
      <c r="BP619" s="19">
        <f t="shared" si="442"/>
        <v>-9.6592355051869389E-2</v>
      </c>
      <c r="BQ619" s="19">
        <f t="shared" si="443"/>
        <v>-2.4665123712021699E-2</v>
      </c>
      <c r="BR619" s="19">
        <f t="shared" si="444"/>
        <v>-0.14019799914217915</v>
      </c>
      <c r="BS619" s="19">
        <f t="shared" si="445"/>
        <v>-9.1079662452393517E-2</v>
      </c>
      <c r="BT619" s="19">
        <f>IF(AND('[1]Ponderación por derecho'!$B$13&lt;&gt;1,'[1]Ponderación por derecho'!$B$13&lt;&gt;0),"Error ponderación",IFERROR(IF(SUM($BI$1126:$BS$1126)=0,0,SUMPRODUCT($BI$1126:$BS$1126,BI619:BS619)),""))</f>
        <v>-0.10955393527476175</v>
      </c>
      <c r="BU619" s="34">
        <f t="shared" si="446"/>
        <v>-0.10551865242910707</v>
      </c>
      <c r="BV619" s="16">
        <f t="shared" si="447"/>
        <v>0</v>
      </c>
      <c r="BW619" s="34">
        <f t="shared" si="428"/>
        <v>0.88347473595635406</v>
      </c>
      <c r="BX619" s="34">
        <f t="shared" si="429"/>
        <v>-4.007324509056702E-2</v>
      </c>
      <c r="BY619" s="34">
        <f t="shared" si="448"/>
        <v>-2.7676504258153067</v>
      </c>
      <c r="BZ619" s="34">
        <f t="shared" si="449"/>
        <v>0.64141631164983981</v>
      </c>
      <c r="CA619" s="19">
        <f t="shared" si="430"/>
        <v>0.4866020094128381</v>
      </c>
      <c r="CB619" s="16"/>
      <c r="CC619" s="5">
        <f t="shared" si="431"/>
        <v>41319</v>
      </c>
      <c r="CD619" s="6">
        <f t="shared" si="432"/>
        <v>3.6750866562912133E-4</v>
      </c>
      <c r="CE619" s="19">
        <f t="shared" si="433"/>
        <v>1.6918006231883924</v>
      </c>
      <c r="CF619" s="4">
        <f t="shared" si="434"/>
        <v>6.2175138953848201E-4</v>
      </c>
      <c r="CG619" s="3">
        <f>IF('Ponderación por derecho'!$D$20="Error ponderación","",CF619/$CF$1127)</f>
        <v>4.1770293799700948E-4</v>
      </c>
      <c r="CH619" s="39"/>
    </row>
    <row r="620" spans="1:86" ht="18.95" customHeight="1">
      <c r="A620" s="7">
        <v>41349</v>
      </c>
      <c r="B620" s="7" t="s">
        <v>481</v>
      </c>
      <c r="C620" s="7" t="s">
        <v>504</v>
      </c>
      <c r="D620" s="5">
        <v>0</v>
      </c>
      <c r="E620" s="5">
        <v>1007</v>
      </c>
      <c r="F620" s="5">
        <v>68.104789999999994</v>
      </c>
      <c r="G620" s="5">
        <v>61.293100000000003</v>
      </c>
      <c r="H620" s="5">
        <v>74.086089999999999</v>
      </c>
      <c r="I620" s="5">
        <v>15.658239999999999</v>
      </c>
      <c r="J620" s="5">
        <v>14.678369999999999</v>
      </c>
      <c r="K620" s="85">
        <v>1.24647E-2</v>
      </c>
      <c r="L620" s="85">
        <v>8.3006999999999994E-3</v>
      </c>
      <c r="M620" s="85">
        <v>7.0287600000000006E-2</v>
      </c>
      <c r="N620" s="85">
        <v>0</v>
      </c>
      <c r="O620" s="85">
        <v>4.2804000000000002E-3</v>
      </c>
      <c r="P620" s="85">
        <v>2.3051800000000001E-2</v>
      </c>
      <c r="Q620" s="85">
        <v>6.8158800000000005E-2</v>
      </c>
      <c r="R620" s="85">
        <v>1.1421000000000001E-3</v>
      </c>
      <c r="S620" s="85">
        <v>1.7819999999999999E-3</v>
      </c>
      <c r="T620" s="5">
        <v>0.94396009999999997</v>
      </c>
      <c r="U620" s="5">
        <v>0.1606476</v>
      </c>
      <c r="V620" s="5">
        <v>0.76961400000000002</v>
      </c>
      <c r="W620" s="5">
        <v>0.66251559999999998</v>
      </c>
      <c r="X620" s="5">
        <v>0.83810709999999999</v>
      </c>
      <c r="Y620" s="5">
        <v>0.82440849999999999</v>
      </c>
      <c r="Z620" s="5">
        <v>4.5045000000000002E-2</v>
      </c>
      <c r="AA620" s="5">
        <v>4.9651999999999997E-4</v>
      </c>
      <c r="AB620" s="5">
        <v>0</v>
      </c>
      <c r="AC620" s="5">
        <v>0.51819999999999999</v>
      </c>
      <c r="AD620" s="40">
        <v>17094.33962264151</v>
      </c>
      <c r="AE620" s="19">
        <v>0.84811320000000001</v>
      </c>
      <c r="AF620" s="5">
        <v>1</v>
      </c>
      <c r="AG620" s="5">
        <v>0</v>
      </c>
      <c r="AH620" s="32">
        <v>0</v>
      </c>
      <c r="AI620" s="32">
        <v>0</v>
      </c>
      <c r="AJ620" s="32">
        <v>1</v>
      </c>
      <c r="AK620" s="16"/>
      <c r="AL620" s="34">
        <f t="shared" si="405"/>
        <v>-8.2506047832745913E-2</v>
      </c>
      <c r="AM620" s="34">
        <f t="shared" si="406"/>
        <v>0.50970928992282638</v>
      </c>
      <c r="AN620" s="34">
        <f t="shared" si="407"/>
        <v>-3.8559816044705056E-2</v>
      </c>
      <c r="AO620" s="34">
        <f t="shared" si="408"/>
        <v>-0.36079953035221335</v>
      </c>
      <c r="AP620" s="34">
        <f t="shared" si="409"/>
        <v>-0.76810064949480938</v>
      </c>
      <c r="AQ620" s="34">
        <f t="shared" si="410"/>
        <v>-4.030115448966521E-2</v>
      </c>
      <c r="AR620" s="34">
        <f t="shared" si="411"/>
        <v>-0.31861262253683098</v>
      </c>
      <c r="AS620" s="34">
        <f t="shared" si="412"/>
        <v>0.13370235093011801</v>
      </c>
      <c r="AT620" s="34">
        <f t="shared" si="413"/>
        <v>-0.15074875333706975</v>
      </c>
      <c r="AU620" s="34">
        <f t="shared" si="414"/>
        <v>-0.32118796384435588</v>
      </c>
      <c r="AV620" s="34">
        <f t="shared" si="415"/>
        <v>-9.0673631764693549E-2</v>
      </c>
      <c r="AW620" s="34">
        <f t="shared" si="416"/>
        <v>1.4978221055026117</v>
      </c>
      <c r="AX620" s="34">
        <f t="shared" si="417"/>
        <v>-0.16553430637756653</v>
      </c>
      <c r="AY620" s="34">
        <f t="shared" si="418"/>
        <v>-0.14092638734738158</v>
      </c>
      <c r="AZ620" s="34">
        <f t="shared" si="419"/>
        <v>3.4204558443689886E-2</v>
      </c>
      <c r="BA620" s="34">
        <f t="shared" si="420"/>
        <v>-0.42679647031241746</v>
      </c>
      <c r="BB620" s="34">
        <f t="shared" si="421"/>
        <v>-0.7549794658633715</v>
      </c>
      <c r="BC620" s="34">
        <f t="shared" si="422"/>
        <v>0.33713332122668777</v>
      </c>
      <c r="BD620" s="34">
        <f t="shared" si="423"/>
        <v>0.37211030398018524</v>
      </c>
      <c r="BE620" s="34">
        <f t="shared" si="424"/>
        <v>-0.57152481989332904</v>
      </c>
      <c r="BF620" s="34">
        <f t="shared" si="425"/>
        <v>-0.56550073774857135</v>
      </c>
      <c r="BG620" s="34">
        <f t="shared" si="426"/>
        <v>-0.219321950735861</v>
      </c>
      <c r="BH620" s="34">
        <f t="shared" si="427"/>
        <v>-0.11506432621005545</v>
      </c>
      <c r="BI620" s="19">
        <f t="shared" si="435"/>
        <v>-0.16855248028226258</v>
      </c>
      <c r="BJ620" s="19">
        <f t="shared" si="436"/>
        <v>-0.18796093282579204</v>
      </c>
      <c r="BK620" s="19">
        <f t="shared" si="437"/>
        <v>0.12944320810801996</v>
      </c>
      <c r="BL620" s="19">
        <f t="shared" si="438"/>
        <v>-0.11662740058490784</v>
      </c>
      <c r="BM620" s="19">
        <f t="shared" si="439"/>
        <v>-0.23905943645299335</v>
      </c>
      <c r="BN620" s="19">
        <f t="shared" si="440"/>
        <v>-0.24823483316358952</v>
      </c>
      <c r="BO620" s="19">
        <f t="shared" si="441"/>
        <v>0.39040904453136277</v>
      </c>
      <c r="BP620" s="19">
        <f t="shared" si="442"/>
        <v>-0.12402017710515623</v>
      </c>
      <c r="BQ620" s="19">
        <f t="shared" si="443"/>
        <v>-0.26297772430956629</v>
      </c>
      <c r="BR620" s="19">
        <f t="shared" si="444"/>
        <v>-0.1475847953053295</v>
      </c>
      <c r="BS620" s="19">
        <f t="shared" si="445"/>
        <v>-0.11283225379672766</v>
      </c>
      <c r="BT620" s="19">
        <f>IF(AND('[1]Ponderación por derecho'!$B$13&lt;&gt;1,'[1]Ponderación por derecho'!$B$13&lt;&gt;0),"Error ponderación",IFERROR(IF(SUM($BI$1126:$BS$1126)=0,0,SUMPRODUCT($BI$1126:$BS$1126,BI620:BS620)),""))</f>
        <v>8.3141885751446126E-2</v>
      </c>
      <c r="BU620" s="34">
        <f t="shared" si="446"/>
        <v>8.9169009815819503E-2</v>
      </c>
      <c r="BV620" s="16">
        <f t="shared" si="447"/>
        <v>0</v>
      </c>
      <c r="BW620" s="34">
        <f t="shared" si="428"/>
        <v>8.4439147347001531E-2</v>
      </c>
      <c r="BX620" s="34">
        <f t="shared" si="429"/>
        <v>-4.8588048406137577E-2</v>
      </c>
      <c r="BY620" s="34">
        <f t="shared" si="448"/>
        <v>0.73585719375712888</v>
      </c>
      <c r="BZ620" s="34">
        <f t="shared" si="449"/>
        <v>-0.25723609756599758</v>
      </c>
      <c r="CA620" s="19">
        <f t="shared" si="430"/>
        <v>-0.19644853774219107</v>
      </c>
      <c r="CB620" s="16"/>
      <c r="CC620" s="5">
        <f t="shared" si="431"/>
        <v>41349</v>
      </c>
      <c r="CD620" s="6">
        <f t="shared" si="432"/>
        <v>1.472667036563968E-4</v>
      </c>
      <c r="CE620" s="19">
        <f t="shared" si="433"/>
        <v>1.5028486502791139</v>
      </c>
      <c r="CF620" s="4">
        <f t="shared" si="434"/>
        <v>2.2131956682107018E-4</v>
      </c>
      <c r="CG620" s="3">
        <f>IF('Ponderación por derecho'!$D$20="Error ponderación","",CF620/$CF$1127)</f>
        <v>1.4868617079570633E-4</v>
      </c>
      <c r="CH620" s="39"/>
    </row>
    <row r="621" spans="1:86" ht="18.95" customHeight="1">
      <c r="A621" s="7">
        <v>41357</v>
      </c>
      <c r="B621" s="7" t="s">
        <v>481</v>
      </c>
      <c r="C621" s="7" t="s">
        <v>503</v>
      </c>
      <c r="D621" s="5">
        <v>0</v>
      </c>
      <c r="E621" s="5">
        <v>1071</v>
      </c>
      <c r="F621" s="5">
        <v>67.699470000000005</v>
      </c>
      <c r="G621" s="5">
        <v>55.069929999999999</v>
      </c>
      <c r="H621" s="5">
        <v>75.17483</v>
      </c>
      <c r="I621" s="5">
        <v>10.83916</v>
      </c>
      <c r="J621" s="5">
        <v>22.082360000000001</v>
      </c>
      <c r="K621" s="85">
        <v>1.50081E-2</v>
      </c>
      <c r="L621" s="85">
        <v>4.32453E-2</v>
      </c>
      <c r="M621" s="85">
        <v>0.1126071</v>
      </c>
      <c r="N621" s="85">
        <v>3.2114000000000001E-3</v>
      </c>
      <c r="O621" s="85">
        <v>1.8851199999999999E-2</v>
      </c>
      <c r="P621" s="85">
        <v>2.48437E-2</v>
      </c>
      <c r="Q621" s="85">
        <v>2.75321E-2</v>
      </c>
      <c r="R621" s="85">
        <v>3.42125E-2</v>
      </c>
      <c r="S621" s="85">
        <v>2.1789999999999999E-3</v>
      </c>
      <c r="T621" s="5">
        <v>0.9769757</v>
      </c>
      <c r="U621" s="5">
        <v>0.1120099</v>
      </c>
      <c r="V621" s="5">
        <v>0.75482269999999996</v>
      </c>
      <c r="W621" s="5">
        <v>0.68077160000000003</v>
      </c>
      <c r="X621" s="5">
        <v>0.81207220000000002</v>
      </c>
      <c r="Y621" s="5">
        <v>0.88674549999999996</v>
      </c>
      <c r="Z621" s="5">
        <v>4.6875E-2</v>
      </c>
      <c r="AA621" s="5">
        <v>0</v>
      </c>
      <c r="AB621" s="5">
        <v>7.4696500000000004E-3</v>
      </c>
      <c r="AC621" s="5">
        <v>0.44290000000000002</v>
      </c>
      <c r="AD621" s="40">
        <v>55555.555555555555</v>
      </c>
      <c r="AE621" s="19">
        <v>0.1358491</v>
      </c>
      <c r="AF621" s="5">
        <v>1</v>
      </c>
      <c r="AG621" s="5">
        <v>0</v>
      </c>
      <c r="AH621" s="32">
        <v>0</v>
      </c>
      <c r="AI621" s="32">
        <v>0</v>
      </c>
      <c r="AJ621" s="32">
        <v>1</v>
      </c>
      <c r="AK621" s="16"/>
      <c r="AL621" s="34">
        <f t="shared" si="405"/>
        <v>-0.10724795529863908</v>
      </c>
      <c r="AM621" s="34">
        <f t="shared" si="406"/>
        <v>-0.11541385822164728</v>
      </c>
      <c r="AN621" s="34">
        <f t="shared" si="407"/>
        <v>9.2354329682354935E-2</v>
      </c>
      <c r="AO621" s="34">
        <f t="shared" si="408"/>
        <v>-0.79092883138415582</v>
      </c>
      <c r="AP621" s="34">
        <f t="shared" si="409"/>
        <v>-0.20887832597255651</v>
      </c>
      <c r="AQ621" s="34">
        <f t="shared" si="410"/>
        <v>3.1646619360646625E-2</v>
      </c>
      <c r="AR621" s="34">
        <f t="shared" si="411"/>
        <v>0.90436390942365896</v>
      </c>
      <c r="AS621" s="34">
        <f t="shared" si="412"/>
        <v>0.79215742165862635</v>
      </c>
      <c r="AT621" s="34">
        <f t="shared" si="413"/>
        <v>-7.7060353098627868E-2</v>
      </c>
      <c r="AU621" s="34">
        <f t="shared" si="414"/>
        <v>4.8973800874561539E-2</v>
      </c>
      <c r="AV621" s="34">
        <f t="shared" si="415"/>
        <v>-4.7288627884738275E-2</v>
      </c>
      <c r="AW621" s="34">
        <f t="shared" si="416"/>
        <v>0.35966252546971406</v>
      </c>
      <c r="AX621" s="34">
        <f t="shared" si="417"/>
        <v>0.89058573008457986</v>
      </c>
      <c r="AY621" s="34">
        <f t="shared" si="418"/>
        <v>-0.12551248576900786</v>
      </c>
      <c r="AZ621" s="34">
        <f t="shared" si="419"/>
        <v>0.60776347929341101</v>
      </c>
      <c r="BA621" s="34">
        <f t="shared" si="420"/>
        <v>-0.88912025057689292</v>
      </c>
      <c r="BB621" s="34">
        <f t="shared" si="421"/>
        <v>-1.1177957340451263</v>
      </c>
      <c r="BC621" s="34">
        <f t="shared" si="422"/>
        <v>0.5410027589861881</v>
      </c>
      <c r="BD621" s="34">
        <f t="shared" si="423"/>
        <v>6.0098756252545724E-2</v>
      </c>
      <c r="BE621" s="34">
        <f t="shared" si="424"/>
        <v>0.38161417428926508</v>
      </c>
      <c r="BF621" s="34">
        <f t="shared" si="425"/>
        <v>-0.54719224666505273</v>
      </c>
      <c r="BG621" s="34">
        <f t="shared" si="426"/>
        <v>-0.258133953880894</v>
      </c>
      <c r="BH621" s="34">
        <f t="shared" si="427"/>
        <v>7.113237397962742E-2</v>
      </c>
      <c r="BI621" s="19">
        <f t="shared" si="435"/>
        <v>-0.25503976717796378</v>
      </c>
      <c r="BJ621" s="19">
        <f t="shared" si="436"/>
        <v>-0.10961522761437155</v>
      </c>
      <c r="BK621" s="19">
        <f t="shared" si="437"/>
        <v>0.40863740844872515</v>
      </c>
      <c r="BL621" s="19">
        <f t="shared" si="438"/>
        <v>-9.2154154198633473E-2</v>
      </c>
      <c r="BM621" s="19">
        <f t="shared" si="439"/>
        <v>-3.3268589615149745E-2</v>
      </c>
      <c r="BN621" s="19">
        <f t="shared" si="440"/>
        <v>7.5692530368629246E-2</v>
      </c>
      <c r="BO621" s="19">
        <f t="shared" si="441"/>
        <v>5.8832391126323082E-2</v>
      </c>
      <c r="BP621" s="19">
        <f t="shared" si="442"/>
        <v>0.3916688873929704</v>
      </c>
      <c r="BQ621" s="19">
        <f t="shared" si="443"/>
        <v>-0.2599842292442332</v>
      </c>
      <c r="BR621" s="19">
        <f t="shared" si="444"/>
        <v>-0.16363146498284697</v>
      </c>
      <c r="BS621" s="19">
        <f t="shared" si="445"/>
        <v>-5.3876022362673172E-2</v>
      </c>
      <c r="BT621" s="19">
        <f>IF(AND('[1]Ponderación por derecho'!$B$13&lt;&gt;1,'[1]Ponderación por derecho'!$B$13&lt;&gt;0),"Error ponderación",IFERROR(IF(SUM($BI$1126:$BS$1126)=0,0,SUMPRODUCT($BI$1126:$BS$1126,BI621:BS621)),""))</f>
        <v>3.0200909150876001E-2</v>
      </c>
      <c r="BU621" s="34">
        <f t="shared" si="446"/>
        <v>3.5680797583512988E-2</v>
      </c>
      <c r="BV621" s="16">
        <f t="shared" si="447"/>
        <v>0</v>
      </c>
      <c r="BW621" s="34">
        <f t="shared" si="428"/>
        <v>-1.0055496175494514</v>
      </c>
      <c r="BX621" s="34">
        <f t="shared" si="429"/>
        <v>-4.6422614673690632E-2</v>
      </c>
      <c r="BY621" s="34">
        <f t="shared" si="448"/>
        <v>-2.2064654838027811</v>
      </c>
      <c r="BZ621" s="34">
        <f t="shared" si="449"/>
        <v>1.0861459053419742</v>
      </c>
      <c r="CA621" s="19">
        <f t="shared" si="430"/>
        <v>0.82463347652092478</v>
      </c>
      <c r="CB621" s="16"/>
      <c r="CC621" s="5">
        <f t="shared" si="431"/>
        <v>41357</v>
      </c>
      <c r="CD621" s="6">
        <f t="shared" si="432"/>
        <v>1.5662625582522441E-4</v>
      </c>
      <c r="CE621" s="19">
        <f t="shared" si="433"/>
        <v>3.0388159497888525</v>
      </c>
      <c r="CF621" s="4">
        <f t="shared" si="434"/>
        <v>4.7595836435740109E-4</v>
      </c>
      <c r="CG621" s="3">
        <f>IF('Ponderación por derecho'!$D$20="Error ponderación","",CF621/$CF$1127)</f>
        <v>3.1975675567675216E-4</v>
      </c>
      <c r="CH621" s="39"/>
    </row>
    <row r="622" spans="1:86" ht="18.95" customHeight="1">
      <c r="A622" s="7">
        <v>41359</v>
      </c>
      <c r="B622" s="7" t="s">
        <v>481</v>
      </c>
      <c r="C622" s="7" t="s">
        <v>502</v>
      </c>
      <c r="D622" s="5">
        <v>0</v>
      </c>
      <c r="E622" s="5">
        <v>4813</v>
      </c>
      <c r="F622" s="5">
        <v>76.914649999999995</v>
      </c>
      <c r="G622" s="5">
        <v>57.574640000000002</v>
      </c>
      <c r="H622" s="5">
        <v>74.143010000000004</v>
      </c>
      <c r="I622" s="5">
        <v>22.843720000000001</v>
      </c>
      <c r="J622" s="5">
        <v>22.86767</v>
      </c>
      <c r="K622" s="85">
        <v>4.6930000000000001E-3</v>
      </c>
      <c r="L622" s="85">
        <v>1.0396900000000001E-2</v>
      </c>
      <c r="M622" s="85">
        <v>4.7718299999999998E-2</v>
      </c>
      <c r="N622" s="85">
        <v>1.191E-3</v>
      </c>
      <c r="O622" s="85">
        <v>1.65919E-2</v>
      </c>
      <c r="P622" s="85">
        <v>1.88078E-2</v>
      </c>
      <c r="Q622" s="85">
        <v>9.3694E-3</v>
      </c>
      <c r="R622" s="85">
        <v>7.9650000000000001E-4</v>
      </c>
      <c r="S622" s="85">
        <v>4.4410000000000001E-4</v>
      </c>
      <c r="T622" s="5">
        <v>0.98511059999999995</v>
      </c>
      <c r="U622" s="5">
        <v>0.1219619</v>
      </c>
      <c r="V622" s="5">
        <v>0.80753229999999998</v>
      </c>
      <c r="W622" s="5">
        <v>0.64309170000000004</v>
      </c>
      <c r="X622" s="5">
        <v>0.76680539999999997</v>
      </c>
      <c r="Y622" s="5">
        <v>0.84453690000000003</v>
      </c>
      <c r="Z622" s="5">
        <v>3.4234199999999999E-2</v>
      </c>
      <c r="AA622" s="5">
        <v>3.63599E-3</v>
      </c>
      <c r="AB622" s="5">
        <v>4.1554E-4</v>
      </c>
      <c r="AC622" s="5">
        <v>0.53320000000000001</v>
      </c>
      <c r="AD622" s="40">
        <v>188456.05651360899</v>
      </c>
      <c r="AE622" s="19">
        <v>0.75377360000000004</v>
      </c>
      <c r="AF622" s="5">
        <v>1</v>
      </c>
      <c r="AG622" s="5">
        <v>0</v>
      </c>
      <c r="AH622" s="32">
        <v>0</v>
      </c>
      <c r="AI622" s="32">
        <v>0</v>
      </c>
      <c r="AJ622" s="32">
        <v>0</v>
      </c>
      <c r="AK622" s="16"/>
      <c r="AL622" s="34">
        <f t="shared" si="405"/>
        <v>0.45527333859644475</v>
      </c>
      <c r="AM622" s="34">
        <f t="shared" si="406"/>
        <v>0.13618656413367095</v>
      </c>
      <c r="AN622" s="34">
        <f t="shared" si="407"/>
        <v>-3.1715543606120153E-2</v>
      </c>
      <c r="AO622" s="34">
        <f t="shared" si="408"/>
        <v>0.28054393976635777</v>
      </c>
      <c r="AP622" s="34">
        <f t="shared" si="409"/>
        <v>-0.14956397210589006</v>
      </c>
      <c r="AQ622" s="34">
        <f t="shared" si="410"/>
        <v>-0.26014723219371044</v>
      </c>
      <c r="AR622" s="34">
        <f t="shared" si="411"/>
        <v>-0.24525068946861497</v>
      </c>
      <c r="AS622" s="34">
        <f t="shared" si="412"/>
        <v>-0.21745657173657063</v>
      </c>
      <c r="AT622" s="34">
        <f t="shared" si="413"/>
        <v>-0.12342020980964112</v>
      </c>
      <c r="AU622" s="34">
        <f t="shared" si="414"/>
        <v>-8.4222566534705359E-3</v>
      </c>
      <c r="AV622" s="34">
        <f t="shared" si="415"/>
        <v>-0.19342822547334379</v>
      </c>
      <c r="AW622" s="34">
        <f t="shared" si="416"/>
        <v>-0.14916666824435837</v>
      </c>
      <c r="AX622" s="34">
        <f t="shared" si="417"/>
        <v>-0.176571218075076</v>
      </c>
      <c r="AY622" s="34">
        <f t="shared" si="418"/>
        <v>-0.19287162392598659</v>
      </c>
      <c r="AZ622" s="34">
        <f t="shared" si="419"/>
        <v>0.74908589855037933</v>
      </c>
      <c r="BA622" s="34">
        <f t="shared" si="420"/>
        <v>-0.79452189865663225</v>
      </c>
      <c r="BB622" s="34">
        <f t="shared" si="421"/>
        <v>0.1751197209421263</v>
      </c>
      <c r="BC622" s="34">
        <f t="shared" si="422"/>
        <v>0.1202216444028088</v>
      </c>
      <c r="BD622" s="34">
        <f t="shared" si="423"/>
        <v>-0.48239475548276123</v>
      </c>
      <c r="BE622" s="34">
        <f t="shared" si="424"/>
        <v>-0.26375956121060484</v>
      </c>
      <c r="BF622" s="34">
        <f t="shared" si="425"/>
        <v>-0.67365889917245236</v>
      </c>
      <c r="BG622" s="34">
        <f t="shared" si="426"/>
        <v>2.6084315907449876E-2</v>
      </c>
      <c r="BH622" s="34">
        <f t="shared" si="427"/>
        <v>-0.10470611976171841</v>
      </c>
      <c r="BI622" s="19">
        <f t="shared" si="435"/>
        <v>-0.36212822481882095</v>
      </c>
      <c r="BJ622" s="19">
        <f t="shared" si="436"/>
        <v>2.2018531869060758E-2</v>
      </c>
      <c r="BK622" s="19">
        <f t="shared" si="437"/>
        <v>0.11934613708756098</v>
      </c>
      <c r="BL622" s="19">
        <f t="shared" si="438"/>
        <v>0.16592656439340181</v>
      </c>
      <c r="BM622" s="19">
        <f t="shared" si="439"/>
        <v>-0.21346032808070728</v>
      </c>
      <c r="BN622" s="19">
        <f t="shared" si="440"/>
        <v>-6.3814936250128351E-4</v>
      </c>
      <c r="BO622" s="19">
        <f t="shared" si="441"/>
        <v>0.2934877233574596</v>
      </c>
      <c r="BP622" s="19">
        <f t="shared" si="442"/>
        <v>0.13935106026068439</v>
      </c>
      <c r="BQ622" s="19">
        <f t="shared" si="443"/>
        <v>-0.13708572816733142</v>
      </c>
      <c r="BR622" s="19">
        <f t="shared" si="444"/>
        <v>9.6162010192635997E-2</v>
      </c>
      <c r="BS622" s="19">
        <f t="shared" si="445"/>
        <v>5.2565198302913251E-2</v>
      </c>
      <c r="BT622" s="19">
        <f>IF(AND('[1]Ponderación por derecho'!$B$13&lt;&gt;1,'[1]Ponderación por derecho'!$B$13&lt;&gt;0),"Error ponderación",IFERROR(IF(SUM($BI$1126:$BS$1126)=0,0,SUMPRODUCT($BI$1126:$BS$1126,BI622:BS622)),""))</f>
        <v>0.15095612324379157</v>
      </c>
      <c r="BU622" s="34">
        <f t="shared" si="446"/>
        <v>0.15768422355525677</v>
      </c>
      <c r="BV622" s="16">
        <f t="shared" si="447"/>
        <v>0</v>
      </c>
      <c r="BW622" s="34">
        <f t="shared" si="428"/>
        <v>0.30156838338215175</v>
      </c>
      <c r="BX622" s="34">
        <f t="shared" si="429"/>
        <v>-3.8940084003426842E-2</v>
      </c>
      <c r="BY622" s="34">
        <f t="shared" si="448"/>
        <v>0.3461456464926651</v>
      </c>
      <c r="BZ622" s="34">
        <f t="shared" si="449"/>
        <v>-0.20292464862379667</v>
      </c>
      <c r="CA622" s="19">
        <f t="shared" si="430"/>
        <v>-0.15516732095991601</v>
      </c>
      <c r="CB622" s="16"/>
      <c r="CC622" s="5">
        <f t="shared" si="431"/>
        <v>41359</v>
      </c>
      <c r="CD622" s="6">
        <f t="shared" si="432"/>
        <v>7.0386757169636327E-4</v>
      </c>
      <c r="CE622" s="19">
        <f t="shared" si="433"/>
        <v>1.2771805632679194</v>
      </c>
      <c r="CF622" s="4">
        <f t="shared" si="434"/>
        <v>8.9896598168518393E-4</v>
      </c>
      <c r="CG622" s="3">
        <f>IF('Ponderación por derecho'!$D$20="Error ponderación","",CF622/$CF$1127)</f>
        <v>6.0394031766940876E-4</v>
      </c>
      <c r="CH622" s="39"/>
    </row>
    <row r="623" spans="1:86" ht="18.95" customHeight="1">
      <c r="A623" s="7">
        <v>41378</v>
      </c>
      <c r="B623" s="7" t="s">
        <v>481</v>
      </c>
      <c r="C623" s="7" t="s">
        <v>501</v>
      </c>
      <c r="D623" s="5">
        <v>0</v>
      </c>
      <c r="E623" s="5">
        <v>1783</v>
      </c>
      <c r="F623" s="5">
        <v>71.015860000000004</v>
      </c>
      <c r="G623" s="5">
        <v>54.119579999999999</v>
      </c>
      <c r="H623" s="5">
        <v>74.152389999999997</v>
      </c>
      <c r="I623" s="5">
        <v>12.65038</v>
      </c>
      <c r="J623" s="5">
        <v>21.429089999999999</v>
      </c>
      <c r="K623" s="85">
        <v>1.0899000000000001E-2</v>
      </c>
      <c r="L623" s="85">
        <v>5.3276E-3</v>
      </c>
      <c r="M623" s="85">
        <v>7.3412000000000005E-2</v>
      </c>
      <c r="N623" s="85">
        <v>1.0522000000000001E-3</v>
      </c>
      <c r="O623" s="85">
        <v>1.5819E-3</v>
      </c>
      <c r="P623" s="85">
        <v>1.0126899999999999E-2</v>
      </c>
      <c r="Q623" s="85">
        <v>2.3731999999999998E-3</v>
      </c>
      <c r="R623" s="85">
        <v>3.2250999999999998E-3</v>
      </c>
      <c r="S623" s="85">
        <v>1.3089E-3</v>
      </c>
      <c r="T623" s="5">
        <v>0.95585659999999995</v>
      </c>
      <c r="U623" s="5">
        <v>0.20498250000000001</v>
      </c>
      <c r="V623" s="5">
        <v>0.79676570000000002</v>
      </c>
      <c r="W623" s="5">
        <v>0.68968529999999995</v>
      </c>
      <c r="X623" s="5">
        <v>0.8050699</v>
      </c>
      <c r="Y623" s="5">
        <v>0.8631993</v>
      </c>
      <c r="Z623" s="5">
        <v>3.1358900000000002E-2</v>
      </c>
      <c r="AA623" s="5">
        <v>2.2434099999999999E-3</v>
      </c>
      <c r="AB623" s="5">
        <v>1.1217E-3</v>
      </c>
      <c r="AC623" s="5">
        <v>0.48089999999999999</v>
      </c>
      <c r="AD623" s="40">
        <v>425523.83623107121</v>
      </c>
      <c r="AE623" s="19">
        <v>0.75377360000000004</v>
      </c>
      <c r="AF623" s="5">
        <v>1</v>
      </c>
      <c r="AG623" s="5">
        <v>0</v>
      </c>
      <c r="AH623" s="32">
        <v>0</v>
      </c>
      <c r="AI623" s="32">
        <v>0</v>
      </c>
      <c r="AJ623" s="32">
        <v>0</v>
      </c>
      <c r="AK623" s="16"/>
      <c r="AL623" s="34">
        <f t="shared" si="405"/>
        <v>9.5194101596692129E-2</v>
      </c>
      <c r="AM623" s="34">
        <f t="shared" si="406"/>
        <v>-0.21087738948290166</v>
      </c>
      <c r="AN623" s="34">
        <f t="shared" si="407"/>
        <v>-3.058765752962906E-2</v>
      </c>
      <c r="AO623" s="34">
        <f t="shared" si="408"/>
        <v>-0.62926751996889085</v>
      </c>
      <c r="AP623" s="34">
        <f t="shared" si="409"/>
        <v>-0.25821971720719938</v>
      </c>
      <c r="AQ623" s="34">
        <f t="shared" si="410"/>
        <v>-8.4591722043897047E-2</v>
      </c>
      <c r="AR623" s="34">
        <f t="shared" si="411"/>
        <v>-0.42266393596356161</v>
      </c>
      <c r="AS623" s="34">
        <f t="shared" si="412"/>
        <v>0.18231533130522054</v>
      </c>
      <c r="AT623" s="34">
        <f t="shared" si="413"/>
        <v>-0.12660509800578479</v>
      </c>
      <c r="AU623" s="34">
        <f t="shared" si="414"/>
        <v>-0.38974161375335181</v>
      </c>
      <c r="AV623" s="34">
        <f t="shared" si="415"/>
        <v>-0.40360785613437627</v>
      </c>
      <c r="AW623" s="34">
        <f t="shared" si="416"/>
        <v>-0.345165655457845</v>
      </c>
      <c r="AX623" s="34">
        <f t="shared" si="417"/>
        <v>-9.901264241370003E-2</v>
      </c>
      <c r="AY623" s="34">
        <f t="shared" si="418"/>
        <v>-0.1592949436111816</v>
      </c>
      <c r="AZ623" s="34">
        <f t="shared" si="419"/>
        <v>0.2408748507263892</v>
      </c>
      <c r="BA623" s="34">
        <f t="shared" si="420"/>
        <v>-5.3727893890289516E-3</v>
      </c>
      <c r="BB623" s="34">
        <f t="shared" si="421"/>
        <v>-8.8974552921945824E-2</v>
      </c>
      <c r="BC623" s="34">
        <f t="shared" si="422"/>
        <v>0.64054433476165007</v>
      </c>
      <c r="BD623" s="34">
        <f t="shared" si="423"/>
        <v>-2.3819309906850231E-2</v>
      </c>
      <c r="BE623" s="34">
        <f t="shared" si="424"/>
        <v>2.1590410155248822E-2</v>
      </c>
      <c r="BF623" s="34">
        <f t="shared" si="425"/>
        <v>-0.7024252403814365</v>
      </c>
      <c r="BG623" s="34">
        <f t="shared" si="426"/>
        <v>-8.2770955460692477E-2</v>
      </c>
      <c r="BH623" s="34">
        <f t="shared" si="427"/>
        <v>-8.7103599990919711E-2</v>
      </c>
      <c r="BI623" s="19">
        <f t="shared" si="435"/>
        <v>-4.0184056320851688E-2</v>
      </c>
      <c r="BJ623" s="19">
        <f t="shared" si="436"/>
        <v>-0.24083862612280302</v>
      </c>
      <c r="BK623" s="19">
        <f t="shared" si="437"/>
        <v>0.30601792255452093</v>
      </c>
      <c r="BL623" s="19">
        <f t="shared" si="438"/>
        <v>-1.570549820454633E-2</v>
      </c>
      <c r="BM623" s="19">
        <f t="shared" si="439"/>
        <v>-0.2239268802891338</v>
      </c>
      <c r="BN623" s="19">
        <f t="shared" si="440"/>
        <v>-9.560778146081178E-2</v>
      </c>
      <c r="BO623" s="19">
        <f t="shared" si="441"/>
        <v>-0.24451944156678226</v>
      </c>
      <c r="BP623" s="19">
        <f t="shared" si="442"/>
        <v>-1.9092704085039505E-3</v>
      </c>
      <c r="BQ623" s="19">
        <f t="shared" si="443"/>
        <v>-0.25550869413197536</v>
      </c>
      <c r="BR623" s="19">
        <f t="shared" si="444"/>
        <v>-4.8957265825060652E-2</v>
      </c>
      <c r="BS623" s="19">
        <f t="shared" si="445"/>
        <v>-5.0401480668469723E-2</v>
      </c>
      <c r="BT623" s="19">
        <f>IF(AND('[1]Ponderación por derecho'!$B$13&lt;&gt;1,'[1]Ponderación por derecho'!$B$13&lt;&gt;0),"Error ponderación",IFERROR(IF(SUM($BI$1126:$BS$1126)=0,0,SUMPRODUCT($BI$1126:$BS$1126,BI623:BS623)),""))</f>
        <v>-0.19910978044619526</v>
      </c>
      <c r="BU623" s="34">
        <f t="shared" si="446"/>
        <v>-0.1960002105861138</v>
      </c>
      <c r="BV623" s="16">
        <f t="shared" si="447"/>
        <v>0</v>
      </c>
      <c r="BW623" s="34">
        <f t="shared" si="428"/>
        <v>-0.4554888862604049</v>
      </c>
      <c r="BX623" s="34">
        <f t="shared" si="429"/>
        <v>-2.5592753332136717E-2</v>
      </c>
      <c r="BY623" s="34">
        <f t="shared" si="448"/>
        <v>0.3461456464926651</v>
      </c>
      <c r="BZ623" s="34">
        <f t="shared" si="449"/>
        <v>4.4978664366625509E-2</v>
      </c>
      <c r="CA623" s="19">
        <f t="shared" si="430"/>
        <v>3.3259808198297526E-2</v>
      </c>
      <c r="CB623" s="16"/>
      <c r="CC623" s="5">
        <f t="shared" si="431"/>
        <v>41378</v>
      </c>
      <c r="CD623" s="6">
        <f t="shared" si="432"/>
        <v>2.6075127370343149E-4</v>
      </c>
      <c r="CE623" s="19">
        <f t="shared" si="433"/>
        <v>1.102729296536556</v>
      </c>
      <c r="CF623" s="4">
        <f t="shared" si="434"/>
        <v>2.87538068621996E-4</v>
      </c>
      <c r="CG623" s="3">
        <f>IF('Ponderación por derecho'!$D$20="Error ponderación","",CF623/$CF$1127)</f>
        <v>1.9317286309331164E-4</v>
      </c>
      <c r="CH623" s="39"/>
    </row>
    <row r="624" spans="1:86" ht="18.95" customHeight="1">
      <c r="A624" s="7">
        <v>41396</v>
      </c>
      <c r="B624" s="7" t="s">
        <v>481</v>
      </c>
      <c r="C624" s="7" t="s">
        <v>500</v>
      </c>
      <c r="D624" s="5">
        <v>0</v>
      </c>
      <c r="E624" s="5">
        <v>5204</v>
      </c>
      <c r="F624" s="5">
        <v>69.243639999999999</v>
      </c>
      <c r="G624" s="5">
        <v>54.276179999999997</v>
      </c>
      <c r="H624" s="5">
        <v>74.234759999999994</v>
      </c>
      <c r="I624" s="5">
        <v>14.45636</v>
      </c>
      <c r="J624" s="5">
        <v>23.841329999999999</v>
      </c>
      <c r="K624" s="85">
        <v>1.0352200000000001E-2</v>
      </c>
      <c r="L624" s="85">
        <v>1.1242E-2</v>
      </c>
      <c r="M624" s="85">
        <v>8.5416300000000001E-2</v>
      </c>
      <c r="N624" s="85">
        <v>6.6089999999999996E-4</v>
      </c>
      <c r="O624" s="85">
        <v>6.3417999999999999E-3</v>
      </c>
      <c r="P624" s="85">
        <v>7.1384999999999999E-3</v>
      </c>
      <c r="Q624" s="85">
        <v>7.2502E-3</v>
      </c>
      <c r="R624" s="85">
        <v>2.7682000000000002E-3</v>
      </c>
      <c r="S624" s="85">
        <v>1.596E-4</v>
      </c>
      <c r="T624" s="5">
        <v>0.93569190000000002</v>
      </c>
      <c r="U624" s="5">
        <v>0.23265949999999999</v>
      </c>
      <c r="V624" s="5">
        <v>0.77744860000000005</v>
      </c>
      <c r="W624" s="5">
        <v>0.70442660000000001</v>
      </c>
      <c r="X624" s="5">
        <v>0.7863367</v>
      </c>
      <c r="Y624" s="5">
        <v>0.90397349999999999</v>
      </c>
      <c r="Z624" s="5">
        <v>0.04</v>
      </c>
      <c r="AA624" s="5">
        <v>4.8040000000000002E-4</v>
      </c>
      <c r="AB624" s="5">
        <v>1.34512E-3</v>
      </c>
      <c r="AC624" s="5">
        <v>0.57010000000000005</v>
      </c>
      <c r="AD624" s="40">
        <v>3902.3827824750192</v>
      </c>
      <c r="AE624" s="19">
        <v>0.3056604</v>
      </c>
      <c r="AF624" s="5">
        <v>1</v>
      </c>
      <c r="AG624" s="5">
        <v>0</v>
      </c>
      <c r="AH624" s="32">
        <v>0</v>
      </c>
      <c r="AI624" s="32">
        <v>0</v>
      </c>
      <c r="AJ624" s="32">
        <v>1</v>
      </c>
      <c r="AK624" s="16"/>
      <c r="AL624" s="34">
        <f t="shared" si="405"/>
        <v>-1.2987343309077373E-2</v>
      </c>
      <c r="AM624" s="34">
        <f t="shared" si="406"/>
        <v>-0.19514677550330237</v>
      </c>
      <c r="AN624" s="34">
        <f t="shared" si="407"/>
        <v>-2.0683182463463054E-2</v>
      </c>
      <c r="AO624" s="34">
        <f t="shared" si="408"/>
        <v>-0.46807390727151549</v>
      </c>
      <c r="AP624" s="34">
        <f t="shared" si="409"/>
        <v>-7.6023569225730059E-2</v>
      </c>
      <c r="AQ624" s="34">
        <f t="shared" si="410"/>
        <v>-0.10005961649280423</v>
      </c>
      <c r="AR624" s="34">
        <f t="shared" si="411"/>
        <v>-0.21567423224318361</v>
      </c>
      <c r="AS624" s="34">
        <f t="shared" si="412"/>
        <v>0.36909192851327427</v>
      </c>
      <c r="AT624" s="34">
        <f t="shared" si="413"/>
        <v>-0.13558382099678631</v>
      </c>
      <c r="AU624" s="34">
        <f t="shared" si="414"/>
        <v>-0.2688194280198592</v>
      </c>
      <c r="AV624" s="34">
        <f t="shared" si="415"/>
        <v>-0.47596219822648989</v>
      </c>
      <c r="AW624" s="34">
        <f t="shared" si="416"/>
        <v>-0.20853619079986291</v>
      </c>
      <c r="AX624" s="34">
        <f t="shared" si="417"/>
        <v>-0.11360397619434841</v>
      </c>
      <c r="AY624" s="34">
        <f t="shared" si="418"/>
        <v>-0.20391760629134506</v>
      </c>
      <c r="AZ624" s="34">
        <f t="shared" si="419"/>
        <v>-0.10943359653061407</v>
      </c>
      <c r="BA624" s="34">
        <f t="shared" si="420"/>
        <v>0.25770986596638207</v>
      </c>
      <c r="BB624" s="34">
        <f t="shared" si="421"/>
        <v>-0.56280431326037028</v>
      </c>
      <c r="BC624" s="34">
        <f t="shared" si="422"/>
        <v>0.80516421550464568</v>
      </c>
      <c r="BD624" s="34">
        <f t="shared" si="423"/>
        <v>-0.24832467485510909</v>
      </c>
      <c r="BE624" s="34">
        <f t="shared" si="424"/>
        <v>0.64503202551370253</v>
      </c>
      <c r="BF624" s="34">
        <f t="shared" si="425"/>
        <v>-0.61597414622745172</v>
      </c>
      <c r="BG624" s="34">
        <f t="shared" si="426"/>
        <v>-0.22058201979792885</v>
      </c>
      <c r="BH624" s="34">
        <f t="shared" si="427"/>
        <v>-8.153438767757451E-2</v>
      </c>
      <c r="BI624" s="19">
        <f t="shared" si="435"/>
        <v>4.5655689003371601E-2</v>
      </c>
      <c r="BJ624" s="19">
        <f t="shared" si="436"/>
        <v>-0.32454177366895209</v>
      </c>
      <c r="BK624" s="19">
        <f t="shared" si="437"/>
        <v>0.38708960023628086</v>
      </c>
      <c r="BL624" s="19">
        <f t="shared" si="438"/>
        <v>-7.4285582152931851E-2</v>
      </c>
      <c r="BM624" s="19">
        <f t="shared" si="439"/>
        <v>-0.19772255736689948</v>
      </c>
      <c r="BN624" s="19">
        <f t="shared" si="440"/>
        <v>5.2027494659378427E-2</v>
      </c>
      <c r="BO624" s="19">
        <f t="shared" si="441"/>
        <v>-0.26201456486733082</v>
      </c>
      <c r="BP624" s="19">
        <f t="shared" si="442"/>
        <v>-6.329565975171289E-2</v>
      </c>
      <c r="BQ624" s="19">
        <f t="shared" si="443"/>
        <v>-0.27762636527595808</v>
      </c>
      <c r="BR624" s="19">
        <f t="shared" si="444"/>
        <v>-0.14582898979945044</v>
      </c>
      <c r="BS624" s="19">
        <f t="shared" si="445"/>
        <v>-9.9479779092665657E-2</v>
      </c>
      <c r="BT624" s="19">
        <f>IF(AND('[1]Ponderación por derecho'!$B$13&lt;&gt;1,'[1]Ponderación por derecho'!$B$13&lt;&gt;0),"Error ponderación",IFERROR(IF(SUM($BI$1126:$BS$1126)=0,0,SUMPRODUCT($BI$1126:$BS$1126,BI624:BS624)),""))</f>
        <v>-0.18030738876964231</v>
      </c>
      <c r="BU624" s="34">
        <f t="shared" si="446"/>
        <v>-0.17700346400060432</v>
      </c>
      <c r="BV624" s="16">
        <f t="shared" si="447"/>
        <v>0</v>
      </c>
      <c r="BW624" s="34">
        <f t="shared" si="428"/>
        <v>0.83570630402862156</v>
      </c>
      <c r="BX624" s="34">
        <f t="shared" si="429"/>
        <v>-4.9330778651289153E-2</v>
      </c>
      <c r="BY624" s="34">
        <f t="shared" si="448"/>
        <v>-1.5049846161078779</v>
      </c>
      <c r="BZ624" s="34">
        <f t="shared" si="449"/>
        <v>0.23953636357684852</v>
      </c>
      <c r="CA624" s="19">
        <f t="shared" si="430"/>
        <v>0.18113983559924601</v>
      </c>
      <c r="CB624" s="16"/>
      <c r="CC624" s="5">
        <f t="shared" si="431"/>
        <v>41396</v>
      </c>
      <c r="CD624" s="6">
        <f t="shared" si="432"/>
        <v>7.6104858572779435E-4</v>
      </c>
      <c r="CE624" s="19">
        <f t="shared" si="433"/>
        <v>1.6524012314514345</v>
      </c>
      <c r="CF624" s="4">
        <f t="shared" si="434"/>
        <v>1.25755762025098E-3</v>
      </c>
      <c r="CG624" s="3">
        <f>IF('Ponderación por derecho'!$D$20="Error ponderación","",CF624/$CF$1127)</f>
        <v>8.4484815236082463E-4</v>
      </c>
      <c r="CH624" s="39"/>
    </row>
    <row r="625" spans="1:86" ht="18.95" customHeight="1">
      <c r="A625" s="7">
        <v>41483</v>
      </c>
      <c r="B625" s="7" t="s">
        <v>481</v>
      </c>
      <c r="C625" s="7" t="s">
        <v>499</v>
      </c>
      <c r="D625" s="5">
        <v>0</v>
      </c>
      <c r="E625" s="5">
        <v>490</v>
      </c>
      <c r="F625" s="5">
        <v>69.382459999999995</v>
      </c>
      <c r="G625" s="5">
        <v>52.158529999999999</v>
      </c>
      <c r="H625" s="5">
        <v>71.196039999999996</v>
      </c>
      <c r="I625" s="5">
        <v>12.455769999999999</v>
      </c>
      <c r="J625" s="5">
        <v>22.71762</v>
      </c>
      <c r="K625" s="85">
        <v>6.3736000000000001E-3</v>
      </c>
      <c r="L625" s="85">
        <v>6.5623000000000001E-3</v>
      </c>
      <c r="M625" s="85">
        <v>7.8238600000000005E-2</v>
      </c>
      <c r="N625" s="85">
        <v>0</v>
      </c>
      <c r="O625" s="85">
        <v>4.7675E-3</v>
      </c>
      <c r="P625" s="85">
        <v>2.9009099999999999E-2</v>
      </c>
      <c r="Q625" s="85">
        <v>2.14927E-2</v>
      </c>
      <c r="R625" s="85">
        <v>7.8240000000000004E-4</v>
      </c>
      <c r="S625" s="85">
        <v>5.0412E-3</v>
      </c>
      <c r="T625" s="5">
        <v>0.84090909999999996</v>
      </c>
      <c r="U625" s="5">
        <v>0.1363636</v>
      </c>
      <c r="V625" s="5">
        <v>0.77462120000000001</v>
      </c>
      <c r="W625" s="5">
        <v>0.63446970000000003</v>
      </c>
      <c r="X625" s="5">
        <v>0.80492419999999998</v>
      </c>
      <c r="Y625" s="5">
        <v>0.8731061</v>
      </c>
      <c r="Z625" s="5">
        <v>7.8947400000000001E-2</v>
      </c>
      <c r="AA625" s="5">
        <v>0</v>
      </c>
      <c r="AB625" s="5">
        <v>2.04082E-3</v>
      </c>
      <c r="AC625" s="5">
        <v>0.47460000000000002</v>
      </c>
      <c r="AD625" s="40">
        <v>503114.28571428574</v>
      </c>
      <c r="AE625" s="19">
        <v>0.66132069999999998</v>
      </c>
      <c r="AF625" s="5">
        <v>1</v>
      </c>
      <c r="AG625" s="5">
        <v>0</v>
      </c>
      <c r="AH625" s="32">
        <v>0</v>
      </c>
      <c r="AI625" s="32">
        <v>0</v>
      </c>
      <c r="AJ625" s="32">
        <v>1</v>
      </c>
      <c r="AK625" s="16"/>
      <c r="AL625" s="34">
        <f t="shared" si="405"/>
        <v>-4.513368192095058E-3</v>
      </c>
      <c r="AM625" s="34">
        <f t="shared" si="406"/>
        <v>-0.40786666499180141</v>
      </c>
      <c r="AN625" s="34">
        <f t="shared" si="407"/>
        <v>-0.38607017375957686</v>
      </c>
      <c r="AO625" s="34">
        <f t="shared" si="408"/>
        <v>-0.64663752903158056</v>
      </c>
      <c r="AP625" s="34">
        <f t="shared" si="409"/>
        <v>-0.16089722750527799</v>
      </c>
      <c r="AQ625" s="34">
        <f t="shared" si="410"/>
        <v>-0.21260637006709485</v>
      </c>
      <c r="AR625" s="34">
        <f t="shared" si="411"/>
        <v>-0.37945242047871941</v>
      </c>
      <c r="AS625" s="34">
        <f t="shared" si="412"/>
        <v>0.25741308161839105</v>
      </c>
      <c r="AT625" s="34">
        <f t="shared" si="413"/>
        <v>-0.15074875333706975</v>
      </c>
      <c r="AU625" s="34">
        <f t="shared" si="414"/>
        <v>-0.30881350289543164</v>
      </c>
      <c r="AV625" s="34">
        <f t="shared" si="415"/>
        <v>5.356292363128707E-2</v>
      </c>
      <c r="AW625" s="34">
        <f t="shared" si="416"/>
        <v>0.19046835100684403</v>
      </c>
      <c r="AX625" s="34">
        <f t="shared" si="417"/>
        <v>-0.1770215087432904</v>
      </c>
      <c r="AY625" s="34">
        <f t="shared" si="418"/>
        <v>-1.4384855800188641E-2</v>
      </c>
      <c r="AZ625" s="34">
        <f t="shared" si="419"/>
        <v>-1.7560346119025876</v>
      </c>
      <c r="BA625" s="34">
        <f t="shared" si="420"/>
        <v>-0.65762709511462891</v>
      </c>
      <c r="BB625" s="34">
        <f t="shared" si="421"/>
        <v>-0.63215769779432618</v>
      </c>
      <c r="BC625" s="34">
        <f t="shared" si="422"/>
        <v>2.3937557397856437E-2</v>
      </c>
      <c r="BD625" s="34">
        <f t="shared" si="423"/>
        <v>-2.5565430787050477E-2</v>
      </c>
      <c r="BE625" s="34">
        <f t="shared" si="424"/>
        <v>0.17306637767964236</v>
      </c>
      <c r="BF625" s="34">
        <f t="shared" si="425"/>
        <v>-0.22631943277049496</v>
      </c>
      <c r="BG625" s="34">
        <f t="shared" si="426"/>
        <v>-0.258133953880894</v>
      </c>
      <c r="BH625" s="34">
        <f t="shared" si="427"/>
        <v>-6.4192605355516269E-2</v>
      </c>
      <c r="BI625" s="19">
        <f t="shared" si="435"/>
        <v>-0.41876787964710022</v>
      </c>
      <c r="BJ625" s="19">
        <f t="shared" si="436"/>
        <v>-0.473158927754949</v>
      </c>
      <c r="BK625" s="19">
        <f t="shared" si="437"/>
        <v>9.2279090274717465E-2</v>
      </c>
      <c r="BL625" s="19">
        <f t="shared" si="438"/>
        <v>-7.7631060764582399E-2</v>
      </c>
      <c r="BM625" s="19">
        <f t="shared" si="439"/>
        <v>-0.16509205372925337</v>
      </c>
      <c r="BN625" s="19">
        <f t="shared" si="440"/>
        <v>7.4038644372944787E-2</v>
      </c>
      <c r="BO625" s="19">
        <f t="shared" si="441"/>
        <v>-0.73740126330910805</v>
      </c>
      <c r="BP625" s="19">
        <f t="shared" si="442"/>
        <v>-9.0767438467692724E-2</v>
      </c>
      <c r="BQ625" s="19">
        <f t="shared" si="443"/>
        <v>-8.1739218920926213E-2</v>
      </c>
      <c r="BR625" s="19">
        <f t="shared" si="444"/>
        <v>-9.2344059291059252E-2</v>
      </c>
      <c r="BS625" s="19">
        <f t="shared" si="445"/>
        <v>-2.769694311593332E-2</v>
      </c>
      <c r="BT625" s="19">
        <f>IF(AND('[1]Ponderación por derecho'!$B$13&lt;&gt;1,'[1]Ponderación por derecho'!$B$13&lt;&gt;0),"Error ponderación",IFERROR(IF(SUM($BI$1126:$BS$1126)=0,0,SUMPRODUCT($BI$1126:$BS$1126,BI625:BS625)),""))</f>
        <v>-0.44112082389366036</v>
      </c>
      <c r="BU625" s="34">
        <f t="shared" si="446"/>
        <v>-0.44051285250705191</v>
      </c>
      <c r="BV625" s="16">
        <f t="shared" si="447"/>
        <v>0</v>
      </c>
      <c r="BW625" s="34">
        <f t="shared" si="428"/>
        <v>-0.54668316539516748</v>
      </c>
      <c r="BX625" s="34">
        <f t="shared" si="429"/>
        <v>-2.1224275306903781E-2</v>
      </c>
      <c r="BY625" s="34">
        <f t="shared" si="448"/>
        <v>-3.5772049873301862E-2</v>
      </c>
      <c r="BZ625" s="34">
        <f t="shared" si="449"/>
        <v>0.2012264968584577</v>
      </c>
      <c r="CA625" s="19">
        <f t="shared" si="430"/>
        <v>0.15202115171760275</v>
      </c>
      <c r="CB625" s="16"/>
      <c r="CC625" s="5">
        <f t="shared" si="431"/>
        <v>41483</v>
      </c>
      <c r="CD625" s="6">
        <f t="shared" si="432"/>
        <v>7.1659071292586322E-5</v>
      </c>
      <c r="CE625" s="19">
        <f t="shared" si="433"/>
        <v>1.1595326255747469</v>
      </c>
      <c r="CF625" s="4">
        <f t="shared" si="434"/>
        <v>8.3091031082140586E-5</v>
      </c>
      <c r="CG625" s="3">
        <f>IF('Ponderación por derecho'!$D$20="Error ponderación","",CF625/$CF$1127)</f>
        <v>5.582193845995871E-5</v>
      </c>
      <c r="CH625" s="39"/>
    </row>
    <row r="626" spans="1:86" ht="18.95" customHeight="1">
      <c r="A626" s="7">
        <v>41503</v>
      </c>
      <c r="B626" s="7" t="s">
        <v>481</v>
      </c>
      <c r="C626" s="7" t="s">
        <v>498</v>
      </c>
      <c r="D626" s="5">
        <v>0</v>
      </c>
      <c r="E626" s="5">
        <v>1421</v>
      </c>
      <c r="F626" s="5">
        <v>83.924329999999998</v>
      </c>
      <c r="G626" s="5">
        <v>58.293460000000003</v>
      </c>
      <c r="H626" s="5">
        <v>79.638490000000004</v>
      </c>
      <c r="I626" s="5">
        <v>27.937270000000002</v>
      </c>
      <c r="J626" s="5">
        <v>26.645399999999999</v>
      </c>
      <c r="K626" s="85">
        <v>1.3736E-3</v>
      </c>
      <c r="L626" s="85">
        <v>1.3658399999999999E-2</v>
      </c>
      <c r="M626" s="85">
        <v>2.5504E-3</v>
      </c>
      <c r="N626" s="85">
        <v>0</v>
      </c>
      <c r="O626" s="85">
        <v>6.4463999999999997E-3</v>
      </c>
      <c r="P626" s="85">
        <v>5.8824799999999997E-2</v>
      </c>
      <c r="Q626" s="85">
        <v>1.48539E-2</v>
      </c>
      <c r="R626" s="85">
        <v>3.313E-3</v>
      </c>
      <c r="S626" s="85">
        <v>9.8905E-3</v>
      </c>
      <c r="T626" s="5">
        <v>0.97934469999999996</v>
      </c>
      <c r="U626" s="5">
        <v>0.17094019999999999</v>
      </c>
      <c r="V626" s="5">
        <v>0.75</v>
      </c>
      <c r="W626" s="5">
        <v>0.67094019999999999</v>
      </c>
      <c r="X626" s="5">
        <v>0.78917380000000004</v>
      </c>
      <c r="Y626" s="5">
        <v>0.85327640000000005</v>
      </c>
      <c r="Z626" s="5">
        <v>3.8674100000000003E-2</v>
      </c>
      <c r="AA626" s="5">
        <v>0</v>
      </c>
      <c r="AB626" s="5">
        <v>0</v>
      </c>
      <c r="AC626" s="5">
        <v>0.622</v>
      </c>
      <c r="AD626" s="40">
        <v>364636.17171006335</v>
      </c>
      <c r="AE626" s="19">
        <v>0.77735849999999995</v>
      </c>
      <c r="AF626" s="5">
        <v>1</v>
      </c>
      <c r="AG626" s="5">
        <v>0</v>
      </c>
      <c r="AH626" s="32">
        <v>0</v>
      </c>
      <c r="AI626" s="32">
        <v>0</v>
      </c>
      <c r="AJ626" s="32">
        <v>0</v>
      </c>
      <c r="AK626" s="16"/>
      <c r="AL626" s="34">
        <f t="shared" si="405"/>
        <v>0.88316452068843831</v>
      </c>
      <c r="AM626" s="34">
        <f t="shared" si="406"/>
        <v>0.20839269402393762</v>
      </c>
      <c r="AN626" s="34">
        <f t="shared" si="407"/>
        <v>0.62908140475633811</v>
      </c>
      <c r="AO626" s="34">
        <f t="shared" si="408"/>
        <v>0.73517119253478058</v>
      </c>
      <c r="AP626" s="34">
        <f t="shared" si="409"/>
        <v>0.13576744355508716</v>
      </c>
      <c r="AQ626" s="34">
        <f t="shared" si="410"/>
        <v>-0.35404651682008664</v>
      </c>
      <c r="AR626" s="34">
        <f t="shared" si="411"/>
        <v>-0.13110607316197143</v>
      </c>
      <c r="AS626" s="34">
        <f t="shared" si="412"/>
        <v>-0.92023029990344862</v>
      </c>
      <c r="AT626" s="34">
        <f t="shared" si="413"/>
        <v>-0.15074875333706975</v>
      </c>
      <c r="AU626" s="34">
        <f t="shared" si="414"/>
        <v>-0.2661621325666515</v>
      </c>
      <c r="AV626" s="34">
        <f t="shared" si="415"/>
        <v>0.77545268320692373</v>
      </c>
      <c r="AW626" s="34">
        <f t="shared" si="416"/>
        <v>4.481947485947691E-3</v>
      </c>
      <c r="AX626" s="34">
        <f t="shared" si="417"/>
        <v>-9.6205511226746657E-2</v>
      </c>
      <c r="AY626" s="34">
        <f t="shared" si="418"/>
        <v>0.17389381655247543</v>
      </c>
      <c r="AZ626" s="34">
        <f t="shared" si="419"/>
        <v>0.64891860243195654</v>
      </c>
      <c r="BA626" s="34">
        <f t="shared" si="420"/>
        <v>-0.3289605582370082</v>
      </c>
      <c r="BB626" s="34">
        <f t="shared" si="421"/>
        <v>-1.236091895745594</v>
      </c>
      <c r="BC626" s="34">
        <f t="shared" si="422"/>
        <v>0.43121299176506872</v>
      </c>
      <c r="BD626" s="34">
        <f t="shared" si="423"/>
        <v>-0.21432385433887516</v>
      </c>
      <c r="BE626" s="34">
        <f t="shared" si="424"/>
        <v>-0.13013172798701703</v>
      </c>
      <c r="BF626" s="34">
        <f t="shared" si="425"/>
        <v>-0.62923929831905678</v>
      </c>
      <c r="BG626" s="34">
        <f t="shared" si="426"/>
        <v>-0.258133953880894</v>
      </c>
      <c r="BH626" s="34">
        <f t="shared" si="427"/>
        <v>-0.11506432621005545</v>
      </c>
      <c r="BI626" s="19">
        <f t="shared" si="435"/>
        <v>-1.7975223433585579E-2</v>
      </c>
      <c r="BJ626" s="19">
        <f t="shared" si="436"/>
        <v>-0.38626842496120922</v>
      </c>
      <c r="BK626" s="19">
        <f t="shared" si="437"/>
        <v>0.13138240418335281</v>
      </c>
      <c r="BL626" s="19">
        <f t="shared" si="438"/>
        <v>0.3662078836756843</v>
      </c>
      <c r="BM626" s="19">
        <f t="shared" si="439"/>
        <v>-0.11490618111681317</v>
      </c>
      <c r="BN626" s="19">
        <f t="shared" si="440"/>
        <v>0.50949515863611494</v>
      </c>
      <c r="BO626" s="19">
        <f t="shared" si="441"/>
        <v>0.4628572474842283</v>
      </c>
      <c r="BP626" s="19">
        <f t="shared" si="442"/>
        <v>0.39347950473084581</v>
      </c>
      <c r="BQ626" s="19">
        <f t="shared" si="443"/>
        <v>0.14260634630728564</v>
      </c>
      <c r="BR626" s="19">
        <f t="shared" si="444"/>
        <v>0.26630812778667323</v>
      </c>
      <c r="BS626" s="19">
        <f t="shared" si="445"/>
        <v>0.31399800367695274</v>
      </c>
      <c r="BT626" s="19">
        <f>IF(AND('[1]Ponderación por derecho'!$B$13&lt;&gt;1,'[1]Ponderación por derecho'!$B$13&lt;&gt;0),"Error ponderación",IFERROR(IF(SUM($BI$1126:$BS$1126)=0,0,SUMPRODUCT($BI$1126:$BS$1126,BI626:BS626)),""))</f>
        <v>0.30702348634070675</v>
      </c>
      <c r="BU626" s="34">
        <f t="shared" si="446"/>
        <v>0.31536481004776856</v>
      </c>
      <c r="BV626" s="16">
        <f t="shared" si="447"/>
        <v>0</v>
      </c>
      <c r="BW626" s="34">
        <f t="shared" si="428"/>
        <v>1.5869734607102399</v>
      </c>
      <c r="BX626" s="34">
        <f t="shared" si="429"/>
        <v>-2.9020835347892019E-2</v>
      </c>
      <c r="BY626" s="34">
        <f t="shared" si="448"/>
        <v>0.44357353330878074</v>
      </c>
      <c r="BZ626" s="34">
        <f t="shared" si="449"/>
        <v>-0.66717538622370964</v>
      </c>
      <c r="CA626" s="19">
        <f t="shared" si="430"/>
        <v>-0.50803648047338479</v>
      </c>
      <c r="CB626" s="16"/>
      <c r="CC626" s="5">
        <f t="shared" si="431"/>
        <v>41503</v>
      </c>
      <c r="CD626" s="6">
        <f t="shared" si="432"/>
        <v>2.0781130674850035E-4</v>
      </c>
      <c r="CE626" s="19">
        <f t="shared" si="433"/>
        <v>0.90586582554762618</v>
      </c>
      <c r="CF626" s="4">
        <f t="shared" si="434"/>
        <v>1.8824916094586125E-4</v>
      </c>
      <c r="CG626" s="3">
        <f>IF('Ponderación por derecho'!$D$20="Error ponderación","",CF626/$CF$1127)</f>
        <v>1.2646892138178545E-4</v>
      </c>
      <c r="CH626" s="39"/>
    </row>
    <row r="627" spans="1:86" ht="18.95" customHeight="1">
      <c r="A627" s="7">
        <v>41518</v>
      </c>
      <c r="B627" s="7" t="s">
        <v>481</v>
      </c>
      <c r="C627" s="7" t="s">
        <v>497</v>
      </c>
      <c r="D627" s="5">
        <v>0</v>
      </c>
      <c r="E627" s="5">
        <v>401</v>
      </c>
      <c r="F627" s="5">
        <v>65.447860000000006</v>
      </c>
      <c r="G627" s="5">
        <v>51.657879999999999</v>
      </c>
      <c r="H627" s="5">
        <v>75.018839999999997</v>
      </c>
      <c r="I627" s="5">
        <v>7.8372250000000001</v>
      </c>
      <c r="J627" s="5">
        <v>24.581759999999999</v>
      </c>
      <c r="K627" s="85">
        <v>7.2169000000000001E-3</v>
      </c>
      <c r="L627" s="85">
        <v>1.0267800000000001E-2</v>
      </c>
      <c r="M627" s="85">
        <v>4.8557900000000001E-2</v>
      </c>
      <c r="N627" s="85">
        <v>2.859E-3</v>
      </c>
      <c r="O627" s="85">
        <v>1.3586900000000001E-2</v>
      </c>
      <c r="P627" s="85">
        <v>5.5464100000000002E-2</v>
      </c>
      <c r="Q627" s="85">
        <v>8.7323000000000001E-3</v>
      </c>
      <c r="R627" s="85">
        <v>5.0914999999999997E-3</v>
      </c>
      <c r="S627" s="85">
        <v>6.5426E-3</v>
      </c>
      <c r="T627" s="5">
        <v>0.97524750000000004</v>
      </c>
      <c r="U627" s="5">
        <v>0.31683169999999999</v>
      </c>
      <c r="V627" s="5">
        <v>0.80198020000000003</v>
      </c>
      <c r="W627" s="5">
        <v>0.68811880000000003</v>
      </c>
      <c r="X627" s="5">
        <v>0.79702969999999995</v>
      </c>
      <c r="Y627" s="5">
        <v>0.88861389999999996</v>
      </c>
      <c r="Z627" s="5">
        <v>0</v>
      </c>
      <c r="AA627" s="5">
        <v>0</v>
      </c>
      <c r="AB627" s="5">
        <v>0</v>
      </c>
      <c r="AC627" s="5">
        <v>0.5262</v>
      </c>
      <c r="AD627" s="40">
        <v>437880.29925187031</v>
      </c>
      <c r="AE627" s="19">
        <v>0.84811320000000001</v>
      </c>
      <c r="AF627" s="5">
        <v>0</v>
      </c>
      <c r="AG627" s="5">
        <v>0</v>
      </c>
      <c r="AH627" s="32">
        <v>0</v>
      </c>
      <c r="AI627" s="32">
        <v>0</v>
      </c>
      <c r="AJ627" s="32">
        <v>1</v>
      </c>
      <c r="AK627" s="16"/>
      <c r="AL627" s="34">
        <f t="shared" si="405"/>
        <v>-0.24469275513403144</v>
      </c>
      <c r="AM627" s="34">
        <f t="shared" si="406"/>
        <v>-0.45815741779439728</v>
      </c>
      <c r="AN627" s="34">
        <f t="shared" si="407"/>
        <v>7.3597512084062955E-2</v>
      </c>
      <c r="AO627" s="34">
        <f t="shared" si="408"/>
        <v>-1.0588679822787923</v>
      </c>
      <c r="AP627" s="34">
        <f t="shared" si="409"/>
        <v>-2.0098995447864133E-2</v>
      </c>
      <c r="AQ627" s="34">
        <f t="shared" si="410"/>
        <v>-0.18875107491573526</v>
      </c>
      <c r="AR627" s="34">
        <f t="shared" si="411"/>
        <v>-0.24976887740827089</v>
      </c>
      <c r="AS627" s="34">
        <f t="shared" si="412"/>
        <v>-0.20439311688990047</v>
      </c>
      <c r="AT627" s="34">
        <f t="shared" si="413"/>
        <v>-8.5146481343015654E-2</v>
      </c>
      <c r="AU627" s="34">
        <f t="shared" si="414"/>
        <v>-8.476234113615827E-2</v>
      </c>
      <c r="AV627" s="34">
        <f t="shared" si="415"/>
        <v>0.69408431301920925</v>
      </c>
      <c r="AW627" s="34">
        <f t="shared" si="416"/>
        <v>-0.16701506519609108</v>
      </c>
      <c r="AX627" s="34">
        <f t="shared" si="417"/>
        <v>-3.9408209565807352E-2</v>
      </c>
      <c r="AY627" s="34">
        <f t="shared" si="418"/>
        <v>4.3908423367998481E-2</v>
      </c>
      <c r="AZ627" s="34">
        <f t="shared" si="419"/>
        <v>0.57774056506460825</v>
      </c>
      <c r="BA627" s="34">
        <f t="shared" si="420"/>
        <v>1.0578054645900314</v>
      </c>
      <c r="BB627" s="34">
        <f t="shared" si="421"/>
        <v>3.8932083440899656E-2</v>
      </c>
      <c r="BC627" s="34">
        <f t="shared" si="422"/>
        <v>0.62305082718878424</v>
      </c>
      <c r="BD627" s="34">
        <f t="shared" si="423"/>
        <v>-0.12017594066171337</v>
      </c>
      <c r="BE627" s="34">
        <f t="shared" si="424"/>
        <v>0.41018219804290662</v>
      </c>
      <c r="BF627" s="34">
        <f t="shared" si="425"/>
        <v>-1.0161597436814094</v>
      </c>
      <c r="BG627" s="34">
        <f t="shared" si="426"/>
        <v>-0.258133953880894</v>
      </c>
      <c r="BH627" s="34">
        <f t="shared" si="427"/>
        <v>-0.11506432621005545</v>
      </c>
      <c r="BI627" s="19">
        <f t="shared" si="435"/>
        <v>0.31421730058611969</v>
      </c>
      <c r="BJ627" s="19">
        <f t="shared" si="436"/>
        <v>-0.22299807058725615</v>
      </c>
      <c r="BK627" s="19">
        <f t="shared" si="437"/>
        <v>5.798831838828411E-2</v>
      </c>
      <c r="BL627" s="19">
        <f t="shared" si="438"/>
        <v>-0.16491961823852355</v>
      </c>
      <c r="BM627" s="19">
        <f t="shared" si="439"/>
        <v>-7.5012425748578596E-2</v>
      </c>
      <c r="BN627" s="19">
        <f t="shared" si="440"/>
        <v>0.28652458530936148</v>
      </c>
      <c r="BO627" s="19">
        <f t="shared" si="441"/>
        <v>-0.21604749413675839</v>
      </c>
      <c r="BP627" s="19">
        <f t="shared" si="442"/>
        <v>-0.1420504823499194</v>
      </c>
      <c r="BQ627" s="19">
        <f t="shared" si="443"/>
        <v>-0.40564802514914744</v>
      </c>
      <c r="BR627" s="19">
        <f t="shared" si="444"/>
        <v>-0.15297276188230899</v>
      </c>
      <c r="BS627" s="19">
        <f t="shared" si="445"/>
        <v>-0.10528288599202947</v>
      </c>
      <c r="BT627" s="19">
        <f>IF(AND('[1]Ponderación por derecho'!$B$13&lt;&gt;1,'[1]Ponderación por derecho'!$B$13&lt;&gt;0),"Error ponderación",IFERROR(IF(SUM($BI$1126:$BS$1126)=0,0,SUMPRODUCT($BI$1126:$BS$1126,BI627:BS627)),""))</f>
        <v>-6.6665985593021976E-2</v>
      </c>
      <c r="BU627" s="34">
        <f t="shared" si="446"/>
        <v>-6.2187382360306062E-2</v>
      </c>
      <c r="BV627" s="16">
        <f t="shared" si="447"/>
        <v>0</v>
      </c>
      <c r="BW627" s="34">
        <f t="shared" si="428"/>
        <v>0.20024140656574832</v>
      </c>
      <c r="BX627" s="34">
        <f t="shared" si="429"/>
        <v>-2.4897062850441007E-2</v>
      </c>
      <c r="BY627" s="34">
        <f t="shared" si="448"/>
        <v>0.73585719375712888</v>
      </c>
      <c r="BZ627" s="34">
        <f t="shared" si="449"/>
        <v>-0.30373384582414542</v>
      </c>
      <c r="CA627" s="19">
        <f t="shared" si="430"/>
        <v>-0.23179069235447178</v>
      </c>
      <c r="CB627" s="16"/>
      <c r="CC627" s="5">
        <f t="shared" si="431"/>
        <v>41518</v>
      </c>
      <c r="CD627" s="6">
        <f t="shared" si="432"/>
        <v>5.8643444057810441E-5</v>
      </c>
      <c r="CE627" s="19">
        <f t="shared" si="433"/>
        <v>0.97122407518660692</v>
      </c>
      <c r="CF627" s="4">
        <f t="shared" si="434"/>
        <v>5.6955924720804466E-5</v>
      </c>
      <c r="CG627" s="3">
        <f>IF('Ponderación por derecho'!$D$20="Error ponderación","",CF627/$CF$1127)</f>
        <v>3.8263938758345232E-5</v>
      </c>
      <c r="CH627" s="39"/>
    </row>
    <row r="628" spans="1:86" ht="18.95" customHeight="1">
      <c r="A628" s="7">
        <v>41524</v>
      </c>
      <c r="B628" s="7" t="s">
        <v>481</v>
      </c>
      <c r="C628" s="7" t="s">
        <v>496</v>
      </c>
      <c r="D628" s="5">
        <v>0</v>
      </c>
      <c r="E628" s="5">
        <v>2374</v>
      </c>
      <c r="F628" s="5">
        <v>64.999979999999994</v>
      </c>
      <c r="G628" s="5">
        <v>53.855440000000002</v>
      </c>
      <c r="H628" s="5">
        <v>75.040189999999996</v>
      </c>
      <c r="I628" s="5">
        <v>15.715210000000001</v>
      </c>
      <c r="J628" s="5">
        <v>18.336349999999999</v>
      </c>
      <c r="K628" s="85">
        <v>1.7924099999999998E-2</v>
      </c>
      <c r="L628" s="85">
        <v>6.4675000000000002E-3</v>
      </c>
      <c r="M628" s="85">
        <v>7.9296699999999998E-2</v>
      </c>
      <c r="N628" s="85">
        <v>0</v>
      </c>
      <c r="O628" s="85">
        <v>2.9616999999999998E-3</v>
      </c>
      <c r="P628" s="85">
        <v>2.0853E-2</v>
      </c>
      <c r="Q628" s="85">
        <v>2.163E-3</v>
      </c>
      <c r="R628" s="85">
        <v>4.8079999999999998E-4</v>
      </c>
      <c r="S628" s="85">
        <v>9.613E-4</v>
      </c>
      <c r="T628" s="5">
        <v>0.90986650000000002</v>
      </c>
      <c r="U628" s="5">
        <v>0.1743323</v>
      </c>
      <c r="V628" s="5">
        <v>0.78820469999999998</v>
      </c>
      <c r="W628" s="5">
        <v>0.64094949999999995</v>
      </c>
      <c r="X628" s="5">
        <v>0.77188429999999997</v>
      </c>
      <c r="Y628" s="5">
        <v>0.87574180000000001</v>
      </c>
      <c r="Z628" s="5">
        <v>8.7565699999999996E-2</v>
      </c>
      <c r="AA628" s="5">
        <v>2.3167600000000002E-3</v>
      </c>
      <c r="AB628" s="5">
        <v>4.2122999999999998E-4</v>
      </c>
      <c r="AC628" s="5">
        <v>0.59319999999999995</v>
      </c>
      <c r="AD628" s="40">
        <v>33853.833192923339</v>
      </c>
      <c r="AE628" s="19">
        <v>0.84811320000000001</v>
      </c>
      <c r="AF628" s="5">
        <v>1</v>
      </c>
      <c r="AG628" s="5">
        <v>0</v>
      </c>
      <c r="AH628" s="32">
        <v>0</v>
      </c>
      <c r="AI628" s="32">
        <v>0</v>
      </c>
      <c r="AJ628" s="32">
        <v>0</v>
      </c>
      <c r="AK628" s="16"/>
      <c r="AL628" s="34">
        <f t="shared" si="405"/>
        <v>-0.27203264834390223</v>
      </c>
      <c r="AM628" s="34">
        <f t="shared" si="406"/>
        <v>-0.23741049533584793</v>
      </c>
      <c r="AN628" s="34">
        <f t="shared" si="407"/>
        <v>7.6164715467122723E-2</v>
      </c>
      <c r="AO628" s="34">
        <f t="shared" si="408"/>
        <v>-0.35571464562737154</v>
      </c>
      <c r="AP628" s="34">
        <f t="shared" si="409"/>
        <v>-0.49181393449412325</v>
      </c>
      <c r="AQ628" s="34">
        <f t="shared" si="410"/>
        <v>0.11413451294699138</v>
      </c>
      <c r="AR628" s="34">
        <f t="shared" si="411"/>
        <v>-0.38277019132828854</v>
      </c>
      <c r="AS628" s="34">
        <f t="shared" si="412"/>
        <v>0.2738762087899746</v>
      </c>
      <c r="AT628" s="34">
        <f t="shared" si="413"/>
        <v>-0.15074875333706975</v>
      </c>
      <c r="AU628" s="34">
        <f t="shared" si="414"/>
        <v>-0.35468868577690843</v>
      </c>
      <c r="AV628" s="34">
        <f t="shared" si="415"/>
        <v>-0.14391038969272846</v>
      </c>
      <c r="AW628" s="34">
        <f t="shared" si="416"/>
        <v>-0.35105442180418656</v>
      </c>
      <c r="AX628" s="34">
        <f t="shared" si="417"/>
        <v>-0.186653258071904</v>
      </c>
      <c r="AY628" s="34">
        <f t="shared" si="418"/>
        <v>-0.17279084333068462</v>
      </c>
      <c r="AZ628" s="34">
        <f t="shared" si="419"/>
        <v>-0.55808176753197025</v>
      </c>
      <c r="BA628" s="34">
        <f t="shared" si="420"/>
        <v>-0.29671708259907448</v>
      </c>
      <c r="BB628" s="34">
        <f t="shared" si="421"/>
        <v>-0.2989675942302828</v>
      </c>
      <c r="BC628" s="34">
        <f t="shared" si="422"/>
        <v>9.6299147165274879E-2</v>
      </c>
      <c r="BD628" s="34">
        <f t="shared" si="423"/>
        <v>-0.42152740243919629</v>
      </c>
      <c r="BE628" s="34">
        <f t="shared" si="424"/>
        <v>0.21336649553849157</v>
      </c>
      <c r="BF628" s="34">
        <f t="shared" si="425"/>
        <v>-0.14009644440705893</v>
      </c>
      <c r="BG628" s="34">
        <f t="shared" si="426"/>
        <v>-7.7037328556059881E-2</v>
      </c>
      <c r="BH628" s="34">
        <f t="shared" si="427"/>
        <v>-0.1045642845721072</v>
      </c>
      <c r="BI628" s="19">
        <f t="shared" si="435"/>
        <v>-3.5472618061653451E-2</v>
      </c>
      <c r="BJ628" s="19">
        <f t="shared" si="436"/>
        <v>-0.30638276029813977</v>
      </c>
      <c r="BK628" s="19">
        <f t="shared" si="437"/>
        <v>3.2714235870449082E-2</v>
      </c>
      <c r="BL628" s="19">
        <f t="shared" si="438"/>
        <v>-0.211390700840486</v>
      </c>
      <c r="BM628" s="19">
        <f t="shared" si="439"/>
        <v>-0.42267667423674266</v>
      </c>
      <c r="BN628" s="19">
        <f t="shared" si="440"/>
        <v>-6.7525514166046366E-2</v>
      </c>
      <c r="BO628" s="19">
        <f t="shared" si="441"/>
        <v>-0.4216169449878428</v>
      </c>
      <c r="BP628" s="19">
        <f t="shared" si="442"/>
        <v>-0.2293429532079031</v>
      </c>
      <c r="BQ628" s="19">
        <f t="shared" si="443"/>
        <v>-0.19497331202721524</v>
      </c>
      <c r="BR628" s="19">
        <f t="shared" si="444"/>
        <v>-0.1739536067435489</v>
      </c>
      <c r="BS628" s="19">
        <f t="shared" si="445"/>
        <v>-0.18312925874889804</v>
      </c>
      <c r="BT628" s="19">
        <f>IF(AND('[1]Ponderación por derecho'!$B$13&lt;&gt;1,'[1]Ponderación por derecho'!$B$13&lt;&gt;0),"Error ponderación",IFERROR(IF(SUM($BI$1126:$BS$1126)=0,0,SUMPRODUCT($BI$1126:$BS$1126,BI628:BS628)),""))</f>
        <v>-0.29234267880336329</v>
      </c>
      <c r="BU628" s="34">
        <f t="shared" si="446"/>
        <v>-0.29019683056889595</v>
      </c>
      <c r="BV628" s="16">
        <f t="shared" si="447"/>
        <v>0</v>
      </c>
      <c r="BW628" s="34">
        <f t="shared" si="428"/>
        <v>1.1700853275227512</v>
      </c>
      <c r="BX628" s="34">
        <f t="shared" si="429"/>
        <v>-4.7644459602831993E-2</v>
      </c>
      <c r="BY628" s="34">
        <f t="shared" si="448"/>
        <v>0.73585719375712888</v>
      </c>
      <c r="BZ628" s="34">
        <f t="shared" si="449"/>
        <v>-0.61943268722568268</v>
      </c>
      <c r="CA628" s="19">
        <f t="shared" si="430"/>
        <v>-0.47174805979055801</v>
      </c>
      <c r="CB628" s="16"/>
      <c r="CC628" s="5">
        <f t="shared" si="431"/>
        <v>41524</v>
      </c>
      <c r="CD628" s="6">
        <f t="shared" si="432"/>
        <v>3.4718088826244889E-4</v>
      </c>
      <c r="CE628" s="19">
        <f t="shared" si="433"/>
        <v>0.55267995902193179</v>
      </c>
      <c r="CF628" s="4">
        <f t="shared" si="434"/>
        <v>1.9187991909808813E-4</v>
      </c>
      <c r="CG628" s="3">
        <f>IF('Ponderación por derecho'!$D$20="Error ponderación","",CF628/$CF$1127)</f>
        <v>1.2890812517426511E-4</v>
      </c>
      <c r="CH628" s="39"/>
    </row>
    <row r="629" spans="1:86" ht="18.95" customHeight="1">
      <c r="A629" s="7">
        <v>41530</v>
      </c>
      <c r="B629" s="7" t="s">
        <v>481</v>
      </c>
      <c r="C629" s="7" t="s">
        <v>495</v>
      </c>
      <c r="D629" s="5">
        <v>0</v>
      </c>
      <c r="E629" s="5">
        <v>1739</v>
      </c>
      <c r="F629" s="5">
        <v>77.892480000000006</v>
      </c>
      <c r="G629" s="5">
        <v>58.682639999999999</v>
      </c>
      <c r="H629" s="5">
        <v>71.749359999999996</v>
      </c>
      <c r="I629" s="5">
        <v>18.199310000000001</v>
      </c>
      <c r="J629" s="5">
        <v>24.790420000000001</v>
      </c>
      <c r="K629" s="85">
        <v>5.6122000000000003E-3</v>
      </c>
      <c r="L629" s="85">
        <v>7.9018999999999999E-3</v>
      </c>
      <c r="M629" s="85">
        <v>0.10194300000000001</v>
      </c>
      <c r="N629" s="85">
        <v>0</v>
      </c>
      <c r="O629" s="85">
        <v>9.6009000000000008E-3</v>
      </c>
      <c r="P629" s="85">
        <v>2.2179899999999999E-2</v>
      </c>
      <c r="Q629" s="85">
        <v>3.9531999999999998E-2</v>
      </c>
      <c r="R629" s="85">
        <v>4.3590000000000002E-4</v>
      </c>
      <c r="S629" s="85">
        <v>0</v>
      </c>
      <c r="T629" s="5">
        <v>0.97220499999999999</v>
      </c>
      <c r="U629" s="5">
        <v>0.1803582</v>
      </c>
      <c r="V629" s="5">
        <v>0.77084620000000004</v>
      </c>
      <c r="W629" s="5">
        <v>0.60654719999999995</v>
      </c>
      <c r="X629" s="5">
        <v>0.80914149999999996</v>
      </c>
      <c r="Y629" s="5">
        <v>0.85052499999999998</v>
      </c>
      <c r="Z629" s="5">
        <v>1.9780200000000001E-2</v>
      </c>
      <c r="AA629" s="5">
        <v>0</v>
      </c>
      <c r="AB629" s="5">
        <v>2.3001699999999998E-3</v>
      </c>
      <c r="AC629" s="5">
        <v>0.57269999999999999</v>
      </c>
      <c r="AD629" s="40">
        <v>62065.554916618748</v>
      </c>
      <c r="AE629" s="19">
        <v>0.77735849999999995</v>
      </c>
      <c r="AF629" s="5">
        <v>1</v>
      </c>
      <c r="AG629" s="5">
        <v>0</v>
      </c>
      <c r="AH629" s="32">
        <v>0</v>
      </c>
      <c r="AI629" s="32">
        <v>0</v>
      </c>
      <c r="AJ629" s="32">
        <v>1</v>
      </c>
      <c r="AK629" s="16"/>
      <c r="AL629" s="34">
        <f t="shared" si="405"/>
        <v>0.51496291566487284</v>
      </c>
      <c r="AM629" s="34">
        <f t="shared" si="406"/>
        <v>0.24748618283990498</v>
      </c>
      <c r="AN629" s="34">
        <f t="shared" si="407"/>
        <v>-0.31953691961837083</v>
      </c>
      <c r="AO629" s="34">
        <f t="shared" si="408"/>
        <v>-0.13399510648433005</v>
      </c>
      <c r="AP629" s="34">
        <f t="shared" si="409"/>
        <v>-4.3389349904412742E-3</v>
      </c>
      <c r="AQ629" s="34">
        <f t="shared" si="410"/>
        <v>-0.2341448756146404</v>
      </c>
      <c r="AR629" s="34">
        <f t="shared" si="411"/>
        <v>-0.33256965855801429</v>
      </c>
      <c r="AS629" s="34">
        <f t="shared" si="412"/>
        <v>0.62623318531944738</v>
      </c>
      <c r="AT629" s="34">
        <f t="shared" si="413"/>
        <v>-0.15074875333706975</v>
      </c>
      <c r="AU629" s="34">
        <f t="shared" si="414"/>
        <v>-0.18602409712550719</v>
      </c>
      <c r="AV629" s="34">
        <f t="shared" si="415"/>
        <v>-0.11178384153250041</v>
      </c>
      <c r="AW629" s="34">
        <f t="shared" si="416"/>
        <v>0.69584048588581393</v>
      </c>
      <c r="AX629" s="34">
        <f t="shared" si="417"/>
        <v>-0.18808716239834547</v>
      </c>
      <c r="AY629" s="34">
        <f t="shared" si="418"/>
        <v>-0.21011422768154267</v>
      </c>
      <c r="AZ629" s="34">
        <f t="shared" si="419"/>
        <v>0.52488515681259074</v>
      </c>
      <c r="BA629" s="34">
        <f t="shared" si="420"/>
        <v>-0.2394381227079673</v>
      </c>
      <c r="BB629" s="34">
        <f t="shared" si="421"/>
        <v>-0.72475479286954669</v>
      </c>
      <c r="BC629" s="34">
        <f t="shared" si="422"/>
        <v>-0.28788016695795238</v>
      </c>
      <c r="BD629" s="34">
        <f t="shared" si="423"/>
        <v>2.4976199879161765E-2</v>
      </c>
      <c r="BE629" s="34">
        <f t="shared" si="424"/>
        <v>-0.17220091047244393</v>
      </c>
      <c r="BF629" s="34">
        <f t="shared" si="425"/>
        <v>-0.81826596481244007</v>
      </c>
      <c r="BG629" s="34">
        <f t="shared" si="426"/>
        <v>-0.258133953880894</v>
      </c>
      <c r="BH629" s="34">
        <f t="shared" si="427"/>
        <v>-5.7727762398457477E-2</v>
      </c>
      <c r="BI629" s="19">
        <f t="shared" si="435"/>
        <v>-0.26437330598032616</v>
      </c>
      <c r="BJ629" s="19">
        <f t="shared" si="436"/>
        <v>-0.26994608952921867</v>
      </c>
      <c r="BK629" s="19">
        <f t="shared" si="437"/>
        <v>0.28443864467545599</v>
      </c>
      <c r="BL629" s="19">
        <f t="shared" si="438"/>
        <v>0.18210708116390156</v>
      </c>
      <c r="BM629" s="19">
        <f t="shared" si="439"/>
        <v>-5.5128944078928897E-2</v>
      </c>
      <c r="BN629" s="19">
        <f t="shared" si="440"/>
        <v>7.6992721219976162E-2</v>
      </c>
      <c r="BO629" s="19">
        <f t="shared" si="441"/>
        <v>0.36224351207135824</v>
      </c>
      <c r="BP629" s="19">
        <f t="shared" si="442"/>
        <v>0.1634378766332637</v>
      </c>
      <c r="BQ629" s="19">
        <f t="shared" si="443"/>
        <v>-0.17113909227636995</v>
      </c>
      <c r="BR629" s="19">
        <f t="shared" si="444"/>
        <v>1.5571578034145392E-2</v>
      </c>
      <c r="BS629" s="19">
        <f t="shared" si="445"/>
        <v>8.2373641861624242E-2</v>
      </c>
      <c r="BT629" s="19">
        <f>IF(AND('[1]Ponderación por derecho'!$B$13&lt;&gt;1,'[1]Ponderación por derecho'!$B$13&lt;&gt;0),"Error ponderación",IFERROR(IF(SUM($BI$1126:$BS$1126)=0,0,SUMPRODUCT($BI$1126:$BS$1126,BI629:BS629)),""))</f>
        <v>0.15023035449582822</v>
      </c>
      <c r="BU629" s="34">
        <f t="shared" si="446"/>
        <v>0.15695095274471754</v>
      </c>
      <c r="BV629" s="16">
        <f t="shared" si="447"/>
        <v>0</v>
      </c>
      <c r="BW629" s="34">
        <f t="shared" si="428"/>
        <v>0.87334203827471324</v>
      </c>
      <c r="BX629" s="34">
        <f t="shared" si="429"/>
        <v>-4.6056090322530149E-2</v>
      </c>
      <c r="BY629" s="34">
        <f t="shared" si="448"/>
        <v>0.44357353330878074</v>
      </c>
      <c r="BZ629" s="34">
        <f t="shared" si="449"/>
        <v>-0.42361982708698798</v>
      </c>
      <c r="CA629" s="19">
        <f t="shared" si="430"/>
        <v>-0.32291400572683304</v>
      </c>
      <c r="CB629" s="16"/>
      <c r="CC629" s="5">
        <f t="shared" si="431"/>
        <v>41530</v>
      </c>
      <c r="CD629" s="6">
        <f t="shared" si="432"/>
        <v>2.5431658158736251E-4</v>
      </c>
      <c r="CE629" s="19">
        <f t="shared" si="433"/>
        <v>1.3681920708719291</v>
      </c>
      <c r="CF629" s="4">
        <f t="shared" si="434"/>
        <v>3.4795393041908343E-4</v>
      </c>
      <c r="CG629" s="3">
        <f>IF('Ponderación por derecho'!$D$20="Error ponderación","",CF629/$CF$1127)</f>
        <v>2.3376124520050237E-4</v>
      </c>
      <c r="CH629" s="39"/>
    </row>
    <row r="630" spans="1:86" ht="18.95" customHeight="1">
      <c r="A630" s="7">
        <v>41548</v>
      </c>
      <c r="B630" s="7" t="s">
        <v>481</v>
      </c>
      <c r="C630" s="7" t="s">
        <v>494</v>
      </c>
      <c r="D630" s="5">
        <v>0</v>
      </c>
      <c r="E630" s="5">
        <v>1090</v>
      </c>
      <c r="F630" s="5">
        <v>72.865189999999998</v>
      </c>
      <c r="G630" s="5">
        <v>55.547919999999998</v>
      </c>
      <c r="H630" s="5">
        <v>77.361729999999994</v>
      </c>
      <c r="I630" s="5">
        <v>14.290620000000001</v>
      </c>
      <c r="J630" s="5">
        <v>22.3291</v>
      </c>
      <c r="K630" s="85">
        <v>1.58435E-2</v>
      </c>
      <c r="L630" s="85">
        <v>3.5593300000000001E-2</v>
      </c>
      <c r="M630" s="85">
        <v>9.9227700000000002E-2</v>
      </c>
      <c r="N630" s="85">
        <v>5.2589999999999998E-3</v>
      </c>
      <c r="O630" s="85">
        <v>4.59549E-2</v>
      </c>
      <c r="P630" s="85">
        <v>0.1258457</v>
      </c>
      <c r="Q630" s="85">
        <v>4.65461E-2</v>
      </c>
      <c r="R630" s="85">
        <v>7.2394E-3</v>
      </c>
      <c r="S630" s="85">
        <v>5.9667000000000001E-3</v>
      </c>
      <c r="T630" s="5">
        <v>0.94552530000000001</v>
      </c>
      <c r="U630" s="5">
        <v>0.16264590000000001</v>
      </c>
      <c r="V630" s="5">
        <v>0.76264589999999999</v>
      </c>
      <c r="W630" s="5">
        <v>0.62023349999999999</v>
      </c>
      <c r="X630" s="5">
        <v>0.82801559999999996</v>
      </c>
      <c r="Y630" s="5">
        <v>0.9315175</v>
      </c>
      <c r="Z630" s="5">
        <v>1.9272000000000001E-2</v>
      </c>
      <c r="AA630" s="5">
        <v>0</v>
      </c>
      <c r="AB630" s="5">
        <v>9.1743E-4</v>
      </c>
      <c r="AC630" s="5">
        <v>0.50409999999999999</v>
      </c>
      <c r="AD630" s="40">
        <v>9259.220183486239</v>
      </c>
      <c r="AE630" s="19">
        <v>0.75377360000000004</v>
      </c>
      <c r="AF630" s="5">
        <v>0</v>
      </c>
      <c r="AG630" s="5">
        <v>0</v>
      </c>
      <c r="AH630" s="32">
        <v>0</v>
      </c>
      <c r="AI630" s="32">
        <v>0</v>
      </c>
      <c r="AJ630" s="32">
        <v>1</v>
      </c>
      <c r="AK630" s="16"/>
      <c r="AL630" s="34">
        <f t="shared" si="405"/>
        <v>0.20808256437647438</v>
      </c>
      <c r="AM630" s="34">
        <f t="shared" si="406"/>
        <v>-6.7399323252881241E-2</v>
      </c>
      <c r="AN630" s="34">
        <f t="shared" si="407"/>
        <v>0.35531531696169288</v>
      </c>
      <c r="AO630" s="34">
        <f t="shared" si="408"/>
        <v>-0.48286711061178667</v>
      </c>
      <c r="AP630" s="34">
        <f t="shared" si="409"/>
        <v>-0.19024208847009094</v>
      </c>
      <c r="AQ630" s="34">
        <f t="shared" si="410"/>
        <v>5.5278439080136493E-2</v>
      </c>
      <c r="AR630" s="34">
        <f t="shared" si="411"/>
        <v>0.63656240582763357</v>
      </c>
      <c r="AS630" s="34">
        <f t="shared" si="412"/>
        <v>0.58398544955817611</v>
      </c>
      <c r="AT630" s="34">
        <f t="shared" si="413"/>
        <v>-3.0076368441396259E-2</v>
      </c>
      <c r="AU630" s="34">
        <f t="shared" si="414"/>
        <v>0.73752579681247321</v>
      </c>
      <c r="AV630" s="34">
        <f t="shared" si="415"/>
        <v>2.3981448013709379</v>
      </c>
      <c r="AW630" s="34">
        <f t="shared" si="416"/>
        <v>0.89234094273583486</v>
      </c>
      <c r="AX630" s="34">
        <f t="shared" si="417"/>
        <v>2.9186068892180596E-2</v>
      </c>
      <c r="AY630" s="34">
        <f t="shared" si="418"/>
        <v>2.1548559592216576E-2</v>
      </c>
      <c r="AZ630" s="34">
        <f t="shared" si="419"/>
        <v>6.1395777834341823E-2</v>
      </c>
      <c r="BA630" s="34">
        <f t="shared" si="420"/>
        <v>-0.40780170678325173</v>
      </c>
      <c r="BB630" s="34">
        <f t="shared" si="421"/>
        <v>-0.92590021240473619</v>
      </c>
      <c r="BC630" s="34">
        <f t="shared" si="422"/>
        <v>-0.13504174200134364</v>
      </c>
      <c r="BD630" s="34">
        <f t="shared" si="423"/>
        <v>0.25117016079186927</v>
      </c>
      <c r="BE630" s="34">
        <f t="shared" si="424"/>
        <v>1.066182553382631</v>
      </c>
      <c r="BF630" s="34">
        <f t="shared" si="425"/>
        <v>-0.82335032282809262</v>
      </c>
      <c r="BG630" s="34">
        <f t="shared" si="426"/>
        <v>-0.258133953880894</v>
      </c>
      <c r="BH630" s="34">
        <f t="shared" si="427"/>
        <v>-9.2195458370863417E-2</v>
      </c>
      <c r="BI630" s="19">
        <f t="shared" si="435"/>
        <v>9.3068308619254081E-4</v>
      </c>
      <c r="BJ630" s="19">
        <f t="shared" si="436"/>
        <v>-0.11891237660999461</v>
      </c>
      <c r="BK630" s="19">
        <f t="shared" si="437"/>
        <v>0.21900875731110228</v>
      </c>
      <c r="BL630" s="19">
        <f t="shared" si="438"/>
        <v>8.9003097967539052E-2</v>
      </c>
      <c r="BM630" s="19">
        <f t="shared" si="439"/>
        <v>0.26615128971141716</v>
      </c>
      <c r="BN630" s="19">
        <f t="shared" si="440"/>
        <v>1.2241366397100144</v>
      </c>
      <c r="BO630" s="19">
        <f t="shared" si="441"/>
        <v>0.15695653665279666</v>
      </c>
      <c r="BP630" s="19">
        <f t="shared" si="442"/>
        <v>0.11863431663432748</v>
      </c>
      <c r="BQ630" s="19">
        <f t="shared" si="443"/>
        <v>-0.19790639961980058</v>
      </c>
      <c r="BR630" s="19">
        <f t="shared" si="444"/>
        <v>-9.5009433040676803E-3</v>
      </c>
      <c r="BS630" s="19">
        <f t="shared" si="445"/>
        <v>4.5811888532609181E-2</v>
      </c>
      <c r="BT630" s="19">
        <f>IF(AND('[1]Ponderación por derecho'!$B$13&lt;&gt;1,'[1]Ponderación por derecho'!$B$13&lt;&gt;0),"Error ponderación",IFERROR(IF(SUM($BI$1126:$BS$1126)=0,0,SUMPRODUCT($BI$1126:$BS$1126,BI630:BS630)),""))</f>
        <v>0.42193678491740366</v>
      </c>
      <c r="BU630" s="34">
        <f t="shared" si="446"/>
        <v>0.431465934304675</v>
      </c>
      <c r="BV630" s="16">
        <f t="shared" si="447"/>
        <v>0</v>
      </c>
      <c r="BW630" s="34">
        <f t="shared" si="428"/>
        <v>-0.11966233452603953</v>
      </c>
      <c r="BX630" s="34">
        <f t="shared" si="429"/>
        <v>-4.9029179335562466E-2</v>
      </c>
      <c r="BY630" s="34">
        <f t="shared" si="448"/>
        <v>0.3461456464926651</v>
      </c>
      <c r="BZ630" s="34">
        <f t="shared" si="449"/>
        <v>-5.9151377543687704E-2</v>
      </c>
      <c r="CA630" s="19">
        <f t="shared" si="430"/>
        <v>-4.5887681278952153E-2</v>
      </c>
      <c r="CB630" s="16"/>
      <c r="CC630" s="5">
        <f t="shared" si="431"/>
        <v>41548</v>
      </c>
      <c r="CD630" s="6">
        <f t="shared" si="432"/>
        <v>1.5940487287534509E-4</v>
      </c>
      <c r="CE630" s="19">
        <f t="shared" si="433"/>
        <v>1.7302782392863645</v>
      </c>
      <c r="CF630" s="4">
        <f t="shared" si="434"/>
        <v>2.7581478277241886E-4</v>
      </c>
      <c r="CG630" s="3">
        <f>IF('Ponderación por derecho'!$D$20="Error ponderación","",CF630/$CF$1127)</f>
        <v>1.8529696442265163E-4</v>
      </c>
      <c r="CH630" s="39"/>
    </row>
    <row r="631" spans="1:86" ht="18.95" customHeight="1">
      <c r="A631" s="7">
        <v>41551</v>
      </c>
      <c r="B631" s="7" t="s">
        <v>481</v>
      </c>
      <c r="C631" s="7" t="s">
        <v>493</v>
      </c>
      <c r="D631" s="5">
        <v>0</v>
      </c>
      <c r="E631" s="5">
        <v>29573</v>
      </c>
      <c r="F631" s="5">
        <v>64.535709999999995</v>
      </c>
      <c r="G631" s="5">
        <v>52.174239999999998</v>
      </c>
      <c r="H631" s="5">
        <v>76.829440000000005</v>
      </c>
      <c r="I631" s="5">
        <v>16.034939999999999</v>
      </c>
      <c r="J631" s="5">
        <v>13.908609999999999</v>
      </c>
      <c r="K631" s="85">
        <v>0.13333890000000001</v>
      </c>
      <c r="L631" s="85">
        <v>9.5347000000000001E-3</v>
      </c>
      <c r="M631" s="85">
        <v>1.0522500000000001E-2</v>
      </c>
      <c r="N631" s="85">
        <v>3.4190000000000002E-4</v>
      </c>
      <c r="O631" s="85">
        <v>7.8609999999999999E-3</v>
      </c>
      <c r="P631" s="85">
        <v>3.38286E-2</v>
      </c>
      <c r="Q631" s="85">
        <v>1.7971E-3</v>
      </c>
      <c r="R631" s="85">
        <v>5.2150000000000005E-4</v>
      </c>
      <c r="S631" s="85">
        <v>1.3229999999999999E-4</v>
      </c>
      <c r="T631" s="5">
        <v>0.89673849999999999</v>
      </c>
      <c r="U631" s="5">
        <v>0.19352829999999999</v>
      </c>
      <c r="V631" s="5">
        <v>0.77971369999999995</v>
      </c>
      <c r="W631" s="5">
        <v>0.60745269999999996</v>
      </c>
      <c r="X631" s="5">
        <v>0.80109079999999999</v>
      </c>
      <c r="Y631" s="5">
        <v>0.88246270000000004</v>
      </c>
      <c r="Z631" s="5">
        <v>2.9677599999999998E-2</v>
      </c>
      <c r="AA631" s="5">
        <v>1.1835E-4</v>
      </c>
      <c r="AB631" s="5">
        <v>1.6907000000000001E-4</v>
      </c>
      <c r="AC631" s="5">
        <v>0.59199999999999997</v>
      </c>
      <c r="AD631" s="40">
        <v>327673.11398911168</v>
      </c>
      <c r="AE631" s="19">
        <v>0.75377360000000004</v>
      </c>
      <c r="AF631" s="5">
        <v>1</v>
      </c>
      <c r="AG631" s="5">
        <v>0</v>
      </c>
      <c r="AH631" s="32">
        <v>0</v>
      </c>
      <c r="AI631" s="32">
        <v>0</v>
      </c>
      <c r="AJ631" s="32">
        <v>0</v>
      </c>
      <c r="AK631" s="16"/>
      <c r="AL631" s="34">
        <f t="shared" si="405"/>
        <v>-0.30037303465395482</v>
      </c>
      <c r="AM631" s="34">
        <f t="shared" si="406"/>
        <v>-0.40628858104787108</v>
      </c>
      <c r="AN631" s="34">
        <f t="shared" si="407"/>
        <v>0.29131078821373174</v>
      </c>
      <c r="AO631" s="34">
        <f t="shared" si="408"/>
        <v>-0.32717699084286039</v>
      </c>
      <c r="AP631" s="34">
        <f t="shared" si="409"/>
        <v>-0.82624051404817711</v>
      </c>
      <c r="AQ631" s="34">
        <f t="shared" si="410"/>
        <v>3.3789917628404305</v>
      </c>
      <c r="AR631" s="34">
        <f t="shared" si="411"/>
        <v>-0.2754256053599497</v>
      </c>
      <c r="AS631" s="34">
        <f t="shared" si="412"/>
        <v>-0.79619127133849055</v>
      </c>
      <c r="AT631" s="34">
        <f t="shared" si="413"/>
        <v>-0.14290355683662656</v>
      </c>
      <c r="AU631" s="34">
        <f t="shared" si="414"/>
        <v>-0.23022513306275461</v>
      </c>
      <c r="AV631" s="34">
        <f t="shared" si="415"/>
        <v>0.17025136952639541</v>
      </c>
      <c r="AW631" s="34">
        <f t="shared" si="416"/>
        <v>-0.36130513353647192</v>
      </c>
      <c r="AX631" s="34">
        <f t="shared" si="417"/>
        <v>-0.1853534828806753</v>
      </c>
      <c r="AY631" s="34">
        <f t="shared" si="418"/>
        <v>-0.20497755468703677</v>
      </c>
      <c r="AZ631" s="34">
        <f t="shared" si="419"/>
        <v>-0.78614612234954573</v>
      </c>
      <c r="BA631" s="34">
        <f t="shared" si="420"/>
        <v>-0.1142502454345526</v>
      </c>
      <c r="BB631" s="34">
        <f t="shared" si="421"/>
        <v>-0.50724360331205898</v>
      </c>
      <c r="BC631" s="34">
        <f t="shared" si="422"/>
        <v>-0.27776821604366514</v>
      </c>
      <c r="BD631" s="34">
        <f t="shared" si="423"/>
        <v>-7.1506266628906232E-2</v>
      </c>
      <c r="BE631" s="34">
        <f t="shared" si="424"/>
        <v>0.31612973191499072</v>
      </c>
      <c r="BF631" s="34">
        <f t="shared" si="425"/>
        <v>-0.71924604150642013</v>
      </c>
      <c r="BG631" s="34">
        <f t="shared" si="426"/>
        <v>-0.24888276445808191</v>
      </c>
      <c r="BH631" s="34">
        <f t="shared" si="427"/>
        <v>-0.11084990169202988</v>
      </c>
      <c r="BI631" s="19">
        <f t="shared" si="435"/>
        <v>1.1853507685398699</v>
      </c>
      <c r="BJ631" s="19">
        <f t="shared" si="436"/>
        <v>-0.39631926323995992</v>
      </c>
      <c r="BK631" s="19">
        <f t="shared" si="437"/>
        <v>-0.45811084067870356</v>
      </c>
      <c r="BL631" s="19">
        <f t="shared" si="438"/>
        <v>-0.2216382957452907</v>
      </c>
      <c r="BM631" s="19">
        <f t="shared" si="439"/>
        <v>-0.37599063791327936</v>
      </c>
      <c r="BN631" s="19">
        <f t="shared" si="440"/>
        <v>6.2002688929143769E-2</v>
      </c>
      <c r="BO631" s="19">
        <f t="shared" si="441"/>
        <v>-0.49154274890962601</v>
      </c>
      <c r="BP631" s="19">
        <f t="shared" si="442"/>
        <v>-0.24286325876731507</v>
      </c>
      <c r="BQ631" s="19">
        <f t="shared" si="443"/>
        <v>-0.4081988769491372</v>
      </c>
      <c r="BR631" s="19">
        <f t="shared" si="444"/>
        <v>-0.25141111793302451</v>
      </c>
      <c r="BS631" s="19">
        <f t="shared" si="445"/>
        <v>-0.2054001636776738</v>
      </c>
      <c r="BT631" s="19">
        <f>IF(AND('[1]Ponderación por derecho'!$B$13&lt;&gt;1,'[1]Ponderación por derecho'!$B$13&lt;&gt;0),"Error ponderación",IFERROR(IF(SUM($BI$1126:$BS$1126)=0,0,SUMPRODUCT($BI$1126:$BS$1126,BI631:BS631)),""))</f>
        <v>-0.30643442042406188</v>
      </c>
      <c r="BU631" s="34">
        <f t="shared" si="446"/>
        <v>-0.30443423446526902</v>
      </c>
      <c r="BV631" s="16">
        <f t="shared" si="447"/>
        <v>0</v>
      </c>
      <c r="BW631" s="34">
        <f t="shared" si="428"/>
        <v>1.1527149886399395</v>
      </c>
      <c r="BX631" s="34">
        <f t="shared" si="429"/>
        <v>-3.1101920152463571E-2</v>
      </c>
      <c r="BY631" s="34">
        <f t="shared" si="448"/>
        <v>0.3461456464926651</v>
      </c>
      <c r="BZ631" s="34">
        <f t="shared" si="449"/>
        <v>-0.48925290499338031</v>
      </c>
      <c r="CA631" s="19">
        <f t="shared" si="430"/>
        <v>-0.37280060182971242</v>
      </c>
      <c r="CB631" s="16"/>
      <c r="CC631" s="5">
        <f t="shared" si="431"/>
        <v>41551</v>
      </c>
      <c r="CD631" s="6">
        <f t="shared" si="432"/>
        <v>4.3248443170115416E-3</v>
      </c>
      <c r="CE631" s="19">
        <f t="shared" si="433"/>
        <v>0.62714365044988152</v>
      </c>
      <c r="CF631" s="4">
        <f t="shared" si="434"/>
        <v>2.712298652598043E-3</v>
      </c>
      <c r="CG631" s="3">
        <f>IF('Ponderación por derecho'!$D$20="Error ponderación","",CF631/$CF$1127)</f>
        <v>1.8221674048151237E-3</v>
      </c>
      <c r="CH631" s="39"/>
    </row>
    <row r="632" spans="1:86" ht="18.95" customHeight="1">
      <c r="A632" s="7">
        <v>41615</v>
      </c>
      <c r="B632" s="7" t="s">
        <v>481</v>
      </c>
      <c r="C632" s="7" t="s">
        <v>492</v>
      </c>
      <c r="D632" s="5">
        <v>0</v>
      </c>
      <c r="E632" s="5">
        <v>2236</v>
      </c>
      <c r="F632" s="5">
        <v>65.514349999999993</v>
      </c>
      <c r="G632" s="5">
        <v>50.803759999999997</v>
      </c>
      <c r="H632" s="5">
        <v>74.286420000000007</v>
      </c>
      <c r="I632" s="5">
        <v>23.210329999999999</v>
      </c>
      <c r="J632" s="5">
        <v>11.41419</v>
      </c>
      <c r="K632" s="85">
        <v>6.6344000000000004E-3</v>
      </c>
      <c r="L632" s="85">
        <v>1.21341E-2</v>
      </c>
      <c r="M632" s="85">
        <v>8.1984000000000001E-2</v>
      </c>
      <c r="N632" s="85">
        <v>3.3560999999999999E-3</v>
      </c>
      <c r="O632" s="85">
        <v>5.3410999999999997E-3</v>
      </c>
      <c r="P632" s="85">
        <v>3.8206200000000003E-2</v>
      </c>
      <c r="Q632" s="85">
        <v>7.8930000000000005E-4</v>
      </c>
      <c r="R632" s="85">
        <v>0</v>
      </c>
      <c r="S632" s="85">
        <v>0</v>
      </c>
      <c r="T632" s="5">
        <v>0.90129049999999999</v>
      </c>
      <c r="U632" s="5">
        <v>0.1541681</v>
      </c>
      <c r="V632" s="5">
        <v>0.78339729999999996</v>
      </c>
      <c r="W632" s="5">
        <v>0.61527730000000003</v>
      </c>
      <c r="X632" s="5">
        <v>0.80397629999999998</v>
      </c>
      <c r="Y632" s="5">
        <v>0.88315310000000002</v>
      </c>
      <c r="Z632" s="5">
        <v>8.2099599999999995E-2</v>
      </c>
      <c r="AA632" s="5">
        <v>2.2361000000000001E-4</v>
      </c>
      <c r="AB632" s="5">
        <v>0</v>
      </c>
      <c r="AC632" s="5">
        <v>0.60529999999999995</v>
      </c>
      <c r="AD632" s="40">
        <v>39706.618962432913</v>
      </c>
      <c r="AE632" s="19">
        <v>0.84811320000000001</v>
      </c>
      <c r="AF632" s="5">
        <v>1</v>
      </c>
      <c r="AG632" s="5">
        <v>0</v>
      </c>
      <c r="AH632" s="32">
        <v>0</v>
      </c>
      <c r="AI632" s="32">
        <v>0</v>
      </c>
      <c r="AJ632" s="32">
        <v>1</v>
      </c>
      <c r="AK632" s="16"/>
      <c r="AL632" s="34">
        <f t="shared" si="405"/>
        <v>-0.24063401283805055</v>
      </c>
      <c r="AM632" s="34">
        <f t="shared" si="406"/>
        <v>-0.54395455708083151</v>
      </c>
      <c r="AN632" s="34">
        <f t="shared" si="407"/>
        <v>-1.4471391982483624E-2</v>
      </c>
      <c r="AO632" s="34">
        <f t="shared" si="408"/>
        <v>0.31326589147733153</v>
      </c>
      <c r="AP632" s="34">
        <f t="shared" si="409"/>
        <v>-1.0146437058731765</v>
      </c>
      <c r="AQ632" s="34">
        <f t="shared" si="410"/>
        <v>-0.2052288520124588</v>
      </c>
      <c r="AR632" s="34">
        <f t="shared" si="411"/>
        <v>-0.18445288862608816</v>
      </c>
      <c r="AS632" s="34">
        <f t="shared" si="412"/>
        <v>0.31568828860114256</v>
      </c>
      <c r="AT632" s="34">
        <f t="shared" si="413"/>
        <v>-7.3740084208267734E-2</v>
      </c>
      <c r="AU632" s="34">
        <f t="shared" si="414"/>
        <v>-0.29424156530499251</v>
      </c>
      <c r="AV632" s="34">
        <f t="shared" si="415"/>
        <v>0.27624065072785331</v>
      </c>
      <c r="AW632" s="34">
        <f t="shared" si="416"/>
        <v>-0.38953871452525896</v>
      </c>
      <c r="AX632" s="34">
        <f t="shared" si="417"/>
        <v>-0.20200785050292994</v>
      </c>
      <c r="AY632" s="34">
        <f t="shared" si="418"/>
        <v>-0.21011422768154267</v>
      </c>
      <c r="AZ632" s="34">
        <f t="shared" si="419"/>
        <v>-0.70706713521292164</v>
      </c>
      <c r="BA632" s="34">
        <f t="shared" si="420"/>
        <v>-0.48838710749763936</v>
      </c>
      <c r="BB632" s="34">
        <f t="shared" si="421"/>
        <v>-0.41688846174408933</v>
      </c>
      <c r="BC632" s="34">
        <f t="shared" si="422"/>
        <v>-0.1903888995070199</v>
      </c>
      <c r="BD632" s="34">
        <f t="shared" si="423"/>
        <v>-3.6925403212180984E-2</v>
      </c>
      <c r="BE632" s="34">
        <f t="shared" si="424"/>
        <v>0.32668601729259383</v>
      </c>
      <c r="BF632" s="34">
        <f t="shared" si="425"/>
        <v>-0.19478280676313589</v>
      </c>
      <c r="BG632" s="34">
        <f t="shared" si="426"/>
        <v>-0.24065479488778027</v>
      </c>
      <c r="BH632" s="34">
        <f t="shared" si="427"/>
        <v>-0.11506432621005545</v>
      </c>
      <c r="BI632" s="19">
        <f t="shared" si="435"/>
        <v>-0.23602911716419395</v>
      </c>
      <c r="BJ632" s="19">
        <f t="shared" si="436"/>
        <v>-0.38176530248366963</v>
      </c>
      <c r="BK632" s="19">
        <f t="shared" si="437"/>
        <v>-3.8444874581309296E-2</v>
      </c>
      <c r="BL632" s="19">
        <f t="shared" si="438"/>
        <v>-0.15718704852315915</v>
      </c>
      <c r="BM632" s="19">
        <f t="shared" si="439"/>
        <v>-0.44860355813011671</v>
      </c>
      <c r="BN632" s="19">
        <f t="shared" si="440"/>
        <v>0.12076421839413221</v>
      </c>
      <c r="BO632" s="19">
        <f t="shared" si="441"/>
        <v>-0.26111331942028304</v>
      </c>
      <c r="BP632" s="19">
        <f t="shared" si="442"/>
        <v>-0.22132093167049025</v>
      </c>
      <c r="BQ632" s="19">
        <f t="shared" si="443"/>
        <v>-0.21517701576090972</v>
      </c>
      <c r="BR632" s="19">
        <f t="shared" si="444"/>
        <v>-0.2304676784691245</v>
      </c>
      <c r="BS632" s="19">
        <f t="shared" si="445"/>
        <v>-0.18860418890988287</v>
      </c>
      <c r="BT632" s="19">
        <f>IF(AND('[1]Ponderación por derecho'!$B$13&lt;&gt;1,'[1]Ponderación por derecho'!$B$13&lt;&gt;0),"Error ponderación",IFERROR(IF(SUM($BI$1126:$BS$1126)=0,0,SUMPRODUCT($BI$1126:$BS$1126,BI632:BS632)),""))</f>
        <v>-0.1706804546886358</v>
      </c>
      <c r="BU632" s="34">
        <f t="shared" si="446"/>
        <v>-0.16727701907390163</v>
      </c>
      <c r="BV632" s="16">
        <f t="shared" si="447"/>
        <v>0</v>
      </c>
      <c r="BW632" s="34">
        <f t="shared" si="428"/>
        <v>1.3452362445911055</v>
      </c>
      <c r="BX632" s="34">
        <f t="shared" si="429"/>
        <v>-4.7314937526458017E-2</v>
      </c>
      <c r="BY632" s="34">
        <f t="shared" si="448"/>
        <v>0.73585719375712888</v>
      </c>
      <c r="BZ632" s="34">
        <f t="shared" si="449"/>
        <v>-0.67792616694059216</v>
      </c>
      <c r="CA632" s="19">
        <f t="shared" si="430"/>
        <v>-0.5162079676643202</v>
      </c>
      <c r="CB632" s="16"/>
      <c r="CC632" s="5">
        <f t="shared" si="431"/>
        <v>41615</v>
      </c>
      <c r="CD632" s="6">
        <f t="shared" si="432"/>
        <v>3.2699935389841434E-4</v>
      </c>
      <c r="CE632" s="19">
        <f t="shared" si="433"/>
        <v>0.76862348064083197</v>
      </c>
      <c r="CF632" s="4">
        <f t="shared" si="434"/>
        <v>2.5133938156070241E-4</v>
      </c>
      <c r="CG632" s="3">
        <f>IF('Ponderación por derecho'!$D$20="Error ponderación","",CF632/$CF$1127)</f>
        <v>1.6885398228090159E-4</v>
      </c>
      <c r="CH632" s="39"/>
    </row>
    <row r="633" spans="1:86" ht="18.95" customHeight="1">
      <c r="A633" s="7">
        <v>41660</v>
      </c>
      <c r="B633" s="7" t="s">
        <v>481</v>
      </c>
      <c r="C633" s="7" t="s">
        <v>491</v>
      </c>
      <c r="D633" s="5">
        <v>0</v>
      </c>
      <c r="E633" s="5">
        <v>1820</v>
      </c>
      <c r="F633" s="5">
        <v>83.117009999999993</v>
      </c>
      <c r="G633" s="5">
        <v>60.508609999999997</v>
      </c>
      <c r="H633" s="5">
        <v>80.643129999999999</v>
      </c>
      <c r="I633" s="5">
        <v>22.215219999999999</v>
      </c>
      <c r="J633" s="5">
        <v>23.404789999999998</v>
      </c>
      <c r="K633" s="85">
        <v>8.3654000000000003E-3</v>
      </c>
      <c r="L633" s="85">
        <v>7.5240999999999997E-3</v>
      </c>
      <c r="M633" s="85">
        <v>3.7291600000000001E-2</v>
      </c>
      <c r="N633" s="85">
        <v>0</v>
      </c>
      <c r="O633" s="85">
        <v>3.2054000000000002E-3</v>
      </c>
      <c r="P633" s="85">
        <v>2.7955600000000001E-2</v>
      </c>
      <c r="Q633" s="85">
        <v>1.43769E-2</v>
      </c>
      <c r="R633" s="85">
        <v>2.7930000000000001E-4</v>
      </c>
      <c r="S633" s="85">
        <v>1.06E-3</v>
      </c>
      <c r="T633" s="5">
        <v>0.97896360000000004</v>
      </c>
      <c r="U633" s="5">
        <v>0.1446896</v>
      </c>
      <c r="V633" s="5">
        <v>0.760903</v>
      </c>
      <c r="W633" s="5">
        <v>0.68394049999999995</v>
      </c>
      <c r="X633" s="5">
        <v>0.74191890000000005</v>
      </c>
      <c r="Y633" s="5">
        <v>0.87121599999999999</v>
      </c>
      <c r="Z633" s="5">
        <v>3.7499999999999999E-2</v>
      </c>
      <c r="AA633" s="5">
        <v>5.4945000000000005E-4</v>
      </c>
      <c r="AB633" s="5">
        <v>0</v>
      </c>
      <c r="AC633" s="5">
        <v>0.49790000000000001</v>
      </c>
      <c r="AD633" s="40">
        <v>122974.72527472528</v>
      </c>
      <c r="AE633" s="19">
        <v>0.84811320000000001</v>
      </c>
      <c r="AF633" s="5">
        <v>0</v>
      </c>
      <c r="AG633" s="5">
        <v>0</v>
      </c>
      <c r="AH633" s="32">
        <v>0</v>
      </c>
      <c r="AI633" s="32">
        <v>0</v>
      </c>
      <c r="AJ633" s="32">
        <v>1</v>
      </c>
      <c r="AK633" s="16"/>
      <c r="AL633" s="34">
        <f t="shared" si="405"/>
        <v>0.83388336817840791</v>
      </c>
      <c r="AM633" s="34">
        <f t="shared" si="406"/>
        <v>0.43090654815490731</v>
      </c>
      <c r="AN633" s="34">
        <f t="shared" si="407"/>
        <v>0.74988305378478637</v>
      </c>
      <c r="AO633" s="34">
        <f t="shared" si="408"/>
        <v>0.22444687026376037</v>
      </c>
      <c r="AP633" s="34">
        <f t="shared" si="409"/>
        <v>-0.10899537403778473</v>
      </c>
      <c r="AQ633" s="34">
        <f t="shared" si="410"/>
        <v>-0.15626227320657304</v>
      </c>
      <c r="AR633" s="34">
        <f t="shared" si="411"/>
        <v>-0.34579174534036905</v>
      </c>
      <c r="AS633" s="34">
        <f t="shared" si="412"/>
        <v>-0.37968706798451629</v>
      </c>
      <c r="AT633" s="34">
        <f t="shared" si="413"/>
        <v>-0.15074875333706975</v>
      </c>
      <c r="AU633" s="34">
        <f t="shared" si="414"/>
        <v>-0.34849764464931071</v>
      </c>
      <c r="AV633" s="34">
        <f t="shared" si="415"/>
        <v>2.8055863199604014E-2</v>
      </c>
      <c r="AW633" s="34">
        <f t="shared" si="416"/>
        <v>-8.8812378004696664E-3</v>
      </c>
      <c r="AX633" s="34">
        <f t="shared" si="417"/>
        <v>-0.19308826301127946</v>
      </c>
      <c r="AY633" s="34">
        <f t="shared" si="418"/>
        <v>-0.16895872220779926</v>
      </c>
      <c r="AZ633" s="34">
        <f t="shared" si="419"/>
        <v>0.64229799566619195</v>
      </c>
      <c r="BA633" s="34">
        <f t="shared" si="420"/>
        <v>-0.5784846234417903</v>
      </c>
      <c r="BB633" s="34">
        <f t="shared" si="421"/>
        <v>-0.96865186194290898</v>
      </c>
      <c r="BC633" s="34">
        <f t="shared" si="422"/>
        <v>0.57639067864635796</v>
      </c>
      <c r="BD633" s="34">
        <f t="shared" si="423"/>
        <v>-0.78064346711690946</v>
      </c>
      <c r="BE633" s="34">
        <f t="shared" si="424"/>
        <v>0.14416655874538942</v>
      </c>
      <c r="BF633" s="34">
        <f t="shared" si="425"/>
        <v>-0.64098574606832415</v>
      </c>
      <c r="BG633" s="34">
        <f t="shared" si="426"/>
        <v>-0.21518451553392232</v>
      </c>
      <c r="BH633" s="34">
        <f t="shared" si="427"/>
        <v>-0.11506432621005545</v>
      </c>
      <c r="BI633" s="19">
        <f t="shared" si="435"/>
        <v>5.0453857121410079E-3</v>
      </c>
      <c r="BJ633" s="19">
        <f t="shared" si="436"/>
        <v>-0.29451235304279022</v>
      </c>
      <c r="BK633" s="19">
        <f t="shared" si="437"/>
        <v>0.34352899294674982</v>
      </c>
      <c r="BL633" s="19">
        <f t="shared" si="438"/>
        <v>0.3415673074206691</v>
      </c>
      <c r="BM633" s="19">
        <f t="shared" si="439"/>
        <v>-0.41271216193466831</v>
      </c>
      <c r="BN633" s="19">
        <f t="shared" si="440"/>
        <v>0.33536859670780039</v>
      </c>
      <c r="BO633" s="19">
        <f t="shared" si="441"/>
        <v>0.28595454270982756</v>
      </c>
      <c r="BP633" s="19">
        <f t="shared" si="442"/>
        <v>0.32039755258356423</v>
      </c>
      <c r="BQ633" s="19">
        <f t="shared" si="443"/>
        <v>7.9796333007614937E-3</v>
      </c>
      <c r="BR633" s="19">
        <f t="shared" si="444"/>
        <v>0.1499133768122288</v>
      </c>
      <c r="BS633" s="19">
        <f t="shared" si="445"/>
        <v>0.18328677325351772</v>
      </c>
      <c r="BT633" s="19">
        <f>IF(AND('[1]Ponderación por derecho'!$B$13&lt;&gt;1,'[1]Ponderación por derecho'!$B$13&lt;&gt;0),"Error ponderación",IFERROR(IF(SUM($BI$1126:$BS$1126)=0,0,SUMPRODUCT($BI$1126:$BS$1126,BI633:BS633)),""))</f>
        <v>0.18468537975869587</v>
      </c>
      <c r="BU633" s="34">
        <f t="shared" si="446"/>
        <v>0.19176212968303455</v>
      </c>
      <c r="BV633" s="16">
        <f t="shared" si="447"/>
        <v>0</v>
      </c>
      <c r="BW633" s="34">
        <f t="shared" si="428"/>
        <v>-0.20940908542056796</v>
      </c>
      <c r="BX633" s="34">
        <f t="shared" si="429"/>
        <v>-4.2626797490528709E-2</v>
      </c>
      <c r="BY633" s="34">
        <f t="shared" si="448"/>
        <v>0.73585719375712888</v>
      </c>
      <c r="BZ633" s="34">
        <f t="shared" si="449"/>
        <v>-0.16127377028201073</v>
      </c>
      <c r="CA633" s="19">
        <f t="shared" si="430"/>
        <v>-0.12350919046464522</v>
      </c>
      <c r="CB633" s="16"/>
      <c r="CC633" s="5">
        <f t="shared" si="431"/>
        <v>41660</v>
      </c>
      <c r="CD633" s="6">
        <f t="shared" si="432"/>
        <v>2.6616226480103496E-4</v>
      </c>
      <c r="CE633" s="19">
        <f t="shared" si="433"/>
        <v>1.3549162810604443</v>
      </c>
      <c r="CF633" s="4">
        <f t="shared" si="434"/>
        <v>3.6062758598284349E-4</v>
      </c>
      <c r="CG633" s="3">
        <f>IF('Ponderación por derecho'!$D$20="Error ponderación","",CF633/$CF$1127)</f>
        <v>2.4227561807238973E-4</v>
      </c>
      <c r="CH633" s="39"/>
    </row>
    <row r="634" spans="1:86" ht="18.95" customHeight="1">
      <c r="A634" s="7">
        <v>41668</v>
      </c>
      <c r="B634" s="7" t="s">
        <v>481</v>
      </c>
      <c r="C634" s="7" t="s">
        <v>490</v>
      </c>
      <c r="D634" s="5">
        <v>0</v>
      </c>
      <c r="E634" s="5">
        <v>3824</v>
      </c>
      <c r="F634" s="5">
        <v>66.809349999999995</v>
      </c>
      <c r="G634" s="5">
        <v>54.671990000000001</v>
      </c>
      <c r="H634" s="5">
        <v>69.004170000000002</v>
      </c>
      <c r="I634" s="5">
        <v>12.50346</v>
      </c>
      <c r="J634" s="5">
        <v>19.646329999999999</v>
      </c>
      <c r="K634" s="85">
        <v>7.7213999999999998E-3</v>
      </c>
      <c r="L634" s="85">
        <v>6.2719999999999998E-3</v>
      </c>
      <c r="M634" s="85">
        <v>8.4757200000000005E-2</v>
      </c>
      <c r="N634" s="85">
        <v>2.1800000000000001E-4</v>
      </c>
      <c r="O634" s="85">
        <v>2.2693000000000001E-3</v>
      </c>
      <c r="P634" s="85">
        <v>2.39352E-2</v>
      </c>
      <c r="Q634" s="85">
        <v>9.8317000000000005E-3</v>
      </c>
      <c r="R634" s="85">
        <v>8.7870000000000005E-4</v>
      </c>
      <c r="S634" s="85">
        <v>3.4170000000000001E-4</v>
      </c>
      <c r="T634" s="5">
        <v>0.94188430000000001</v>
      </c>
      <c r="U634" s="5">
        <v>0.17485919999999999</v>
      </c>
      <c r="V634" s="5">
        <v>0.78289810000000004</v>
      </c>
      <c r="W634" s="5">
        <v>0.67460319999999996</v>
      </c>
      <c r="X634" s="5">
        <v>0.76216079999999997</v>
      </c>
      <c r="Y634" s="5">
        <v>0.91244239999999999</v>
      </c>
      <c r="Z634" s="5">
        <v>4.05405E-2</v>
      </c>
      <c r="AA634" s="5">
        <v>3.5303299999999999E-3</v>
      </c>
      <c r="AB634" s="5">
        <v>7.8452000000000003E-4</v>
      </c>
      <c r="AC634" s="5">
        <v>0.50719999999999998</v>
      </c>
      <c r="AD634" s="40">
        <v>403378.66108786612</v>
      </c>
      <c r="AE634" s="19">
        <v>0.84811320000000001</v>
      </c>
      <c r="AF634" s="5">
        <v>1</v>
      </c>
      <c r="AG634" s="5">
        <v>0</v>
      </c>
      <c r="AH634" s="32">
        <v>0</v>
      </c>
      <c r="AI634" s="32">
        <v>0</v>
      </c>
      <c r="AJ634" s="32">
        <v>1</v>
      </c>
      <c r="AK634" s="16"/>
      <c r="AL634" s="34">
        <f t="shared" si="405"/>
        <v>-0.16158345977298449</v>
      </c>
      <c r="AM634" s="34">
        <f t="shared" si="406"/>
        <v>-0.15538729709164614</v>
      </c>
      <c r="AN634" s="34">
        <f t="shared" si="407"/>
        <v>-0.64962877231825011</v>
      </c>
      <c r="AO634" s="34">
        <f t="shared" si="408"/>
        <v>-0.64238093516590211</v>
      </c>
      <c r="AP634" s="34">
        <f t="shared" si="409"/>
        <v>-0.39287132930858404</v>
      </c>
      <c r="AQ634" s="34">
        <f t="shared" si="410"/>
        <v>-0.17447976410835839</v>
      </c>
      <c r="AR634" s="34">
        <f t="shared" si="411"/>
        <v>-0.38961221876595492</v>
      </c>
      <c r="AS634" s="34">
        <f t="shared" si="412"/>
        <v>0.35883689863066326</v>
      </c>
      <c r="AT634" s="34">
        <f t="shared" si="413"/>
        <v>-0.14574655141517265</v>
      </c>
      <c r="AU634" s="34">
        <f t="shared" si="414"/>
        <v>-0.37227866065072301</v>
      </c>
      <c r="AV634" s="34">
        <f t="shared" si="415"/>
        <v>-6.9284987070484902E-2</v>
      </c>
      <c r="AW634" s="34">
        <f t="shared" si="416"/>
        <v>-0.136215304391296</v>
      </c>
      <c r="AX634" s="34">
        <f t="shared" si="417"/>
        <v>-0.17394611928591144</v>
      </c>
      <c r="AY634" s="34">
        <f t="shared" si="418"/>
        <v>-0.19684740105854442</v>
      </c>
      <c r="AZ634" s="34">
        <f t="shared" si="419"/>
        <v>-1.8569884583754287E-3</v>
      </c>
      <c r="BA634" s="34">
        <f t="shared" si="420"/>
        <v>-0.29170865498384285</v>
      </c>
      <c r="BB634" s="34">
        <f t="shared" si="421"/>
        <v>-0.42913335442264383</v>
      </c>
      <c r="BC634" s="34">
        <f t="shared" si="422"/>
        <v>0.47211865294566918</v>
      </c>
      <c r="BD634" s="34">
        <f t="shared" si="423"/>
        <v>-0.53805730208658131</v>
      </c>
      <c r="BE634" s="34">
        <f t="shared" si="424"/>
        <v>0.77452235754496768</v>
      </c>
      <c r="BF634" s="34">
        <f t="shared" si="425"/>
        <v>-0.61056663834185509</v>
      </c>
      <c r="BG634" s="34">
        <f t="shared" si="426"/>
        <v>1.782507911476441E-2</v>
      </c>
      <c r="BH634" s="34">
        <f t="shared" si="427"/>
        <v>-9.5508519012554902E-2</v>
      </c>
      <c r="BI634" s="19">
        <f t="shared" si="435"/>
        <v>-0.37193906380348379</v>
      </c>
      <c r="BJ634" s="19">
        <f t="shared" si="436"/>
        <v>-0.32471095676008166</v>
      </c>
      <c r="BK634" s="19">
        <f t="shared" si="437"/>
        <v>0.22312403060111596</v>
      </c>
      <c r="BL634" s="19">
        <f t="shared" si="438"/>
        <v>-0.15366500559407859</v>
      </c>
      <c r="BM634" s="19">
        <f t="shared" si="439"/>
        <v>-0.43440243068196277</v>
      </c>
      <c r="BN634" s="19">
        <f t="shared" si="440"/>
        <v>0.18121797023383276</v>
      </c>
      <c r="BO634" s="19">
        <f t="shared" si="441"/>
        <v>-0.26015107600519122</v>
      </c>
      <c r="BP634" s="19">
        <f t="shared" si="442"/>
        <v>-0.16776478952944796</v>
      </c>
      <c r="BQ634" s="19">
        <f t="shared" si="443"/>
        <v>-0.32299916639112802</v>
      </c>
      <c r="BR634" s="19">
        <f t="shared" si="444"/>
        <v>-0.11353526057225483</v>
      </c>
      <c r="BS634" s="19">
        <f t="shared" si="445"/>
        <v>-0.15131312661469462</v>
      </c>
      <c r="BT634" s="19">
        <f>IF(AND('[1]Ponderación por derecho'!$B$13&lt;&gt;1,'[1]Ponderación por derecho'!$B$13&lt;&gt;0),"Error ponderación",IFERROR(IF(SUM($BI$1126:$BS$1126)=0,0,SUMPRODUCT($BI$1126:$BS$1126,BI634:BS634)),""))</f>
        <v>-0.14065233828446211</v>
      </c>
      <c r="BU634" s="34">
        <f t="shared" si="446"/>
        <v>-0.13693851067650367</v>
      </c>
      <c r="BV634" s="16">
        <f t="shared" si="447"/>
        <v>0</v>
      </c>
      <c r="BW634" s="34">
        <f t="shared" si="428"/>
        <v>-7.4788959078775308E-2</v>
      </c>
      <c r="BX634" s="34">
        <f t="shared" si="429"/>
        <v>-2.6839565428501161E-2</v>
      </c>
      <c r="BY634" s="34">
        <f t="shared" si="448"/>
        <v>0.73585719375712888</v>
      </c>
      <c r="BZ634" s="34">
        <f t="shared" si="449"/>
        <v>-0.21140955641661749</v>
      </c>
      <c r="CA634" s="19">
        <f t="shared" si="430"/>
        <v>-0.16161655633836836</v>
      </c>
      <c r="CB634" s="16"/>
      <c r="CC634" s="5">
        <f t="shared" si="431"/>
        <v>41668</v>
      </c>
      <c r="CD634" s="6">
        <f t="shared" si="432"/>
        <v>5.5923324208744917E-4</v>
      </c>
      <c r="CE634" s="19">
        <f t="shared" si="433"/>
        <v>1.2661935952069303</v>
      </c>
      <c r="CF634" s="4">
        <f t="shared" si="434"/>
        <v>7.0809754935793488E-4</v>
      </c>
      <c r="CG634" s="3">
        <f>IF('Ponderación por derecho'!$D$20="Error ponderación","",CF634/$CF$1127)</f>
        <v>4.757117261528621E-4</v>
      </c>
      <c r="CH634" s="39"/>
    </row>
    <row r="635" spans="1:86" ht="18.95" customHeight="1">
      <c r="A635" s="7">
        <v>41676</v>
      </c>
      <c r="B635" s="7" t="s">
        <v>481</v>
      </c>
      <c r="C635" s="7" t="s">
        <v>489</v>
      </c>
      <c r="D635" s="5">
        <v>0</v>
      </c>
      <c r="E635" s="5">
        <v>1143</v>
      </c>
      <c r="F635" s="5">
        <v>76.434119999999993</v>
      </c>
      <c r="G635" s="5">
        <v>56.824930000000002</v>
      </c>
      <c r="H635" s="5">
        <v>72.742679999999993</v>
      </c>
      <c r="I635" s="5">
        <v>19.28783</v>
      </c>
      <c r="J635" s="5">
        <v>27.715129999999998</v>
      </c>
      <c r="K635" s="85">
        <v>5.8062000000000001E-3</v>
      </c>
      <c r="L635" s="85">
        <v>4.35042E-2</v>
      </c>
      <c r="M635" s="85">
        <v>0.13875409999999999</v>
      </c>
      <c r="N635" s="85">
        <v>3.4467900000000003E-2</v>
      </c>
      <c r="O635" s="85">
        <v>4.8663999999999999E-3</v>
      </c>
      <c r="P635" s="85">
        <v>1.59597E-2</v>
      </c>
      <c r="Q635" s="85">
        <v>3.1240999999999999E-3</v>
      </c>
      <c r="R635" s="85">
        <v>1.18967E-2</v>
      </c>
      <c r="S635" s="85">
        <v>5.4089999999999997E-3</v>
      </c>
      <c r="T635" s="5">
        <v>0.96460179999999995</v>
      </c>
      <c r="U635" s="5">
        <v>0.17216409999999999</v>
      </c>
      <c r="V635" s="5">
        <v>0.77795650000000005</v>
      </c>
      <c r="W635" s="5">
        <v>0.59694290000000005</v>
      </c>
      <c r="X635" s="5">
        <v>0.77956559999999997</v>
      </c>
      <c r="Y635" s="5">
        <v>0.86001609999999995</v>
      </c>
      <c r="Z635" s="5">
        <v>0.17026379999999999</v>
      </c>
      <c r="AA635" s="5">
        <v>4.3744500000000002E-3</v>
      </c>
      <c r="AB635" s="5">
        <v>1.74978E-3</v>
      </c>
      <c r="AC635" s="5">
        <v>0.53449999999999998</v>
      </c>
      <c r="AD635" s="40">
        <v>9982.502187226597</v>
      </c>
      <c r="AE635" s="19">
        <v>0.34056599999999998</v>
      </c>
      <c r="AF635" s="5">
        <v>1</v>
      </c>
      <c r="AG635" s="5">
        <v>0</v>
      </c>
      <c r="AH635" s="32">
        <v>0</v>
      </c>
      <c r="AI635" s="32">
        <v>0</v>
      </c>
      <c r="AJ635" s="32">
        <v>0</v>
      </c>
      <c r="AK635" s="16"/>
      <c r="AL635" s="34">
        <f t="shared" si="405"/>
        <v>0.42594039476296502</v>
      </c>
      <c r="AM635" s="34">
        <f t="shared" si="406"/>
        <v>6.0877505342830686E-2</v>
      </c>
      <c r="AN635" s="34">
        <f t="shared" si="407"/>
        <v>-0.20009642947967593</v>
      </c>
      <c r="AO635" s="34">
        <f t="shared" si="408"/>
        <v>-3.6838730836013432E-2</v>
      </c>
      <c r="AP635" s="34">
        <f t="shared" si="409"/>
        <v>0.21656400002551179</v>
      </c>
      <c r="AQ635" s="34">
        <f t="shared" si="410"/>
        <v>-0.22865699792062433</v>
      </c>
      <c r="AR635" s="34">
        <f t="shared" si="411"/>
        <v>0.91342478361093171</v>
      </c>
      <c r="AS635" s="34">
        <f t="shared" si="412"/>
        <v>1.1989822833497688</v>
      </c>
      <c r="AT635" s="34">
        <f t="shared" si="413"/>
        <v>0.64014755686364988</v>
      </c>
      <c r="AU635" s="34">
        <f t="shared" si="414"/>
        <v>-0.30630101226137585</v>
      </c>
      <c r="AV635" s="34">
        <f t="shared" si="415"/>
        <v>-0.26238566146335479</v>
      </c>
      <c r="AW635" s="34">
        <f t="shared" si="416"/>
        <v>-0.32412914428054773</v>
      </c>
      <c r="AX635" s="34">
        <f t="shared" si="417"/>
        <v>0.17791931208897152</v>
      </c>
      <c r="AY635" s="34">
        <f t="shared" si="418"/>
        <v>-1.0467191977089171E-4</v>
      </c>
      <c r="AZ635" s="34">
        <f t="shared" si="419"/>
        <v>0.39279962188350831</v>
      </c>
      <c r="BA635" s="34">
        <f t="shared" si="420"/>
        <v>-0.3173268240212519</v>
      </c>
      <c r="BB635" s="34">
        <f t="shared" si="421"/>
        <v>-0.55034601800508409</v>
      </c>
      <c r="BC635" s="34">
        <f t="shared" si="422"/>
        <v>-0.39513385018941288</v>
      </c>
      <c r="BD635" s="34">
        <f t="shared" si="423"/>
        <v>-0.32947195757248582</v>
      </c>
      <c r="BE635" s="34">
        <f t="shared" si="424"/>
        <v>-2.708103772132665E-2</v>
      </c>
      <c r="BF635" s="34">
        <f t="shared" si="425"/>
        <v>0.68726826951311948</v>
      </c>
      <c r="BG635" s="34">
        <f t="shared" si="426"/>
        <v>8.3808298511335061E-2</v>
      </c>
      <c r="BH635" s="34">
        <f t="shared" si="427"/>
        <v>-7.1447388059284883E-2</v>
      </c>
      <c r="BI635" s="19">
        <f t="shared" si="435"/>
        <v>-0.24869341714051738</v>
      </c>
      <c r="BJ635" s="19">
        <f t="shared" si="436"/>
        <v>0.14131875698289276</v>
      </c>
      <c r="BK635" s="19">
        <f t="shared" si="437"/>
        <v>0.40992960930777361</v>
      </c>
      <c r="BL635" s="19">
        <f t="shared" si="438"/>
        <v>0.53304397581330742</v>
      </c>
      <c r="BM635" s="19">
        <f t="shared" si="439"/>
        <v>-0.13973632326944996</v>
      </c>
      <c r="BN635" s="19">
        <f t="shared" si="440"/>
        <v>4.5491231859427862E-2</v>
      </c>
      <c r="BO635" s="19">
        <f t="shared" si="441"/>
        <v>1.0610582255649056E-2</v>
      </c>
      <c r="BP635" s="19">
        <f t="shared" si="442"/>
        <v>0.30192985342596829</v>
      </c>
      <c r="BQ635" s="19">
        <f t="shared" si="443"/>
        <v>0.37103466411877123</v>
      </c>
      <c r="BR635" s="19">
        <f t="shared" si="444"/>
        <v>0.16988134045150971</v>
      </c>
      <c r="BS635" s="19">
        <f t="shared" si="445"/>
        <v>0.11812944492796977</v>
      </c>
      <c r="BT635" s="19">
        <f>IF(AND('[1]Ponderación por derecho'!$B$13&lt;&gt;1,'[1]Ponderación por derecho'!$B$13&lt;&gt;0),"Error ponderación",IFERROR(IF(SUM($BI$1126:$BS$1126)=0,0,SUMPRODUCT($BI$1126:$BS$1126,BI635:BS635)),""))</f>
        <v>4.7216412082231436E-2</v>
      </c>
      <c r="BU635" s="34">
        <f t="shared" si="446"/>
        <v>5.2872184869367699E-2</v>
      </c>
      <c r="BV635" s="16">
        <f t="shared" si="447"/>
        <v>0</v>
      </c>
      <c r="BW635" s="34">
        <f t="shared" si="428"/>
        <v>0.32038625050519765</v>
      </c>
      <c r="BX635" s="34">
        <f t="shared" si="429"/>
        <v>-4.8988457293604591E-2</v>
      </c>
      <c r="BY635" s="34">
        <f t="shared" si="448"/>
        <v>-1.3607915584290826</v>
      </c>
      <c r="BZ635" s="34">
        <f t="shared" si="449"/>
        <v>0.36313125507249655</v>
      </c>
      <c r="CA635" s="19">
        <f t="shared" si="430"/>
        <v>0.27508222911637348</v>
      </c>
      <c r="CB635" s="16"/>
      <c r="CC635" s="5">
        <f t="shared" si="431"/>
        <v>41676</v>
      </c>
      <c r="CD635" s="6">
        <f t="shared" si="432"/>
        <v>1.6715575201515546E-4</v>
      </c>
      <c r="CE635" s="19">
        <f t="shared" si="433"/>
        <v>1.6990217053544581</v>
      </c>
      <c r="CF635" s="4">
        <f t="shared" si="434"/>
        <v>2.8400125084859632E-4</v>
      </c>
      <c r="CG635" s="3">
        <f>IF('Ponderación por derecho'!$D$20="Error ponderación","",CF635/$CF$1127)</f>
        <v>1.9079677001178962E-4</v>
      </c>
      <c r="CH635" s="39"/>
    </row>
    <row r="636" spans="1:86" ht="18.95" customHeight="1">
      <c r="A636" s="7">
        <v>41770</v>
      </c>
      <c r="B636" s="7" t="s">
        <v>481</v>
      </c>
      <c r="C636" s="7" t="s">
        <v>488</v>
      </c>
      <c r="D636" s="5">
        <v>0</v>
      </c>
      <c r="E636" s="5">
        <v>3853</v>
      </c>
      <c r="F636" s="5">
        <v>73.447109999999995</v>
      </c>
      <c r="G636" s="5">
        <v>57.037570000000002</v>
      </c>
      <c r="H636" s="5">
        <v>75.014449999999997</v>
      </c>
      <c r="I636" s="5">
        <v>14.47977</v>
      </c>
      <c r="J636" s="5">
        <v>25.88439</v>
      </c>
      <c r="K636" s="85">
        <v>1.0065899999999999E-2</v>
      </c>
      <c r="L636" s="85">
        <v>7.2827999999999999E-3</v>
      </c>
      <c r="M636" s="85">
        <v>6.8160100000000001E-2</v>
      </c>
      <c r="N636" s="85">
        <v>8.1150000000000005E-4</v>
      </c>
      <c r="O636" s="85">
        <v>3.9382999999999996E-3</v>
      </c>
      <c r="P636" s="85">
        <v>1.35595E-2</v>
      </c>
      <c r="Q636" s="85">
        <v>9.6652999999999999E-3</v>
      </c>
      <c r="R636" s="85">
        <v>1.2218999999999999E-3</v>
      </c>
      <c r="S636" s="85">
        <v>4.6569999999999999E-4</v>
      </c>
      <c r="T636" s="5">
        <v>0.92861340000000003</v>
      </c>
      <c r="U636" s="5">
        <v>0.24853120000000001</v>
      </c>
      <c r="V636" s="5">
        <v>0.80052880000000004</v>
      </c>
      <c r="W636" s="5">
        <v>0.67655699999999996</v>
      </c>
      <c r="X636" s="5">
        <v>0.83372500000000005</v>
      </c>
      <c r="Y636" s="5">
        <v>0.90746179999999999</v>
      </c>
      <c r="Z636" s="5">
        <v>0.1122943</v>
      </c>
      <c r="AA636" s="5">
        <v>1.42746E-3</v>
      </c>
      <c r="AB636" s="5">
        <v>1.0381500000000001E-3</v>
      </c>
      <c r="AC636" s="5">
        <v>0.53700000000000003</v>
      </c>
      <c r="AD636" s="40">
        <v>232947.05424344668</v>
      </c>
      <c r="AE636" s="19">
        <v>0.84811320000000001</v>
      </c>
      <c r="AF636" s="5">
        <v>1</v>
      </c>
      <c r="AG636" s="5">
        <v>0</v>
      </c>
      <c r="AH636" s="32">
        <v>0</v>
      </c>
      <c r="AI636" s="32">
        <v>0</v>
      </c>
      <c r="AJ636" s="32">
        <v>0</v>
      </c>
      <c r="AK636" s="16"/>
      <c r="AL636" s="34">
        <f t="shared" si="405"/>
        <v>0.24360464765031445</v>
      </c>
      <c r="AM636" s="34">
        <f t="shared" si="406"/>
        <v>8.2237388846164369E-2</v>
      </c>
      <c r="AN636" s="34">
        <f t="shared" si="407"/>
        <v>7.3069642161269724E-2</v>
      </c>
      <c r="AO636" s="34">
        <f t="shared" si="408"/>
        <v>-0.4659844364726996</v>
      </c>
      <c r="AP636" s="34">
        <f t="shared" si="409"/>
        <v>7.8288465271260599E-2</v>
      </c>
      <c r="AQ636" s="34">
        <f t="shared" si="410"/>
        <v>-0.10815847929588057</v>
      </c>
      <c r="AR636" s="34">
        <f t="shared" si="411"/>
        <v>-0.35423666207033783</v>
      </c>
      <c r="AS636" s="34">
        <f t="shared" si="412"/>
        <v>0.10060027829280178</v>
      </c>
      <c r="AT636" s="34">
        <f t="shared" si="413"/>
        <v>-0.1321281714122097</v>
      </c>
      <c r="AU636" s="34">
        <f t="shared" si="414"/>
        <v>-0.32987879342889082</v>
      </c>
      <c r="AV636" s="34">
        <f t="shared" si="415"/>
        <v>-0.32049866236333174</v>
      </c>
      <c r="AW636" s="34">
        <f t="shared" si="416"/>
        <v>-0.14087701095662064</v>
      </c>
      <c r="AX636" s="34">
        <f t="shared" si="417"/>
        <v>-0.16298585280852354</v>
      </c>
      <c r="AY636" s="34">
        <f t="shared" si="418"/>
        <v>-0.19203298343708766</v>
      </c>
      <c r="AZ636" s="34">
        <f t="shared" si="419"/>
        <v>-0.23240385365860025</v>
      </c>
      <c r="BA636" s="34">
        <f t="shared" si="420"/>
        <v>0.40857769777635011</v>
      </c>
      <c r="BB636" s="34">
        <f t="shared" si="421"/>
        <v>3.3306466747605344E-3</v>
      </c>
      <c r="BC636" s="34">
        <f t="shared" si="422"/>
        <v>0.49393723902665687</v>
      </c>
      <c r="BD636" s="34">
        <f t="shared" si="423"/>
        <v>0.31959365120651323</v>
      </c>
      <c r="BE636" s="34">
        <f t="shared" si="424"/>
        <v>0.69836848304947008</v>
      </c>
      <c r="BF636" s="34">
        <f t="shared" si="425"/>
        <v>0.10730429472293954</v>
      </c>
      <c r="BG636" s="34">
        <f t="shared" si="426"/>
        <v>-0.14655218072088275</v>
      </c>
      <c r="BH636" s="34">
        <f t="shared" si="427"/>
        <v>-8.9186259058057799E-2</v>
      </c>
      <c r="BI636" s="19">
        <f t="shared" si="435"/>
        <v>0.12449628688057975</v>
      </c>
      <c r="BJ636" s="19">
        <f t="shared" si="436"/>
        <v>-8.9556208849804309E-2</v>
      </c>
      <c r="BK636" s="19">
        <f t="shared" si="437"/>
        <v>0.27938072165659106</v>
      </c>
      <c r="BL636" s="19">
        <f t="shared" si="438"/>
        <v>5.5738238119052375E-2</v>
      </c>
      <c r="BM636" s="19">
        <f t="shared" si="439"/>
        <v>2.2667774349627672E-2</v>
      </c>
      <c r="BN636" s="19">
        <f t="shared" si="440"/>
        <v>0.20715815611215094</v>
      </c>
      <c r="BO636" s="19">
        <f t="shared" si="441"/>
        <v>-0.27975510036264017</v>
      </c>
      <c r="BP636" s="19">
        <f t="shared" si="442"/>
        <v>4.0309397420895454E-2</v>
      </c>
      <c r="BQ636" s="19">
        <f t="shared" si="443"/>
        <v>5.2958652978722105E-2</v>
      </c>
      <c r="BR636" s="19">
        <f t="shared" si="444"/>
        <v>-3.1660172169218653E-2</v>
      </c>
      <c r="BS636" s="19">
        <f t="shared" si="445"/>
        <v>-1.2538198281610338E-2</v>
      </c>
      <c r="BT636" s="19">
        <f>IF(AND('[1]Ponderación por derecho'!$B$13&lt;&gt;1,'[1]Ponderación por derecho'!$B$13&lt;&gt;0),"Error ponderación",IFERROR(IF(SUM($BI$1126:$BS$1126)=0,0,SUMPRODUCT($BI$1126:$BS$1126,BI636:BS636)),""))</f>
        <v>-9.5641345117635668E-2</v>
      </c>
      <c r="BU636" s="34">
        <f t="shared" si="446"/>
        <v>-9.1462251833402078E-2</v>
      </c>
      <c r="BV636" s="16">
        <f t="shared" si="447"/>
        <v>0</v>
      </c>
      <c r="BW636" s="34">
        <f t="shared" si="428"/>
        <v>0.35657445651105679</v>
      </c>
      <c r="BX636" s="34">
        <f t="shared" si="429"/>
        <v>-3.643516300866536E-2</v>
      </c>
      <c r="BY636" s="34">
        <f t="shared" si="448"/>
        <v>0.73585719375712888</v>
      </c>
      <c r="BZ636" s="34">
        <f t="shared" si="449"/>
        <v>-0.35199882908650676</v>
      </c>
      <c r="CA636" s="19">
        <f t="shared" si="430"/>
        <v>-0.26847609250217913</v>
      </c>
      <c r="CB636" s="16"/>
      <c r="CC636" s="5">
        <f t="shared" si="431"/>
        <v>41770</v>
      </c>
      <c r="CD636" s="6">
        <f t="shared" si="432"/>
        <v>5.6347428916394919E-4</v>
      </c>
      <c r="CE636" s="19">
        <f t="shared" si="433"/>
        <v>0.90472900279418711</v>
      </c>
      <c r="CF636" s="4">
        <f t="shared" si="434"/>
        <v>5.0979153173546317E-4</v>
      </c>
      <c r="CG636" s="3">
        <f>IF('Ponderación por derecho'!$D$20="Error ponderación","",CF636/$CF$1127)</f>
        <v>3.4248644097114493E-4</v>
      </c>
      <c r="CH636" s="39"/>
    </row>
    <row r="637" spans="1:86" ht="18.95" customHeight="1">
      <c r="A637" s="7">
        <v>41791</v>
      </c>
      <c r="B637" s="7" t="s">
        <v>481</v>
      </c>
      <c r="C637" s="7" t="s">
        <v>487</v>
      </c>
      <c r="D637" s="5">
        <v>0</v>
      </c>
      <c r="E637" s="5">
        <v>2669</v>
      </c>
      <c r="F637" s="5">
        <v>72.33614</v>
      </c>
      <c r="G637" s="5">
        <v>54.737139999999997</v>
      </c>
      <c r="H637" s="5">
        <v>79.505200000000002</v>
      </c>
      <c r="I637" s="5">
        <v>9.0806850000000008</v>
      </c>
      <c r="J637" s="5">
        <v>24.683720000000001</v>
      </c>
      <c r="K637" s="85">
        <v>7.3130000000000005E-4</v>
      </c>
      <c r="L637" s="85">
        <v>7.8680999999999994E-3</v>
      </c>
      <c r="M637" s="85">
        <v>5.3092899999999998E-2</v>
      </c>
      <c r="N637" s="85">
        <v>0</v>
      </c>
      <c r="O637" s="85">
        <v>3.9519000000000004E-3</v>
      </c>
      <c r="P637" s="85">
        <v>2.4460300000000001E-2</v>
      </c>
      <c r="Q637" s="85">
        <v>8.8581300000000002E-2</v>
      </c>
      <c r="R637" s="85">
        <v>2.34E-4</v>
      </c>
      <c r="S637" s="85">
        <v>1.7899999999999999E-4</v>
      </c>
      <c r="T637" s="5">
        <v>0.97791220000000001</v>
      </c>
      <c r="U637" s="5">
        <v>0.1062027</v>
      </c>
      <c r="V637" s="5">
        <v>0.73615730000000001</v>
      </c>
      <c r="W637" s="5">
        <v>0.53252650000000001</v>
      </c>
      <c r="X637" s="5">
        <v>0.77700449999999999</v>
      </c>
      <c r="Y637" s="5">
        <v>0.90045390000000003</v>
      </c>
      <c r="Z637" s="5">
        <v>0.1126866</v>
      </c>
      <c r="AA637" s="5">
        <v>0</v>
      </c>
      <c r="AB637" s="5">
        <v>0</v>
      </c>
      <c r="AC637" s="5">
        <v>0.45800000000000002</v>
      </c>
      <c r="AD637" s="40">
        <v>1873.3608092918696</v>
      </c>
      <c r="AE637" s="19">
        <v>0.84811320000000001</v>
      </c>
      <c r="AF637" s="5">
        <v>1</v>
      </c>
      <c r="AG637" s="5">
        <v>0</v>
      </c>
      <c r="AH637" s="32">
        <v>0</v>
      </c>
      <c r="AI637" s="32">
        <v>0</v>
      </c>
      <c r="AJ637" s="32">
        <v>0</v>
      </c>
      <c r="AK637" s="16"/>
      <c r="AL637" s="34">
        <f t="shared" si="405"/>
        <v>0.17578781912622496</v>
      </c>
      <c r="AM637" s="34">
        <f t="shared" si="406"/>
        <v>-0.14884291969208777</v>
      </c>
      <c r="AN637" s="34">
        <f t="shared" si="407"/>
        <v>0.61305411956064393</v>
      </c>
      <c r="AO637" s="34">
        <f t="shared" si="408"/>
        <v>-0.94788236247974766</v>
      </c>
      <c r="AP637" s="34">
        <f t="shared" si="409"/>
        <v>-1.2397970985874057E-2</v>
      </c>
      <c r="AQ637" s="34">
        <f t="shared" si="410"/>
        <v>-0.3722159180719759</v>
      </c>
      <c r="AR637" s="34">
        <f t="shared" si="411"/>
        <v>-0.33375257685670034</v>
      </c>
      <c r="AS637" s="34">
        <f t="shared" si="412"/>
        <v>-0.13383241211423477</v>
      </c>
      <c r="AT637" s="34">
        <f t="shared" si="413"/>
        <v>-0.15074875333706975</v>
      </c>
      <c r="AU637" s="34">
        <f t="shared" si="414"/>
        <v>-0.32953329421126532</v>
      </c>
      <c r="AV637" s="34">
        <f t="shared" si="415"/>
        <v>-5.6571406213648825E-2</v>
      </c>
      <c r="AW637" s="34">
        <f t="shared" si="416"/>
        <v>2.0699597396993799</v>
      </c>
      <c r="AX637" s="34">
        <f t="shared" si="417"/>
        <v>-0.19453494154107454</v>
      </c>
      <c r="AY637" s="34">
        <f t="shared" si="418"/>
        <v>-0.20316438288927843</v>
      </c>
      <c r="AZ637" s="34">
        <f t="shared" si="419"/>
        <v>0.62403269534205985</v>
      </c>
      <c r="BA637" s="34">
        <f t="shared" si="420"/>
        <v>-0.94432036605833758</v>
      </c>
      <c r="BB637" s="34">
        <f t="shared" si="421"/>
        <v>-1.5756399243542727</v>
      </c>
      <c r="BC637" s="34">
        <f t="shared" si="422"/>
        <v>-1.1144883227185018</v>
      </c>
      <c r="BD637" s="34">
        <f t="shared" si="423"/>
        <v>-0.36016509543302122</v>
      </c>
      <c r="BE637" s="34">
        <f t="shared" si="424"/>
        <v>0.59121698783262999</v>
      </c>
      <c r="BF637" s="34">
        <f t="shared" si="425"/>
        <v>0.11122911496996921</v>
      </c>
      <c r="BG637" s="34">
        <f t="shared" si="426"/>
        <v>-0.258133953880894</v>
      </c>
      <c r="BH637" s="34">
        <f t="shared" si="427"/>
        <v>-0.11506432621005545</v>
      </c>
      <c r="BI637" s="19">
        <f t="shared" si="435"/>
        <v>-0.23449405485655653</v>
      </c>
      <c r="BJ637" s="19">
        <f t="shared" si="436"/>
        <v>-0.68607847363435359</v>
      </c>
      <c r="BK637" s="19">
        <f t="shared" si="437"/>
        <v>-0.35751097190217057</v>
      </c>
      <c r="BL637" s="19">
        <f t="shared" si="438"/>
        <v>1.2519532894577606E-2</v>
      </c>
      <c r="BM637" s="19">
        <f t="shared" si="439"/>
        <v>-0.23403212021005351</v>
      </c>
      <c r="BN637" s="19">
        <f t="shared" si="440"/>
        <v>0.23681113358173536</v>
      </c>
      <c r="BO637" s="19">
        <f t="shared" si="441"/>
        <v>0.58203669085389731</v>
      </c>
      <c r="BP637" s="19">
        <f t="shared" si="442"/>
        <v>-9.3735612074247882E-3</v>
      </c>
      <c r="BQ637" s="19">
        <f t="shared" si="443"/>
        <v>2.7950850402305244E-2</v>
      </c>
      <c r="BR637" s="19">
        <f t="shared" si="444"/>
        <v>-9.517017254798249E-2</v>
      </c>
      <c r="BS637" s="19">
        <f t="shared" si="445"/>
        <v>-4.7480296657702981E-2</v>
      </c>
      <c r="BT637" s="19">
        <f>IF(AND('[1]Ponderación por derecho'!$B$13&lt;&gt;1,'[1]Ponderación por derecho'!$B$13&lt;&gt;0),"Error ponderación",IFERROR(IF(SUM($BI$1126:$BS$1126)=0,0,SUMPRODUCT($BI$1126:$BS$1126,BI637:BS637)),""))</f>
        <v>0.22484599077459855</v>
      </c>
      <c r="BU637" s="34">
        <f t="shared" si="446"/>
        <v>0.23233786937149689</v>
      </c>
      <c r="BV637" s="16">
        <f t="shared" si="447"/>
        <v>0</v>
      </c>
      <c r="BW637" s="34">
        <f t="shared" si="428"/>
        <v>-0.78697285327406696</v>
      </c>
      <c r="BX637" s="34">
        <f t="shared" si="429"/>
        <v>-4.9445016137495273E-2</v>
      </c>
      <c r="BY637" s="34">
        <f t="shared" si="448"/>
        <v>0.73585719375712888</v>
      </c>
      <c r="BZ637" s="34">
        <f t="shared" si="449"/>
        <v>3.3520225218144462E-2</v>
      </c>
      <c r="CA637" s="19">
        <f t="shared" si="430"/>
        <v>2.4550441762901058E-2</v>
      </c>
      <c r="CB637" s="16"/>
      <c r="CC637" s="5">
        <f t="shared" si="431"/>
        <v>41791</v>
      </c>
      <c r="CD637" s="6">
        <f t="shared" si="432"/>
        <v>3.9032257404063861E-4</v>
      </c>
      <c r="CE637" s="19">
        <f t="shared" si="433"/>
        <v>1.6065656332171272</v>
      </c>
      <c r="CF637" s="4">
        <f t="shared" si="434"/>
        <v>6.2707883332253759E-4</v>
      </c>
      <c r="CG637" s="3">
        <f>IF('Ponderación por derecho'!$D$20="Error ponderación","",CF637/$CF$1127)</f>
        <v>4.2128200345316509E-4</v>
      </c>
      <c r="CH637" s="39"/>
    </row>
    <row r="638" spans="1:86" ht="18.95" customHeight="1">
      <c r="A638" s="7">
        <v>41797</v>
      </c>
      <c r="B638" s="7" t="s">
        <v>481</v>
      </c>
      <c r="C638" s="7" t="s">
        <v>486</v>
      </c>
      <c r="D638" s="5">
        <v>0</v>
      </c>
      <c r="E638" s="5">
        <v>1209</v>
      </c>
      <c r="F638" s="5">
        <v>56.418109999999999</v>
      </c>
      <c r="G638" s="5">
        <v>52.127180000000003</v>
      </c>
      <c r="H638" s="5">
        <v>75.593369999999993</v>
      </c>
      <c r="I638" s="5">
        <v>9.8074300000000001</v>
      </c>
      <c r="J638" s="5">
        <v>12.6198</v>
      </c>
      <c r="K638" s="85">
        <v>1.0101499999999999E-2</v>
      </c>
      <c r="L638" s="85">
        <v>6.6394000000000002E-3</v>
      </c>
      <c r="M638" s="85">
        <v>6.3418000000000002E-2</v>
      </c>
      <c r="N638" s="85">
        <v>9.4830000000000001E-4</v>
      </c>
      <c r="O638" s="85">
        <v>6.9768E-3</v>
      </c>
      <c r="P638" s="85">
        <v>2.0376999999999999E-2</v>
      </c>
      <c r="Q638" s="85">
        <v>6.8380000000000003E-4</v>
      </c>
      <c r="R638" s="85">
        <v>6.0920000000000002E-3</v>
      </c>
      <c r="S638" s="85">
        <v>1.0809000000000001E-3</v>
      </c>
      <c r="T638" s="5">
        <v>0.99576629999999999</v>
      </c>
      <c r="U638" s="5">
        <v>0.16765450000000001</v>
      </c>
      <c r="V638" s="5">
        <v>0.78916169999999997</v>
      </c>
      <c r="W638" s="5">
        <v>0.64944959999999996</v>
      </c>
      <c r="X638" s="5">
        <v>0.76206609999999997</v>
      </c>
      <c r="Y638" s="5">
        <v>0.85605419999999999</v>
      </c>
      <c r="Z638" s="5">
        <v>0.13333329999999999</v>
      </c>
      <c r="AA638" s="5">
        <v>0</v>
      </c>
      <c r="AB638" s="5">
        <v>0</v>
      </c>
      <c r="AC638" s="5">
        <v>0.45019999999999999</v>
      </c>
      <c r="AD638" s="40">
        <v>241271.21588089329</v>
      </c>
      <c r="AE638" s="19">
        <v>0.84811320000000001</v>
      </c>
      <c r="AF638" s="5">
        <v>1</v>
      </c>
      <c r="AG638" s="5">
        <v>0</v>
      </c>
      <c r="AH638" s="32">
        <v>0</v>
      </c>
      <c r="AI638" s="32">
        <v>0</v>
      </c>
      <c r="AJ638" s="32">
        <v>0</v>
      </c>
      <c r="AK638" s="16"/>
      <c r="AL638" s="34">
        <f t="shared" si="405"/>
        <v>-0.79589486443077262</v>
      </c>
      <c r="AM638" s="34">
        <f t="shared" si="406"/>
        <v>-0.41101580131530324</v>
      </c>
      <c r="AN638" s="34">
        <f t="shared" si="407"/>
        <v>0.14268113548778388</v>
      </c>
      <c r="AO638" s="34">
        <f t="shared" si="408"/>
        <v>-0.88301638829412332</v>
      </c>
      <c r="AP638" s="34">
        <f t="shared" si="409"/>
        <v>-0.92358415211072364</v>
      </c>
      <c r="AQ638" s="34">
        <f t="shared" si="410"/>
        <v>-0.10715142545099927</v>
      </c>
      <c r="AR638" s="34">
        <f t="shared" si="411"/>
        <v>-0.37675410684473437</v>
      </c>
      <c r="AS638" s="34">
        <f t="shared" si="412"/>
        <v>2.6817275400478874E-2</v>
      </c>
      <c r="AT638" s="34">
        <f t="shared" si="413"/>
        <v>-0.12898917497681739</v>
      </c>
      <c r="AU638" s="34">
        <f t="shared" si="414"/>
        <v>-0.25268766307925794</v>
      </c>
      <c r="AV638" s="34">
        <f t="shared" si="415"/>
        <v>-0.15543517447249228</v>
      </c>
      <c r="AW638" s="34">
        <f t="shared" si="416"/>
        <v>-0.39249430372382715</v>
      </c>
      <c r="AX638" s="34">
        <f t="shared" si="417"/>
        <v>-7.4567334276179733E-3</v>
      </c>
      <c r="AY638" s="34">
        <f t="shared" si="418"/>
        <v>-0.16814725988289242</v>
      </c>
      <c r="AZ638" s="34">
        <f t="shared" si="419"/>
        <v>0.93420056534118101</v>
      </c>
      <c r="BA638" s="34">
        <f t="shared" si="420"/>
        <v>-0.36019265278126039</v>
      </c>
      <c r="BB638" s="34">
        <f t="shared" si="421"/>
        <v>-0.27549331079002176</v>
      </c>
      <c r="BC638" s="34">
        <f t="shared" si="422"/>
        <v>0.1912219455822077</v>
      </c>
      <c r="BD638" s="34">
        <f t="shared" si="423"/>
        <v>-0.53919222073692408</v>
      </c>
      <c r="BE638" s="34">
        <f t="shared" si="424"/>
        <v>-8.765888684868256E-2</v>
      </c>
      <c r="BF638" s="34">
        <f t="shared" si="425"/>
        <v>0.31779191434378479</v>
      </c>
      <c r="BG638" s="34">
        <f t="shared" si="426"/>
        <v>-0.258133953880894</v>
      </c>
      <c r="BH638" s="34">
        <f t="shared" si="427"/>
        <v>-0.11506432621005545</v>
      </c>
      <c r="BI638" s="19">
        <f t="shared" si="435"/>
        <v>-0.10822098091482525</v>
      </c>
      <c r="BJ638" s="19">
        <f t="shared" si="436"/>
        <v>-0.35442107298335307</v>
      </c>
      <c r="BK638" s="19">
        <f t="shared" si="437"/>
        <v>-0.19261854781602869</v>
      </c>
      <c r="BL638" s="19">
        <f t="shared" si="438"/>
        <v>-0.462442019703795</v>
      </c>
      <c r="BM638" s="19">
        <f t="shared" si="439"/>
        <v>-0.57182134530896855</v>
      </c>
      <c r="BN638" s="19">
        <f t="shared" si="440"/>
        <v>-0.3463296419173158</v>
      </c>
      <c r="BO638" s="19">
        <f t="shared" si="441"/>
        <v>-0.1137700422255898</v>
      </c>
      <c r="BP638" s="19">
        <f t="shared" si="442"/>
        <v>-0.4016757989291953</v>
      </c>
      <c r="BQ638" s="19">
        <f t="shared" si="443"/>
        <v>-0.21541673665662672</v>
      </c>
      <c r="BR638" s="19">
        <f t="shared" si="444"/>
        <v>-0.40739202606485297</v>
      </c>
      <c r="BS638" s="19">
        <f t="shared" si="445"/>
        <v>-0.35970215017457347</v>
      </c>
      <c r="BT638" s="19">
        <f>IF(AND('[1]Ponderación por derecho'!$B$13&lt;&gt;1,'[1]Ponderación por derecho'!$B$13&lt;&gt;0),"Error ponderación",IFERROR(IF(SUM($BI$1126:$BS$1126)=0,0,SUMPRODUCT($BI$1126:$BS$1126,BI638:BS638)),""))</f>
        <v>-0.23166812828466024</v>
      </c>
      <c r="BU638" s="34">
        <f t="shared" si="446"/>
        <v>-0.22889510469160559</v>
      </c>
      <c r="BV638" s="16">
        <f t="shared" si="447"/>
        <v>0</v>
      </c>
      <c r="BW638" s="34">
        <f t="shared" si="428"/>
        <v>-0.89988005601234544</v>
      </c>
      <c r="BX638" s="34">
        <f t="shared" si="429"/>
        <v>-3.5966498148055942E-2</v>
      </c>
      <c r="BY638" s="34">
        <f t="shared" si="448"/>
        <v>0.73585719375712888</v>
      </c>
      <c r="BZ638" s="34">
        <f t="shared" si="449"/>
        <v>6.6663120134424173E-2</v>
      </c>
      <c r="CA638" s="19">
        <f t="shared" si="430"/>
        <v>4.9741797480314209E-2</v>
      </c>
      <c r="CB638" s="16"/>
      <c r="CC638" s="5">
        <f t="shared" si="431"/>
        <v>41797</v>
      </c>
      <c r="CD638" s="6">
        <f t="shared" si="432"/>
        <v>1.7680779018925893E-4</v>
      </c>
      <c r="CE638" s="19">
        <f t="shared" si="433"/>
        <v>1.0784015369620683</v>
      </c>
      <c r="CF638" s="4">
        <f t="shared" si="434"/>
        <v>1.9066979268696373E-4</v>
      </c>
      <c r="CG638" s="3">
        <f>IF('Ponderación por derecho'!$D$20="Error ponderación","",CF638/$CF$1127)</f>
        <v>1.2809514209810401E-4</v>
      </c>
      <c r="CH638" s="39"/>
    </row>
    <row r="639" spans="1:86" ht="18.95" customHeight="1">
      <c r="A639" s="7">
        <v>41799</v>
      </c>
      <c r="B639" s="7" t="s">
        <v>481</v>
      </c>
      <c r="C639" s="7" t="s">
        <v>485</v>
      </c>
      <c r="D639" s="5">
        <v>0</v>
      </c>
      <c r="E639" s="5">
        <v>1179</v>
      </c>
      <c r="F639" s="5">
        <v>78.090670000000003</v>
      </c>
      <c r="G639" s="5">
        <v>61.111350000000002</v>
      </c>
      <c r="H639" s="5">
        <v>79.677700000000002</v>
      </c>
      <c r="I639" s="5">
        <v>14.4565</v>
      </c>
      <c r="J639" s="5">
        <v>27.031690000000001</v>
      </c>
      <c r="K639" s="85">
        <v>4.9667000000000001E-3</v>
      </c>
      <c r="L639" s="85">
        <v>8.6595000000000005E-3</v>
      </c>
      <c r="M639" s="85">
        <v>8.6513000000000007E-2</v>
      </c>
      <c r="N639" s="85">
        <v>0</v>
      </c>
      <c r="O639" s="85">
        <v>2.6686000000000001E-3</v>
      </c>
      <c r="P639" s="85">
        <v>1.36434E-2</v>
      </c>
      <c r="Q639" s="85">
        <v>2.0731E-3</v>
      </c>
      <c r="R639" s="85">
        <v>9.7550000000000002E-4</v>
      </c>
      <c r="S639" s="85">
        <v>1.1084000000000001E-3</v>
      </c>
      <c r="T639" s="5">
        <v>0.907559</v>
      </c>
      <c r="U639" s="5">
        <v>8.5219100000000006E-2</v>
      </c>
      <c r="V639" s="5">
        <v>0.78237840000000003</v>
      </c>
      <c r="W639" s="5">
        <v>0.62542129999999996</v>
      </c>
      <c r="X639" s="5">
        <v>0.84978339999999997</v>
      </c>
      <c r="Y639" s="5">
        <v>0.91092919999999999</v>
      </c>
      <c r="Z639" s="5">
        <v>0.1805766</v>
      </c>
      <c r="AA639" s="5">
        <v>1.272265E-2</v>
      </c>
      <c r="AB639" s="5">
        <v>5.0890600000000003E-3</v>
      </c>
      <c r="AC639" s="5">
        <v>0.53920000000000001</v>
      </c>
      <c r="AD639" s="40">
        <v>83099.236641221374</v>
      </c>
      <c r="AE639" s="19">
        <v>0.84811320000000001</v>
      </c>
      <c r="AF639" s="5">
        <v>1</v>
      </c>
      <c r="AG639" s="5">
        <v>0</v>
      </c>
      <c r="AH639" s="32">
        <v>0</v>
      </c>
      <c r="AI639" s="32">
        <v>0</v>
      </c>
      <c r="AJ639" s="32">
        <v>1</v>
      </c>
      <c r="AK639" s="16"/>
      <c r="AL639" s="34">
        <f t="shared" si="405"/>
        <v>0.52706100764322428</v>
      </c>
      <c r="AM639" s="34">
        <f t="shared" si="406"/>
        <v>0.49145233532006627</v>
      </c>
      <c r="AN639" s="34">
        <f t="shared" si="407"/>
        <v>0.63379616094602309</v>
      </c>
      <c r="AO639" s="34">
        <f t="shared" si="408"/>
        <v>-0.46806141150424363</v>
      </c>
      <c r="AP639" s="34">
        <f t="shared" si="409"/>
        <v>0.16494387293349155</v>
      </c>
      <c r="AQ639" s="34">
        <f t="shared" si="410"/>
        <v>-0.25240479856045167</v>
      </c>
      <c r="AR639" s="34">
        <f t="shared" si="411"/>
        <v>-0.30605548982770209</v>
      </c>
      <c r="AS639" s="34">
        <f t="shared" si="412"/>
        <v>0.38615563853035767</v>
      </c>
      <c r="AT639" s="34">
        <f t="shared" si="413"/>
        <v>-0.15074875333706975</v>
      </c>
      <c r="AU639" s="34">
        <f t="shared" si="414"/>
        <v>-0.36213470200382214</v>
      </c>
      <c r="AV639" s="34">
        <f t="shared" si="415"/>
        <v>-0.31846729798723472</v>
      </c>
      <c r="AW639" s="34">
        <f t="shared" si="416"/>
        <v>-0.35357297601225557</v>
      </c>
      <c r="AX639" s="34">
        <f t="shared" si="417"/>
        <v>-0.1708547620743405</v>
      </c>
      <c r="AY639" s="34">
        <f t="shared" si="418"/>
        <v>-0.16707954629748872</v>
      </c>
      <c r="AZ639" s="34">
        <f t="shared" si="419"/>
        <v>-0.59816849047084575</v>
      </c>
      <c r="BA639" s="34">
        <f t="shared" si="420"/>
        <v>-1.1437791660336167</v>
      </c>
      <c r="BB639" s="34">
        <f t="shared" si="421"/>
        <v>-0.44188109225326461</v>
      </c>
      <c r="BC639" s="34">
        <f t="shared" si="422"/>
        <v>-7.7108247850997153E-2</v>
      </c>
      <c r="BD639" s="34">
        <f t="shared" si="423"/>
        <v>0.51204325685237728</v>
      </c>
      <c r="BE639" s="34">
        <f t="shared" si="424"/>
        <v>0.75138537748501788</v>
      </c>
      <c r="BF639" s="34">
        <f t="shared" si="425"/>
        <v>0.79044412024869892</v>
      </c>
      <c r="BG639" s="34">
        <f t="shared" si="426"/>
        <v>0.73637086327280377</v>
      </c>
      <c r="BH639" s="34">
        <f t="shared" si="427"/>
        <v>1.1791172918726689E-2</v>
      </c>
      <c r="BI639" s="19">
        <f t="shared" si="435"/>
        <v>-0.25412926788268181</v>
      </c>
      <c r="BJ639" s="19">
        <f t="shared" si="436"/>
        <v>-8.5494748920300137E-2</v>
      </c>
      <c r="BK639" s="19">
        <f t="shared" si="437"/>
        <v>0.27870279944086163</v>
      </c>
      <c r="BL639" s="19">
        <f t="shared" si="438"/>
        <v>0.18815612715307728</v>
      </c>
      <c r="BM639" s="19">
        <f t="shared" si="439"/>
        <v>0.10495080926068223</v>
      </c>
      <c r="BN639" s="19">
        <f t="shared" si="440"/>
        <v>0.3199930290470025</v>
      </c>
      <c r="BO639" s="19">
        <f t="shared" si="441"/>
        <v>-0.47326762599578159</v>
      </c>
      <c r="BP639" s="19">
        <f t="shared" si="442"/>
        <v>0.1781031227844419</v>
      </c>
      <c r="BQ639" s="19">
        <f t="shared" si="443"/>
        <v>0.38347519386481149</v>
      </c>
      <c r="BR639" s="19">
        <f t="shared" si="444"/>
        <v>0.36545077487284638</v>
      </c>
      <c r="BS639" s="19">
        <f t="shared" si="445"/>
        <v>0.12392421142148741</v>
      </c>
      <c r="BT639" s="19">
        <f>IF(AND('[1]Ponderación por derecho'!$B$13&lt;&gt;1,'[1]Ponderación por derecho'!$B$13&lt;&gt;0),"Error ponderación",IFERROR(IF(SUM($BI$1126:$BS$1126)=0,0,SUMPRODUCT($BI$1126:$BS$1126,BI639:BS639)),""))</f>
        <v>-0.15773485406785009</v>
      </c>
      <c r="BU639" s="34">
        <f t="shared" si="446"/>
        <v>-0.15419760350694725</v>
      </c>
      <c r="BV639" s="16">
        <f t="shared" si="447"/>
        <v>0</v>
      </c>
      <c r="BW639" s="34">
        <f t="shared" si="428"/>
        <v>0.38842007779621185</v>
      </c>
      <c r="BX639" s="34">
        <f t="shared" si="429"/>
        <v>-4.4871857249830296E-2</v>
      </c>
      <c r="BY639" s="34">
        <f t="shared" si="448"/>
        <v>0.73585719375712888</v>
      </c>
      <c r="BZ639" s="34">
        <f t="shared" si="449"/>
        <v>-0.35980180476783685</v>
      </c>
      <c r="CA639" s="19">
        <f t="shared" si="430"/>
        <v>-0.27440700277840113</v>
      </c>
      <c r="CB639" s="16"/>
      <c r="CC639" s="5">
        <f t="shared" si="431"/>
        <v>41799</v>
      </c>
      <c r="CD639" s="6">
        <f t="shared" si="432"/>
        <v>1.7242050011012099E-4</v>
      </c>
      <c r="CE639" s="19">
        <f t="shared" si="433"/>
        <v>1.0960145256806664</v>
      </c>
      <c r="CF639" s="4">
        <f t="shared" si="434"/>
        <v>1.8897537264581755E-4</v>
      </c>
      <c r="CG639" s="3">
        <f>IF('Ponderación por derecho'!$D$20="Error ponderación","",CF639/$CF$1127)</f>
        <v>1.2695680249597921E-4</v>
      </c>
      <c r="CH639" s="39"/>
    </row>
    <row r="640" spans="1:86" ht="18.95" customHeight="1">
      <c r="A640" s="7">
        <v>41801</v>
      </c>
      <c r="B640" s="7" t="s">
        <v>481</v>
      </c>
      <c r="C640" s="7" t="s">
        <v>484</v>
      </c>
      <c r="D640" s="5">
        <v>0</v>
      </c>
      <c r="E640" s="5">
        <v>967</v>
      </c>
      <c r="F640" s="5">
        <v>71.970439999999996</v>
      </c>
      <c r="G640" s="5">
        <v>56.078719999999997</v>
      </c>
      <c r="H640" s="5">
        <v>72.782070000000004</v>
      </c>
      <c r="I640" s="5">
        <v>16.811779999999999</v>
      </c>
      <c r="J640" s="5">
        <v>20.534269999999999</v>
      </c>
      <c r="K640" s="85">
        <v>6.0556000000000004E-3</v>
      </c>
      <c r="L640" s="85">
        <v>6.7365000000000003E-3</v>
      </c>
      <c r="M640" s="85">
        <v>9.3865500000000004E-2</v>
      </c>
      <c r="N640" s="85">
        <v>7.7603000000000004E-3</v>
      </c>
      <c r="O640" s="85">
        <v>3.5904000000000001E-3</v>
      </c>
      <c r="P640" s="85">
        <v>3.5976599999999997E-2</v>
      </c>
      <c r="Q640" s="85">
        <v>3.882E-4</v>
      </c>
      <c r="R640" s="85">
        <v>0</v>
      </c>
      <c r="S640" s="85">
        <v>1.394E-4</v>
      </c>
      <c r="T640" s="5">
        <v>0.959596</v>
      </c>
      <c r="U640" s="5">
        <v>0.13737369999999999</v>
      </c>
      <c r="V640" s="5">
        <v>0.77272730000000001</v>
      </c>
      <c r="W640" s="5">
        <v>0.64141420000000005</v>
      </c>
      <c r="X640" s="5">
        <v>0.83838389999999996</v>
      </c>
      <c r="Y640" s="5">
        <v>0.86262629999999996</v>
      </c>
      <c r="Z640" s="5">
        <v>7.4889800000000006E-2</v>
      </c>
      <c r="AA640" s="5">
        <v>0</v>
      </c>
      <c r="AB640" s="5">
        <v>0</v>
      </c>
      <c r="AC640" s="5">
        <v>0.51080000000000003</v>
      </c>
      <c r="AD640" s="40">
        <v>678687.69389865559</v>
      </c>
      <c r="AE640" s="19">
        <v>0.96603779999999995</v>
      </c>
      <c r="AF640" s="5">
        <v>0</v>
      </c>
      <c r="AG640" s="5">
        <v>0</v>
      </c>
      <c r="AH640" s="32">
        <v>0</v>
      </c>
      <c r="AI640" s="32">
        <v>0</v>
      </c>
      <c r="AJ640" s="32">
        <v>1</v>
      </c>
      <c r="AK640" s="16"/>
      <c r="AL640" s="34">
        <f t="shared" si="405"/>
        <v>0.15346443128383505</v>
      </c>
      <c r="AM640" s="34">
        <f t="shared" si="406"/>
        <v>-1.4079975230075174E-2</v>
      </c>
      <c r="AN640" s="34">
        <f t="shared" si="407"/>
        <v>-0.19536002942071751</v>
      </c>
      <c r="AO640" s="34">
        <f t="shared" si="408"/>
        <v>-0.25783976336092312</v>
      </c>
      <c r="AP640" s="34">
        <f t="shared" si="409"/>
        <v>-0.32580534597414557</v>
      </c>
      <c r="AQ640" s="34">
        <f t="shared" si="410"/>
        <v>-0.22160196340058511</v>
      </c>
      <c r="AR640" s="34">
        <f t="shared" si="411"/>
        <v>-0.37335584155472212</v>
      </c>
      <c r="AS640" s="34">
        <f t="shared" si="412"/>
        <v>0.50055422328517174</v>
      </c>
      <c r="AT640" s="34">
        <f t="shared" si="413"/>
        <v>2.7318162142278998E-2</v>
      </c>
      <c r="AU640" s="34">
        <f t="shared" si="414"/>
        <v>-0.33871696826800129</v>
      </c>
      <c r="AV640" s="34">
        <f t="shared" si="415"/>
        <v>0.22225817143171595</v>
      </c>
      <c r="AW640" s="34">
        <f t="shared" si="416"/>
        <v>-0.40077555649251678</v>
      </c>
      <c r="AX640" s="34">
        <f t="shared" si="417"/>
        <v>-0.20200785050292994</v>
      </c>
      <c r="AY640" s="34">
        <f t="shared" si="418"/>
        <v>-0.20470189045225984</v>
      </c>
      <c r="AZ640" s="34">
        <f t="shared" si="419"/>
        <v>0.30583705733858102</v>
      </c>
      <c r="BA640" s="34">
        <f t="shared" si="420"/>
        <v>-0.64802562854764201</v>
      </c>
      <c r="BB640" s="34">
        <f t="shared" si="421"/>
        <v>-0.67861323113550809</v>
      </c>
      <c r="BC640" s="34">
        <f t="shared" si="422"/>
        <v>0.10148857133962079</v>
      </c>
      <c r="BD640" s="34">
        <f t="shared" si="423"/>
        <v>0.37542757412184125</v>
      </c>
      <c r="BE640" s="34">
        <f t="shared" si="424"/>
        <v>1.2829182575052946E-2</v>
      </c>
      <c r="BF640" s="34">
        <f t="shared" si="425"/>
        <v>-0.26691425977622441</v>
      </c>
      <c r="BG640" s="34">
        <f t="shared" si="426"/>
        <v>-0.258133953880894</v>
      </c>
      <c r="BH640" s="34">
        <f t="shared" si="427"/>
        <v>-0.11506432621005545</v>
      </c>
      <c r="BI640" s="19">
        <f t="shared" si="435"/>
        <v>-0.3549958737896482</v>
      </c>
      <c r="BJ640" s="19">
        <f t="shared" si="436"/>
        <v>-0.35534968264010175</v>
      </c>
      <c r="BK640" s="19">
        <f t="shared" si="437"/>
        <v>0.2518357419695425</v>
      </c>
      <c r="BL640" s="19">
        <f t="shared" si="438"/>
        <v>9.0391296713057026E-2</v>
      </c>
      <c r="BM640" s="19">
        <f t="shared" si="439"/>
        <v>-9.636491337343521E-2</v>
      </c>
      <c r="BN640" s="19">
        <f t="shared" si="440"/>
        <v>0.12951726176353465</v>
      </c>
      <c r="BO640" s="19">
        <f t="shared" si="441"/>
        <v>-0.11759275417161963</v>
      </c>
      <c r="BP640" s="19">
        <f t="shared" si="442"/>
        <v>-2.4271709609547443E-2</v>
      </c>
      <c r="BQ640" s="19">
        <f t="shared" si="443"/>
        <v>-0.10605057298154974</v>
      </c>
      <c r="BR640" s="19">
        <f t="shared" si="444"/>
        <v>-0.10312380434977293</v>
      </c>
      <c r="BS640" s="19">
        <f t="shared" si="445"/>
        <v>-5.5433928459493409E-2</v>
      </c>
      <c r="BT640" s="19">
        <f>IF(AND('[1]Ponderación por derecho'!$B$13&lt;&gt;1,'[1]Ponderación por derecho'!$B$13&lt;&gt;0),"Error ponderación",IFERROR(IF(SUM($BI$1126:$BS$1126)=0,0,SUMPRODUCT($BI$1126:$BS$1126,BI640:BS640)),""))</f>
        <v>-9.1011135084769768E-2</v>
      </c>
      <c r="BU640" s="34">
        <f t="shared" si="446"/>
        <v>-8.6784180652610537E-2</v>
      </c>
      <c r="BV640" s="16">
        <f t="shared" si="447"/>
        <v>0</v>
      </c>
      <c r="BW640" s="34">
        <f t="shared" si="428"/>
        <v>-2.2677942430338612E-2</v>
      </c>
      <c r="BX640" s="34">
        <f t="shared" si="429"/>
        <v>-1.1339185317386471E-2</v>
      </c>
      <c r="BY640" s="34">
        <f t="shared" si="448"/>
        <v>1.2229970409320479</v>
      </c>
      <c r="BZ640" s="34">
        <f t="shared" si="449"/>
        <v>-0.39632663772810761</v>
      </c>
      <c r="CA640" s="19">
        <f t="shared" si="430"/>
        <v>-0.302168912591817</v>
      </c>
      <c r="CB640" s="16"/>
      <c r="CC640" s="5">
        <f t="shared" si="431"/>
        <v>41801</v>
      </c>
      <c r="CD640" s="6">
        <f t="shared" si="432"/>
        <v>1.4141698355087955E-4</v>
      </c>
      <c r="CE640" s="19">
        <f t="shared" si="433"/>
        <v>0.8725382069213834</v>
      </c>
      <c r="CF640" s="4">
        <f t="shared" si="434"/>
        <v>1.2339172125571521E-4</v>
      </c>
      <c r="CG640" s="3">
        <f>IF('Ponderación por derecho'!$D$20="Error ponderación","",CF640/$CF$1127)</f>
        <v>8.2896613277018281E-5</v>
      </c>
      <c r="CH640" s="39"/>
    </row>
    <row r="641" spans="1:86" ht="18.95" customHeight="1">
      <c r="A641" s="7">
        <v>41807</v>
      </c>
      <c r="B641" s="7" t="s">
        <v>481</v>
      </c>
      <c r="C641" s="7" t="s">
        <v>483</v>
      </c>
      <c r="D641" s="5">
        <v>0</v>
      </c>
      <c r="E641" s="5">
        <v>2399</v>
      </c>
      <c r="F641" s="5">
        <v>66.404399999999995</v>
      </c>
      <c r="G641" s="5">
        <v>55.248609999999999</v>
      </c>
      <c r="H641" s="5">
        <v>78.355109999999996</v>
      </c>
      <c r="I641" s="5">
        <v>13.049860000000001</v>
      </c>
      <c r="J641" s="5">
        <v>15.515409999999999</v>
      </c>
      <c r="K641" s="85">
        <v>5.0445999999999998E-3</v>
      </c>
      <c r="L641" s="85">
        <v>8.7606999999999997E-3</v>
      </c>
      <c r="M641" s="85">
        <v>1.28375E-2</v>
      </c>
      <c r="N641" s="85">
        <v>1.738E-4</v>
      </c>
      <c r="O641" s="85">
        <v>3.2813999999999999E-3</v>
      </c>
      <c r="P641" s="85">
        <v>2.1035600000000002E-2</v>
      </c>
      <c r="Q641" s="85">
        <v>4.2299E-3</v>
      </c>
      <c r="R641" s="85">
        <v>7.9900000000000001E-4</v>
      </c>
      <c r="S641" s="85">
        <v>1.429E-4</v>
      </c>
      <c r="T641" s="5">
        <v>0.93831039999999999</v>
      </c>
      <c r="U641" s="5">
        <v>0.1701375</v>
      </c>
      <c r="V641" s="5">
        <v>0.74734769999999995</v>
      </c>
      <c r="W641" s="5">
        <v>0.6263261</v>
      </c>
      <c r="X641" s="5">
        <v>0.82907660000000005</v>
      </c>
      <c r="Y641" s="5">
        <v>0.86522589999999999</v>
      </c>
      <c r="Z641" s="5">
        <v>1.8691599999999999E-2</v>
      </c>
      <c r="AA641" s="5">
        <v>0</v>
      </c>
      <c r="AB641" s="5">
        <v>8.3367999999999995E-4</v>
      </c>
      <c r="AC641" s="5">
        <v>0.57399999999999995</v>
      </c>
      <c r="AD641" s="40">
        <v>0</v>
      </c>
      <c r="AE641" s="19">
        <v>0.84811320000000001</v>
      </c>
      <c r="AF641" s="5">
        <v>1</v>
      </c>
      <c r="AG641" s="5">
        <v>0</v>
      </c>
      <c r="AH641" s="32">
        <v>0</v>
      </c>
      <c r="AI641" s="32">
        <v>0</v>
      </c>
      <c r="AJ641" s="32">
        <v>0</v>
      </c>
      <c r="AK641" s="16"/>
      <c r="AL641" s="34">
        <f t="shared" si="405"/>
        <v>-0.18630278136657399</v>
      </c>
      <c r="AM641" s="34">
        <f t="shared" si="406"/>
        <v>-9.7465287941475853E-2</v>
      </c>
      <c r="AN641" s="34">
        <f t="shared" si="407"/>
        <v>0.47476302172347895</v>
      </c>
      <c r="AO641" s="34">
        <f t="shared" si="408"/>
        <v>-0.59361174061344535</v>
      </c>
      <c r="AP641" s="34">
        <f t="shared" si="409"/>
        <v>-0.70487913600261576</v>
      </c>
      <c r="AQ641" s="34">
        <f t="shared" si="410"/>
        <v>-0.25020116107404006</v>
      </c>
      <c r="AR641" s="34">
        <f t="shared" si="411"/>
        <v>-0.30251373444820423</v>
      </c>
      <c r="AS641" s="34">
        <f t="shared" si="412"/>
        <v>-0.76017185974958956</v>
      </c>
      <c r="AT641" s="34">
        <f t="shared" si="413"/>
        <v>-0.14676075932777749</v>
      </c>
      <c r="AU641" s="34">
        <f t="shared" si="414"/>
        <v>-0.34656691372728599</v>
      </c>
      <c r="AV641" s="34">
        <f t="shared" si="415"/>
        <v>-0.13948932729612157</v>
      </c>
      <c r="AW641" s="34">
        <f t="shared" si="416"/>
        <v>-0.29315008706939405</v>
      </c>
      <c r="AX641" s="34">
        <f t="shared" si="417"/>
        <v>-0.17649137930411601</v>
      </c>
      <c r="AY641" s="34">
        <f t="shared" si="418"/>
        <v>-0.20456599963229935</v>
      </c>
      <c r="AZ641" s="34">
        <f t="shared" si="419"/>
        <v>-6.3944069329988459E-2</v>
      </c>
      <c r="BA641" s="34">
        <f t="shared" si="420"/>
        <v>-0.33659059210822928</v>
      </c>
      <c r="BB641" s="34">
        <f t="shared" si="421"/>
        <v>-1.3011502468099685</v>
      </c>
      <c r="BC641" s="34">
        <f t="shared" si="422"/>
        <v>-6.7004114016378222E-2</v>
      </c>
      <c r="BD641" s="34">
        <f t="shared" si="423"/>
        <v>0.26388556404439006</v>
      </c>
      <c r="BE641" s="34">
        <f t="shared" si="424"/>
        <v>5.2577327806249609E-2</v>
      </c>
      <c r="BF641" s="34">
        <f t="shared" si="425"/>
        <v>-0.82915701584714951</v>
      </c>
      <c r="BG641" s="34">
        <f t="shared" si="426"/>
        <v>-0.258133953880894</v>
      </c>
      <c r="BH641" s="34">
        <f t="shared" si="427"/>
        <v>-9.4283102857671497E-2</v>
      </c>
      <c r="BI641" s="19">
        <f t="shared" si="435"/>
        <v>-3.734291048626346E-2</v>
      </c>
      <c r="BJ641" s="19">
        <f t="shared" si="436"/>
        <v>-0.56704308973321627</v>
      </c>
      <c r="BK641" s="19">
        <f t="shared" si="437"/>
        <v>-0.33782625171084724</v>
      </c>
      <c r="BL641" s="19">
        <f t="shared" si="438"/>
        <v>-0.16653177034717576</v>
      </c>
      <c r="BM641" s="19">
        <f t="shared" si="439"/>
        <v>-0.26252016189517052</v>
      </c>
      <c r="BN641" s="19">
        <f t="shared" si="440"/>
        <v>-9.1071593618815325E-2</v>
      </c>
      <c r="BO641" s="19">
        <f t="shared" si="441"/>
        <v>-0.31690196567094259</v>
      </c>
      <c r="BP641" s="19">
        <f t="shared" si="442"/>
        <v>-0.18139708033534502</v>
      </c>
      <c r="BQ641" s="19">
        <f t="shared" si="443"/>
        <v>-0.40667526561534095</v>
      </c>
      <c r="BR641" s="19">
        <f t="shared" si="444"/>
        <v>-0.21633424495992246</v>
      </c>
      <c r="BS641" s="19">
        <f t="shared" si="445"/>
        <v>-0.16171729461884829</v>
      </c>
      <c r="BT641" s="19">
        <f>IF(AND('[1]Ponderación por derecho'!$B$13&lt;&gt;1,'[1]Ponderación por derecho'!$B$13&lt;&gt;0),"Error ponderación",IFERROR(IF(SUM($BI$1126:$BS$1126)=0,0,SUMPRODUCT($BI$1126:$BS$1126,BI641:BS641)),""))</f>
        <v>-0.29918107886775913</v>
      </c>
      <c r="BU641" s="34">
        <f t="shared" si="446"/>
        <v>-0.29710591720576551</v>
      </c>
      <c r="BV641" s="16">
        <f t="shared" si="447"/>
        <v>0</v>
      </c>
      <c r="BW641" s="34">
        <f t="shared" si="428"/>
        <v>0.89215990539775913</v>
      </c>
      <c r="BX641" s="34">
        <f t="shared" si="429"/>
        <v>-4.9550489627895586E-2</v>
      </c>
      <c r="BY641" s="34">
        <f t="shared" si="448"/>
        <v>0.73585719375712888</v>
      </c>
      <c r="BZ641" s="34">
        <f t="shared" si="449"/>
        <v>-0.52615553650899749</v>
      </c>
      <c r="CA641" s="19">
        <f t="shared" si="430"/>
        <v>-0.40084966995628402</v>
      </c>
      <c r="CB641" s="16"/>
      <c r="CC641" s="5">
        <f t="shared" si="431"/>
        <v>41807</v>
      </c>
      <c r="CD641" s="6">
        <f t="shared" si="432"/>
        <v>3.5083696332839713E-4</v>
      </c>
      <c r="CE641" s="19">
        <f t="shared" si="433"/>
        <v>0.60879879674365378</v>
      </c>
      <c r="CF641" s="4">
        <f t="shared" si="434"/>
        <v>2.1358912112752555E-4</v>
      </c>
      <c r="CG641" s="3">
        <f>IF('Ponderación por derecho'!$D$20="Error ponderación","",CF641/$CF$1127)</f>
        <v>1.4349272863771326E-4</v>
      </c>
      <c r="CH641" s="39"/>
    </row>
    <row r="642" spans="1:86" ht="18.95" customHeight="1">
      <c r="A642" s="7">
        <v>41872</v>
      </c>
      <c r="B642" s="7" t="s">
        <v>481</v>
      </c>
      <c r="C642" s="7" t="s">
        <v>482</v>
      </c>
      <c r="D642" s="5">
        <v>0</v>
      </c>
      <c r="E642" s="5">
        <v>535</v>
      </c>
      <c r="F642" s="5">
        <v>65.339349999999996</v>
      </c>
      <c r="G642" s="5">
        <v>55.592269999999999</v>
      </c>
      <c r="H642" s="5">
        <v>79.740719999999996</v>
      </c>
      <c r="I642" s="5">
        <v>8.9476399999999998</v>
      </c>
      <c r="J642" s="5">
        <v>19.786480000000001</v>
      </c>
      <c r="K642" s="85">
        <v>7.2969000000000003E-3</v>
      </c>
      <c r="L642" s="85">
        <v>6.0086999999999996E-3</v>
      </c>
      <c r="M642" s="85">
        <v>6.0691099999999998E-2</v>
      </c>
      <c r="N642" s="85">
        <v>1.48057E-2</v>
      </c>
      <c r="O642" s="85">
        <v>5.1440000000000001E-3</v>
      </c>
      <c r="P642" s="85">
        <v>1.6558300000000001E-2</v>
      </c>
      <c r="Q642" s="85">
        <v>5.1840999999999996E-3</v>
      </c>
      <c r="R642" s="85">
        <v>3.9350200000000002E-2</v>
      </c>
      <c r="S642" s="85">
        <v>0.1451469</v>
      </c>
      <c r="T642" s="5">
        <v>0.9375</v>
      </c>
      <c r="U642" s="5">
        <v>0.14527029999999999</v>
      </c>
      <c r="V642" s="5">
        <v>0.7466216</v>
      </c>
      <c r="W642" s="5">
        <v>0.59121619999999997</v>
      </c>
      <c r="X642" s="5">
        <v>0.8091216</v>
      </c>
      <c r="Y642" s="5">
        <v>0.86993240000000005</v>
      </c>
      <c r="Z642" s="5">
        <v>0.13913039999999999</v>
      </c>
      <c r="AA642" s="5">
        <v>0</v>
      </c>
      <c r="AB642" s="5">
        <v>0</v>
      </c>
      <c r="AC642" s="5">
        <v>0.60699999999999998</v>
      </c>
      <c r="AD642" s="40">
        <v>0</v>
      </c>
      <c r="AE642" s="19">
        <v>0.48962260000000002</v>
      </c>
      <c r="AF642" s="5">
        <v>1</v>
      </c>
      <c r="AG642" s="5">
        <v>0</v>
      </c>
      <c r="AH642" s="32">
        <v>0</v>
      </c>
      <c r="AI642" s="32">
        <v>0</v>
      </c>
      <c r="AJ642" s="32">
        <v>0</v>
      </c>
      <c r="AK642" s="16"/>
      <c r="AL642" s="34">
        <f t="shared" si="405"/>
        <v>-0.25131652000900523</v>
      </c>
      <c r="AM642" s="34">
        <f t="shared" si="406"/>
        <v>-6.2944324977049423E-2</v>
      </c>
      <c r="AN642" s="34">
        <f t="shared" si="407"/>
        <v>0.641373920065481</v>
      </c>
      <c r="AO642" s="34">
        <f t="shared" si="408"/>
        <v>-0.95975735788463723</v>
      </c>
      <c r="AP642" s="34">
        <f t="shared" si="409"/>
        <v>-0.38228581951701968</v>
      </c>
      <c r="AQ642" s="34">
        <f t="shared" si="410"/>
        <v>-0.1864880325676874</v>
      </c>
      <c r="AR642" s="34">
        <f t="shared" si="411"/>
        <v>-0.3988270823175537</v>
      </c>
      <c r="AS642" s="34">
        <f t="shared" si="412"/>
        <v>-1.5610946397263833E-2</v>
      </c>
      <c r="AT642" s="34">
        <f t="shared" si="413"/>
        <v>0.18898106774105783</v>
      </c>
      <c r="AU642" s="34">
        <f t="shared" si="414"/>
        <v>-0.29924876352513818</v>
      </c>
      <c r="AV642" s="34">
        <f t="shared" si="415"/>
        <v>-0.24789251825081987</v>
      </c>
      <c r="AW642" s="34">
        <f t="shared" si="416"/>
        <v>-0.26641811348386063</v>
      </c>
      <c r="AX642" s="34">
        <f t="shared" si="417"/>
        <v>1.0546607915090433</v>
      </c>
      <c r="AY642" s="34">
        <f t="shared" si="418"/>
        <v>5.4253518453815586</v>
      </c>
      <c r="AZ642" s="34">
        <f t="shared" si="419"/>
        <v>-7.8022630660287084E-2</v>
      </c>
      <c r="BA642" s="34">
        <f t="shared" si="420"/>
        <v>-0.57296480200287403</v>
      </c>
      <c r="BB642" s="34">
        <f t="shared" si="421"/>
        <v>-1.3189607768057601</v>
      </c>
      <c r="BC642" s="34">
        <f t="shared" si="422"/>
        <v>-0.45908537895898699</v>
      </c>
      <c r="BD642" s="34">
        <f t="shared" si="423"/>
        <v>2.4737711165943428E-2</v>
      </c>
      <c r="BE642" s="34">
        <f t="shared" si="424"/>
        <v>0.12454018575771401</v>
      </c>
      <c r="BF642" s="34">
        <f t="shared" si="425"/>
        <v>0.37578981251879323</v>
      </c>
      <c r="BG642" s="34">
        <f t="shared" si="426"/>
        <v>-0.258133953880894</v>
      </c>
      <c r="BH642" s="34">
        <f t="shared" si="427"/>
        <v>-0.11506432621005545</v>
      </c>
      <c r="BI642" s="19">
        <f t="shared" si="435"/>
        <v>-3.9359638168360155E-2</v>
      </c>
      <c r="BJ642" s="19">
        <f t="shared" si="436"/>
        <v>-0.59357739470012105</v>
      </c>
      <c r="BK642" s="19">
        <f t="shared" si="437"/>
        <v>-0.24200428178841871</v>
      </c>
      <c r="BL642" s="19">
        <f t="shared" si="438"/>
        <v>-3.11677261339737E-2</v>
      </c>
      <c r="BM642" s="19">
        <f t="shared" si="439"/>
        <v>-0.21893229062540484</v>
      </c>
      <c r="BN642" s="19">
        <f t="shared" si="440"/>
        <v>-0.1248896175007037</v>
      </c>
      <c r="BO642" s="19">
        <f t="shared" si="441"/>
        <v>-0.43473270067626163</v>
      </c>
      <c r="BP642" s="19">
        <f t="shared" si="442"/>
        <v>0.40167213575001903</v>
      </c>
      <c r="BQ642" s="19">
        <f t="shared" si="443"/>
        <v>1.8499417126304489</v>
      </c>
      <c r="BR642" s="19">
        <f t="shared" si="444"/>
        <v>1.6386337904972199</v>
      </c>
      <c r="BS642" s="19">
        <f t="shared" si="445"/>
        <v>1.6863236663874994</v>
      </c>
      <c r="BT642" s="19">
        <f>IF(AND('[1]Ponderación por derecho'!$B$13&lt;&gt;1,'[1]Ponderación por derecho'!$B$13&lt;&gt;0),"Error ponderación",IFERROR(IF(SUM($BI$1126:$BS$1126)=0,0,SUMPRODUCT($BI$1126:$BS$1126,BI642:BS642)),""))</f>
        <v>-0.37354871452836613</v>
      </c>
      <c r="BU642" s="34">
        <f t="shared" si="446"/>
        <v>-0.3722422697033988</v>
      </c>
      <c r="BV642" s="16">
        <f t="shared" si="447"/>
        <v>0</v>
      </c>
      <c r="BW642" s="34">
        <f t="shared" si="428"/>
        <v>1.3698442246750897</v>
      </c>
      <c r="BX642" s="34">
        <f t="shared" si="429"/>
        <v>-4.9550489627895586E-2</v>
      </c>
      <c r="BY642" s="34">
        <f t="shared" si="448"/>
        <v>-0.74504718156104099</v>
      </c>
      <c r="BZ642" s="34">
        <f t="shared" si="449"/>
        <v>-0.19174885116205106</v>
      </c>
      <c r="CA642" s="19">
        <f t="shared" si="430"/>
        <v>-0.14667278570595699</v>
      </c>
      <c r="CB642" s="16"/>
      <c r="CC642" s="5">
        <f t="shared" si="431"/>
        <v>41872</v>
      </c>
      <c r="CD642" s="6">
        <f t="shared" si="432"/>
        <v>7.8240006411293232E-5</v>
      </c>
      <c r="CE642" s="19">
        <f t="shared" si="433"/>
        <v>0.75036087979066934</v>
      </c>
      <c r="CF642" s="4">
        <f t="shared" si="434"/>
        <v>5.87082400456056E-5</v>
      </c>
      <c r="CG642" s="3">
        <f>IF('Ponderación por derecho'!$D$20="Error ponderación","",CF642/$CF$1127)</f>
        <v>3.9441173376204205E-5</v>
      </c>
      <c r="CH642" s="39"/>
    </row>
    <row r="643" spans="1:86" ht="18.95" customHeight="1">
      <c r="A643" s="7">
        <v>41885</v>
      </c>
      <c r="B643" s="7" t="s">
        <v>481</v>
      </c>
      <c r="C643" s="7" t="s">
        <v>480</v>
      </c>
      <c r="D643" s="5">
        <v>0</v>
      </c>
      <c r="E643" s="5">
        <v>499</v>
      </c>
      <c r="F643" s="5">
        <v>50.02375</v>
      </c>
      <c r="G643" s="5">
        <v>48.567390000000003</v>
      </c>
      <c r="H643" s="5">
        <v>75.389669999999995</v>
      </c>
      <c r="I643" s="5">
        <v>7.9312399999999998</v>
      </c>
      <c r="J643" s="5">
        <v>7.8220039999999997</v>
      </c>
      <c r="K643" s="85">
        <v>0</v>
      </c>
      <c r="L643" s="85">
        <v>1.53031E-2</v>
      </c>
      <c r="M643" s="85">
        <v>2.6690499999999999E-2</v>
      </c>
      <c r="N643" s="85">
        <v>0</v>
      </c>
      <c r="O643" s="85">
        <v>1.5491400000000001E-2</v>
      </c>
      <c r="P643" s="85">
        <v>1.0263700000000001E-2</v>
      </c>
      <c r="Q643" s="85">
        <v>3.5637000000000002E-2</v>
      </c>
      <c r="R643" s="85">
        <v>5.0927000000000004E-3</v>
      </c>
      <c r="S643" s="85">
        <v>6.3416000000000002E-3</v>
      </c>
      <c r="T643" s="5">
        <v>0.88869860000000001</v>
      </c>
      <c r="U643" s="5">
        <v>0.15753420000000001</v>
      </c>
      <c r="V643" s="5">
        <v>0.79109589999999996</v>
      </c>
      <c r="W643" s="5">
        <v>0.58219180000000004</v>
      </c>
      <c r="X643" s="5">
        <v>0.79109589999999996</v>
      </c>
      <c r="Y643" s="5">
        <v>0.86472599999999999</v>
      </c>
      <c r="Z643" s="5">
        <v>0.1082251</v>
      </c>
      <c r="AA643" s="5">
        <v>0</v>
      </c>
      <c r="AB643" s="5">
        <v>0</v>
      </c>
      <c r="AC643" s="5">
        <v>0.2898</v>
      </c>
      <c r="AD643" s="40">
        <v>0</v>
      </c>
      <c r="AE643" s="19">
        <v>0.84811320000000001</v>
      </c>
      <c r="AF643" s="5">
        <v>1</v>
      </c>
      <c r="AG643" s="5">
        <v>0</v>
      </c>
      <c r="AH643" s="32">
        <v>0</v>
      </c>
      <c r="AI643" s="32">
        <v>0</v>
      </c>
      <c r="AJ643" s="32">
        <v>0</v>
      </c>
      <c r="AK643" s="16"/>
      <c r="AL643" s="34">
        <f t="shared" ref="AL643:AL706" si="450">IF(OR(ISBLANK(F643),ISNA(F643)),"",(F643-AL$1126)/AL$1127)</f>
        <v>-1.1862251304517262</v>
      </c>
      <c r="AM643" s="34">
        <f t="shared" ref="AM643:AM706" si="451">IF(OR(ISBLANK(G643),ISNA(G643)),"",(G643-AM$1126)/AM$1127)</f>
        <v>-0.76859997972168048</v>
      </c>
      <c r="AN643" s="34">
        <f t="shared" ref="AN643:AN706" si="452">IF(OR(ISBLANK(H643),ISNA(H643)),"",(H643-AN$1126)/AN$1127)</f>
        <v>0.11818749009531021</v>
      </c>
      <c r="AO643" s="34">
        <f t="shared" ref="AO643:AO706" si="453">IF(OR(ISBLANK(I643),ISNA(I643)),"",(I643-AO$1126)/AO$1127)</f>
        <v>-1.0504766282783362</v>
      </c>
      <c r="AP643" s="34">
        <f t="shared" ref="AP643:AP706" si="454">IF(OR(ISBLANK(J643),ISNA(J643)),"",(J643-AP$1126)/AP$1127)</f>
        <v>-1.2859610093060696</v>
      </c>
      <c r="AQ643" s="34">
        <f t="shared" ref="AQ643:AQ706" si="455">IF(OR(ISBLANK(K643),ISNA(K643)),"",(K643-AQ$1126)/AQ$1127)</f>
        <v>-0.3929029539360685</v>
      </c>
      <c r="AR643" s="34">
        <f t="shared" ref="AR643:AR706" si="456">IF(OR(ISBLANK(L643),ISNA(L643)),"",(L643-AR$1126)/AR$1127)</f>
        <v>-7.3545548728570609E-2</v>
      </c>
      <c r="AS643" s="34">
        <f t="shared" ref="AS643:AS706" si="457">IF(OR(ISBLANK(M643),ISNA(M643)),"",(M643-AS$1126)/AS$1127)</f>
        <v>-0.54463107843596281</v>
      </c>
      <c r="AT643" s="34">
        <f t="shared" ref="AT643:AT706" si="458">IF(OR(ISBLANK(N643),ISNA(N643)),"",(N643-AT$1126)/AT$1127)</f>
        <v>-0.15074875333706975</v>
      </c>
      <c r="AU643" s="34">
        <f t="shared" ref="AU643:AU706" si="459">IF(OR(ISBLANK(O643),ISNA(O643)),"",(O643-AU$1126)/AU$1127)</f>
        <v>-3.6379748491473136E-2</v>
      </c>
      <c r="AV643" s="34">
        <f t="shared" ref="AV643:AV706" si="460">IF(OR(ISBLANK(P643),ISNA(P643)),"",(P643-AV$1126)/AV$1127)</f>
        <v>-0.40029569109683061</v>
      </c>
      <c r="AW643" s="34">
        <f t="shared" ref="AW643:AW706" si="461">IF(OR(ISBLANK(Q643),ISNA(Q643)),"",(Q643-AW$1126)/AW$1127)</f>
        <v>0.58672181357848574</v>
      </c>
      <c r="AX643" s="34">
        <f t="shared" ref="AX643:AX706" si="462">IF(OR(ISBLANK(R643),ISNA(R643)),"",(R643-AX$1126)/AX$1127)</f>
        <v>-3.9369886955746537E-2</v>
      </c>
      <c r="AY643" s="34">
        <f t="shared" ref="AY643:AY706" si="463">IF(OR(ISBLANK(S643),ISNA(S643)),"",(S643-AY$1126)/AY$1127)</f>
        <v>3.6104407707411294E-2</v>
      </c>
      <c r="AZ643" s="34">
        <f t="shared" ref="AZ643:AZ706" si="464">IF(OR(ISBLANK(T643),ISNA(T643)),"",(T643-AZ$1126)/AZ$1127)</f>
        <v>-0.92581816731434008</v>
      </c>
      <c r="BA643" s="34">
        <f t="shared" ref="BA643:BA706" si="465">IF(OR(ISBLANK(U643),ISNA(U643)),"",(U643-BA$1126)/BA$1127)</f>
        <v>-0.45639077385628185</v>
      </c>
      <c r="BB643" s="34">
        <f t="shared" ref="BB643:BB706" si="466">IF(OR(ISBLANK(V643),ISNA(V643)),"",(V643-BB$1126)/BB$1127)</f>
        <v>-0.22804925746697741</v>
      </c>
      <c r="BC643" s="34">
        <f t="shared" ref="BC643:BC706" si="467">IF(OR(ISBLANK(W643),ISNA(W643)),"",(W643-BC$1126)/BC$1127)</f>
        <v>-0.55986317004776964</v>
      </c>
      <c r="BD643" s="34">
        <f t="shared" ref="BD643:BD706" si="468">IF(OR(ISBLANK(X643),ISNA(X643)),"",(X643-BD$1126)/BD$1127)</f>
        <v>-0.19128872088772791</v>
      </c>
      <c r="BE643" s="34">
        <f t="shared" ref="BE643:BE706" si="469">IF(OR(ISBLANK(Y643),ISNA(Y643)),"",(Y643-BE$1126)/BE$1127)</f>
        <v>4.4933806571800135E-2</v>
      </c>
      <c r="BF643" s="34">
        <f t="shared" ref="BF643:BF706" si="470">IF(OR(ISBLANK(Z643),ISNA(Z643)),"",(Z643-BF$1126)/BF$1127)</f>
        <v>6.6593413893948475E-2</v>
      </c>
      <c r="BG643" s="34">
        <f t="shared" ref="BG643:BG706" si="471">IF(OR(ISBLANK(AA643),ISNA(AA643)),"",(AA643-BG$1126)/BG$1127)</f>
        <v>-0.258133953880894</v>
      </c>
      <c r="BH643" s="34">
        <f t="shared" ref="BH643:BH706" si="472">IF(OR(ISBLANK(AB643),ISNA(AB643)),"",(AB643-BH$1126)/BH$1127)</f>
        <v>-0.11506432621005545</v>
      </c>
      <c r="BI643" s="19">
        <f t="shared" si="435"/>
        <v>-0.24370207923234669</v>
      </c>
      <c r="BJ643" s="19">
        <f t="shared" si="436"/>
        <v>-0.35673159530574283</v>
      </c>
      <c r="BK643" s="19">
        <f t="shared" si="437"/>
        <v>-0.76357312631181962</v>
      </c>
      <c r="BL643" s="19">
        <f t="shared" si="438"/>
        <v>-0.66848694189439795</v>
      </c>
      <c r="BM643" s="19">
        <f t="shared" si="439"/>
        <v>-0.50454315956175688</v>
      </c>
      <c r="BN643" s="19">
        <f t="shared" si="440"/>
        <v>-0.51386233832558559</v>
      </c>
      <c r="BO643" s="19">
        <f t="shared" si="441"/>
        <v>-0.46319099400473024</v>
      </c>
      <c r="BP643" s="19">
        <f t="shared" si="442"/>
        <v>-0.61279750870373639</v>
      </c>
      <c r="BQ643" s="19">
        <f t="shared" si="443"/>
        <v>-0.36117576961678877</v>
      </c>
      <c r="BR643" s="19">
        <f t="shared" si="444"/>
        <v>-0.46941822554173629</v>
      </c>
      <c r="BS643" s="19">
        <f t="shared" si="445"/>
        <v>-0.42172834965145678</v>
      </c>
      <c r="BT643" s="19">
        <f>IF(AND('[1]Ponderación por derecho'!$B$13&lt;&gt;1,'[1]Ponderación por derecho'!$B$13&lt;&gt;0),"Error ponderación",IFERROR(IF(SUM($BI$1126:$BS$1126)=0,0,SUMPRODUCT($BI$1126:$BS$1126,BI643:BS643)),""))</f>
        <v>-0.4571005175611893</v>
      </c>
      <c r="BU643" s="34">
        <f t="shared" si="446"/>
        <v>-0.45665772366696222</v>
      </c>
      <c r="BV643" s="16">
        <f t="shared" si="447"/>
        <v>0</v>
      </c>
      <c r="BW643" s="34">
        <f t="shared" ref="BW643:BW706" si="473">IF(OR(ISBLANK(AC643),ISNA(AC643)),"",(AC643-BW$1126)/BW$1127)</f>
        <v>-3.2217153533482166</v>
      </c>
      <c r="BX643" s="34">
        <f t="shared" ref="BX643:BX706" si="474">IF(OR(ISBLANK(AD643),ISNA(AD643)),"",(AD643-BX$1126)/BX$1127)</f>
        <v>-4.9550489627895586E-2</v>
      </c>
      <c r="BY643" s="34">
        <f t="shared" si="448"/>
        <v>0.73585719375712888</v>
      </c>
      <c r="BZ643" s="34">
        <f t="shared" si="449"/>
        <v>0.84513621640632774</v>
      </c>
      <c r="CA643" s="19">
        <f t="shared" ref="CA643:CA706" si="475">MIN(MAX(IF(BZ643="",0,(BZ643-$BZ$1126)/(2*$BZ$1127)),-1),1)*CTerritorial</f>
        <v>0.64144607479704208</v>
      </c>
      <c r="CB643" s="16"/>
      <c r="CC643" s="5">
        <f t="shared" ref="CC643:CC706" si="476">A643</f>
        <v>41885</v>
      </c>
      <c r="CD643" s="6">
        <f t="shared" ref="CD643:CD706" si="477">E643/$CD$1127</f>
        <v>7.2975258316327704E-5</v>
      </c>
      <c r="CE643" s="19">
        <f t="shared" ref="CE643:CE711" si="478">(1+Necesidad*BU643)*(1+CTerritorial*CA643)*(1+PlanesRR*AF643)*(1+SRC*AG643)*(1+ZMRT*AH643)*(1+Priorizado*AI643)*(1+Afro*AJ643)</f>
        <v>1.2077562373185564</v>
      </c>
      <c r="CF643" s="4">
        <f t="shared" ref="CF643:CF706" si="479">CD643*CE643</f>
        <v>8.8136323401477647E-5</v>
      </c>
      <c r="CG643" s="3">
        <f>IF('Ponderación por derecho'!$D$20="Error ponderación","",CF643/$CF$1127)</f>
        <v>5.921144986323061E-5</v>
      </c>
      <c r="CH643" s="39"/>
    </row>
    <row r="644" spans="1:86" ht="18.95" customHeight="1">
      <c r="A644" s="7">
        <v>44001</v>
      </c>
      <c r="B644" s="7" t="s">
        <v>466</v>
      </c>
      <c r="C644" s="7" t="s">
        <v>479</v>
      </c>
      <c r="D644" s="5">
        <v>1</v>
      </c>
      <c r="E644" s="5">
        <v>52750</v>
      </c>
      <c r="F644" s="5">
        <v>66.876289999999997</v>
      </c>
      <c r="G644" s="5">
        <v>49.622079999999997</v>
      </c>
      <c r="H644" s="5">
        <v>79.622489999999999</v>
      </c>
      <c r="I644" s="5">
        <v>34.90137</v>
      </c>
      <c r="J644" s="5">
        <v>31.783339999999999</v>
      </c>
      <c r="K644" s="85">
        <v>6.1447000000000003E-3</v>
      </c>
      <c r="L644" s="85">
        <v>9.0445999999999999E-3</v>
      </c>
      <c r="M644" s="85">
        <v>7.4892799999999995E-2</v>
      </c>
      <c r="N644" s="85">
        <v>1.851E-4</v>
      </c>
      <c r="O644" s="85">
        <v>2.7537E-3</v>
      </c>
      <c r="P644" s="85">
        <v>1.09125E-2</v>
      </c>
      <c r="Q644" s="85">
        <v>2.8647999999999998E-3</v>
      </c>
      <c r="R644" s="85">
        <v>2.131E-4</v>
      </c>
      <c r="S644" s="85">
        <v>7.47E-5</v>
      </c>
      <c r="T644" s="5">
        <v>0.94101489999999999</v>
      </c>
      <c r="U644" s="5">
        <v>0.40353909999999998</v>
      </c>
      <c r="V644" s="5">
        <v>0.80655279999999996</v>
      </c>
      <c r="W644" s="5">
        <v>0.6951252</v>
      </c>
      <c r="X644" s="5">
        <v>0.89675919999999998</v>
      </c>
      <c r="Y644" s="5">
        <v>0.84680840000000002</v>
      </c>
      <c r="Z644" s="5">
        <v>1.6163500000000001E-2</v>
      </c>
      <c r="AA644" s="5">
        <v>1.7061999999999999E-4</v>
      </c>
      <c r="AB644" s="5">
        <v>2.0853000000000001E-4</v>
      </c>
      <c r="AC644" s="5">
        <v>0.51780000000000004</v>
      </c>
      <c r="AD644" s="40">
        <v>13735.791469194313</v>
      </c>
      <c r="AE644" s="19">
        <v>0.84811320000000001</v>
      </c>
      <c r="AF644" s="5">
        <v>1</v>
      </c>
      <c r="AG644" s="5">
        <v>1</v>
      </c>
      <c r="AH644" s="32">
        <v>0</v>
      </c>
      <c r="AI644" s="32">
        <v>0</v>
      </c>
      <c r="AJ644" s="32">
        <v>1</v>
      </c>
      <c r="AK644" s="16"/>
      <c r="AL644" s="34">
        <f t="shared" si="450"/>
        <v>-0.15749724817284882</v>
      </c>
      <c r="AM644" s="34">
        <f t="shared" si="451"/>
        <v>-0.66265539952919161</v>
      </c>
      <c r="AN644" s="34">
        <f t="shared" si="452"/>
        <v>0.62715750526551972</v>
      </c>
      <c r="AO644" s="34">
        <f t="shared" si="453"/>
        <v>1.3567552843773212</v>
      </c>
      <c r="AP644" s="34">
        <f t="shared" si="454"/>
        <v>0.52383532923806664</v>
      </c>
      <c r="AQ644" s="34">
        <f t="shared" si="455"/>
        <v>-0.21908149998544679</v>
      </c>
      <c r="AR644" s="34">
        <f t="shared" si="456"/>
        <v>-0.29257792069089744</v>
      </c>
      <c r="AS644" s="34">
        <f t="shared" si="457"/>
        <v>0.20535530740925695</v>
      </c>
      <c r="AT644" s="34">
        <f t="shared" si="458"/>
        <v>-0.14650147087953236</v>
      </c>
      <c r="AU644" s="34">
        <f t="shared" si="459"/>
        <v>-0.35997279145823924</v>
      </c>
      <c r="AV644" s="34">
        <f t="shared" si="460"/>
        <v>-0.38458711890121977</v>
      </c>
      <c r="AW644" s="34">
        <f t="shared" si="461"/>
        <v>-0.33139345024442202</v>
      </c>
      <c r="AX644" s="34">
        <f t="shared" si="462"/>
        <v>-0.1952023936663001</v>
      </c>
      <c r="AY644" s="34">
        <f t="shared" si="463"/>
        <v>-0.20721392932410057</v>
      </c>
      <c r="AZ644" s="34">
        <f t="shared" si="464"/>
        <v>-1.6960519085919942E-2</v>
      </c>
      <c r="BA644" s="34">
        <f t="shared" si="465"/>
        <v>1.8819993089721458</v>
      </c>
      <c r="BB644" s="34">
        <f t="shared" si="466"/>
        <v>0.15109353428618427</v>
      </c>
      <c r="BC644" s="34">
        <f t="shared" si="467"/>
        <v>0.70129309431839382</v>
      </c>
      <c r="BD644" s="34">
        <f t="shared" si="468"/>
        <v>1.0750180354666246</v>
      </c>
      <c r="BE644" s="34">
        <f t="shared" si="469"/>
        <v>-0.22902809794984888</v>
      </c>
      <c r="BF644" s="34">
        <f t="shared" si="470"/>
        <v>-0.85444974607023327</v>
      </c>
      <c r="BG644" s="34">
        <f t="shared" si="471"/>
        <v>-0.24479692017307653</v>
      </c>
      <c r="BH644" s="34">
        <f t="shared" si="472"/>
        <v>-0.10986627839114096</v>
      </c>
      <c r="BI644" s="19">
        <f t="shared" ref="BI644:BI707" si="480">IFERROR(AVERAGE(AN644,AQ644,BA644),"")</f>
        <v>0.76335843808407289</v>
      </c>
      <c r="BJ644" s="19">
        <f t="shared" ref="BJ644:BJ707" si="481">IFERROR(AVERAGE(AM644,AR644,BB644),"")</f>
        <v>-0.26804659531130159</v>
      </c>
      <c r="BK644" s="19">
        <f t="shared" ref="BK644:BK707" si="482">IFERROR(AVERAGE(AL644,AS644,BC644),"")</f>
        <v>0.24971705118493395</v>
      </c>
      <c r="BL644" s="19">
        <f t="shared" ref="BL644:BL707" si="483">IFERROR(AVERAGE(AL644,AT644),"")</f>
        <v>-0.15199935952619059</v>
      </c>
      <c r="BM644" s="19">
        <f t="shared" ref="BM644:BM707" si="484">IFERROR(AVERAGE(AP644,BD644,AU644),"")</f>
        <v>0.41296019108215071</v>
      </c>
      <c r="BN644" s="19">
        <f t="shared" ref="BN644:BN707" si="485">IFERROR(AVERAGE(AL644,AV644,BE644),"")</f>
        <v>-0.25703748834130585</v>
      </c>
      <c r="BO644" s="19">
        <f t="shared" ref="BO644:BO707" si="486">IFERROR(AVERAGE(AO644,AW644,AZ644),"")</f>
        <v>0.33613377168232644</v>
      </c>
      <c r="BP644" s="19">
        <f t="shared" ref="BP644:BP707" si="487">IFERROR(AVERAGE(AL644,AX644),"")</f>
        <v>-0.17634982091957446</v>
      </c>
      <c r="BQ644" s="19">
        <f t="shared" ref="BQ644:BQ707" si="488">IFERROR(AVERAGE(AL644,AY644,BF644),"")</f>
        <v>-0.40638697452239425</v>
      </c>
      <c r="BR644" s="19">
        <f t="shared" ref="BR644:BR707" si="489">IFERROR(AVERAGE(AL644,BG644,AY644),"")</f>
        <v>-0.20316936589000864</v>
      </c>
      <c r="BS644" s="19">
        <f t="shared" ref="BS644:BS707" si="490">IFERROR(AVERAGE(AL644,AY644,BH644),"")</f>
        <v>-0.15819248529603011</v>
      </c>
      <c r="BT644" s="19">
        <f>IF(AND('[1]Ponderación por derecho'!$B$13&lt;&gt;1,'[1]Ponderación por derecho'!$B$13&lt;&gt;0),"Error ponderación",IFERROR(IF(SUM($BI$1126:$BS$1126)=0,0,SUMPRODUCT($BI$1126:$BS$1126,BI644:BS644)),""))</f>
        <v>3.7346320276511163E-2</v>
      </c>
      <c r="BU644" s="34">
        <f t="shared" ref="BU644:BU707" si="491">MAX(IF(OR(BT644="",BT644=0),0,(BT644-$BT$1126)/(2*$BT$1127)),-1)</f>
        <v>4.2900068766563694E-2</v>
      </c>
      <c r="BV644" s="16">
        <f t="shared" ref="BV644:BV707" si="492">IF(OR(BT644&lt;BT$1126-2*BT$1127,BT644&gt;BT$1126+2*BT$1127),1,0)</f>
        <v>0</v>
      </c>
      <c r="BW644" s="34">
        <f t="shared" si="473"/>
        <v>7.8649034386064839E-2</v>
      </c>
      <c r="BX644" s="34">
        <f t="shared" si="474"/>
        <v>-4.8777140541867436E-2</v>
      </c>
      <c r="BY644" s="34">
        <f t="shared" ref="BY644:BY707" si="493">IFERROR(IF(OR(ISBLANK(AE644),ISNA(AE644)),"",(AE644-BY$1126)/BY$1127),"")</f>
        <v>0.73585719375712888</v>
      </c>
      <c r="BZ644" s="34">
        <f t="shared" ref="BZ644:BZ707" si="494">IFERROR(-AVERAGE(BW644:BY644),"")</f>
        <v>-0.25524302920044212</v>
      </c>
      <c r="CA644" s="19">
        <f t="shared" si="475"/>
        <v>-0.1949336400758086</v>
      </c>
      <c r="CB644" s="16"/>
      <c r="CC644" s="5">
        <f t="shared" si="476"/>
        <v>44001</v>
      </c>
      <c r="CD644" s="6">
        <f t="shared" si="477"/>
        <v>7.7143183891508751E-3</v>
      </c>
      <c r="CE644" s="19">
        <f t="shared" si="478"/>
        <v>1.8815020689126323</v>
      </c>
      <c r="CF644" s="4">
        <f t="shared" si="479"/>
        <v>1.4514506009438136E-2</v>
      </c>
      <c r="CG644" s="3">
        <f>IF('Ponderación por derecho'!$D$20="Error ponderación","",CF644/$CF$1127)</f>
        <v>9.751086858395059E-3</v>
      </c>
      <c r="CH644" s="39"/>
    </row>
    <row r="645" spans="1:86" ht="18.95" customHeight="1">
      <c r="A645" s="7">
        <v>44035</v>
      </c>
      <c r="B645" s="7" t="s">
        <v>466</v>
      </c>
      <c r="C645" s="7" t="s">
        <v>278</v>
      </c>
      <c r="D645" s="5">
        <v>0</v>
      </c>
      <c r="E645" s="5">
        <v>4002</v>
      </c>
      <c r="F645" s="5">
        <v>77.375789999999995</v>
      </c>
      <c r="G645" s="5">
        <v>48.855269999999997</v>
      </c>
      <c r="H645" s="5">
        <v>78.110510000000005</v>
      </c>
      <c r="I645" s="5">
        <v>31.15269</v>
      </c>
      <c r="J645" s="5">
        <v>33.338569999999997</v>
      </c>
      <c r="K645" s="85">
        <v>8.7544000000000007E-3</v>
      </c>
      <c r="L645" s="85">
        <v>4.3975000000000004E-3</v>
      </c>
      <c r="M645" s="85">
        <v>1.2583E-2</v>
      </c>
      <c r="N645" s="85">
        <v>0</v>
      </c>
      <c r="O645" s="85">
        <v>2.3670000000000002E-3</v>
      </c>
      <c r="P645" s="85">
        <v>0.1738903</v>
      </c>
      <c r="Q645" s="85">
        <v>1.1436099999999999E-2</v>
      </c>
      <c r="R645" s="85">
        <v>6.5120999999999998E-3</v>
      </c>
      <c r="S645" s="85">
        <v>4.484E-4</v>
      </c>
      <c r="T645" s="5">
        <v>0.96480330000000003</v>
      </c>
      <c r="U645" s="5">
        <v>0.32298139999999997</v>
      </c>
      <c r="V645" s="5">
        <v>0.82815740000000004</v>
      </c>
      <c r="W645" s="5">
        <v>0.75408330000000001</v>
      </c>
      <c r="X645" s="5">
        <v>0.87738669999999996</v>
      </c>
      <c r="Y645" s="5">
        <v>0.89417990000000003</v>
      </c>
      <c r="Z645" s="5">
        <v>4.4843099999999997E-2</v>
      </c>
      <c r="AA645" s="5">
        <v>4.9974999999999998E-4</v>
      </c>
      <c r="AB645" s="5">
        <v>0</v>
      </c>
      <c r="AC645" s="5">
        <v>0.32419999999999999</v>
      </c>
      <c r="AD645" s="40">
        <v>24497.001499250375</v>
      </c>
      <c r="AE645" s="19" t="s">
        <v>1121</v>
      </c>
      <c r="AF645" s="5">
        <v>0</v>
      </c>
      <c r="AG645" s="5">
        <v>0</v>
      </c>
      <c r="AH645" s="32">
        <v>0</v>
      </c>
      <c r="AI645" s="32">
        <v>0</v>
      </c>
      <c r="AJ645" s="32">
        <v>1</v>
      </c>
      <c r="AK645" s="16"/>
      <c r="AL645" s="34">
        <f t="shared" si="450"/>
        <v>0.48342266063538264</v>
      </c>
      <c r="AM645" s="34">
        <f t="shared" si="451"/>
        <v>-0.73968216904194206</v>
      </c>
      <c r="AN645" s="34">
        <f t="shared" si="452"/>
        <v>0.44535140825760305</v>
      </c>
      <c r="AO645" s="34">
        <f t="shared" si="453"/>
        <v>1.0221650496867947</v>
      </c>
      <c r="AP645" s="34">
        <f t="shared" si="454"/>
        <v>0.6413016324356009</v>
      </c>
      <c r="AQ645" s="34">
        <f t="shared" si="455"/>
        <v>-0.14525822978919029</v>
      </c>
      <c r="AR645" s="34">
        <f t="shared" si="456"/>
        <v>-0.45521518772710878</v>
      </c>
      <c r="AS645" s="34">
        <f t="shared" si="457"/>
        <v>-0.76413166115320741</v>
      </c>
      <c r="AT645" s="34">
        <f t="shared" si="458"/>
        <v>-0.15074875333706975</v>
      </c>
      <c r="AU645" s="34">
        <f t="shared" si="459"/>
        <v>-0.36979665524175176</v>
      </c>
      <c r="AV645" s="34">
        <f t="shared" si="460"/>
        <v>3.5613878157193386</v>
      </c>
      <c r="AW645" s="34">
        <f t="shared" si="461"/>
        <v>-9.1267936522264573E-2</v>
      </c>
      <c r="AX645" s="34">
        <f t="shared" si="462"/>
        <v>5.9593736444993085E-3</v>
      </c>
      <c r="AY645" s="34">
        <f t="shared" si="463"/>
        <v>-0.192704672347178</v>
      </c>
      <c r="AZ645" s="34">
        <f t="shared" si="464"/>
        <v>0.39630015261901708</v>
      </c>
      <c r="BA645" s="34">
        <f t="shared" si="465"/>
        <v>1.1162612006032977</v>
      </c>
      <c r="BB645" s="34">
        <f t="shared" si="466"/>
        <v>0.68103345488542422</v>
      </c>
      <c r="BC645" s="34">
        <f t="shared" si="467"/>
        <v>1.3596933297680194</v>
      </c>
      <c r="BD645" s="34">
        <f t="shared" si="468"/>
        <v>0.84285107080174371</v>
      </c>
      <c r="BE645" s="34">
        <f t="shared" si="469"/>
        <v>0.49528689736466397</v>
      </c>
      <c r="BF645" s="34">
        <f t="shared" si="470"/>
        <v>-0.56752067455172017</v>
      </c>
      <c r="BG645" s="34">
        <f t="shared" si="471"/>
        <v>-0.21906946791511167</v>
      </c>
      <c r="BH645" s="34">
        <f t="shared" si="472"/>
        <v>-0.11506432621005545</v>
      </c>
      <c r="BI645" s="19">
        <f t="shared" si="480"/>
        <v>0.47211812635723688</v>
      </c>
      <c r="BJ645" s="19">
        <f t="shared" si="481"/>
        <v>-0.17128796729454221</v>
      </c>
      <c r="BK645" s="19">
        <f t="shared" si="482"/>
        <v>0.3596614430833982</v>
      </c>
      <c r="BL645" s="19">
        <f t="shared" si="483"/>
        <v>0.16633695364915646</v>
      </c>
      <c r="BM645" s="19">
        <f t="shared" si="484"/>
        <v>0.371452015998531</v>
      </c>
      <c r="BN645" s="19">
        <f t="shared" si="485"/>
        <v>1.5133657912397949</v>
      </c>
      <c r="BO645" s="19">
        <f t="shared" si="486"/>
        <v>0.44239908859451571</v>
      </c>
      <c r="BP645" s="19">
        <f t="shared" si="487"/>
        <v>0.24469101713994099</v>
      </c>
      <c r="BQ645" s="19">
        <f t="shared" si="488"/>
        <v>-9.2267562087838526E-2</v>
      </c>
      <c r="BR645" s="19">
        <f t="shared" si="489"/>
        <v>2.3882840124364323E-2</v>
      </c>
      <c r="BS645" s="19">
        <f t="shared" si="490"/>
        <v>5.8551220692716378E-2</v>
      </c>
      <c r="BT645" s="19">
        <f>IF(AND('[1]Ponderación por derecho'!$B$13&lt;&gt;1,'[1]Ponderación por derecho'!$B$13&lt;&gt;0),"Error ponderación",IFERROR(IF(SUM($BI$1126:$BS$1126)=0,0,SUMPRODUCT($BI$1126:$BS$1126,BI645:BS645)),""))</f>
        <v>0.64095168821028792</v>
      </c>
      <c r="BU645" s="34">
        <f t="shared" si="491"/>
        <v>0.65274473159157131</v>
      </c>
      <c r="BV645" s="16">
        <f t="shared" si="492"/>
        <v>0</v>
      </c>
      <c r="BW645" s="34">
        <f t="shared" si="473"/>
        <v>-2.7237656387076057</v>
      </c>
      <c r="BX645" s="34">
        <f t="shared" si="474"/>
        <v>-4.8171265593928307E-2</v>
      </c>
      <c r="BY645" s="34" t="str">
        <f t="shared" si="493"/>
        <v/>
      </c>
      <c r="BZ645" s="34">
        <f t="shared" si="494"/>
        <v>1.3859684521507669</v>
      </c>
      <c r="CA645" s="19">
        <f t="shared" si="475"/>
        <v>0.9</v>
      </c>
      <c r="CB645" s="16"/>
      <c r="CC645" s="5">
        <f t="shared" si="476"/>
        <v>44035</v>
      </c>
      <c r="CD645" s="6">
        <f t="shared" si="477"/>
        <v>5.8526449655700097E-4</v>
      </c>
      <c r="CE645" s="19">
        <f t="shared" si="478"/>
        <v>3.7353175180914708</v>
      </c>
      <c r="CF645" s="4">
        <f t="shared" si="479"/>
        <v>2.1861487267063511E-3</v>
      </c>
      <c r="CG645" s="3">
        <f>IF('Ponderación por derecho'!$D$20="Error ponderación","",CF645/$CF$1127)</f>
        <v>1.4686911222208793E-3</v>
      </c>
      <c r="CH645" s="39"/>
    </row>
    <row r="646" spans="1:86" ht="18.95" customHeight="1">
      <c r="A646" s="7">
        <v>44078</v>
      </c>
      <c r="B646" s="7" t="s">
        <v>466</v>
      </c>
      <c r="C646" s="7" t="s">
        <v>478</v>
      </c>
      <c r="D646" s="5">
        <v>0</v>
      </c>
      <c r="E646" s="5">
        <v>4603</v>
      </c>
      <c r="F646" s="5">
        <v>71.175070000000005</v>
      </c>
      <c r="G646" s="5">
        <v>49.67953</v>
      </c>
      <c r="H646" s="5">
        <v>80.780649999999994</v>
      </c>
      <c r="I646" s="5">
        <v>24.224799999999998</v>
      </c>
      <c r="J646" s="5">
        <v>28.68413</v>
      </c>
      <c r="K646" s="85">
        <v>8.9051000000000009E-3</v>
      </c>
      <c r="L646" s="85">
        <v>0</v>
      </c>
      <c r="M646" s="85">
        <v>6.2702499999999994E-2</v>
      </c>
      <c r="N646" s="85">
        <v>0</v>
      </c>
      <c r="O646" s="85">
        <v>1.5575999999999999E-3</v>
      </c>
      <c r="P646" s="85">
        <v>1.9322E-3</v>
      </c>
      <c r="Q646" s="85">
        <v>2.0528E-3</v>
      </c>
      <c r="R646" s="85">
        <v>1.8579999999999999E-4</v>
      </c>
      <c r="S646" s="85">
        <v>1.038E-4</v>
      </c>
      <c r="T646" s="5">
        <v>0.86805310000000002</v>
      </c>
      <c r="U646" s="5">
        <v>0.32269629999999999</v>
      </c>
      <c r="V646" s="5">
        <v>0.9117963</v>
      </c>
      <c r="W646" s="5">
        <v>0.81964859999999995</v>
      </c>
      <c r="X646" s="5">
        <v>0.89225529999999997</v>
      </c>
      <c r="Y646" s="5">
        <v>0.92398709999999995</v>
      </c>
      <c r="Z646" s="5">
        <v>1.44578E-2</v>
      </c>
      <c r="AA646" s="5">
        <v>0</v>
      </c>
      <c r="AB646" s="5">
        <v>0</v>
      </c>
      <c r="AC646" s="5">
        <v>0.24379999999999999</v>
      </c>
      <c r="AD646" s="40">
        <v>17379.969585053226</v>
      </c>
      <c r="AE646" s="19">
        <v>0.84811320000000001</v>
      </c>
      <c r="AF646" s="5">
        <v>1</v>
      </c>
      <c r="AG646" s="5">
        <v>1</v>
      </c>
      <c r="AH646" s="32">
        <v>0</v>
      </c>
      <c r="AI646" s="32">
        <v>0</v>
      </c>
      <c r="AJ646" s="32">
        <v>1</v>
      </c>
      <c r="AK646" s="16"/>
      <c r="AL646" s="34">
        <f t="shared" si="450"/>
        <v>0.10491274140633637</v>
      </c>
      <c r="AM646" s="34">
        <f t="shared" si="451"/>
        <v>-0.65688449420908923</v>
      </c>
      <c r="AN646" s="34">
        <f t="shared" si="452"/>
        <v>0.76641896990836467</v>
      </c>
      <c r="AO646" s="34">
        <f t="shared" si="453"/>
        <v>0.40381289879363974</v>
      </c>
      <c r="AP646" s="34">
        <f t="shared" si="454"/>
        <v>0.2897524337609792</v>
      </c>
      <c r="AQ646" s="34">
        <f t="shared" si="455"/>
        <v>-0.14099522376605508</v>
      </c>
      <c r="AR646" s="34">
        <f t="shared" si="456"/>
        <v>-0.60911705809610017</v>
      </c>
      <c r="AS646" s="34">
        <f t="shared" si="457"/>
        <v>1.568470996123094E-2</v>
      </c>
      <c r="AT646" s="34">
        <f t="shared" si="458"/>
        <v>-0.15074875333706975</v>
      </c>
      <c r="AU646" s="34">
        <f t="shared" si="459"/>
        <v>-0.39035893956131507</v>
      </c>
      <c r="AV646" s="34">
        <f t="shared" si="460"/>
        <v>-0.60201574234179278</v>
      </c>
      <c r="AW646" s="34">
        <f t="shared" si="461"/>
        <v>-0.35414168180117439</v>
      </c>
      <c r="AX646" s="34">
        <f t="shared" si="462"/>
        <v>-0.1960742330451832</v>
      </c>
      <c r="AY646" s="34">
        <f t="shared" si="463"/>
        <v>-0.20608409422100063</v>
      </c>
      <c r="AZ646" s="34">
        <f t="shared" si="464"/>
        <v>-1.2844792457258454</v>
      </c>
      <c r="BA646" s="34">
        <f t="shared" si="465"/>
        <v>1.1135511935562252</v>
      </c>
      <c r="BB646" s="34">
        <f t="shared" si="466"/>
        <v>2.7326146933720228</v>
      </c>
      <c r="BC646" s="34">
        <f t="shared" si="467"/>
        <v>2.0918778634847652</v>
      </c>
      <c r="BD646" s="34">
        <f t="shared" si="468"/>
        <v>1.0210416879557633</v>
      </c>
      <c r="BE646" s="34">
        <f t="shared" si="469"/>
        <v>0.95104198066028867</v>
      </c>
      <c r="BF646" s="34">
        <f t="shared" si="470"/>
        <v>-0.87151466040966363</v>
      </c>
      <c r="BG646" s="34">
        <f t="shared" si="471"/>
        <v>-0.258133953880894</v>
      </c>
      <c r="BH646" s="34">
        <f t="shared" si="472"/>
        <v>-0.11506432621005545</v>
      </c>
      <c r="BI646" s="19">
        <f t="shared" si="480"/>
        <v>0.57965831323284489</v>
      </c>
      <c r="BJ646" s="19">
        <f t="shared" si="481"/>
        <v>0.48887104702227785</v>
      </c>
      <c r="BK646" s="19">
        <f t="shared" si="482"/>
        <v>0.73749177161744417</v>
      </c>
      <c r="BL646" s="19">
        <f t="shared" si="483"/>
        <v>-2.2918005965366688E-2</v>
      </c>
      <c r="BM646" s="19">
        <f t="shared" si="484"/>
        <v>0.30681172738514245</v>
      </c>
      <c r="BN646" s="19">
        <f t="shared" si="485"/>
        <v>0.15131299324161077</v>
      </c>
      <c r="BO646" s="19">
        <f t="shared" si="486"/>
        <v>-0.41160267624446001</v>
      </c>
      <c r="BP646" s="19">
        <f t="shared" si="487"/>
        <v>-4.5580745819423417E-2</v>
      </c>
      <c r="BQ646" s="19">
        <f t="shared" si="488"/>
        <v>-0.32422867107477599</v>
      </c>
      <c r="BR646" s="19">
        <f t="shared" si="489"/>
        <v>-0.11976843556518608</v>
      </c>
      <c r="BS646" s="19">
        <f t="shared" si="490"/>
        <v>-7.2078559674906575E-2</v>
      </c>
      <c r="BT646" s="19">
        <f>IF(AND('[1]Ponderación por derecho'!$B$13&lt;&gt;1,'[1]Ponderación por derecho'!$B$13&lt;&gt;0),"Error ponderación",IFERROR(IF(SUM($BI$1126:$BS$1126)=0,0,SUMPRODUCT($BI$1126:$BS$1126,BI646:BS646)),""))</f>
        <v>-6.2633230745291202E-2</v>
      </c>
      <c r="BU646" s="34">
        <f t="shared" si="491"/>
        <v>-5.8112942086872128E-2</v>
      </c>
      <c r="BV646" s="16">
        <f t="shared" si="492"/>
        <v>0</v>
      </c>
      <c r="BW646" s="34">
        <f t="shared" si="473"/>
        <v>-3.8875783438560094</v>
      </c>
      <c r="BX646" s="34">
        <f t="shared" si="474"/>
        <v>-4.8571966939636807E-2</v>
      </c>
      <c r="BY646" s="34">
        <f t="shared" si="493"/>
        <v>0.73585719375712888</v>
      </c>
      <c r="BZ646" s="34">
        <f t="shared" si="494"/>
        <v>1.0667643723461724</v>
      </c>
      <c r="CA646" s="19">
        <f t="shared" si="475"/>
        <v>0.80990190001623641</v>
      </c>
      <c r="CB646" s="16"/>
      <c r="CC646" s="5">
        <f t="shared" si="476"/>
        <v>44078</v>
      </c>
      <c r="CD646" s="6">
        <f t="shared" si="477"/>
        <v>6.7315654114239766E-4</v>
      </c>
      <c r="CE646" s="19">
        <f t="shared" si="478"/>
        <v>3.5997554524632731</v>
      </c>
      <c r="CF646" s="4">
        <f t="shared" si="479"/>
        <v>2.4231989293386634E-3</v>
      </c>
      <c r="CG646" s="3">
        <f>IF('Ponderación por derecho'!$D$20="Error ponderación","",CF646/$CF$1127)</f>
        <v>1.6279453961289794E-3</v>
      </c>
      <c r="CH646" s="39"/>
    </row>
    <row r="647" spans="1:86" ht="18.95" customHeight="1">
      <c r="A647" s="7">
        <v>44090</v>
      </c>
      <c r="B647" s="7" t="s">
        <v>466</v>
      </c>
      <c r="C647" s="7" t="s">
        <v>477</v>
      </c>
      <c r="D647" s="5">
        <v>0</v>
      </c>
      <c r="E647" s="5">
        <v>12011</v>
      </c>
      <c r="F647" s="5">
        <v>85.430409999999995</v>
      </c>
      <c r="G647" s="5">
        <v>68.338099999999997</v>
      </c>
      <c r="H647" s="5">
        <v>81.863759999999999</v>
      </c>
      <c r="I647" s="5">
        <v>28.032699999999998</v>
      </c>
      <c r="J647" s="5">
        <v>39.421169999999996</v>
      </c>
      <c r="K647" s="85">
        <v>6.3704E-3</v>
      </c>
      <c r="L647" s="85">
        <v>7.2004E-3</v>
      </c>
      <c r="M647" s="85">
        <v>7.2297799999999995E-2</v>
      </c>
      <c r="N647" s="85">
        <v>3.8699999999999999E-5</v>
      </c>
      <c r="O647" s="85">
        <v>3.2390000000000001E-3</v>
      </c>
      <c r="P647" s="85">
        <v>1.93124E-2</v>
      </c>
      <c r="Q647" s="85">
        <v>3.5217E-3</v>
      </c>
      <c r="R647" s="85">
        <v>1.7799999999999999E-4</v>
      </c>
      <c r="S647" s="85">
        <v>3.9799999999999998E-5</v>
      </c>
      <c r="T647" s="5">
        <v>0.96690659999999995</v>
      </c>
      <c r="U647" s="5">
        <v>0.41411290000000001</v>
      </c>
      <c r="V647" s="5">
        <v>0.909327</v>
      </c>
      <c r="W647" s="5">
        <v>0.77242710000000003</v>
      </c>
      <c r="X647" s="5">
        <v>0.90020040000000001</v>
      </c>
      <c r="Y647" s="5">
        <v>0.84647919999999999</v>
      </c>
      <c r="Z647" s="5">
        <v>1.16959E-2</v>
      </c>
      <c r="AA647" s="5">
        <v>4.5791000000000001E-4</v>
      </c>
      <c r="AB647" s="5">
        <v>2.4977000000000002E-4</v>
      </c>
      <c r="AC647" s="5">
        <v>0.64729999999999999</v>
      </c>
      <c r="AD647" s="40">
        <v>127661.81000749313</v>
      </c>
      <c r="AE647" s="19">
        <v>0.75377360000000004</v>
      </c>
      <c r="AF647" s="5">
        <v>1</v>
      </c>
      <c r="AG647" s="5">
        <v>1</v>
      </c>
      <c r="AH647" s="32">
        <v>0</v>
      </c>
      <c r="AI647" s="32">
        <v>0</v>
      </c>
      <c r="AJ647" s="32">
        <v>1</v>
      </c>
      <c r="AK647" s="16"/>
      <c r="AL647" s="34">
        <f t="shared" si="450"/>
        <v>0.97510000868861924</v>
      </c>
      <c r="AM647" s="34">
        <f t="shared" si="451"/>
        <v>1.2173860171659856</v>
      </c>
      <c r="AN647" s="34">
        <f t="shared" si="452"/>
        <v>0.89665614350209355</v>
      </c>
      <c r="AO647" s="34">
        <f t="shared" si="453"/>
        <v>0.74368884304016281</v>
      </c>
      <c r="AP647" s="34">
        <f t="shared" si="454"/>
        <v>1.1007195550768327</v>
      </c>
      <c r="AQ647" s="34">
        <f t="shared" si="455"/>
        <v>-0.21269689176101678</v>
      </c>
      <c r="AR647" s="34">
        <f t="shared" si="456"/>
        <v>-0.35712046289317007</v>
      </c>
      <c r="AS647" s="34">
        <f t="shared" si="457"/>
        <v>0.16497933631932254</v>
      </c>
      <c r="AT647" s="34">
        <f t="shared" si="458"/>
        <v>-0.14986074776653113</v>
      </c>
      <c r="AU647" s="34">
        <f t="shared" si="459"/>
        <v>-0.3476440583469419</v>
      </c>
      <c r="AV647" s="34">
        <f t="shared" si="460"/>
        <v>-0.18121098513748493</v>
      </c>
      <c r="AW647" s="34">
        <f t="shared" si="461"/>
        <v>-0.3129903550355172</v>
      </c>
      <c r="AX647" s="34">
        <f t="shared" si="462"/>
        <v>-0.19632333001057839</v>
      </c>
      <c r="AY647" s="34">
        <f t="shared" si="463"/>
        <v>-0.20856895492884928</v>
      </c>
      <c r="AZ647" s="34">
        <f t="shared" si="464"/>
        <v>0.43283943944776382</v>
      </c>
      <c r="BA647" s="34">
        <f t="shared" si="465"/>
        <v>1.9825081567951417</v>
      </c>
      <c r="BB647" s="34">
        <f t="shared" si="466"/>
        <v>2.6720451551285147</v>
      </c>
      <c r="BC647" s="34">
        <f t="shared" si="467"/>
        <v>1.5645432526631069</v>
      </c>
      <c r="BD647" s="34">
        <f t="shared" si="468"/>
        <v>1.1162586063173043</v>
      </c>
      <c r="BE647" s="34">
        <f t="shared" si="469"/>
        <v>-0.23406159903082707</v>
      </c>
      <c r="BF647" s="34">
        <f t="shared" si="470"/>
        <v>-0.89914647544986592</v>
      </c>
      <c r="BG647" s="34">
        <f t="shared" si="471"/>
        <v>-0.222340019376459</v>
      </c>
      <c r="BH647" s="34">
        <f t="shared" si="472"/>
        <v>-0.10883828485518915</v>
      </c>
      <c r="BI647" s="19">
        <f t="shared" si="480"/>
        <v>0.88882246951207289</v>
      </c>
      <c r="BJ647" s="19">
        <f t="shared" si="481"/>
        <v>1.1774369031337768</v>
      </c>
      <c r="BK647" s="19">
        <f t="shared" si="482"/>
        <v>0.90154086589034954</v>
      </c>
      <c r="BL647" s="19">
        <f t="shared" si="483"/>
        <v>0.41261963046104405</v>
      </c>
      <c r="BM647" s="19">
        <f t="shared" si="484"/>
        <v>0.6231113676823985</v>
      </c>
      <c r="BN647" s="19">
        <f t="shared" si="485"/>
        <v>0.18660914150676908</v>
      </c>
      <c r="BO647" s="19">
        <f t="shared" si="486"/>
        <v>0.28784597581746979</v>
      </c>
      <c r="BP647" s="19">
        <f t="shared" si="487"/>
        <v>0.3893883393390204</v>
      </c>
      <c r="BQ647" s="19">
        <f t="shared" si="488"/>
        <v>-4.420514056336533E-2</v>
      </c>
      <c r="BR647" s="19">
        <f t="shared" si="489"/>
        <v>0.18139701146110365</v>
      </c>
      <c r="BS647" s="19">
        <f t="shared" si="490"/>
        <v>0.2192309229681936</v>
      </c>
      <c r="BT647" s="19">
        <f>IF(AND('[1]Ponderación por derecho'!$B$13&lt;&gt;1,'[1]Ponderación por derecho'!$B$13&lt;&gt;0),"Error ponderación",IFERROR(IF(SUM($BI$1126:$BS$1126)=0,0,SUMPRODUCT($BI$1126:$BS$1126,BI647:BS647)),""))</f>
        <v>0.43539311098752098</v>
      </c>
      <c r="BU647" s="34">
        <f t="shared" si="491"/>
        <v>0.44506135454287671</v>
      </c>
      <c r="BV647" s="16">
        <f t="shared" si="492"/>
        <v>0</v>
      </c>
      <c r="BW647" s="34">
        <f t="shared" si="473"/>
        <v>1.9531981054895262</v>
      </c>
      <c r="BX647" s="34">
        <f t="shared" si="474"/>
        <v>-4.2362906421539205E-2</v>
      </c>
      <c r="BY647" s="34">
        <f t="shared" si="493"/>
        <v>0.3461456464926651</v>
      </c>
      <c r="BZ647" s="34">
        <f t="shared" si="494"/>
        <v>-0.75232694852021742</v>
      </c>
      <c r="CA647" s="19">
        <f t="shared" si="475"/>
        <v>-0.57275874752710354</v>
      </c>
      <c r="CB647" s="16"/>
      <c r="CC647" s="5">
        <f t="shared" si="476"/>
        <v>44090</v>
      </c>
      <c r="CD647" s="6">
        <f t="shared" si="477"/>
        <v>1.7565247046841927E-3</v>
      </c>
      <c r="CE647" s="19">
        <f t="shared" si="478"/>
        <v>1.4908688018281731</v>
      </c>
      <c r="CF647" s="4">
        <f t="shared" si="479"/>
        <v>2.6187478818541078E-3</v>
      </c>
      <c r="CG647" s="3">
        <f>IF('Ponderación por derecho'!$D$20="Error ponderación","",CF647/$CF$1127)</f>
        <v>1.7593184390562657E-3</v>
      </c>
      <c r="CH647" s="39"/>
    </row>
    <row r="648" spans="1:86" ht="18.95" customHeight="1">
      <c r="A648" s="7">
        <v>44098</v>
      </c>
      <c r="B648" s="7" t="s">
        <v>466</v>
      </c>
      <c r="C648" s="7" t="s">
        <v>476</v>
      </c>
      <c r="D648" s="5">
        <v>0</v>
      </c>
      <c r="E648" s="5">
        <v>1194</v>
      </c>
      <c r="F648" s="5">
        <v>80.811930000000004</v>
      </c>
      <c r="G648" s="5">
        <v>57.924340000000001</v>
      </c>
      <c r="H648" s="5">
        <v>82.638189999999994</v>
      </c>
      <c r="I648" s="5">
        <v>34.568049999999999</v>
      </c>
      <c r="J648" s="5">
        <v>35.800989999999999</v>
      </c>
      <c r="K648" s="85">
        <v>5.4574000000000003E-3</v>
      </c>
      <c r="L648" s="85">
        <v>1.4234E-2</v>
      </c>
      <c r="M648" s="85">
        <v>7.3375899999999994E-2</v>
      </c>
      <c r="N648" s="85">
        <v>5.4523000000000002E-3</v>
      </c>
      <c r="O648" s="85">
        <v>3.0019999999999999E-3</v>
      </c>
      <c r="P648" s="85">
        <v>1.4213099999999999E-2</v>
      </c>
      <c r="Q648" s="85">
        <v>2.7712400000000002E-2</v>
      </c>
      <c r="R648" s="85">
        <v>3.5809999999999998E-4</v>
      </c>
      <c r="S648" s="85">
        <v>1.39E-3</v>
      </c>
      <c r="T648" s="5">
        <v>0.92368609999999995</v>
      </c>
      <c r="U648" s="5">
        <v>0.28221740000000001</v>
      </c>
      <c r="V648" s="5">
        <v>0.89200869999999999</v>
      </c>
      <c r="W648" s="5">
        <v>0.57235420000000004</v>
      </c>
      <c r="X648" s="5">
        <v>0.87185029999999997</v>
      </c>
      <c r="Y648" s="5">
        <v>0.83369329999999997</v>
      </c>
      <c r="Z648" s="5">
        <v>0.22033900000000001</v>
      </c>
      <c r="AA648" s="5">
        <v>0</v>
      </c>
      <c r="AB648" s="5">
        <v>0</v>
      </c>
      <c r="AC648" s="5">
        <v>0.45479999999999998</v>
      </c>
      <c r="AD648" s="40">
        <v>477690.95477386937</v>
      </c>
      <c r="AE648" s="19">
        <v>0.84811320000000001</v>
      </c>
      <c r="AF648" s="5">
        <v>1</v>
      </c>
      <c r="AG648" s="5">
        <v>0</v>
      </c>
      <c r="AH648" s="32">
        <v>0</v>
      </c>
      <c r="AI648" s="32">
        <v>0</v>
      </c>
      <c r="AJ648" s="32">
        <v>1</v>
      </c>
      <c r="AK648" s="16"/>
      <c r="AL648" s="34">
        <f t="shared" si="450"/>
        <v>0.69317460458055358</v>
      </c>
      <c r="AM648" s="34">
        <f t="shared" si="451"/>
        <v>0.17131425065133338</v>
      </c>
      <c r="AN648" s="34">
        <f t="shared" si="452"/>
        <v>0.98977648616921909</v>
      </c>
      <c r="AO648" s="34">
        <f t="shared" si="453"/>
        <v>1.3270046476126343</v>
      </c>
      <c r="AP648" s="34">
        <f t="shared" si="454"/>
        <v>0.82728786876056437</v>
      </c>
      <c r="AQ648" s="34">
        <f t="shared" si="455"/>
        <v>-0.23852386255811303</v>
      </c>
      <c r="AR648" s="34">
        <f t="shared" si="456"/>
        <v>-0.11096146450150718</v>
      </c>
      <c r="AS648" s="34">
        <f t="shared" si="457"/>
        <v>0.18175364631240856</v>
      </c>
      <c r="AT648" s="34">
        <f t="shared" si="458"/>
        <v>-2.564092976477832E-2</v>
      </c>
      <c r="AU648" s="34">
        <f t="shared" si="459"/>
        <v>-0.35366489030115056</v>
      </c>
      <c r="AV648" s="34">
        <f t="shared" si="460"/>
        <v>-0.30467387385061406</v>
      </c>
      <c r="AW648" s="34">
        <f t="shared" si="461"/>
        <v>0.36471364141759888</v>
      </c>
      <c r="AX648" s="34">
        <f t="shared" si="462"/>
        <v>-0.19057174495062046</v>
      </c>
      <c r="AY648" s="34">
        <f t="shared" si="463"/>
        <v>-0.15614615918295463</v>
      </c>
      <c r="AZ648" s="34">
        <f t="shared" si="464"/>
        <v>-0.31800268786736441</v>
      </c>
      <c r="BA648" s="34">
        <f t="shared" si="465"/>
        <v>0.72878057181737521</v>
      </c>
      <c r="BB648" s="34">
        <f t="shared" si="466"/>
        <v>2.247244023567931</v>
      </c>
      <c r="BC648" s="34">
        <f t="shared" si="467"/>
        <v>-0.66972217426023972</v>
      </c>
      <c r="BD648" s="34">
        <f t="shared" si="468"/>
        <v>0.77650087422563607</v>
      </c>
      <c r="BE648" s="34">
        <f t="shared" si="469"/>
        <v>-0.42955929487309175</v>
      </c>
      <c r="BF648" s="34">
        <f t="shared" si="470"/>
        <v>1.18825261525378</v>
      </c>
      <c r="BG648" s="34">
        <f t="shared" si="471"/>
        <v>-0.258133953880894</v>
      </c>
      <c r="BH648" s="34">
        <f t="shared" si="472"/>
        <v>-0.11506432621005545</v>
      </c>
      <c r="BI648" s="19">
        <f t="shared" si="480"/>
        <v>0.49334439847616046</v>
      </c>
      <c r="BJ648" s="19">
        <f t="shared" si="481"/>
        <v>0.76919893657258565</v>
      </c>
      <c r="BK648" s="19">
        <f t="shared" si="482"/>
        <v>6.8402025544240797E-2</v>
      </c>
      <c r="BL648" s="19">
        <f t="shared" si="483"/>
        <v>0.33376683740788765</v>
      </c>
      <c r="BM648" s="19">
        <f t="shared" si="484"/>
        <v>0.41670795089501661</v>
      </c>
      <c r="BN648" s="19">
        <f t="shared" si="485"/>
        <v>-1.368618804771741E-2</v>
      </c>
      <c r="BO648" s="19">
        <f t="shared" si="486"/>
        <v>0.45790520038762289</v>
      </c>
      <c r="BP648" s="19">
        <f t="shared" si="487"/>
        <v>0.25130142981496656</v>
      </c>
      <c r="BQ648" s="19">
        <f t="shared" si="488"/>
        <v>0.57509368688379292</v>
      </c>
      <c r="BR648" s="19">
        <f t="shared" si="489"/>
        <v>9.2964830505568322E-2</v>
      </c>
      <c r="BS648" s="19">
        <f t="shared" si="490"/>
        <v>0.14065470639584784</v>
      </c>
      <c r="BT648" s="19">
        <f>IF(AND('[1]Ponderación por derecho'!$B$13&lt;&gt;1,'[1]Ponderación por derecho'!$B$13&lt;&gt;0),"Error ponderación",IFERROR(IF(SUM($BI$1126:$BS$1126)=0,0,SUMPRODUCT($BI$1126:$BS$1126,BI648:BS648)),""))</f>
        <v>0.3786865310940134</v>
      </c>
      <c r="BU648" s="34">
        <f t="shared" si="491"/>
        <v>0.3877686150606301</v>
      </c>
      <c r="BV648" s="16">
        <f t="shared" si="492"/>
        <v>0</v>
      </c>
      <c r="BW648" s="34">
        <f t="shared" si="473"/>
        <v>-0.83329375696156616</v>
      </c>
      <c r="BX648" s="34">
        <f t="shared" si="474"/>
        <v>-2.2655653308721647E-2</v>
      </c>
      <c r="BY648" s="34">
        <f t="shared" si="493"/>
        <v>0.73585719375712888</v>
      </c>
      <c r="BZ648" s="34">
        <f t="shared" si="494"/>
        <v>4.0030738837719647E-2</v>
      </c>
      <c r="CA648" s="19">
        <f t="shared" si="475"/>
        <v>2.9498973413744294E-2</v>
      </c>
      <c r="CB648" s="16"/>
      <c r="CC648" s="5">
        <f t="shared" si="476"/>
        <v>44098</v>
      </c>
      <c r="CD648" s="6">
        <f t="shared" si="477"/>
        <v>1.7461414514968995E-4</v>
      </c>
      <c r="CE648" s="19">
        <f t="shared" si="478"/>
        <v>2.3403225426267609</v>
      </c>
      <c r="CF648" s="4">
        <f t="shared" si="479"/>
        <v>4.0865342015532067E-4</v>
      </c>
      <c r="CG648" s="3">
        <f>IF('Ponderación por derecho'!$D$20="Error ponderación","",CF648/$CF$1127)</f>
        <v>2.7454017328068861E-4</v>
      </c>
      <c r="CH648" s="39"/>
    </row>
    <row r="649" spans="1:86" ht="18.95" customHeight="1">
      <c r="A649" s="7">
        <v>44110</v>
      </c>
      <c r="B649" s="7" t="s">
        <v>466</v>
      </c>
      <c r="C649" s="7" t="s">
        <v>475</v>
      </c>
      <c r="D649" s="5">
        <v>0</v>
      </c>
      <c r="E649" s="5">
        <v>4539</v>
      </c>
      <c r="F649" s="5">
        <v>75.951909999999998</v>
      </c>
      <c r="G649" s="5">
        <v>55.64714</v>
      </c>
      <c r="H649" s="5">
        <v>80.969340000000003</v>
      </c>
      <c r="I649" s="5">
        <v>32.30433</v>
      </c>
      <c r="J649" s="5">
        <v>29.243469999999999</v>
      </c>
      <c r="K649" s="85"/>
      <c r="L649" s="85">
        <v>7.6402300000000006E-2</v>
      </c>
      <c r="M649" s="85">
        <v>0</v>
      </c>
      <c r="N649" s="85">
        <v>9.4760000000000005E-4</v>
      </c>
      <c r="O649" s="85">
        <v>3.5029299999999999E-2</v>
      </c>
      <c r="P649" s="85">
        <v>9.8706000000000002E-3</v>
      </c>
      <c r="Q649" s="85">
        <v>7.228E-4</v>
      </c>
      <c r="R649" s="85">
        <v>1.5073E-3</v>
      </c>
      <c r="S649" s="85">
        <v>0</v>
      </c>
      <c r="T649" s="5">
        <v>0.97299809999999998</v>
      </c>
      <c r="U649" s="5">
        <v>0.1823092</v>
      </c>
      <c r="V649" s="5">
        <v>0.91936680000000004</v>
      </c>
      <c r="W649" s="5">
        <v>0.76126629999999995</v>
      </c>
      <c r="X649" s="5">
        <v>0.89962759999999997</v>
      </c>
      <c r="Y649" s="5">
        <v>0.85959030000000003</v>
      </c>
      <c r="Z649" s="5">
        <v>2.2222200000000001E-2</v>
      </c>
      <c r="AA649" s="5">
        <v>3.3047000000000003E-4</v>
      </c>
      <c r="AB649" s="5">
        <v>0</v>
      </c>
      <c r="AC649" s="5">
        <v>0.38579999999999998</v>
      </c>
      <c r="AD649" s="40">
        <v>2875.963868693545</v>
      </c>
      <c r="AE649" s="19">
        <v>0.84811320000000001</v>
      </c>
      <c r="AF649" s="5">
        <v>1</v>
      </c>
      <c r="AG649" s="5">
        <v>0</v>
      </c>
      <c r="AH649" s="32">
        <v>0</v>
      </c>
      <c r="AI649" s="32">
        <v>0</v>
      </c>
      <c r="AJ649" s="32">
        <v>1</v>
      </c>
      <c r="AK649" s="16"/>
      <c r="AL649" s="34">
        <f t="shared" si="450"/>
        <v>0.39650489886064449</v>
      </c>
      <c r="AM649" s="34">
        <f t="shared" si="451"/>
        <v>-5.7432583029024868E-2</v>
      </c>
      <c r="AN649" s="34">
        <f t="shared" si="452"/>
        <v>0.7891077570910161</v>
      </c>
      <c r="AO649" s="34">
        <f t="shared" si="453"/>
        <v>1.1249552312651099</v>
      </c>
      <c r="AP649" s="34">
        <f t="shared" si="454"/>
        <v>0.33199930530442218</v>
      </c>
      <c r="AQ649" s="34" t="str">
        <f t="shared" si="455"/>
        <v/>
      </c>
      <c r="AR649" s="34">
        <f t="shared" si="456"/>
        <v>2.0647787623684333</v>
      </c>
      <c r="AS649" s="34">
        <f t="shared" si="457"/>
        <v>-0.95991233330143277</v>
      </c>
      <c r="AT649" s="34">
        <f t="shared" si="458"/>
        <v>-0.12900523709308037</v>
      </c>
      <c r="AU649" s="34">
        <f t="shared" si="459"/>
        <v>0.45996798415887802</v>
      </c>
      <c r="AV649" s="34">
        <f t="shared" si="460"/>
        <v>-0.409813323233228</v>
      </c>
      <c r="AW649" s="34">
        <f t="shared" si="461"/>
        <v>-0.39140171624757913</v>
      </c>
      <c r="AX649" s="34">
        <f t="shared" si="462"/>
        <v>-0.15387145871573071</v>
      </c>
      <c r="AY649" s="34">
        <f t="shared" si="463"/>
        <v>-0.21011422768154267</v>
      </c>
      <c r="AZ649" s="34">
        <f t="shared" si="464"/>
        <v>0.5386631762981039</v>
      </c>
      <c r="BA649" s="34">
        <f t="shared" si="465"/>
        <v>-0.22089296750334217</v>
      </c>
      <c r="BB649" s="34">
        <f t="shared" si="466"/>
        <v>2.9183117286745301</v>
      </c>
      <c r="BC649" s="34">
        <f t="shared" si="467"/>
        <v>1.4399077344254732</v>
      </c>
      <c r="BD649" s="34">
        <f t="shared" si="468"/>
        <v>1.109393966370986</v>
      </c>
      <c r="BE649" s="34">
        <f t="shared" si="469"/>
        <v>-3.3591562509540283E-2</v>
      </c>
      <c r="BF649" s="34">
        <f t="shared" si="470"/>
        <v>-0.79383463408787602</v>
      </c>
      <c r="BG649" s="34">
        <f t="shared" si="471"/>
        <v>-0.23230175642794332</v>
      </c>
      <c r="BH649" s="34">
        <f t="shared" si="472"/>
        <v>-0.11506432621005545</v>
      </c>
      <c r="BI649" s="19">
        <f t="shared" si="480"/>
        <v>0.28410739479383695</v>
      </c>
      <c r="BJ649" s="19">
        <f t="shared" si="481"/>
        <v>1.6418859693379797</v>
      </c>
      <c r="BK649" s="19">
        <f t="shared" si="482"/>
        <v>0.29216676666156166</v>
      </c>
      <c r="BL649" s="19">
        <f t="shared" si="483"/>
        <v>0.13374983088378206</v>
      </c>
      <c r="BM649" s="19">
        <f t="shared" si="484"/>
        <v>0.63378708527809535</v>
      </c>
      <c r="BN649" s="19">
        <f t="shared" si="485"/>
        <v>-1.5633328960707928E-2</v>
      </c>
      <c r="BO649" s="19">
        <f t="shared" si="486"/>
        <v>0.42407223043854492</v>
      </c>
      <c r="BP649" s="19">
        <f t="shared" si="487"/>
        <v>0.12131672007245689</v>
      </c>
      <c r="BQ649" s="19">
        <f t="shared" si="488"/>
        <v>-0.2024813209695914</v>
      </c>
      <c r="BR649" s="19">
        <f t="shared" si="489"/>
        <v>-1.5303695082947164E-2</v>
      </c>
      <c r="BS649" s="19">
        <f t="shared" si="490"/>
        <v>2.3775448323015456E-2</v>
      </c>
      <c r="BT649" s="19">
        <f>IF(AND('[1]Ponderación por derecho'!$B$13&lt;&gt;1,'[1]Ponderación por derecho'!$B$13&lt;&gt;0),"Error ponderación",IFERROR(IF(SUM($BI$1126:$BS$1126)=0,0,SUMPRODUCT($BI$1126:$BS$1126,BI649:BS649)),""))</f>
        <v>0.53572331039865606</v>
      </c>
      <c r="BU649" s="34">
        <f t="shared" si="491"/>
        <v>0.54642863833708299</v>
      </c>
      <c r="BV649" s="16">
        <f t="shared" si="492"/>
        <v>0</v>
      </c>
      <c r="BW649" s="34">
        <f t="shared" si="473"/>
        <v>-1.8320882427232565</v>
      </c>
      <c r="BX649" s="34">
        <f t="shared" si="474"/>
        <v>-4.9388567831522061E-2</v>
      </c>
      <c r="BY649" s="34">
        <f t="shared" si="493"/>
        <v>0.73585719375712888</v>
      </c>
      <c r="BZ649" s="34">
        <f t="shared" si="494"/>
        <v>0.38187320559921661</v>
      </c>
      <c r="CA649" s="19">
        <f t="shared" si="475"/>
        <v>0.28932766976811486</v>
      </c>
      <c r="CB649" s="16"/>
      <c r="CC649" s="5">
        <f t="shared" si="476"/>
        <v>44110</v>
      </c>
      <c r="CD649" s="6">
        <f t="shared" si="477"/>
        <v>6.6379698897357006E-4</v>
      </c>
      <c r="CE649" s="19">
        <f t="shared" si="478"/>
        <v>3.1776042247466649</v>
      </c>
      <c r="CF649" s="4">
        <f t="shared" si="479"/>
        <v>2.1092841165365316E-3</v>
      </c>
      <c r="CG649" s="3">
        <f>IF('Ponderación por derecho'!$D$20="Error ponderación","",CF649/$CF$1127)</f>
        <v>1.417052197023204E-3</v>
      </c>
      <c r="CH649" s="39"/>
    </row>
    <row r="650" spans="1:86" ht="18.95" customHeight="1">
      <c r="A650" s="7">
        <v>44279</v>
      </c>
      <c r="B650" s="7" t="s">
        <v>466</v>
      </c>
      <c r="C650" s="7" t="s">
        <v>474</v>
      </c>
      <c r="D650" s="5">
        <v>0</v>
      </c>
      <c r="E650" s="5">
        <v>8295</v>
      </c>
      <c r="F650" s="5">
        <v>66.824629999999999</v>
      </c>
      <c r="G650" s="5">
        <v>42.965919999999997</v>
      </c>
      <c r="H650" s="5">
        <v>75.007459999999995</v>
      </c>
      <c r="I650" s="5">
        <v>33.799250000000001</v>
      </c>
      <c r="J650" s="5">
        <v>24.156549999999999</v>
      </c>
      <c r="K650" s="85">
        <v>2.3530999999999999E-3</v>
      </c>
      <c r="L650" s="85">
        <v>4.7716E-3</v>
      </c>
      <c r="M650" s="85"/>
      <c r="N650" s="85">
        <v>1.121E-4</v>
      </c>
      <c r="O650" s="85">
        <v>3.6470999999999999E-3</v>
      </c>
      <c r="P650" s="85">
        <v>6.7472000000000001E-3</v>
      </c>
      <c r="Q650" s="85">
        <v>8.6859999999999997E-4</v>
      </c>
      <c r="R650" s="85">
        <v>0</v>
      </c>
      <c r="S650" s="85">
        <v>0</v>
      </c>
      <c r="T650" s="5">
        <v>0.83560570000000001</v>
      </c>
      <c r="U650" s="5">
        <v>0.29975479999999999</v>
      </c>
      <c r="V650" s="5">
        <v>0.90220699999999998</v>
      </c>
      <c r="W650" s="5">
        <v>0.74899459999999995</v>
      </c>
      <c r="X650" s="5">
        <v>0.88141239999999998</v>
      </c>
      <c r="Y650" s="5">
        <v>0.86150070000000001</v>
      </c>
      <c r="Z650" s="5">
        <v>3.6316500000000002E-2</v>
      </c>
      <c r="AA650" s="5">
        <v>1.2055E-4</v>
      </c>
      <c r="AB650" s="5">
        <v>2.4111E-4</v>
      </c>
      <c r="AC650" s="5">
        <v>0.62019999999999997</v>
      </c>
      <c r="AD650" s="40">
        <v>5449.0657022302594</v>
      </c>
      <c r="AE650" s="19" t="s">
        <v>1121</v>
      </c>
      <c r="AF650" s="5">
        <v>1</v>
      </c>
      <c r="AG650" s="5">
        <v>0</v>
      </c>
      <c r="AH650" s="32">
        <v>0</v>
      </c>
      <c r="AI650" s="32">
        <v>0</v>
      </c>
      <c r="AJ650" s="32">
        <v>1</v>
      </c>
      <c r="AK650" s="16"/>
      <c r="AL650" s="34">
        <f t="shared" si="450"/>
        <v>-0.16065072428971458</v>
      </c>
      <c r="AM650" s="34">
        <f t="shared" si="451"/>
        <v>-1.331272791268983</v>
      </c>
      <c r="AN650" s="34">
        <f t="shared" si="452"/>
        <v>7.2229138571218487E-2</v>
      </c>
      <c r="AO650" s="34">
        <f t="shared" si="453"/>
        <v>1.2583850341940239</v>
      </c>
      <c r="AP650" s="34">
        <f t="shared" si="454"/>
        <v>-5.2215046953187211E-2</v>
      </c>
      <c r="AQ650" s="34">
        <f t="shared" si="455"/>
        <v>-0.32633839207117554</v>
      </c>
      <c r="AR650" s="34">
        <f t="shared" si="456"/>
        <v>-0.44212259200111909</v>
      </c>
      <c r="AS650" s="34" t="str">
        <f t="shared" si="457"/>
        <v/>
      </c>
      <c r="AT650" s="34">
        <f t="shared" si="458"/>
        <v>-0.14817652014695659</v>
      </c>
      <c r="AU650" s="34">
        <f t="shared" si="459"/>
        <v>-0.33727654138275392</v>
      </c>
      <c r="AV650" s="34">
        <f t="shared" si="460"/>
        <v>-0.48543624924397216</v>
      </c>
      <c r="AW650" s="34">
        <f t="shared" si="461"/>
        <v>-0.38731711999022139</v>
      </c>
      <c r="AX650" s="34">
        <f t="shared" si="462"/>
        <v>-0.20200785050292994</v>
      </c>
      <c r="AY650" s="34">
        <f t="shared" si="463"/>
        <v>-0.21011422768154267</v>
      </c>
      <c r="AZ650" s="34">
        <f t="shared" si="464"/>
        <v>-1.8481671910722646</v>
      </c>
      <c r="BA650" s="34">
        <f t="shared" si="465"/>
        <v>0.89548165069261398</v>
      </c>
      <c r="BB650" s="34">
        <f t="shared" si="466"/>
        <v>2.4973984486555145</v>
      </c>
      <c r="BC650" s="34">
        <f t="shared" si="467"/>
        <v>1.3028665107536253</v>
      </c>
      <c r="BD650" s="34">
        <f t="shared" si="468"/>
        <v>0.89109649858088502</v>
      </c>
      <c r="BE650" s="34">
        <f t="shared" si="469"/>
        <v>-4.3813545353610876E-3</v>
      </c>
      <c r="BF650" s="34">
        <f t="shared" si="470"/>
        <v>-0.65282623743299306</v>
      </c>
      <c r="BG650" s="34">
        <f t="shared" si="471"/>
        <v>-0.2487107947349709</v>
      </c>
      <c r="BH650" s="34">
        <f t="shared" si="472"/>
        <v>-0.10905415352689969</v>
      </c>
      <c r="BI650" s="19">
        <f t="shared" si="480"/>
        <v>0.21379079906421897</v>
      </c>
      <c r="BJ650" s="19">
        <f t="shared" si="481"/>
        <v>0.24133435512847079</v>
      </c>
      <c r="BK650" s="19">
        <f t="shared" si="482"/>
        <v>0.57110789323195532</v>
      </c>
      <c r="BL650" s="19">
        <f t="shared" si="483"/>
        <v>-0.1544136222183356</v>
      </c>
      <c r="BM650" s="19">
        <f t="shared" si="484"/>
        <v>0.16720163674831459</v>
      </c>
      <c r="BN650" s="19">
        <f t="shared" si="485"/>
        <v>-0.21682277602301592</v>
      </c>
      <c r="BO650" s="19">
        <f t="shared" si="486"/>
        <v>-0.32569975895615405</v>
      </c>
      <c r="BP650" s="19">
        <f t="shared" si="487"/>
        <v>-0.18132928739632226</v>
      </c>
      <c r="BQ650" s="19">
        <f t="shared" si="488"/>
        <v>-0.34119706313475007</v>
      </c>
      <c r="BR650" s="19">
        <f t="shared" si="489"/>
        <v>-0.20649191556874272</v>
      </c>
      <c r="BS650" s="19">
        <f t="shared" si="490"/>
        <v>-0.15993970183271897</v>
      </c>
      <c r="BT650" s="19">
        <f>IF(AND('[1]Ponderación por derecho'!$B$13&lt;&gt;1,'[1]Ponderación por derecho'!$B$13&lt;&gt;0),"Error ponderación",IFERROR(IF(SUM($BI$1126:$BS$1126)=0,0,SUMPRODUCT($BI$1126:$BS$1126,BI650:BS650)),""))</f>
        <v>-0.17962984125928766</v>
      </c>
      <c r="BU650" s="34">
        <f t="shared" si="491"/>
        <v>-0.17631891287672252</v>
      </c>
      <c r="BV650" s="16">
        <f t="shared" si="492"/>
        <v>0</v>
      </c>
      <c r="BW650" s="34">
        <f t="shared" si="473"/>
        <v>1.5609179523860215</v>
      </c>
      <c r="BX650" s="34">
        <f t="shared" si="474"/>
        <v>-4.9243697697486773E-2</v>
      </c>
      <c r="BY650" s="34" t="str">
        <f t="shared" si="493"/>
        <v/>
      </c>
      <c r="BZ650" s="34">
        <f t="shared" si="494"/>
        <v>-0.75583712734426733</v>
      </c>
      <c r="CA650" s="19">
        <f t="shared" si="475"/>
        <v>-0.57542677527820196</v>
      </c>
      <c r="CB650" s="16"/>
      <c r="CC650" s="5">
        <f t="shared" si="476"/>
        <v>44279</v>
      </c>
      <c r="CD650" s="6">
        <f t="shared" si="477"/>
        <v>1.2130857068816401E-3</v>
      </c>
      <c r="CE650" s="19">
        <f t="shared" si="478"/>
        <v>0.68548151796693546</v>
      </c>
      <c r="CF650" s="4">
        <f t="shared" si="479"/>
        <v>8.3154783177721956E-4</v>
      </c>
      <c r="CG650" s="3">
        <f>IF('Ponderación por derecho'!$D$20="Error ponderación","",CF650/$CF$1127)</f>
        <v>5.5864768179483056E-4</v>
      </c>
      <c r="CH650" s="39"/>
    </row>
    <row r="651" spans="1:86" ht="18.95" customHeight="1">
      <c r="A651" s="7">
        <v>44378</v>
      </c>
      <c r="B651" s="7" t="s">
        <v>466</v>
      </c>
      <c r="C651" s="7" t="s">
        <v>473</v>
      </c>
      <c r="D651" s="5">
        <v>0</v>
      </c>
      <c r="E651" s="5">
        <v>2504</v>
      </c>
      <c r="F651" s="5">
        <v>76.527169999999998</v>
      </c>
      <c r="G651" s="5">
        <v>52.238529999999997</v>
      </c>
      <c r="H651" s="5">
        <v>77.335909999999998</v>
      </c>
      <c r="I651" s="5">
        <v>33.223820000000003</v>
      </c>
      <c r="J651" s="5">
        <v>33.317529999999998</v>
      </c>
      <c r="K651" s="85"/>
      <c r="L651" s="85">
        <v>1.51282E-2</v>
      </c>
      <c r="M651" s="85">
        <v>4.69481E-2</v>
      </c>
      <c r="N651" s="85">
        <v>5.107E-4</v>
      </c>
      <c r="O651" s="85">
        <v>6.9194E-3</v>
      </c>
      <c r="P651" s="85">
        <v>2.13016E-2</v>
      </c>
      <c r="Q651" s="85">
        <v>2.1462999999999999E-3</v>
      </c>
      <c r="R651" s="85">
        <v>0</v>
      </c>
      <c r="S651" s="85">
        <v>2.4860000000000003E-4</v>
      </c>
      <c r="T651" s="5">
        <v>0.7228561</v>
      </c>
      <c r="U651" s="5">
        <v>0.2889216</v>
      </c>
      <c r="V651" s="5">
        <v>0.8152374</v>
      </c>
      <c r="W651" s="5">
        <v>0.70482149999999999</v>
      </c>
      <c r="X651" s="5">
        <v>0.8947368</v>
      </c>
      <c r="Y651" s="5">
        <v>0.81560549999999998</v>
      </c>
      <c r="Z651" s="5">
        <v>3.5971200000000002E-2</v>
      </c>
      <c r="AA651" s="5">
        <v>0</v>
      </c>
      <c r="AB651" s="5">
        <v>0</v>
      </c>
      <c r="AC651" s="5">
        <v>0.33400000000000002</v>
      </c>
      <c r="AD651" s="40">
        <v>94648.562300319492</v>
      </c>
      <c r="AE651" s="19" t="s">
        <v>1121</v>
      </c>
      <c r="AF651" s="5">
        <v>1</v>
      </c>
      <c r="AG651" s="5">
        <v>0</v>
      </c>
      <c r="AH651" s="32">
        <v>0</v>
      </c>
      <c r="AI651" s="32">
        <v>0</v>
      </c>
      <c r="AJ651" s="32">
        <v>1</v>
      </c>
      <c r="AK651" s="16"/>
      <c r="AL651" s="34">
        <f t="shared" si="450"/>
        <v>0.43162043643300735</v>
      </c>
      <c r="AM651" s="34">
        <f t="shared" si="451"/>
        <v>-0.39983059143900485</v>
      </c>
      <c r="AN651" s="34">
        <f t="shared" si="452"/>
        <v>0.35221062415838617</v>
      </c>
      <c r="AO651" s="34">
        <f t="shared" si="453"/>
        <v>1.2070247530422669</v>
      </c>
      <c r="AP651" s="34">
        <f t="shared" si="454"/>
        <v>0.63971248419432725</v>
      </c>
      <c r="AQ651" s="34" t="str">
        <f t="shared" si="455"/>
        <v/>
      </c>
      <c r="AR651" s="34">
        <f t="shared" si="456"/>
        <v>-7.9666625960528911E-2</v>
      </c>
      <c r="AS651" s="34">
        <f t="shared" si="457"/>
        <v>-0.22944022219262744</v>
      </c>
      <c r="AT651" s="34">
        <f t="shared" si="458"/>
        <v>-0.13903029222921265</v>
      </c>
      <c r="AU651" s="34">
        <f t="shared" si="459"/>
        <v>-0.25414587301247138</v>
      </c>
      <c r="AV651" s="34">
        <f t="shared" si="460"/>
        <v>-0.13304900638978301</v>
      </c>
      <c r="AW651" s="34">
        <f t="shared" si="461"/>
        <v>-0.35152227336452863</v>
      </c>
      <c r="AX651" s="34">
        <f t="shared" si="462"/>
        <v>-0.20200785050292994</v>
      </c>
      <c r="AY651" s="34">
        <f t="shared" si="463"/>
        <v>-0.20046209686949304</v>
      </c>
      <c r="AZ651" s="34">
        <f t="shared" si="464"/>
        <v>-3.8068939415247072</v>
      </c>
      <c r="BA651" s="34">
        <f t="shared" si="465"/>
        <v>0.79250708618070032</v>
      </c>
      <c r="BB651" s="34">
        <f t="shared" si="466"/>
        <v>0.36411836392599078</v>
      </c>
      <c r="BC651" s="34">
        <f t="shared" si="467"/>
        <v>0.80957416516345493</v>
      </c>
      <c r="BD651" s="34">
        <f t="shared" si="468"/>
        <v>1.0507808709634241</v>
      </c>
      <c r="BE651" s="34">
        <f t="shared" si="469"/>
        <v>-0.70612357449796814</v>
      </c>
      <c r="BF651" s="34">
        <f t="shared" si="470"/>
        <v>-0.65628083960301442</v>
      </c>
      <c r="BG651" s="34">
        <f t="shared" si="471"/>
        <v>-0.258133953880894</v>
      </c>
      <c r="BH651" s="34">
        <f t="shared" si="472"/>
        <v>-0.11506432621005545</v>
      </c>
      <c r="BI651" s="19">
        <f t="shared" si="480"/>
        <v>0.57235885516954321</v>
      </c>
      <c r="BJ651" s="19">
        <f t="shared" si="481"/>
        <v>-3.8459617824514326E-2</v>
      </c>
      <c r="BK651" s="19">
        <f t="shared" si="482"/>
        <v>0.3372514598012783</v>
      </c>
      <c r="BL651" s="19">
        <f t="shared" si="483"/>
        <v>0.14629507210189735</v>
      </c>
      <c r="BM651" s="19">
        <f t="shared" si="484"/>
        <v>0.4787824940484266</v>
      </c>
      <c r="BN651" s="19">
        <f t="shared" si="485"/>
        <v>-0.13585071481824793</v>
      </c>
      <c r="BO651" s="19">
        <f t="shared" si="486"/>
        <v>-0.98379715394898959</v>
      </c>
      <c r="BP651" s="19">
        <f t="shared" si="487"/>
        <v>0.11480629296503871</v>
      </c>
      <c r="BQ651" s="19">
        <f t="shared" si="488"/>
        <v>-0.1417075000131667</v>
      </c>
      <c r="BR651" s="19">
        <f t="shared" si="489"/>
        <v>-8.9918714391265617E-3</v>
      </c>
      <c r="BS651" s="19">
        <f t="shared" si="490"/>
        <v>3.8698004451152949E-2</v>
      </c>
      <c r="BT651" s="19">
        <f>IF(AND('[1]Ponderación por derecho'!$B$13&lt;&gt;1,'[1]Ponderación por derecho'!$B$13&lt;&gt;0),"Error ponderación",IFERROR(IF(SUM($BI$1126:$BS$1126)=0,0,SUMPRODUCT($BI$1126:$BS$1126,BI651:BS651)),""))</f>
        <v>-0.54034571498487205</v>
      </c>
      <c r="BU651" s="34">
        <f t="shared" si="491"/>
        <v>-0.54076340272748502</v>
      </c>
      <c r="BV651" s="16">
        <f t="shared" si="492"/>
        <v>0</v>
      </c>
      <c r="BW651" s="34">
        <f t="shared" si="473"/>
        <v>-2.5819078711646406</v>
      </c>
      <c r="BX651" s="34">
        <f t="shared" si="474"/>
        <v>-4.4221610013423403E-2</v>
      </c>
      <c r="BY651" s="34" t="str">
        <f t="shared" si="493"/>
        <v/>
      </c>
      <c r="BZ651" s="34">
        <f t="shared" si="494"/>
        <v>1.3130647405890321</v>
      </c>
      <c r="CA651" s="19">
        <f t="shared" si="475"/>
        <v>0.9</v>
      </c>
      <c r="CB651" s="16"/>
      <c r="CC651" s="5">
        <f t="shared" si="476"/>
        <v>44378</v>
      </c>
      <c r="CD651" s="6">
        <f t="shared" si="477"/>
        <v>3.6619247860537993E-4</v>
      </c>
      <c r="CE651" s="19">
        <f t="shared" si="478"/>
        <v>1.5701729446572064</v>
      </c>
      <c r="CF651" s="4">
        <f t="shared" si="479"/>
        <v>5.7498552244313039E-4</v>
      </c>
      <c r="CG651" s="3">
        <f>IF('Ponderación por derecho'!$D$20="Error ponderación","",CF651/$CF$1127)</f>
        <v>3.8628484965432631E-4</v>
      </c>
      <c r="CH651" s="39"/>
    </row>
    <row r="652" spans="1:86" ht="18.95" customHeight="1">
      <c r="A652" s="7">
        <v>44420</v>
      </c>
      <c r="B652" s="7" t="s">
        <v>466</v>
      </c>
      <c r="C652" s="7" t="s">
        <v>472</v>
      </c>
      <c r="D652" s="5">
        <v>0</v>
      </c>
      <c r="E652" s="5">
        <v>512</v>
      </c>
      <c r="F652" s="5">
        <v>70.323070000000001</v>
      </c>
      <c r="G652" s="5">
        <v>52.830179999999999</v>
      </c>
      <c r="H652" s="5">
        <v>88.561329999999998</v>
      </c>
      <c r="I652" s="5">
        <v>19.575469999999999</v>
      </c>
      <c r="J652" s="5">
        <v>32.028300000000002</v>
      </c>
      <c r="K652" s="85">
        <v>1.52494E-2</v>
      </c>
      <c r="L652" s="85">
        <v>4.0559600000000001E-2</v>
      </c>
      <c r="M652" s="85">
        <v>7.6776700000000003E-2</v>
      </c>
      <c r="N652" s="85">
        <v>0</v>
      </c>
      <c r="O652" s="85">
        <v>3.6455799999999997E-2</v>
      </c>
      <c r="P652" s="85">
        <v>7.6086200000000007E-2</v>
      </c>
      <c r="Q652" s="85">
        <v>3.8537399999999999E-2</v>
      </c>
      <c r="R652" s="85">
        <v>8.3514999999999995E-3</v>
      </c>
      <c r="S652" s="85">
        <v>1.15318E-2</v>
      </c>
      <c r="T652" s="5">
        <v>0.86568849999999997</v>
      </c>
      <c r="U652" s="5">
        <v>0.10158010000000001</v>
      </c>
      <c r="V652" s="5">
        <v>0.86681719999999995</v>
      </c>
      <c r="W652" s="5">
        <v>0.71444700000000005</v>
      </c>
      <c r="X652" s="5">
        <v>0.87133179999999999</v>
      </c>
      <c r="Y652" s="5">
        <v>0.81715579999999999</v>
      </c>
      <c r="Z652" s="5">
        <v>0</v>
      </c>
      <c r="AA652" s="5">
        <v>1.3671880000000001E-2</v>
      </c>
      <c r="AB652" s="5">
        <v>0</v>
      </c>
      <c r="AC652" s="5">
        <v>0.42520000000000002</v>
      </c>
      <c r="AD652" s="40">
        <v>799765.625</v>
      </c>
      <c r="AE652" s="19">
        <v>0.65943399999999996</v>
      </c>
      <c r="AF652" s="5">
        <v>1</v>
      </c>
      <c r="AG652" s="5">
        <v>0</v>
      </c>
      <c r="AH652" s="32">
        <v>0</v>
      </c>
      <c r="AI652" s="32">
        <v>0</v>
      </c>
      <c r="AJ652" s="32">
        <v>1</v>
      </c>
      <c r="AK652" s="16"/>
      <c r="AL652" s="34">
        <f t="shared" si="450"/>
        <v>5.2904192208315909E-2</v>
      </c>
      <c r="AM652" s="34">
        <f t="shared" si="451"/>
        <v>-0.34039880497010261</v>
      </c>
      <c r="AN652" s="34">
        <f t="shared" si="452"/>
        <v>1.7019968630468738</v>
      </c>
      <c r="AO652" s="34">
        <f t="shared" si="453"/>
        <v>-1.116528442117329E-2</v>
      </c>
      <c r="AP652" s="34">
        <f t="shared" si="454"/>
        <v>0.54233712359084296</v>
      </c>
      <c r="AQ652" s="34">
        <f t="shared" si="455"/>
        <v>3.8472520842946001E-2</v>
      </c>
      <c r="AR652" s="34">
        <f t="shared" si="456"/>
        <v>0.81037090129403988</v>
      </c>
      <c r="AS652" s="34">
        <f t="shared" si="457"/>
        <v>0.23466717328067419</v>
      </c>
      <c r="AT652" s="34">
        <f t="shared" si="458"/>
        <v>-0.15074875333706975</v>
      </c>
      <c r="AU652" s="34">
        <f t="shared" si="459"/>
        <v>0.49620729547819714</v>
      </c>
      <c r="AV652" s="34">
        <f t="shared" si="460"/>
        <v>1.1933810865628369</v>
      </c>
      <c r="AW652" s="34">
        <f t="shared" si="461"/>
        <v>0.66797670373514162</v>
      </c>
      <c r="AX652" s="34">
        <f t="shared" si="462"/>
        <v>6.4701547766024048E-2</v>
      </c>
      <c r="AY652" s="34">
        <f t="shared" si="463"/>
        <v>0.23761884592422547</v>
      </c>
      <c r="AZ652" s="34">
        <f t="shared" si="464"/>
        <v>-1.3255579304761234</v>
      </c>
      <c r="BA652" s="34">
        <f t="shared" si="465"/>
        <v>-0.98826031195731223</v>
      </c>
      <c r="BB652" s="34">
        <f t="shared" si="466"/>
        <v>1.6293209187765569</v>
      </c>
      <c r="BC652" s="34">
        <f t="shared" si="467"/>
        <v>0.91706459423631193</v>
      </c>
      <c r="BD652" s="34">
        <f t="shared" si="468"/>
        <v>0.77028698488875469</v>
      </c>
      <c r="BE652" s="34">
        <f t="shared" si="469"/>
        <v>-0.68241933170987634</v>
      </c>
      <c r="BF652" s="34">
        <f t="shared" si="470"/>
        <v>-1.0161597436814094</v>
      </c>
      <c r="BG652" s="34">
        <f t="shared" si="471"/>
        <v>0.81057032703128196</v>
      </c>
      <c r="BH652" s="34">
        <f t="shared" si="472"/>
        <v>-0.11506432621005545</v>
      </c>
      <c r="BI652" s="19">
        <f t="shared" si="480"/>
        <v>0.25073635731083582</v>
      </c>
      <c r="BJ652" s="19">
        <f t="shared" si="481"/>
        <v>0.69976433836683138</v>
      </c>
      <c r="BK652" s="19">
        <f t="shared" si="482"/>
        <v>0.40154531990843401</v>
      </c>
      <c r="BL652" s="19">
        <f t="shared" si="483"/>
        <v>-4.8922280564376919E-2</v>
      </c>
      <c r="BM652" s="19">
        <f t="shared" si="484"/>
        <v>0.60294380131926495</v>
      </c>
      <c r="BN652" s="19">
        <f t="shared" si="485"/>
        <v>0.1879553156870922</v>
      </c>
      <c r="BO652" s="19">
        <f t="shared" si="486"/>
        <v>-0.22291550372071833</v>
      </c>
      <c r="BP652" s="19">
        <f t="shared" si="487"/>
        <v>5.8802869987169978E-2</v>
      </c>
      <c r="BQ652" s="19">
        <f t="shared" si="488"/>
        <v>-0.24187890184962266</v>
      </c>
      <c r="BR652" s="19">
        <f t="shared" si="489"/>
        <v>0.36703112172127444</v>
      </c>
      <c r="BS652" s="19">
        <f t="shared" si="490"/>
        <v>5.8486237307495303E-2</v>
      </c>
      <c r="BT652" s="19">
        <f>IF(AND('[1]Ponderación por derecho'!$B$13&lt;&gt;1,'[1]Ponderación por derecho'!$B$13&lt;&gt;0),"Error ponderación",IFERROR(IF(SUM($BI$1126:$BS$1126)=0,0,SUMPRODUCT($BI$1126:$BS$1126,BI652:BS652)),""))</f>
        <v>8.488171051913479E-2</v>
      </c>
      <c r="BU652" s="34">
        <f t="shared" si="491"/>
        <v>9.0926818651181116E-2</v>
      </c>
      <c r="BV652" s="16">
        <f t="shared" si="492"/>
        <v>0</v>
      </c>
      <c r="BW652" s="34">
        <f t="shared" si="473"/>
        <v>-1.2617621160709283</v>
      </c>
      <c r="BX652" s="34">
        <f t="shared" si="474"/>
        <v>-4.5222860098071849E-3</v>
      </c>
      <c r="BY652" s="34">
        <f t="shared" si="493"/>
        <v>-4.3565900771799115E-2</v>
      </c>
      <c r="BZ652" s="34">
        <f t="shared" si="494"/>
        <v>0.4366167676175115</v>
      </c>
      <c r="CA652" s="19">
        <f t="shared" si="475"/>
        <v>0.33093732841515544</v>
      </c>
      <c r="CB652" s="16"/>
      <c r="CC652" s="5">
        <f t="shared" si="476"/>
        <v>44420</v>
      </c>
      <c r="CD652" s="6">
        <f t="shared" si="477"/>
        <v>7.4876417350620811E-5</v>
      </c>
      <c r="CE652" s="19">
        <f t="shared" si="478"/>
        <v>2.3728470449722328</v>
      </c>
      <c r="CF652" s="4">
        <f t="shared" si="479"/>
        <v>1.7767028564852821E-4</v>
      </c>
      <c r="CG652" s="3">
        <f>IF('Ponderación por derecho'!$D$20="Error ponderación","",CF652/$CF$1127)</f>
        <v>1.1936185677887393E-4</v>
      </c>
      <c r="CH652" s="39"/>
    </row>
    <row r="653" spans="1:86" ht="18.95" customHeight="1">
      <c r="A653" s="7">
        <v>44430</v>
      </c>
      <c r="B653" s="7" t="s">
        <v>466</v>
      </c>
      <c r="C653" s="7" t="s">
        <v>471</v>
      </c>
      <c r="D653" s="5">
        <v>0</v>
      </c>
      <c r="E653" s="5">
        <v>13557</v>
      </c>
      <c r="F653" s="5">
        <v>83.299390000000002</v>
      </c>
      <c r="G653" s="5">
        <v>56.92586</v>
      </c>
      <c r="H653" s="5">
        <v>85.816760000000002</v>
      </c>
      <c r="I653" s="5">
        <v>36.675699999999999</v>
      </c>
      <c r="J653" s="5">
        <v>47.05003</v>
      </c>
      <c r="K653" s="85">
        <v>5.3407000000000003E-3</v>
      </c>
      <c r="L653" s="85">
        <v>3.2599E-3</v>
      </c>
      <c r="M653" s="85">
        <v>4.9074899999999998E-2</v>
      </c>
      <c r="N653" s="85">
        <v>2.4869999999999997E-4</v>
      </c>
      <c r="O653" s="85">
        <v>2.1997000000000002E-3</v>
      </c>
      <c r="P653" s="85">
        <v>2.7940999999999999E-3</v>
      </c>
      <c r="Q653" s="85">
        <v>1.415E-4</v>
      </c>
      <c r="R653" s="85">
        <v>3.0800000000000003E-5</v>
      </c>
      <c r="S653" s="85">
        <v>2.5299999999999998E-5</v>
      </c>
      <c r="T653" s="5">
        <v>0.92209669999999999</v>
      </c>
      <c r="U653" s="5">
        <v>0.39047850000000001</v>
      </c>
      <c r="V653" s="5">
        <v>0.81750420000000001</v>
      </c>
      <c r="W653" s="5">
        <v>0.75138249999999995</v>
      </c>
      <c r="X653" s="5">
        <v>0.9180893</v>
      </c>
      <c r="Y653" s="5">
        <v>0.873367</v>
      </c>
      <c r="Z653" s="5">
        <v>4.8048E-2</v>
      </c>
      <c r="AA653" s="5">
        <v>7.3759999999999999E-5</v>
      </c>
      <c r="AB653" s="5">
        <v>5.1634000000000001E-4</v>
      </c>
      <c r="AC653" s="5">
        <v>0.56100000000000005</v>
      </c>
      <c r="AD653" s="40">
        <v>2387.0325293206461</v>
      </c>
      <c r="AE653" s="19">
        <v>0.75377360000000004</v>
      </c>
      <c r="AF653" s="5">
        <v>1</v>
      </c>
      <c r="AG653" s="5">
        <v>1</v>
      </c>
      <c r="AH653" s="32">
        <v>0</v>
      </c>
      <c r="AI653" s="32">
        <v>0</v>
      </c>
      <c r="AJ653" s="32">
        <v>1</v>
      </c>
      <c r="AK653" s="16"/>
      <c r="AL653" s="34">
        <f t="shared" si="450"/>
        <v>0.84501637193748702</v>
      </c>
      <c r="AM653" s="34">
        <f t="shared" si="451"/>
        <v>7.1016016638877646E-2</v>
      </c>
      <c r="AN653" s="34">
        <f t="shared" si="452"/>
        <v>1.3719795614522634</v>
      </c>
      <c r="AO653" s="34">
        <f t="shared" si="453"/>
        <v>1.5151239611164511</v>
      </c>
      <c r="AP653" s="34">
        <f t="shared" si="454"/>
        <v>1.6769262780769953</v>
      </c>
      <c r="AQ653" s="34">
        <f t="shared" si="455"/>
        <v>-0.24182507558332789</v>
      </c>
      <c r="AR653" s="34">
        <f t="shared" si="456"/>
        <v>-0.49502843792193874</v>
      </c>
      <c r="AS653" s="34">
        <f t="shared" si="457"/>
        <v>-0.19634904095406389</v>
      </c>
      <c r="AT653" s="34">
        <f t="shared" si="458"/>
        <v>-0.14504211288763943</v>
      </c>
      <c r="AU653" s="34">
        <f t="shared" si="459"/>
        <v>-0.37404680370562987</v>
      </c>
      <c r="AV653" s="34">
        <f t="shared" si="460"/>
        <v>-0.58114764990129186</v>
      </c>
      <c r="AW653" s="34">
        <f t="shared" si="461"/>
        <v>-0.40768687265637249</v>
      </c>
      <c r="AX653" s="34">
        <f t="shared" si="462"/>
        <v>-0.2010242368447028</v>
      </c>
      <c r="AY653" s="34">
        <f t="shared" si="463"/>
        <v>-0.20913193118297124</v>
      </c>
      <c r="AZ653" s="34">
        <f t="shared" si="464"/>
        <v>-0.34561431839349521</v>
      </c>
      <c r="BA653" s="34">
        <f t="shared" si="465"/>
        <v>1.7578522797227736</v>
      </c>
      <c r="BB653" s="34">
        <f t="shared" si="466"/>
        <v>0.4197207732283782</v>
      </c>
      <c r="BC653" s="34">
        <f t="shared" si="467"/>
        <v>1.3295328029548692</v>
      </c>
      <c r="BD653" s="34">
        <f t="shared" si="468"/>
        <v>1.3306455782720641</v>
      </c>
      <c r="BE653" s="34">
        <f t="shared" si="469"/>
        <v>0.17705556489722177</v>
      </c>
      <c r="BF653" s="34">
        <f t="shared" si="470"/>
        <v>-0.53545680401971552</v>
      </c>
      <c r="BG653" s="34">
        <f t="shared" si="471"/>
        <v>-0.25236827807331802</v>
      </c>
      <c r="BH653" s="34">
        <f t="shared" si="472"/>
        <v>-0.10219346824804373</v>
      </c>
      <c r="BI653" s="19">
        <f t="shared" si="480"/>
        <v>0.96266892186390296</v>
      </c>
      <c r="BJ653" s="19">
        <f t="shared" si="481"/>
        <v>-1.4305493515609686E-3</v>
      </c>
      <c r="BK653" s="19">
        <f t="shared" si="482"/>
        <v>0.65940004464609736</v>
      </c>
      <c r="BL653" s="19">
        <f t="shared" si="483"/>
        <v>0.34998712952492378</v>
      </c>
      <c r="BM653" s="19">
        <f t="shared" si="484"/>
        <v>0.87784168421447661</v>
      </c>
      <c r="BN653" s="19">
        <f t="shared" si="485"/>
        <v>0.14697476231113896</v>
      </c>
      <c r="BO653" s="19">
        <f t="shared" si="486"/>
        <v>0.25394092335552781</v>
      </c>
      <c r="BP653" s="19">
        <f t="shared" si="487"/>
        <v>0.3219960675463921</v>
      </c>
      <c r="BQ653" s="19">
        <f t="shared" si="488"/>
        <v>3.3475878911600088E-2</v>
      </c>
      <c r="BR653" s="19">
        <f t="shared" si="489"/>
        <v>0.12783872089373258</v>
      </c>
      <c r="BS653" s="19">
        <f t="shared" si="490"/>
        <v>0.17789699083549068</v>
      </c>
      <c r="BT653" s="19">
        <f>IF(AND('[1]Ponderación por derecho'!$B$13&lt;&gt;1,'[1]Ponderación por derecho'!$B$13&lt;&gt;0),"Error ponderación",IFERROR(IF(SUM($BI$1126:$BS$1126)=0,0,SUMPRODUCT($BI$1126:$BS$1126,BI653:BS653)),""))</f>
        <v>0.1707767805007934</v>
      </c>
      <c r="BU653" s="34">
        <f t="shared" si="491"/>
        <v>0.17770976123932933</v>
      </c>
      <c r="BV653" s="16">
        <f t="shared" si="492"/>
        <v>0</v>
      </c>
      <c r="BW653" s="34">
        <f t="shared" si="473"/>
        <v>0.70398123416729719</v>
      </c>
      <c r="BX653" s="34">
        <f t="shared" si="474"/>
        <v>-4.9416095521155563E-2</v>
      </c>
      <c r="BY653" s="34">
        <f t="shared" si="493"/>
        <v>0.3461456464926651</v>
      </c>
      <c r="BZ653" s="34">
        <f t="shared" si="494"/>
        <v>-0.33357026171293552</v>
      </c>
      <c r="CA653" s="19">
        <f t="shared" si="475"/>
        <v>-0.2544688491022698</v>
      </c>
      <c r="CB653" s="16"/>
      <c r="CC653" s="5">
        <f t="shared" si="476"/>
        <v>44430</v>
      </c>
      <c r="CD653" s="6">
        <f t="shared" si="477"/>
        <v>1.9826163867624346E-3</v>
      </c>
      <c r="CE653" s="19">
        <f t="shared" si="478"/>
        <v>1.9647492556740034</v>
      </c>
      <c r="CF653" s="4">
        <f t="shared" si="479"/>
        <v>3.8953440701785754E-3</v>
      </c>
      <c r="CG653" s="3">
        <f>IF('Ponderación por derecho'!$D$20="Error ponderación","",CF653/$CF$1127)</f>
        <v>2.6169570185128059E-3</v>
      </c>
      <c r="CH653" s="39"/>
    </row>
    <row r="654" spans="1:86" ht="18.95" customHeight="1">
      <c r="A654" s="7">
        <v>44560</v>
      </c>
      <c r="B654" s="7" t="s">
        <v>466</v>
      </c>
      <c r="C654" s="7" t="s">
        <v>470</v>
      </c>
      <c r="D654" s="5">
        <v>0</v>
      </c>
      <c r="E654" s="5">
        <v>976</v>
      </c>
      <c r="F654" s="5">
        <v>94.596980000000002</v>
      </c>
      <c r="G654" s="5">
        <v>86.769049999999993</v>
      </c>
      <c r="H654" s="5">
        <v>90.896159999999995</v>
      </c>
      <c r="I654" s="5">
        <v>46.026699999999998</v>
      </c>
      <c r="J654" s="5">
        <v>57.917720000000003</v>
      </c>
      <c r="K654" s="85">
        <v>4.7997999999999999E-3</v>
      </c>
      <c r="L654" s="85">
        <v>1.3914999999999999E-3</v>
      </c>
      <c r="M654" s="85">
        <v>8.5089999999999992E-3</v>
      </c>
      <c r="N654" s="85">
        <v>0</v>
      </c>
      <c r="O654" s="85">
        <v>6.8799000000000004E-3</v>
      </c>
      <c r="P654" s="85">
        <v>6.9154999999999998E-3</v>
      </c>
      <c r="Q654" s="85">
        <v>0</v>
      </c>
      <c r="R654" s="85">
        <v>0</v>
      </c>
      <c r="S654" s="85">
        <v>7.0259999999999995E-4</v>
      </c>
      <c r="T654" s="5">
        <v>0.95225230000000005</v>
      </c>
      <c r="U654" s="5">
        <v>0.3702703</v>
      </c>
      <c r="V654" s="5">
        <v>0.85945950000000004</v>
      </c>
      <c r="W654" s="5">
        <v>0.82702699999999996</v>
      </c>
      <c r="X654" s="5">
        <v>0.93063059999999997</v>
      </c>
      <c r="Y654" s="5">
        <v>0.95405410000000002</v>
      </c>
      <c r="Z654" s="5">
        <v>5.3571399999999998E-2</v>
      </c>
      <c r="AA654" s="5">
        <v>0</v>
      </c>
      <c r="AB654" s="5">
        <v>0</v>
      </c>
      <c r="AC654" s="5">
        <v>0.47539999999999999</v>
      </c>
      <c r="AD654" s="40">
        <v>2815.5737704918033</v>
      </c>
      <c r="AE654" s="19">
        <v>0.75377360000000004</v>
      </c>
      <c r="AF654" s="5">
        <v>0</v>
      </c>
      <c r="AG654" s="5">
        <v>0</v>
      </c>
      <c r="AH654" s="32">
        <v>0</v>
      </c>
      <c r="AI654" s="32">
        <v>0</v>
      </c>
      <c r="AJ654" s="32">
        <v>1</v>
      </c>
      <c r="AK654" s="16"/>
      <c r="AL654" s="34">
        <f t="shared" si="450"/>
        <v>1.5346540073061035</v>
      </c>
      <c r="AM654" s="34">
        <f t="shared" si="451"/>
        <v>3.0687918902649653</v>
      </c>
      <c r="AN654" s="34">
        <f t="shared" si="452"/>
        <v>1.9827455035560042</v>
      </c>
      <c r="AO654" s="34">
        <f t="shared" si="453"/>
        <v>2.3497519593961425</v>
      </c>
      <c r="AP654" s="34">
        <f t="shared" si="454"/>
        <v>2.4977613755203403</v>
      </c>
      <c r="AQ654" s="34">
        <f t="shared" si="455"/>
        <v>-0.25712607065906656</v>
      </c>
      <c r="AR654" s="34">
        <f t="shared" si="456"/>
        <v>-0.5604179216280043</v>
      </c>
      <c r="AS654" s="34">
        <f t="shared" si="457"/>
        <v>-0.82751960189324314</v>
      </c>
      <c r="AT654" s="34">
        <f t="shared" si="458"/>
        <v>-0.15074875333706975</v>
      </c>
      <c r="AU654" s="34">
        <f t="shared" si="459"/>
        <v>-0.25514934500483943</v>
      </c>
      <c r="AV654" s="34">
        <f t="shared" si="460"/>
        <v>-0.48136141462541276</v>
      </c>
      <c r="AW654" s="34">
        <f t="shared" si="461"/>
        <v>-0.41165100414070804</v>
      </c>
      <c r="AX654" s="34">
        <f t="shared" si="462"/>
        <v>-0.20200785050292994</v>
      </c>
      <c r="AY654" s="34">
        <f t="shared" si="463"/>
        <v>-0.1828351162231916</v>
      </c>
      <c r="AZ654" s="34">
        <f t="shared" si="464"/>
        <v>0.17825965008128244</v>
      </c>
      <c r="BA654" s="34">
        <f t="shared" si="465"/>
        <v>1.5657640145223102</v>
      </c>
      <c r="BB654" s="34">
        <f t="shared" si="466"/>
        <v>1.4488436614427964</v>
      </c>
      <c r="BC654" s="34">
        <f t="shared" si="467"/>
        <v>2.1742743500954518</v>
      </c>
      <c r="BD654" s="34">
        <f t="shared" si="468"/>
        <v>1.4809450003369324</v>
      </c>
      <c r="BE654" s="34">
        <f t="shared" si="469"/>
        <v>1.4107694320629569</v>
      </c>
      <c r="BF654" s="34">
        <f t="shared" si="470"/>
        <v>-0.48019717579528576</v>
      </c>
      <c r="BG654" s="34">
        <f t="shared" si="471"/>
        <v>-0.258133953880894</v>
      </c>
      <c r="BH654" s="34">
        <f t="shared" si="472"/>
        <v>-0.11506432621005545</v>
      </c>
      <c r="BI654" s="19">
        <f t="shared" si="480"/>
        <v>1.0971278158064159</v>
      </c>
      <c r="BJ654" s="19">
        <f t="shared" si="481"/>
        <v>1.3190725433599191</v>
      </c>
      <c r="BK654" s="19">
        <f t="shared" si="482"/>
        <v>0.96046958516943748</v>
      </c>
      <c r="BL654" s="19">
        <f t="shared" si="483"/>
        <v>0.69195262698451687</v>
      </c>
      <c r="BM654" s="19">
        <f t="shared" si="484"/>
        <v>1.2411856769508109</v>
      </c>
      <c r="BN654" s="19">
        <f t="shared" si="485"/>
        <v>0.82135400824788241</v>
      </c>
      <c r="BO654" s="19">
        <f t="shared" si="486"/>
        <v>0.70545353511223896</v>
      </c>
      <c r="BP654" s="19">
        <f t="shared" si="487"/>
        <v>0.66632307840158678</v>
      </c>
      <c r="BQ654" s="19">
        <f t="shared" si="488"/>
        <v>0.29054057176254205</v>
      </c>
      <c r="BR654" s="19">
        <f t="shared" si="489"/>
        <v>0.36456164573400596</v>
      </c>
      <c r="BS654" s="19">
        <f t="shared" si="490"/>
        <v>0.41225152162428547</v>
      </c>
      <c r="BT654" s="19">
        <f>IF(AND('[1]Ponderación por derecho'!$B$13&lt;&gt;1,'[1]Ponderación por derecho'!$B$13&lt;&gt;0),"Error ponderación",IFERROR(IF(SUM($BI$1126:$BS$1126)=0,0,SUMPRODUCT($BI$1126:$BS$1126,BI654:BS654)),""))</f>
        <v>0.86294747870246802</v>
      </c>
      <c r="BU654" s="34">
        <f t="shared" si="491"/>
        <v>0.8770352286504508</v>
      </c>
      <c r="BV654" s="16">
        <f t="shared" si="492"/>
        <v>0</v>
      </c>
      <c r="BW654" s="34">
        <f t="shared" si="473"/>
        <v>-0.53510293947329335</v>
      </c>
      <c r="BX654" s="34">
        <f t="shared" si="474"/>
        <v>-4.9391967899683711E-2</v>
      </c>
      <c r="BY654" s="34">
        <f t="shared" si="493"/>
        <v>0.3461456464926651</v>
      </c>
      <c r="BZ654" s="34">
        <f t="shared" si="494"/>
        <v>7.9449753626770647E-2</v>
      </c>
      <c r="CA654" s="19">
        <f t="shared" si="475"/>
        <v>5.9460702046362481E-2</v>
      </c>
      <c r="CB654" s="16"/>
      <c r="CC654" s="5">
        <f t="shared" si="476"/>
        <v>44560</v>
      </c>
      <c r="CD654" s="6">
        <f t="shared" si="477"/>
        <v>1.4273317057462092E-4</v>
      </c>
      <c r="CE654" s="19">
        <f t="shared" si="478"/>
        <v>2.4506132732422121</v>
      </c>
      <c r="CF654" s="4">
        <f t="shared" si="479"/>
        <v>3.4978380234211077E-4</v>
      </c>
      <c r="CG654" s="3">
        <f>IF('Ponderación por derecho'!$D$20="Error ponderación","",CF654/$CF$1127)</f>
        <v>2.3499058363265951E-4</v>
      </c>
      <c r="CH654" s="39"/>
    </row>
    <row r="655" spans="1:86" ht="18.95" customHeight="1">
      <c r="A655" s="7">
        <v>44650</v>
      </c>
      <c r="B655" s="7" t="s">
        <v>466</v>
      </c>
      <c r="C655" s="7" t="s">
        <v>469</v>
      </c>
      <c r="D655" s="5">
        <v>0</v>
      </c>
      <c r="E655" s="5">
        <v>13250</v>
      </c>
      <c r="F655" s="5">
        <v>69.577150000000003</v>
      </c>
      <c r="G655" s="5">
        <v>48.254710000000003</v>
      </c>
      <c r="H655" s="5">
        <v>79.12039</v>
      </c>
      <c r="I655" s="5">
        <v>31.268709999999999</v>
      </c>
      <c r="J655" s="5">
        <v>23.528320000000001</v>
      </c>
      <c r="K655" s="85">
        <v>4.8319000000000001E-3</v>
      </c>
      <c r="L655" s="85">
        <v>6.2325999999999996E-3</v>
      </c>
      <c r="M655" s="85">
        <v>7.0921399999999996E-2</v>
      </c>
      <c r="N655" s="85">
        <v>7.0199999999999999E-5</v>
      </c>
      <c r="O655" s="85">
        <v>2.8538000000000001E-3</v>
      </c>
      <c r="P655" s="85">
        <v>1.6043000000000002E-2</v>
      </c>
      <c r="Q655" s="85">
        <v>4.5218000000000003E-3</v>
      </c>
      <c r="R655" s="85">
        <v>9.6799999999999995E-5</v>
      </c>
      <c r="S655" s="85">
        <v>1.4650000000000001E-4</v>
      </c>
      <c r="T655" s="5">
        <v>0.91327449999999999</v>
      </c>
      <c r="U655" s="5">
        <v>0.30581160000000002</v>
      </c>
      <c r="V655" s="5">
        <v>0.8931772</v>
      </c>
      <c r="W655" s="5">
        <v>0.70596519999999996</v>
      </c>
      <c r="X655" s="5">
        <v>0.8741679</v>
      </c>
      <c r="Y655" s="5">
        <v>0.812276</v>
      </c>
      <c r="Z655" s="5">
        <v>2.5190799999999999E-2</v>
      </c>
      <c r="AA655" s="5">
        <v>4.9056999999999996E-4</v>
      </c>
      <c r="AB655" s="5">
        <v>3.0189000000000003E-4</v>
      </c>
      <c r="AC655" s="5">
        <v>0.57520000000000004</v>
      </c>
      <c r="AD655" s="40">
        <v>0</v>
      </c>
      <c r="AE655" s="19">
        <v>0.65943399999999996</v>
      </c>
      <c r="AF655" s="5">
        <v>1</v>
      </c>
      <c r="AG655" s="5">
        <v>0</v>
      </c>
      <c r="AH655" s="32">
        <v>0</v>
      </c>
      <c r="AI655" s="32">
        <v>0</v>
      </c>
      <c r="AJ655" s="32">
        <v>1</v>
      </c>
      <c r="AK655" s="16"/>
      <c r="AL655" s="34">
        <f t="shared" si="450"/>
        <v>7.3710736428380377E-3</v>
      </c>
      <c r="AM655" s="34">
        <f t="shared" si="451"/>
        <v>-0.80000897320278641</v>
      </c>
      <c r="AN655" s="34">
        <f t="shared" si="452"/>
        <v>0.56678313436929417</v>
      </c>
      <c r="AO655" s="34">
        <f t="shared" si="453"/>
        <v>1.0325204705359454</v>
      </c>
      <c r="AP655" s="34">
        <f t="shared" si="454"/>
        <v>-9.9665170509051548E-2</v>
      </c>
      <c r="AQ655" s="34">
        <f t="shared" si="455"/>
        <v>-0.25621802491691231</v>
      </c>
      <c r="AR655" s="34">
        <f t="shared" si="456"/>
        <v>-0.3909911235283286</v>
      </c>
      <c r="AS655" s="34">
        <f t="shared" si="457"/>
        <v>0.14356373454352844</v>
      </c>
      <c r="AT655" s="34">
        <f t="shared" si="458"/>
        <v>-0.14913795253469736</v>
      </c>
      <c r="AU655" s="34">
        <f t="shared" si="459"/>
        <v>-0.35742981559909875</v>
      </c>
      <c r="AV655" s="34">
        <f t="shared" si="460"/>
        <v>-0.26036882412689605</v>
      </c>
      <c r="AW655" s="34">
        <f t="shared" si="461"/>
        <v>-0.28497249003563041</v>
      </c>
      <c r="AX655" s="34">
        <f t="shared" si="462"/>
        <v>-0.19891649329135896</v>
      </c>
      <c r="AY655" s="34">
        <f t="shared" si="463"/>
        <v>-0.20442622621748285</v>
      </c>
      <c r="AZ655" s="34">
        <f t="shared" si="464"/>
        <v>-0.49887676134532422</v>
      </c>
      <c r="BA655" s="34">
        <f t="shared" si="465"/>
        <v>0.95305432934119094</v>
      </c>
      <c r="BB655" s="34">
        <f t="shared" si="466"/>
        <v>2.2759061972355861</v>
      </c>
      <c r="BC655" s="34">
        <f t="shared" si="467"/>
        <v>0.82234615661643118</v>
      </c>
      <c r="BD655" s="34">
        <f t="shared" si="468"/>
        <v>0.80427582104754003</v>
      </c>
      <c r="BE655" s="34">
        <f t="shared" si="469"/>
        <v>-0.75703196407608286</v>
      </c>
      <c r="BF655" s="34">
        <f t="shared" si="470"/>
        <v>-0.76413485997283048</v>
      </c>
      <c r="BG655" s="34">
        <f t="shared" si="471"/>
        <v>-0.21978705066882029</v>
      </c>
      <c r="BH655" s="34">
        <f t="shared" si="472"/>
        <v>-0.1075390844891899</v>
      </c>
      <c r="BI655" s="19">
        <f t="shared" si="480"/>
        <v>0.42120647959785762</v>
      </c>
      <c r="BJ655" s="19">
        <f t="shared" si="481"/>
        <v>0.36163536683482372</v>
      </c>
      <c r="BK655" s="19">
        <f t="shared" si="482"/>
        <v>0.32442698826759925</v>
      </c>
      <c r="BL655" s="19">
        <f t="shared" si="483"/>
        <v>-7.0883439445929661E-2</v>
      </c>
      <c r="BM655" s="19">
        <f t="shared" si="484"/>
        <v>0.11572694497979658</v>
      </c>
      <c r="BN655" s="19">
        <f t="shared" si="485"/>
        <v>-0.33667657152004699</v>
      </c>
      <c r="BO655" s="19">
        <f t="shared" si="486"/>
        <v>8.2890406384996937E-2</v>
      </c>
      <c r="BP655" s="19">
        <f t="shared" si="487"/>
        <v>-9.5772709824260463E-2</v>
      </c>
      <c r="BQ655" s="19">
        <f t="shared" si="488"/>
        <v>-0.3203966708491584</v>
      </c>
      <c r="BR655" s="19">
        <f t="shared" si="489"/>
        <v>-0.13894740108115503</v>
      </c>
      <c r="BS655" s="19">
        <f t="shared" si="490"/>
        <v>-0.10153141235461156</v>
      </c>
      <c r="BT655" s="19">
        <f>IF(AND('[1]Ponderación por derecho'!$B$13&lt;&gt;1,'[1]Ponderación por derecho'!$B$13&lt;&gt;0),"Error ponderación",IFERROR(IF(SUM($BI$1126:$BS$1126)=0,0,SUMPRODUCT($BI$1126:$BS$1126,BI655:BS655)),""))</f>
        <v>1.2769305103449112E-2</v>
      </c>
      <c r="BU655" s="34">
        <f t="shared" si="491"/>
        <v>1.8069008064158683E-2</v>
      </c>
      <c r="BV655" s="16">
        <f t="shared" si="492"/>
        <v>0</v>
      </c>
      <c r="BW655" s="34">
        <f t="shared" si="473"/>
        <v>0.90953024428057239</v>
      </c>
      <c r="BX655" s="34">
        <f t="shared" si="474"/>
        <v>-4.9550489627895586E-2</v>
      </c>
      <c r="BY655" s="34">
        <f t="shared" si="493"/>
        <v>-4.3565900771799115E-2</v>
      </c>
      <c r="BZ655" s="34">
        <f t="shared" si="494"/>
        <v>-0.27213795129362589</v>
      </c>
      <c r="CA655" s="19">
        <f t="shared" si="475"/>
        <v>-0.20777518555161789</v>
      </c>
      <c r="CB655" s="16"/>
      <c r="CC655" s="5">
        <f t="shared" si="476"/>
        <v>44650</v>
      </c>
      <c r="CD655" s="6">
        <f t="shared" si="477"/>
        <v>1.9377197849525895E-3</v>
      </c>
      <c r="CE655" s="19">
        <f t="shared" si="478"/>
        <v>1.3963176544027565</v>
      </c>
      <c r="CF655" s="4">
        <f t="shared" si="479"/>
        <v>2.7056723450148137E-3</v>
      </c>
      <c r="CG655" s="3">
        <f>IF('Ponderación por derecho'!$D$20="Error ponderación","",CF655/$CF$1127)</f>
        <v>1.8177157410277033E-3</v>
      </c>
      <c r="CH655" s="39"/>
    </row>
    <row r="656" spans="1:86" ht="18.95" customHeight="1">
      <c r="A656" s="7">
        <v>44847</v>
      </c>
      <c r="B656" s="7" t="s">
        <v>466</v>
      </c>
      <c r="C656" s="7" t="s">
        <v>468</v>
      </c>
      <c r="D656" s="5">
        <v>0</v>
      </c>
      <c r="E656" s="5">
        <v>1272</v>
      </c>
      <c r="F656" s="5">
        <v>97.625619999999998</v>
      </c>
      <c r="G656" s="5">
        <v>89.323939999999993</v>
      </c>
      <c r="H656" s="5">
        <v>94.590320000000006</v>
      </c>
      <c r="I656" s="5">
        <v>48.422370000000001</v>
      </c>
      <c r="J656" s="5">
        <v>73.87576</v>
      </c>
      <c r="K656" s="85">
        <v>0.17274100000000001</v>
      </c>
      <c r="L656" s="85">
        <v>9.5478999999999998E-3</v>
      </c>
      <c r="M656" s="85">
        <v>4.1225900000000003E-2</v>
      </c>
      <c r="N656" s="85">
        <v>0</v>
      </c>
      <c r="O656" s="85">
        <v>6.4980000000000003E-3</v>
      </c>
      <c r="P656" s="85">
        <v>2.1304500000000001E-2</v>
      </c>
      <c r="Q656" s="85">
        <v>3.2762999999999998E-3</v>
      </c>
      <c r="R656" s="85">
        <v>2.1264999999999999E-3</v>
      </c>
      <c r="S656" s="85">
        <v>4.8840000000000003E-3</v>
      </c>
      <c r="T656" s="5">
        <v>0.953125</v>
      </c>
      <c r="U656" s="5">
        <v>0.52546300000000001</v>
      </c>
      <c r="V656" s="5">
        <v>0.85995370000000004</v>
      </c>
      <c r="W656" s="5">
        <v>0.85763889999999998</v>
      </c>
      <c r="X656" s="5">
        <v>0.94849539999999999</v>
      </c>
      <c r="Y656" s="5">
        <v>0.96875</v>
      </c>
      <c r="Z656" s="5">
        <v>0</v>
      </c>
      <c r="AA656" s="5">
        <v>1.57233E-3</v>
      </c>
      <c r="AB656" s="5">
        <v>0</v>
      </c>
      <c r="AC656" s="5">
        <v>0.55089999999999995</v>
      </c>
      <c r="AD656" s="40">
        <v>66823.899371069187</v>
      </c>
      <c r="AE656" s="19">
        <v>0.84811320000000001</v>
      </c>
      <c r="AF656" s="5">
        <v>1</v>
      </c>
      <c r="AG656" s="5">
        <v>1</v>
      </c>
      <c r="AH656" s="32">
        <v>0</v>
      </c>
      <c r="AI656" s="32">
        <v>0</v>
      </c>
      <c r="AJ656" s="32">
        <v>1</v>
      </c>
      <c r="AK656" s="16"/>
      <c r="AL656" s="34">
        <f t="shared" si="450"/>
        <v>1.7195309702674788</v>
      </c>
      <c r="AM656" s="34">
        <f t="shared" si="451"/>
        <v>3.3254329397562752</v>
      </c>
      <c r="AN656" s="34">
        <f t="shared" si="452"/>
        <v>2.42694503749347</v>
      </c>
      <c r="AO656" s="34">
        <f t="shared" si="453"/>
        <v>2.5635786363973949</v>
      </c>
      <c r="AP656" s="34">
        <f t="shared" si="454"/>
        <v>3.7030698926389545</v>
      </c>
      <c r="AQ656" s="34">
        <f t="shared" si="455"/>
        <v>4.4935995241156421</v>
      </c>
      <c r="AR656" s="34">
        <f t="shared" si="456"/>
        <v>-0.27496363726697171</v>
      </c>
      <c r="AS656" s="34">
        <f t="shared" si="457"/>
        <v>-0.31847273925267466</v>
      </c>
      <c r="AT656" s="34">
        <f t="shared" si="458"/>
        <v>-0.15074875333706975</v>
      </c>
      <c r="AU656" s="34">
        <f t="shared" si="459"/>
        <v>-0.26485126788801361</v>
      </c>
      <c r="AV656" s="34">
        <f t="shared" si="460"/>
        <v>-0.13297879236486426</v>
      </c>
      <c r="AW656" s="34">
        <f t="shared" si="461"/>
        <v>-0.31986525161683133</v>
      </c>
      <c r="AX656" s="34">
        <f t="shared" si="462"/>
        <v>-0.13409699192435953</v>
      </c>
      <c r="AY656" s="34">
        <f t="shared" si="463"/>
        <v>-2.0488294913841899E-2</v>
      </c>
      <c r="AZ656" s="34">
        <f t="shared" si="464"/>
        <v>0.19342050950002757</v>
      </c>
      <c r="BA656" s="34">
        <f t="shared" si="465"/>
        <v>3.0409422349860793</v>
      </c>
      <c r="BB656" s="34">
        <f t="shared" si="466"/>
        <v>1.4609659089623128</v>
      </c>
      <c r="BC656" s="34">
        <f t="shared" si="467"/>
        <v>2.516125294538377</v>
      </c>
      <c r="BD656" s="34">
        <f t="shared" si="468"/>
        <v>1.6950431492771914</v>
      </c>
      <c r="BE656" s="34">
        <f t="shared" si="469"/>
        <v>1.635471219839205</v>
      </c>
      <c r="BF656" s="34">
        <f t="shared" si="470"/>
        <v>-1.0161597436814094</v>
      </c>
      <c r="BG656" s="34">
        <f t="shared" si="471"/>
        <v>-0.13522797445402354</v>
      </c>
      <c r="BH656" s="34">
        <f t="shared" si="472"/>
        <v>-0.11506432621005545</v>
      </c>
      <c r="BI656" s="19">
        <f t="shared" si="480"/>
        <v>3.320495598865064</v>
      </c>
      <c r="BJ656" s="19">
        <f t="shared" si="481"/>
        <v>1.5038117371505386</v>
      </c>
      <c r="BK656" s="19">
        <f t="shared" si="482"/>
        <v>1.3057278418510603</v>
      </c>
      <c r="BL656" s="19">
        <f t="shared" si="483"/>
        <v>0.78439110846520455</v>
      </c>
      <c r="BM656" s="19">
        <f t="shared" si="484"/>
        <v>1.7110872580093774</v>
      </c>
      <c r="BN656" s="19">
        <f t="shared" si="485"/>
        <v>1.0740077992472732</v>
      </c>
      <c r="BO656" s="19">
        <f t="shared" si="486"/>
        <v>0.81237796476019708</v>
      </c>
      <c r="BP656" s="19">
        <f t="shared" si="487"/>
        <v>0.79271698917155964</v>
      </c>
      <c r="BQ656" s="19">
        <f t="shared" si="488"/>
        <v>0.22762764389074253</v>
      </c>
      <c r="BR656" s="19">
        <f t="shared" si="489"/>
        <v>0.52127156696653787</v>
      </c>
      <c r="BS656" s="19">
        <f t="shared" si="490"/>
        <v>0.52799278304786046</v>
      </c>
      <c r="BT656" s="19">
        <f>IF(AND('[1]Ponderación por derecho'!$B$13&lt;&gt;1,'[1]Ponderación por derecho'!$B$13&lt;&gt;0),"Error ponderación",IFERROR(IF(SUM($BI$1126:$BS$1126)=0,0,SUMPRODUCT($BI$1126:$BS$1126,BI656:BS656)),""))</f>
        <v>1.0291536695843884</v>
      </c>
      <c r="BU656" s="34">
        <f t="shared" si="491"/>
        <v>1.0449594450714919</v>
      </c>
      <c r="BV656" s="16">
        <f t="shared" si="492"/>
        <v>1</v>
      </c>
      <c r="BW656" s="34">
        <f t="shared" si="473"/>
        <v>0.55778088190362796</v>
      </c>
      <c r="BX656" s="34">
        <f t="shared" si="474"/>
        <v>-4.5788187206564149E-2</v>
      </c>
      <c r="BY656" s="34">
        <f t="shared" si="493"/>
        <v>0.73585719375712888</v>
      </c>
      <c r="BZ656" s="34">
        <f t="shared" si="494"/>
        <v>-0.41594996281806423</v>
      </c>
      <c r="CA656" s="19">
        <f t="shared" si="475"/>
        <v>-0.31708427119124699</v>
      </c>
      <c r="CB656" s="16"/>
      <c r="CC656" s="5">
        <f t="shared" si="476"/>
        <v>44847</v>
      </c>
      <c r="CD656" s="6">
        <f t="shared" si="477"/>
        <v>1.8602109935544859E-4</v>
      </c>
      <c r="CE656" s="19">
        <f t="shared" si="478"/>
        <v>3.0465844943656273</v>
      </c>
      <c r="CF656" s="4">
        <f t="shared" si="479"/>
        <v>5.6672899692115745E-4</v>
      </c>
      <c r="CG656" s="3">
        <f>IF('Ponderación por derecho'!$D$20="Error ponderación","",CF656/$CF$1127)</f>
        <v>3.8073797830638227E-4</v>
      </c>
      <c r="CH656" s="39"/>
    </row>
    <row r="657" spans="1:86" ht="18.95" customHeight="1">
      <c r="A657" s="7">
        <v>44855</v>
      </c>
      <c r="B657" s="7" t="s">
        <v>466</v>
      </c>
      <c r="C657" s="7" t="s">
        <v>467</v>
      </c>
      <c r="D657" s="5">
        <v>0</v>
      </c>
      <c r="E657" s="5">
        <v>2719</v>
      </c>
      <c r="F657" s="5">
        <v>74.756039999999999</v>
      </c>
      <c r="G657" s="5">
        <v>57.086799999999997</v>
      </c>
      <c r="H657" s="5">
        <v>81.456909999999993</v>
      </c>
      <c r="I657" s="5">
        <v>30.523859999999999</v>
      </c>
      <c r="J657" s="5">
        <v>34.54768</v>
      </c>
      <c r="K657" s="85">
        <v>2.8428200000000001E-2</v>
      </c>
      <c r="L657" s="85">
        <v>3.2818699999999999E-2</v>
      </c>
      <c r="M657" s="85">
        <v>0.26325720000000002</v>
      </c>
      <c r="N657" s="85">
        <v>0</v>
      </c>
      <c r="O657" s="85">
        <v>6.8943199999999996E-2</v>
      </c>
      <c r="P657" s="85">
        <v>0.1296601</v>
      </c>
      <c r="Q657" s="85">
        <v>7.7834100000000003E-2</v>
      </c>
      <c r="R657" s="85">
        <v>3.145E-4</v>
      </c>
      <c r="S657" s="85">
        <v>5.0440000000000001E-4</v>
      </c>
      <c r="T657" s="5">
        <v>0.96046229999999999</v>
      </c>
      <c r="U657" s="5">
        <v>0.24817520000000001</v>
      </c>
      <c r="V657" s="5">
        <v>0.88047439999999999</v>
      </c>
      <c r="W657" s="5">
        <v>0.72688569999999997</v>
      </c>
      <c r="X657" s="5">
        <v>0.87469589999999997</v>
      </c>
      <c r="Y657" s="5">
        <v>0.80839419999999995</v>
      </c>
      <c r="Z657" s="5">
        <v>2.40964E-2</v>
      </c>
      <c r="AA657" s="5">
        <v>2.9422599999999999E-3</v>
      </c>
      <c r="AB657" s="5">
        <v>3.6778000000000001E-4</v>
      </c>
      <c r="AC657" s="5">
        <v>0.45669999999999999</v>
      </c>
      <c r="AD657" s="40">
        <v>7355.6454578889297</v>
      </c>
      <c r="AE657" s="19">
        <v>0.88962269999999999</v>
      </c>
      <c r="AF657" s="5">
        <v>1</v>
      </c>
      <c r="AG657" s="5">
        <v>0</v>
      </c>
      <c r="AH657" s="32">
        <v>0</v>
      </c>
      <c r="AI657" s="32">
        <v>0</v>
      </c>
      <c r="AJ657" s="32">
        <v>1</v>
      </c>
      <c r="AK657" s="16"/>
      <c r="AL657" s="34">
        <f t="shared" si="450"/>
        <v>0.32350552828618862</v>
      </c>
      <c r="AM657" s="34">
        <f t="shared" si="451"/>
        <v>8.7182587608716069E-2</v>
      </c>
      <c r="AN657" s="34">
        <f t="shared" si="452"/>
        <v>0.84773498676214176</v>
      </c>
      <c r="AO657" s="34">
        <f t="shared" si="453"/>
        <v>0.96603852587562811</v>
      </c>
      <c r="AP657" s="34">
        <f t="shared" si="454"/>
        <v>0.73262554070587038</v>
      </c>
      <c r="AQ657" s="34">
        <f t="shared" si="455"/>
        <v>0.41127480204861161</v>
      </c>
      <c r="AR657" s="34">
        <f t="shared" si="456"/>
        <v>0.53945811258697329</v>
      </c>
      <c r="AS657" s="34">
        <f t="shared" si="457"/>
        <v>3.1361435805394469</v>
      </c>
      <c r="AT657" s="34">
        <f t="shared" si="458"/>
        <v>-0.15074875333706975</v>
      </c>
      <c r="AU657" s="34">
        <f t="shared" si="459"/>
        <v>1.3215287133227462</v>
      </c>
      <c r="AV657" s="34">
        <f t="shared" si="460"/>
        <v>2.4904980346985237</v>
      </c>
      <c r="AW657" s="34">
        <f t="shared" si="461"/>
        <v>1.7688762493216341</v>
      </c>
      <c r="AX657" s="34">
        <f t="shared" si="462"/>
        <v>-0.19196413311616276</v>
      </c>
      <c r="AY657" s="34">
        <f t="shared" si="463"/>
        <v>-0.19053041922781042</v>
      </c>
      <c r="AZ657" s="34">
        <f t="shared" si="464"/>
        <v>0.32088673364711712</v>
      </c>
      <c r="BA657" s="34">
        <f t="shared" si="465"/>
        <v>0.40519375351553694</v>
      </c>
      <c r="BB657" s="34">
        <f t="shared" si="466"/>
        <v>1.964318811984852</v>
      </c>
      <c r="BC657" s="34">
        <f t="shared" si="467"/>
        <v>1.0559707497719755</v>
      </c>
      <c r="BD657" s="34">
        <f t="shared" si="468"/>
        <v>0.81060356178017912</v>
      </c>
      <c r="BE657" s="34">
        <f t="shared" si="469"/>
        <v>-0.81638507615427136</v>
      </c>
      <c r="BF657" s="34">
        <f t="shared" si="470"/>
        <v>-0.77508393791917074</v>
      </c>
      <c r="BG657" s="34">
        <f t="shared" si="471"/>
        <v>-2.8143209553364867E-2</v>
      </c>
      <c r="BH657" s="34">
        <f t="shared" si="472"/>
        <v>-0.10589663797891188</v>
      </c>
      <c r="BI657" s="19">
        <f t="shared" si="480"/>
        <v>0.55473451410876351</v>
      </c>
      <c r="BJ657" s="19">
        <f t="shared" si="481"/>
        <v>0.86365317072684711</v>
      </c>
      <c r="BK657" s="19">
        <f t="shared" si="482"/>
        <v>1.5052066195325369</v>
      </c>
      <c r="BL657" s="19">
        <f t="shared" si="483"/>
        <v>8.6378387474559434E-2</v>
      </c>
      <c r="BM657" s="19">
        <f t="shared" si="484"/>
        <v>0.95491927193626525</v>
      </c>
      <c r="BN657" s="19">
        <f t="shared" si="485"/>
        <v>0.66587282894348032</v>
      </c>
      <c r="BO657" s="19">
        <f t="shared" si="486"/>
        <v>1.0186005029481264</v>
      </c>
      <c r="BP657" s="19">
        <f t="shared" si="487"/>
        <v>6.577069758501293E-2</v>
      </c>
      <c r="BQ657" s="19">
        <f t="shared" si="488"/>
        <v>-0.21403627628693087</v>
      </c>
      <c r="BR657" s="19">
        <f t="shared" si="489"/>
        <v>3.4943966501671114E-2</v>
      </c>
      <c r="BS657" s="19">
        <f t="shared" si="490"/>
        <v>9.0261570264887712E-3</v>
      </c>
      <c r="BT657" s="19">
        <f>IF(AND('[1]Ponderación por derecho'!$B$13&lt;&gt;1,'[1]Ponderación por derecho'!$B$13&lt;&gt;0),"Error ponderación",IFERROR(IF(SUM($BI$1126:$BS$1126)=0,0,SUMPRODUCT($BI$1126:$BS$1126,BI657:BS657)),""))</f>
        <v>0.88179273430247673</v>
      </c>
      <c r="BU657" s="34">
        <f t="shared" si="491"/>
        <v>0.89607528223145094</v>
      </c>
      <c r="BV657" s="16">
        <f t="shared" si="492"/>
        <v>0</v>
      </c>
      <c r="BW657" s="34">
        <f t="shared" si="473"/>
        <v>-0.80579072039711364</v>
      </c>
      <c r="BX657" s="34">
        <f t="shared" si="474"/>
        <v>-4.913635392230023E-2</v>
      </c>
      <c r="BY657" s="34">
        <f t="shared" si="493"/>
        <v>0.90733058850519077</v>
      </c>
      <c r="BZ657" s="34">
        <f t="shared" si="494"/>
        <v>-1.7467838061925645E-2</v>
      </c>
      <c r="CA657" s="19">
        <f t="shared" si="475"/>
        <v>-1.4204725601772779E-2</v>
      </c>
      <c r="CB657" s="16"/>
      <c r="CC657" s="5">
        <f t="shared" si="476"/>
        <v>44855</v>
      </c>
      <c r="CD657" s="6">
        <f t="shared" si="477"/>
        <v>3.9763472417253515E-4</v>
      </c>
      <c r="CE657" s="19">
        <f t="shared" si="478"/>
        <v>3.0139010681889919</v>
      </c>
      <c r="CF657" s="4">
        <f t="shared" si="479"/>
        <v>1.1984317199326389E-3</v>
      </c>
      <c r="CG657" s="3">
        <f>IF('Ponderación por derecho'!$D$20="Error ponderación","",CF657/$CF$1127)</f>
        <v>8.0512638785777831E-4</v>
      </c>
      <c r="CH657" s="39"/>
    </row>
    <row r="658" spans="1:86" ht="18.95" customHeight="1">
      <c r="A658" s="7">
        <v>44874</v>
      </c>
      <c r="B658" s="7" t="s">
        <v>466</v>
      </c>
      <c r="C658" s="7" t="s">
        <v>56</v>
      </c>
      <c r="D658" s="5">
        <v>0</v>
      </c>
      <c r="E658" s="5">
        <v>7927</v>
      </c>
      <c r="F658" s="5">
        <v>64.837680000000006</v>
      </c>
      <c r="G658" s="5">
        <v>49.117559999999997</v>
      </c>
      <c r="H658" s="5">
        <v>80.8934</v>
      </c>
      <c r="I658" s="5">
        <v>22.795259999999999</v>
      </c>
      <c r="J658" s="5">
        <v>21.664899999999999</v>
      </c>
      <c r="K658" s="85">
        <v>1.8278000000000001E-3</v>
      </c>
      <c r="L658" s="85">
        <v>7.3509999999999999E-3</v>
      </c>
      <c r="M658" s="85">
        <v>3.4880000000000002E-4</v>
      </c>
      <c r="N658" s="85">
        <v>4.2529999999999998E-4</v>
      </c>
      <c r="O658" s="85">
        <v>6.0133000000000001E-3</v>
      </c>
      <c r="P658" s="85">
        <v>1.4172199999999999E-2</v>
      </c>
      <c r="Q658" s="85">
        <v>4.9090999999999996E-3</v>
      </c>
      <c r="R658" s="85">
        <v>9.0299999999999999E-5</v>
      </c>
      <c r="S658" s="85">
        <v>1.65E-4</v>
      </c>
      <c r="T658" s="5">
        <v>0.87661500000000003</v>
      </c>
      <c r="U658" s="5">
        <v>0.23212749999999999</v>
      </c>
      <c r="V658" s="5">
        <v>0.8896425</v>
      </c>
      <c r="W658" s="5">
        <v>0.73320410000000003</v>
      </c>
      <c r="X658" s="5">
        <v>0.88824289999999995</v>
      </c>
      <c r="Y658" s="5">
        <v>0.84022390000000002</v>
      </c>
      <c r="Z658" s="5">
        <v>1.7198999999999999E-2</v>
      </c>
      <c r="AA658" s="5">
        <v>5.6767999999999999E-4</v>
      </c>
      <c r="AB658" s="5">
        <v>1.13536E-3</v>
      </c>
      <c r="AC658" s="5">
        <v>0.50039999999999996</v>
      </c>
      <c r="AD658" s="40">
        <v>2844.7079601362434</v>
      </c>
      <c r="AE658" s="19">
        <v>0.75377360000000004</v>
      </c>
      <c r="AF658" s="5">
        <v>1</v>
      </c>
      <c r="AG658" s="5">
        <v>0</v>
      </c>
      <c r="AH658" s="32">
        <v>0</v>
      </c>
      <c r="AI658" s="32">
        <v>0</v>
      </c>
      <c r="AJ658" s="32">
        <v>1</v>
      </c>
      <c r="AK658" s="16"/>
      <c r="AL658" s="34">
        <f t="shared" si="450"/>
        <v>-0.28193991070873564</v>
      </c>
      <c r="AM658" s="34">
        <f t="shared" si="451"/>
        <v>-0.71333489738990397</v>
      </c>
      <c r="AN658" s="34">
        <f t="shared" si="452"/>
        <v>0.77997644913272191</v>
      </c>
      <c r="AO658" s="34">
        <f t="shared" si="453"/>
        <v>0.27621861918068397</v>
      </c>
      <c r="AP658" s="34">
        <f t="shared" si="454"/>
        <v>-0.24040902106771478</v>
      </c>
      <c r="AQ658" s="34">
        <f t="shared" si="455"/>
        <v>-0.34119809388904482</v>
      </c>
      <c r="AR658" s="34">
        <f t="shared" si="456"/>
        <v>-0.35184982692328487</v>
      </c>
      <c r="AS658" s="34">
        <f t="shared" si="457"/>
        <v>-0.95448530489443106</v>
      </c>
      <c r="AT658" s="34">
        <f t="shared" si="458"/>
        <v>-0.14098987041329528</v>
      </c>
      <c r="AU658" s="34">
        <f t="shared" si="459"/>
        <v>-0.27716475838676863</v>
      </c>
      <c r="AV658" s="34">
        <f t="shared" si="460"/>
        <v>-0.30566413371929546</v>
      </c>
      <c r="AW658" s="34">
        <f t="shared" si="461"/>
        <v>-0.27412225594458339</v>
      </c>
      <c r="AX658" s="34">
        <f t="shared" si="462"/>
        <v>-0.19912407409585497</v>
      </c>
      <c r="AY658" s="34">
        <f t="shared" si="463"/>
        <v>-0.20370794616912033</v>
      </c>
      <c r="AZ658" s="34">
        <f t="shared" si="464"/>
        <v>-1.1357388283345751</v>
      </c>
      <c r="BA658" s="34">
        <f t="shared" si="465"/>
        <v>0.25265296049797581</v>
      </c>
      <c r="BB658" s="34">
        <f t="shared" si="466"/>
        <v>2.1892034285038284</v>
      </c>
      <c r="BC658" s="34">
        <f t="shared" si="467"/>
        <v>1.1265299443129282</v>
      </c>
      <c r="BD658" s="34">
        <f t="shared" si="468"/>
        <v>0.9729556521306828</v>
      </c>
      <c r="BE658" s="34">
        <f t="shared" si="469"/>
        <v>-0.32970576461964829</v>
      </c>
      <c r="BF658" s="34">
        <f t="shared" si="470"/>
        <v>-0.84408994141614391</v>
      </c>
      <c r="BG658" s="34">
        <f t="shared" si="471"/>
        <v>-0.21375951187377981</v>
      </c>
      <c r="BH658" s="34">
        <f t="shared" si="472"/>
        <v>-8.6763095827459433E-2</v>
      </c>
      <c r="BI658" s="19">
        <f t="shared" si="480"/>
        <v>0.23047710524721765</v>
      </c>
      <c r="BJ658" s="19">
        <f t="shared" si="481"/>
        <v>0.37467290139687986</v>
      </c>
      <c r="BK658" s="19">
        <f t="shared" si="482"/>
        <v>-3.6631757096746188E-2</v>
      </c>
      <c r="BL658" s="19">
        <f t="shared" si="483"/>
        <v>-0.21146489056101547</v>
      </c>
      <c r="BM658" s="19">
        <f t="shared" si="484"/>
        <v>0.15179395755873312</v>
      </c>
      <c r="BN658" s="19">
        <f t="shared" si="485"/>
        <v>-0.30576993634922645</v>
      </c>
      <c r="BO658" s="19">
        <f t="shared" si="486"/>
        <v>-0.3778808216994915</v>
      </c>
      <c r="BP658" s="19">
        <f t="shared" si="487"/>
        <v>-0.24053199240229531</v>
      </c>
      <c r="BQ658" s="19">
        <f t="shared" si="488"/>
        <v>-0.44324593276466667</v>
      </c>
      <c r="BR658" s="19">
        <f t="shared" si="489"/>
        <v>-0.23313578958387859</v>
      </c>
      <c r="BS658" s="19">
        <f t="shared" si="490"/>
        <v>-0.19080365090177179</v>
      </c>
      <c r="BT658" s="19">
        <f>IF(AND('[1]Ponderación por derecho'!$B$13&lt;&gt;1,'[1]Ponderación por derecho'!$B$13&lt;&gt;0),"Error ponderación",IFERROR(IF(SUM($BI$1126:$BS$1126)=0,0,SUMPRODUCT($BI$1126:$BS$1126,BI658:BS658)),""))</f>
        <v>-0.2057368114751377</v>
      </c>
      <c r="BU658" s="34">
        <f t="shared" si="491"/>
        <v>-0.20269574332667031</v>
      </c>
      <c r="BV658" s="16">
        <f t="shared" si="492"/>
        <v>0</v>
      </c>
      <c r="BW658" s="34">
        <f t="shared" si="473"/>
        <v>-0.1732208794147104</v>
      </c>
      <c r="BX658" s="34">
        <f t="shared" si="474"/>
        <v>-4.9390327593845915E-2</v>
      </c>
      <c r="BY658" s="34">
        <f t="shared" si="493"/>
        <v>0.3461456464926651</v>
      </c>
      <c r="BZ658" s="34">
        <f t="shared" si="494"/>
        <v>-4.1178146494702937E-2</v>
      </c>
      <c r="CA658" s="19">
        <f t="shared" si="475"/>
        <v>-3.2226531343500064E-2</v>
      </c>
      <c r="CB658" s="16"/>
      <c r="CC658" s="5">
        <f t="shared" si="476"/>
        <v>44874</v>
      </c>
      <c r="CD658" s="6">
        <f t="shared" si="477"/>
        <v>1.1592682819108813E-3</v>
      </c>
      <c r="CE658" s="19">
        <f t="shared" si="478"/>
        <v>1.341625122421823</v>
      </c>
      <c r="CF658" s="4">
        <f t="shared" si="479"/>
        <v>1.5553034506384225E-3</v>
      </c>
      <c r="CG658" s="3">
        <f>IF('Ponderación por derecho'!$D$20="Error ponderación","",CF658/$CF$1127)</f>
        <v>1.0448787598058868E-3</v>
      </c>
      <c r="CH658" s="39"/>
    </row>
    <row r="659" spans="1:86" ht="18.95" customHeight="1">
      <c r="A659" s="7">
        <v>47001</v>
      </c>
      <c r="B659" s="7" t="s">
        <v>437</v>
      </c>
      <c r="C659" s="7" t="s">
        <v>465</v>
      </c>
      <c r="D659" s="5">
        <v>1</v>
      </c>
      <c r="E659" s="5">
        <v>134659</v>
      </c>
      <c r="F659" s="5">
        <v>48.557749999999999</v>
      </c>
      <c r="G659" s="5">
        <v>33.804920000000003</v>
      </c>
      <c r="H659" s="5">
        <v>66.993769999999998</v>
      </c>
      <c r="I659" s="5">
        <v>20.671150000000001</v>
      </c>
      <c r="J659" s="5">
        <v>18.077449999999999</v>
      </c>
      <c r="K659" s="85"/>
      <c r="L659" s="85">
        <v>0</v>
      </c>
      <c r="M659" s="85"/>
      <c r="N659" s="85"/>
      <c r="O659" s="85">
        <v>0</v>
      </c>
      <c r="P659" s="85">
        <v>0</v>
      </c>
      <c r="Q659" s="85">
        <v>0</v>
      </c>
      <c r="R659" s="85">
        <v>0</v>
      </c>
      <c r="S659" s="85">
        <v>0</v>
      </c>
      <c r="T659" s="5">
        <v>0.88287760000000004</v>
      </c>
      <c r="U659" s="5">
        <v>0.46229979999999998</v>
      </c>
      <c r="V659" s="5">
        <v>0.90175839999999996</v>
      </c>
      <c r="W659" s="5">
        <v>0.74581779999999998</v>
      </c>
      <c r="X659" s="5">
        <v>0.89615829999999996</v>
      </c>
      <c r="Y659" s="5">
        <v>0.88400540000000005</v>
      </c>
      <c r="Z659" s="5">
        <v>4.7773799999999998E-2</v>
      </c>
      <c r="AA659" s="5">
        <v>9.6539999999999994E-5</v>
      </c>
      <c r="AB659" s="5">
        <v>1.5595E-4</v>
      </c>
      <c r="AC659" s="5">
        <v>0.68169999999999997</v>
      </c>
      <c r="AD659" s="40">
        <v>17912.259856377961</v>
      </c>
      <c r="AE659" s="19">
        <v>0.75377360000000004</v>
      </c>
      <c r="AF659" s="5">
        <v>1</v>
      </c>
      <c r="AG659" s="5">
        <v>1</v>
      </c>
      <c r="AH659" s="32">
        <v>1</v>
      </c>
      <c r="AI659" s="32">
        <v>0</v>
      </c>
      <c r="AJ659" s="32">
        <v>1</v>
      </c>
      <c r="AK659" s="16"/>
      <c r="AL659" s="34">
        <f t="shared" si="450"/>
        <v>-1.275714019095268</v>
      </c>
      <c r="AM659" s="34">
        <f t="shared" si="451"/>
        <v>-2.2515036639836152</v>
      </c>
      <c r="AN659" s="34">
        <f t="shared" si="452"/>
        <v>-0.8913667433395055</v>
      </c>
      <c r="AO659" s="34">
        <f t="shared" si="453"/>
        <v>8.6630160467618664E-2</v>
      </c>
      <c r="AP659" s="34">
        <f t="shared" si="454"/>
        <v>-0.5113686150866027</v>
      </c>
      <c r="AQ659" s="34" t="str">
        <f t="shared" si="455"/>
        <v/>
      </c>
      <c r="AR659" s="34">
        <f t="shared" si="456"/>
        <v>-0.60911705809610017</v>
      </c>
      <c r="AS659" s="34" t="str">
        <f t="shared" si="457"/>
        <v/>
      </c>
      <c r="AT659" s="34" t="str">
        <f t="shared" si="458"/>
        <v/>
      </c>
      <c r="AU659" s="34">
        <f t="shared" si="459"/>
        <v>-0.42992876172112682</v>
      </c>
      <c r="AV659" s="34">
        <f t="shared" si="460"/>
        <v>-0.64879765232385067</v>
      </c>
      <c r="AW659" s="34">
        <f t="shared" si="461"/>
        <v>-0.41165100414070804</v>
      </c>
      <c r="AX659" s="34">
        <f t="shared" si="462"/>
        <v>-0.20200785050292994</v>
      </c>
      <c r="AY659" s="34">
        <f t="shared" si="463"/>
        <v>-0.21011422768154267</v>
      </c>
      <c r="AZ659" s="34">
        <f t="shared" si="464"/>
        <v>-1.0269426805222237</v>
      </c>
      <c r="BA659" s="34">
        <f t="shared" si="465"/>
        <v>2.4405468750574406</v>
      </c>
      <c r="BB659" s="34">
        <f t="shared" si="466"/>
        <v>2.4863947249864427</v>
      </c>
      <c r="BC659" s="34">
        <f t="shared" si="467"/>
        <v>1.2673903697657651</v>
      </c>
      <c r="BD659" s="34">
        <f t="shared" si="468"/>
        <v>1.0678166350760125</v>
      </c>
      <c r="BE659" s="34">
        <f t="shared" si="469"/>
        <v>0.33971776993936625</v>
      </c>
      <c r="BF659" s="34">
        <f t="shared" si="470"/>
        <v>-0.53820007629026234</v>
      </c>
      <c r="BG659" s="34">
        <f t="shared" si="471"/>
        <v>-0.25058760975855959</v>
      </c>
      <c r="BH659" s="34">
        <f t="shared" si="472"/>
        <v>-0.11117694522238118</v>
      </c>
      <c r="BI659" s="19">
        <f t="shared" si="480"/>
        <v>0.7745900658589675</v>
      </c>
      <c r="BJ659" s="19">
        <f t="shared" si="481"/>
        <v>-0.12474199903109096</v>
      </c>
      <c r="BK659" s="19">
        <f t="shared" si="482"/>
        <v>-4.1618246647514567E-3</v>
      </c>
      <c r="BL659" s="19">
        <f t="shared" si="483"/>
        <v>-1.275714019095268</v>
      </c>
      <c r="BM659" s="19">
        <f t="shared" si="484"/>
        <v>4.2173086089427679E-2</v>
      </c>
      <c r="BN659" s="19">
        <f t="shared" si="485"/>
        <v>-0.52826463382658417</v>
      </c>
      <c r="BO659" s="19">
        <f t="shared" si="486"/>
        <v>-0.45065450806510432</v>
      </c>
      <c r="BP659" s="19">
        <f t="shared" si="487"/>
        <v>-0.73886093479909898</v>
      </c>
      <c r="BQ659" s="19">
        <f t="shared" si="488"/>
        <v>-0.67467610768902431</v>
      </c>
      <c r="BR659" s="19">
        <f t="shared" si="489"/>
        <v>-0.57880528551179011</v>
      </c>
      <c r="BS659" s="19">
        <f t="shared" si="490"/>
        <v>-0.53233506399973063</v>
      </c>
      <c r="BT659" s="19">
        <f>IF(AND('[1]Ponderación por derecho'!$B$13&lt;&gt;1,'[1]Ponderación por derecho'!$B$13&lt;&gt;0),"Error ponderación",IFERROR(IF(SUM($BI$1126:$BS$1126)=0,0,SUMPRODUCT($BI$1126:$BS$1126,BI659:BS659)),""))</f>
        <v>-0.40875504398674556</v>
      </c>
      <c r="BU659" s="34">
        <f t="shared" si="491"/>
        <v>-0.4078125168523723</v>
      </c>
      <c r="BV659" s="16">
        <f t="shared" si="492"/>
        <v>0</v>
      </c>
      <c r="BW659" s="34">
        <f t="shared" si="473"/>
        <v>2.4511478201301369</v>
      </c>
      <c r="BX659" s="34">
        <f t="shared" si="474"/>
        <v>-4.854199806629203E-2</v>
      </c>
      <c r="BY659" s="34">
        <f t="shared" si="493"/>
        <v>0.3461456464926651</v>
      </c>
      <c r="BZ659" s="34">
        <f t="shared" si="494"/>
        <v>-0.9162504895188367</v>
      </c>
      <c r="CA659" s="19">
        <f t="shared" si="475"/>
        <v>-0.69735426768867526</v>
      </c>
      <c r="CB659" s="16"/>
      <c r="CC659" s="5">
        <f t="shared" si="476"/>
        <v>47001</v>
      </c>
      <c r="CD659" s="6">
        <f t="shared" si="477"/>
        <v>1.9692936492221189E-2</v>
      </c>
      <c r="CE659" s="19">
        <f t="shared" si="478"/>
        <v>0.67319885309491301</v>
      </c>
      <c r="CF659" s="4">
        <f t="shared" si="479"/>
        <v>1.3257262260634263E-2</v>
      </c>
      <c r="CG659" s="3">
        <f>IF('Ponderación por derecho'!$D$20="Error ponderación","",CF659/$CF$1127)</f>
        <v>8.9064495700995443E-3</v>
      </c>
      <c r="CH659" s="39"/>
    </row>
    <row r="660" spans="1:86" ht="18.95" customHeight="1">
      <c r="A660" s="7">
        <v>47030</v>
      </c>
      <c r="B660" s="7" t="s">
        <v>437</v>
      </c>
      <c r="C660" s="7" t="s">
        <v>464</v>
      </c>
      <c r="D660" s="5">
        <v>0</v>
      </c>
      <c r="E660" s="5">
        <v>5124</v>
      </c>
      <c r="F660" s="5">
        <v>85.390389999999996</v>
      </c>
      <c r="G660" s="5">
        <v>65.214320000000001</v>
      </c>
      <c r="H660" s="5">
        <v>79.862459999999999</v>
      </c>
      <c r="I660" s="5">
        <v>24.904419999999998</v>
      </c>
      <c r="J660" s="5">
        <v>37.272390000000001</v>
      </c>
      <c r="K660" s="85">
        <v>6.1901999999999999E-3</v>
      </c>
      <c r="L660" s="85">
        <v>7.3100999999999999E-3</v>
      </c>
      <c r="M660" s="85">
        <v>0.2439972</v>
      </c>
      <c r="N660" s="85">
        <v>2.496E-4</v>
      </c>
      <c r="O660" s="85">
        <v>2.9799000000000002E-3</v>
      </c>
      <c r="P660" s="85">
        <v>2.9779999999999997E-4</v>
      </c>
      <c r="Q660" s="85">
        <v>8.2991999999999996E-3</v>
      </c>
      <c r="R660" s="85">
        <v>5.9243999999999998E-3</v>
      </c>
      <c r="S660" s="85">
        <v>4.191E-4</v>
      </c>
      <c r="T660" s="5">
        <v>0.95231719999999997</v>
      </c>
      <c r="U660" s="5">
        <v>0.1704869</v>
      </c>
      <c r="V660" s="5">
        <v>0.7806592</v>
      </c>
      <c r="W660" s="5">
        <v>0.50744520000000004</v>
      </c>
      <c r="X660" s="5">
        <v>0.81378609999999996</v>
      </c>
      <c r="Y660" s="5">
        <v>0.76192070000000001</v>
      </c>
      <c r="Z660" s="5">
        <v>0.14688470000000001</v>
      </c>
      <c r="AA660" s="5">
        <v>9.7579999999999997E-5</v>
      </c>
      <c r="AB660" s="5">
        <v>0</v>
      </c>
      <c r="AC660" s="5">
        <v>0.4929</v>
      </c>
      <c r="AD660" s="40">
        <v>284817.52537080407</v>
      </c>
      <c r="AE660" s="19">
        <v>0.84811320000000001</v>
      </c>
      <c r="AF660" s="5">
        <v>0</v>
      </c>
      <c r="AG660" s="5">
        <v>1</v>
      </c>
      <c r="AH660" s="32">
        <v>1</v>
      </c>
      <c r="AI660" s="32">
        <v>0</v>
      </c>
      <c r="AJ660" s="32">
        <v>1</v>
      </c>
      <c r="AK660" s="16"/>
      <c r="AL660" s="34">
        <f t="shared" si="450"/>
        <v>0.97265707190586725</v>
      </c>
      <c r="AM660" s="34">
        <f t="shared" si="451"/>
        <v>0.90359944413154492</v>
      </c>
      <c r="AN660" s="34">
        <f t="shared" si="452"/>
        <v>0.65601239031624115</v>
      </c>
      <c r="AO660" s="34">
        <f t="shared" si="453"/>
        <v>0.46447270846007582</v>
      </c>
      <c r="AP660" s="34">
        <f t="shared" si="454"/>
        <v>0.93842250384659831</v>
      </c>
      <c r="AQ660" s="34">
        <f t="shared" si="455"/>
        <v>-0.21779439464999459</v>
      </c>
      <c r="AR660" s="34">
        <f t="shared" si="456"/>
        <v>-0.35328122805986056</v>
      </c>
      <c r="AS660" s="34">
        <f t="shared" si="457"/>
        <v>2.8364745234326501</v>
      </c>
      <c r="AT660" s="34">
        <f t="shared" si="458"/>
        <v>-0.14502146159530133</v>
      </c>
      <c r="AU660" s="34">
        <f t="shared" si="459"/>
        <v>-0.35422632652979191</v>
      </c>
      <c r="AV660" s="34">
        <f t="shared" si="460"/>
        <v>-0.6415873983166791</v>
      </c>
      <c r="AW660" s="34">
        <f t="shared" si="461"/>
        <v>-0.17914838919514214</v>
      </c>
      <c r="AX660" s="34">
        <f t="shared" si="462"/>
        <v>-1.2809124632775944E-2</v>
      </c>
      <c r="AY660" s="34">
        <f t="shared" si="463"/>
        <v>-0.19384227263998996</v>
      </c>
      <c r="AZ660" s="34">
        <f t="shared" si="464"/>
        <v>0.17938711630825099</v>
      </c>
      <c r="BA660" s="34">
        <f t="shared" si="465"/>
        <v>-0.33326938389270089</v>
      </c>
      <c r="BB660" s="34">
        <f t="shared" si="466"/>
        <v>-0.48405140373758865</v>
      </c>
      <c r="BC660" s="34">
        <f t="shared" si="467"/>
        <v>-1.3945776374247538</v>
      </c>
      <c r="BD660" s="34">
        <f t="shared" si="468"/>
        <v>8.0638746482981846E-2</v>
      </c>
      <c r="BE660" s="34">
        <f t="shared" si="469"/>
        <v>-1.5269695612296641</v>
      </c>
      <c r="BF660" s="34">
        <f t="shared" si="470"/>
        <v>0.45336879197722402</v>
      </c>
      <c r="BG660" s="34">
        <f t="shared" si="471"/>
        <v>-0.25050631498036163</v>
      </c>
      <c r="BH660" s="34">
        <f t="shared" si="472"/>
        <v>-0.11506432621005545</v>
      </c>
      <c r="BI660" s="19">
        <f t="shared" si="480"/>
        <v>3.498287059118188E-2</v>
      </c>
      <c r="BJ660" s="19">
        <f t="shared" si="481"/>
        <v>2.2088937444698586E-2</v>
      </c>
      <c r="BK660" s="19">
        <f t="shared" si="482"/>
        <v>0.80485131930458786</v>
      </c>
      <c r="BL660" s="19">
        <f t="shared" si="483"/>
        <v>0.41381780515528299</v>
      </c>
      <c r="BM660" s="19">
        <f t="shared" si="484"/>
        <v>0.22161164126659608</v>
      </c>
      <c r="BN660" s="19">
        <f t="shared" si="485"/>
        <v>-0.39863329588015867</v>
      </c>
      <c r="BO660" s="19">
        <f t="shared" si="486"/>
        <v>0.15490381185772822</v>
      </c>
      <c r="BP660" s="19">
        <f t="shared" si="487"/>
        <v>0.47992397363654565</v>
      </c>
      <c r="BQ660" s="19">
        <f t="shared" si="488"/>
        <v>0.41072786374770037</v>
      </c>
      <c r="BR660" s="19">
        <f t="shared" si="489"/>
        <v>0.17610282809517189</v>
      </c>
      <c r="BS660" s="19">
        <f t="shared" si="490"/>
        <v>0.22125015768527392</v>
      </c>
      <c r="BT660" s="19">
        <f>IF(AND('[1]Ponderación por derecho'!$B$13&lt;&gt;1,'[1]Ponderación por derecho'!$B$13&lt;&gt;0),"Error ponderación",IFERROR(IF(SUM($BI$1126:$BS$1126)=0,0,SUMPRODUCT($BI$1126:$BS$1126,BI660:BS660)),""))</f>
        <v>-3.7720295346243771E-2</v>
      </c>
      <c r="BU660" s="34">
        <f t="shared" si="491"/>
        <v>-3.2942488847827793E-2</v>
      </c>
      <c r="BV660" s="16">
        <f t="shared" si="492"/>
        <v>0</v>
      </c>
      <c r="BW660" s="34">
        <f t="shared" si="473"/>
        <v>-0.2817854974322847</v>
      </c>
      <c r="BX660" s="34">
        <f t="shared" si="474"/>
        <v>-3.3514764753628051E-2</v>
      </c>
      <c r="BY660" s="34">
        <f t="shared" si="493"/>
        <v>0.73585719375712888</v>
      </c>
      <c r="BZ660" s="34">
        <f t="shared" si="494"/>
        <v>-0.14018564385707202</v>
      </c>
      <c r="CA660" s="19">
        <f t="shared" si="475"/>
        <v>-0.10748046106347671</v>
      </c>
      <c r="CB660" s="16"/>
      <c r="CC660" s="5">
        <f t="shared" si="476"/>
        <v>47030</v>
      </c>
      <c r="CD660" s="6">
        <f t="shared" si="477"/>
        <v>7.4934914551675984E-4</v>
      </c>
      <c r="CE660" s="19">
        <f t="shared" si="478"/>
        <v>1.925642578174704</v>
      </c>
      <c r="CF660" s="4">
        <f t="shared" si="479"/>
        <v>1.4429786205259049E-3</v>
      </c>
      <c r="CG660" s="3">
        <f>IF('Ponderación por derecho'!$D$20="Error ponderación","",CF660/$CF$1127)</f>
        <v>9.694170683043358E-4</v>
      </c>
      <c r="CH660" s="39"/>
    </row>
    <row r="661" spans="1:86" ht="18.95" customHeight="1">
      <c r="A661" s="7">
        <v>47053</v>
      </c>
      <c r="B661" s="7" t="s">
        <v>437</v>
      </c>
      <c r="C661" s="7" t="s">
        <v>463</v>
      </c>
      <c r="D661" s="5">
        <v>0</v>
      </c>
      <c r="E661" s="5">
        <v>16651</v>
      </c>
      <c r="F661" s="5">
        <v>82.868759999999995</v>
      </c>
      <c r="G661" s="5">
        <v>61.080120000000001</v>
      </c>
      <c r="H661" s="5">
        <v>81.037049999999994</v>
      </c>
      <c r="I661" s="5">
        <v>21.6629</v>
      </c>
      <c r="J661" s="5">
        <v>35.450279999999999</v>
      </c>
      <c r="K661" s="85">
        <v>3.4221399999999999E-2</v>
      </c>
      <c r="L661" s="85">
        <v>1.3632200000000001E-2</v>
      </c>
      <c r="M661" s="85">
        <v>4.21949E-2</v>
      </c>
      <c r="N661" s="85">
        <v>7.6800000000000002E-4</v>
      </c>
      <c r="O661" s="85">
        <v>2.3760999999999999E-3</v>
      </c>
      <c r="P661" s="85">
        <v>1.6381799999999998E-2</v>
      </c>
      <c r="Q661" s="85">
        <v>6.4037E-3</v>
      </c>
      <c r="R661" s="85">
        <v>1.7019999999999999E-4</v>
      </c>
      <c r="S661" s="85">
        <v>4.1199999999999999E-5</v>
      </c>
      <c r="T661" s="5">
        <v>0.94114560000000003</v>
      </c>
      <c r="U661" s="5">
        <v>0.2327275</v>
      </c>
      <c r="V661" s="5">
        <v>0.82422410000000002</v>
      </c>
      <c r="W661" s="5">
        <v>0.69280229999999998</v>
      </c>
      <c r="X661" s="5">
        <v>0.84397350000000004</v>
      </c>
      <c r="Y661" s="5">
        <v>0.78813730000000004</v>
      </c>
      <c r="Z661" s="5">
        <v>2.5641000000000001E-2</v>
      </c>
      <c r="AA661" s="5">
        <v>9.0080000000000005E-5</v>
      </c>
      <c r="AB661" s="5">
        <v>1.2011E-4</v>
      </c>
      <c r="AC661" s="5">
        <v>0.48349999999999999</v>
      </c>
      <c r="AD661" s="40">
        <v>0</v>
      </c>
      <c r="AE661" s="19">
        <v>0.84811320000000001</v>
      </c>
      <c r="AF661" s="5">
        <v>1</v>
      </c>
      <c r="AG661" s="5">
        <v>1</v>
      </c>
      <c r="AH661" s="32">
        <v>1</v>
      </c>
      <c r="AI661" s="32">
        <v>0</v>
      </c>
      <c r="AJ661" s="32">
        <v>1</v>
      </c>
      <c r="AK661" s="16"/>
      <c r="AL661" s="34">
        <f t="shared" si="450"/>
        <v>0.81872946872018204</v>
      </c>
      <c r="AM661" s="34">
        <f t="shared" si="451"/>
        <v>0.48831525310689322</v>
      </c>
      <c r="AN661" s="34">
        <f t="shared" si="452"/>
        <v>0.79724945924871959</v>
      </c>
      <c r="AO661" s="34">
        <f t="shared" si="453"/>
        <v>0.17514928326666515</v>
      </c>
      <c r="AP661" s="34">
        <f t="shared" si="454"/>
        <v>0.8007987917787629</v>
      </c>
      <c r="AQ661" s="34">
        <f t="shared" si="455"/>
        <v>0.57515301368249794</v>
      </c>
      <c r="AR661" s="34">
        <f t="shared" si="456"/>
        <v>-0.13202300983136708</v>
      </c>
      <c r="AS661" s="34">
        <f t="shared" si="457"/>
        <v>-0.30339593155088418</v>
      </c>
      <c r="AT661" s="34">
        <f t="shared" si="458"/>
        <v>-0.13312631720855156</v>
      </c>
      <c r="AU661" s="34">
        <f t="shared" si="459"/>
        <v>-0.36956547561819358</v>
      </c>
      <c r="AV661" s="34">
        <f t="shared" si="460"/>
        <v>-0.25216588907777016</v>
      </c>
      <c r="AW661" s="34">
        <f t="shared" si="461"/>
        <v>-0.23225094204714236</v>
      </c>
      <c r="AX661" s="34">
        <f t="shared" si="462"/>
        <v>-0.19657242697597357</v>
      </c>
      <c r="AY661" s="34">
        <f t="shared" si="463"/>
        <v>-0.2085145986008651</v>
      </c>
      <c r="AZ661" s="34">
        <f t="shared" si="464"/>
        <v>-1.4689951507106263E-2</v>
      </c>
      <c r="BA661" s="34">
        <f t="shared" si="465"/>
        <v>0.25835623734204316</v>
      </c>
      <c r="BB661" s="34">
        <f t="shared" si="466"/>
        <v>0.58455341407499506</v>
      </c>
      <c r="BC661" s="34">
        <f t="shared" si="467"/>
        <v>0.6753526738006711</v>
      </c>
      <c r="BD661" s="34">
        <f t="shared" si="468"/>
        <v>0.44241533851419312</v>
      </c>
      <c r="BE661" s="34">
        <f t="shared" si="469"/>
        <v>-1.1261151127498297</v>
      </c>
      <c r="BF661" s="34">
        <f t="shared" si="470"/>
        <v>-0.7596307710734862</v>
      </c>
      <c r="BG661" s="34">
        <f t="shared" si="471"/>
        <v>-0.25109257540005819</v>
      </c>
      <c r="BH661" s="34">
        <f t="shared" si="472"/>
        <v>-0.1120703324272433</v>
      </c>
      <c r="BI661" s="19">
        <f t="shared" si="480"/>
        <v>0.54358623675775353</v>
      </c>
      <c r="BJ661" s="19">
        <f t="shared" si="481"/>
        <v>0.31361521911684037</v>
      </c>
      <c r="BK661" s="19">
        <f t="shared" si="482"/>
        <v>0.39689540365665632</v>
      </c>
      <c r="BL661" s="19">
        <f t="shared" si="483"/>
        <v>0.34280157575581527</v>
      </c>
      <c r="BM661" s="19">
        <f t="shared" si="484"/>
        <v>0.29121621822492078</v>
      </c>
      <c r="BN661" s="19">
        <f t="shared" si="485"/>
        <v>-0.18651717770247259</v>
      </c>
      <c r="BO661" s="19">
        <f t="shared" si="486"/>
        <v>-2.3930536762527824E-2</v>
      </c>
      <c r="BP661" s="19">
        <f t="shared" si="487"/>
        <v>0.31107852087210425</v>
      </c>
      <c r="BQ661" s="19">
        <f t="shared" si="488"/>
        <v>-4.9805300318056411E-2</v>
      </c>
      <c r="BR661" s="19">
        <f t="shared" si="489"/>
        <v>0.11970743157308628</v>
      </c>
      <c r="BS661" s="19">
        <f t="shared" si="490"/>
        <v>0.16604817923069123</v>
      </c>
      <c r="BT661" s="19">
        <f>IF(AND('[1]Ponderación por derecho'!$B$13&lt;&gt;1,'[1]Ponderación por derecho'!$B$13&lt;&gt;0),"Error ponderación",IFERROR(IF(SUM($BI$1126:$BS$1126)=0,0,SUMPRODUCT($BI$1126:$BS$1126,BI661:BS661)),""))</f>
        <v>-5.197377868637611E-3</v>
      </c>
      <c r="BU661" s="34">
        <f t="shared" si="491"/>
        <v>-8.3391336633501512E-5</v>
      </c>
      <c r="BV661" s="16">
        <f t="shared" si="492"/>
        <v>0</v>
      </c>
      <c r="BW661" s="34">
        <f t="shared" si="473"/>
        <v>-0.41785315201431239</v>
      </c>
      <c r="BX661" s="34">
        <f t="shared" si="474"/>
        <v>-4.9550489627895586E-2</v>
      </c>
      <c r="BY661" s="34">
        <f t="shared" si="493"/>
        <v>0.73585719375712888</v>
      </c>
      <c r="BZ661" s="34">
        <f t="shared" si="494"/>
        <v>-8.9484517371640301E-2</v>
      </c>
      <c r="CA661" s="19">
        <f t="shared" si="475"/>
        <v>-6.8943389519352291E-2</v>
      </c>
      <c r="CB661" s="16"/>
      <c r="CC661" s="5">
        <f t="shared" si="476"/>
        <v>47053</v>
      </c>
      <c r="CD661" s="6">
        <f t="shared" si="477"/>
        <v>2.4350922369241936E-3</v>
      </c>
      <c r="CE661" s="19">
        <f t="shared" si="478"/>
        <v>2.6786806507008181</v>
      </c>
      <c r="CF661" s="4">
        <f t="shared" si="479"/>
        <v>6.5228344577206096E-3</v>
      </c>
      <c r="CG661" s="3">
        <f>IF('Ponderación por derecho'!$D$20="Error ponderación","",CF661/$CF$1127)</f>
        <v>4.3821488184859056E-3</v>
      </c>
      <c r="CH661" s="39"/>
    </row>
    <row r="662" spans="1:86" ht="18.95" customHeight="1">
      <c r="A662" s="7">
        <v>47058</v>
      </c>
      <c r="B662" s="7" t="s">
        <v>437</v>
      </c>
      <c r="C662" s="7" t="s">
        <v>462</v>
      </c>
      <c r="D662" s="5">
        <v>0</v>
      </c>
      <c r="E662" s="5">
        <v>3539</v>
      </c>
      <c r="F662" s="5">
        <v>87.708609999999993</v>
      </c>
      <c r="G662" s="5">
        <v>63.987079999999999</v>
      </c>
      <c r="H662" s="5">
        <v>81.876310000000004</v>
      </c>
      <c r="I662" s="5">
        <v>34.13984</v>
      </c>
      <c r="J662" s="5">
        <v>42.280529999999999</v>
      </c>
      <c r="K662" s="85"/>
      <c r="L662" s="85">
        <v>0</v>
      </c>
      <c r="M662" s="85"/>
      <c r="N662" s="85"/>
      <c r="O662" s="85">
        <v>0</v>
      </c>
      <c r="P662" s="85">
        <v>0</v>
      </c>
      <c r="Q662" s="85">
        <v>0</v>
      </c>
      <c r="R662" s="85">
        <v>0</v>
      </c>
      <c r="S662" s="85">
        <v>0</v>
      </c>
      <c r="T662" s="5">
        <v>0.97654540000000001</v>
      </c>
      <c r="U662" s="5">
        <v>0.2065196</v>
      </c>
      <c r="V662" s="5">
        <v>0.83800439999999998</v>
      </c>
      <c r="W662" s="5">
        <v>0.70164979999999999</v>
      </c>
      <c r="X662" s="5">
        <v>0.79447420000000002</v>
      </c>
      <c r="Y662" s="5">
        <v>0.81673620000000002</v>
      </c>
      <c r="Z662" s="5">
        <v>2.1739100000000001E-2</v>
      </c>
      <c r="AA662" s="5">
        <v>0</v>
      </c>
      <c r="AB662" s="5">
        <v>0</v>
      </c>
      <c r="AC662" s="5">
        <v>0.40860000000000002</v>
      </c>
      <c r="AD662" s="40">
        <v>0</v>
      </c>
      <c r="AE662" s="19" t="s">
        <v>1121</v>
      </c>
      <c r="AF662" s="5">
        <v>0</v>
      </c>
      <c r="AG662" s="5">
        <v>0</v>
      </c>
      <c r="AH662" s="32">
        <v>1</v>
      </c>
      <c r="AI662" s="32">
        <v>0</v>
      </c>
      <c r="AJ662" s="32">
        <v>1</v>
      </c>
      <c r="AK662" s="16"/>
      <c r="AL662" s="34">
        <f t="shared" si="450"/>
        <v>1.1141679391850154</v>
      </c>
      <c r="AM662" s="34">
        <f t="shared" si="451"/>
        <v>0.78032205779486685</v>
      </c>
      <c r="AN662" s="34">
        <f t="shared" si="452"/>
        <v>0.89816520216520424</v>
      </c>
      <c r="AO662" s="34">
        <f t="shared" si="453"/>
        <v>1.2887845583020423</v>
      </c>
      <c r="AP662" s="34">
        <f t="shared" si="454"/>
        <v>1.3166866137825561</v>
      </c>
      <c r="AQ662" s="34" t="str">
        <f t="shared" si="455"/>
        <v/>
      </c>
      <c r="AR662" s="34">
        <f t="shared" si="456"/>
        <v>-0.60911705809610017</v>
      </c>
      <c r="AS662" s="34" t="str">
        <f t="shared" si="457"/>
        <v/>
      </c>
      <c r="AT662" s="34" t="str">
        <f t="shared" si="458"/>
        <v/>
      </c>
      <c r="AU662" s="34">
        <f t="shared" si="459"/>
        <v>-0.42992876172112682</v>
      </c>
      <c r="AV662" s="34">
        <f t="shared" si="460"/>
        <v>-0.64879765232385067</v>
      </c>
      <c r="AW662" s="34">
        <f t="shared" si="461"/>
        <v>-0.41165100414070804</v>
      </c>
      <c r="AX662" s="34">
        <f t="shared" si="462"/>
        <v>-0.20200785050292994</v>
      </c>
      <c r="AY662" s="34">
        <f t="shared" si="463"/>
        <v>-0.21011422768154267</v>
      </c>
      <c r="AZ662" s="34">
        <f t="shared" si="464"/>
        <v>0.60028815236790822</v>
      </c>
      <c r="BA662" s="34">
        <f t="shared" si="465"/>
        <v>9.2380553393302933E-3</v>
      </c>
      <c r="BB662" s="34">
        <f t="shared" si="466"/>
        <v>0.92257083109885385</v>
      </c>
      <c r="BC662" s="34">
        <f t="shared" si="467"/>
        <v>0.77415497718460935</v>
      </c>
      <c r="BD662" s="34">
        <f t="shared" si="468"/>
        <v>-0.15080196612053837</v>
      </c>
      <c r="BE662" s="34">
        <f t="shared" si="469"/>
        <v>-0.68883505787505883</v>
      </c>
      <c r="BF662" s="34">
        <f t="shared" si="470"/>
        <v>-0.79866787564112618</v>
      </c>
      <c r="BG662" s="34">
        <f t="shared" si="471"/>
        <v>-0.258133953880894</v>
      </c>
      <c r="BH662" s="34">
        <f t="shared" si="472"/>
        <v>-0.11506432621005545</v>
      </c>
      <c r="BI662" s="19">
        <f t="shared" si="480"/>
        <v>0.45370162875226727</v>
      </c>
      <c r="BJ662" s="19">
        <f t="shared" si="481"/>
        <v>0.36459194359920682</v>
      </c>
      <c r="BK662" s="19">
        <f t="shared" si="482"/>
        <v>0.94416145818481234</v>
      </c>
      <c r="BL662" s="19">
        <f t="shared" si="483"/>
        <v>1.1141679391850154</v>
      </c>
      <c r="BM662" s="19">
        <f t="shared" si="484"/>
        <v>0.24531862864696363</v>
      </c>
      <c r="BN662" s="19">
        <f t="shared" si="485"/>
        <v>-7.4488257004631353E-2</v>
      </c>
      <c r="BO662" s="19">
        <f t="shared" si="486"/>
        <v>0.49247390217641418</v>
      </c>
      <c r="BP662" s="19">
        <f t="shared" si="487"/>
        <v>0.45608004434104277</v>
      </c>
      <c r="BQ662" s="19">
        <f t="shared" si="488"/>
        <v>3.5128611954115541E-2</v>
      </c>
      <c r="BR662" s="19">
        <f t="shared" si="489"/>
        <v>0.21530658587419294</v>
      </c>
      <c r="BS662" s="19">
        <f t="shared" si="490"/>
        <v>0.26299646176447244</v>
      </c>
      <c r="BT662" s="19">
        <f>IF(AND('[1]Ponderación por derecho'!$B$13&lt;&gt;1,'[1]Ponderación por derecho'!$B$13&lt;&gt;0),"Error ponderación",IFERROR(IF(SUM($BI$1126:$BS$1126)=0,0,SUMPRODUCT($BI$1126:$BS$1126,BI662:BS662)),""))</f>
        <v>0.29680886270665907</v>
      </c>
      <c r="BU662" s="34">
        <f t="shared" si="491"/>
        <v>0.30504460079032936</v>
      </c>
      <c r="BV662" s="16">
        <f t="shared" si="492"/>
        <v>0</v>
      </c>
      <c r="BW662" s="34">
        <f t="shared" si="473"/>
        <v>-1.5020518039498278</v>
      </c>
      <c r="BX662" s="34">
        <f t="shared" si="474"/>
        <v>-4.9550489627895586E-2</v>
      </c>
      <c r="BY662" s="34" t="str">
        <f t="shared" si="493"/>
        <v/>
      </c>
      <c r="BZ662" s="34">
        <f t="shared" si="494"/>
        <v>0.7758011467888617</v>
      </c>
      <c r="CA662" s="19">
        <f t="shared" si="475"/>
        <v>0.58874565720113536</v>
      </c>
      <c r="CB662" s="16"/>
      <c r="CC662" s="5">
        <f t="shared" si="476"/>
        <v>47058</v>
      </c>
      <c r="CD662" s="6">
        <f t="shared" si="477"/>
        <v>5.1755398633563884E-4</v>
      </c>
      <c r="CE662" s="19">
        <f t="shared" si="478"/>
        <v>3.2953007763887587</v>
      </c>
      <c r="CF662" s="4">
        <f t="shared" si="479"/>
        <v>1.7054960529949276E-3</v>
      </c>
      <c r="CG662" s="3">
        <f>IF('Ponderación por derecho'!$D$20="Error ponderación","",CF662/$CF$1127)</f>
        <v>1.1457806513421433E-3</v>
      </c>
      <c r="CH662" s="39"/>
    </row>
    <row r="663" spans="1:86" ht="18.95" customHeight="1">
      <c r="A663" s="7">
        <v>47161</v>
      </c>
      <c r="B663" s="7" t="s">
        <v>437</v>
      </c>
      <c r="C663" s="7" t="s">
        <v>461</v>
      </c>
      <c r="D663" s="5">
        <v>0</v>
      </c>
      <c r="E663" s="5">
        <v>1503</v>
      </c>
      <c r="F663" s="5">
        <v>88.257199999999997</v>
      </c>
      <c r="G663" s="5">
        <v>69.414249999999996</v>
      </c>
      <c r="H663" s="5">
        <v>79.649760000000001</v>
      </c>
      <c r="I663" s="5">
        <v>33.333329999999997</v>
      </c>
      <c r="J663" s="5">
        <v>42.234299999999998</v>
      </c>
      <c r="K663" s="85">
        <v>1.14284E-2</v>
      </c>
      <c r="L663" s="85">
        <v>1.1350000000000001E-2</v>
      </c>
      <c r="M663" s="85">
        <v>3.2659899999999999E-2</v>
      </c>
      <c r="N663" s="85">
        <v>0</v>
      </c>
      <c r="O663" s="85">
        <v>4.8723000000000004E-3</v>
      </c>
      <c r="P663" s="85">
        <v>1.09827E-2</v>
      </c>
      <c r="Q663" s="85">
        <v>3.3289000000000001E-3</v>
      </c>
      <c r="R663" s="85">
        <v>1.983E-4</v>
      </c>
      <c r="S663" s="85">
        <v>4.9720000000000005E-4</v>
      </c>
      <c r="T663" s="5">
        <v>0.98304380000000002</v>
      </c>
      <c r="U663" s="5">
        <v>0.12076099999999999</v>
      </c>
      <c r="V663" s="5">
        <v>0.8883375</v>
      </c>
      <c r="W663" s="5">
        <v>0.51695619999999998</v>
      </c>
      <c r="X663" s="5">
        <v>0.76840359999999996</v>
      </c>
      <c r="Y663" s="5">
        <v>0.55748549999999997</v>
      </c>
      <c r="Z663" s="5">
        <v>7.1501999999999998E-3</v>
      </c>
      <c r="AA663" s="5">
        <v>0</v>
      </c>
      <c r="AB663" s="5">
        <v>0</v>
      </c>
      <c r="AC663" s="5">
        <v>0.48380000000000001</v>
      </c>
      <c r="AD663" s="40">
        <v>14404.524284763806</v>
      </c>
      <c r="AE663" s="19">
        <v>0.48962260000000002</v>
      </c>
      <c r="AF663" s="5">
        <v>1</v>
      </c>
      <c r="AG663" s="5">
        <v>0</v>
      </c>
      <c r="AH663" s="32">
        <v>1</v>
      </c>
      <c r="AI663" s="32">
        <v>0</v>
      </c>
      <c r="AJ663" s="32">
        <v>0</v>
      </c>
      <c r="AK663" s="16"/>
      <c r="AL663" s="34">
        <f t="shared" si="450"/>
        <v>1.147655462664525</v>
      </c>
      <c r="AM663" s="34">
        <f t="shared" si="451"/>
        <v>1.3254862740890128</v>
      </c>
      <c r="AN663" s="34">
        <f t="shared" si="452"/>
        <v>0.6304365514601824</v>
      </c>
      <c r="AO663" s="34">
        <f t="shared" si="453"/>
        <v>1.2167991207132758</v>
      </c>
      <c r="AP663" s="34">
        <f t="shared" si="454"/>
        <v>1.3131948683835977</v>
      </c>
      <c r="AQ663" s="34">
        <f t="shared" si="455"/>
        <v>-6.9616039305690297E-2</v>
      </c>
      <c r="AR663" s="34">
        <f t="shared" si="456"/>
        <v>-0.21189449330063645</v>
      </c>
      <c r="AS663" s="34">
        <f t="shared" si="457"/>
        <v>-0.45175234170214607</v>
      </c>
      <c r="AT663" s="34">
        <f t="shared" si="458"/>
        <v>-0.15074875333706975</v>
      </c>
      <c r="AU663" s="34">
        <f t="shared" si="459"/>
        <v>-0.30615112657137655</v>
      </c>
      <c r="AV663" s="34">
        <f t="shared" si="460"/>
        <v>-0.38288745526353196</v>
      </c>
      <c r="AW663" s="34">
        <f t="shared" si="461"/>
        <v>-0.31839165927707125</v>
      </c>
      <c r="AX663" s="34">
        <f t="shared" si="462"/>
        <v>-0.19567503919038323</v>
      </c>
      <c r="AY663" s="34">
        <f t="shared" si="463"/>
        <v>-0.19080996605744341</v>
      </c>
      <c r="AZ663" s="34">
        <f t="shared" si="464"/>
        <v>0.71318070289704694</v>
      </c>
      <c r="BA663" s="34">
        <f t="shared" si="465"/>
        <v>-0.8059370072600327</v>
      </c>
      <c r="BB663" s="34">
        <f t="shared" si="466"/>
        <v>2.1571930419943812</v>
      </c>
      <c r="BC663" s="34">
        <f t="shared" si="467"/>
        <v>-1.2883658592405629</v>
      </c>
      <c r="BD663" s="34">
        <f t="shared" si="468"/>
        <v>-0.4632413554090789</v>
      </c>
      <c r="BE663" s="34">
        <f t="shared" si="469"/>
        <v>-4.6528043127178265</v>
      </c>
      <c r="BF663" s="34">
        <f t="shared" si="470"/>
        <v>-0.94462456720852728</v>
      </c>
      <c r="BG663" s="34">
        <f t="shared" si="471"/>
        <v>-0.258133953880894</v>
      </c>
      <c r="BH663" s="34">
        <f t="shared" si="472"/>
        <v>-0.11506432621005545</v>
      </c>
      <c r="BI663" s="19">
        <f t="shared" si="480"/>
        <v>-8.1705498368513527E-2</v>
      </c>
      <c r="BJ663" s="19">
        <f t="shared" si="481"/>
        <v>1.0902616075942524</v>
      </c>
      <c r="BK663" s="19">
        <f t="shared" si="482"/>
        <v>-0.19748757942606132</v>
      </c>
      <c r="BL663" s="19">
        <f t="shared" si="483"/>
        <v>0.49845335466372764</v>
      </c>
      <c r="BM663" s="19">
        <f t="shared" si="484"/>
        <v>0.18126746213438075</v>
      </c>
      <c r="BN663" s="19">
        <f t="shared" si="485"/>
        <v>-1.2960121017722779</v>
      </c>
      <c r="BO663" s="19">
        <f t="shared" si="486"/>
        <v>0.53719605477775045</v>
      </c>
      <c r="BP663" s="19">
        <f t="shared" si="487"/>
        <v>0.4759902117370709</v>
      </c>
      <c r="BQ663" s="19">
        <f t="shared" si="488"/>
        <v>4.0736431328514495E-3</v>
      </c>
      <c r="BR663" s="19">
        <f t="shared" si="489"/>
        <v>0.23290384757539587</v>
      </c>
      <c r="BS663" s="19">
        <f t="shared" si="490"/>
        <v>0.2805937234656754</v>
      </c>
      <c r="BT663" s="19">
        <f>IF(AND('[1]Ponderación por derecho'!$B$13&lt;&gt;1,'[1]Ponderación por derecho'!$B$13&lt;&gt;0),"Error ponderación",IFERROR(IF(SUM($BI$1126:$BS$1126)=0,0,SUMPRODUCT($BI$1126:$BS$1126,BI663:BS663)),""))</f>
        <v>9.7846718376042335E-2</v>
      </c>
      <c r="BU663" s="34">
        <f t="shared" si="491"/>
        <v>0.10402584206126918</v>
      </c>
      <c r="BV663" s="16">
        <f t="shared" si="492"/>
        <v>0</v>
      </c>
      <c r="BW663" s="34">
        <f t="shared" si="473"/>
        <v>-0.41351056729360902</v>
      </c>
      <c r="BX663" s="34">
        <f t="shared" si="474"/>
        <v>-4.8739489714619687E-2</v>
      </c>
      <c r="BY663" s="34">
        <f t="shared" si="493"/>
        <v>-0.74504718156104099</v>
      </c>
      <c r="BZ663" s="34">
        <f t="shared" si="494"/>
        <v>0.40243241285642323</v>
      </c>
      <c r="CA663" s="19">
        <f t="shared" si="475"/>
        <v>0.30495437662617864</v>
      </c>
      <c r="CB663" s="16"/>
      <c r="CC663" s="5">
        <f t="shared" si="476"/>
        <v>47161</v>
      </c>
      <c r="CD663" s="6">
        <f t="shared" si="477"/>
        <v>2.1980323296481071E-4</v>
      </c>
      <c r="CE663" s="19">
        <f t="shared" si="478"/>
        <v>2.3554847132459744</v>
      </c>
      <c r="CF663" s="4">
        <f t="shared" si="479"/>
        <v>5.1774315517065528E-4</v>
      </c>
      <c r="CG663" s="3">
        <f>IF('Ponderación por derecho'!$D$20="Error ponderación","",CF663/$CF$1127)</f>
        <v>3.4782847401942018E-4</v>
      </c>
      <c r="CH663" s="39"/>
    </row>
    <row r="664" spans="1:86" ht="18.95" customHeight="1">
      <c r="A664" s="7">
        <v>47170</v>
      </c>
      <c r="B664" s="7" t="s">
        <v>437</v>
      </c>
      <c r="C664" s="7" t="s">
        <v>460</v>
      </c>
      <c r="D664" s="5">
        <v>0</v>
      </c>
      <c r="E664" s="5">
        <v>4341</v>
      </c>
      <c r="F664" s="5">
        <v>88.212770000000006</v>
      </c>
      <c r="G664" s="5">
        <v>63.584809999999997</v>
      </c>
      <c r="H664" s="5">
        <v>79.087779999999995</v>
      </c>
      <c r="I664" s="5">
        <v>30.640419999999999</v>
      </c>
      <c r="J664" s="5">
        <v>47.683810000000001</v>
      </c>
      <c r="K664" s="85">
        <v>3.6871E-3</v>
      </c>
      <c r="L664" s="85">
        <v>9.5528000000000002E-3</v>
      </c>
      <c r="M664" s="85">
        <v>5.8521900000000002E-2</v>
      </c>
      <c r="N664" s="85">
        <v>6.1589999999999995E-4</v>
      </c>
      <c r="O664" s="85">
        <v>2.8238999999999998E-3</v>
      </c>
      <c r="P664" s="85">
        <v>1.71247E-2</v>
      </c>
      <c r="Q664" s="85">
        <v>8.3160999999999999E-3</v>
      </c>
      <c r="R664" s="85">
        <v>3.9399999999999998E-4</v>
      </c>
      <c r="S664" s="85">
        <v>2.2240000000000001E-4</v>
      </c>
      <c r="T664" s="5">
        <v>0.98220719999999995</v>
      </c>
      <c r="U664" s="5">
        <v>0.11988989999999999</v>
      </c>
      <c r="V664" s="5">
        <v>0.85638639999999999</v>
      </c>
      <c r="W664" s="5">
        <v>0.57381910000000003</v>
      </c>
      <c r="X664" s="5">
        <v>0.78627409999999998</v>
      </c>
      <c r="Y664" s="5">
        <v>0.76615120000000003</v>
      </c>
      <c r="Z664" s="5">
        <v>0.1146527</v>
      </c>
      <c r="AA664" s="5">
        <v>0</v>
      </c>
      <c r="AB664" s="5">
        <v>0</v>
      </c>
      <c r="AC664" s="5">
        <v>0.53769999999999996</v>
      </c>
      <c r="AD664" s="40">
        <v>0</v>
      </c>
      <c r="AE664" s="19">
        <v>0.75377360000000004</v>
      </c>
      <c r="AF664" s="5">
        <v>1</v>
      </c>
      <c r="AG664" s="5">
        <v>1</v>
      </c>
      <c r="AH664" s="32">
        <v>1</v>
      </c>
      <c r="AI664" s="32">
        <v>0</v>
      </c>
      <c r="AJ664" s="32">
        <v>1</v>
      </c>
      <c r="AK664" s="16"/>
      <c r="AL664" s="34">
        <f t="shared" si="450"/>
        <v>1.1449433267010654</v>
      </c>
      <c r="AM664" s="34">
        <f t="shared" si="451"/>
        <v>0.73991366644382262</v>
      </c>
      <c r="AN664" s="34">
        <f t="shared" si="452"/>
        <v>0.56286198671957055</v>
      </c>
      <c r="AO664" s="34">
        <f t="shared" si="453"/>
        <v>0.97644214468425616</v>
      </c>
      <c r="AP664" s="34">
        <f t="shared" si="454"/>
        <v>1.7247955923523974</v>
      </c>
      <c r="AQ664" s="34">
        <f t="shared" si="455"/>
        <v>-0.28860216091747731</v>
      </c>
      <c r="AR664" s="34">
        <f t="shared" si="456"/>
        <v>-0.27479214911124505</v>
      </c>
      <c r="AS664" s="34">
        <f t="shared" si="457"/>
        <v>-4.9361835217412414E-2</v>
      </c>
      <c r="AT664" s="34">
        <f t="shared" si="458"/>
        <v>-0.13661638561369166</v>
      </c>
      <c r="AU664" s="34">
        <f t="shared" si="459"/>
        <v>-0.35818940579079006</v>
      </c>
      <c r="AV664" s="34">
        <f t="shared" si="460"/>
        <v>-0.23417899283221022</v>
      </c>
      <c r="AW664" s="34">
        <f t="shared" si="461"/>
        <v>-0.17867493462210135</v>
      </c>
      <c r="AX664" s="34">
        <f t="shared" si="462"/>
        <v>-0.18942526019963496</v>
      </c>
      <c r="AY664" s="34">
        <f t="shared" si="463"/>
        <v>-0.20147933672176857</v>
      </c>
      <c r="AZ664" s="34">
        <f t="shared" si="464"/>
        <v>0.69864698570932604</v>
      </c>
      <c r="BA664" s="34">
        <f t="shared" si="465"/>
        <v>-0.81421721469147756</v>
      </c>
      <c r="BB664" s="34">
        <f t="shared" si="466"/>
        <v>1.373463493793613</v>
      </c>
      <c r="BC664" s="34">
        <f t="shared" si="467"/>
        <v>-0.65336325996500044</v>
      </c>
      <c r="BD664" s="34">
        <f t="shared" si="468"/>
        <v>-0.24907489563136548</v>
      </c>
      <c r="BE664" s="34">
        <f t="shared" si="469"/>
        <v>-1.4622847911109627</v>
      </c>
      <c r="BF664" s="34">
        <f t="shared" si="470"/>
        <v>0.13089923754882485</v>
      </c>
      <c r="BG664" s="34">
        <f t="shared" si="471"/>
        <v>-0.258133953880894</v>
      </c>
      <c r="BH664" s="34">
        <f t="shared" si="472"/>
        <v>-0.11506432621005545</v>
      </c>
      <c r="BI664" s="19">
        <f t="shared" si="480"/>
        <v>-0.17998579629646141</v>
      </c>
      <c r="BJ664" s="19">
        <f t="shared" si="481"/>
        <v>0.61286167037539685</v>
      </c>
      <c r="BK664" s="19">
        <f t="shared" si="482"/>
        <v>0.1474060771728842</v>
      </c>
      <c r="BL664" s="19">
        <f t="shared" si="483"/>
        <v>0.50416347054368682</v>
      </c>
      <c r="BM664" s="19">
        <f t="shared" si="484"/>
        <v>0.37251043031008058</v>
      </c>
      <c r="BN664" s="19">
        <f t="shared" si="485"/>
        <v>-0.18384015241403584</v>
      </c>
      <c r="BO664" s="19">
        <f t="shared" si="486"/>
        <v>0.49880473192382696</v>
      </c>
      <c r="BP664" s="19">
        <f t="shared" si="487"/>
        <v>0.47775903325071523</v>
      </c>
      <c r="BQ664" s="19">
        <f t="shared" si="488"/>
        <v>0.35812107584270719</v>
      </c>
      <c r="BR664" s="19">
        <f t="shared" si="489"/>
        <v>0.22844334536613428</v>
      </c>
      <c r="BS664" s="19">
        <f t="shared" si="490"/>
        <v>0.27613322125641376</v>
      </c>
      <c r="BT664" s="19">
        <f>IF(AND('[1]Ponderación por derecho'!$B$13&lt;&gt;1,'[1]Ponderación por derecho'!$B$13&lt;&gt;0),"Error ponderación",IFERROR(IF(SUM($BI$1126:$BS$1126)=0,0,SUMPRODUCT($BI$1126:$BS$1126,BI664:BS664)),""))</f>
        <v>0.31682265431278211</v>
      </c>
      <c r="BU664" s="34">
        <f t="shared" si="491"/>
        <v>0.32526526919768045</v>
      </c>
      <c r="BV664" s="16">
        <f t="shared" si="492"/>
        <v>0</v>
      </c>
      <c r="BW664" s="34">
        <f t="shared" si="473"/>
        <v>0.36670715419269606</v>
      </c>
      <c r="BX664" s="34">
        <f t="shared" si="474"/>
        <v>-4.9550489627895586E-2</v>
      </c>
      <c r="BY664" s="34">
        <f t="shared" si="493"/>
        <v>0.3461456464926651</v>
      </c>
      <c r="BZ664" s="34">
        <f t="shared" si="494"/>
        <v>-0.22110077035248854</v>
      </c>
      <c r="CA664" s="19">
        <f t="shared" si="475"/>
        <v>-0.16898268468077096</v>
      </c>
      <c r="CB664" s="16"/>
      <c r="CC664" s="5">
        <f t="shared" si="476"/>
        <v>47170</v>
      </c>
      <c r="CD664" s="6">
        <f t="shared" si="477"/>
        <v>6.3484087445125968E-4</v>
      </c>
      <c r="CE664" s="19">
        <f t="shared" si="478"/>
        <v>3.1306663905122685</v>
      </c>
      <c r="CF664" s="4">
        <f t="shared" si="479"/>
        <v>1.9874749889679773E-3</v>
      </c>
      <c r="CG664" s="3">
        <f>IF('Ponderación por derecho'!$D$20="Error ponderación","",CF664/$CF$1127)</f>
        <v>1.3352187965413726E-3</v>
      </c>
      <c r="CH664" s="39"/>
    </row>
    <row r="665" spans="1:86" ht="18.95" customHeight="1">
      <c r="A665" s="7">
        <v>47189</v>
      </c>
      <c r="B665" s="7" t="s">
        <v>437</v>
      </c>
      <c r="C665" s="7" t="s">
        <v>459</v>
      </c>
      <c r="D665" s="5">
        <v>0</v>
      </c>
      <c r="E665" s="5">
        <v>22871</v>
      </c>
      <c r="F665" s="5">
        <v>68.963229999999996</v>
      </c>
      <c r="G665" s="5">
        <v>48.066209999999998</v>
      </c>
      <c r="H665" s="5">
        <v>75.624759999999995</v>
      </c>
      <c r="I665" s="5">
        <v>25.63354</v>
      </c>
      <c r="J665" s="5">
        <v>27.86129</v>
      </c>
      <c r="K665" s="85">
        <v>7.2433999999999997E-3</v>
      </c>
      <c r="L665" s="85">
        <v>9.5905000000000001E-3</v>
      </c>
      <c r="M665" s="85">
        <v>9.6319199999999994E-2</v>
      </c>
      <c r="N665" s="85">
        <v>1.728E-4</v>
      </c>
      <c r="O665" s="85">
        <v>5.8577999999999998E-3</v>
      </c>
      <c r="P665" s="85">
        <v>3.8933299999999997E-2</v>
      </c>
      <c r="Q665" s="85">
        <v>1.9428E-3</v>
      </c>
      <c r="R665" s="85">
        <v>1.8700000000000001E-5</v>
      </c>
      <c r="S665" s="85">
        <v>7.8499999999999997E-5</v>
      </c>
      <c r="T665" s="5">
        <v>0.95052979999999998</v>
      </c>
      <c r="U665" s="5">
        <v>0.20104240000000001</v>
      </c>
      <c r="V665" s="5">
        <v>0.79502740000000005</v>
      </c>
      <c r="W665" s="5">
        <v>0.54951300000000003</v>
      </c>
      <c r="X665" s="5">
        <v>0.86431990000000003</v>
      </c>
      <c r="Y665" s="5">
        <v>0.83928570000000002</v>
      </c>
      <c r="Z665" s="5">
        <v>0.17444180000000001</v>
      </c>
      <c r="AA665" s="5">
        <v>7.8702000000000004E-4</v>
      </c>
      <c r="AB665" s="5">
        <v>9.6192000000000001E-4</v>
      </c>
      <c r="AC665" s="5">
        <v>0.50749999999999995</v>
      </c>
      <c r="AD665" s="40">
        <v>4612.3475143194437</v>
      </c>
      <c r="AE665" s="19">
        <v>0</v>
      </c>
      <c r="AF665" s="5">
        <v>1</v>
      </c>
      <c r="AG665" s="5">
        <v>1</v>
      </c>
      <c r="AH665" s="32">
        <v>1</v>
      </c>
      <c r="AI665" s="32">
        <v>0</v>
      </c>
      <c r="AJ665" s="32">
        <v>1</v>
      </c>
      <c r="AK665" s="16"/>
      <c r="AL665" s="34">
        <f t="shared" si="450"/>
        <v>-3.0104382370834445E-2</v>
      </c>
      <c r="AM665" s="34">
        <f t="shared" si="451"/>
        <v>-0.81894397151156417</v>
      </c>
      <c r="AN665" s="34">
        <f t="shared" si="452"/>
        <v>0.14645558580133225</v>
      </c>
      <c r="AO665" s="34">
        <f t="shared" si="453"/>
        <v>0.52955066441191945</v>
      </c>
      <c r="AP665" s="34">
        <f t="shared" si="454"/>
        <v>0.22760344427192669</v>
      </c>
      <c r="AQ665" s="34">
        <f t="shared" si="455"/>
        <v>-0.18800144213794442</v>
      </c>
      <c r="AR665" s="34">
        <f t="shared" si="456"/>
        <v>-0.27347274023963369</v>
      </c>
      <c r="AS665" s="34">
        <f t="shared" si="457"/>
        <v>0.53873168774119162</v>
      </c>
      <c r="AT665" s="34">
        <f t="shared" si="458"/>
        <v>-0.14678370520815315</v>
      </c>
      <c r="AU665" s="34">
        <f t="shared" si="459"/>
        <v>-0.28111513547064815</v>
      </c>
      <c r="AV665" s="34">
        <f t="shared" si="460"/>
        <v>0.29384500159626969</v>
      </c>
      <c r="AW665" s="34">
        <f t="shared" si="461"/>
        <v>-0.35722333878546353</v>
      </c>
      <c r="AX665" s="34">
        <f t="shared" si="462"/>
        <v>-0.20141065649614917</v>
      </c>
      <c r="AY665" s="34">
        <f t="shared" si="463"/>
        <v>-0.20706639071957206</v>
      </c>
      <c r="AZ665" s="34">
        <f t="shared" si="464"/>
        <v>0.14833575831000811</v>
      </c>
      <c r="BA665" s="34">
        <f t="shared" si="465"/>
        <v>-4.2825257877877318E-2</v>
      </c>
      <c r="BB665" s="34">
        <f t="shared" si="466"/>
        <v>-0.13161336891380124</v>
      </c>
      <c r="BC665" s="34">
        <f t="shared" si="467"/>
        <v>-0.92479571730100918</v>
      </c>
      <c r="BD665" s="34">
        <f t="shared" si="468"/>
        <v>0.68625386889785689</v>
      </c>
      <c r="BE665" s="34">
        <f t="shared" si="469"/>
        <v>-0.34405093689842514</v>
      </c>
      <c r="BF665" s="34">
        <f t="shared" si="470"/>
        <v>0.72906765516718552</v>
      </c>
      <c r="BG665" s="34">
        <f t="shared" si="471"/>
        <v>-0.19661413047961332</v>
      </c>
      <c r="BH665" s="34">
        <f t="shared" si="472"/>
        <v>-9.1086451765274273E-2</v>
      </c>
      <c r="BI665" s="19">
        <f t="shared" si="480"/>
        <v>-2.8123704738163165E-2</v>
      </c>
      <c r="BJ665" s="19">
        <f t="shared" si="481"/>
        <v>-0.40801002688833304</v>
      </c>
      <c r="BK665" s="19">
        <f t="shared" si="482"/>
        <v>-0.138722803976884</v>
      </c>
      <c r="BL665" s="19">
        <f t="shared" si="483"/>
        <v>-8.8444043789493804E-2</v>
      </c>
      <c r="BM665" s="19">
        <f t="shared" si="484"/>
        <v>0.21091405923304515</v>
      </c>
      <c r="BN665" s="19">
        <f t="shared" si="485"/>
        <v>-2.6770105890996636E-2</v>
      </c>
      <c r="BO665" s="19">
        <f t="shared" si="486"/>
        <v>0.10688769464548802</v>
      </c>
      <c r="BP665" s="19">
        <f t="shared" si="487"/>
        <v>-0.1157575194334918</v>
      </c>
      <c r="BQ665" s="19">
        <f t="shared" si="488"/>
        <v>0.16396562735892634</v>
      </c>
      <c r="BR665" s="19">
        <f t="shared" si="489"/>
        <v>-0.14459496785667328</v>
      </c>
      <c r="BS665" s="19">
        <f t="shared" si="490"/>
        <v>-0.10941907495189358</v>
      </c>
      <c r="BT665" s="19">
        <f>IF(AND('[1]Ponderación por derecho'!$B$13&lt;&gt;1,'[1]Ponderación por derecho'!$B$13&lt;&gt;0),"Error ponderación",IFERROR(IF(SUM($BI$1126:$BS$1126)=0,0,SUMPRODUCT($BI$1126:$BS$1126,BI665:BS665)),""))</f>
        <v>-3.61891898222216E-2</v>
      </c>
      <c r="BU665" s="34">
        <f t="shared" si="491"/>
        <v>-3.1395556726857572E-2</v>
      </c>
      <c r="BV665" s="16">
        <f t="shared" si="492"/>
        <v>0</v>
      </c>
      <c r="BW665" s="34">
        <f t="shared" si="473"/>
        <v>-7.0446374358072786E-2</v>
      </c>
      <c r="BX665" s="34">
        <f t="shared" si="474"/>
        <v>-4.9290806395033263E-2</v>
      </c>
      <c r="BY665" s="34">
        <f t="shared" si="493"/>
        <v>-2.7676504258153067</v>
      </c>
      <c r="BZ665" s="34">
        <f t="shared" si="494"/>
        <v>0.96246253552280425</v>
      </c>
      <c r="CA665" s="19">
        <f t="shared" si="475"/>
        <v>0.7306238321216173</v>
      </c>
      <c r="CB665" s="16"/>
      <c r="CC665" s="5">
        <f t="shared" si="476"/>
        <v>47189</v>
      </c>
      <c r="CD665" s="6">
        <f t="shared" si="477"/>
        <v>3.3447237133321264E-3</v>
      </c>
      <c r="CE665" s="19">
        <f t="shared" si="478"/>
        <v>4.6003927888401472</v>
      </c>
      <c r="CF665" s="4">
        <f t="shared" si="479"/>
        <v>1.5387042851475755E-2</v>
      </c>
      <c r="CG665" s="3">
        <f>IF('Ponderación por derecho'!$D$20="Error ponderación","",CF665/$CF$1127)</f>
        <v>1.0337271639904402E-2</v>
      </c>
      <c r="CH665" s="39"/>
    </row>
    <row r="666" spans="1:86" ht="18.95" customHeight="1">
      <c r="A666" s="7">
        <v>47205</v>
      </c>
      <c r="B666" s="7" t="s">
        <v>437</v>
      </c>
      <c r="C666" s="7" t="s">
        <v>458</v>
      </c>
      <c r="D666" s="5">
        <v>0</v>
      </c>
      <c r="E666" s="5">
        <v>1004</v>
      </c>
      <c r="F666" s="5">
        <v>91.800629999999998</v>
      </c>
      <c r="G666" s="5">
        <v>72.025649999999999</v>
      </c>
      <c r="H666" s="5">
        <v>83.524990000000003</v>
      </c>
      <c r="I666" s="5">
        <v>37.947809999999997</v>
      </c>
      <c r="J666" s="5">
        <v>35.577179999999998</v>
      </c>
      <c r="K666" s="85"/>
      <c r="L666" s="85">
        <v>3.9236999999999996E-3</v>
      </c>
      <c r="M666" s="85">
        <v>2.03331E-2</v>
      </c>
      <c r="N666" s="85">
        <v>0</v>
      </c>
      <c r="O666" s="85">
        <v>1.8045100000000001E-2</v>
      </c>
      <c r="P666" s="85">
        <v>1.13484E-2</v>
      </c>
      <c r="Q666" s="85">
        <v>1.50473E-2</v>
      </c>
      <c r="R666" s="85">
        <v>0</v>
      </c>
      <c r="S666" s="85">
        <v>0</v>
      </c>
      <c r="T666" s="5">
        <v>0.98313130000000004</v>
      </c>
      <c r="U666" s="5">
        <v>0.1734318</v>
      </c>
      <c r="V666" s="5">
        <v>0.80864519999999995</v>
      </c>
      <c r="W666" s="5">
        <v>0.548234</v>
      </c>
      <c r="X666" s="5">
        <v>0.77807059999999995</v>
      </c>
      <c r="Y666" s="5">
        <v>0.76120189999999999</v>
      </c>
      <c r="Z666" s="5">
        <v>9.1324000000000006E-3</v>
      </c>
      <c r="AA666" s="5">
        <v>0</v>
      </c>
      <c r="AB666" s="5">
        <v>0</v>
      </c>
      <c r="AC666" s="5">
        <v>0.54659999999999997</v>
      </c>
      <c r="AD666" s="40">
        <v>16531.872509960158</v>
      </c>
      <c r="AE666" s="19">
        <v>0.75377360000000004</v>
      </c>
      <c r="AF666" s="5">
        <v>1</v>
      </c>
      <c r="AG666" s="5">
        <v>0</v>
      </c>
      <c r="AH666" s="32">
        <v>0</v>
      </c>
      <c r="AI666" s="32">
        <v>0</v>
      </c>
      <c r="AJ666" s="32">
        <v>0</v>
      </c>
      <c r="AK666" s="16"/>
      <c r="AL666" s="34">
        <f t="shared" si="450"/>
        <v>1.3639566991489627</v>
      </c>
      <c r="AM666" s="34">
        <f t="shared" si="451"/>
        <v>1.5878038050361793</v>
      </c>
      <c r="AN666" s="34">
        <f t="shared" si="452"/>
        <v>1.0964086154477959</v>
      </c>
      <c r="AO666" s="34">
        <f t="shared" si="453"/>
        <v>1.628666750432201</v>
      </c>
      <c r="AP666" s="34">
        <f t="shared" si="454"/>
        <v>0.81038353093359339</v>
      </c>
      <c r="AQ666" s="34" t="str">
        <f t="shared" si="455"/>
        <v/>
      </c>
      <c r="AR666" s="34">
        <f t="shared" si="456"/>
        <v>-0.47179704245839438</v>
      </c>
      <c r="AS666" s="34">
        <f t="shared" si="457"/>
        <v>-0.64354676190692583</v>
      </c>
      <c r="AT666" s="34">
        <f t="shared" si="458"/>
        <v>-0.15074875333706975</v>
      </c>
      <c r="AU666" s="34">
        <f t="shared" si="459"/>
        <v>2.8495350923981044E-2</v>
      </c>
      <c r="AV666" s="34">
        <f t="shared" si="460"/>
        <v>-0.374033224603953</v>
      </c>
      <c r="AW666" s="34">
        <f t="shared" si="461"/>
        <v>9.9000607655978269E-3</v>
      </c>
      <c r="AX666" s="34">
        <f t="shared" si="462"/>
        <v>-0.20200785050292994</v>
      </c>
      <c r="AY666" s="34">
        <f t="shared" si="463"/>
        <v>-0.21011422768154267</v>
      </c>
      <c r="AZ666" s="34">
        <f t="shared" si="464"/>
        <v>0.71470078448194507</v>
      </c>
      <c r="BA666" s="34">
        <f t="shared" si="465"/>
        <v>-0.30527675059587855</v>
      </c>
      <c r="BB666" s="34">
        <f t="shared" si="466"/>
        <v>0.20241808044125506</v>
      </c>
      <c r="BC666" s="34">
        <f t="shared" si="467"/>
        <v>-0.93907863858137763</v>
      </c>
      <c r="BD666" s="34">
        <f t="shared" si="468"/>
        <v>-0.34738857195751627</v>
      </c>
      <c r="BE666" s="34">
        <f t="shared" si="469"/>
        <v>-1.5379600854611553</v>
      </c>
      <c r="BF666" s="34">
        <f t="shared" si="470"/>
        <v>-0.92479336992669636</v>
      </c>
      <c r="BG666" s="34">
        <f t="shared" si="471"/>
        <v>-0.258133953880894</v>
      </c>
      <c r="BH666" s="34">
        <f t="shared" si="472"/>
        <v>-0.11506432621005545</v>
      </c>
      <c r="BI666" s="19">
        <f t="shared" si="480"/>
        <v>0.39556593242595867</v>
      </c>
      <c r="BJ666" s="19">
        <f t="shared" si="481"/>
        <v>0.43947494767301332</v>
      </c>
      <c r="BK666" s="19">
        <f t="shared" si="482"/>
        <v>-7.2889567113113604E-2</v>
      </c>
      <c r="BL666" s="19">
        <f t="shared" si="483"/>
        <v>0.60660397290594648</v>
      </c>
      <c r="BM666" s="19">
        <f t="shared" si="484"/>
        <v>0.16383010330001938</v>
      </c>
      <c r="BN666" s="19">
        <f t="shared" si="485"/>
        <v>-0.18267887030538188</v>
      </c>
      <c r="BO666" s="19">
        <f t="shared" si="486"/>
        <v>0.78442253189324795</v>
      </c>
      <c r="BP666" s="19">
        <f t="shared" si="487"/>
        <v>0.58097442432301638</v>
      </c>
      <c r="BQ666" s="19">
        <f t="shared" si="488"/>
        <v>7.634970051357455E-2</v>
      </c>
      <c r="BR666" s="19">
        <f t="shared" si="489"/>
        <v>0.29856950586217534</v>
      </c>
      <c r="BS666" s="19">
        <f t="shared" si="490"/>
        <v>0.34625938175245485</v>
      </c>
      <c r="BT666" s="19">
        <f>IF(AND('[1]Ponderación por derecho'!$B$13&lt;&gt;1,'[1]Ponderación por derecho'!$B$13&lt;&gt;0),"Error ponderación",IFERROR(IF(SUM($BI$1126:$BS$1126)=0,0,SUMPRODUCT($BI$1126:$BS$1126,BI666:BS666)),""))</f>
        <v>0.4253025943896121</v>
      </c>
      <c r="BU666" s="34">
        <f t="shared" si="491"/>
        <v>0.43486653518027452</v>
      </c>
      <c r="BV666" s="16">
        <f t="shared" si="492"/>
        <v>0</v>
      </c>
      <c r="BW666" s="34">
        <f t="shared" si="473"/>
        <v>0.49553716757355198</v>
      </c>
      <c r="BX666" s="34">
        <f t="shared" si="474"/>
        <v>-4.8619716288435338E-2</v>
      </c>
      <c r="BY666" s="34">
        <f t="shared" si="493"/>
        <v>0.3461456464926651</v>
      </c>
      <c r="BZ666" s="34">
        <f t="shared" si="494"/>
        <v>-0.26435436592592726</v>
      </c>
      <c r="CA666" s="19">
        <f t="shared" si="475"/>
        <v>-0.20185901352591371</v>
      </c>
      <c r="CB666" s="16"/>
      <c r="CC666" s="5">
        <f t="shared" si="476"/>
        <v>47205</v>
      </c>
      <c r="CD666" s="6">
        <f t="shared" si="477"/>
        <v>1.46827974648483E-4</v>
      </c>
      <c r="CE666" s="19">
        <f t="shared" si="478"/>
        <v>1.480184638848913</v>
      </c>
      <c r="CF666" s="4">
        <f t="shared" si="479"/>
        <v>2.1733251262798218E-4</v>
      </c>
      <c r="CG666" s="3">
        <f>IF('Ponderación por derecho'!$D$20="Error ponderación","",CF666/$CF$1127)</f>
        <v>1.4600760138930362E-4</v>
      </c>
      <c r="CH666" s="39"/>
    </row>
    <row r="667" spans="1:86" ht="18.95" customHeight="1">
      <c r="A667" s="7">
        <v>47245</v>
      </c>
      <c r="B667" s="7" t="s">
        <v>437</v>
      </c>
      <c r="C667" s="7" t="s">
        <v>457</v>
      </c>
      <c r="D667" s="5">
        <v>0</v>
      </c>
      <c r="E667" s="5">
        <v>7886</v>
      </c>
      <c r="F667" s="5">
        <v>82.561120000000003</v>
      </c>
      <c r="G667" s="5">
        <v>60.141910000000003</v>
      </c>
      <c r="H667" s="5">
        <v>78.343069999999997</v>
      </c>
      <c r="I667" s="5">
        <v>24.911999999999999</v>
      </c>
      <c r="J667" s="5">
        <v>43.658610000000003</v>
      </c>
      <c r="K667" s="85">
        <v>2.7227000000000002E-3</v>
      </c>
      <c r="L667" s="85">
        <v>4.2030000000000001E-3</v>
      </c>
      <c r="M667" s="85">
        <v>3.8046700000000003E-2</v>
      </c>
      <c r="N667" s="85">
        <v>3.2430000000000002E-4</v>
      </c>
      <c r="O667" s="85">
        <v>2.4166999999999999E-3</v>
      </c>
      <c r="P667" s="85">
        <v>1.03894E-2</v>
      </c>
      <c r="Q667" s="85">
        <v>2.1697999999999999E-3</v>
      </c>
      <c r="R667" s="85">
        <v>1.1213E-3</v>
      </c>
      <c r="S667" s="85">
        <v>1.395E-4</v>
      </c>
      <c r="T667" s="5">
        <v>0.97059799999999996</v>
      </c>
      <c r="U667" s="5">
        <v>0.1927711</v>
      </c>
      <c r="V667" s="5">
        <v>0.80822369999999999</v>
      </c>
      <c r="W667" s="5">
        <v>0.64352819999999999</v>
      </c>
      <c r="X667" s="5">
        <v>0.8844921</v>
      </c>
      <c r="Y667" s="5">
        <v>0.79860730000000002</v>
      </c>
      <c r="Z667" s="5">
        <v>0.12984889999999999</v>
      </c>
      <c r="AA667" s="5">
        <v>0</v>
      </c>
      <c r="AB667" s="5">
        <v>2.5360999999999998E-4</v>
      </c>
      <c r="AC667" s="5">
        <v>0.57969999999999999</v>
      </c>
      <c r="AD667" s="40">
        <v>4555.7950798884094</v>
      </c>
      <c r="AE667" s="19">
        <v>0.77735849999999995</v>
      </c>
      <c r="AF667" s="5">
        <v>1</v>
      </c>
      <c r="AG667" s="5">
        <v>0</v>
      </c>
      <c r="AH667" s="32">
        <v>1</v>
      </c>
      <c r="AI667" s="32">
        <v>0</v>
      </c>
      <c r="AJ667" s="32">
        <v>0</v>
      </c>
      <c r="AK667" s="16"/>
      <c r="AL667" s="34">
        <f t="shared" si="450"/>
        <v>0.79995023154262512</v>
      </c>
      <c r="AM667" s="34">
        <f t="shared" si="451"/>
        <v>0.39407119600727597</v>
      </c>
      <c r="AN667" s="34">
        <f t="shared" si="452"/>
        <v>0.47331528735663869</v>
      </c>
      <c r="AO667" s="34">
        <f t="shared" si="453"/>
        <v>0.46514926500236659</v>
      </c>
      <c r="AP667" s="34">
        <f t="shared" si="454"/>
        <v>1.42077280239161</v>
      </c>
      <c r="AQ667" s="34">
        <f t="shared" si="455"/>
        <v>-0.31588313642319438</v>
      </c>
      <c r="AR667" s="34">
        <f t="shared" si="456"/>
        <v>-0.46202221758197382</v>
      </c>
      <c r="AS667" s="34">
        <f t="shared" si="457"/>
        <v>-0.36793836055869372</v>
      </c>
      <c r="AT667" s="34">
        <f t="shared" si="458"/>
        <v>-0.14330740433123842</v>
      </c>
      <c r="AU667" s="34">
        <f t="shared" si="459"/>
        <v>-0.36853405883616458</v>
      </c>
      <c r="AV667" s="34">
        <f t="shared" si="460"/>
        <v>-0.39725227629259469</v>
      </c>
      <c r="AW667" s="34">
        <f t="shared" si="461"/>
        <v>-0.3508639193724305</v>
      </c>
      <c r="AX667" s="34">
        <f t="shared" si="462"/>
        <v>-0.16619856495195368</v>
      </c>
      <c r="AY667" s="34">
        <f t="shared" si="463"/>
        <v>-0.2046980078574038</v>
      </c>
      <c r="AZ667" s="34">
        <f t="shared" si="464"/>
        <v>0.49696777273338227</v>
      </c>
      <c r="BA667" s="34">
        <f t="shared" si="465"/>
        <v>-0.12144778081176522</v>
      </c>
      <c r="BB667" s="34">
        <f t="shared" si="466"/>
        <v>0.19207909353418159</v>
      </c>
      <c r="BC667" s="34">
        <f t="shared" si="467"/>
        <v>0.1250961519390715</v>
      </c>
      <c r="BD667" s="34">
        <f t="shared" si="468"/>
        <v>0.92800472421404734</v>
      </c>
      <c r="BE667" s="34">
        <f t="shared" si="469"/>
        <v>-0.96602776063003326</v>
      </c>
      <c r="BF667" s="34">
        <f t="shared" si="470"/>
        <v>0.28293174694957057</v>
      </c>
      <c r="BG667" s="34">
        <f t="shared" si="471"/>
        <v>-0.258133953880894</v>
      </c>
      <c r="BH667" s="34">
        <f t="shared" si="472"/>
        <v>-0.10874256479752537</v>
      </c>
      <c r="BI667" s="19">
        <f t="shared" si="480"/>
        <v>1.19947900405597E-2</v>
      </c>
      <c r="BJ667" s="19">
        <f t="shared" si="481"/>
        <v>4.1376023986494585E-2</v>
      </c>
      <c r="BK667" s="19">
        <f t="shared" si="482"/>
        <v>0.18570267430766763</v>
      </c>
      <c r="BL667" s="19">
        <f t="shared" si="483"/>
        <v>0.32832141360569334</v>
      </c>
      <c r="BM667" s="19">
        <f t="shared" si="484"/>
        <v>0.6600811559231643</v>
      </c>
      <c r="BN667" s="19">
        <f t="shared" si="485"/>
        <v>-0.1877766017933343</v>
      </c>
      <c r="BO667" s="19">
        <f t="shared" si="486"/>
        <v>0.20375103945443943</v>
      </c>
      <c r="BP667" s="19">
        <f t="shared" si="487"/>
        <v>0.31687583329533575</v>
      </c>
      <c r="BQ667" s="19">
        <f t="shared" si="488"/>
        <v>0.29272799021159729</v>
      </c>
      <c r="BR667" s="19">
        <f t="shared" si="489"/>
        <v>0.11237275660144246</v>
      </c>
      <c r="BS667" s="19">
        <f t="shared" si="490"/>
        <v>0.16216988629589865</v>
      </c>
      <c r="BT667" s="19">
        <f>IF(AND('[1]Ponderación por derecho'!$B$13&lt;&gt;1,'[1]Ponderación por derecho'!$B$13&lt;&gt;0),"Error ponderación",IFERROR(IF(SUM($BI$1126:$BS$1126)=0,0,SUMPRODUCT($BI$1126:$BS$1126,BI667:BS667)),""))</f>
        <v>5.381774398651834E-2</v>
      </c>
      <c r="BU667" s="34">
        <f t="shared" si="491"/>
        <v>5.9541752840816704E-2</v>
      </c>
      <c r="BV667" s="16">
        <f t="shared" si="492"/>
        <v>0</v>
      </c>
      <c r="BW667" s="34">
        <f t="shared" si="473"/>
        <v>0.9746690150911167</v>
      </c>
      <c r="BX667" s="34">
        <f t="shared" si="474"/>
        <v>-4.9293990396011872E-2</v>
      </c>
      <c r="BY667" s="34">
        <f t="shared" si="493"/>
        <v>0.44357353330878074</v>
      </c>
      <c r="BZ667" s="34">
        <f t="shared" si="494"/>
        <v>-0.4563161860012952</v>
      </c>
      <c r="CA667" s="19">
        <f t="shared" si="475"/>
        <v>-0.34776595695665585</v>
      </c>
      <c r="CB667" s="16"/>
      <c r="CC667" s="5">
        <f t="shared" si="476"/>
        <v>47245</v>
      </c>
      <c r="CD667" s="6">
        <f t="shared" si="477"/>
        <v>1.1532723188027261E-3</v>
      </c>
      <c r="CE667" s="19">
        <f t="shared" si="478"/>
        <v>1.2232657281158081</v>
      </c>
      <c r="CF667" s="4">
        <f t="shared" si="479"/>
        <v>1.4107585027760231E-3</v>
      </c>
      <c r="CG667" s="3">
        <f>IF('Ponderación por derecho'!$D$20="Error ponderación","",CF667/$CF$1127)</f>
        <v>9.4777105661351317E-4</v>
      </c>
      <c r="CH667" s="39"/>
    </row>
    <row r="668" spans="1:86" ht="18.95" customHeight="1">
      <c r="A668" s="7">
        <v>47258</v>
      </c>
      <c r="B668" s="7" t="s">
        <v>437</v>
      </c>
      <c r="C668" s="7" t="s">
        <v>456</v>
      </c>
      <c r="D668" s="5">
        <v>0</v>
      </c>
      <c r="E668" s="5">
        <v>5475</v>
      </c>
      <c r="F668" s="5">
        <v>82.661389999999997</v>
      </c>
      <c r="G668" s="5">
        <v>67.296199999999999</v>
      </c>
      <c r="H668" s="5">
        <v>82.323369999999997</v>
      </c>
      <c r="I668" s="5">
        <v>10.50272</v>
      </c>
      <c r="J668" s="5">
        <v>38.673920000000003</v>
      </c>
      <c r="K668" s="85">
        <v>0</v>
      </c>
      <c r="L668" s="85">
        <v>8.7971999999999998E-3</v>
      </c>
      <c r="M668" s="85">
        <v>0.16757340000000001</v>
      </c>
      <c r="N668" s="85">
        <v>0</v>
      </c>
      <c r="O668" s="85">
        <v>4.8620299999999998E-2</v>
      </c>
      <c r="P668" s="85">
        <v>1.19699E-2</v>
      </c>
      <c r="Q668" s="85">
        <v>2.3767199999999999E-2</v>
      </c>
      <c r="R668" s="85">
        <v>3.124E-4</v>
      </c>
      <c r="S668" s="85">
        <v>1.3270000000000001E-3</v>
      </c>
      <c r="T668" s="5">
        <v>0.97100629999999999</v>
      </c>
      <c r="U668" s="5">
        <v>0.15079590000000001</v>
      </c>
      <c r="V668" s="5">
        <v>0.86924389999999996</v>
      </c>
      <c r="W668" s="5">
        <v>0.58456509999999995</v>
      </c>
      <c r="X668" s="5">
        <v>0.75710630000000001</v>
      </c>
      <c r="Y668" s="5">
        <v>0.74104610000000004</v>
      </c>
      <c r="Z668" s="5">
        <v>6.2096199999999997E-2</v>
      </c>
      <c r="AA668" s="5">
        <v>0</v>
      </c>
      <c r="AB668" s="5">
        <v>0</v>
      </c>
      <c r="AC668" s="5">
        <v>0.61360000000000003</v>
      </c>
      <c r="AD668" s="40">
        <v>27397.260273972603</v>
      </c>
      <c r="AE668" s="19">
        <v>0.84811320000000001</v>
      </c>
      <c r="AF668" s="5">
        <v>1</v>
      </c>
      <c r="AG668" s="5">
        <v>1</v>
      </c>
      <c r="AH668" s="32">
        <v>1</v>
      </c>
      <c r="AI668" s="32">
        <v>0</v>
      </c>
      <c r="AJ668" s="32">
        <v>0</v>
      </c>
      <c r="AK668" s="16"/>
      <c r="AL668" s="34">
        <f t="shared" si="450"/>
        <v>0.80607100293709133</v>
      </c>
      <c r="AM668" s="34">
        <f t="shared" si="451"/>
        <v>1.1127262042327497</v>
      </c>
      <c r="AN668" s="34">
        <f t="shared" si="452"/>
        <v>0.95192135881301598</v>
      </c>
      <c r="AO668" s="34">
        <f t="shared" si="453"/>
        <v>-0.82095794524804411</v>
      </c>
      <c r="AP668" s="34">
        <f t="shared" si="454"/>
        <v>1.0442798676580221</v>
      </c>
      <c r="AQ668" s="34">
        <f t="shared" si="455"/>
        <v>-0.3929029539360685</v>
      </c>
      <c r="AR668" s="34">
        <f t="shared" si="456"/>
        <v>-0.30123632267595452</v>
      </c>
      <c r="AS668" s="34">
        <f t="shared" si="457"/>
        <v>1.6473858377359529</v>
      </c>
      <c r="AT668" s="34">
        <f t="shared" si="458"/>
        <v>-0.15074875333706975</v>
      </c>
      <c r="AU668" s="34">
        <f t="shared" si="459"/>
        <v>0.80523856259621895</v>
      </c>
      <c r="AV668" s="34">
        <f t="shared" si="460"/>
        <v>-0.35898563271188744</v>
      </c>
      <c r="AW668" s="34">
        <f t="shared" si="461"/>
        <v>0.25418861292289491</v>
      </c>
      <c r="AX668" s="34">
        <f t="shared" si="462"/>
        <v>-0.19203119768376914</v>
      </c>
      <c r="AY668" s="34">
        <f t="shared" si="463"/>
        <v>-0.15859219394224314</v>
      </c>
      <c r="AZ668" s="34">
        <f t="shared" si="464"/>
        <v>0.50406090771753997</v>
      </c>
      <c r="BA668" s="34">
        <f t="shared" si="465"/>
        <v>-0.52044142445357811</v>
      </c>
      <c r="BB668" s="34">
        <f t="shared" si="466"/>
        <v>1.6888455202650443</v>
      </c>
      <c r="BC668" s="34">
        <f t="shared" si="467"/>
        <v>-0.53335991979390218</v>
      </c>
      <c r="BD668" s="34">
        <f t="shared" si="468"/>
        <v>-0.59863223680841027</v>
      </c>
      <c r="BE668" s="34">
        <f t="shared" si="469"/>
        <v>-1.8461442928972764</v>
      </c>
      <c r="BF668" s="34">
        <f t="shared" si="470"/>
        <v>-0.39490962126589829</v>
      </c>
      <c r="BG668" s="34">
        <f t="shared" si="471"/>
        <v>-0.258133953880894</v>
      </c>
      <c r="BH668" s="34">
        <f t="shared" si="472"/>
        <v>-0.11506432621005545</v>
      </c>
      <c r="BI668" s="19">
        <f t="shared" si="480"/>
        <v>1.2858993474456478E-2</v>
      </c>
      <c r="BJ668" s="19">
        <f t="shared" si="481"/>
        <v>0.83344513394061315</v>
      </c>
      <c r="BK668" s="19">
        <f t="shared" si="482"/>
        <v>0.64003230695971391</v>
      </c>
      <c r="BL668" s="19">
        <f t="shared" si="483"/>
        <v>0.32766112480001081</v>
      </c>
      <c r="BM668" s="19">
        <f t="shared" si="484"/>
        <v>0.41696206448194362</v>
      </c>
      <c r="BN668" s="19">
        <f t="shared" si="485"/>
        <v>-0.46635297422402422</v>
      </c>
      <c r="BO668" s="19">
        <f t="shared" si="486"/>
        <v>-2.0902808202536427E-2</v>
      </c>
      <c r="BP668" s="19">
        <f t="shared" si="487"/>
        <v>0.30701990262666112</v>
      </c>
      <c r="BQ668" s="19">
        <f t="shared" si="488"/>
        <v>8.4189729242983305E-2</v>
      </c>
      <c r="BR668" s="19">
        <f t="shared" si="489"/>
        <v>0.12978161837131807</v>
      </c>
      <c r="BS668" s="19">
        <f t="shared" si="490"/>
        <v>0.17747149426159758</v>
      </c>
      <c r="BT668" s="19">
        <f>IF(AND('[1]Ponderación por derecho'!$B$13&lt;&gt;1,'[1]Ponderación por derecho'!$B$13&lt;&gt;0),"Error ponderación",IFERROR(IF(SUM($BI$1126:$BS$1126)=0,0,SUMPRODUCT($BI$1126:$BS$1126,BI668:BS668)),""))</f>
        <v>1.6331730419647167E-2</v>
      </c>
      <c r="BU668" s="34">
        <f t="shared" si="491"/>
        <v>2.1668257145115211E-2</v>
      </c>
      <c r="BV668" s="16">
        <f t="shared" si="492"/>
        <v>0</v>
      </c>
      <c r="BW668" s="34">
        <f t="shared" si="473"/>
        <v>1.4653810885305565</v>
      </c>
      <c r="BX668" s="34">
        <f t="shared" si="474"/>
        <v>-4.8007975951849302E-2</v>
      </c>
      <c r="BY668" s="34">
        <f t="shared" si="493"/>
        <v>0.73585719375712888</v>
      </c>
      <c r="BZ668" s="34">
        <f t="shared" si="494"/>
        <v>-0.71774343544527863</v>
      </c>
      <c r="CA668" s="19">
        <f t="shared" si="475"/>
        <v>-0.54647240223260551</v>
      </c>
      <c r="CB668" s="16"/>
      <c r="CC668" s="5">
        <f t="shared" si="476"/>
        <v>47258</v>
      </c>
      <c r="CD668" s="6">
        <f t="shared" si="477"/>
        <v>8.0068043944267378E-4</v>
      </c>
      <c r="CE668" s="19">
        <f t="shared" si="478"/>
        <v>1.1382326895224282</v>
      </c>
      <c r="CF668" s="4">
        <f t="shared" si="479"/>
        <v>9.1136065003483428E-4</v>
      </c>
      <c r="CG668" s="3">
        <f>IF('Ponderación por derecho'!$D$20="Error ponderación","",CF668/$CF$1127)</f>
        <v>6.1226726228466816E-4</v>
      </c>
      <c r="CH668" s="39"/>
    </row>
    <row r="669" spans="1:86" ht="18.95" customHeight="1">
      <c r="A669" s="7">
        <v>47268</v>
      </c>
      <c r="B669" s="7" t="s">
        <v>437</v>
      </c>
      <c r="C669" s="7" t="s">
        <v>455</v>
      </c>
      <c r="D669" s="5">
        <v>0</v>
      </c>
      <c r="E669" s="5">
        <v>7175</v>
      </c>
      <c r="F669" s="5">
        <v>87.818330000000003</v>
      </c>
      <c r="G669" s="5">
        <v>61.570929999999997</v>
      </c>
      <c r="H669" s="5">
        <v>85.710830000000001</v>
      </c>
      <c r="I669" s="5">
        <v>33.986780000000003</v>
      </c>
      <c r="J669" s="5">
        <v>40.606879999999997</v>
      </c>
      <c r="K669" s="85">
        <v>2.72E-4</v>
      </c>
      <c r="L669" s="85">
        <v>2.254E-4</v>
      </c>
      <c r="M669" s="85">
        <v>8.6089999999999995E-4</v>
      </c>
      <c r="N669" s="85">
        <v>8.9110000000000003E-4</v>
      </c>
      <c r="O669" s="85">
        <v>3.2259999999999998E-4</v>
      </c>
      <c r="P669" s="85">
        <v>1.0524E-3</v>
      </c>
      <c r="Q669" s="85">
        <v>7.6639999999999998E-4</v>
      </c>
      <c r="R669" s="85">
        <v>1.373E-4</v>
      </c>
      <c r="S669" s="85">
        <v>3.2949999999999999E-4</v>
      </c>
      <c r="T669" s="5">
        <v>0.98828490000000002</v>
      </c>
      <c r="U669" s="5">
        <v>0.197657</v>
      </c>
      <c r="V669" s="5">
        <v>0.8422558</v>
      </c>
      <c r="W669" s="5">
        <v>0.73777409999999999</v>
      </c>
      <c r="X669" s="5">
        <v>0.85397089999999998</v>
      </c>
      <c r="Y669" s="5">
        <v>0.79294370000000003</v>
      </c>
      <c r="Z669" s="5">
        <v>2.5862099999999999E-2</v>
      </c>
      <c r="AA669" s="5">
        <v>0</v>
      </c>
      <c r="AB669" s="5">
        <v>0</v>
      </c>
      <c r="AC669" s="5">
        <v>0.46150000000000002</v>
      </c>
      <c r="AD669" s="40">
        <v>6968.6411149825781</v>
      </c>
      <c r="AE669" s="19" t="s">
        <v>1121</v>
      </c>
      <c r="AF669" s="5">
        <v>1</v>
      </c>
      <c r="AG669" s="5">
        <v>0</v>
      </c>
      <c r="AH669" s="32">
        <v>1</v>
      </c>
      <c r="AI669" s="32">
        <v>0</v>
      </c>
      <c r="AJ669" s="32">
        <v>1</v>
      </c>
      <c r="AK669" s="16"/>
      <c r="AL669" s="34">
        <f t="shared" si="450"/>
        <v>1.1208655659667142</v>
      </c>
      <c r="AM669" s="34">
        <f t="shared" si="451"/>
        <v>0.53761756886249468</v>
      </c>
      <c r="AN669" s="34">
        <f t="shared" si="452"/>
        <v>1.3592421443858678</v>
      </c>
      <c r="AO669" s="34">
        <f t="shared" si="453"/>
        <v>1.2751231144546797</v>
      </c>
      <c r="AP669" s="34">
        <f t="shared" si="454"/>
        <v>1.1902760646377006</v>
      </c>
      <c r="AQ669" s="34">
        <f t="shared" si="455"/>
        <v>-0.38520860995270578</v>
      </c>
      <c r="AR669" s="34">
        <f t="shared" si="456"/>
        <v>-0.601228602932673</v>
      </c>
      <c r="AS669" s="34">
        <f t="shared" si="457"/>
        <v>-0.94651746874986264</v>
      </c>
      <c r="AT669" s="34">
        <f t="shared" si="458"/>
        <v>-0.13030167933430598</v>
      </c>
      <c r="AU669" s="34">
        <f t="shared" si="459"/>
        <v>-0.42173331704421668</v>
      </c>
      <c r="AV669" s="34">
        <f t="shared" si="460"/>
        <v>-0.62331722479817131</v>
      </c>
      <c r="AW669" s="34">
        <f t="shared" si="461"/>
        <v>-0.39018025947926094</v>
      </c>
      <c r="AX669" s="34">
        <f t="shared" si="462"/>
        <v>-0.19762310520180709</v>
      </c>
      <c r="AY669" s="34">
        <f t="shared" si="463"/>
        <v>-0.19732107763097809</v>
      </c>
      <c r="AZ669" s="34">
        <f t="shared" si="464"/>
        <v>0.8042309839782773</v>
      </c>
      <c r="BA669" s="34">
        <f t="shared" si="465"/>
        <v>-7.5005046924385685E-2</v>
      </c>
      <c r="BB669" s="34">
        <f t="shared" si="466"/>
        <v>1.0268535569274093</v>
      </c>
      <c r="BC669" s="34">
        <f t="shared" si="467"/>
        <v>1.1775643072928201</v>
      </c>
      <c r="BD669" s="34">
        <f t="shared" si="468"/>
        <v>0.56222775366663413</v>
      </c>
      <c r="BE669" s="34">
        <f t="shared" si="469"/>
        <v>-1.0526247737595156</v>
      </c>
      <c r="BF669" s="34">
        <f t="shared" si="470"/>
        <v>-0.75741874518355945</v>
      </c>
      <c r="BG669" s="34">
        <f t="shared" si="471"/>
        <v>-0.258133953880894</v>
      </c>
      <c r="BH669" s="34">
        <f t="shared" si="472"/>
        <v>-0.11506432621005545</v>
      </c>
      <c r="BI669" s="19">
        <f t="shared" si="480"/>
        <v>0.29967616250292545</v>
      </c>
      <c r="BJ669" s="19">
        <f t="shared" si="481"/>
        <v>0.32108084095241035</v>
      </c>
      <c r="BK669" s="19">
        <f t="shared" si="482"/>
        <v>0.45063746816989053</v>
      </c>
      <c r="BL669" s="19">
        <f t="shared" si="483"/>
        <v>0.49528194331620412</v>
      </c>
      <c r="BM669" s="19">
        <f t="shared" si="484"/>
        <v>0.44359016708670601</v>
      </c>
      <c r="BN669" s="19">
        <f t="shared" si="485"/>
        <v>-0.18502547753032425</v>
      </c>
      <c r="BO669" s="19">
        <f t="shared" si="486"/>
        <v>0.56305794631789874</v>
      </c>
      <c r="BP669" s="19">
        <f t="shared" si="487"/>
        <v>0.46162123038245351</v>
      </c>
      <c r="BQ669" s="19">
        <f t="shared" si="488"/>
        <v>5.5375247717392218E-2</v>
      </c>
      <c r="BR669" s="19">
        <f t="shared" si="489"/>
        <v>0.22180351148494737</v>
      </c>
      <c r="BS669" s="19">
        <f t="shared" si="490"/>
        <v>0.26949338737522688</v>
      </c>
      <c r="BT669" s="19">
        <f>IF(AND('[1]Ponderación por derecho'!$B$13&lt;&gt;1,'[1]Ponderación por derecho'!$B$13&lt;&gt;0),"Error ponderación",IFERROR(IF(SUM($BI$1126:$BS$1126)=0,0,SUMPRODUCT($BI$1126:$BS$1126,BI669:BS669)),""))</f>
        <v>0.29023749809033417</v>
      </c>
      <c r="BU669" s="34">
        <f t="shared" si="491"/>
        <v>0.29840530987006947</v>
      </c>
      <c r="BV669" s="16">
        <f t="shared" si="492"/>
        <v>0</v>
      </c>
      <c r="BW669" s="34">
        <f t="shared" si="473"/>
        <v>-0.73630936486586529</v>
      </c>
      <c r="BX669" s="34">
        <f t="shared" si="474"/>
        <v>-4.9158142943744446E-2</v>
      </c>
      <c r="BY669" s="34" t="str">
        <f t="shared" si="493"/>
        <v/>
      </c>
      <c r="BZ669" s="34">
        <f t="shared" si="494"/>
        <v>0.39273375390480486</v>
      </c>
      <c r="CA669" s="19">
        <f t="shared" si="475"/>
        <v>0.2975825894528113</v>
      </c>
      <c r="CB669" s="16"/>
      <c r="CC669" s="5">
        <f t="shared" si="476"/>
        <v>47268</v>
      </c>
      <c r="CD669" s="6">
        <f t="shared" si="477"/>
        <v>1.049293543927157E-3</v>
      </c>
      <c r="CE669" s="19">
        <f t="shared" si="478"/>
        <v>3.5334730894097959</v>
      </c>
      <c r="CF669" s="4">
        <f t="shared" si="479"/>
        <v>3.7076505003580448E-3</v>
      </c>
      <c r="CG669" s="3">
        <f>IF('Ponderación por derecho'!$D$20="Error ponderación","",CF669/$CF$1127)</f>
        <v>2.4908613525017049E-3</v>
      </c>
      <c r="CH669" s="39"/>
    </row>
    <row r="670" spans="1:86" ht="18.95" customHeight="1">
      <c r="A670" s="7">
        <v>47288</v>
      </c>
      <c r="B670" s="7" t="s">
        <v>437</v>
      </c>
      <c r="C670" s="7" t="s">
        <v>454</v>
      </c>
      <c r="D670" s="5">
        <v>0</v>
      </c>
      <c r="E670" s="5">
        <v>36539</v>
      </c>
      <c r="F670" s="5">
        <v>68.403120000000001</v>
      </c>
      <c r="G670" s="5">
        <v>47.441960000000002</v>
      </c>
      <c r="H670" s="5">
        <v>75.034189999999995</v>
      </c>
      <c r="I670" s="5">
        <v>20.118780000000001</v>
      </c>
      <c r="J670" s="5">
        <v>26.116520000000001</v>
      </c>
      <c r="K670" s="85">
        <v>4.9649999999999998E-3</v>
      </c>
      <c r="L670" s="85">
        <v>4.1111999999999998E-3</v>
      </c>
      <c r="M670" s="85">
        <v>3.3235599999999997E-2</v>
      </c>
      <c r="N670" s="85">
        <v>4.0089999999999999E-4</v>
      </c>
      <c r="O670" s="85">
        <v>2.3381999999999999E-3</v>
      </c>
      <c r="P670" s="85">
        <v>1.21361E-2</v>
      </c>
      <c r="Q670" s="85">
        <v>3.0592000000000002E-3</v>
      </c>
      <c r="R670" s="85">
        <v>2.4848000000000001E-3</v>
      </c>
      <c r="S670" s="85">
        <v>6.2500000000000001E-5</v>
      </c>
      <c r="T670" s="5">
        <v>0.85884280000000002</v>
      </c>
      <c r="U670" s="5">
        <v>0.35147970000000001</v>
      </c>
      <c r="V670" s="5">
        <v>0.88377289999999997</v>
      </c>
      <c r="W670" s="5">
        <v>0.71802480000000002</v>
      </c>
      <c r="X670" s="5">
        <v>0.85689249999999995</v>
      </c>
      <c r="Y670" s="5">
        <v>0.90364339999999999</v>
      </c>
      <c r="Z670" s="5">
        <v>6.6739999999999994E-2</v>
      </c>
      <c r="AA670" s="5">
        <v>5.4740000000000001E-5</v>
      </c>
      <c r="AB670" s="5">
        <v>2.7368E-4</v>
      </c>
      <c r="AC670" s="5">
        <v>0.58560000000000001</v>
      </c>
      <c r="AD670" s="40">
        <v>234228.16716385231</v>
      </c>
      <c r="AE670" s="19">
        <v>0.84811320000000001</v>
      </c>
      <c r="AF670" s="5">
        <v>1</v>
      </c>
      <c r="AG670" s="5">
        <v>1</v>
      </c>
      <c r="AH670" s="32">
        <v>1</v>
      </c>
      <c r="AI670" s="32">
        <v>0</v>
      </c>
      <c r="AJ670" s="32">
        <v>1</v>
      </c>
      <c r="AK670" s="16"/>
      <c r="AL670" s="34">
        <f t="shared" si="450"/>
        <v>-6.4295120036682835E-2</v>
      </c>
      <c r="AM670" s="34">
        <f t="shared" si="451"/>
        <v>-0.88165045795323049</v>
      </c>
      <c r="AN670" s="34">
        <f t="shared" si="452"/>
        <v>7.544325315806602E-2</v>
      </c>
      <c r="AO670" s="34">
        <f t="shared" si="453"/>
        <v>3.7328110696497607E-2</v>
      </c>
      <c r="AP670" s="34">
        <f t="shared" si="454"/>
        <v>9.5821211528241149E-2</v>
      </c>
      <c r="AQ670" s="34">
        <f t="shared" si="455"/>
        <v>-0.25245288821034767</v>
      </c>
      <c r="AR670" s="34">
        <f t="shared" si="456"/>
        <v>-0.46523499568313892</v>
      </c>
      <c r="AS670" s="34">
        <f t="shared" si="457"/>
        <v>-0.44279494418519999</v>
      </c>
      <c r="AT670" s="34">
        <f t="shared" si="458"/>
        <v>-0.14154974989446173</v>
      </c>
      <c r="AU670" s="34">
        <f t="shared" si="459"/>
        <v>-0.37052830064378223</v>
      </c>
      <c r="AV670" s="34">
        <f t="shared" si="460"/>
        <v>-0.35496164273206232</v>
      </c>
      <c r="AW670" s="34">
        <f t="shared" si="461"/>
        <v>-0.32594732190127834</v>
      </c>
      <c r="AX670" s="34">
        <f t="shared" si="462"/>
        <v>-0.12265449927037327</v>
      </c>
      <c r="AY670" s="34">
        <f t="shared" si="463"/>
        <v>-0.20768760589653421</v>
      </c>
      <c r="AZ670" s="34">
        <f t="shared" si="464"/>
        <v>-1.4444839019702325</v>
      </c>
      <c r="BA670" s="34">
        <f t="shared" si="465"/>
        <v>1.3871506914120963</v>
      </c>
      <c r="BB670" s="34">
        <f t="shared" si="466"/>
        <v>2.0452278234035579</v>
      </c>
      <c r="BC670" s="34">
        <f t="shared" si="467"/>
        <v>0.95701880514866577</v>
      </c>
      <c r="BD670" s="34">
        <f t="shared" si="468"/>
        <v>0.59724125238723846</v>
      </c>
      <c r="BE670" s="34">
        <f t="shared" si="469"/>
        <v>0.63998476334228471</v>
      </c>
      <c r="BF670" s="34">
        <f t="shared" si="470"/>
        <v>-0.34845007432948111</v>
      </c>
      <c r="BG670" s="34">
        <f t="shared" si="471"/>
        <v>-0.2538550344976685</v>
      </c>
      <c r="BH670" s="34">
        <f t="shared" si="472"/>
        <v>-0.10824227793364191</v>
      </c>
      <c r="BI670" s="19">
        <f t="shared" si="480"/>
        <v>0.40338035211993822</v>
      </c>
      <c r="BJ670" s="19">
        <f t="shared" si="481"/>
        <v>0.23278078992239615</v>
      </c>
      <c r="BK670" s="19">
        <f t="shared" si="482"/>
        <v>0.14997624697559431</v>
      </c>
      <c r="BL670" s="19">
        <f t="shared" si="483"/>
        <v>-0.10292243496557228</v>
      </c>
      <c r="BM670" s="19">
        <f t="shared" si="484"/>
        <v>0.10751138775723247</v>
      </c>
      <c r="BN670" s="19">
        <f t="shared" si="485"/>
        <v>7.3576000191179866E-2</v>
      </c>
      <c r="BO670" s="19">
        <f t="shared" si="486"/>
        <v>-0.57770103772500436</v>
      </c>
      <c r="BP670" s="19">
        <f t="shared" si="487"/>
        <v>-9.3474809653528057E-2</v>
      </c>
      <c r="BQ670" s="19">
        <f t="shared" si="488"/>
        <v>-0.2068109334208994</v>
      </c>
      <c r="BR670" s="19">
        <f t="shared" si="489"/>
        <v>-0.17527925347696185</v>
      </c>
      <c r="BS670" s="19">
        <f t="shared" si="490"/>
        <v>-0.12674166795561967</v>
      </c>
      <c r="BT670" s="19">
        <f>IF(AND('[1]Ponderación por derecho'!$B$13&lt;&gt;1,'[1]Ponderación por derecho'!$B$13&lt;&gt;0),"Error ponderación",IFERROR(IF(SUM($BI$1126:$BS$1126)=0,0,SUMPRODUCT($BI$1126:$BS$1126,BI670:BS670)),""))</f>
        <v>-0.22022156082066899</v>
      </c>
      <c r="BU670" s="34">
        <f t="shared" si="491"/>
        <v>-0.21733021735556832</v>
      </c>
      <c r="BV670" s="16">
        <f t="shared" si="492"/>
        <v>0</v>
      </c>
      <c r="BW670" s="34">
        <f t="shared" si="473"/>
        <v>1.0600731812649427</v>
      </c>
      <c r="BX670" s="34">
        <f t="shared" si="474"/>
        <v>-3.636303411035495E-2</v>
      </c>
      <c r="BY670" s="34">
        <f t="shared" si="493"/>
        <v>0.73585719375712888</v>
      </c>
      <c r="BZ670" s="34">
        <f t="shared" si="494"/>
        <v>-0.58652244697057221</v>
      </c>
      <c r="CA670" s="19">
        <f t="shared" si="475"/>
        <v>-0.44673354095910889</v>
      </c>
      <c r="CB670" s="16"/>
      <c r="CC670" s="5">
        <f t="shared" si="476"/>
        <v>47288</v>
      </c>
      <c r="CD670" s="6">
        <f t="shared" si="477"/>
        <v>5.3435730733873707E-3</v>
      </c>
      <c r="CE670" s="19">
        <f t="shared" si="478"/>
        <v>1.3737397234538959</v>
      </c>
      <c r="CF670" s="4">
        <f t="shared" si="479"/>
        <v>7.3406785960908518E-3</v>
      </c>
      <c r="CG670" s="3">
        <f>IF('Ponderación por derecho'!$D$20="Error ponderación","",CF670/$CF$1127)</f>
        <v>4.9315901308317608E-3</v>
      </c>
      <c r="CH670" s="39"/>
    </row>
    <row r="671" spans="1:86" ht="18.95" customHeight="1">
      <c r="A671" s="7">
        <v>47318</v>
      </c>
      <c r="B671" s="7" t="s">
        <v>437</v>
      </c>
      <c r="C671" s="7" t="s">
        <v>423</v>
      </c>
      <c r="D671" s="5">
        <v>0</v>
      </c>
      <c r="E671" s="5">
        <v>979</v>
      </c>
      <c r="F671" s="5">
        <v>85.024780000000007</v>
      </c>
      <c r="G671" s="5">
        <v>58.957079999999998</v>
      </c>
      <c r="H671" s="5">
        <v>84.074789999999993</v>
      </c>
      <c r="I671" s="5">
        <v>35.091030000000003</v>
      </c>
      <c r="J671" s="5">
        <v>41.265140000000002</v>
      </c>
      <c r="K671" s="85">
        <v>1.07665E-2</v>
      </c>
      <c r="L671" s="85">
        <v>3.3769E-3</v>
      </c>
      <c r="M671" s="85">
        <v>0.10320500000000001</v>
      </c>
      <c r="N671" s="85">
        <v>1.6980599999999998E-2</v>
      </c>
      <c r="O671" s="85">
        <v>9.9960000000000001E-4</v>
      </c>
      <c r="P671" s="85">
        <v>7.6756000000000003E-3</v>
      </c>
      <c r="Q671" s="85">
        <v>9.2370000000000004E-3</v>
      </c>
      <c r="R671" s="85">
        <v>0</v>
      </c>
      <c r="S671" s="85">
        <v>0</v>
      </c>
      <c r="T671" s="5">
        <v>0.97849459999999999</v>
      </c>
      <c r="U671" s="5">
        <v>0.125448</v>
      </c>
      <c r="V671" s="5">
        <v>0.81899639999999996</v>
      </c>
      <c r="W671" s="5">
        <v>0.62186379999999997</v>
      </c>
      <c r="X671" s="5">
        <v>0.79659500000000005</v>
      </c>
      <c r="Y671" s="5">
        <v>0.83512540000000002</v>
      </c>
      <c r="Z671" s="5">
        <v>9.5091999999999996E-2</v>
      </c>
      <c r="AA671" s="5">
        <v>0</v>
      </c>
      <c r="AB671" s="5">
        <v>0</v>
      </c>
      <c r="AC671" s="5">
        <v>0.46850000000000003</v>
      </c>
      <c r="AD671" s="40">
        <v>31767.109295199181</v>
      </c>
      <c r="AE671" s="19">
        <v>0.65943399999999996</v>
      </c>
      <c r="AF671" s="5">
        <v>1</v>
      </c>
      <c r="AG671" s="5">
        <v>0</v>
      </c>
      <c r="AH671" s="32">
        <v>1</v>
      </c>
      <c r="AI671" s="32">
        <v>0</v>
      </c>
      <c r="AJ671" s="32">
        <v>0</v>
      </c>
      <c r="AK671" s="16"/>
      <c r="AL671" s="34">
        <f t="shared" si="450"/>
        <v>0.950339177924309</v>
      </c>
      <c r="AM671" s="34">
        <f t="shared" si="451"/>
        <v>0.27505393316277393</v>
      </c>
      <c r="AN671" s="34">
        <f t="shared" si="452"/>
        <v>1.1625186117010209</v>
      </c>
      <c r="AO671" s="34">
        <f t="shared" si="453"/>
        <v>1.3736834788114705</v>
      </c>
      <c r="AP671" s="34">
        <f t="shared" si="454"/>
        <v>1.2399943498706307</v>
      </c>
      <c r="AQ671" s="34">
        <f t="shared" si="455"/>
        <v>-8.8339885932851345E-2</v>
      </c>
      <c r="AR671" s="34">
        <f t="shared" si="456"/>
        <v>-0.49093372073417929</v>
      </c>
      <c r="AS671" s="34">
        <f t="shared" si="457"/>
        <v>0.6458688213562479</v>
      </c>
      <c r="AT671" s="34">
        <f t="shared" si="458"/>
        <v>0.23888606297011281</v>
      </c>
      <c r="AU671" s="34">
        <f t="shared" si="459"/>
        <v>-0.40453456922565439</v>
      </c>
      <c r="AV671" s="34">
        <f t="shared" si="460"/>
        <v>-0.46295807657688659</v>
      </c>
      <c r="AW671" s="34">
        <f t="shared" si="461"/>
        <v>-0.15287586265090272</v>
      </c>
      <c r="AX671" s="34">
        <f t="shared" si="462"/>
        <v>-0.20200785050292994</v>
      </c>
      <c r="AY671" s="34">
        <f t="shared" si="463"/>
        <v>-0.21011422768154267</v>
      </c>
      <c r="AZ671" s="34">
        <f t="shared" si="464"/>
        <v>0.63415035837113898</v>
      </c>
      <c r="BA671" s="34">
        <f t="shared" si="465"/>
        <v>-0.76138490964646133</v>
      </c>
      <c r="BB671" s="34">
        <f t="shared" si="466"/>
        <v>0.45632299449228275</v>
      </c>
      <c r="BC671" s="34">
        <f t="shared" si="467"/>
        <v>-0.11683576345295917</v>
      </c>
      <c r="BD671" s="34">
        <f t="shared" si="468"/>
        <v>-0.12538554084443632</v>
      </c>
      <c r="BE671" s="34">
        <f t="shared" si="469"/>
        <v>-0.40766234196279866</v>
      </c>
      <c r="BF671" s="34">
        <f t="shared" si="470"/>
        <v>-6.47985228541159E-2</v>
      </c>
      <c r="BG671" s="34">
        <f t="shared" si="471"/>
        <v>-0.258133953880894</v>
      </c>
      <c r="BH671" s="34">
        <f t="shared" si="472"/>
        <v>-0.11506432621005545</v>
      </c>
      <c r="BI671" s="19">
        <f t="shared" si="480"/>
        <v>0.10426460537390277</v>
      </c>
      <c r="BJ671" s="19">
        <f t="shared" si="481"/>
        <v>8.014773564029247E-2</v>
      </c>
      <c r="BK671" s="19">
        <f t="shared" si="482"/>
        <v>0.49312407860919927</v>
      </c>
      <c r="BL671" s="19">
        <f t="shared" si="483"/>
        <v>0.59461262044721086</v>
      </c>
      <c r="BM671" s="19">
        <f t="shared" si="484"/>
        <v>0.23669141326684673</v>
      </c>
      <c r="BN671" s="19">
        <f t="shared" si="485"/>
        <v>2.6572919794874583E-2</v>
      </c>
      <c r="BO671" s="19">
        <f t="shared" si="486"/>
        <v>0.61831932484390217</v>
      </c>
      <c r="BP671" s="19">
        <f t="shared" si="487"/>
        <v>0.37416566371068954</v>
      </c>
      <c r="BQ671" s="19">
        <f t="shared" si="488"/>
        <v>0.22514214246288347</v>
      </c>
      <c r="BR671" s="19">
        <f t="shared" si="489"/>
        <v>0.1606969987872908</v>
      </c>
      <c r="BS671" s="19">
        <f t="shared" si="490"/>
        <v>0.20838687467757031</v>
      </c>
      <c r="BT671" s="19">
        <f>IF(AND('[1]Ponderación por derecho'!$B$13&lt;&gt;1,'[1]Ponderación por derecho'!$B$13&lt;&gt;0),"Error ponderación",IFERROR(IF(SUM($BI$1126:$BS$1126)=0,0,SUMPRODUCT($BI$1126:$BS$1126,BI671:BS671)),""))</f>
        <v>0.33316108548847195</v>
      </c>
      <c r="BU671" s="34">
        <f t="shared" si="491"/>
        <v>0.34177258603208166</v>
      </c>
      <c r="BV671" s="16">
        <f t="shared" si="492"/>
        <v>0</v>
      </c>
      <c r="BW671" s="34">
        <f t="shared" si="473"/>
        <v>-0.63498238804946183</v>
      </c>
      <c r="BX671" s="34">
        <f t="shared" si="474"/>
        <v>-4.7761945808320577E-2</v>
      </c>
      <c r="BY671" s="34">
        <f t="shared" si="493"/>
        <v>-4.3565900771799115E-2</v>
      </c>
      <c r="BZ671" s="34">
        <f t="shared" si="494"/>
        <v>0.24210341154319384</v>
      </c>
      <c r="CA671" s="19">
        <f t="shared" si="475"/>
        <v>0.18309100548429136</v>
      </c>
      <c r="CB671" s="16"/>
      <c r="CC671" s="5">
        <f t="shared" si="476"/>
        <v>47318</v>
      </c>
      <c r="CD671" s="6">
        <f t="shared" si="477"/>
        <v>1.4317189958253473E-4</v>
      </c>
      <c r="CE671" s="19">
        <f t="shared" si="478"/>
        <v>2.5739771060616428</v>
      </c>
      <c r="CF671" s="4">
        <f t="shared" si="479"/>
        <v>3.6852119175680083E-4</v>
      </c>
      <c r="CG671" s="3">
        <f>IF('Ponderación por derecho'!$D$20="Error ponderación","",CF671/$CF$1127)</f>
        <v>2.4757867388963461E-4</v>
      </c>
      <c r="CH671" s="39"/>
    </row>
    <row r="672" spans="1:86" ht="18.95" customHeight="1">
      <c r="A672" s="7">
        <v>47460</v>
      </c>
      <c r="B672" s="7" t="s">
        <v>437</v>
      </c>
      <c r="C672" s="7" t="s">
        <v>453</v>
      </c>
      <c r="D672" s="5">
        <v>0</v>
      </c>
      <c r="E672" s="5">
        <v>1549</v>
      </c>
      <c r="F672" s="5">
        <v>94.305220000000006</v>
      </c>
      <c r="G672" s="5">
        <v>71.446619999999996</v>
      </c>
      <c r="H672" s="5">
        <v>84.428299999999993</v>
      </c>
      <c r="I672" s="5">
        <v>35.107390000000002</v>
      </c>
      <c r="J672" s="5">
        <v>50.183199999999999</v>
      </c>
      <c r="K672" s="85">
        <v>4.2843999999999998E-3</v>
      </c>
      <c r="L672" s="85">
        <v>9.1702999999999993E-3</v>
      </c>
      <c r="M672" s="85">
        <v>7.3866299999999996E-2</v>
      </c>
      <c r="N672" s="85">
        <v>5.3284999999999999E-3</v>
      </c>
      <c r="O672" s="85">
        <v>1.957E-3</v>
      </c>
      <c r="P672" s="85">
        <v>1.46128E-2</v>
      </c>
      <c r="Q672" s="85">
        <v>2.0769999999999999E-3</v>
      </c>
      <c r="R672" s="85">
        <v>5.5210000000000003E-4</v>
      </c>
      <c r="S672" s="85">
        <v>6.2319999999999997E-4</v>
      </c>
      <c r="T672" s="5">
        <v>0.96633939999999996</v>
      </c>
      <c r="U672" s="5">
        <v>0.23094899999999999</v>
      </c>
      <c r="V672" s="5">
        <v>0.80271150000000002</v>
      </c>
      <c r="W672" s="5">
        <v>0.57363249999999999</v>
      </c>
      <c r="X672" s="5">
        <v>0.80364659999999999</v>
      </c>
      <c r="Y672" s="5">
        <v>0.70733990000000002</v>
      </c>
      <c r="Z672" s="5">
        <v>0.17972830000000001</v>
      </c>
      <c r="AA672" s="5">
        <v>0</v>
      </c>
      <c r="AB672" s="5">
        <v>0</v>
      </c>
      <c r="AC672" s="5">
        <v>0.61729999999999996</v>
      </c>
      <c r="AD672" s="40">
        <v>2646.8689477081989</v>
      </c>
      <c r="AE672" s="19" t="s">
        <v>1121</v>
      </c>
      <c r="AF672" s="5">
        <v>0</v>
      </c>
      <c r="AG672" s="5">
        <v>0</v>
      </c>
      <c r="AH672" s="32">
        <v>1</v>
      </c>
      <c r="AI672" s="32">
        <v>0</v>
      </c>
      <c r="AJ672" s="32">
        <v>1</v>
      </c>
      <c r="AK672" s="16"/>
      <c r="AL672" s="34">
        <f t="shared" si="450"/>
        <v>1.5168441313506877</v>
      </c>
      <c r="AM672" s="34">
        <f t="shared" si="451"/>
        <v>1.5296397091702307</v>
      </c>
      <c r="AN672" s="34">
        <f t="shared" si="452"/>
        <v>1.2050259685134583</v>
      </c>
      <c r="AO672" s="34">
        <f t="shared" si="453"/>
        <v>1.3751436984726677</v>
      </c>
      <c r="AP672" s="34">
        <f t="shared" si="454"/>
        <v>1.9135741675784961</v>
      </c>
      <c r="AQ672" s="34">
        <f t="shared" si="455"/>
        <v>-0.27170572098636492</v>
      </c>
      <c r="AR672" s="34">
        <f t="shared" si="456"/>
        <v>-0.28817872453276622</v>
      </c>
      <c r="AS672" s="34">
        <f t="shared" si="457"/>
        <v>0.18938384909564707</v>
      </c>
      <c r="AT672" s="34">
        <f t="shared" si="458"/>
        <v>-2.8481629755286862E-2</v>
      </c>
      <c r="AU672" s="34">
        <f t="shared" si="459"/>
        <v>-0.38021244047899039</v>
      </c>
      <c r="AV672" s="34">
        <f t="shared" si="460"/>
        <v>-0.29499644427819477</v>
      </c>
      <c r="AW672" s="34">
        <f t="shared" si="461"/>
        <v>-0.35346371726463077</v>
      </c>
      <c r="AX672" s="34">
        <f t="shared" si="462"/>
        <v>-0.18437625632412499</v>
      </c>
      <c r="AY672" s="34">
        <f t="shared" si="463"/>
        <v>-0.18591789653886637</v>
      </c>
      <c r="AZ672" s="34">
        <f t="shared" si="464"/>
        <v>0.42298583630543241</v>
      </c>
      <c r="BA672" s="34">
        <f t="shared" si="465"/>
        <v>0.24145077423008726</v>
      </c>
      <c r="BB672" s="34">
        <f t="shared" si="466"/>
        <v>5.6870164402093921E-2</v>
      </c>
      <c r="BC672" s="34">
        <f t="shared" si="467"/>
        <v>-0.65544707005954084</v>
      </c>
      <c r="BD672" s="34">
        <f t="shared" si="468"/>
        <v>-4.087664586284602E-2</v>
      </c>
      <c r="BE672" s="34">
        <f t="shared" si="469"/>
        <v>-2.3615154779995011</v>
      </c>
      <c r="BF672" s="34">
        <f t="shared" si="470"/>
        <v>0.78195718419069415</v>
      </c>
      <c r="BG672" s="34">
        <f t="shared" si="471"/>
        <v>-0.258133953880894</v>
      </c>
      <c r="BH672" s="34">
        <f t="shared" si="472"/>
        <v>-0.11506432621005545</v>
      </c>
      <c r="BI672" s="19">
        <f t="shared" si="480"/>
        <v>0.39159034058572689</v>
      </c>
      <c r="BJ672" s="19">
        <f t="shared" si="481"/>
        <v>0.43277704967985281</v>
      </c>
      <c r="BK672" s="19">
        <f t="shared" si="482"/>
        <v>0.35026030346226467</v>
      </c>
      <c r="BL672" s="19">
        <f t="shared" si="483"/>
        <v>0.74418125079770048</v>
      </c>
      <c r="BM672" s="19">
        <f t="shared" si="484"/>
        <v>0.49749502707888654</v>
      </c>
      <c r="BN672" s="19">
        <f t="shared" si="485"/>
        <v>-0.37988926364233605</v>
      </c>
      <c r="BO672" s="19">
        <f t="shared" si="486"/>
        <v>0.48155527250448976</v>
      </c>
      <c r="BP672" s="19">
        <f t="shared" si="487"/>
        <v>0.66623393751328142</v>
      </c>
      <c r="BQ672" s="19">
        <f t="shared" si="488"/>
        <v>0.70429447300083847</v>
      </c>
      <c r="BR672" s="19">
        <f t="shared" si="489"/>
        <v>0.35759742697697577</v>
      </c>
      <c r="BS672" s="19">
        <f t="shared" si="490"/>
        <v>0.40528730286725528</v>
      </c>
      <c r="BT672" s="19">
        <f>IF(AND('[1]Ponderación por derecho'!$B$13&lt;&gt;1,'[1]Ponderación por derecho'!$B$13&lt;&gt;0),"Error ponderación",IFERROR(IF(SUM($BI$1126:$BS$1126)=0,0,SUMPRODUCT($BI$1126:$BS$1126,BI672:BS672)),""))</f>
        <v>0.21336626709551465</v>
      </c>
      <c r="BU672" s="34">
        <f t="shared" si="491"/>
        <v>0.22073948309411828</v>
      </c>
      <c r="BV672" s="16">
        <f t="shared" si="492"/>
        <v>0</v>
      </c>
      <c r="BW672" s="34">
        <f t="shared" si="473"/>
        <v>1.5189396334192258</v>
      </c>
      <c r="BX672" s="34">
        <f t="shared" si="474"/>
        <v>-4.94014662763008E-2</v>
      </c>
      <c r="BY672" s="34" t="str">
        <f t="shared" si="493"/>
        <v/>
      </c>
      <c r="BZ672" s="34">
        <f t="shared" si="494"/>
        <v>-0.73476908357146253</v>
      </c>
      <c r="CA672" s="19">
        <f t="shared" si="475"/>
        <v>-0.55941331036237585</v>
      </c>
      <c r="CB672" s="16"/>
      <c r="CC672" s="5">
        <f t="shared" si="476"/>
        <v>47460</v>
      </c>
      <c r="CD672" s="6">
        <f t="shared" si="477"/>
        <v>2.2653041108615556E-4</v>
      </c>
      <c r="CE672" s="19">
        <f t="shared" si="478"/>
        <v>1.0058390329878983</v>
      </c>
      <c r="CF672" s="4">
        <f t="shared" si="479"/>
        <v>2.278531296292498E-4</v>
      </c>
      <c r="CG672" s="3">
        <f>IF('Ponderación por derecho'!$D$20="Error ponderación","",CF672/$CF$1127)</f>
        <v>1.530755270986981E-4</v>
      </c>
      <c r="CH672" s="39"/>
    </row>
    <row r="673" spans="1:86" ht="18.95" customHeight="1">
      <c r="A673" s="7">
        <v>47541</v>
      </c>
      <c r="B673" s="7" t="s">
        <v>437</v>
      </c>
      <c r="C673" s="7" t="s">
        <v>452</v>
      </c>
      <c r="D673" s="5">
        <v>0</v>
      </c>
      <c r="E673" s="5">
        <v>1305</v>
      </c>
      <c r="F673" s="5">
        <v>90.756519999999995</v>
      </c>
      <c r="G673" s="5">
        <v>69.046109999999999</v>
      </c>
      <c r="H673" s="5">
        <v>87.397350000000003</v>
      </c>
      <c r="I673" s="5">
        <v>36.860390000000002</v>
      </c>
      <c r="J673" s="5">
        <v>37.991160000000001</v>
      </c>
      <c r="K673" s="85">
        <v>1.3100000000000001E-2</v>
      </c>
      <c r="L673" s="85">
        <v>6.6834199999999996E-2</v>
      </c>
      <c r="M673" s="85">
        <v>5.6214800000000002E-2</v>
      </c>
      <c r="N673" s="85">
        <v>1.8439899999999999E-2</v>
      </c>
      <c r="O673" s="85">
        <v>2.8352E-3</v>
      </c>
      <c r="P673" s="85">
        <v>2.1803300000000001E-2</v>
      </c>
      <c r="Q673" s="85">
        <v>2.8991800000000002E-2</v>
      </c>
      <c r="R673" s="85">
        <v>1.4025299999999999E-2</v>
      </c>
      <c r="S673" s="85">
        <v>1.3751E-3</v>
      </c>
      <c r="T673" s="5">
        <v>0.97365900000000005</v>
      </c>
      <c r="U673" s="5">
        <v>0.1772031</v>
      </c>
      <c r="V673" s="5">
        <v>0.86637929999999996</v>
      </c>
      <c r="W673" s="5">
        <v>0.64415710000000004</v>
      </c>
      <c r="X673" s="5">
        <v>0.83189650000000004</v>
      </c>
      <c r="Y673" s="5">
        <v>0.73132180000000002</v>
      </c>
      <c r="Z673" s="5">
        <v>1.2500000000000001E-2</v>
      </c>
      <c r="AA673" s="5">
        <v>0</v>
      </c>
      <c r="AB673" s="5">
        <v>0</v>
      </c>
      <c r="AC673" s="5">
        <v>0.52390000000000003</v>
      </c>
      <c r="AD673" s="40">
        <v>0</v>
      </c>
      <c r="AE673" s="19">
        <v>0.22924530000000001</v>
      </c>
      <c r="AF673" s="5">
        <v>0</v>
      </c>
      <c r="AG673" s="5">
        <v>0</v>
      </c>
      <c r="AH673" s="32">
        <v>1</v>
      </c>
      <c r="AI673" s="32">
        <v>0</v>
      </c>
      <c r="AJ673" s="32">
        <v>0</v>
      </c>
      <c r="AK673" s="16"/>
      <c r="AL673" s="34">
        <f t="shared" si="450"/>
        <v>1.3002211987931587</v>
      </c>
      <c r="AM673" s="34">
        <f t="shared" si="451"/>
        <v>1.2885062726174308</v>
      </c>
      <c r="AN673" s="34">
        <f t="shared" si="452"/>
        <v>1.5620355799642438</v>
      </c>
      <c r="AO673" s="34">
        <f t="shared" si="453"/>
        <v>1.5316085558124493</v>
      </c>
      <c r="AP673" s="34">
        <f t="shared" si="454"/>
        <v>0.99271110087037728</v>
      </c>
      <c r="AQ673" s="34">
        <f t="shared" si="455"/>
        <v>-2.2329769443230073E-2</v>
      </c>
      <c r="AR673" s="34">
        <f t="shared" si="456"/>
        <v>1.7299183903667172</v>
      </c>
      <c r="AS673" s="34">
        <f t="shared" si="457"/>
        <v>-8.525832959181999E-2</v>
      </c>
      <c r="AT673" s="34">
        <f t="shared" si="458"/>
        <v>0.27237098620233496</v>
      </c>
      <c r="AU673" s="34">
        <f t="shared" si="459"/>
        <v>-0.3579023365879101</v>
      </c>
      <c r="AV673" s="34">
        <f t="shared" si="460"/>
        <v>-0.12090198007884288</v>
      </c>
      <c r="AW673" s="34">
        <f t="shared" si="461"/>
        <v>0.40055611365123067</v>
      </c>
      <c r="AX673" s="34">
        <f t="shared" si="462"/>
        <v>0.24589723523514828</v>
      </c>
      <c r="AY673" s="34">
        <f t="shared" si="463"/>
        <v>-0.15672466581650063</v>
      </c>
      <c r="AZ673" s="34">
        <f t="shared" si="464"/>
        <v>0.55014456966335012</v>
      </c>
      <c r="BA673" s="34">
        <f t="shared" si="465"/>
        <v>-0.26942880399249441</v>
      </c>
      <c r="BB673" s="34">
        <f t="shared" si="466"/>
        <v>1.6185796557478316</v>
      </c>
      <c r="BC673" s="34">
        <f t="shared" si="467"/>
        <v>0.13211923965855868</v>
      </c>
      <c r="BD673" s="34">
        <f t="shared" si="468"/>
        <v>0.29768025361251466</v>
      </c>
      <c r="BE673" s="34">
        <f t="shared" si="469"/>
        <v>-1.9948298170824286</v>
      </c>
      <c r="BF673" s="34">
        <f t="shared" si="470"/>
        <v>-0.89110174447704771</v>
      </c>
      <c r="BG673" s="34">
        <f t="shared" si="471"/>
        <v>-0.258133953880894</v>
      </c>
      <c r="BH673" s="34">
        <f t="shared" si="472"/>
        <v>-0.11506432621005545</v>
      </c>
      <c r="BI673" s="19">
        <f t="shared" si="480"/>
        <v>0.42342566884283978</v>
      </c>
      <c r="BJ673" s="19">
        <f t="shared" si="481"/>
        <v>1.5456681062439932</v>
      </c>
      <c r="BK673" s="19">
        <f t="shared" si="482"/>
        <v>0.44902736961996581</v>
      </c>
      <c r="BL673" s="19">
        <f t="shared" si="483"/>
        <v>0.78629609249774679</v>
      </c>
      <c r="BM673" s="19">
        <f t="shared" si="484"/>
        <v>0.31082967263166061</v>
      </c>
      <c r="BN673" s="19">
        <f t="shared" si="485"/>
        <v>-0.27183686612270425</v>
      </c>
      <c r="BO673" s="19">
        <f t="shared" si="486"/>
        <v>0.82743641304234339</v>
      </c>
      <c r="BP673" s="19">
        <f t="shared" si="487"/>
        <v>0.77305921701415348</v>
      </c>
      <c r="BQ673" s="19">
        <f t="shared" si="488"/>
        <v>8.413159616653676E-2</v>
      </c>
      <c r="BR673" s="19">
        <f t="shared" si="489"/>
        <v>0.29512085969858798</v>
      </c>
      <c r="BS673" s="19">
        <f t="shared" si="490"/>
        <v>0.34281073558886749</v>
      </c>
      <c r="BT673" s="19">
        <f>IF(AND('[1]Ponderación por derecho'!$B$13&lt;&gt;1,'[1]Ponderación por derecho'!$B$13&lt;&gt;0),"Error ponderación",IFERROR(IF(SUM($BI$1126:$BS$1126)=0,0,SUMPRODUCT($BI$1126:$BS$1126,BI673:BS673)),""))</f>
        <v>0.64130076793315904</v>
      </c>
      <c r="BU673" s="34">
        <f t="shared" si="491"/>
        <v>0.65309741965102663</v>
      </c>
      <c r="BV673" s="16">
        <f t="shared" si="492"/>
        <v>0</v>
      </c>
      <c r="BW673" s="34">
        <f t="shared" si="473"/>
        <v>0.16694825704035909</v>
      </c>
      <c r="BX673" s="34">
        <f t="shared" si="474"/>
        <v>-4.9550489627895586E-2</v>
      </c>
      <c r="BY673" s="34">
        <f t="shared" si="493"/>
        <v>-1.820651068534735</v>
      </c>
      <c r="BZ673" s="34">
        <f t="shared" si="494"/>
        <v>0.56775110037409049</v>
      </c>
      <c r="CA673" s="19">
        <f t="shared" si="475"/>
        <v>0.43061032413810774</v>
      </c>
      <c r="CB673" s="16"/>
      <c r="CC673" s="5">
        <f t="shared" si="476"/>
        <v>47541</v>
      </c>
      <c r="CD673" s="6">
        <f t="shared" si="477"/>
        <v>1.9084711844250031E-4</v>
      </c>
      <c r="CE673" s="19">
        <f t="shared" si="478"/>
        <v>2.8640737678561714</v>
      </c>
      <c r="CF673" s="4">
        <f t="shared" si="479"/>
        <v>5.4660022560210487E-4</v>
      </c>
      <c r="CG673" s="3">
        <f>IF('Ponderación por derecho'!$D$20="Error ponderación","",CF673/$CF$1127)</f>
        <v>3.6721513451430128E-4</v>
      </c>
      <c r="CH673" s="39"/>
    </row>
    <row r="674" spans="1:86" ht="18.95" customHeight="1">
      <c r="A674" s="7">
        <v>47545</v>
      </c>
      <c r="B674" s="7" t="s">
        <v>437</v>
      </c>
      <c r="C674" s="7" t="s">
        <v>451</v>
      </c>
      <c r="D674" s="5">
        <v>0</v>
      </c>
      <c r="E674" s="5">
        <v>683</v>
      </c>
      <c r="F674" s="5">
        <v>89.602890000000002</v>
      </c>
      <c r="G674" s="5">
        <v>63.728740000000002</v>
      </c>
      <c r="H674" s="5">
        <v>88.034009999999995</v>
      </c>
      <c r="I674" s="5">
        <v>35.918709999999997</v>
      </c>
      <c r="J674" s="5">
        <v>53.96931</v>
      </c>
      <c r="K674" s="85">
        <v>4.5725999999999996E-3</v>
      </c>
      <c r="L674" s="85">
        <v>1.1009100000000001E-2</v>
      </c>
      <c r="M674" s="85">
        <v>9.5114900000000002E-2</v>
      </c>
      <c r="N674" s="85">
        <v>0</v>
      </c>
      <c r="O674" s="85">
        <v>1.9250699999999999E-2</v>
      </c>
      <c r="P674" s="85">
        <v>8.4595999999999994E-3</v>
      </c>
      <c r="Q674" s="85">
        <v>8.9210000000000001E-3</v>
      </c>
      <c r="R674" s="85">
        <v>2.0395999999999999E-3</v>
      </c>
      <c r="S674" s="85">
        <v>2.1128000000000002E-3</v>
      </c>
      <c r="T674" s="5">
        <v>0.97142859999999998</v>
      </c>
      <c r="U674" s="5">
        <v>0.40680270000000002</v>
      </c>
      <c r="V674" s="5">
        <v>0.8557823</v>
      </c>
      <c r="W674" s="5">
        <v>0.75918359999999996</v>
      </c>
      <c r="X674" s="5">
        <v>0.88435379999999997</v>
      </c>
      <c r="Y674" s="5">
        <v>0.88843539999999999</v>
      </c>
      <c r="Z674" s="5">
        <v>0.18354429999999999</v>
      </c>
      <c r="AA674" s="5">
        <v>0</v>
      </c>
      <c r="AB674" s="5">
        <v>0</v>
      </c>
      <c r="AC674" s="5">
        <v>0.4834</v>
      </c>
      <c r="AD674" s="40">
        <v>58565.153733528554</v>
      </c>
      <c r="AE674" s="19">
        <v>0.84811320000000001</v>
      </c>
      <c r="AF674" s="5">
        <v>0</v>
      </c>
      <c r="AG674" s="5">
        <v>0</v>
      </c>
      <c r="AH674" s="32">
        <v>1</v>
      </c>
      <c r="AI674" s="32">
        <v>0</v>
      </c>
      <c r="AJ674" s="32">
        <v>1</v>
      </c>
      <c r="AK674" s="16"/>
      <c r="AL674" s="34">
        <f t="shared" si="450"/>
        <v>1.229800280235281</v>
      </c>
      <c r="AM674" s="34">
        <f t="shared" si="451"/>
        <v>0.75437156727449839</v>
      </c>
      <c r="AN674" s="34">
        <f t="shared" si="452"/>
        <v>1.6385899455782462</v>
      </c>
      <c r="AO674" s="34">
        <f t="shared" si="453"/>
        <v>1.4475584549227023</v>
      </c>
      <c r="AP674" s="34">
        <f t="shared" si="454"/>
        <v>2.1995385234610456</v>
      </c>
      <c r="AQ674" s="34">
        <f t="shared" si="455"/>
        <v>-0.26355311092752248</v>
      </c>
      <c r="AR674" s="34">
        <f t="shared" si="456"/>
        <v>-0.22382516927762089</v>
      </c>
      <c r="AS674" s="34">
        <f t="shared" si="457"/>
        <v>0.51999381414442569</v>
      </c>
      <c r="AT674" s="34">
        <f t="shared" si="458"/>
        <v>-0.15074875333706975</v>
      </c>
      <c r="AU674" s="34">
        <f t="shared" si="459"/>
        <v>5.9122840392309896E-2</v>
      </c>
      <c r="AV674" s="34">
        <f t="shared" si="460"/>
        <v>-0.44397607811609918</v>
      </c>
      <c r="AW674" s="34">
        <f t="shared" si="461"/>
        <v>-0.16172862271486055</v>
      </c>
      <c r="AX674" s="34">
        <f t="shared" si="462"/>
        <v>-0.13687218760292891</v>
      </c>
      <c r="AY674" s="34">
        <f t="shared" si="463"/>
        <v>-0.12808276356368883</v>
      </c>
      <c r="AZ674" s="34">
        <f t="shared" si="464"/>
        <v>0.51139725575528061</v>
      </c>
      <c r="BA674" s="34">
        <f t="shared" si="465"/>
        <v>1.9130213328193089</v>
      </c>
      <c r="BB674" s="34">
        <f t="shared" si="466"/>
        <v>1.358645505678397</v>
      </c>
      <c r="BC674" s="34">
        <f t="shared" si="467"/>
        <v>1.4166496889597791</v>
      </c>
      <c r="BD674" s="34">
        <f t="shared" si="468"/>
        <v>0.92634728757896356</v>
      </c>
      <c r="BE674" s="34">
        <f t="shared" si="469"/>
        <v>0.40745291510562109</v>
      </c>
      <c r="BF674" s="34">
        <f t="shared" si="470"/>
        <v>0.82013489018780161</v>
      </c>
      <c r="BG674" s="34">
        <f t="shared" si="471"/>
        <v>-0.258133953880894</v>
      </c>
      <c r="BH674" s="34">
        <f t="shared" si="472"/>
        <v>-0.11506432621005545</v>
      </c>
      <c r="BI674" s="19">
        <f t="shared" si="480"/>
        <v>1.0960193891566776</v>
      </c>
      <c r="BJ674" s="19">
        <f t="shared" si="481"/>
        <v>0.62973063455842482</v>
      </c>
      <c r="BK674" s="19">
        <f t="shared" si="482"/>
        <v>1.0554812611131619</v>
      </c>
      <c r="BL674" s="19">
        <f t="shared" si="483"/>
        <v>0.53952576344910563</v>
      </c>
      <c r="BM674" s="19">
        <f t="shared" si="484"/>
        <v>1.0616695504774396</v>
      </c>
      <c r="BN674" s="19">
        <f t="shared" si="485"/>
        <v>0.39775903907493432</v>
      </c>
      <c r="BO674" s="19">
        <f t="shared" si="486"/>
        <v>0.59907569598770749</v>
      </c>
      <c r="BP674" s="19">
        <f t="shared" si="487"/>
        <v>0.54646404631617607</v>
      </c>
      <c r="BQ674" s="19">
        <f t="shared" si="488"/>
        <v>0.64061746895313132</v>
      </c>
      <c r="BR674" s="19">
        <f t="shared" si="489"/>
        <v>0.28119452093023273</v>
      </c>
      <c r="BS674" s="19">
        <f t="shared" si="490"/>
        <v>0.32888439682051224</v>
      </c>
      <c r="BT674" s="19">
        <f>IF(AND('[1]Ponderación por derecho'!$B$13&lt;&gt;1,'[1]Ponderación por derecho'!$B$13&lt;&gt;0),"Error ponderación",IFERROR(IF(SUM($BI$1126:$BS$1126)=0,0,SUMPRODUCT($BI$1126:$BS$1126,BI674:BS674)),""))</f>
        <v>0.54481168662801904</v>
      </c>
      <c r="BU674" s="34">
        <f t="shared" si="491"/>
        <v>0.55561095849469755</v>
      </c>
      <c r="BV674" s="16">
        <f t="shared" si="492"/>
        <v>0</v>
      </c>
      <c r="BW674" s="34">
        <f t="shared" si="473"/>
        <v>-0.41930068025454653</v>
      </c>
      <c r="BX674" s="34">
        <f t="shared" si="474"/>
        <v>-4.6253169031954776E-2</v>
      </c>
      <c r="BY674" s="34">
        <f t="shared" si="493"/>
        <v>0.73585719375712888</v>
      </c>
      <c r="BZ674" s="34">
        <f t="shared" si="494"/>
        <v>-9.0101114823542536E-2</v>
      </c>
      <c r="CA674" s="19">
        <f t="shared" si="475"/>
        <v>-6.941205484821257E-2</v>
      </c>
      <c r="CB674" s="16"/>
      <c r="CC674" s="5">
        <f t="shared" si="476"/>
        <v>47545</v>
      </c>
      <c r="CD674" s="6">
        <f t="shared" si="477"/>
        <v>9.9883970801707068E-5</v>
      </c>
      <c r="CE674" s="19">
        <f t="shared" si="478"/>
        <v>2.376715400448798</v>
      </c>
      <c r="CF674" s="4">
        <f t="shared" si="479"/>
        <v>2.3739577166239528E-4</v>
      </c>
      <c r="CG674" s="3">
        <f>IF('Ponderación por derecho'!$D$20="Error ponderación","",CF674/$CF$1127)</f>
        <v>1.5948643293753727E-4</v>
      </c>
      <c r="CH674" s="39"/>
    </row>
    <row r="675" spans="1:86" ht="18.95" customHeight="1">
      <c r="A675" s="7">
        <v>47551</v>
      </c>
      <c r="B675" s="7" t="s">
        <v>437</v>
      </c>
      <c r="C675" s="7" t="s">
        <v>450</v>
      </c>
      <c r="D675" s="5">
        <v>0</v>
      </c>
      <c r="E675" s="5">
        <v>15615</v>
      </c>
      <c r="F675" s="5">
        <v>76.983410000000006</v>
      </c>
      <c r="G675" s="5">
        <v>63.058300000000003</v>
      </c>
      <c r="H675" s="5">
        <v>74.496449999999996</v>
      </c>
      <c r="I675" s="5">
        <v>14.294449999999999</v>
      </c>
      <c r="J675" s="5">
        <v>34.998289999999997</v>
      </c>
      <c r="K675" s="85">
        <v>5.3251000000000001E-3</v>
      </c>
      <c r="L675" s="85">
        <v>6.5215999999999998E-3</v>
      </c>
      <c r="M675" s="85">
        <v>7.6090900000000003E-2</v>
      </c>
      <c r="N675" s="85">
        <v>0</v>
      </c>
      <c r="O675" s="85">
        <v>3.7071999999999999E-3</v>
      </c>
      <c r="P675" s="85">
        <v>1.6777199999999999E-2</v>
      </c>
      <c r="Q675" s="85">
        <v>9.0039999999999999E-4</v>
      </c>
      <c r="R675" s="85">
        <v>0</v>
      </c>
      <c r="S675" s="85">
        <v>4.0020000000000002E-4</v>
      </c>
      <c r="T675" s="5">
        <v>0.94851629999999998</v>
      </c>
      <c r="U675" s="5">
        <v>0.14206830000000001</v>
      </c>
      <c r="V675" s="5">
        <v>0.86641009999999996</v>
      </c>
      <c r="W675" s="5">
        <v>0.7183735</v>
      </c>
      <c r="X675" s="5">
        <v>0.80761930000000004</v>
      </c>
      <c r="Y675" s="5">
        <v>0.91516070000000005</v>
      </c>
      <c r="Z675" s="5">
        <v>0.1151857</v>
      </c>
      <c r="AA675" s="5">
        <v>0</v>
      </c>
      <c r="AB675" s="5">
        <v>6.4040000000000003E-5</v>
      </c>
      <c r="AC675" s="5">
        <v>0.58579999999999999</v>
      </c>
      <c r="AD675" s="40">
        <v>39037.463976945248</v>
      </c>
      <c r="AE675" s="19">
        <v>0.77924530000000003</v>
      </c>
      <c r="AF675" s="5">
        <v>1</v>
      </c>
      <c r="AG675" s="5">
        <v>1</v>
      </c>
      <c r="AH675" s="32">
        <v>1</v>
      </c>
      <c r="AI675" s="32">
        <v>0</v>
      </c>
      <c r="AJ675" s="32">
        <v>0</v>
      </c>
      <c r="AK675" s="16"/>
      <c r="AL675" s="34">
        <f t="shared" si="450"/>
        <v>0.45947064827115897</v>
      </c>
      <c r="AM675" s="34">
        <f t="shared" si="451"/>
        <v>0.68702525286528571</v>
      </c>
      <c r="AN675" s="34">
        <f t="shared" si="452"/>
        <v>1.0783396146043796E-2</v>
      </c>
      <c r="AO675" s="34">
        <f t="shared" si="453"/>
        <v>-0.48252526212142088</v>
      </c>
      <c r="AP675" s="34">
        <f t="shared" si="454"/>
        <v>0.76666005063934695</v>
      </c>
      <c r="AQ675" s="34">
        <f t="shared" si="455"/>
        <v>-0.24226636884119723</v>
      </c>
      <c r="AR675" s="34">
        <f t="shared" si="456"/>
        <v>-0.38087682209873491</v>
      </c>
      <c r="AS675" s="34">
        <f t="shared" si="457"/>
        <v>0.22399671433135743</v>
      </c>
      <c r="AT675" s="34">
        <f t="shared" si="458"/>
        <v>-0.15074875333706975</v>
      </c>
      <c r="AU675" s="34">
        <f t="shared" si="459"/>
        <v>-0.33574973969310012</v>
      </c>
      <c r="AV675" s="34">
        <f t="shared" si="460"/>
        <v>-0.24259256995609241</v>
      </c>
      <c r="AW675" s="34">
        <f t="shared" si="461"/>
        <v>-0.38642624097112693</v>
      </c>
      <c r="AX675" s="34">
        <f t="shared" si="462"/>
        <v>-0.20200785050292994</v>
      </c>
      <c r="AY675" s="34">
        <f t="shared" si="463"/>
        <v>-0.19457608306777655</v>
      </c>
      <c r="AZ675" s="34">
        <f t="shared" si="464"/>
        <v>0.1133565094963893</v>
      </c>
      <c r="BA675" s="34">
        <f t="shared" si="465"/>
        <v>-0.60340128942737903</v>
      </c>
      <c r="BB675" s="34">
        <f t="shared" si="466"/>
        <v>1.6193351499275181</v>
      </c>
      <c r="BC675" s="34">
        <f t="shared" si="467"/>
        <v>0.96091282754934138</v>
      </c>
      <c r="BD675" s="34">
        <f t="shared" si="468"/>
        <v>6.7336109715420769E-3</v>
      </c>
      <c r="BE675" s="34">
        <f t="shared" si="469"/>
        <v>0.81608543770420872</v>
      </c>
      <c r="BF675" s="34">
        <f t="shared" si="470"/>
        <v>0.13623171063489889</v>
      </c>
      <c r="BG675" s="34">
        <f t="shared" si="471"/>
        <v>-0.258133953880894</v>
      </c>
      <c r="BH675" s="34">
        <f t="shared" si="472"/>
        <v>-0.11346799483172484</v>
      </c>
      <c r="BI675" s="19">
        <f t="shared" si="480"/>
        <v>-0.27829475404084419</v>
      </c>
      <c r="BJ675" s="19">
        <f t="shared" si="481"/>
        <v>0.6418278602313563</v>
      </c>
      <c r="BK675" s="19">
        <f t="shared" si="482"/>
        <v>0.54812673005061929</v>
      </c>
      <c r="BL675" s="19">
        <f t="shared" si="483"/>
        <v>0.1543609474670446</v>
      </c>
      <c r="BM675" s="19">
        <f t="shared" si="484"/>
        <v>0.14588130730592966</v>
      </c>
      <c r="BN675" s="19">
        <f t="shared" si="485"/>
        <v>0.34432117200642515</v>
      </c>
      <c r="BO675" s="19">
        <f t="shared" si="486"/>
        <v>-0.25186499786538619</v>
      </c>
      <c r="BP675" s="19">
        <f t="shared" si="487"/>
        <v>0.1287313988841145</v>
      </c>
      <c r="BQ675" s="19">
        <f t="shared" si="488"/>
        <v>0.13370875861276044</v>
      </c>
      <c r="BR675" s="19">
        <f t="shared" si="489"/>
        <v>2.2535371074961417E-3</v>
      </c>
      <c r="BS675" s="19">
        <f t="shared" si="490"/>
        <v>5.047552345721918E-2</v>
      </c>
      <c r="BT675" s="19">
        <f>IF(AND('[1]Ponderación por derecho'!$B$13&lt;&gt;1,'[1]Ponderación por derecho'!$B$13&lt;&gt;0),"Error ponderación",IFERROR(IF(SUM($BI$1126:$BS$1126)=0,0,SUMPRODUCT($BI$1126:$BS$1126,BI675:BS675)),""))</f>
        <v>0.10572942471550573</v>
      </c>
      <c r="BU675" s="34">
        <f t="shared" si="491"/>
        <v>0.1119900296664828</v>
      </c>
      <c r="BV675" s="16">
        <f t="shared" si="492"/>
        <v>0</v>
      </c>
      <c r="BW675" s="34">
        <f t="shared" si="473"/>
        <v>1.062968237745411</v>
      </c>
      <c r="BX675" s="34">
        <f t="shared" si="474"/>
        <v>-4.7352612122610611E-2</v>
      </c>
      <c r="BY675" s="34">
        <f t="shared" si="493"/>
        <v>0.45136779730161747</v>
      </c>
      <c r="BZ675" s="34">
        <f t="shared" si="494"/>
        <v>-0.4889944743081393</v>
      </c>
      <c r="CA675" s="19">
        <f t="shared" si="475"/>
        <v>-0.37260417302237236</v>
      </c>
      <c r="CB675" s="16"/>
      <c r="CC675" s="5">
        <f t="shared" si="476"/>
        <v>47551</v>
      </c>
      <c r="CD675" s="6">
        <f t="shared" si="477"/>
        <v>2.2835844861912968E-3</v>
      </c>
      <c r="CE675" s="19">
        <f t="shared" si="478"/>
        <v>1.6074298421066049</v>
      </c>
      <c r="CF675" s="4">
        <f t="shared" si="479"/>
        <v>3.6707018500755687E-3</v>
      </c>
      <c r="CG675" s="3">
        <f>IF('Ponderación por derecho'!$D$20="Error ponderación","",CF675/$CF$1127)</f>
        <v>2.466038633907589E-3</v>
      </c>
      <c r="CH675" s="39"/>
    </row>
    <row r="676" spans="1:86" ht="18.95" customHeight="1">
      <c r="A676" s="7">
        <v>47555</v>
      </c>
      <c r="B676" s="7" t="s">
        <v>437</v>
      </c>
      <c r="C676" s="7" t="s">
        <v>449</v>
      </c>
      <c r="D676" s="5">
        <v>0</v>
      </c>
      <c r="E676" s="5">
        <v>18118</v>
      </c>
      <c r="F676" s="5">
        <v>77.313239999999993</v>
      </c>
      <c r="G676" s="5">
        <v>60.704189999999997</v>
      </c>
      <c r="H676" s="5">
        <v>72.550690000000003</v>
      </c>
      <c r="I676" s="5">
        <v>22.39507</v>
      </c>
      <c r="J676" s="5">
        <v>39.858719999999998</v>
      </c>
      <c r="K676" s="85">
        <v>3.2536000000000002E-3</v>
      </c>
      <c r="L676" s="85">
        <v>7.4267999999999999E-3</v>
      </c>
      <c r="M676" s="85">
        <v>7.1010000000000004E-2</v>
      </c>
      <c r="N676" s="85">
        <v>3.5290000000000001E-4</v>
      </c>
      <c r="O676" s="85">
        <v>4.2893999999999996E-3</v>
      </c>
      <c r="P676" s="85">
        <v>1.85331E-2</v>
      </c>
      <c r="Q676" s="85">
        <v>4.7073000000000002E-3</v>
      </c>
      <c r="R676" s="85">
        <v>0</v>
      </c>
      <c r="S676" s="85">
        <v>0</v>
      </c>
      <c r="T676" s="5">
        <v>0.97731659999999998</v>
      </c>
      <c r="U676" s="5">
        <v>0.18280779999999999</v>
      </c>
      <c r="V676" s="5">
        <v>0.80518020000000001</v>
      </c>
      <c r="W676" s="5">
        <v>0.66768550000000004</v>
      </c>
      <c r="X676" s="5">
        <v>0.85060060000000004</v>
      </c>
      <c r="Y676" s="5">
        <v>0.79472330000000002</v>
      </c>
      <c r="Z676" s="5">
        <v>5.1737699999999998E-2</v>
      </c>
      <c r="AA676" s="5">
        <v>2.2076999999999999E-4</v>
      </c>
      <c r="AB676" s="5">
        <v>1.6558E-4</v>
      </c>
      <c r="AC676" s="5">
        <v>0.58520000000000005</v>
      </c>
      <c r="AD676" s="40">
        <v>0</v>
      </c>
      <c r="AE676" s="19">
        <v>0.84811320000000001</v>
      </c>
      <c r="AF676" s="5">
        <v>1</v>
      </c>
      <c r="AG676" s="5">
        <v>1</v>
      </c>
      <c r="AH676" s="32">
        <v>1</v>
      </c>
      <c r="AI676" s="32">
        <v>0</v>
      </c>
      <c r="AJ676" s="32">
        <v>0</v>
      </c>
      <c r="AK676" s="16"/>
      <c r="AL676" s="34">
        <f t="shared" si="450"/>
        <v>0.47960442735799264</v>
      </c>
      <c r="AM676" s="34">
        <f t="shared" si="451"/>
        <v>0.45055273897310699</v>
      </c>
      <c r="AN676" s="34">
        <f t="shared" si="452"/>
        <v>-0.22318202093230641</v>
      </c>
      <c r="AO676" s="34">
        <f t="shared" si="453"/>
        <v>0.24049946843407413</v>
      </c>
      <c r="AP676" s="34">
        <f t="shared" si="454"/>
        <v>1.1337676450468575</v>
      </c>
      <c r="AQ676" s="34">
        <f t="shared" si="455"/>
        <v>-0.30086502164096168</v>
      </c>
      <c r="AR676" s="34">
        <f t="shared" si="456"/>
        <v>-0.34919701014694154</v>
      </c>
      <c r="AS676" s="34">
        <f t="shared" si="457"/>
        <v>0.14494227444278412</v>
      </c>
      <c r="AT676" s="34">
        <f t="shared" si="458"/>
        <v>-0.14265115215249413</v>
      </c>
      <c r="AU676" s="34">
        <f t="shared" si="459"/>
        <v>-0.3209593246562214</v>
      </c>
      <c r="AV676" s="34">
        <f t="shared" si="460"/>
        <v>-0.20007918845443853</v>
      </c>
      <c r="AW676" s="34">
        <f t="shared" si="461"/>
        <v>-0.27977569575757927</v>
      </c>
      <c r="AX676" s="34">
        <f t="shared" si="462"/>
        <v>-0.20200785050292994</v>
      </c>
      <c r="AY676" s="34">
        <f t="shared" si="463"/>
        <v>-0.21011422768154267</v>
      </c>
      <c r="AZ676" s="34">
        <f t="shared" si="464"/>
        <v>0.61368571714817233</v>
      </c>
      <c r="BA676" s="34">
        <f t="shared" si="465"/>
        <v>-0.2161535444459225</v>
      </c>
      <c r="BB676" s="34">
        <f t="shared" si="466"/>
        <v>0.11742498522651711</v>
      </c>
      <c r="BC676" s="34">
        <f t="shared" si="467"/>
        <v>0.39486692148265018</v>
      </c>
      <c r="BD676" s="34">
        <f t="shared" si="468"/>
        <v>0.52183687375903143</v>
      </c>
      <c r="BE676" s="34">
        <f t="shared" si="469"/>
        <v>-1.0254145109292969</v>
      </c>
      <c r="BF676" s="34">
        <f t="shared" si="470"/>
        <v>-0.49854268404656882</v>
      </c>
      <c r="BG676" s="34">
        <f t="shared" si="471"/>
        <v>-0.24087679216670538</v>
      </c>
      <c r="BH676" s="34">
        <f t="shared" si="472"/>
        <v>-0.11093689726527119</v>
      </c>
      <c r="BI676" s="19">
        <f t="shared" si="480"/>
        <v>-0.24673352900639686</v>
      </c>
      <c r="BJ676" s="19">
        <f t="shared" si="481"/>
        <v>7.2926904684227523E-2</v>
      </c>
      <c r="BK676" s="19">
        <f t="shared" si="482"/>
        <v>0.33980454109447567</v>
      </c>
      <c r="BL676" s="19">
        <f t="shared" si="483"/>
        <v>0.16847663760274925</v>
      </c>
      <c r="BM676" s="19">
        <f t="shared" si="484"/>
        <v>0.44488173138322246</v>
      </c>
      <c r="BN676" s="19">
        <f t="shared" si="485"/>
        <v>-0.24862975734191428</v>
      </c>
      <c r="BO676" s="19">
        <f t="shared" si="486"/>
        <v>0.19146982994155573</v>
      </c>
      <c r="BP676" s="19">
        <f t="shared" si="487"/>
        <v>0.13879828842753134</v>
      </c>
      <c r="BQ676" s="19">
        <f t="shared" si="488"/>
        <v>-7.635082812337296E-2</v>
      </c>
      <c r="BR676" s="19">
        <f t="shared" si="489"/>
        <v>9.5378025032481963E-3</v>
      </c>
      <c r="BS676" s="19">
        <f t="shared" si="490"/>
        <v>5.2851100803726257E-2</v>
      </c>
      <c r="BT676" s="19">
        <f>IF(AND('[1]Ponderación por derecho'!$B$13&lt;&gt;1,'[1]Ponderación por derecho'!$B$13&lt;&gt;0),"Error ponderación",IFERROR(IF(SUM($BI$1126:$BS$1126)=0,0,SUMPRODUCT($BI$1126:$BS$1126,BI676:BS676)),""))</f>
        <v>3.5731368705049095E-2</v>
      </c>
      <c r="BU676" s="34">
        <f t="shared" si="491"/>
        <v>4.1268423905703122E-2</v>
      </c>
      <c r="BV676" s="16">
        <f t="shared" si="492"/>
        <v>0</v>
      </c>
      <c r="BW676" s="34">
        <f t="shared" si="473"/>
        <v>1.0542830683040059</v>
      </c>
      <c r="BX676" s="34">
        <f t="shared" si="474"/>
        <v>-4.9550489627895586E-2</v>
      </c>
      <c r="BY676" s="34">
        <f t="shared" si="493"/>
        <v>0.73585719375712888</v>
      </c>
      <c r="BZ676" s="34">
        <f t="shared" si="494"/>
        <v>-0.58019659081107966</v>
      </c>
      <c r="CA676" s="19">
        <f t="shared" si="475"/>
        <v>-0.4419253643307996</v>
      </c>
      <c r="CB676" s="16"/>
      <c r="CC676" s="5">
        <f t="shared" si="476"/>
        <v>47555</v>
      </c>
      <c r="CD676" s="6">
        <f t="shared" si="477"/>
        <v>2.6496307217940391E-3</v>
      </c>
      <c r="CE676" s="19">
        <f t="shared" si="478"/>
        <v>1.3723260112292661</v>
      </c>
      <c r="CF676" s="4">
        <f t="shared" si="479"/>
        <v>3.6361571596701349E-3</v>
      </c>
      <c r="CG676" s="3">
        <f>IF('Ponderación por derecho'!$D$20="Error ponderación","",CF676/$CF$1127)</f>
        <v>2.4428309355938663E-3</v>
      </c>
      <c r="CH676" s="39"/>
    </row>
    <row r="677" spans="1:86" ht="18.95" customHeight="1">
      <c r="A677" s="7">
        <v>47570</v>
      </c>
      <c r="B677" s="7" t="s">
        <v>437</v>
      </c>
      <c r="C677" s="7" t="s">
        <v>448</v>
      </c>
      <c r="D677" s="5">
        <v>0</v>
      </c>
      <c r="E677" s="5">
        <v>4185</v>
      </c>
      <c r="F677" s="5">
        <v>84.752769999999998</v>
      </c>
      <c r="G677" s="5">
        <v>63.149169999999998</v>
      </c>
      <c r="H677" s="5">
        <v>83.484049999999996</v>
      </c>
      <c r="I677" s="5">
        <v>21.818829999999998</v>
      </c>
      <c r="J677" s="5">
        <v>38.746459999999999</v>
      </c>
      <c r="K677" s="85">
        <v>8.3954000000000008E-3</v>
      </c>
      <c r="L677" s="85">
        <v>8.3414000000000006E-3</v>
      </c>
      <c r="M677" s="85">
        <v>7.6773099999999997E-2</v>
      </c>
      <c r="N677" s="85">
        <v>0</v>
      </c>
      <c r="O677" s="85">
        <v>3.9810999999999996E-3</v>
      </c>
      <c r="P677" s="85">
        <v>4.9034099999999997E-2</v>
      </c>
      <c r="Q677" s="85">
        <v>9.8750999999999995E-3</v>
      </c>
      <c r="R677" s="85">
        <v>7.4850000000000003E-4</v>
      </c>
      <c r="S677" s="85">
        <v>4.9319999999999995E-4</v>
      </c>
      <c r="T677" s="5">
        <v>0.96872619999999998</v>
      </c>
      <c r="U677" s="5">
        <v>0.22692599999999999</v>
      </c>
      <c r="V677" s="5">
        <v>0.83752859999999996</v>
      </c>
      <c r="W677" s="5">
        <v>0.7597254</v>
      </c>
      <c r="X677" s="5">
        <v>0.84096110000000002</v>
      </c>
      <c r="Y677" s="5">
        <v>0.94260109999999997</v>
      </c>
      <c r="Z677" s="5">
        <v>0.1159951</v>
      </c>
      <c r="AA677" s="5">
        <v>0</v>
      </c>
      <c r="AB677" s="5">
        <v>0</v>
      </c>
      <c r="AC677" s="5">
        <v>0.49320000000000003</v>
      </c>
      <c r="AD677" s="40">
        <v>7167.2640382317804</v>
      </c>
      <c r="AE677" s="19">
        <v>0.35377360000000002</v>
      </c>
      <c r="AF677" s="5">
        <v>1</v>
      </c>
      <c r="AG677" s="5">
        <v>1</v>
      </c>
      <c r="AH677" s="32">
        <v>1</v>
      </c>
      <c r="AI677" s="32">
        <v>0</v>
      </c>
      <c r="AJ677" s="32">
        <v>1</v>
      </c>
      <c r="AK677" s="16"/>
      <c r="AL677" s="34">
        <f t="shared" si="450"/>
        <v>0.93373489920675745</v>
      </c>
      <c r="AM677" s="34">
        <f t="shared" si="451"/>
        <v>0.69615322791206824</v>
      </c>
      <c r="AN677" s="34">
        <f t="shared" si="452"/>
        <v>1.0914858376256651</v>
      </c>
      <c r="AO677" s="34">
        <f t="shared" si="453"/>
        <v>0.18906689034310087</v>
      </c>
      <c r="AP677" s="34">
        <f t="shared" si="454"/>
        <v>1.0497588036571661</v>
      </c>
      <c r="AQ677" s="34">
        <f t="shared" si="455"/>
        <v>-0.15541363232605507</v>
      </c>
      <c r="AR677" s="34">
        <f t="shared" si="456"/>
        <v>-0.31718822091681548</v>
      </c>
      <c r="AS677" s="34">
        <f t="shared" si="457"/>
        <v>0.23461116037280366</v>
      </c>
      <c r="AT677" s="34">
        <f t="shared" si="458"/>
        <v>-0.15074875333706975</v>
      </c>
      <c r="AU677" s="34">
        <f t="shared" si="459"/>
        <v>-0.32879148706754008</v>
      </c>
      <c r="AV677" s="34">
        <f t="shared" si="460"/>
        <v>0.53840287156147559</v>
      </c>
      <c r="AW677" s="34">
        <f t="shared" si="461"/>
        <v>-0.1349994506356765</v>
      </c>
      <c r="AX677" s="34">
        <f t="shared" si="462"/>
        <v>-0.1781041224775079</v>
      </c>
      <c r="AY677" s="34">
        <f t="shared" si="463"/>
        <v>-0.19096526985168394</v>
      </c>
      <c r="AZ677" s="34">
        <f t="shared" si="464"/>
        <v>0.46445018746924971</v>
      </c>
      <c r="BA677" s="34">
        <f t="shared" si="465"/>
        <v>0.20321030299061696</v>
      </c>
      <c r="BB677" s="34">
        <f t="shared" si="466"/>
        <v>0.91089991776460411</v>
      </c>
      <c r="BC677" s="34">
        <f t="shared" si="467"/>
        <v>1.4227001086233475</v>
      </c>
      <c r="BD677" s="34">
        <f t="shared" si="468"/>
        <v>0.40631366013729325</v>
      </c>
      <c r="BE677" s="34">
        <f t="shared" si="469"/>
        <v>1.2356519111624757</v>
      </c>
      <c r="BF677" s="34">
        <f t="shared" si="470"/>
        <v>0.14432946619937975</v>
      </c>
      <c r="BG677" s="34">
        <f t="shared" si="471"/>
        <v>-0.258133953880894</v>
      </c>
      <c r="BH677" s="34">
        <f t="shared" si="472"/>
        <v>-0.11506432621005545</v>
      </c>
      <c r="BI677" s="19">
        <f t="shared" si="480"/>
        <v>0.37976083609674233</v>
      </c>
      <c r="BJ677" s="19">
        <f t="shared" si="481"/>
        <v>0.42995497491995227</v>
      </c>
      <c r="BK677" s="19">
        <f t="shared" si="482"/>
        <v>0.86368205606763626</v>
      </c>
      <c r="BL677" s="19">
        <f t="shared" si="483"/>
        <v>0.39149307293484387</v>
      </c>
      <c r="BM677" s="19">
        <f t="shared" si="484"/>
        <v>0.37576032557563971</v>
      </c>
      <c r="BN677" s="19">
        <f t="shared" si="485"/>
        <v>0.90259656064356963</v>
      </c>
      <c r="BO677" s="19">
        <f t="shared" si="486"/>
        <v>0.17283920905889136</v>
      </c>
      <c r="BP677" s="19">
        <f t="shared" si="487"/>
        <v>0.3778153883646248</v>
      </c>
      <c r="BQ677" s="19">
        <f t="shared" si="488"/>
        <v>0.29569969851815109</v>
      </c>
      <c r="BR677" s="19">
        <f t="shared" si="489"/>
        <v>0.16154522515805983</v>
      </c>
      <c r="BS677" s="19">
        <f t="shared" si="490"/>
        <v>0.20923510104833934</v>
      </c>
      <c r="BT677" s="19">
        <f>IF(AND('[1]Ponderación por derecho'!$B$13&lt;&gt;1,'[1]Ponderación por derecho'!$B$13&lt;&gt;0),"Error ponderación",IFERROR(IF(SUM($BI$1126:$BS$1126)=0,0,SUMPRODUCT($BI$1126:$BS$1126,BI677:BS677)),""))</f>
        <v>0.44318956770650703</v>
      </c>
      <c r="BU677" s="34">
        <f t="shared" si="491"/>
        <v>0.45293840099012012</v>
      </c>
      <c r="BV677" s="16">
        <f t="shared" si="492"/>
        <v>0</v>
      </c>
      <c r="BW677" s="34">
        <f t="shared" si="473"/>
        <v>-0.27744291271158139</v>
      </c>
      <c r="BX677" s="34">
        <f t="shared" si="474"/>
        <v>-4.9146960125739124E-2</v>
      </c>
      <c r="BY677" s="34">
        <f t="shared" si="493"/>
        <v>-1.3062317104792276</v>
      </c>
      <c r="BZ677" s="34">
        <f t="shared" si="494"/>
        <v>0.54427386110551601</v>
      </c>
      <c r="CA677" s="19">
        <f t="shared" si="475"/>
        <v>0.41276567033911282</v>
      </c>
      <c r="CB677" s="16"/>
      <c r="CC677" s="5">
        <f t="shared" si="476"/>
        <v>47570</v>
      </c>
      <c r="CD677" s="6">
        <f t="shared" si="477"/>
        <v>6.1202696603974245E-4</v>
      </c>
      <c r="CE677" s="19">
        <f t="shared" si="478"/>
        <v>5.5138986252558153</v>
      </c>
      <c r="CF677" s="4">
        <f t="shared" si="479"/>
        <v>3.3746546466660236E-3</v>
      </c>
      <c r="CG677" s="3">
        <f>IF('Ponderación por derecho'!$D$20="Error ponderación","",CF677/$CF$1127)</f>
        <v>2.2671491923548222E-3</v>
      </c>
      <c r="CH677" s="39"/>
    </row>
    <row r="678" spans="1:86" ht="18.95" customHeight="1">
      <c r="A678" s="7">
        <v>47605</v>
      </c>
      <c r="B678" s="7" t="s">
        <v>437</v>
      </c>
      <c r="C678" s="7" t="s">
        <v>447</v>
      </c>
      <c r="D678" s="5">
        <v>0</v>
      </c>
      <c r="E678" s="5">
        <v>7249</v>
      </c>
      <c r="F678" s="5">
        <v>84.602559999999997</v>
      </c>
      <c r="G678" s="5">
        <v>65.951589999999996</v>
      </c>
      <c r="H678" s="5">
        <v>83.854410000000001</v>
      </c>
      <c r="I678" s="5">
        <v>20.541889999999999</v>
      </c>
      <c r="J678" s="5">
        <v>39.152239999999999</v>
      </c>
      <c r="K678" s="85"/>
      <c r="L678" s="85">
        <v>0</v>
      </c>
      <c r="M678" s="85"/>
      <c r="N678" s="85"/>
      <c r="O678" s="85">
        <v>0</v>
      </c>
      <c r="P678" s="85">
        <v>0</v>
      </c>
      <c r="Q678" s="85">
        <v>0</v>
      </c>
      <c r="R678" s="85">
        <v>0</v>
      </c>
      <c r="S678" s="85">
        <v>0</v>
      </c>
      <c r="T678" s="5">
        <v>0.96530269999999996</v>
      </c>
      <c r="U678" s="5">
        <v>0.1721039</v>
      </c>
      <c r="V678" s="5">
        <v>0.84600500000000001</v>
      </c>
      <c r="W678" s="5">
        <v>0.62399780000000005</v>
      </c>
      <c r="X678" s="5">
        <v>0.87282280000000001</v>
      </c>
      <c r="Y678" s="5">
        <v>0.95147910000000002</v>
      </c>
      <c r="Z678" s="5">
        <v>5.3730999999999996E-3</v>
      </c>
      <c r="AA678" s="5">
        <v>0</v>
      </c>
      <c r="AB678" s="5">
        <v>0</v>
      </c>
      <c r="AC678" s="5">
        <v>0.52890000000000004</v>
      </c>
      <c r="AD678" s="40">
        <v>4736.6533314939988</v>
      </c>
      <c r="AE678" s="19">
        <v>0.49433959999999999</v>
      </c>
      <c r="AF678" s="5">
        <v>1</v>
      </c>
      <c r="AG678" s="5">
        <v>1</v>
      </c>
      <c r="AH678" s="32">
        <v>1</v>
      </c>
      <c r="AI678" s="32">
        <v>0</v>
      </c>
      <c r="AJ678" s="32">
        <v>1</v>
      </c>
      <c r="AK678" s="16"/>
      <c r="AL678" s="34">
        <f t="shared" si="450"/>
        <v>0.92456564548019093</v>
      </c>
      <c r="AM678" s="34">
        <f t="shared" si="451"/>
        <v>0.97765889348492474</v>
      </c>
      <c r="AN678" s="34">
        <f t="shared" si="452"/>
        <v>1.1360193010893704</v>
      </c>
      <c r="AO678" s="34">
        <f t="shared" si="453"/>
        <v>7.5092997056471752E-2</v>
      </c>
      <c r="AP678" s="34">
        <f t="shared" si="454"/>
        <v>1.080407309994811</v>
      </c>
      <c r="AQ678" s="34" t="str">
        <f t="shared" si="455"/>
        <v/>
      </c>
      <c r="AR678" s="34">
        <f t="shared" si="456"/>
        <v>-0.60911705809610017</v>
      </c>
      <c r="AS678" s="34" t="str">
        <f t="shared" si="457"/>
        <v/>
      </c>
      <c r="AT678" s="34" t="str">
        <f t="shared" si="458"/>
        <v/>
      </c>
      <c r="AU678" s="34">
        <f t="shared" si="459"/>
        <v>-0.42992876172112682</v>
      </c>
      <c r="AV678" s="34">
        <f t="shared" si="460"/>
        <v>-0.64879765232385067</v>
      </c>
      <c r="AW678" s="34">
        <f t="shared" si="461"/>
        <v>-0.41165100414070804</v>
      </c>
      <c r="AX678" s="34">
        <f t="shared" si="462"/>
        <v>-0.20200785050292994</v>
      </c>
      <c r="AY678" s="34">
        <f t="shared" si="463"/>
        <v>-0.21011422768154267</v>
      </c>
      <c r="AZ678" s="34">
        <f t="shared" si="464"/>
        <v>0.4049759096875637</v>
      </c>
      <c r="BA678" s="34">
        <f t="shared" si="465"/>
        <v>-0.31789905279793979</v>
      </c>
      <c r="BB678" s="34">
        <f t="shared" si="466"/>
        <v>1.1188178029819842</v>
      </c>
      <c r="BC678" s="34">
        <f t="shared" si="467"/>
        <v>-9.3004837720115779E-2</v>
      </c>
      <c r="BD678" s="34">
        <f t="shared" si="468"/>
        <v>0.78815566184399233</v>
      </c>
      <c r="BE678" s="34">
        <f t="shared" si="469"/>
        <v>1.3713974233037902</v>
      </c>
      <c r="BF678" s="34">
        <f t="shared" si="470"/>
        <v>-0.9624038128394129</v>
      </c>
      <c r="BG678" s="34">
        <f t="shared" si="471"/>
        <v>-0.258133953880894</v>
      </c>
      <c r="BH678" s="34">
        <f t="shared" si="472"/>
        <v>-0.11506432621005545</v>
      </c>
      <c r="BI678" s="19">
        <f t="shared" si="480"/>
        <v>0.40906012414571535</v>
      </c>
      <c r="BJ678" s="19">
        <f t="shared" si="481"/>
        <v>0.4957865461236029</v>
      </c>
      <c r="BK678" s="19">
        <f t="shared" si="482"/>
        <v>0.41578040388003756</v>
      </c>
      <c r="BL678" s="19">
        <f t="shared" si="483"/>
        <v>0.92456564548019093</v>
      </c>
      <c r="BM678" s="19">
        <f t="shared" si="484"/>
        <v>0.47954473670589221</v>
      </c>
      <c r="BN678" s="19">
        <f t="shared" si="485"/>
        <v>0.54905513882004353</v>
      </c>
      <c r="BO678" s="19">
        <f t="shared" si="486"/>
        <v>2.2805967534442473E-2</v>
      </c>
      <c r="BP678" s="19">
        <f t="shared" si="487"/>
        <v>0.36127889748863051</v>
      </c>
      <c r="BQ678" s="19">
        <f t="shared" si="488"/>
        <v>-8.2650798346921531E-2</v>
      </c>
      <c r="BR678" s="19">
        <f t="shared" si="489"/>
        <v>0.1521058213059181</v>
      </c>
      <c r="BS678" s="19">
        <f t="shared" si="490"/>
        <v>0.19979569719619761</v>
      </c>
      <c r="BT678" s="19">
        <f>IF(AND('[1]Ponderación por derecho'!$B$13&lt;&gt;1,'[1]Ponderación por derecho'!$B$13&lt;&gt;0),"Error ponderación",IFERROR(IF(SUM($BI$1126:$BS$1126)=0,0,SUMPRODUCT($BI$1126:$BS$1126,BI678:BS678)),""))</f>
        <v>0.27527683463795483</v>
      </c>
      <c r="BU678" s="34">
        <f t="shared" si="491"/>
        <v>0.28329000234723167</v>
      </c>
      <c r="BV678" s="16">
        <f t="shared" si="492"/>
        <v>0</v>
      </c>
      <c r="BW678" s="34">
        <f t="shared" si="473"/>
        <v>0.23932466905207586</v>
      </c>
      <c r="BX678" s="34">
        <f t="shared" si="474"/>
        <v>-4.9283807760093626E-2</v>
      </c>
      <c r="BY678" s="34">
        <f t="shared" si="493"/>
        <v>-0.72556152157895015</v>
      </c>
      <c r="BZ678" s="34">
        <f t="shared" si="494"/>
        <v>0.17850688676232265</v>
      </c>
      <c r="CA678" s="19">
        <f t="shared" si="475"/>
        <v>0.13475235908079727</v>
      </c>
      <c r="CB678" s="16"/>
      <c r="CC678" s="5">
        <f t="shared" si="476"/>
        <v>47605</v>
      </c>
      <c r="CD678" s="6">
        <f t="shared" si="477"/>
        <v>1.0601155261223639E-3</v>
      </c>
      <c r="CE678" s="19">
        <f t="shared" si="478"/>
        <v>4.0189869973856638</v>
      </c>
      <c r="CF678" s="4">
        <f t="shared" si="479"/>
        <v>4.2605905152124429E-3</v>
      </c>
      <c r="CG678" s="3">
        <f>IF('Ponderación por derecho'!$D$20="Error ponderación","",CF678/$CF$1127)</f>
        <v>2.8623356630170928E-3</v>
      </c>
      <c r="CH678" s="39"/>
    </row>
    <row r="679" spans="1:86" ht="18.95" customHeight="1">
      <c r="A679" s="7">
        <v>47660</v>
      </c>
      <c r="B679" s="7" t="s">
        <v>437</v>
      </c>
      <c r="C679" s="7" t="s">
        <v>446</v>
      </c>
      <c r="D679" s="5">
        <v>0</v>
      </c>
      <c r="E679" s="5">
        <v>9662</v>
      </c>
      <c r="F679" s="5">
        <v>93.756979999999999</v>
      </c>
      <c r="G679" s="5">
        <v>73.798919999999995</v>
      </c>
      <c r="H679" s="5">
        <v>78.300989999999999</v>
      </c>
      <c r="I679" s="5">
        <v>40.454979999999999</v>
      </c>
      <c r="J679" s="5">
        <v>50.99586</v>
      </c>
      <c r="K679" s="85">
        <v>8.0809999999999996E-4</v>
      </c>
      <c r="L679" s="85">
        <v>3.5910999999999998E-3</v>
      </c>
      <c r="M679" s="85">
        <v>0.1890838</v>
      </c>
      <c r="N679" s="85">
        <v>1.4798999999999999E-3</v>
      </c>
      <c r="O679" s="85">
        <v>1.5563E-3</v>
      </c>
      <c r="P679" s="85">
        <v>4.9411000000000004E-3</v>
      </c>
      <c r="Q679" s="85">
        <v>7.5935999999999998E-3</v>
      </c>
      <c r="R679" s="85">
        <v>3.6039999999999998E-4</v>
      </c>
      <c r="S679" s="85">
        <v>3.5500000000000002E-5</v>
      </c>
      <c r="T679" s="5">
        <v>0.97337589999999996</v>
      </c>
      <c r="U679" s="5">
        <v>0.23077739999999999</v>
      </c>
      <c r="V679" s="5">
        <v>0.81618740000000001</v>
      </c>
      <c r="W679" s="5">
        <v>0.58849839999999998</v>
      </c>
      <c r="X679" s="5">
        <v>0.80149099999999995</v>
      </c>
      <c r="Y679" s="5">
        <v>0.85122469999999995</v>
      </c>
      <c r="Z679" s="5">
        <v>5.4130499999999998E-2</v>
      </c>
      <c r="AA679" s="5">
        <v>5.1749999999999997E-5</v>
      </c>
      <c r="AB679" s="5">
        <v>0</v>
      </c>
      <c r="AC679" s="5">
        <v>0.4274</v>
      </c>
      <c r="AD679" s="40">
        <v>0</v>
      </c>
      <c r="AE679" s="19">
        <v>0.84811320000000001</v>
      </c>
      <c r="AF679" s="5">
        <v>1</v>
      </c>
      <c r="AG679" s="5">
        <v>0</v>
      </c>
      <c r="AH679" s="32">
        <v>1</v>
      </c>
      <c r="AI679" s="32">
        <v>0</v>
      </c>
      <c r="AJ679" s="32">
        <v>1</v>
      </c>
      <c r="AK679" s="16"/>
      <c r="AL679" s="34">
        <f t="shared" si="450"/>
        <v>1.4833779728855201</v>
      </c>
      <c r="AM679" s="34">
        <f t="shared" si="451"/>
        <v>1.7659304068982768</v>
      </c>
      <c r="AN679" s="34">
        <f t="shared" si="452"/>
        <v>0.46825543169578809</v>
      </c>
      <c r="AO679" s="34">
        <f t="shared" si="453"/>
        <v>1.852445413510684</v>
      </c>
      <c r="AP679" s="34">
        <f t="shared" si="454"/>
        <v>1.9749542630990997</v>
      </c>
      <c r="AQ679" s="34">
        <f t="shared" si="455"/>
        <v>-0.37004339741785003</v>
      </c>
      <c r="AR679" s="34">
        <f t="shared" si="456"/>
        <v>-0.48343723849812748</v>
      </c>
      <c r="AS679" s="34">
        <f t="shared" si="457"/>
        <v>1.9820691859181974</v>
      </c>
      <c r="AT679" s="34">
        <f t="shared" si="458"/>
        <v>-0.11679114496910868</v>
      </c>
      <c r="AU679" s="34">
        <f t="shared" si="459"/>
        <v>-0.39039196522182334</v>
      </c>
      <c r="AV679" s="34">
        <f t="shared" si="460"/>
        <v>-0.52916505972870187</v>
      </c>
      <c r="AW679" s="34">
        <f t="shared" si="461"/>
        <v>-0.19891581799618216</v>
      </c>
      <c r="AX679" s="34">
        <f t="shared" si="462"/>
        <v>-0.19049829328133727</v>
      </c>
      <c r="AY679" s="34">
        <f t="shared" si="463"/>
        <v>-0.20873590650765786</v>
      </c>
      <c r="AZ679" s="34">
        <f t="shared" si="464"/>
        <v>0.54522645427266792</v>
      </c>
      <c r="BA679" s="34">
        <f t="shared" si="465"/>
        <v>0.23981963705268411</v>
      </c>
      <c r="BB679" s="34">
        <f t="shared" si="466"/>
        <v>0.38742094414359624</v>
      </c>
      <c r="BC679" s="34">
        <f t="shared" si="467"/>
        <v>-0.4894357491355189</v>
      </c>
      <c r="BD679" s="34">
        <f t="shared" si="468"/>
        <v>-6.6710126778144779E-2</v>
      </c>
      <c r="BE679" s="34">
        <f t="shared" si="469"/>
        <v>-0.16150242716029334</v>
      </c>
      <c r="BF679" s="34">
        <f t="shared" si="470"/>
        <v>-0.47460358160687305</v>
      </c>
      <c r="BG679" s="34">
        <f t="shared" si="471"/>
        <v>-0.25408875698498756</v>
      </c>
      <c r="BH679" s="34">
        <f t="shared" si="472"/>
        <v>-0.11506432621005545</v>
      </c>
      <c r="BI679" s="19">
        <f t="shared" si="480"/>
        <v>0.11267722377687406</v>
      </c>
      <c r="BJ679" s="19">
        <f t="shared" si="481"/>
        <v>0.55663803751458196</v>
      </c>
      <c r="BK679" s="19">
        <f t="shared" si="482"/>
        <v>0.99200380322273285</v>
      </c>
      <c r="BL679" s="19">
        <f t="shared" si="483"/>
        <v>0.68329341395820575</v>
      </c>
      <c r="BM679" s="19">
        <f t="shared" si="484"/>
        <v>0.50595072369971061</v>
      </c>
      <c r="BN679" s="19">
        <f t="shared" si="485"/>
        <v>0.26423682866550829</v>
      </c>
      <c r="BO679" s="19">
        <f t="shared" si="486"/>
        <v>0.73291868326238996</v>
      </c>
      <c r="BP679" s="19">
        <f t="shared" si="487"/>
        <v>0.64643983980209141</v>
      </c>
      <c r="BQ679" s="19">
        <f t="shared" si="488"/>
        <v>0.26667949492366305</v>
      </c>
      <c r="BR679" s="19">
        <f t="shared" si="489"/>
        <v>0.34018443646429158</v>
      </c>
      <c r="BS679" s="19">
        <f t="shared" si="490"/>
        <v>0.38652591338926889</v>
      </c>
      <c r="BT679" s="19">
        <f>IF(AND('[1]Ponderación por derecho'!$B$13&lt;&gt;1,'[1]Ponderación por derecho'!$B$13&lt;&gt;0),"Error ponderación",IFERROR(IF(SUM($BI$1126:$BS$1126)=0,0,SUMPRODUCT($BI$1126:$BS$1126,BI679:BS679)),""))</f>
        <v>0.55705799773376385</v>
      </c>
      <c r="BU679" s="34">
        <f t="shared" si="491"/>
        <v>0.56798385619224168</v>
      </c>
      <c r="BV679" s="16">
        <f t="shared" si="492"/>
        <v>0</v>
      </c>
      <c r="BW679" s="34">
        <f t="shared" si="473"/>
        <v>-1.2299164947857733</v>
      </c>
      <c r="BX679" s="34">
        <f t="shared" si="474"/>
        <v>-4.9550489627895586E-2</v>
      </c>
      <c r="BY679" s="34">
        <f t="shared" si="493"/>
        <v>0.73585719375712888</v>
      </c>
      <c r="BZ679" s="34">
        <f t="shared" si="494"/>
        <v>0.18120326355217997</v>
      </c>
      <c r="CA679" s="19">
        <f t="shared" si="475"/>
        <v>0.13680182962442522</v>
      </c>
      <c r="CB679" s="16"/>
      <c r="CC679" s="5">
        <f t="shared" si="476"/>
        <v>47660</v>
      </c>
      <c r="CD679" s="6">
        <f t="shared" si="477"/>
        <v>1.4129998914876921E-3</v>
      </c>
      <c r="CE679" s="19">
        <f t="shared" si="478"/>
        <v>3.728847515725223</v>
      </c>
      <c r="CF679" s="4">
        <f t="shared" si="479"/>
        <v>5.2688611350938906E-3</v>
      </c>
      <c r="CG679" s="3">
        <f>IF('Ponderación por derecho'!$D$20="Error ponderación","",CF679/$CF$1127)</f>
        <v>3.5397086569611299E-3</v>
      </c>
      <c r="CH679" s="39"/>
    </row>
    <row r="680" spans="1:86" ht="18.95" customHeight="1">
      <c r="A680" s="7">
        <v>47675</v>
      </c>
      <c r="B680" s="7" t="s">
        <v>437</v>
      </c>
      <c r="C680" s="7" t="s">
        <v>445</v>
      </c>
      <c r="D680" s="5">
        <v>0</v>
      </c>
      <c r="E680" s="5">
        <v>2943</v>
      </c>
      <c r="F680" s="5">
        <v>84.203500000000005</v>
      </c>
      <c r="G680" s="5">
        <v>69.397260000000003</v>
      </c>
      <c r="H680" s="5">
        <v>79.424660000000003</v>
      </c>
      <c r="I680" s="5">
        <v>29.808219999999999</v>
      </c>
      <c r="J680" s="5">
        <v>27.45205</v>
      </c>
      <c r="K680" s="85">
        <v>3.4489E-3</v>
      </c>
      <c r="L680" s="85">
        <v>1.1739299999999999E-2</v>
      </c>
      <c r="M680" s="85">
        <v>5.6974400000000001E-2</v>
      </c>
      <c r="N680" s="85">
        <v>0</v>
      </c>
      <c r="O680" s="85">
        <v>9.4324999999999999E-3</v>
      </c>
      <c r="P680" s="85">
        <v>1.6351000000000001E-2</v>
      </c>
      <c r="Q680" s="85">
        <v>5.0375000000000003E-2</v>
      </c>
      <c r="R680" s="85">
        <v>6.7909999999999997E-4</v>
      </c>
      <c r="S680" s="85">
        <v>6.1019999999999998E-4</v>
      </c>
      <c r="T680" s="5">
        <v>0.84923610000000005</v>
      </c>
      <c r="U680" s="5">
        <v>0.14874599999999999</v>
      </c>
      <c r="V680" s="5">
        <v>0.84289420000000004</v>
      </c>
      <c r="W680" s="5">
        <v>0.60709139999999995</v>
      </c>
      <c r="X680" s="5">
        <v>0.77947529999999998</v>
      </c>
      <c r="Y680" s="5">
        <v>0.76016139999999999</v>
      </c>
      <c r="Z680" s="5">
        <v>4.6979800000000002E-2</v>
      </c>
      <c r="AA680" s="5">
        <v>0</v>
      </c>
      <c r="AB680" s="5">
        <v>0</v>
      </c>
      <c r="AC680" s="5">
        <v>0.49030000000000001</v>
      </c>
      <c r="AD680" s="40">
        <v>337290.01019367995</v>
      </c>
      <c r="AE680" s="19">
        <v>0.84811320000000001</v>
      </c>
      <c r="AF680" s="5">
        <v>1</v>
      </c>
      <c r="AG680" s="5">
        <v>1</v>
      </c>
      <c r="AH680" s="32">
        <v>1</v>
      </c>
      <c r="AI680" s="32">
        <v>0</v>
      </c>
      <c r="AJ680" s="32">
        <v>0</v>
      </c>
      <c r="AK680" s="16"/>
      <c r="AL680" s="34">
        <f t="shared" si="450"/>
        <v>0.90020586655652723</v>
      </c>
      <c r="AM680" s="34">
        <f t="shared" si="451"/>
        <v>1.3237796129682382</v>
      </c>
      <c r="AN680" s="34">
        <f t="shared" si="452"/>
        <v>0.60336969049874001</v>
      </c>
      <c r="AO680" s="34">
        <f t="shared" si="453"/>
        <v>0.9021637338011036</v>
      </c>
      <c r="AP680" s="34">
        <f t="shared" si="454"/>
        <v>0.19669360462084032</v>
      </c>
      <c r="AQ680" s="34">
        <f t="shared" si="455"/>
        <v>-0.29534036950878989</v>
      </c>
      <c r="AR680" s="34">
        <f t="shared" si="456"/>
        <v>-0.1982699343160661</v>
      </c>
      <c r="AS680" s="34">
        <f t="shared" si="457"/>
        <v>-7.3439606031159427E-2</v>
      </c>
      <c r="AT680" s="34">
        <f t="shared" si="458"/>
        <v>-0.15074875333706975</v>
      </c>
      <c r="AU680" s="34">
        <f t="shared" si="459"/>
        <v>-0.19030219037904617</v>
      </c>
      <c r="AV680" s="34">
        <f t="shared" si="460"/>
        <v>-0.25291161044587246</v>
      </c>
      <c r="AW680" s="34">
        <f t="shared" si="461"/>
        <v>0.99960781934624054</v>
      </c>
      <c r="AX680" s="34">
        <f t="shared" si="462"/>
        <v>-0.18032044675935729</v>
      </c>
      <c r="AY680" s="34">
        <f t="shared" si="463"/>
        <v>-0.18642263387014812</v>
      </c>
      <c r="AZ680" s="34">
        <f t="shared" si="464"/>
        <v>-1.6113749621032301</v>
      </c>
      <c r="BA680" s="34">
        <f t="shared" si="465"/>
        <v>-0.53992666979133375</v>
      </c>
      <c r="BB680" s="34">
        <f t="shared" si="466"/>
        <v>1.042512890833641</v>
      </c>
      <c r="BC680" s="34">
        <f t="shared" si="467"/>
        <v>-0.28180294587837756</v>
      </c>
      <c r="BD680" s="34">
        <f t="shared" si="468"/>
        <v>-0.33055414505005637</v>
      </c>
      <c r="BE680" s="34">
        <f t="shared" si="469"/>
        <v>-1.5538694350199564</v>
      </c>
      <c r="BF680" s="34">
        <f t="shared" si="470"/>
        <v>-0.54614376039972334</v>
      </c>
      <c r="BG680" s="34">
        <f t="shared" si="471"/>
        <v>-0.258133953880894</v>
      </c>
      <c r="BH680" s="34">
        <f t="shared" si="472"/>
        <v>-0.11506432621005545</v>
      </c>
      <c r="BI680" s="19">
        <f t="shared" si="480"/>
        <v>-7.7299116267127876E-2</v>
      </c>
      <c r="BJ680" s="19">
        <f t="shared" si="481"/>
        <v>0.72267418982860432</v>
      </c>
      <c r="BK680" s="19">
        <f t="shared" si="482"/>
        <v>0.18165443821566343</v>
      </c>
      <c r="BL680" s="19">
        <f t="shared" si="483"/>
        <v>0.37472855660972876</v>
      </c>
      <c r="BM680" s="19">
        <f t="shared" si="484"/>
        <v>-0.10805424360275406</v>
      </c>
      <c r="BN680" s="19">
        <f t="shared" si="485"/>
        <v>-0.30219172630310059</v>
      </c>
      <c r="BO680" s="19">
        <f t="shared" si="486"/>
        <v>9.6798863681371319E-2</v>
      </c>
      <c r="BP680" s="19">
        <f t="shared" si="487"/>
        <v>0.35994270989858496</v>
      </c>
      <c r="BQ680" s="19">
        <f t="shared" si="488"/>
        <v>5.5879824095551922E-2</v>
      </c>
      <c r="BR680" s="19">
        <f t="shared" si="489"/>
        <v>0.1518830929351617</v>
      </c>
      <c r="BS680" s="19">
        <f t="shared" si="490"/>
        <v>0.1995729688254412</v>
      </c>
      <c r="BT680" s="19">
        <f>IF(AND('[1]Ponderación por derecho'!$B$13&lt;&gt;1,'[1]Ponderación por derecho'!$B$13&lt;&gt;0),"Error ponderación",IFERROR(IF(SUM($BI$1126:$BS$1126)=0,0,SUMPRODUCT($BI$1126:$BS$1126,BI680:BS680)),""))</f>
        <v>0.10227675191547636</v>
      </c>
      <c r="BU680" s="34">
        <f t="shared" si="491"/>
        <v>0.10850166758185338</v>
      </c>
      <c r="BV680" s="16">
        <f t="shared" si="492"/>
        <v>0</v>
      </c>
      <c r="BW680" s="34">
        <f t="shared" si="473"/>
        <v>-0.31942123167837727</v>
      </c>
      <c r="BX680" s="34">
        <f t="shared" si="474"/>
        <v>-3.0560472074505327E-2</v>
      </c>
      <c r="BY680" s="34">
        <f t="shared" si="493"/>
        <v>0.73585719375712888</v>
      </c>
      <c r="BZ680" s="34">
        <f t="shared" si="494"/>
        <v>-0.12862516333474874</v>
      </c>
      <c r="CA680" s="19">
        <f t="shared" si="475"/>
        <v>-9.8693534699991689E-2</v>
      </c>
      <c r="CB680" s="16"/>
      <c r="CC680" s="5">
        <f t="shared" si="476"/>
        <v>47675</v>
      </c>
      <c r="CD680" s="6">
        <f t="shared" si="477"/>
        <v>4.3039315676343177E-4</v>
      </c>
      <c r="CE680" s="19">
        <f t="shared" si="478"/>
        <v>2.1973372504567319</v>
      </c>
      <c r="CF680" s="4">
        <f t="shared" si="479"/>
        <v>9.4571891569795237E-4</v>
      </c>
      <c r="CG680" s="3">
        <f>IF('Ponderación por derecho'!$D$20="Error ponderación","",CF680/$CF$1127)</f>
        <v>6.3534971735182801E-4</v>
      </c>
      <c r="CH680" s="39"/>
    </row>
    <row r="681" spans="1:86" ht="18.95" customHeight="1">
      <c r="A681" s="7">
        <v>47692</v>
      </c>
      <c r="B681" s="7" t="s">
        <v>437</v>
      </c>
      <c r="C681" s="7" t="s">
        <v>444</v>
      </c>
      <c r="D681" s="5">
        <v>0</v>
      </c>
      <c r="E681" s="5">
        <v>417</v>
      </c>
      <c r="F681" s="5">
        <v>87.975459999999998</v>
      </c>
      <c r="G681" s="5">
        <v>61.717089999999999</v>
      </c>
      <c r="H681" s="5">
        <v>85.509550000000004</v>
      </c>
      <c r="I681" s="5">
        <v>33.850850000000001</v>
      </c>
      <c r="J681" s="5">
        <v>44.718690000000002</v>
      </c>
      <c r="K681" s="85"/>
      <c r="L681" s="85">
        <v>3.1320000000000001E-2</v>
      </c>
      <c r="M681" s="85">
        <v>4.3490399999999999E-2</v>
      </c>
      <c r="N681" s="85">
        <v>0</v>
      </c>
      <c r="O681" s="85">
        <v>5.5304100000000002E-2</v>
      </c>
      <c r="P681" s="85">
        <v>4.8639E-3</v>
      </c>
      <c r="Q681" s="85">
        <v>8.1427100000000002E-2</v>
      </c>
      <c r="R681" s="85">
        <v>1.6934999999999999E-3</v>
      </c>
      <c r="S681" s="85">
        <v>6.4466000000000002E-3</v>
      </c>
      <c r="T681" s="5">
        <v>0.97965570000000002</v>
      </c>
      <c r="U681" s="5">
        <v>0.12519559999999999</v>
      </c>
      <c r="V681" s="5">
        <v>0.7605634</v>
      </c>
      <c r="W681" s="5">
        <v>0.5586854</v>
      </c>
      <c r="X681" s="5">
        <v>0.85446009999999994</v>
      </c>
      <c r="Y681" s="5">
        <v>0.85915490000000005</v>
      </c>
      <c r="Z681" s="5">
        <v>0.1035599</v>
      </c>
      <c r="AA681" s="5">
        <v>0</v>
      </c>
      <c r="AB681" s="5">
        <v>2.3980799999999999E-3</v>
      </c>
      <c r="AC681" s="5">
        <v>0.49230000000000002</v>
      </c>
      <c r="AD681" s="40">
        <v>507446.04316546762</v>
      </c>
      <c r="AE681" s="19">
        <v>0.58396230000000005</v>
      </c>
      <c r="AF681" s="5">
        <v>0</v>
      </c>
      <c r="AG681" s="5">
        <v>0</v>
      </c>
      <c r="AH681" s="32">
        <v>1</v>
      </c>
      <c r="AI681" s="32">
        <v>0</v>
      </c>
      <c r="AJ681" s="32">
        <v>1</v>
      </c>
      <c r="AK681" s="16"/>
      <c r="AL681" s="34">
        <f t="shared" si="450"/>
        <v>1.130457236548269</v>
      </c>
      <c r="AM681" s="34">
        <f t="shared" si="451"/>
        <v>0.55229947524345446</v>
      </c>
      <c r="AN681" s="34">
        <f t="shared" si="452"/>
        <v>1.3350394887913803</v>
      </c>
      <c r="AO681" s="34">
        <f t="shared" si="453"/>
        <v>1.2629906169885092</v>
      </c>
      <c r="AP681" s="34">
        <f t="shared" si="454"/>
        <v>1.5008404957190551</v>
      </c>
      <c r="AQ681" s="34" t="str">
        <f t="shared" si="455"/>
        <v/>
      </c>
      <c r="AR681" s="34">
        <f t="shared" si="456"/>
        <v>0.48700723524257145</v>
      </c>
      <c r="AS681" s="34">
        <f t="shared" si="457"/>
        <v>-0.28323906428806722</v>
      </c>
      <c r="AT681" s="34">
        <f t="shared" si="458"/>
        <v>-0.15074875333706975</v>
      </c>
      <c r="AU681" s="34">
        <f t="shared" si="459"/>
        <v>0.97503618544659798</v>
      </c>
      <c r="AV681" s="34">
        <f t="shared" si="460"/>
        <v>-0.53103420549550395</v>
      </c>
      <c r="AW681" s="34">
        <f t="shared" si="461"/>
        <v>1.8695343724539142</v>
      </c>
      <c r="AX681" s="34">
        <f t="shared" si="462"/>
        <v>-0.1479250670546304</v>
      </c>
      <c r="AY681" s="34">
        <f t="shared" si="463"/>
        <v>4.0181132306225505E-2</v>
      </c>
      <c r="AZ681" s="34">
        <f t="shared" si="464"/>
        <v>0.65432140669370853</v>
      </c>
      <c r="BA681" s="34">
        <f t="shared" si="465"/>
        <v>-0.76378408810553244</v>
      </c>
      <c r="BB681" s="34">
        <f t="shared" si="466"/>
        <v>-0.97698192114490756</v>
      </c>
      <c r="BC681" s="34">
        <f t="shared" si="467"/>
        <v>-0.82236517222513117</v>
      </c>
      <c r="BD681" s="34">
        <f t="shared" si="468"/>
        <v>0.56809050133028371</v>
      </c>
      <c r="BE681" s="34">
        <f t="shared" si="469"/>
        <v>-4.0248872262449109E-2</v>
      </c>
      <c r="BF681" s="34">
        <f t="shared" si="470"/>
        <v>1.9919767662893311E-2</v>
      </c>
      <c r="BG681" s="34">
        <f t="shared" si="471"/>
        <v>-0.258133953880894</v>
      </c>
      <c r="BH681" s="34">
        <f t="shared" si="472"/>
        <v>-5.5287150199014146E-2</v>
      </c>
      <c r="BI681" s="19">
        <f t="shared" si="480"/>
        <v>0.28562770034292395</v>
      </c>
      <c r="BJ681" s="19">
        <f t="shared" si="481"/>
        <v>2.0774929780372764E-2</v>
      </c>
      <c r="BK681" s="19">
        <f t="shared" si="482"/>
        <v>8.2843333450235423E-3</v>
      </c>
      <c r="BL681" s="19">
        <f t="shared" si="483"/>
        <v>0.48985424160559965</v>
      </c>
      <c r="BM681" s="19">
        <f t="shared" si="484"/>
        <v>1.0146557274986456</v>
      </c>
      <c r="BN681" s="19">
        <f t="shared" si="485"/>
        <v>0.18639138626343865</v>
      </c>
      <c r="BO681" s="19">
        <f t="shared" si="486"/>
        <v>1.2622821320453772</v>
      </c>
      <c r="BP681" s="19">
        <f t="shared" si="487"/>
        <v>0.49126608474681932</v>
      </c>
      <c r="BQ681" s="19">
        <f t="shared" si="488"/>
        <v>0.3968527121724626</v>
      </c>
      <c r="BR681" s="19">
        <f t="shared" si="489"/>
        <v>0.30416813832453354</v>
      </c>
      <c r="BS681" s="19">
        <f t="shared" si="490"/>
        <v>0.37178373955182681</v>
      </c>
      <c r="BT681" s="19">
        <f>IF(AND('[1]Ponderación por derecho'!$B$13&lt;&gt;1,'[1]Ponderación por derecho'!$B$13&lt;&gt;0),"Error ponderación",IFERROR(IF(SUM($BI$1126:$BS$1126)=0,0,SUMPRODUCT($BI$1126:$BS$1126,BI681:BS681)),""))</f>
        <v>0.69121346785779481</v>
      </c>
      <c r="BU681" s="34">
        <f t="shared" si="491"/>
        <v>0.70352605278333646</v>
      </c>
      <c r="BV681" s="16">
        <f t="shared" si="492"/>
        <v>0</v>
      </c>
      <c r="BW681" s="34">
        <f t="shared" si="473"/>
        <v>-0.29047066687369055</v>
      </c>
      <c r="BX681" s="34">
        <f t="shared" si="474"/>
        <v>-2.0980389785397416E-2</v>
      </c>
      <c r="BY681" s="34">
        <f t="shared" si="493"/>
        <v>-0.35533522120223776</v>
      </c>
      <c r="BZ681" s="34">
        <f t="shared" si="494"/>
        <v>0.22226209262044191</v>
      </c>
      <c r="CA681" s="19">
        <f t="shared" si="475"/>
        <v>0.16800995344739852</v>
      </c>
      <c r="CB681" s="16"/>
      <c r="CC681" s="5">
        <f t="shared" si="476"/>
        <v>47692</v>
      </c>
      <c r="CD681" s="6">
        <f t="shared" si="477"/>
        <v>6.0983332100017342E-5</v>
      </c>
      <c r="CE681" s="19">
        <f t="shared" si="478"/>
        <v>3.1774093959063427</v>
      </c>
      <c r="CF681" s="4">
        <f t="shared" si="479"/>
        <v>1.93769012408272E-4</v>
      </c>
      <c r="CG681" s="3">
        <f>IF('Ponderación por derecho'!$D$20="Error ponderación","",CF681/$CF$1127)</f>
        <v>1.301772495205734E-4</v>
      </c>
      <c r="CH681" s="39"/>
    </row>
    <row r="682" spans="1:86" ht="18.95" customHeight="1">
      <c r="A682" s="7">
        <v>47703</v>
      </c>
      <c r="B682" s="7" t="s">
        <v>437</v>
      </c>
      <c r="C682" s="7" t="s">
        <v>443</v>
      </c>
      <c r="D682" s="5">
        <v>0</v>
      </c>
      <c r="E682" s="5">
        <v>273</v>
      </c>
      <c r="F682" s="5">
        <v>93.782150000000001</v>
      </c>
      <c r="G682" s="5">
        <v>70.169489999999996</v>
      </c>
      <c r="H682" s="5">
        <v>91.327680000000001</v>
      </c>
      <c r="I682" s="5">
        <v>39.632770000000001</v>
      </c>
      <c r="J682" s="5">
        <v>45.344639999999998</v>
      </c>
      <c r="K682" s="85"/>
      <c r="L682" s="85">
        <v>0</v>
      </c>
      <c r="M682" s="85">
        <v>1.7687000000000001E-2</v>
      </c>
      <c r="N682" s="85">
        <v>0</v>
      </c>
      <c r="O682" s="85">
        <v>0</v>
      </c>
      <c r="P682" s="85">
        <v>0</v>
      </c>
      <c r="Q682" s="85">
        <v>2.3350099999999999E-2</v>
      </c>
      <c r="R682" s="85">
        <v>0</v>
      </c>
      <c r="S682" s="85">
        <v>0</v>
      </c>
      <c r="T682" s="5">
        <v>0.98387100000000005</v>
      </c>
      <c r="U682" s="5">
        <v>0.2483871</v>
      </c>
      <c r="V682" s="5">
        <v>0.81935480000000005</v>
      </c>
      <c r="W682" s="5">
        <v>0.57419350000000002</v>
      </c>
      <c r="X682" s="5">
        <v>0.76451610000000003</v>
      </c>
      <c r="Y682" s="5">
        <v>0.76774189999999998</v>
      </c>
      <c r="Z682" s="5">
        <v>0.13043479999999999</v>
      </c>
      <c r="AA682" s="5">
        <v>0</v>
      </c>
      <c r="AB682" s="5">
        <v>0</v>
      </c>
      <c r="AC682" s="5">
        <v>0.39500000000000002</v>
      </c>
      <c r="AD682" s="40">
        <v>171084.24908424908</v>
      </c>
      <c r="AE682" s="19">
        <v>0.6</v>
      </c>
      <c r="AF682" s="5">
        <v>0</v>
      </c>
      <c r="AG682" s="5">
        <v>0</v>
      </c>
      <c r="AH682" s="32">
        <v>1</v>
      </c>
      <c r="AI682" s="32">
        <v>0</v>
      </c>
      <c r="AJ682" s="32">
        <v>0</v>
      </c>
      <c r="AK682" s="16"/>
      <c r="AL682" s="34">
        <f t="shared" si="450"/>
        <v>1.4849144226311941</v>
      </c>
      <c r="AM682" s="34">
        <f t="shared" si="451"/>
        <v>1.4013508264641901</v>
      </c>
      <c r="AN682" s="34">
        <f t="shared" si="452"/>
        <v>2.0346330728233606</v>
      </c>
      <c r="AO682" s="34">
        <f t="shared" si="453"/>
        <v>1.7790586648778595</v>
      </c>
      <c r="AP682" s="34">
        <f t="shared" si="454"/>
        <v>1.5481184111955415</v>
      </c>
      <c r="AQ682" s="34" t="str">
        <f t="shared" si="455"/>
        <v/>
      </c>
      <c r="AR682" s="34">
        <f t="shared" si="456"/>
        <v>-0.60911705809610017</v>
      </c>
      <c r="AS682" s="34">
        <f t="shared" si="457"/>
        <v>-0.68471780510579883</v>
      </c>
      <c r="AT682" s="34">
        <f t="shared" si="458"/>
        <v>-0.15074875333706975</v>
      </c>
      <c r="AU682" s="34">
        <f t="shared" si="459"/>
        <v>-0.42992876172112682</v>
      </c>
      <c r="AV682" s="34">
        <f t="shared" si="460"/>
        <v>-0.64879765232385067</v>
      </c>
      <c r="AW682" s="34">
        <f t="shared" si="461"/>
        <v>0.24250352993974045</v>
      </c>
      <c r="AX682" s="34">
        <f t="shared" si="462"/>
        <v>-0.20200785050292994</v>
      </c>
      <c r="AY682" s="34">
        <f t="shared" si="463"/>
        <v>-0.21011422768154267</v>
      </c>
      <c r="AZ682" s="34">
        <f t="shared" si="464"/>
        <v>0.72755111989164667</v>
      </c>
      <c r="BA682" s="34">
        <f t="shared" si="465"/>
        <v>0.40720796078763322</v>
      </c>
      <c r="BB682" s="34">
        <f t="shared" si="466"/>
        <v>0.46511419949227423</v>
      </c>
      <c r="BC682" s="34">
        <f t="shared" si="467"/>
        <v>-0.64918223906791694</v>
      </c>
      <c r="BD682" s="34">
        <f t="shared" si="468"/>
        <v>-0.50983054498888059</v>
      </c>
      <c r="BE682" s="34">
        <f t="shared" si="469"/>
        <v>-1.4379628282631163</v>
      </c>
      <c r="BF682" s="34">
        <f t="shared" si="470"/>
        <v>0.28879346548827739</v>
      </c>
      <c r="BG682" s="34">
        <f t="shared" si="471"/>
        <v>-0.258133953880894</v>
      </c>
      <c r="BH682" s="34">
        <f t="shared" si="472"/>
        <v>-0.11506432621005545</v>
      </c>
      <c r="BI682" s="19">
        <f t="shared" si="480"/>
        <v>1.2209205168054968</v>
      </c>
      <c r="BJ682" s="19">
        <f t="shared" si="481"/>
        <v>0.419115989286788</v>
      </c>
      <c r="BK682" s="19">
        <f t="shared" si="482"/>
        <v>5.0338126152492779E-2</v>
      </c>
      <c r="BL682" s="19">
        <f t="shared" si="483"/>
        <v>0.6670828346470622</v>
      </c>
      <c r="BM682" s="19">
        <f t="shared" si="484"/>
        <v>0.20278636816184473</v>
      </c>
      <c r="BN682" s="19">
        <f t="shared" si="485"/>
        <v>-0.20061535265192429</v>
      </c>
      <c r="BO682" s="19">
        <f t="shared" si="486"/>
        <v>0.91637110490308216</v>
      </c>
      <c r="BP682" s="19">
        <f t="shared" si="487"/>
        <v>0.6414532860641321</v>
      </c>
      <c r="BQ682" s="19">
        <f t="shared" si="488"/>
        <v>0.5211978868126429</v>
      </c>
      <c r="BR682" s="19">
        <f t="shared" si="489"/>
        <v>0.33888874702291916</v>
      </c>
      <c r="BS682" s="19">
        <f t="shared" si="490"/>
        <v>0.38657862291319867</v>
      </c>
      <c r="BT682" s="19">
        <f>IF(AND('[1]Ponderación por derecho'!$B$13&lt;&gt;1,'[1]Ponderación por derecho'!$B$13&lt;&gt;0),"Error ponderación",IFERROR(IF(SUM($BI$1126:$BS$1126)=0,0,SUMPRODUCT($BI$1126:$BS$1126,BI682:BS682)),""))</f>
        <v>0.4818241445133214</v>
      </c>
      <c r="BU682" s="34">
        <f t="shared" si="491"/>
        <v>0.49197233229326842</v>
      </c>
      <c r="BV682" s="16">
        <f t="shared" si="492"/>
        <v>0</v>
      </c>
      <c r="BW682" s="34">
        <f t="shared" si="473"/>
        <v>-1.6989156446216971</v>
      </c>
      <c r="BX682" s="34">
        <f t="shared" si="474"/>
        <v>-3.9918147148043044E-2</v>
      </c>
      <c r="BY682" s="34">
        <f t="shared" si="493"/>
        <v>-0.28908439035746775</v>
      </c>
      <c r="BZ682" s="34">
        <f t="shared" si="494"/>
        <v>0.67597272737573588</v>
      </c>
      <c r="CA682" s="19">
        <f t="shared" si="475"/>
        <v>0.51286775846912414</v>
      </c>
      <c r="CB682" s="16"/>
      <c r="CC682" s="5">
        <f t="shared" si="476"/>
        <v>47703</v>
      </c>
      <c r="CD682" s="6">
        <f t="shared" si="477"/>
        <v>3.9924339720155238E-5</v>
      </c>
      <c r="CE682" s="19">
        <f t="shared" si="478"/>
        <v>2.7413524410905552</v>
      </c>
      <c r="CF682" s="4">
        <f t="shared" si="479"/>
        <v>1.0944668615077618E-4</v>
      </c>
      <c r="CG682" s="3">
        <f>IF('Ponderación por derecho'!$D$20="Error ponderación","",CF682/$CF$1127)</f>
        <v>7.3528106456103567E-5</v>
      </c>
      <c r="CH682" s="39"/>
    </row>
    <row r="683" spans="1:86" ht="18.95" customHeight="1">
      <c r="A683" s="7">
        <v>47707</v>
      </c>
      <c r="B683" s="7" t="s">
        <v>437</v>
      </c>
      <c r="C683" s="7" t="s">
        <v>442</v>
      </c>
      <c r="D683" s="5">
        <v>0</v>
      </c>
      <c r="E683" s="5">
        <v>817</v>
      </c>
      <c r="F683" s="5">
        <v>89.938739999999996</v>
      </c>
      <c r="G683" s="5">
        <v>64.343969999999999</v>
      </c>
      <c r="H683" s="5">
        <v>86.789069999999995</v>
      </c>
      <c r="I683" s="5">
        <v>36.297580000000004</v>
      </c>
      <c r="J683" s="5">
        <v>42.210410000000003</v>
      </c>
      <c r="K683" s="85">
        <v>5.2560999999999997E-3</v>
      </c>
      <c r="L683" s="85">
        <v>4.6384E-3</v>
      </c>
      <c r="M683" s="85">
        <v>0.1292837</v>
      </c>
      <c r="N683" s="85">
        <v>1.7501800000000001E-2</v>
      </c>
      <c r="O683" s="85">
        <v>2.2309999999999999E-3</v>
      </c>
      <c r="P683" s="85">
        <v>9.0878E-3</v>
      </c>
      <c r="Q683" s="85">
        <v>1.25075E-2</v>
      </c>
      <c r="R683" s="85">
        <v>0</v>
      </c>
      <c r="S683" s="85">
        <v>0</v>
      </c>
      <c r="T683" s="5">
        <v>0.97385619999999995</v>
      </c>
      <c r="U683" s="5">
        <v>0.1680672</v>
      </c>
      <c r="V683" s="5">
        <v>0.84126990000000001</v>
      </c>
      <c r="W683" s="5">
        <v>0.67133520000000002</v>
      </c>
      <c r="X683" s="5">
        <v>0.85060690000000005</v>
      </c>
      <c r="Y683" s="5">
        <v>0.8562092</v>
      </c>
      <c r="Z683" s="5">
        <v>7.8616400000000003E-2</v>
      </c>
      <c r="AA683" s="5">
        <v>0</v>
      </c>
      <c r="AB683" s="5">
        <v>1.2239900000000001E-3</v>
      </c>
      <c r="AC683" s="5">
        <v>0.48609999999999998</v>
      </c>
      <c r="AD683" s="40">
        <v>13702.570379436964</v>
      </c>
      <c r="AE683" s="19">
        <v>0.84811320000000001</v>
      </c>
      <c r="AF683" s="5">
        <v>1</v>
      </c>
      <c r="AG683" s="5">
        <v>0</v>
      </c>
      <c r="AH683" s="32">
        <v>1</v>
      </c>
      <c r="AI683" s="32">
        <v>0</v>
      </c>
      <c r="AJ683" s="32">
        <v>0</v>
      </c>
      <c r="AK683" s="16"/>
      <c r="AL683" s="34">
        <f t="shared" si="450"/>
        <v>1.250301537568796</v>
      </c>
      <c r="AM683" s="34">
        <f t="shared" si="451"/>
        <v>0.81617198642308708</v>
      </c>
      <c r="AN683" s="34">
        <f t="shared" si="452"/>
        <v>1.4888937310720778</v>
      </c>
      <c r="AO683" s="34">
        <f t="shared" si="453"/>
        <v>1.4813746788247697</v>
      </c>
      <c r="AP683" s="34">
        <f t="shared" si="454"/>
        <v>1.3113904600431026</v>
      </c>
      <c r="AQ683" s="34">
        <f t="shared" si="455"/>
        <v>-0.24421824286638852</v>
      </c>
      <c r="AR683" s="34">
        <f t="shared" si="456"/>
        <v>-0.44678427003026056</v>
      </c>
      <c r="AS683" s="34">
        <f t="shared" si="457"/>
        <v>1.0516309937119597</v>
      </c>
      <c r="AT683" s="34">
        <f t="shared" si="458"/>
        <v>0.25084545582191459</v>
      </c>
      <c r="AU683" s="34">
        <f t="shared" si="459"/>
        <v>-0.37325164741800654</v>
      </c>
      <c r="AV683" s="34">
        <f t="shared" si="460"/>
        <v>-0.42876626761473868</v>
      </c>
      <c r="AW683" s="34">
        <f t="shared" si="461"/>
        <v>-6.1252597495288559E-2</v>
      </c>
      <c r="AX683" s="34">
        <f t="shared" si="462"/>
        <v>-0.20200785050292994</v>
      </c>
      <c r="AY683" s="34">
        <f t="shared" si="463"/>
        <v>-0.21011422768154267</v>
      </c>
      <c r="AZ683" s="34">
        <f t="shared" si="464"/>
        <v>0.55357039924668361</v>
      </c>
      <c r="BA683" s="34">
        <f t="shared" si="465"/>
        <v>-0.35626974885868301</v>
      </c>
      <c r="BB683" s="34">
        <f t="shared" si="466"/>
        <v>1.002670384467897</v>
      </c>
      <c r="BC683" s="34">
        <f t="shared" si="467"/>
        <v>0.43562405814954558</v>
      </c>
      <c r="BD683" s="34">
        <f t="shared" si="468"/>
        <v>0.52191237521095513</v>
      </c>
      <c r="BE683" s="34">
        <f t="shared" si="469"/>
        <v>-8.5288921272887813E-2</v>
      </c>
      <c r="BF683" s="34">
        <f t="shared" si="470"/>
        <v>-0.22963096858942644</v>
      </c>
      <c r="BG683" s="34">
        <f t="shared" si="471"/>
        <v>-0.258133953880894</v>
      </c>
      <c r="BH683" s="34">
        <f t="shared" si="472"/>
        <v>-8.4553807100703607E-2</v>
      </c>
      <c r="BI683" s="19">
        <f t="shared" si="480"/>
        <v>0.29613524644900208</v>
      </c>
      <c r="BJ683" s="19">
        <f t="shared" si="481"/>
        <v>0.45735270028690783</v>
      </c>
      <c r="BK683" s="19">
        <f t="shared" si="482"/>
        <v>0.91251886314343367</v>
      </c>
      <c r="BL683" s="19">
        <f t="shared" si="483"/>
        <v>0.75057349669535534</v>
      </c>
      <c r="BM683" s="19">
        <f t="shared" si="484"/>
        <v>0.4866837292786837</v>
      </c>
      <c r="BN683" s="19">
        <f t="shared" si="485"/>
        <v>0.24541544956038985</v>
      </c>
      <c r="BO683" s="19">
        <f t="shared" si="486"/>
        <v>0.65789749352538818</v>
      </c>
      <c r="BP683" s="19">
        <f t="shared" si="487"/>
        <v>0.52414684353293306</v>
      </c>
      <c r="BQ683" s="19">
        <f t="shared" si="488"/>
        <v>0.27018544709927567</v>
      </c>
      <c r="BR683" s="19">
        <f t="shared" si="489"/>
        <v>0.26068445200211982</v>
      </c>
      <c r="BS683" s="19">
        <f t="shared" si="490"/>
        <v>0.31854450092884995</v>
      </c>
      <c r="BT683" s="19">
        <f>IF(AND('[1]Ponderación por derecho'!$B$13&lt;&gt;1,'[1]Ponderación por derecho'!$B$13&lt;&gt;0),"Error ponderación",IFERROR(IF(SUM($BI$1126:$BS$1126)=0,0,SUMPRODUCT($BI$1126:$BS$1126,BI683:BS683)),""))</f>
        <v>0.49404392168819261</v>
      </c>
      <c r="BU683" s="34">
        <f t="shared" si="491"/>
        <v>0.50431842178633546</v>
      </c>
      <c r="BV683" s="16">
        <f t="shared" si="492"/>
        <v>0</v>
      </c>
      <c r="BW683" s="34">
        <f t="shared" si="473"/>
        <v>-0.38021741776821982</v>
      </c>
      <c r="BX683" s="34">
        <f t="shared" si="474"/>
        <v>-4.8779010947330302E-2</v>
      </c>
      <c r="BY683" s="34">
        <f t="shared" si="493"/>
        <v>0.73585719375712888</v>
      </c>
      <c r="BZ683" s="34">
        <f t="shared" si="494"/>
        <v>-0.10228692168052626</v>
      </c>
      <c r="CA683" s="19">
        <f t="shared" si="475"/>
        <v>-7.8674281217194691E-2</v>
      </c>
      <c r="CB683" s="16"/>
      <c r="CC683" s="5">
        <f t="shared" si="476"/>
        <v>47707</v>
      </c>
      <c r="CD683" s="6">
        <f t="shared" si="477"/>
        <v>1.1948053315518985E-4</v>
      </c>
      <c r="CE683" s="19">
        <f t="shared" si="478"/>
        <v>2.2830910439900127</v>
      </c>
      <c r="CF683" s="4">
        <f t="shared" si="479"/>
        <v>2.7278493517776572E-4</v>
      </c>
      <c r="CG683" s="3">
        <f>IF('Ponderación por derecho'!$D$20="Error ponderación","",CF683/$CF$1127)</f>
        <v>1.8326146235017664E-4</v>
      </c>
      <c r="CH683" s="39"/>
    </row>
    <row r="684" spans="1:86" ht="18.95" customHeight="1">
      <c r="A684" s="7">
        <v>47720</v>
      </c>
      <c r="B684" s="7" t="s">
        <v>437</v>
      </c>
      <c r="C684" s="7" t="s">
        <v>441</v>
      </c>
      <c r="D684" s="5">
        <v>0</v>
      </c>
      <c r="E684" s="5">
        <v>718</v>
      </c>
      <c r="F684" s="5">
        <v>90.713440000000006</v>
      </c>
      <c r="G684" s="5">
        <v>66.523610000000005</v>
      </c>
      <c r="H684" s="5">
        <v>90.236050000000006</v>
      </c>
      <c r="I684" s="5">
        <v>22.666309999999999</v>
      </c>
      <c r="J684" s="5">
        <v>53.55151</v>
      </c>
      <c r="K684" s="85"/>
      <c r="L684" s="85">
        <v>0</v>
      </c>
      <c r="M684" s="85"/>
      <c r="N684" s="85"/>
      <c r="O684" s="85">
        <v>0</v>
      </c>
      <c r="P684" s="85">
        <v>4.9391400000000002E-2</v>
      </c>
      <c r="Q684" s="85">
        <v>0</v>
      </c>
      <c r="R684" s="85">
        <v>0</v>
      </c>
      <c r="S684" s="85">
        <v>0</v>
      </c>
      <c r="T684" s="5">
        <v>0.97103010000000001</v>
      </c>
      <c r="U684" s="5">
        <v>0.28862660000000001</v>
      </c>
      <c r="V684" s="5">
        <v>0.81115879999999996</v>
      </c>
      <c r="W684" s="5">
        <v>0.6416309</v>
      </c>
      <c r="X684" s="5">
        <v>0.87875539999999996</v>
      </c>
      <c r="Y684" s="5">
        <v>0.77896989999999999</v>
      </c>
      <c r="Z684" s="5">
        <v>0.18305089999999999</v>
      </c>
      <c r="AA684" s="5">
        <v>0</v>
      </c>
      <c r="AB684" s="5">
        <v>0</v>
      </c>
      <c r="AC684" s="5">
        <v>0.50139999999999996</v>
      </c>
      <c r="AD684" s="40">
        <v>566759.05292479112</v>
      </c>
      <c r="AE684" s="19">
        <v>0.96603779999999995</v>
      </c>
      <c r="AF684" s="5">
        <v>0</v>
      </c>
      <c r="AG684" s="5">
        <v>0</v>
      </c>
      <c r="AH684" s="32">
        <v>1</v>
      </c>
      <c r="AI684" s="32">
        <v>0</v>
      </c>
      <c r="AJ684" s="32">
        <v>1</v>
      </c>
      <c r="AK684" s="16"/>
      <c r="AL684" s="34">
        <f t="shared" si="450"/>
        <v>1.2975914707421607</v>
      </c>
      <c r="AM684" s="34">
        <f t="shared" si="451"/>
        <v>1.0351188284058104</v>
      </c>
      <c r="AN684" s="34">
        <f t="shared" si="452"/>
        <v>1.9033714227507723</v>
      </c>
      <c r="AO684" s="34">
        <f t="shared" si="453"/>
        <v>0.26470912496849641</v>
      </c>
      <c r="AP684" s="34">
        <f t="shared" si="454"/>
        <v>2.1679821482136994</v>
      </c>
      <c r="AQ684" s="34" t="str">
        <f t="shared" si="455"/>
        <v/>
      </c>
      <c r="AR684" s="34">
        <f t="shared" si="456"/>
        <v>-0.60911705809610017</v>
      </c>
      <c r="AS684" s="34" t="str">
        <f t="shared" si="457"/>
        <v/>
      </c>
      <c r="AT684" s="34" t="str">
        <f t="shared" si="458"/>
        <v/>
      </c>
      <c r="AU684" s="34">
        <f t="shared" si="459"/>
        <v>-0.42992876172112682</v>
      </c>
      <c r="AV684" s="34">
        <f t="shared" si="460"/>
        <v>0.54705372366611771</v>
      </c>
      <c r="AW684" s="34">
        <f t="shared" si="461"/>
        <v>-0.41165100414070804</v>
      </c>
      <c r="AX684" s="34">
        <f t="shared" si="462"/>
        <v>-0.20200785050292994</v>
      </c>
      <c r="AY684" s="34">
        <f t="shared" si="463"/>
        <v>-0.21011422768154267</v>
      </c>
      <c r="AZ684" s="34">
        <f t="shared" si="464"/>
        <v>0.50447436990863248</v>
      </c>
      <c r="BA684" s="34">
        <f t="shared" si="465"/>
        <v>0.78970297506570064</v>
      </c>
      <c r="BB684" s="34">
        <f t="shared" si="466"/>
        <v>0.26407425479385804</v>
      </c>
      <c r="BC684" s="34">
        <f t="shared" si="467"/>
        <v>0.10390851585991412</v>
      </c>
      <c r="BD684" s="34">
        <f t="shared" si="468"/>
        <v>0.85925406084106859</v>
      </c>
      <c r="BE684" s="34">
        <f t="shared" si="469"/>
        <v>-1.2662855799726598</v>
      </c>
      <c r="BF684" s="34">
        <f t="shared" si="470"/>
        <v>0.81519860084320694</v>
      </c>
      <c r="BG684" s="34">
        <f t="shared" si="471"/>
        <v>-0.258133953880894</v>
      </c>
      <c r="BH684" s="34">
        <f t="shared" si="472"/>
        <v>-0.11506432621005545</v>
      </c>
      <c r="BI684" s="19">
        <f t="shared" si="480"/>
        <v>1.3465371989082364</v>
      </c>
      <c r="BJ684" s="19">
        <f t="shared" si="481"/>
        <v>0.23002534170118941</v>
      </c>
      <c r="BK684" s="19">
        <f t="shared" si="482"/>
        <v>0.70074999330103749</v>
      </c>
      <c r="BL684" s="19">
        <f t="shared" si="483"/>
        <v>1.2975914707421607</v>
      </c>
      <c r="BM684" s="19">
        <f t="shared" si="484"/>
        <v>0.86576914911121372</v>
      </c>
      <c r="BN684" s="19">
        <f t="shared" si="485"/>
        <v>0.19278653814520622</v>
      </c>
      <c r="BO684" s="19">
        <f t="shared" si="486"/>
        <v>0.11917749691214029</v>
      </c>
      <c r="BP684" s="19">
        <f t="shared" si="487"/>
        <v>0.54779181011961542</v>
      </c>
      <c r="BQ684" s="19">
        <f t="shared" si="488"/>
        <v>0.63422528130127498</v>
      </c>
      <c r="BR684" s="19">
        <f t="shared" si="489"/>
        <v>0.27644776305990804</v>
      </c>
      <c r="BS684" s="19">
        <f t="shared" si="490"/>
        <v>0.32413763895018755</v>
      </c>
      <c r="BT684" s="19">
        <f>IF(AND('[1]Ponderación por derecho'!$B$13&lt;&gt;1,'[1]Ponderación por derecho'!$B$13&lt;&gt;0),"Error ponderación",IFERROR(IF(SUM($BI$1126:$BS$1126)=0,0,SUMPRODUCT($BI$1126:$BS$1126,BI684:BS684)),""))</f>
        <v>0.1634297782398699</v>
      </c>
      <c r="BU684" s="34">
        <f t="shared" si="491"/>
        <v>0.17028681513146926</v>
      </c>
      <c r="BV684" s="16">
        <f t="shared" si="492"/>
        <v>0</v>
      </c>
      <c r="BW684" s="34">
        <f t="shared" si="473"/>
        <v>-0.15874559701236707</v>
      </c>
      <c r="BX684" s="34">
        <f t="shared" si="474"/>
        <v>-1.7640963587072771E-2</v>
      </c>
      <c r="BY684" s="34">
        <f t="shared" si="493"/>
        <v>1.2229970409320479</v>
      </c>
      <c r="BZ684" s="34">
        <f t="shared" si="494"/>
        <v>-0.3488701601108693</v>
      </c>
      <c r="CA684" s="19">
        <f t="shared" si="475"/>
        <v>-0.2660980439555326</v>
      </c>
      <c r="CB684" s="16"/>
      <c r="CC684" s="5">
        <f t="shared" si="476"/>
        <v>47720</v>
      </c>
      <c r="CD684" s="6">
        <f t="shared" si="477"/>
        <v>1.0500247589403466E-4</v>
      </c>
      <c r="CE684" s="19">
        <f t="shared" si="478"/>
        <v>1.4822421711133345</v>
      </c>
      <c r="CF684" s="4">
        <f t="shared" si="479"/>
        <v>1.5563909784144949E-4</v>
      </c>
      <c r="CG684" s="3">
        <f>IF('Ponderación por derecho'!$D$20="Error ponderación","",CF684/$CF$1127)</f>
        <v>1.0456093790772905E-4</v>
      </c>
      <c r="CH684" s="39"/>
    </row>
    <row r="685" spans="1:86" ht="18.95" customHeight="1">
      <c r="A685" s="7">
        <v>47745</v>
      </c>
      <c r="B685" s="7" t="s">
        <v>437</v>
      </c>
      <c r="C685" s="7" t="s">
        <v>440</v>
      </c>
      <c r="D685" s="5">
        <v>0</v>
      </c>
      <c r="E685" s="5">
        <v>6265</v>
      </c>
      <c r="F685" s="5">
        <v>93.671570000000003</v>
      </c>
      <c r="G685" s="5">
        <v>74.83569</v>
      </c>
      <c r="H685" s="5">
        <v>78.251540000000006</v>
      </c>
      <c r="I685" s="5">
        <v>42.049689999999998</v>
      </c>
      <c r="J685" s="5">
        <v>44.137230000000002</v>
      </c>
      <c r="K685" s="85">
        <v>0.23993249999999999</v>
      </c>
      <c r="L685" s="85">
        <v>0.14106460000000001</v>
      </c>
      <c r="M685" s="85">
        <v>0.21902530000000001</v>
      </c>
      <c r="N685" s="85">
        <v>1.02056E-2</v>
      </c>
      <c r="O685" s="85">
        <v>2.40398E-2</v>
      </c>
      <c r="P685" s="85">
        <v>4.6512600000000001E-2</v>
      </c>
      <c r="Q685" s="85">
        <v>3.7914200000000002E-2</v>
      </c>
      <c r="R685" s="85">
        <v>2.47678E-2</v>
      </c>
      <c r="S685" s="85">
        <v>1.7057599999999999E-2</v>
      </c>
      <c r="T685" s="5">
        <v>0.96655139999999995</v>
      </c>
      <c r="U685" s="5">
        <v>0.14696809999999999</v>
      </c>
      <c r="V685" s="5">
        <v>0.85144350000000002</v>
      </c>
      <c r="W685" s="5">
        <v>0.79603849999999998</v>
      </c>
      <c r="X685" s="5">
        <v>0.92983280000000001</v>
      </c>
      <c r="Y685" s="5">
        <v>0.93852190000000002</v>
      </c>
      <c r="Z685" s="5">
        <v>2.0846099999999999E-2</v>
      </c>
      <c r="AA685" s="5">
        <v>0</v>
      </c>
      <c r="AB685" s="5">
        <v>0</v>
      </c>
      <c r="AC685" s="5">
        <v>0.60629999999999995</v>
      </c>
      <c r="AD685" s="40">
        <v>1596.1691939345571</v>
      </c>
      <c r="AE685" s="19">
        <v>0.84811320000000001</v>
      </c>
      <c r="AF685" s="5">
        <v>1</v>
      </c>
      <c r="AG685" s="5">
        <v>1</v>
      </c>
      <c r="AH685" s="32">
        <v>1</v>
      </c>
      <c r="AI685" s="32">
        <v>0</v>
      </c>
      <c r="AJ685" s="32">
        <v>0</v>
      </c>
      <c r="AK685" s="16"/>
      <c r="AL685" s="34">
        <f t="shared" si="450"/>
        <v>1.4781642989571131</v>
      </c>
      <c r="AM685" s="34">
        <f t="shared" si="451"/>
        <v>1.8700749066149402</v>
      </c>
      <c r="AN685" s="34">
        <f t="shared" si="452"/>
        <v>0.46230937983198017</v>
      </c>
      <c r="AO685" s="34">
        <f t="shared" si="453"/>
        <v>1.9947820208400184</v>
      </c>
      <c r="AP685" s="34">
        <f t="shared" si="454"/>
        <v>1.4569229036862121</v>
      </c>
      <c r="AQ685" s="34">
        <f t="shared" si="455"/>
        <v>6.3943146482263709</v>
      </c>
      <c r="AR685" s="34">
        <f t="shared" si="456"/>
        <v>4.3278029607449717</v>
      </c>
      <c r="AS685" s="34">
        <f t="shared" si="457"/>
        <v>2.4479332084188803</v>
      </c>
      <c r="AT685" s="34">
        <f t="shared" si="458"/>
        <v>8.3427723424916458E-2</v>
      </c>
      <c r="AU685" s="34">
        <f t="shared" si="459"/>
        <v>0.18078683326952788</v>
      </c>
      <c r="AV685" s="34">
        <f t="shared" si="460"/>
        <v>0.47735298748127741</v>
      </c>
      <c r="AW685" s="34">
        <f t="shared" si="461"/>
        <v>0.65051771616596921</v>
      </c>
      <c r="AX685" s="34">
        <f t="shared" si="462"/>
        <v>0.58896443405024002</v>
      </c>
      <c r="AY685" s="34">
        <f t="shared" si="463"/>
        <v>0.45216327247782107</v>
      </c>
      <c r="AZ685" s="34">
        <f t="shared" si="464"/>
        <v>0.42666877683112742</v>
      </c>
      <c r="BA685" s="34">
        <f t="shared" si="465"/>
        <v>-0.55682642962644535</v>
      </c>
      <c r="BB685" s="34">
        <f t="shared" si="466"/>
        <v>1.2522189424698229</v>
      </c>
      <c r="BC685" s="34">
        <f t="shared" si="467"/>
        <v>1.8282178167907712</v>
      </c>
      <c r="BD685" s="34">
        <f t="shared" si="468"/>
        <v>1.4713838799647743</v>
      </c>
      <c r="BE685" s="34">
        <f t="shared" si="469"/>
        <v>1.1732805332477607</v>
      </c>
      <c r="BF685" s="34">
        <f t="shared" si="470"/>
        <v>-0.80760201910428586</v>
      </c>
      <c r="BG685" s="34">
        <f t="shared" si="471"/>
        <v>-0.258133953880894</v>
      </c>
      <c r="BH685" s="34">
        <f t="shared" si="472"/>
        <v>-0.11506432621005545</v>
      </c>
      <c r="BI685" s="19">
        <f t="shared" si="480"/>
        <v>2.0999325328106351</v>
      </c>
      <c r="BJ685" s="19">
        <f t="shared" si="481"/>
        <v>2.4833656032765785</v>
      </c>
      <c r="BK685" s="19">
        <f t="shared" si="482"/>
        <v>1.9181051080555882</v>
      </c>
      <c r="BL685" s="19">
        <f t="shared" si="483"/>
        <v>0.78079601119101483</v>
      </c>
      <c r="BM685" s="19">
        <f t="shared" si="484"/>
        <v>1.0363645389735048</v>
      </c>
      <c r="BN685" s="19">
        <f t="shared" si="485"/>
        <v>1.0429326065620506</v>
      </c>
      <c r="BO685" s="19">
        <f t="shared" si="486"/>
        <v>1.0239895046123715</v>
      </c>
      <c r="BP685" s="19">
        <f t="shared" si="487"/>
        <v>1.0335643665036764</v>
      </c>
      <c r="BQ685" s="19">
        <f t="shared" si="488"/>
        <v>0.37424185077688277</v>
      </c>
      <c r="BR685" s="19">
        <f t="shared" si="489"/>
        <v>0.55739787251801343</v>
      </c>
      <c r="BS685" s="19">
        <f t="shared" si="490"/>
        <v>0.60508774840829294</v>
      </c>
      <c r="BT685" s="19">
        <f>IF(AND('[1]Ponderación por derecho'!$B$13&lt;&gt;1,'[1]Ponderación por derecho'!$B$13&lt;&gt;0),"Error ponderación",IFERROR(IF(SUM($BI$1126:$BS$1126)=0,0,SUMPRODUCT($BI$1126:$BS$1126,BI685:BS685)),""))</f>
        <v>1.3215476549301166</v>
      </c>
      <c r="BU685" s="34">
        <f t="shared" si="491"/>
        <v>1.3403758228542508</v>
      </c>
      <c r="BV685" s="16">
        <f t="shared" si="492"/>
        <v>1</v>
      </c>
      <c r="BW685" s="34">
        <f t="shared" si="473"/>
        <v>1.3597115269934488</v>
      </c>
      <c r="BX685" s="34">
        <f t="shared" si="474"/>
        <v>-4.9460622510296724E-2</v>
      </c>
      <c r="BY685" s="34">
        <f t="shared" si="493"/>
        <v>0.73585719375712888</v>
      </c>
      <c r="BZ685" s="34">
        <f t="shared" si="494"/>
        <v>-0.68203603274676039</v>
      </c>
      <c r="CA685" s="19">
        <f t="shared" si="475"/>
        <v>-0.51933180738126528</v>
      </c>
      <c r="CB685" s="16"/>
      <c r="CC685" s="5">
        <f t="shared" si="476"/>
        <v>47745</v>
      </c>
      <c r="CD685" s="6">
        <f t="shared" si="477"/>
        <v>9.162124115266395E-4</v>
      </c>
      <c r="CE685" s="19">
        <f t="shared" si="478"/>
        <v>2.5816920131057288</v>
      </c>
      <c r="CF685" s="4">
        <f t="shared" si="479"/>
        <v>2.3653782651466642E-3</v>
      </c>
      <c r="CG685" s="3">
        <f>IF('Ponderación por derecho'!$D$20="Error ponderación","",CF685/$CF$1127)</f>
        <v>1.5891005109927127E-3</v>
      </c>
      <c r="CH685" s="39"/>
    </row>
    <row r="686" spans="1:86" ht="18.95" customHeight="1">
      <c r="A686" s="7">
        <v>47798</v>
      </c>
      <c r="B686" s="7" t="s">
        <v>437</v>
      </c>
      <c r="C686" s="7" t="s">
        <v>439</v>
      </c>
      <c r="D686" s="5">
        <v>0</v>
      </c>
      <c r="E686" s="5">
        <v>3559</v>
      </c>
      <c r="F686" s="5">
        <v>80.285489999999996</v>
      </c>
      <c r="G686" s="5">
        <v>64.397149999999996</v>
      </c>
      <c r="H686" s="5">
        <v>76.89255</v>
      </c>
      <c r="I686" s="5">
        <v>26.286210000000001</v>
      </c>
      <c r="J686" s="5">
        <v>38.309060000000002</v>
      </c>
      <c r="K686" s="85"/>
      <c r="L686" s="85">
        <v>6.2786999999999999E-3</v>
      </c>
      <c r="M686" s="85"/>
      <c r="N686" s="85"/>
      <c r="O686" s="85">
        <v>1.4815E-3</v>
      </c>
      <c r="P686" s="85">
        <v>1.24545E-2</v>
      </c>
      <c r="Q686" s="85">
        <v>1.4136000000000001E-3</v>
      </c>
      <c r="R686" s="85">
        <v>7.8280000000000005E-4</v>
      </c>
      <c r="S686" s="85">
        <v>1.136E-4</v>
      </c>
      <c r="T686" s="5">
        <v>0.9734604</v>
      </c>
      <c r="U686" s="5">
        <v>0.1053852</v>
      </c>
      <c r="V686" s="5">
        <v>0.82787940000000004</v>
      </c>
      <c r="W686" s="5">
        <v>0.56686429999999999</v>
      </c>
      <c r="X686" s="5">
        <v>0.83767069999999999</v>
      </c>
      <c r="Y686" s="5">
        <v>0.76165939999999999</v>
      </c>
      <c r="Z686" s="5">
        <v>0.1254218</v>
      </c>
      <c r="AA686" s="5">
        <v>0</v>
      </c>
      <c r="AB686" s="5">
        <v>0</v>
      </c>
      <c r="AC686" s="5">
        <v>0.4965</v>
      </c>
      <c r="AD686" s="40">
        <v>18825.512784490023</v>
      </c>
      <c r="AE686" s="19">
        <v>0.24622640000000001</v>
      </c>
      <c r="AF686" s="5">
        <v>0</v>
      </c>
      <c r="AG686" s="5">
        <v>0</v>
      </c>
      <c r="AH686" s="32">
        <v>1</v>
      </c>
      <c r="AI686" s="32">
        <v>0</v>
      </c>
      <c r="AJ686" s="32">
        <v>0</v>
      </c>
      <c r="AK686" s="16"/>
      <c r="AL686" s="34">
        <f t="shared" si="450"/>
        <v>0.66103918129439609</v>
      </c>
      <c r="AM686" s="34">
        <f t="shared" si="451"/>
        <v>0.82151396631730844</v>
      </c>
      <c r="AN686" s="34">
        <f t="shared" si="452"/>
        <v>0.29889936926782551</v>
      </c>
      <c r="AO686" s="34">
        <f t="shared" si="453"/>
        <v>0.58780503887852265</v>
      </c>
      <c r="AP686" s="34">
        <f t="shared" si="454"/>
        <v>1.0167220431660482</v>
      </c>
      <c r="AQ686" s="34" t="str">
        <f t="shared" si="455"/>
        <v/>
      </c>
      <c r="AR686" s="34">
        <f t="shared" si="456"/>
        <v>-0.38937773496118583</v>
      </c>
      <c r="AS686" s="34" t="str">
        <f t="shared" si="457"/>
        <v/>
      </c>
      <c r="AT686" s="34" t="str">
        <f t="shared" si="458"/>
        <v/>
      </c>
      <c r="AU686" s="34">
        <f t="shared" si="459"/>
        <v>-0.39229221091876343</v>
      </c>
      <c r="AV686" s="34">
        <f t="shared" si="460"/>
        <v>-0.34725262703064053</v>
      </c>
      <c r="AW686" s="34">
        <f t="shared" si="461"/>
        <v>-0.37204891038624355</v>
      </c>
      <c r="AX686" s="34">
        <f t="shared" si="462"/>
        <v>-0.17700873453993679</v>
      </c>
      <c r="AY686" s="34">
        <f t="shared" si="463"/>
        <v>-0.20570359992511131</v>
      </c>
      <c r="AZ686" s="34">
        <f t="shared" si="464"/>
        <v>0.54669441877465563</v>
      </c>
      <c r="BA686" s="34">
        <f t="shared" si="465"/>
        <v>-0.952091080758379</v>
      </c>
      <c r="BB686" s="34">
        <f t="shared" si="466"/>
        <v>0.67421438404279865</v>
      </c>
      <c r="BC686" s="34">
        <f t="shared" si="467"/>
        <v>-0.73102929665046146</v>
      </c>
      <c r="BD686" s="34">
        <f t="shared" si="468"/>
        <v>0.36688033038979911</v>
      </c>
      <c r="BE686" s="34">
        <f t="shared" si="469"/>
        <v>-1.5309648644874392</v>
      </c>
      <c r="BF686" s="34">
        <f t="shared" si="470"/>
        <v>0.23864020548736029</v>
      </c>
      <c r="BG686" s="34">
        <f t="shared" si="471"/>
        <v>-0.258133953880894</v>
      </c>
      <c r="BH686" s="34">
        <f t="shared" si="472"/>
        <v>-0.11506432621005545</v>
      </c>
      <c r="BI686" s="19">
        <f t="shared" si="480"/>
        <v>-0.32659585574527672</v>
      </c>
      <c r="BJ686" s="19">
        <f t="shared" si="481"/>
        <v>0.36878353846630713</v>
      </c>
      <c r="BK686" s="19">
        <f t="shared" si="482"/>
        <v>-3.4995057678032682E-2</v>
      </c>
      <c r="BL686" s="19">
        <f t="shared" si="483"/>
        <v>0.66103918129439609</v>
      </c>
      <c r="BM686" s="19">
        <f t="shared" si="484"/>
        <v>0.33043672087902798</v>
      </c>
      <c r="BN686" s="19">
        <f t="shared" si="485"/>
        <v>-0.40572610340789456</v>
      </c>
      <c r="BO686" s="19">
        <f t="shared" si="486"/>
        <v>0.25415018242231158</v>
      </c>
      <c r="BP686" s="19">
        <f t="shared" si="487"/>
        <v>0.24201522337722964</v>
      </c>
      <c r="BQ686" s="19">
        <f t="shared" si="488"/>
        <v>0.23132526228554837</v>
      </c>
      <c r="BR686" s="19">
        <f t="shared" si="489"/>
        <v>6.5733875829463592E-2</v>
      </c>
      <c r="BS686" s="19">
        <f t="shared" si="490"/>
        <v>0.1134237517197431</v>
      </c>
      <c r="BT686" s="19">
        <f>IF(AND('[1]Ponderación por derecho'!$B$13&lt;&gt;1,'[1]Ponderación por derecho'!$B$13&lt;&gt;0),"Error ponderación",IFERROR(IF(SUM($BI$1126:$BS$1126)=0,0,SUMPRODUCT($BI$1126:$BS$1126,BI686:BS686)),""))</f>
        <v>7.9113967882048858E-2</v>
      </c>
      <c r="BU686" s="34">
        <f t="shared" si="491"/>
        <v>8.509945651917139E-2</v>
      </c>
      <c r="BV686" s="16">
        <f t="shared" si="492"/>
        <v>0</v>
      </c>
      <c r="BW686" s="34">
        <f t="shared" si="473"/>
        <v>-0.22967448078384883</v>
      </c>
      <c r="BX686" s="34">
        <f t="shared" si="474"/>
        <v>-4.84905803289995E-2</v>
      </c>
      <c r="BY686" s="34">
        <f t="shared" si="493"/>
        <v>-1.7505031056935465</v>
      </c>
      <c r="BZ686" s="34">
        <f t="shared" si="494"/>
        <v>0.67622272226879832</v>
      </c>
      <c r="CA686" s="19">
        <f t="shared" si="475"/>
        <v>0.5130577753730361</v>
      </c>
      <c r="CB686" s="16"/>
      <c r="CC686" s="5">
        <f t="shared" si="476"/>
        <v>47798</v>
      </c>
      <c r="CD686" s="6">
        <f t="shared" si="477"/>
        <v>5.2047884638839741E-4</v>
      </c>
      <c r="CE686" s="19">
        <f t="shared" si="478"/>
        <v>2.0458189288669639</v>
      </c>
      <c r="CF686" s="4">
        <f t="shared" si="479"/>
        <v>1.0648054760162243E-3</v>
      </c>
      <c r="CG686" s="3">
        <f>IF('Ponderación por derecho'!$D$20="Error ponderación","",CF686/$CF$1127)</f>
        <v>7.1535405181390893E-4</v>
      </c>
      <c r="CH686" s="39"/>
    </row>
    <row r="687" spans="1:86" ht="18.95" customHeight="1">
      <c r="A687" s="7">
        <v>47960</v>
      </c>
      <c r="B687" s="7" t="s">
        <v>437</v>
      </c>
      <c r="C687" s="7" t="s">
        <v>438</v>
      </c>
      <c r="D687" s="5">
        <v>0</v>
      </c>
      <c r="E687" s="5">
        <v>1852</v>
      </c>
      <c r="F687" s="5">
        <v>94.175560000000004</v>
      </c>
      <c r="G687" s="5">
        <v>73.187610000000006</v>
      </c>
      <c r="H687" s="5">
        <v>83.563919999999996</v>
      </c>
      <c r="I687" s="5">
        <v>39.81738</v>
      </c>
      <c r="J687" s="5">
        <v>50.337569999999999</v>
      </c>
      <c r="K687" s="85">
        <v>1.0907099999999999E-2</v>
      </c>
      <c r="L687" s="85">
        <v>2.12239E-2</v>
      </c>
      <c r="M687" s="85">
        <v>0.1130123</v>
      </c>
      <c r="N687" s="85">
        <v>6.9050000000000003E-4</v>
      </c>
      <c r="O687" s="85">
        <v>1.928E-3</v>
      </c>
      <c r="P687" s="85">
        <v>1.7963099999999999E-2</v>
      </c>
      <c r="Q687" s="85">
        <v>3.06723E-2</v>
      </c>
      <c r="R687" s="85">
        <v>3.1129999999999998E-4</v>
      </c>
      <c r="S687" s="85">
        <v>2.9919999999999999E-3</v>
      </c>
      <c r="T687" s="5">
        <v>0.99040680000000003</v>
      </c>
      <c r="U687" s="5">
        <v>0.18841140000000001</v>
      </c>
      <c r="V687" s="5">
        <v>0.79585570000000005</v>
      </c>
      <c r="W687" s="5">
        <v>0.60514199999999996</v>
      </c>
      <c r="X687" s="5">
        <v>0.78127400000000002</v>
      </c>
      <c r="Y687" s="5">
        <v>0.74865700000000002</v>
      </c>
      <c r="Z687" s="5">
        <v>7.2829099999999994E-2</v>
      </c>
      <c r="AA687" s="5">
        <v>0</v>
      </c>
      <c r="AB687" s="5">
        <v>0</v>
      </c>
      <c r="AC687" s="5">
        <v>0.48480000000000001</v>
      </c>
      <c r="AD687" s="40">
        <v>19775.37796976242</v>
      </c>
      <c r="AE687" s="19">
        <v>0.75377360000000004</v>
      </c>
      <c r="AF687" s="5">
        <v>0</v>
      </c>
      <c r="AG687" s="5">
        <v>0</v>
      </c>
      <c r="AH687" s="32">
        <v>1</v>
      </c>
      <c r="AI687" s="32">
        <v>0</v>
      </c>
      <c r="AJ687" s="32">
        <v>0</v>
      </c>
      <c r="AK687" s="16"/>
      <c r="AL687" s="34">
        <f t="shared" si="450"/>
        <v>1.5089293091804821</v>
      </c>
      <c r="AM687" s="34">
        <f t="shared" si="451"/>
        <v>1.704523755353776</v>
      </c>
      <c r="AN687" s="34">
        <f t="shared" si="452"/>
        <v>1.1010897033963911</v>
      </c>
      <c r="AO687" s="34">
        <f t="shared" si="453"/>
        <v>1.7955361191354162</v>
      </c>
      <c r="AP687" s="34">
        <f t="shared" si="454"/>
        <v>1.9252337119703888</v>
      </c>
      <c r="AQ687" s="34">
        <f t="shared" si="455"/>
        <v>-8.4362589006157229E-2</v>
      </c>
      <c r="AR687" s="34">
        <f t="shared" si="456"/>
        <v>0.13366813952173615</v>
      </c>
      <c r="AS687" s="34">
        <f t="shared" si="457"/>
        <v>0.79846198562226456</v>
      </c>
      <c r="AT687" s="34">
        <f t="shared" si="458"/>
        <v>-0.13490462293766634</v>
      </c>
      <c r="AU687" s="34">
        <f t="shared" si="459"/>
        <v>-0.3809491667518683</v>
      </c>
      <c r="AV687" s="34">
        <f t="shared" si="460"/>
        <v>-0.21387987611087839</v>
      </c>
      <c r="AW687" s="34">
        <f t="shared" si="461"/>
        <v>0.44763542785212035</v>
      </c>
      <c r="AX687" s="34">
        <f t="shared" si="462"/>
        <v>-0.19206632674299157</v>
      </c>
      <c r="AY687" s="34">
        <f t="shared" si="463"/>
        <v>-9.3946989589617891E-2</v>
      </c>
      <c r="AZ687" s="34">
        <f t="shared" si="464"/>
        <v>0.84109339672107253</v>
      </c>
      <c r="BA687" s="34">
        <f t="shared" si="465"/>
        <v>-0.16288874090689781</v>
      </c>
      <c r="BB687" s="34">
        <f t="shared" si="466"/>
        <v>-0.11129597186723009</v>
      </c>
      <c r="BC687" s="34">
        <f t="shared" si="467"/>
        <v>-0.30357239603001901</v>
      </c>
      <c r="BD687" s="34">
        <f t="shared" si="468"/>
        <v>-0.30899788130801326</v>
      </c>
      <c r="BE687" s="34">
        <f t="shared" si="469"/>
        <v>-1.729772867085571</v>
      </c>
      <c r="BF687" s="34">
        <f t="shared" si="470"/>
        <v>-0.28753082129305879</v>
      </c>
      <c r="BG687" s="34">
        <f t="shared" si="471"/>
        <v>-0.258133953880894</v>
      </c>
      <c r="BH687" s="34">
        <f t="shared" si="472"/>
        <v>-0.11506432621005545</v>
      </c>
      <c r="BI687" s="19">
        <f t="shared" si="480"/>
        <v>0.28461279116111204</v>
      </c>
      <c r="BJ687" s="19">
        <f t="shared" si="481"/>
        <v>0.57563197433609392</v>
      </c>
      <c r="BK687" s="19">
        <f t="shared" si="482"/>
        <v>0.66793963292424252</v>
      </c>
      <c r="BL687" s="19">
        <f t="shared" si="483"/>
        <v>0.68701234312140791</v>
      </c>
      <c r="BM687" s="19">
        <f t="shared" si="484"/>
        <v>0.41176222130350243</v>
      </c>
      <c r="BN687" s="19">
        <f t="shared" si="485"/>
        <v>-0.1449078113386558</v>
      </c>
      <c r="BO687" s="19">
        <f t="shared" si="486"/>
        <v>1.0280883145695363</v>
      </c>
      <c r="BP687" s="19">
        <f t="shared" si="487"/>
        <v>0.65843149121874522</v>
      </c>
      <c r="BQ687" s="19">
        <f t="shared" si="488"/>
        <v>0.37581716609926846</v>
      </c>
      <c r="BR687" s="19">
        <f t="shared" si="489"/>
        <v>0.38561612190332339</v>
      </c>
      <c r="BS687" s="19">
        <f t="shared" si="490"/>
        <v>0.4333059977936029</v>
      </c>
      <c r="BT687" s="19">
        <f>IF(AND('[1]Ponderación por derecho'!$B$13&lt;&gt;1,'[1]Ponderación por derecho'!$B$13&lt;&gt;0),"Error ponderación",IFERROR(IF(SUM($BI$1126:$BS$1126)=0,0,SUMPRODUCT($BI$1126:$BS$1126,BI687:BS687)),""))</f>
        <v>0.58569820875039025</v>
      </c>
      <c r="BU687" s="34">
        <f t="shared" si="491"/>
        <v>0.59692011282372326</v>
      </c>
      <c r="BV687" s="16">
        <f t="shared" si="492"/>
        <v>0</v>
      </c>
      <c r="BW687" s="34">
        <f t="shared" si="473"/>
        <v>-0.39903528489126566</v>
      </c>
      <c r="BX687" s="34">
        <f t="shared" si="474"/>
        <v>-4.8437101257587573E-2</v>
      </c>
      <c r="BY687" s="34">
        <f t="shared" si="493"/>
        <v>0.3461456464926651</v>
      </c>
      <c r="BZ687" s="34">
        <f t="shared" si="494"/>
        <v>3.3775579885396034E-2</v>
      </c>
      <c r="CA687" s="19">
        <f t="shared" si="475"/>
        <v>2.4744532540821495E-2</v>
      </c>
      <c r="CB687" s="16"/>
      <c r="CC687" s="5">
        <f t="shared" si="476"/>
        <v>47960</v>
      </c>
      <c r="CD687" s="6">
        <f t="shared" si="477"/>
        <v>2.7084204088544876E-4</v>
      </c>
      <c r="CE687" s="19">
        <f t="shared" si="478"/>
        <v>2.0429009812178247</v>
      </c>
      <c r="CF687" s="4">
        <f t="shared" si="479"/>
        <v>5.5330347107992149E-4</v>
      </c>
      <c r="CG687" s="3">
        <f>IF('Ponderación por derecho'!$D$20="Error ponderación","",CF687/$CF$1127)</f>
        <v>3.7171848646061142E-4</v>
      </c>
      <c r="CH687" s="39"/>
    </row>
    <row r="688" spans="1:86" ht="18.95" customHeight="1">
      <c r="A688" s="7">
        <v>47980</v>
      </c>
      <c r="B688" s="7" t="s">
        <v>437</v>
      </c>
      <c r="C688" s="7" t="s">
        <v>436</v>
      </c>
      <c r="D688" s="5">
        <v>0</v>
      </c>
      <c r="E688" s="5">
        <v>15950</v>
      </c>
      <c r="F688" s="5">
        <v>83.282120000000006</v>
      </c>
      <c r="G688" s="5">
        <v>62.488379999999999</v>
      </c>
      <c r="H688" s="5">
        <v>76.76437</v>
      </c>
      <c r="I688" s="5">
        <v>34.69764</v>
      </c>
      <c r="J688" s="5">
        <v>24.221689999999999</v>
      </c>
      <c r="K688" s="85">
        <v>8.0962099999999995E-2</v>
      </c>
      <c r="L688" s="85">
        <v>5.9603700000000003E-2</v>
      </c>
      <c r="M688" s="85">
        <v>0.1119513</v>
      </c>
      <c r="N688" s="85">
        <v>5.0290000000000003E-4</v>
      </c>
      <c r="O688" s="85">
        <v>1.04712E-2</v>
      </c>
      <c r="P688" s="85">
        <v>3.4665500000000002E-2</v>
      </c>
      <c r="Q688" s="85">
        <v>1.5728300000000001E-2</v>
      </c>
      <c r="R688" s="85">
        <v>0.4046708</v>
      </c>
      <c r="S688" s="85">
        <v>2.1132E-3</v>
      </c>
      <c r="T688" s="5">
        <v>0.98004539999999996</v>
      </c>
      <c r="U688" s="5">
        <v>0.24667420000000001</v>
      </c>
      <c r="V688" s="5">
        <v>0.8042262</v>
      </c>
      <c r="W688" s="5">
        <v>0.67285850000000003</v>
      </c>
      <c r="X688" s="5">
        <v>0.78471769999999996</v>
      </c>
      <c r="Y688" s="5">
        <v>0.79911580000000004</v>
      </c>
      <c r="Z688" s="5">
        <v>4.1795699999999998E-2</v>
      </c>
      <c r="AA688" s="5">
        <v>1.8809E-4</v>
      </c>
      <c r="AB688" s="5">
        <v>6.2700000000000006E-5</v>
      </c>
      <c r="AC688" s="5">
        <v>0.49419999999999997</v>
      </c>
      <c r="AD688" s="40">
        <v>2996.8652037617553</v>
      </c>
      <c r="AE688" s="19" t="s">
        <v>1121</v>
      </c>
      <c r="AF688" s="5">
        <v>1</v>
      </c>
      <c r="AG688" s="5">
        <v>0</v>
      </c>
      <c r="AH688" s="32">
        <v>1</v>
      </c>
      <c r="AI688" s="32">
        <v>0</v>
      </c>
      <c r="AJ688" s="32">
        <v>1</v>
      </c>
      <c r="AK688" s="16"/>
      <c r="AL688" s="34">
        <f t="shared" si="450"/>
        <v>0.84396216108695932</v>
      </c>
      <c r="AM688" s="34">
        <f t="shared" si="451"/>
        <v>0.6297762648751617</v>
      </c>
      <c r="AN688" s="34">
        <f t="shared" si="452"/>
        <v>0.28348652947201142</v>
      </c>
      <c r="AO688" s="34">
        <f t="shared" si="453"/>
        <v>1.3385712653323505</v>
      </c>
      <c r="AP688" s="34">
        <f t="shared" si="454"/>
        <v>-4.7295031913426315E-2</v>
      </c>
      <c r="AQ688" s="34">
        <f t="shared" si="455"/>
        <v>1.8973553071500102</v>
      </c>
      <c r="AR688" s="34">
        <f t="shared" si="456"/>
        <v>1.4768683679214665</v>
      </c>
      <c r="AS688" s="34">
        <f t="shared" si="457"/>
        <v>0.78195373694156323</v>
      </c>
      <c r="AT688" s="34">
        <f t="shared" si="458"/>
        <v>-0.13920927009614292</v>
      </c>
      <c r="AU688" s="34">
        <f t="shared" si="459"/>
        <v>-0.16391468763290049</v>
      </c>
      <c r="AV688" s="34">
        <f t="shared" si="460"/>
        <v>0.19051416864863138</v>
      </c>
      <c r="AW688" s="34">
        <f t="shared" si="461"/>
        <v>2.8978319004696849E-2</v>
      </c>
      <c r="AX688" s="34">
        <f t="shared" si="462"/>
        <v>12.72135987565599</v>
      </c>
      <c r="AY688" s="34">
        <f t="shared" si="463"/>
        <v>-0.12806723318426477</v>
      </c>
      <c r="AZ688" s="34">
        <f t="shared" si="464"/>
        <v>0.6610914157638178</v>
      </c>
      <c r="BA688" s="34">
        <f t="shared" si="465"/>
        <v>0.39092605594396224</v>
      </c>
      <c r="BB688" s="34">
        <f t="shared" si="466"/>
        <v>9.4024288881679519E-2</v>
      </c>
      <c r="BC688" s="34">
        <f t="shared" si="467"/>
        <v>0.45263514023428741</v>
      </c>
      <c r="BD688" s="34">
        <f t="shared" si="468"/>
        <v>-0.26772734956371408</v>
      </c>
      <c r="BE688" s="34">
        <f t="shared" si="469"/>
        <v>-0.95825274453137799</v>
      </c>
      <c r="BF688" s="34">
        <f t="shared" si="470"/>
        <v>-0.59800881429374997</v>
      </c>
      <c r="BG688" s="34">
        <f t="shared" si="471"/>
        <v>-0.24343132423546326</v>
      </c>
      <c r="BH688" s="34">
        <f t="shared" si="472"/>
        <v>-0.11350139714351377</v>
      </c>
      <c r="BI688" s="19">
        <f t="shared" si="480"/>
        <v>0.85725596418866123</v>
      </c>
      <c r="BJ688" s="19">
        <f t="shared" si="481"/>
        <v>0.73355630722610254</v>
      </c>
      <c r="BK688" s="19">
        <f t="shared" si="482"/>
        <v>0.69285034608760332</v>
      </c>
      <c r="BL688" s="19">
        <f t="shared" si="483"/>
        <v>0.3523764454954082</v>
      </c>
      <c r="BM688" s="19">
        <f t="shared" si="484"/>
        <v>-0.15964568970334694</v>
      </c>
      <c r="BN688" s="19">
        <f t="shared" si="485"/>
        <v>2.5407861734737597E-2</v>
      </c>
      <c r="BO688" s="19">
        <f t="shared" si="486"/>
        <v>0.67621366670028837</v>
      </c>
      <c r="BP688" s="19">
        <f t="shared" si="487"/>
        <v>6.7826610183714751</v>
      </c>
      <c r="BQ688" s="19">
        <f t="shared" si="488"/>
        <v>3.9295371202981509E-2</v>
      </c>
      <c r="BR688" s="19">
        <f t="shared" si="489"/>
        <v>0.15748786788907712</v>
      </c>
      <c r="BS688" s="19">
        <f t="shared" si="490"/>
        <v>0.20079784358639355</v>
      </c>
      <c r="BT688" s="19">
        <f>IF(AND('[1]Ponderación por derecho'!$B$13&lt;&gt;1,'[1]Ponderación por derecho'!$B$13&lt;&gt;0),"Error ponderación",IFERROR(IF(SUM($BI$1126:$BS$1126)=0,0,SUMPRODUCT($BI$1126:$BS$1126,BI688:BS688)),""))</f>
        <v>0.49244045331578601</v>
      </c>
      <c r="BU688" s="34">
        <f t="shared" si="491"/>
        <v>0.50269837882305257</v>
      </c>
      <c r="BV688" s="16">
        <f t="shared" si="492"/>
        <v>0</v>
      </c>
      <c r="BW688" s="34">
        <f t="shared" si="473"/>
        <v>-0.26296763030923886</v>
      </c>
      <c r="BX688" s="34">
        <f t="shared" si="474"/>
        <v>-4.9381760874880047E-2</v>
      </c>
      <c r="BY688" s="34" t="str">
        <f t="shared" si="493"/>
        <v/>
      </c>
      <c r="BZ688" s="34">
        <f t="shared" si="494"/>
        <v>0.15617469559205946</v>
      </c>
      <c r="CA688" s="19">
        <f t="shared" si="475"/>
        <v>0.11777803703860787</v>
      </c>
      <c r="CB688" s="16"/>
      <c r="CC688" s="5">
        <f t="shared" si="476"/>
        <v>47980</v>
      </c>
      <c r="CD688" s="6">
        <f t="shared" si="477"/>
        <v>2.3325758920750041E-3</v>
      </c>
      <c r="CE688" s="19">
        <f t="shared" si="478"/>
        <v>3.5292307124859814</v>
      </c>
      <c r="CF688" s="4">
        <f t="shared" si="479"/>
        <v>8.2321984775154903E-3</v>
      </c>
      <c r="CG688" s="3">
        <f>IF('Ponderación por derecho'!$D$20="Error ponderación","",CF688/$CF$1127)</f>
        <v>5.5305280343404895E-3</v>
      </c>
      <c r="CH688" s="39"/>
    </row>
    <row r="689" spans="1:86" ht="18.95" customHeight="1">
      <c r="A689" s="7">
        <v>50001</v>
      </c>
      <c r="B689" s="7" t="s">
        <v>408</v>
      </c>
      <c r="C689" s="7" t="s">
        <v>435</v>
      </c>
      <c r="D689" s="5">
        <v>1</v>
      </c>
      <c r="E689" s="5">
        <v>94327</v>
      </c>
      <c r="F689" s="5">
        <v>40.881729999999997</v>
      </c>
      <c r="G689" s="5">
        <v>31.177520000000001</v>
      </c>
      <c r="H689" s="5">
        <v>60.710680000000004</v>
      </c>
      <c r="I689" s="5">
        <v>18.05462</v>
      </c>
      <c r="J689" s="5">
        <v>7.9375499999999999</v>
      </c>
      <c r="K689" s="85">
        <v>2.3679999999999999E-3</v>
      </c>
      <c r="L689" s="85">
        <v>5.4632999999999999E-3</v>
      </c>
      <c r="M689" s="85">
        <v>0.29992089999999999</v>
      </c>
      <c r="N689" s="85">
        <v>2.4199999999999999E-5</v>
      </c>
      <c r="O689" s="85">
        <v>8.6727000000000002E-3</v>
      </c>
      <c r="P689" s="85">
        <v>1.8623999999999999E-3</v>
      </c>
      <c r="Q689" s="85">
        <v>1.5039000000000001E-3</v>
      </c>
      <c r="R689" s="85">
        <v>3.4797000000000001E-3</v>
      </c>
      <c r="S689" s="85">
        <v>1.7600000000000001E-5</v>
      </c>
      <c r="T689" s="5">
        <v>0.91474719999999998</v>
      </c>
      <c r="U689" s="5">
        <v>0.49480190000000002</v>
      </c>
      <c r="V689" s="5">
        <v>0.82313049999999999</v>
      </c>
      <c r="W689" s="5">
        <v>0.67399169999999997</v>
      </c>
      <c r="X689" s="5">
        <v>0.79195340000000003</v>
      </c>
      <c r="Y689" s="5">
        <v>0.89894459999999998</v>
      </c>
      <c r="Z689" s="5">
        <v>4.03612E-2</v>
      </c>
      <c r="AA689" s="5">
        <v>2.8624E-4</v>
      </c>
      <c r="AB689" s="5">
        <v>9.2232000000000002E-4</v>
      </c>
      <c r="AC689" s="5">
        <v>0.51049999999999995</v>
      </c>
      <c r="AD689" s="40">
        <v>2342913.4818238681</v>
      </c>
      <c r="AE689" s="19">
        <v>0.77735849999999995</v>
      </c>
      <c r="AF689" s="5">
        <v>1</v>
      </c>
      <c r="AG689" s="5">
        <v>1</v>
      </c>
      <c r="AH689" s="32">
        <v>1</v>
      </c>
      <c r="AI689" s="32">
        <v>0</v>
      </c>
      <c r="AJ689" s="32">
        <v>0</v>
      </c>
      <c r="AK689" s="16"/>
      <c r="AL689" s="34">
        <f t="shared" si="450"/>
        <v>-1.7442805259203706</v>
      </c>
      <c r="AM689" s="34">
        <f t="shared" si="451"/>
        <v>-2.5154284096413408</v>
      </c>
      <c r="AN689" s="34">
        <f t="shared" si="452"/>
        <v>-1.6468688465746504</v>
      </c>
      <c r="AO689" s="34">
        <f t="shared" si="453"/>
        <v>-0.14690948195979675</v>
      </c>
      <c r="AP689" s="34">
        <f t="shared" si="454"/>
        <v>-1.2772338361745956</v>
      </c>
      <c r="AQ689" s="34">
        <f t="shared" si="455"/>
        <v>-0.32591690043385163</v>
      </c>
      <c r="AR689" s="34">
        <f t="shared" si="456"/>
        <v>-0.41791476397741673</v>
      </c>
      <c r="AS689" s="34">
        <f t="shared" si="457"/>
        <v>3.7065992611752954</v>
      </c>
      <c r="AT689" s="34">
        <f t="shared" si="458"/>
        <v>-0.15019346303197842</v>
      </c>
      <c r="AU689" s="34">
        <f t="shared" si="459"/>
        <v>-0.20960441872844587</v>
      </c>
      <c r="AV689" s="34">
        <f t="shared" si="460"/>
        <v>-0.60370572128638833</v>
      </c>
      <c r="AW689" s="34">
        <f t="shared" si="461"/>
        <v>-0.36951915015277709</v>
      </c>
      <c r="AX689" s="34">
        <f t="shared" si="462"/>
        <v>-9.0881861979134296E-2</v>
      </c>
      <c r="AY689" s="34">
        <f t="shared" si="463"/>
        <v>-0.20943089098688428</v>
      </c>
      <c r="AZ689" s="34">
        <f t="shared" si="464"/>
        <v>-0.47329248534442225</v>
      </c>
      <c r="BA689" s="34">
        <f t="shared" si="465"/>
        <v>2.7494943322467003</v>
      </c>
      <c r="BB689" s="34">
        <f t="shared" si="466"/>
        <v>0.55772846488975947</v>
      </c>
      <c r="BC689" s="34">
        <f t="shared" si="467"/>
        <v>0.46528987549223294</v>
      </c>
      <c r="BD689" s="34">
        <f t="shared" si="468"/>
        <v>-0.18101213437591215</v>
      </c>
      <c r="BE689" s="34">
        <f t="shared" si="469"/>
        <v>0.56813963916458643</v>
      </c>
      <c r="BF689" s="34">
        <f t="shared" si="470"/>
        <v>-0.61236047028244256</v>
      </c>
      <c r="BG689" s="34">
        <f t="shared" si="471"/>
        <v>-0.23575912954303399</v>
      </c>
      <c r="BH689" s="34">
        <f t="shared" si="472"/>
        <v>-9.2073564859932178E-2</v>
      </c>
      <c r="BI689" s="19">
        <f t="shared" si="480"/>
        <v>0.25890286174606608</v>
      </c>
      <c r="BJ689" s="19">
        <f t="shared" si="481"/>
        <v>-0.79187156957633265</v>
      </c>
      <c r="BK689" s="19">
        <f t="shared" si="482"/>
        <v>0.80920287024905246</v>
      </c>
      <c r="BL689" s="19">
        <f t="shared" si="483"/>
        <v>-0.94723699447617449</v>
      </c>
      <c r="BM689" s="19">
        <f t="shared" si="484"/>
        <v>-0.55595012975965119</v>
      </c>
      <c r="BN689" s="19">
        <f t="shared" si="485"/>
        <v>-0.59328220268072407</v>
      </c>
      <c r="BO689" s="19">
        <f t="shared" si="486"/>
        <v>-0.32990703915233205</v>
      </c>
      <c r="BP689" s="19">
        <f t="shared" si="487"/>
        <v>-0.91758119394975246</v>
      </c>
      <c r="BQ689" s="19">
        <f t="shared" si="488"/>
        <v>-0.85535729572989927</v>
      </c>
      <c r="BR689" s="19">
        <f t="shared" si="489"/>
        <v>-0.7298235154834295</v>
      </c>
      <c r="BS689" s="19">
        <f t="shared" si="490"/>
        <v>-0.68192832725572894</v>
      </c>
      <c r="BT689" s="19">
        <f>IF(AND('[1]Ponderación por derecho'!$B$13&lt;&gt;1,'[1]Ponderación por derecho'!$B$13&lt;&gt;0),"Error ponderación",IFERROR(IF(SUM($BI$1126:$BS$1126)=0,0,SUMPRODUCT($BI$1126:$BS$1126,BI689:BS689)),""))</f>
        <v>-0.50131249429564972</v>
      </c>
      <c r="BU689" s="34">
        <f t="shared" si="491"/>
        <v>-0.50132670687489855</v>
      </c>
      <c r="BV689" s="16">
        <f t="shared" si="492"/>
        <v>0</v>
      </c>
      <c r="BW689" s="34">
        <f t="shared" si="473"/>
        <v>-2.702052715104274E-2</v>
      </c>
      <c r="BX689" s="34">
        <f t="shared" si="474"/>
        <v>8.2359637566092783E-2</v>
      </c>
      <c r="BY689" s="34">
        <f t="shared" si="493"/>
        <v>0.44357353330878074</v>
      </c>
      <c r="BZ689" s="34">
        <f t="shared" si="494"/>
        <v>-0.16630421457461028</v>
      </c>
      <c r="CA689" s="19">
        <f t="shared" si="475"/>
        <v>-0.12733274637041675</v>
      </c>
      <c r="CB689" s="16"/>
      <c r="CC689" s="5">
        <f t="shared" si="476"/>
        <v>50001</v>
      </c>
      <c r="CD689" s="6">
        <f t="shared" si="477"/>
        <v>1.3794663709828145E-2</v>
      </c>
      <c r="CE689" s="19">
        <f t="shared" si="478"/>
        <v>1.0675510593353672</v>
      </c>
      <c r="CF689" s="4">
        <f t="shared" si="479"/>
        <v>1.4726507856602183E-2</v>
      </c>
      <c r="CG689" s="3">
        <f>IF('Ponderación por derecho'!$D$20="Error ponderación","",CF689/$CF$1127)</f>
        <v>9.8935132299500118E-3</v>
      </c>
      <c r="CH689" s="39"/>
    </row>
    <row r="690" spans="1:86" ht="18.95" customHeight="1">
      <c r="A690" s="7">
        <v>50006</v>
      </c>
      <c r="B690" s="7" t="s">
        <v>408</v>
      </c>
      <c r="C690" s="7" t="s">
        <v>434</v>
      </c>
      <c r="D690" s="5">
        <v>0</v>
      </c>
      <c r="E690" s="5">
        <v>14338</v>
      </c>
      <c r="F690" s="5">
        <v>48.472610000000003</v>
      </c>
      <c r="G690" s="5">
        <v>43.454430000000002</v>
      </c>
      <c r="H690" s="5">
        <v>67.586489999999998</v>
      </c>
      <c r="I690" s="5">
        <v>12.69833</v>
      </c>
      <c r="J690" s="5">
        <v>6.9686159999999999</v>
      </c>
      <c r="K690" s="85">
        <v>1.4811599999999999E-2</v>
      </c>
      <c r="L690" s="85">
        <v>1.8851E-2</v>
      </c>
      <c r="M690" s="85">
        <v>9.4636100000000001E-2</v>
      </c>
      <c r="N690" s="85">
        <v>0</v>
      </c>
      <c r="O690" s="85">
        <v>2.3521000000000002E-3</v>
      </c>
      <c r="P690" s="85">
        <v>1.36881E-2</v>
      </c>
      <c r="Q690" s="85">
        <v>2.87906E-2</v>
      </c>
      <c r="R690" s="85">
        <v>1.9143999999999999E-3</v>
      </c>
      <c r="S690" s="85">
        <v>4.1409999999999998E-4</v>
      </c>
      <c r="T690" s="5">
        <v>0.94945760000000001</v>
      </c>
      <c r="U690" s="5">
        <v>0.37002839999999998</v>
      </c>
      <c r="V690" s="5">
        <v>0.79029150000000004</v>
      </c>
      <c r="W690" s="5">
        <v>0.5498885</v>
      </c>
      <c r="X690" s="5">
        <v>0.72790220000000005</v>
      </c>
      <c r="Y690" s="5">
        <v>0.89437650000000002</v>
      </c>
      <c r="Z690" s="5">
        <v>0.17867769999999999</v>
      </c>
      <c r="AA690" s="5">
        <v>6.9744999999999996E-4</v>
      </c>
      <c r="AB690" s="5">
        <v>8.3693999999999999E-4</v>
      </c>
      <c r="AC690" s="5">
        <v>0.50349999999999995</v>
      </c>
      <c r="AD690" s="40">
        <v>235110.96387222764</v>
      </c>
      <c r="AE690" s="19">
        <v>0.84811320000000001</v>
      </c>
      <c r="AF690" s="5">
        <v>1</v>
      </c>
      <c r="AG690" s="5">
        <v>0</v>
      </c>
      <c r="AH690" s="32">
        <v>1</v>
      </c>
      <c r="AI690" s="32">
        <v>0</v>
      </c>
      <c r="AJ690" s="32">
        <v>1</v>
      </c>
      <c r="AK690" s="16"/>
      <c r="AL690" s="34">
        <f t="shared" si="450"/>
        <v>-1.2809112114411827</v>
      </c>
      <c r="AM690" s="34">
        <f t="shared" si="451"/>
        <v>-1.2822015126280235</v>
      </c>
      <c r="AN690" s="34">
        <f t="shared" si="452"/>
        <v>-0.8200958867021606</v>
      </c>
      <c r="AO690" s="34">
        <f t="shared" si="453"/>
        <v>-0.62498771967827904</v>
      </c>
      <c r="AP690" s="34">
        <f t="shared" si="454"/>
        <v>-1.3504172849393441</v>
      </c>
      <c r="AQ690" s="34">
        <f t="shared" si="455"/>
        <v>2.6088021593254036E-2</v>
      </c>
      <c r="AR690" s="34">
        <f t="shared" si="456"/>
        <v>5.0622375292383184E-2</v>
      </c>
      <c r="AS690" s="34">
        <f t="shared" si="457"/>
        <v>0.5125440973976586</v>
      </c>
      <c r="AT690" s="34">
        <f t="shared" si="458"/>
        <v>-0.15074875333706975</v>
      </c>
      <c r="AU690" s="34">
        <f t="shared" si="459"/>
        <v>-0.37017518011988559</v>
      </c>
      <c r="AV690" s="34">
        <f t="shared" si="460"/>
        <v>-0.31738503353417707</v>
      </c>
      <c r="AW690" s="34">
        <f t="shared" si="461"/>
        <v>0.39491948287633089</v>
      </c>
      <c r="AX690" s="34">
        <f t="shared" si="462"/>
        <v>-0.14087051325260536</v>
      </c>
      <c r="AY690" s="34">
        <f t="shared" si="463"/>
        <v>-0.19403640238279066</v>
      </c>
      <c r="AZ690" s="34">
        <f t="shared" si="464"/>
        <v>0.12970911287769576</v>
      </c>
      <c r="BA690" s="34">
        <f t="shared" si="465"/>
        <v>1.5634646434080104</v>
      </c>
      <c r="BB690" s="34">
        <f t="shared" si="466"/>
        <v>-0.24778041065333534</v>
      </c>
      <c r="BC690" s="34">
        <f t="shared" si="467"/>
        <v>-0.92060241242158947</v>
      </c>
      <c r="BD690" s="34">
        <f t="shared" si="468"/>
        <v>-0.94862461016082378</v>
      </c>
      <c r="BE690" s="34">
        <f t="shared" si="469"/>
        <v>0.49829293112080059</v>
      </c>
      <c r="BF690" s="34">
        <f t="shared" si="470"/>
        <v>0.77144630947356585</v>
      </c>
      <c r="BG690" s="34">
        <f t="shared" si="471"/>
        <v>-0.20361564325190973</v>
      </c>
      <c r="BH690" s="34">
        <f t="shared" si="472"/>
        <v>-9.4201840517050661E-2</v>
      </c>
      <c r="BI690" s="19">
        <f t="shared" si="480"/>
        <v>0.25648559276636795</v>
      </c>
      <c r="BJ690" s="19">
        <f t="shared" si="481"/>
        <v>-0.49311984932965852</v>
      </c>
      <c r="BK690" s="19">
        <f t="shared" si="482"/>
        <v>-0.56298984215503778</v>
      </c>
      <c r="BL690" s="19">
        <f t="shared" si="483"/>
        <v>-0.71582998238912621</v>
      </c>
      <c r="BM690" s="19">
        <f t="shared" si="484"/>
        <v>-0.88973902507335134</v>
      </c>
      <c r="BN690" s="19">
        <f t="shared" si="485"/>
        <v>-0.36666777128485301</v>
      </c>
      <c r="BO690" s="19">
        <f t="shared" si="486"/>
        <v>-3.345304130808413E-2</v>
      </c>
      <c r="BP690" s="19">
        <f t="shared" si="487"/>
        <v>-0.71089086234689403</v>
      </c>
      <c r="BQ690" s="19">
        <f t="shared" si="488"/>
        <v>-0.23450043478346919</v>
      </c>
      <c r="BR690" s="19">
        <f t="shared" si="489"/>
        <v>-0.55952108569196113</v>
      </c>
      <c r="BS690" s="19">
        <f t="shared" si="490"/>
        <v>-0.52304981811367468</v>
      </c>
      <c r="BT690" s="19">
        <f>IF(AND('[1]Ponderación por derecho'!$B$13&lt;&gt;1,'[1]Ponderación por derecho'!$B$13&lt;&gt;0),"Error ponderación",IFERROR(IF(SUM($BI$1126:$BS$1126)=0,0,SUMPRODUCT($BI$1126:$BS$1126,BI690:BS690)),""))</f>
        <v>-0.22535082190542965</v>
      </c>
      <c r="BU690" s="34">
        <f t="shared" si="491"/>
        <v>-0.22251249813528545</v>
      </c>
      <c r="BV690" s="16">
        <f t="shared" si="492"/>
        <v>0</v>
      </c>
      <c r="BW690" s="34">
        <f t="shared" si="473"/>
        <v>-0.12834750396744618</v>
      </c>
      <c r="BX690" s="34">
        <f t="shared" si="474"/>
        <v>-3.631333111150687E-2</v>
      </c>
      <c r="BY690" s="34">
        <f t="shared" si="493"/>
        <v>0.73585719375712888</v>
      </c>
      <c r="BZ690" s="34">
        <f t="shared" si="494"/>
        <v>-0.19039878622605863</v>
      </c>
      <c r="CA690" s="19">
        <f t="shared" si="475"/>
        <v>-0.14564662410691434</v>
      </c>
      <c r="CB690" s="16"/>
      <c r="CC690" s="5">
        <f t="shared" si="476"/>
        <v>50006</v>
      </c>
      <c r="CD690" s="6">
        <f t="shared" si="477"/>
        <v>2.0968321718226588E-3</v>
      </c>
      <c r="CE690" s="19">
        <f t="shared" si="478"/>
        <v>1.5267116176985041</v>
      </c>
      <c r="CF690" s="4">
        <f t="shared" si="479"/>
        <v>3.201258037085639E-3</v>
      </c>
      <c r="CG690" s="3">
        <f>IF('Ponderación por derecho'!$D$20="Error ponderación","",CF690/$CF$1127)</f>
        <v>2.1506584623313483E-3</v>
      </c>
      <c r="CH690" s="39"/>
    </row>
    <row r="691" spans="1:86" ht="18.95" customHeight="1">
      <c r="A691" s="7">
        <v>50110</v>
      </c>
      <c r="B691" s="7" t="s">
        <v>408</v>
      </c>
      <c r="C691" s="7" t="s">
        <v>433</v>
      </c>
      <c r="D691" s="5">
        <v>0</v>
      </c>
      <c r="E691" s="5">
        <v>1388</v>
      </c>
      <c r="F691" s="5">
        <v>59.314030000000002</v>
      </c>
      <c r="G691" s="5">
        <v>54.723500000000001</v>
      </c>
      <c r="H691" s="5">
        <v>63.306449999999998</v>
      </c>
      <c r="I691" s="5">
        <v>11.290319999999999</v>
      </c>
      <c r="J691" s="5">
        <v>19.239629999999998</v>
      </c>
      <c r="K691" s="85">
        <v>2.36256E-2</v>
      </c>
      <c r="L691" s="85">
        <v>4.4466000000000002E-3</v>
      </c>
      <c r="M691" s="85">
        <v>1.2226799999999999E-2</v>
      </c>
      <c r="N691" s="85">
        <v>0</v>
      </c>
      <c r="O691" s="85">
        <v>5.5018999999999997E-3</v>
      </c>
      <c r="P691" s="85">
        <v>4.9177999999999999E-2</v>
      </c>
      <c r="Q691" s="85">
        <v>1.8713E-2</v>
      </c>
      <c r="R691" s="85">
        <v>2.6850000000000002E-4</v>
      </c>
      <c r="S691" s="85">
        <v>7.4100000000000001E-4</v>
      </c>
      <c r="T691" s="5">
        <v>0.96982400000000002</v>
      </c>
      <c r="U691" s="5">
        <v>0.43419950000000002</v>
      </c>
      <c r="V691" s="5">
        <v>0.77200340000000001</v>
      </c>
      <c r="W691" s="5">
        <v>0.54484489999999997</v>
      </c>
      <c r="X691" s="5">
        <v>0.78960600000000003</v>
      </c>
      <c r="Y691" s="5">
        <v>0.85917849999999996</v>
      </c>
      <c r="Z691" s="5">
        <v>0.18958030000000001</v>
      </c>
      <c r="AA691" s="5">
        <v>3.6023000000000001E-4</v>
      </c>
      <c r="AB691" s="5">
        <v>8.6455300000000002E-3</v>
      </c>
      <c r="AC691" s="5">
        <v>0.32329999999999998</v>
      </c>
      <c r="AD691" s="40">
        <v>198394.09221902018</v>
      </c>
      <c r="AE691" s="19">
        <v>0.84811320000000001</v>
      </c>
      <c r="AF691" s="5">
        <v>1</v>
      </c>
      <c r="AG691" s="5">
        <v>0</v>
      </c>
      <c r="AH691" s="32">
        <v>1</v>
      </c>
      <c r="AI691" s="32">
        <v>0</v>
      </c>
      <c r="AJ691" s="32">
        <v>0</v>
      </c>
      <c r="AK691" s="16"/>
      <c r="AL691" s="34">
        <f t="shared" si="450"/>
        <v>-0.619119514907849</v>
      </c>
      <c r="AM691" s="34">
        <f t="shared" si="451"/>
        <v>-0.15021307023283911</v>
      </c>
      <c r="AN691" s="34">
        <f t="shared" si="452"/>
        <v>-1.3347438102446456</v>
      </c>
      <c r="AO691" s="34">
        <f t="shared" si="453"/>
        <v>-0.75066032879578404</v>
      </c>
      <c r="AP691" s="34">
        <f t="shared" si="454"/>
        <v>-0.4235893231168551</v>
      </c>
      <c r="AQ691" s="34">
        <f t="shared" si="455"/>
        <v>0.27541871228942794</v>
      </c>
      <c r="AR691" s="34">
        <f t="shared" si="456"/>
        <v>-0.45349680641156193</v>
      </c>
      <c r="AS691" s="34">
        <f t="shared" si="457"/>
        <v>-0.769673827204165</v>
      </c>
      <c r="AT691" s="34">
        <f t="shared" si="458"/>
        <v>-0.15074875333706975</v>
      </c>
      <c r="AU691" s="34">
        <f t="shared" si="459"/>
        <v>-0.29015654514365596</v>
      </c>
      <c r="AV691" s="34">
        <f t="shared" si="460"/>
        <v>0.54188693990140846</v>
      </c>
      <c r="AW691" s="34">
        <f t="shared" si="461"/>
        <v>0.11259487901385803</v>
      </c>
      <c r="AX691" s="34">
        <f t="shared" si="462"/>
        <v>-0.19343316650182665</v>
      </c>
      <c r="AY691" s="34">
        <f t="shared" si="463"/>
        <v>-0.1813441997984824</v>
      </c>
      <c r="AZ691" s="34">
        <f t="shared" si="464"/>
        <v>0.48352156534240193</v>
      </c>
      <c r="BA691" s="34">
        <f t="shared" si="465"/>
        <v>2.1734405578885405</v>
      </c>
      <c r="BB691" s="34">
        <f t="shared" si="466"/>
        <v>-0.69636979726132331</v>
      </c>
      <c r="BC691" s="34">
        <f t="shared" si="467"/>
        <v>-0.97692558816018604</v>
      </c>
      <c r="BD691" s="34">
        <f t="shared" si="468"/>
        <v>-0.20914421504977154</v>
      </c>
      <c r="BE691" s="34">
        <f t="shared" si="469"/>
        <v>-3.9888025890910291E-2</v>
      </c>
      <c r="BF691" s="34">
        <f t="shared" si="470"/>
        <v>0.88052289684360396</v>
      </c>
      <c r="BG691" s="34">
        <f t="shared" si="471"/>
        <v>-0.22997547508258731</v>
      </c>
      <c r="BH691" s="34">
        <f t="shared" si="472"/>
        <v>0.10044365038736329</v>
      </c>
      <c r="BI691" s="19">
        <f t="shared" si="480"/>
        <v>0.3713718199777743</v>
      </c>
      <c r="BJ691" s="19">
        <f t="shared" si="481"/>
        <v>-0.43335989130190811</v>
      </c>
      <c r="BK691" s="19">
        <f t="shared" si="482"/>
        <v>-0.78857297675740001</v>
      </c>
      <c r="BL691" s="19">
        <f t="shared" si="483"/>
        <v>-0.38493413412245936</v>
      </c>
      <c r="BM691" s="19">
        <f t="shared" si="484"/>
        <v>-0.30763002777009418</v>
      </c>
      <c r="BN691" s="19">
        <f t="shared" si="485"/>
        <v>-3.9040200299116944E-2</v>
      </c>
      <c r="BO691" s="19">
        <f t="shared" si="486"/>
        <v>-5.1514628146508035E-2</v>
      </c>
      <c r="BP691" s="19">
        <f t="shared" si="487"/>
        <v>-0.40627634070483781</v>
      </c>
      <c r="BQ691" s="19">
        <f t="shared" si="488"/>
        <v>2.6686394045757528E-2</v>
      </c>
      <c r="BR691" s="19">
        <f t="shared" si="489"/>
        <v>-0.34347972992963954</v>
      </c>
      <c r="BS691" s="19">
        <f t="shared" si="490"/>
        <v>-0.23334002143965604</v>
      </c>
      <c r="BT691" s="19">
        <f>IF(AND('[1]Ponderación por derecho'!$B$13&lt;&gt;1,'[1]Ponderación por derecho'!$B$13&lt;&gt;0),"Error ponderación",IFERROR(IF(SUM($BI$1126:$BS$1126)=0,0,SUMPRODUCT($BI$1126:$BS$1126,BI691:BS691)),""))</f>
        <v>-0.12414135242337072</v>
      </c>
      <c r="BU691" s="34">
        <f t="shared" si="491"/>
        <v>-0.12025685550860186</v>
      </c>
      <c r="BV691" s="16">
        <f t="shared" si="492"/>
        <v>0</v>
      </c>
      <c r="BW691" s="34">
        <f t="shared" si="473"/>
        <v>-2.736793392869715</v>
      </c>
      <c r="BX691" s="34">
        <f t="shared" si="474"/>
        <v>-3.8380555209841745E-2</v>
      </c>
      <c r="BY691" s="34">
        <f t="shared" si="493"/>
        <v>0.73585719375712888</v>
      </c>
      <c r="BZ691" s="34">
        <f t="shared" si="494"/>
        <v>0.67977225144080933</v>
      </c>
      <c r="CA691" s="19">
        <f t="shared" si="475"/>
        <v>0.51575571266026876</v>
      </c>
      <c r="CB691" s="16"/>
      <c r="CC691" s="5">
        <f t="shared" si="476"/>
        <v>50110</v>
      </c>
      <c r="CD691" s="6">
        <f t="shared" si="477"/>
        <v>2.0298528766144863E-4</v>
      </c>
      <c r="CE691" s="19">
        <f t="shared" si="478"/>
        <v>2.2066502577092058</v>
      </c>
      <c r="CF691" s="4">
        <f t="shared" si="479"/>
        <v>4.4791753732931287E-4</v>
      </c>
      <c r="CG691" s="3">
        <f>IF('Ponderación por derecho'!$D$20="Error ponderación","",CF691/$CF$1127)</f>
        <v>3.009184610937797E-4</v>
      </c>
      <c r="CH691" s="39"/>
    </row>
    <row r="692" spans="1:86" ht="18.95" customHeight="1">
      <c r="A692" s="7">
        <v>50124</v>
      </c>
      <c r="B692" s="7" t="s">
        <v>408</v>
      </c>
      <c r="C692" s="7" t="s">
        <v>432</v>
      </c>
      <c r="D692" s="5">
        <v>0</v>
      </c>
      <c r="E692" s="5">
        <v>1411</v>
      </c>
      <c r="F692" s="5">
        <v>74.019180000000006</v>
      </c>
      <c r="G692" s="5">
        <v>55.38044</v>
      </c>
      <c r="H692" s="5">
        <v>66.847830000000002</v>
      </c>
      <c r="I692" s="5">
        <v>19.782609999999998</v>
      </c>
      <c r="J692" s="5">
        <v>28.586950000000002</v>
      </c>
      <c r="K692" s="85">
        <v>1.7153700000000001E-2</v>
      </c>
      <c r="L692" s="85">
        <v>3.4616500000000001E-2</v>
      </c>
      <c r="M692" s="85">
        <v>3.8066700000000002E-2</v>
      </c>
      <c r="N692" s="85">
        <v>4.8501000000000004E-3</v>
      </c>
      <c r="O692" s="85">
        <v>4.74358E-2</v>
      </c>
      <c r="P692" s="85">
        <v>1.5588100000000001E-2</v>
      </c>
      <c r="Q692" s="85">
        <v>7.0159899999999997E-2</v>
      </c>
      <c r="R692" s="85">
        <v>1.761E-4</v>
      </c>
      <c r="S692" s="85">
        <v>1.0816999999999999E-3</v>
      </c>
      <c r="T692" s="5">
        <v>0.89010990000000001</v>
      </c>
      <c r="U692" s="5">
        <v>0.32820510000000003</v>
      </c>
      <c r="V692" s="5">
        <v>0.76630039999999999</v>
      </c>
      <c r="W692" s="5">
        <v>0.54871800000000004</v>
      </c>
      <c r="X692" s="5">
        <v>0.76483520000000005</v>
      </c>
      <c r="Y692" s="5">
        <v>0.91135529999999998</v>
      </c>
      <c r="Z692" s="5">
        <v>0.22843450000000001</v>
      </c>
      <c r="AA692" s="5">
        <v>3.8979399999999999E-3</v>
      </c>
      <c r="AB692" s="5">
        <v>0</v>
      </c>
      <c r="AC692" s="5">
        <v>0.36699999999999999</v>
      </c>
      <c r="AD692" s="40">
        <v>9911.4103472714396</v>
      </c>
      <c r="AE692" s="19">
        <v>0.84811320000000001</v>
      </c>
      <c r="AF692" s="5">
        <v>1</v>
      </c>
      <c r="AG692" s="5">
        <v>0</v>
      </c>
      <c r="AH692" s="32">
        <v>1</v>
      </c>
      <c r="AI692" s="32">
        <v>0</v>
      </c>
      <c r="AJ692" s="32">
        <v>0</v>
      </c>
      <c r="AK692" s="16"/>
      <c r="AL692" s="34">
        <f t="shared" si="450"/>
        <v>0.27852545837767595</v>
      </c>
      <c r="AM692" s="34">
        <f t="shared" si="451"/>
        <v>-8.4222843235660899E-2</v>
      </c>
      <c r="AN692" s="34">
        <f t="shared" si="452"/>
        <v>-0.90891511157012683</v>
      </c>
      <c r="AO692" s="34">
        <f t="shared" si="453"/>
        <v>7.323095812347663E-3</v>
      </c>
      <c r="AP692" s="34">
        <f t="shared" si="454"/>
        <v>0.28241244202680732</v>
      </c>
      <c r="AQ692" s="34">
        <f t="shared" si="455"/>
        <v>9.2341415135290483E-2</v>
      </c>
      <c r="AR692" s="34">
        <f t="shared" si="456"/>
        <v>0.60237676694726283</v>
      </c>
      <c r="AS692" s="34">
        <f t="shared" si="457"/>
        <v>-0.36762717773719134</v>
      </c>
      <c r="AT692" s="34">
        <f t="shared" si="458"/>
        <v>-3.9458938927009649E-2</v>
      </c>
      <c r="AU692" s="34">
        <f t="shared" si="459"/>
        <v>0.77514710500229422</v>
      </c>
      <c r="AV692" s="34">
        <f t="shared" si="460"/>
        <v>-0.27138274134604429</v>
      </c>
      <c r="AW692" s="34">
        <f t="shared" si="461"/>
        <v>1.5538830490595292</v>
      </c>
      <c r="AX692" s="34">
        <f t="shared" si="462"/>
        <v>-0.19638400747650797</v>
      </c>
      <c r="AY692" s="34">
        <f t="shared" si="463"/>
        <v>-0.16811619912404432</v>
      </c>
      <c r="AZ692" s="34">
        <f t="shared" si="464"/>
        <v>-0.90130055427701183</v>
      </c>
      <c r="BA692" s="34">
        <f t="shared" si="465"/>
        <v>1.1659148793538876</v>
      </c>
      <c r="BB692" s="34">
        <f t="shared" si="466"/>
        <v>-0.83625886566237961</v>
      </c>
      <c r="BC692" s="34">
        <f t="shared" si="467"/>
        <v>-0.93367368635330983</v>
      </c>
      <c r="BD692" s="34">
        <f t="shared" si="468"/>
        <v>-0.50600633652716587</v>
      </c>
      <c r="BE692" s="34">
        <f t="shared" si="469"/>
        <v>0.75790048930337917</v>
      </c>
      <c r="BF692" s="34">
        <f t="shared" si="470"/>
        <v>1.2692451778584932</v>
      </c>
      <c r="BG692" s="34">
        <f t="shared" si="471"/>
        <v>4.6560438166052528E-2</v>
      </c>
      <c r="BH692" s="34">
        <f t="shared" si="472"/>
        <v>-0.11506432621005545</v>
      </c>
      <c r="BI692" s="19">
        <f t="shared" si="480"/>
        <v>0.11644706097301709</v>
      </c>
      <c r="BJ692" s="19">
        <f t="shared" si="481"/>
        <v>-0.10603498065025922</v>
      </c>
      <c r="BK692" s="19">
        <f t="shared" si="482"/>
        <v>-0.34092513523760842</v>
      </c>
      <c r="BL692" s="19">
        <f t="shared" si="483"/>
        <v>0.11953325972533316</v>
      </c>
      <c r="BM692" s="19">
        <f t="shared" si="484"/>
        <v>0.18385107016731186</v>
      </c>
      <c r="BN692" s="19">
        <f t="shared" si="485"/>
        <v>0.25501440211167026</v>
      </c>
      <c r="BO692" s="19">
        <f t="shared" si="486"/>
        <v>0.21996853019828833</v>
      </c>
      <c r="BP692" s="19">
        <f t="shared" si="487"/>
        <v>4.1070725450583989E-2</v>
      </c>
      <c r="BQ692" s="19">
        <f t="shared" si="488"/>
        <v>0.45988481237070827</v>
      </c>
      <c r="BR692" s="19">
        <f t="shared" si="489"/>
        <v>5.2323232473228058E-2</v>
      </c>
      <c r="BS692" s="19">
        <f t="shared" si="490"/>
        <v>-1.5516889854746095E-3</v>
      </c>
      <c r="BT692" s="19">
        <f>IF(AND('[1]Ponderación por derecho'!$B$13&lt;&gt;1,'[1]Ponderación por derecho'!$B$13&lt;&gt;0),"Error ponderación",IFERROR(IF(SUM($BI$1126:$BS$1126)=0,0,SUMPRODUCT($BI$1126:$BS$1126,BI692:BS692)),""))</f>
        <v>0.16528158960259337</v>
      </c>
      <c r="BU692" s="34">
        <f t="shared" si="491"/>
        <v>0.17215776813505407</v>
      </c>
      <c r="BV692" s="16">
        <f t="shared" si="492"/>
        <v>0</v>
      </c>
      <c r="BW692" s="34">
        <f t="shared" si="473"/>
        <v>-2.1042235518873111</v>
      </c>
      <c r="BX692" s="34">
        <f t="shared" si="474"/>
        <v>-4.8992459888546176E-2</v>
      </c>
      <c r="BY692" s="34">
        <f t="shared" si="493"/>
        <v>0.73585719375712888</v>
      </c>
      <c r="BZ692" s="34">
        <f t="shared" si="494"/>
        <v>0.47245293933957616</v>
      </c>
      <c r="CA692" s="19">
        <f t="shared" si="475"/>
        <v>0.35817579843056135</v>
      </c>
      <c r="CB692" s="16"/>
      <c r="CC692" s="5">
        <f t="shared" si="476"/>
        <v>50124</v>
      </c>
      <c r="CD692" s="6">
        <f t="shared" si="477"/>
        <v>2.0634887672212103E-4</v>
      </c>
      <c r="CE692" s="19">
        <f t="shared" si="478"/>
        <v>2.5810474878248186</v>
      </c>
      <c r="CF692" s="4">
        <f t="shared" si="479"/>
        <v>5.3259624987910372E-4</v>
      </c>
      <c r="CG692" s="3">
        <f>IF('Ponderación por derecho'!$D$20="Error ponderación","",CF692/$CF$1127)</f>
        <v>3.5780703040458892E-4</v>
      </c>
      <c r="CH692" s="39"/>
    </row>
    <row r="693" spans="1:86" ht="18.95" customHeight="1">
      <c r="A693" s="7">
        <v>50150</v>
      </c>
      <c r="B693" s="7" t="s">
        <v>408</v>
      </c>
      <c r="C693" s="7" t="s">
        <v>431</v>
      </c>
      <c r="D693" s="5">
        <v>0</v>
      </c>
      <c r="E693" s="5">
        <v>1770</v>
      </c>
      <c r="F693" s="5">
        <v>53.460619999999999</v>
      </c>
      <c r="G693" s="5">
        <v>47.743969999999997</v>
      </c>
      <c r="H693" s="5">
        <v>72.980059999999995</v>
      </c>
      <c r="I693" s="5">
        <v>8.3683099999999992</v>
      </c>
      <c r="J693" s="5">
        <v>8.5414480000000008</v>
      </c>
      <c r="K693" s="85">
        <v>3.3083000000000001E-3</v>
      </c>
      <c r="L693" s="85">
        <v>9.5376999999999997E-3</v>
      </c>
      <c r="M693" s="85">
        <v>2.97159E-2</v>
      </c>
      <c r="N693" s="85">
        <v>0</v>
      </c>
      <c r="O693" s="85">
        <v>2.1302999999999999E-3</v>
      </c>
      <c r="P693" s="85">
        <v>1.24072E-2</v>
      </c>
      <c r="Q693" s="85">
        <v>2.5424800000000001E-2</v>
      </c>
      <c r="R693" s="85">
        <v>2.3701999999999998E-3</v>
      </c>
      <c r="S693" s="85">
        <v>1.2731999999999999E-3</v>
      </c>
      <c r="T693" s="5">
        <v>0.98230090000000003</v>
      </c>
      <c r="U693" s="5">
        <v>0.38938050000000002</v>
      </c>
      <c r="V693" s="5">
        <v>0.76814159999999998</v>
      </c>
      <c r="W693" s="5">
        <v>0.58761059999999998</v>
      </c>
      <c r="X693" s="5">
        <v>0.73805310000000002</v>
      </c>
      <c r="Y693" s="5">
        <v>0.87551619999999997</v>
      </c>
      <c r="Z693" s="5">
        <v>8.9445399999999994E-2</v>
      </c>
      <c r="AA693" s="5">
        <v>8.4745999999999997E-4</v>
      </c>
      <c r="AB693" s="5">
        <v>0</v>
      </c>
      <c r="AC693" s="5">
        <v>0.51990000000000003</v>
      </c>
      <c r="AD693" s="40">
        <v>765074.57627118647</v>
      </c>
      <c r="AE693" s="19">
        <v>0.84811320000000001</v>
      </c>
      <c r="AF693" s="5">
        <v>1</v>
      </c>
      <c r="AG693" s="5">
        <v>0</v>
      </c>
      <c r="AH693" s="32">
        <v>1</v>
      </c>
      <c r="AI693" s="32">
        <v>0</v>
      </c>
      <c r="AJ693" s="32">
        <v>0</v>
      </c>
      <c r="AK693" s="16"/>
      <c r="AL693" s="34">
        <f t="shared" si="450"/>
        <v>-0.97642862519092843</v>
      </c>
      <c r="AM693" s="34">
        <f t="shared" si="451"/>
        <v>-0.85131327578222937</v>
      </c>
      <c r="AN693" s="34">
        <f t="shared" si="452"/>
        <v>-0.17155297565903035</v>
      </c>
      <c r="AO693" s="34">
        <f t="shared" si="453"/>
        <v>-1.0114657354103964</v>
      </c>
      <c r="AP693" s="34">
        <f t="shared" si="454"/>
        <v>-1.2316215051570709</v>
      </c>
      <c r="AQ693" s="34">
        <f t="shared" si="455"/>
        <v>-0.29931766643548396</v>
      </c>
      <c r="AR693" s="34">
        <f t="shared" si="456"/>
        <v>-0.27532061261154561</v>
      </c>
      <c r="AS693" s="34">
        <f t="shared" si="457"/>
        <v>-0.49755845302729701</v>
      </c>
      <c r="AT693" s="34">
        <f t="shared" si="458"/>
        <v>-0.15074875333706975</v>
      </c>
      <c r="AU693" s="34">
        <f t="shared" si="459"/>
        <v>-0.37580986588968929</v>
      </c>
      <c r="AV693" s="34">
        <f t="shared" si="460"/>
        <v>-0.3483978419887977</v>
      </c>
      <c r="AW693" s="34">
        <f t="shared" si="461"/>
        <v>0.3006263821697826</v>
      </c>
      <c r="AX693" s="34">
        <f t="shared" si="462"/>
        <v>-0.12631430853117939</v>
      </c>
      <c r="AY693" s="34">
        <f t="shared" si="463"/>
        <v>-0.16068102997477843</v>
      </c>
      <c r="AZ693" s="34">
        <f t="shared" si="464"/>
        <v>0.70027477593224086</v>
      </c>
      <c r="BA693" s="34">
        <f t="shared" si="465"/>
        <v>1.7474152830981309</v>
      </c>
      <c r="BB693" s="34">
        <f t="shared" si="466"/>
        <v>-0.79109601229747994</v>
      </c>
      <c r="BC693" s="34">
        <f t="shared" si="467"/>
        <v>-0.49935003960675478</v>
      </c>
      <c r="BD693" s="34">
        <f t="shared" si="468"/>
        <v>-0.82697259614008678</v>
      </c>
      <c r="BE693" s="34">
        <f t="shared" si="469"/>
        <v>0.20991704886817317</v>
      </c>
      <c r="BF693" s="34">
        <f t="shared" si="470"/>
        <v>-0.12129072271870385</v>
      </c>
      <c r="BG693" s="34">
        <f t="shared" si="471"/>
        <v>-0.19188965317741849</v>
      </c>
      <c r="BH693" s="34">
        <f t="shared" si="472"/>
        <v>-0.11506432621005545</v>
      </c>
      <c r="BI693" s="19">
        <f t="shared" si="480"/>
        <v>0.42551488033453883</v>
      </c>
      <c r="BJ693" s="19">
        <f t="shared" si="481"/>
        <v>-0.63924330023041831</v>
      </c>
      <c r="BK693" s="19">
        <f t="shared" si="482"/>
        <v>-0.65777903927499337</v>
      </c>
      <c r="BL693" s="19">
        <f t="shared" si="483"/>
        <v>-0.56358868926399908</v>
      </c>
      <c r="BM693" s="19">
        <f t="shared" si="484"/>
        <v>-0.81146798906228224</v>
      </c>
      <c r="BN693" s="19">
        <f t="shared" si="485"/>
        <v>-0.37163647277051765</v>
      </c>
      <c r="BO693" s="19">
        <f t="shared" si="486"/>
        <v>-3.5215257694576709E-3</v>
      </c>
      <c r="BP693" s="19">
        <f t="shared" si="487"/>
        <v>-0.55137146686105387</v>
      </c>
      <c r="BQ693" s="19">
        <f t="shared" si="488"/>
        <v>-0.41946679262813696</v>
      </c>
      <c r="BR693" s="19">
        <f t="shared" si="489"/>
        <v>-0.44299976944770852</v>
      </c>
      <c r="BS693" s="19">
        <f t="shared" si="490"/>
        <v>-0.41739132712525412</v>
      </c>
      <c r="BT693" s="19">
        <f>IF(AND('[1]Ponderación por derecho'!$B$13&lt;&gt;1,'[1]Ponderación por derecho'!$B$13&lt;&gt;0),"Error ponderación",IFERROR(IF(SUM($BI$1126:$BS$1126)=0,0,SUMPRODUCT($BI$1126:$BS$1126,BI693:BS693)),""))</f>
        <v>-0.24110036476196781</v>
      </c>
      <c r="BU693" s="34">
        <f t="shared" si="491"/>
        <v>-0.2384248394815395</v>
      </c>
      <c r="BV693" s="16">
        <f t="shared" si="492"/>
        <v>0</v>
      </c>
      <c r="BW693" s="34">
        <f t="shared" si="473"/>
        <v>0.10904712743098571</v>
      </c>
      <c r="BX693" s="34">
        <f t="shared" si="474"/>
        <v>-6.4754527339784601E-3</v>
      </c>
      <c r="BY693" s="34">
        <f t="shared" si="493"/>
        <v>0.73585719375712888</v>
      </c>
      <c r="BZ693" s="34">
        <f t="shared" si="494"/>
        <v>-0.27947628948471204</v>
      </c>
      <c r="CA693" s="19">
        <f t="shared" si="475"/>
        <v>-0.21335293270416147</v>
      </c>
      <c r="CB693" s="16"/>
      <c r="CC693" s="5">
        <f t="shared" si="476"/>
        <v>50150</v>
      </c>
      <c r="CD693" s="6">
        <f t="shared" si="477"/>
        <v>2.5885011466913836E-4</v>
      </c>
      <c r="CE693" s="19">
        <f t="shared" si="478"/>
        <v>1.0724800880670231</v>
      </c>
      <c r="CF693" s="4">
        <f t="shared" si="479"/>
        <v>2.7761159377651654E-4</v>
      </c>
      <c r="CG693" s="3">
        <f>IF('Ponderación por derecho'!$D$20="Error ponderación","",CF693/$CF$1127)</f>
        <v>1.8650409197888286E-4</v>
      </c>
      <c r="CH693" s="39"/>
    </row>
    <row r="694" spans="1:86" ht="18.95" customHeight="1">
      <c r="A694" s="7">
        <v>50223</v>
      </c>
      <c r="B694" s="7" t="s">
        <v>408</v>
      </c>
      <c r="C694" s="7" t="s">
        <v>430</v>
      </c>
      <c r="D694" s="5">
        <v>0</v>
      </c>
      <c r="E694" s="5">
        <v>1860</v>
      </c>
      <c r="F694" s="5">
        <v>62.295740000000002</v>
      </c>
      <c r="G694" s="5">
        <v>51.901969999999999</v>
      </c>
      <c r="H694" s="5">
        <v>71.79956</v>
      </c>
      <c r="I694" s="5">
        <v>19.53182</v>
      </c>
      <c r="J694" s="5">
        <v>13.35772</v>
      </c>
      <c r="K694" s="85">
        <v>1.04942E-2</v>
      </c>
      <c r="L694" s="85">
        <v>3.04894E-2</v>
      </c>
      <c r="M694" s="85">
        <v>4.2860200000000001E-2</v>
      </c>
      <c r="N694" s="85">
        <v>6.1320000000000005E-4</v>
      </c>
      <c r="O694" s="85">
        <v>3.3379999999999998E-3</v>
      </c>
      <c r="P694" s="85">
        <v>1.0062099999999999E-2</v>
      </c>
      <c r="Q694" s="85">
        <v>5.0114000000000001E-3</v>
      </c>
      <c r="R694" s="85">
        <v>2.0040000000000001E-3</v>
      </c>
      <c r="S694" s="85">
        <v>4.4579999999999999E-4</v>
      </c>
      <c r="T694" s="5">
        <v>0.93526920000000002</v>
      </c>
      <c r="U694" s="5">
        <v>0.20629159999999999</v>
      </c>
      <c r="V694" s="5">
        <v>0.76346040000000004</v>
      </c>
      <c r="W694" s="5">
        <v>0.48941319999999999</v>
      </c>
      <c r="X694" s="5">
        <v>0.6442831</v>
      </c>
      <c r="Y694" s="5">
        <v>0.8517846</v>
      </c>
      <c r="Z694" s="5">
        <v>0.22094359999999999</v>
      </c>
      <c r="AA694" s="5">
        <v>8.3333299999999999E-3</v>
      </c>
      <c r="AB694" s="5">
        <v>1.0752699999999999E-3</v>
      </c>
      <c r="AC694" s="5">
        <v>0.46289999999999998</v>
      </c>
      <c r="AD694" s="40">
        <v>16111.290322580646</v>
      </c>
      <c r="AE694" s="19">
        <v>0.75377360000000004</v>
      </c>
      <c r="AF694" s="5">
        <v>1</v>
      </c>
      <c r="AG694" s="5">
        <v>0</v>
      </c>
      <c r="AH694" s="32">
        <v>1</v>
      </c>
      <c r="AI694" s="32">
        <v>0</v>
      </c>
      <c r="AJ694" s="32">
        <v>0</v>
      </c>
      <c r="AK694" s="16"/>
      <c r="AL694" s="34">
        <f t="shared" si="450"/>
        <v>-0.43710729515523294</v>
      </c>
      <c r="AM694" s="34">
        <f t="shared" si="451"/>
        <v>-0.43363835287562047</v>
      </c>
      <c r="AN694" s="34">
        <f t="shared" si="452"/>
        <v>-0.31350068496592959</v>
      </c>
      <c r="AO694" s="34">
        <f t="shared" si="453"/>
        <v>-1.5061286145577966E-2</v>
      </c>
      <c r="AP694" s="34">
        <f t="shared" si="454"/>
        <v>-0.86784915827989184</v>
      </c>
      <c r="AQ694" s="34">
        <f t="shared" si="455"/>
        <v>-9.6042716325019262E-2</v>
      </c>
      <c r="AR694" s="34">
        <f t="shared" si="456"/>
        <v>0.45793824296775981</v>
      </c>
      <c r="AS694" s="34">
        <f t="shared" si="457"/>
        <v>-0.29304443499360733</v>
      </c>
      <c r="AT694" s="34">
        <f t="shared" si="458"/>
        <v>-0.13667833949070599</v>
      </c>
      <c r="AU694" s="34">
        <f t="shared" si="459"/>
        <v>-0.34512902727746231</v>
      </c>
      <c r="AV694" s="34">
        <f t="shared" si="460"/>
        <v>-0.4051767764153188</v>
      </c>
      <c r="AW694" s="34">
        <f t="shared" si="461"/>
        <v>-0.2712563149491945</v>
      </c>
      <c r="AX694" s="34">
        <f t="shared" si="462"/>
        <v>-0.13800909170139919</v>
      </c>
      <c r="AY694" s="34">
        <f t="shared" si="463"/>
        <v>-0.19280561981343436</v>
      </c>
      <c r="AZ694" s="34">
        <f t="shared" si="464"/>
        <v>-0.11677689351274301</v>
      </c>
      <c r="BA694" s="34">
        <f t="shared" si="465"/>
        <v>7.0708101385847169E-3</v>
      </c>
      <c r="BB694" s="34">
        <f t="shared" si="466"/>
        <v>-0.90592131599711434</v>
      </c>
      <c r="BC694" s="34">
        <f t="shared" si="467"/>
        <v>-1.5959456096902724</v>
      </c>
      <c r="BD694" s="34">
        <f t="shared" si="468"/>
        <v>-1.9507457940559918</v>
      </c>
      <c r="BE694" s="34">
        <f t="shared" si="469"/>
        <v>-0.15294149989650313</v>
      </c>
      <c r="BF694" s="34">
        <f t="shared" si="470"/>
        <v>1.1943014205592966</v>
      </c>
      <c r="BG694" s="34">
        <f t="shared" si="471"/>
        <v>0.39326625188845621</v>
      </c>
      <c r="BH694" s="34">
        <f t="shared" si="472"/>
        <v>-8.8260965167307762E-2</v>
      </c>
      <c r="BI694" s="19">
        <f t="shared" si="480"/>
        <v>-0.13415753038412137</v>
      </c>
      <c r="BJ694" s="19">
        <f t="shared" si="481"/>
        <v>-0.29387380863499168</v>
      </c>
      <c r="BK694" s="19">
        <f t="shared" si="482"/>
        <v>-0.7753657799463709</v>
      </c>
      <c r="BL694" s="19">
        <f t="shared" si="483"/>
        <v>-0.28689281732296945</v>
      </c>
      <c r="BM694" s="19">
        <f t="shared" si="484"/>
        <v>-1.0545746598711154</v>
      </c>
      <c r="BN694" s="19">
        <f t="shared" si="485"/>
        <v>-0.33174185715568494</v>
      </c>
      <c r="BO694" s="19">
        <f t="shared" si="486"/>
        <v>-0.13436483153583847</v>
      </c>
      <c r="BP694" s="19">
        <f t="shared" si="487"/>
        <v>-0.28755819342831607</v>
      </c>
      <c r="BQ694" s="19">
        <f t="shared" si="488"/>
        <v>0.18812950186354307</v>
      </c>
      <c r="BR694" s="19">
        <f t="shared" si="489"/>
        <v>-7.8882221026737032E-2</v>
      </c>
      <c r="BS694" s="19">
        <f t="shared" si="490"/>
        <v>-0.23939129337865836</v>
      </c>
      <c r="BT694" s="19">
        <f>IF(AND('[1]Ponderación por derecho'!$B$13&lt;&gt;1,'[1]Ponderación por derecho'!$B$13&lt;&gt;0),"Error ponderación",IFERROR(IF(SUM($BI$1126:$BS$1126)=0,0,SUMPRODUCT($BI$1126:$BS$1126,BI694:BS694)),""))</f>
        <v>-0.22547973464162308</v>
      </c>
      <c r="BU694" s="34">
        <f t="shared" si="491"/>
        <v>-0.22264274340531487</v>
      </c>
      <c r="BV694" s="16">
        <f t="shared" si="492"/>
        <v>0</v>
      </c>
      <c r="BW694" s="34">
        <f t="shared" si="473"/>
        <v>-0.7160439695025852</v>
      </c>
      <c r="BX694" s="34">
        <f t="shared" si="474"/>
        <v>-4.8643395801256942E-2</v>
      </c>
      <c r="BY694" s="34">
        <f t="shared" si="493"/>
        <v>0.3461456464926651</v>
      </c>
      <c r="BZ694" s="34">
        <f t="shared" si="494"/>
        <v>0.13951390627039237</v>
      </c>
      <c r="CA694" s="19">
        <f t="shared" si="475"/>
        <v>0.10511445193552037</v>
      </c>
      <c r="CB694" s="16"/>
      <c r="CC694" s="5">
        <f t="shared" si="476"/>
        <v>50223</v>
      </c>
      <c r="CD694" s="6">
        <f t="shared" si="477"/>
        <v>2.7201198490655216E-4</v>
      </c>
      <c r="CE694" s="19">
        <f t="shared" si="478"/>
        <v>1.4792031431092436</v>
      </c>
      <c r="CF694" s="4">
        <f t="shared" si="479"/>
        <v>4.0236098303715606E-4</v>
      </c>
      <c r="CG694" s="3">
        <f>IF('Ponderación por derecho'!$D$20="Error ponderación","",CF694/$CF$1127)</f>
        <v>2.7031280923190087E-4</v>
      </c>
      <c r="CH694" s="39"/>
    </row>
    <row r="695" spans="1:86" ht="18.95" customHeight="1">
      <c r="A695" s="7">
        <v>50226</v>
      </c>
      <c r="B695" s="7" t="s">
        <v>408</v>
      </c>
      <c r="C695" s="7" t="s">
        <v>429</v>
      </c>
      <c r="D695" s="5">
        <v>0</v>
      </c>
      <c r="E695" s="5">
        <v>4243</v>
      </c>
      <c r="F695" s="5">
        <v>48.48086</v>
      </c>
      <c r="G695" s="5">
        <v>47.802289999999999</v>
      </c>
      <c r="H695" s="5">
        <v>69.341989999999996</v>
      </c>
      <c r="I695" s="5">
        <v>12.40413</v>
      </c>
      <c r="J695" s="5">
        <v>11.111190000000001</v>
      </c>
      <c r="K695" s="85">
        <v>2.6524099999999998E-2</v>
      </c>
      <c r="L695" s="85">
        <v>1.22589E-2</v>
      </c>
      <c r="M695" s="85">
        <v>0.1077661</v>
      </c>
      <c r="N695" s="85">
        <v>1.3978300000000001E-2</v>
      </c>
      <c r="O695" s="85">
        <v>1.28407E-2</v>
      </c>
      <c r="P695" s="85">
        <v>5.7809000000000003E-3</v>
      </c>
      <c r="Q695" s="85">
        <v>2.5476000000000001E-3</v>
      </c>
      <c r="R695" s="85">
        <v>8.989E-4</v>
      </c>
      <c r="S695" s="85">
        <v>1.6278E-3</v>
      </c>
      <c r="T695" s="5">
        <v>0.95937499999999998</v>
      </c>
      <c r="U695" s="5">
        <v>0.35048079999999998</v>
      </c>
      <c r="V695" s="5">
        <v>0.77451919999999996</v>
      </c>
      <c r="W695" s="5">
        <v>0.57019229999999999</v>
      </c>
      <c r="X695" s="5">
        <v>0.73076920000000001</v>
      </c>
      <c r="Y695" s="5">
        <v>0.92043269999999999</v>
      </c>
      <c r="Z695" s="5">
        <v>8.5729799999999995E-2</v>
      </c>
      <c r="AA695" s="5">
        <v>0</v>
      </c>
      <c r="AB695" s="5">
        <v>7.0704999999999997E-4</v>
      </c>
      <c r="AC695" s="5">
        <v>0.56769999999999998</v>
      </c>
      <c r="AD695" s="40">
        <v>19053.499882158849</v>
      </c>
      <c r="AE695" s="19">
        <v>0.75377360000000004</v>
      </c>
      <c r="AF695" s="5">
        <v>1</v>
      </c>
      <c r="AG695" s="5">
        <v>0</v>
      </c>
      <c r="AH695" s="32">
        <v>1</v>
      </c>
      <c r="AI695" s="32">
        <v>0</v>
      </c>
      <c r="AJ695" s="32">
        <v>0</v>
      </c>
      <c r="AK695" s="16"/>
      <c r="AL695" s="34">
        <f t="shared" si="450"/>
        <v>-1.280407607531695</v>
      </c>
      <c r="AM695" s="34">
        <f t="shared" si="451"/>
        <v>-0.84545497816224036</v>
      </c>
      <c r="AN695" s="34">
        <f t="shared" si="452"/>
        <v>-0.60900803944399684</v>
      </c>
      <c r="AO695" s="34">
        <f t="shared" si="453"/>
        <v>-0.65124668204528635</v>
      </c>
      <c r="AP695" s="34">
        <f t="shared" si="454"/>
        <v>-1.0375292532641429</v>
      </c>
      <c r="AQ695" s="34">
        <f t="shared" si="455"/>
        <v>0.3574115653621372</v>
      </c>
      <c r="AR695" s="34">
        <f t="shared" si="456"/>
        <v>-0.18008519029247816</v>
      </c>
      <c r="AS695" s="34">
        <f t="shared" si="457"/>
        <v>0.71683561971397414</v>
      </c>
      <c r="AT695" s="34">
        <f t="shared" si="458"/>
        <v>0.16999564631822459</v>
      </c>
      <c r="AU695" s="34">
        <f t="shared" si="459"/>
        <v>-0.10371907026793255</v>
      </c>
      <c r="AV695" s="34">
        <f t="shared" si="460"/>
        <v>-0.50883204658154713</v>
      </c>
      <c r="AW695" s="34">
        <f t="shared" si="461"/>
        <v>-0.34027982838457205</v>
      </c>
      <c r="AX695" s="34">
        <f t="shared" si="462"/>
        <v>-0.17330102201655467</v>
      </c>
      <c r="AY695" s="34">
        <f t="shared" si="463"/>
        <v>-0.14691334861535443</v>
      </c>
      <c r="AZ695" s="34">
        <f t="shared" si="464"/>
        <v>0.30199776556415303</v>
      </c>
      <c r="BA695" s="34">
        <f t="shared" si="465"/>
        <v>1.377655686012865</v>
      </c>
      <c r="BB695" s="34">
        <f t="shared" si="466"/>
        <v>-0.63465965903874388</v>
      </c>
      <c r="BC695" s="34">
        <f t="shared" si="467"/>
        <v>-0.69386466645416356</v>
      </c>
      <c r="BD695" s="34">
        <f t="shared" si="468"/>
        <v>-0.91426545735689035</v>
      </c>
      <c r="BE695" s="34">
        <f t="shared" si="469"/>
        <v>0.89669484748219908</v>
      </c>
      <c r="BF695" s="34">
        <f t="shared" si="470"/>
        <v>-0.15846396286620196</v>
      </c>
      <c r="BG695" s="34">
        <f t="shared" si="471"/>
        <v>-0.258133953880894</v>
      </c>
      <c r="BH695" s="34">
        <f t="shared" si="472"/>
        <v>-9.7439621321725303E-2</v>
      </c>
      <c r="BI695" s="19">
        <f t="shared" si="480"/>
        <v>0.37535307064366846</v>
      </c>
      <c r="BJ695" s="19">
        <f t="shared" si="481"/>
        <v>-0.55339994249782076</v>
      </c>
      <c r="BK695" s="19">
        <f t="shared" si="482"/>
        <v>-0.41914555142396148</v>
      </c>
      <c r="BL695" s="19">
        <f t="shared" si="483"/>
        <v>-0.55520598060673521</v>
      </c>
      <c r="BM695" s="19">
        <f t="shared" si="484"/>
        <v>-0.68517126029632192</v>
      </c>
      <c r="BN695" s="19">
        <f t="shared" si="485"/>
        <v>-0.29751493554368097</v>
      </c>
      <c r="BO695" s="19">
        <f t="shared" si="486"/>
        <v>-0.22984291495523512</v>
      </c>
      <c r="BP695" s="19">
        <f t="shared" si="487"/>
        <v>-0.72685431477412488</v>
      </c>
      <c r="BQ695" s="19">
        <f t="shared" si="488"/>
        <v>-0.52859497300441716</v>
      </c>
      <c r="BR695" s="19">
        <f t="shared" si="489"/>
        <v>-0.56181830334264782</v>
      </c>
      <c r="BS695" s="19">
        <f t="shared" si="490"/>
        <v>-0.50825352582292493</v>
      </c>
      <c r="BT695" s="19">
        <f>IF(AND('[1]Ponderación por derecho'!$B$13&lt;&gt;1,'[1]Ponderación por derecho'!$B$13&lt;&gt;0),"Error ponderación",IFERROR(IF(SUM($BI$1126:$BS$1126)=0,0,SUMPRODUCT($BI$1126:$BS$1126,BI695:BS695)),""))</f>
        <v>-0.314855926640286</v>
      </c>
      <c r="BU695" s="34">
        <f t="shared" si="491"/>
        <v>-0.31294279136643188</v>
      </c>
      <c r="BV695" s="16">
        <f t="shared" si="492"/>
        <v>0</v>
      </c>
      <c r="BW695" s="34">
        <f t="shared" si="473"/>
        <v>0.8009656262629965</v>
      </c>
      <c r="BX695" s="34">
        <f t="shared" si="474"/>
        <v>-4.8477744256611256E-2</v>
      </c>
      <c r="BY695" s="34">
        <f t="shared" si="493"/>
        <v>0.3461456464926651</v>
      </c>
      <c r="BZ695" s="34">
        <f t="shared" si="494"/>
        <v>-0.36621117616635007</v>
      </c>
      <c r="CA695" s="19">
        <f t="shared" si="475"/>
        <v>-0.27927865793202661</v>
      </c>
      <c r="CB695" s="16"/>
      <c r="CC695" s="5">
        <f t="shared" si="476"/>
        <v>50226</v>
      </c>
      <c r="CD695" s="6">
        <f t="shared" si="477"/>
        <v>6.2050906019274238E-4</v>
      </c>
      <c r="CE695" s="19">
        <f t="shared" si="478"/>
        <v>0.90887063016176162</v>
      </c>
      <c r="CF695" s="4">
        <f t="shared" si="479"/>
        <v>5.6396246055846028E-4</v>
      </c>
      <c r="CG695" s="3">
        <f>IF('Ponderación por derecho'!$D$20="Error ponderación","",CF695/$CF$1127)</f>
        <v>3.7887937310466017E-4</v>
      </c>
      <c r="CH695" s="39"/>
    </row>
    <row r="696" spans="1:86" ht="18.95" customHeight="1">
      <c r="A696" s="7">
        <v>50245</v>
      </c>
      <c r="B696" s="7" t="s">
        <v>408</v>
      </c>
      <c r="C696" s="7" t="s">
        <v>428</v>
      </c>
      <c r="D696" s="5">
        <v>0</v>
      </c>
      <c r="E696" s="5">
        <v>146</v>
      </c>
      <c r="F696" s="5">
        <v>63.82114</v>
      </c>
      <c r="G696" s="5">
        <v>46.011679999999998</v>
      </c>
      <c r="H696" s="5">
        <v>73.540859999999995</v>
      </c>
      <c r="I696" s="5">
        <v>17.315169999999998</v>
      </c>
      <c r="J696" s="5">
        <v>16.070039999999999</v>
      </c>
      <c r="K696" s="85">
        <v>2.6738999999999999E-3</v>
      </c>
      <c r="L696" s="85">
        <v>4.8967400000000001E-2</v>
      </c>
      <c r="M696" s="85">
        <v>0.1125652</v>
      </c>
      <c r="N696" s="85">
        <v>0</v>
      </c>
      <c r="O696" s="85">
        <v>4.7145399999999997E-2</v>
      </c>
      <c r="P696" s="85">
        <v>9.0006000000000003E-2</v>
      </c>
      <c r="Q696" s="85">
        <v>3.3862999999999997E-2</v>
      </c>
      <c r="R696" s="85">
        <v>1.702E-3</v>
      </c>
      <c r="S696" s="85">
        <v>1.4629400000000001E-2</v>
      </c>
      <c r="T696" s="5">
        <v>0.96638659999999998</v>
      </c>
      <c r="U696" s="5">
        <v>0.15126049999999999</v>
      </c>
      <c r="V696" s="5">
        <v>0.82352939999999997</v>
      </c>
      <c r="W696" s="5">
        <v>0.55462180000000005</v>
      </c>
      <c r="X696" s="5">
        <v>0.73949580000000004</v>
      </c>
      <c r="Y696" s="5">
        <v>0.84033610000000003</v>
      </c>
      <c r="Z696" s="5">
        <v>0.2923077</v>
      </c>
      <c r="AA696" s="5">
        <v>1.369863E-2</v>
      </c>
      <c r="AB696" s="5">
        <v>2.0547949999999999E-2</v>
      </c>
      <c r="AC696" s="5">
        <v>0.41649999999999998</v>
      </c>
      <c r="AD696" s="40">
        <v>555945.20547945204</v>
      </c>
      <c r="AE696" s="19">
        <v>0.84811320000000001</v>
      </c>
      <c r="AF696" s="5">
        <v>0</v>
      </c>
      <c r="AG696" s="5">
        <v>0</v>
      </c>
      <c r="AH696" s="32">
        <v>1</v>
      </c>
      <c r="AI696" s="32">
        <v>0</v>
      </c>
      <c r="AJ696" s="32">
        <v>1</v>
      </c>
      <c r="AK696" s="16"/>
      <c r="AL696" s="34">
        <f t="shared" si="450"/>
        <v>-0.34399245836337855</v>
      </c>
      <c r="AM696" s="34">
        <f t="shared" si="451"/>
        <v>-1.0253233989669068</v>
      </c>
      <c r="AN696" s="34">
        <f t="shared" si="452"/>
        <v>-0.10412029850586686</v>
      </c>
      <c r="AO696" s="34">
        <f t="shared" si="453"/>
        <v>-0.21290944702534259</v>
      </c>
      <c r="AP696" s="34">
        <f t="shared" si="454"/>
        <v>-0.66298801009683439</v>
      </c>
      <c r="AQ696" s="34">
        <f t="shared" si="455"/>
        <v>-0.3172635922555036</v>
      </c>
      <c r="AR696" s="34">
        <f t="shared" si="456"/>
        <v>1.1046235779713351</v>
      </c>
      <c r="AS696" s="34">
        <f t="shared" si="457"/>
        <v>0.79150549364757894</v>
      </c>
      <c r="AT696" s="34">
        <f t="shared" si="458"/>
        <v>-0.15074875333706975</v>
      </c>
      <c r="AU696" s="34">
        <f t="shared" si="459"/>
        <v>0.76776968053182082</v>
      </c>
      <c r="AV696" s="34">
        <f t="shared" si="460"/>
        <v>1.5304035638261897</v>
      </c>
      <c r="AW696" s="34">
        <f t="shared" si="461"/>
        <v>0.53702309094095013</v>
      </c>
      <c r="AX696" s="34">
        <f t="shared" si="462"/>
        <v>-0.1476536152333664</v>
      </c>
      <c r="AY696" s="34">
        <f t="shared" si="463"/>
        <v>0.35788610418410061</v>
      </c>
      <c r="AZ696" s="34">
        <f t="shared" si="464"/>
        <v>0.42380581174322912</v>
      </c>
      <c r="BA696" s="34">
        <f t="shared" si="465"/>
        <v>-0.51602518708398892</v>
      </c>
      <c r="BB696" s="34">
        <f t="shared" si="466"/>
        <v>0.56751309567797237</v>
      </c>
      <c r="BC696" s="34">
        <f t="shared" si="467"/>
        <v>-0.86774443642755728</v>
      </c>
      <c r="BD696" s="34">
        <f t="shared" si="468"/>
        <v>-0.80968276364959624</v>
      </c>
      <c r="BE696" s="34">
        <f t="shared" si="469"/>
        <v>-0.32799021534478279</v>
      </c>
      <c r="BF696" s="34">
        <f t="shared" si="470"/>
        <v>1.9082735454408961</v>
      </c>
      <c r="BG696" s="34">
        <f t="shared" si="471"/>
        <v>0.81266132252819978</v>
      </c>
      <c r="BH696" s="34">
        <f t="shared" si="472"/>
        <v>0.39713644432974138</v>
      </c>
      <c r="BI696" s="19">
        <f t="shared" si="480"/>
        <v>-0.31246969261511981</v>
      </c>
      <c r="BJ696" s="19">
        <f t="shared" si="481"/>
        <v>0.21560442489413356</v>
      </c>
      <c r="BK696" s="19">
        <f t="shared" si="482"/>
        <v>-0.1400771337144523</v>
      </c>
      <c r="BL696" s="19">
        <f t="shared" si="483"/>
        <v>-0.24737060585022413</v>
      </c>
      <c r="BM696" s="19">
        <f t="shared" si="484"/>
        <v>-0.2349670310715366</v>
      </c>
      <c r="BN696" s="19">
        <f t="shared" si="485"/>
        <v>0.28614029670600943</v>
      </c>
      <c r="BO696" s="19">
        <f t="shared" si="486"/>
        <v>0.24930648521961221</v>
      </c>
      <c r="BP696" s="19">
        <f t="shared" si="487"/>
        <v>-0.24582303679837247</v>
      </c>
      <c r="BQ696" s="19">
        <f t="shared" si="488"/>
        <v>0.64072239708720602</v>
      </c>
      <c r="BR696" s="19">
        <f t="shared" si="489"/>
        <v>0.27551832278297395</v>
      </c>
      <c r="BS696" s="19">
        <f t="shared" si="490"/>
        <v>0.13701003005015447</v>
      </c>
      <c r="BT696" s="19">
        <f>IF(AND('[1]Ponderación por derecho'!$B$13&lt;&gt;1,'[1]Ponderación por derecho'!$B$13&lt;&gt;0),"Error ponderación",IFERROR(IF(SUM($BI$1126:$BS$1126)=0,0,SUMPRODUCT($BI$1126:$BS$1126,BI696:BS696)),""))</f>
        <v>0.25361621660043565</v>
      </c>
      <c r="BU696" s="34">
        <f t="shared" si="491"/>
        <v>0.26140548473783654</v>
      </c>
      <c r="BV696" s="16">
        <f t="shared" si="492"/>
        <v>0</v>
      </c>
      <c r="BW696" s="34">
        <f t="shared" si="473"/>
        <v>-1.3876970729713161</v>
      </c>
      <c r="BX696" s="34">
        <f t="shared" si="474"/>
        <v>-1.8249802113564421E-2</v>
      </c>
      <c r="BY696" s="34">
        <f t="shared" si="493"/>
        <v>0.73585719375712888</v>
      </c>
      <c r="BZ696" s="34">
        <f t="shared" si="494"/>
        <v>0.22336322710925052</v>
      </c>
      <c r="CA696" s="19">
        <f t="shared" si="475"/>
        <v>0.16884690720989753</v>
      </c>
      <c r="CB696" s="16"/>
      <c r="CC696" s="5">
        <f t="shared" si="476"/>
        <v>50245</v>
      </c>
      <c r="CD696" s="6">
        <f t="shared" si="477"/>
        <v>2.1351478385137967E-5</v>
      </c>
      <c r="CE696" s="19">
        <f t="shared" si="478"/>
        <v>2.4048337223413077</v>
      </c>
      <c r="CF696" s="4">
        <f t="shared" si="479"/>
        <v>5.1346755242421309E-5</v>
      </c>
      <c r="CG696" s="3">
        <f>IF('Ponderación por derecho'!$D$20="Error ponderación","",CF696/$CF$1127)</f>
        <v>3.4495605288945269E-5</v>
      </c>
      <c r="CH696" s="39"/>
    </row>
    <row r="697" spans="1:86" ht="18.95" customHeight="1">
      <c r="A697" s="7">
        <v>50251</v>
      </c>
      <c r="B697" s="7" t="s">
        <v>408</v>
      </c>
      <c r="C697" s="7" t="s">
        <v>427</v>
      </c>
      <c r="D697" s="5">
        <v>0</v>
      </c>
      <c r="E697" s="5">
        <v>4253</v>
      </c>
      <c r="F697" s="5">
        <v>76.091290000000001</v>
      </c>
      <c r="G697" s="5">
        <v>60.987580000000001</v>
      </c>
      <c r="H697" s="5">
        <v>70.438190000000006</v>
      </c>
      <c r="I697" s="5">
        <v>23.283190000000001</v>
      </c>
      <c r="J697" s="5">
        <v>22.472200000000001</v>
      </c>
      <c r="K697" s="85">
        <v>1.19328E-2</v>
      </c>
      <c r="L697" s="85">
        <v>4.1536000000000003E-3</v>
      </c>
      <c r="M697" s="85">
        <v>0.1090778</v>
      </c>
      <c r="N697" s="85">
        <v>4.1056299999999997E-2</v>
      </c>
      <c r="O697" s="85">
        <v>1.9178999999999999E-3</v>
      </c>
      <c r="P697" s="85">
        <v>2.1989100000000001E-2</v>
      </c>
      <c r="Q697" s="85">
        <v>3.3471899999999999E-2</v>
      </c>
      <c r="R697" s="85">
        <v>4.484E-4</v>
      </c>
      <c r="S697" s="85">
        <v>0</v>
      </c>
      <c r="T697" s="5">
        <v>0.93306339999999999</v>
      </c>
      <c r="U697" s="5">
        <v>0.39055329999999999</v>
      </c>
      <c r="V697" s="5">
        <v>0.81484480000000004</v>
      </c>
      <c r="W697" s="5">
        <v>0.57516869999999998</v>
      </c>
      <c r="X697" s="5">
        <v>0.74170040000000004</v>
      </c>
      <c r="Y697" s="5">
        <v>0.87260459999999995</v>
      </c>
      <c r="Z697" s="5">
        <v>0.1382166</v>
      </c>
      <c r="AA697" s="5">
        <v>8.2294900000000008E-3</v>
      </c>
      <c r="AB697" s="5">
        <v>2.82154E-3</v>
      </c>
      <c r="AC697" s="5">
        <v>0.47810000000000002</v>
      </c>
      <c r="AD697" s="40">
        <v>20797.084411003998</v>
      </c>
      <c r="AE697" s="19">
        <v>0.65943399999999996</v>
      </c>
      <c r="AF697" s="5">
        <v>1</v>
      </c>
      <c r="AG697" s="5">
        <v>1</v>
      </c>
      <c r="AH697" s="32">
        <v>1</v>
      </c>
      <c r="AI697" s="32">
        <v>0</v>
      </c>
      <c r="AJ697" s="32">
        <v>0</v>
      </c>
      <c r="AK697" s="16"/>
      <c r="AL697" s="34">
        <f t="shared" si="450"/>
        <v>0.4050130580005743</v>
      </c>
      <c r="AM697" s="34">
        <f t="shared" si="451"/>
        <v>0.47901952502469564</v>
      </c>
      <c r="AN697" s="34">
        <f t="shared" si="452"/>
        <v>-0.47719687557934198</v>
      </c>
      <c r="AO697" s="34">
        <f t="shared" si="453"/>
        <v>0.3197690457875294</v>
      </c>
      <c r="AP697" s="34">
        <f t="shared" si="454"/>
        <v>-0.1794337655933671</v>
      </c>
      <c r="AQ697" s="34">
        <f t="shared" si="455"/>
        <v>-5.5347557301248476E-2</v>
      </c>
      <c r="AR697" s="34">
        <f t="shared" si="456"/>
        <v>-0.4637510981723611</v>
      </c>
      <c r="AS697" s="34">
        <f t="shared" si="457"/>
        <v>0.73724454506220805</v>
      </c>
      <c r="AT697" s="34">
        <f t="shared" si="458"/>
        <v>0.79132419513074537</v>
      </c>
      <c r="AU697" s="34">
        <f t="shared" si="459"/>
        <v>-0.38120575072966362</v>
      </c>
      <c r="AV697" s="34">
        <f t="shared" si="460"/>
        <v>-0.11640344013749811</v>
      </c>
      <c r="AW697" s="34">
        <f t="shared" si="461"/>
        <v>0.52606639960862767</v>
      </c>
      <c r="AX697" s="34">
        <f t="shared" si="462"/>
        <v>-0.1876879685435455</v>
      </c>
      <c r="AY697" s="34">
        <f t="shared" si="463"/>
        <v>-0.21011422768154267</v>
      </c>
      <c r="AZ697" s="34">
        <f t="shared" si="464"/>
        <v>-0.15509684734094342</v>
      </c>
      <c r="BA697" s="34">
        <f t="shared" si="465"/>
        <v>1.7585632882360005</v>
      </c>
      <c r="BB697" s="34">
        <f t="shared" si="466"/>
        <v>0.35448826603816863</v>
      </c>
      <c r="BC697" s="34">
        <f t="shared" si="467"/>
        <v>-0.63829193036376186</v>
      </c>
      <c r="BD697" s="34">
        <f t="shared" si="468"/>
        <v>-0.78326204921933706</v>
      </c>
      <c r="BE697" s="34">
        <f t="shared" si="469"/>
        <v>0.16539839228440981</v>
      </c>
      <c r="BF697" s="34">
        <f t="shared" si="470"/>
        <v>0.36664757254495767</v>
      </c>
      <c r="BG697" s="34">
        <f t="shared" si="471"/>
        <v>0.38514928095761719</v>
      </c>
      <c r="BH697" s="34">
        <f t="shared" si="472"/>
        <v>-4.4731521131745521E-2</v>
      </c>
      <c r="BI697" s="19">
        <f t="shared" si="480"/>
        <v>0.40867295178513663</v>
      </c>
      <c r="BJ697" s="19">
        <f t="shared" si="481"/>
        <v>0.12325223096350106</v>
      </c>
      <c r="BK697" s="19">
        <f t="shared" si="482"/>
        <v>0.16798855756634012</v>
      </c>
      <c r="BL697" s="19">
        <f t="shared" si="483"/>
        <v>0.59816862656565983</v>
      </c>
      <c r="BM697" s="19">
        <f t="shared" si="484"/>
        <v>-0.44796718851412259</v>
      </c>
      <c r="BN697" s="19">
        <f t="shared" si="485"/>
        <v>0.15133600338249534</v>
      </c>
      <c r="BO697" s="19">
        <f t="shared" si="486"/>
        <v>0.23024619935173787</v>
      </c>
      <c r="BP697" s="19">
        <f t="shared" si="487"/>
        <v>0.1086625447285144</v>
      </c>
      <c r="BQ697" s="19">
        <f t="shared" si="488"/>
        <v>0.18718213428799643</v>
      </c>
      <c r="BR697" s="19">
        <f t="shared" si="489"/>
        <v>0.19334937042554964</v>
      </c>
      <c r="BS697" s="19">
        <f t="shared" si="490"/>
        <v>5.0055769729095367E-2</v>
      </c>
      <c r="BT697" s="19">
        <f>IF(AND('[1]Ponderación por derecho'!$B$13&lt;&gt;1,'[1]Ponderación por derecho'!$B$13&lt;&gt;0),"Error ponderación",IFERROR(IF(SUM($BI$1126:$BS$1126)=0,0,SUMPRODUCT($BI$1126:$BS$1126,BI697:BS697)),""))</f>
        <v>0.18517434688331774</v>
      </c>
      <c r="BU697" s="34">
        <f t="shared" si="491"/>
        <v>0.19225615112003452</v>
      </c>
      <c r="BV697" s="16">
        <f t="shared" si="492"/>
        <v>0</v>
      </c>
      <c r="BW697" s="34">
        <f t="shared" si="473"/>
        <v>-0.49601967698696581</v>
      </c>
      <c r="BX697" s="34">
        <f t="shared" si="474"/>
        <v>-4.8379577397801604E-2</v>
      </c>
      <c r="BY697" s="34">
        <f t="shared" si="493"/>
        <v>-4.3565900771799115E-2</v>
      </c>
      <c r="BZ697" s="34">
        <f t="shared" si="494"/>
        <v>0.19598838505218885</v>
      </c>
      <c r="CA697" s="19">
        <f t="shared" si="475"/>
        <v>0.14803975123545948</v>
      </c>
      <c r="CB697" s="16"/>
      <c r="CC697" s="5">
        <f t="shared" si="476"/>
        <v>50251</v>
      </c>
      <c r="CD697" s="6">
        <f t="shared" si="477"/>
        <v>6.2197149021912172E-4</v>
      </c>
      <c r="CE697" s="19">
        <f t="shared" si="478"/>
        <v>2.9205164132176495</v>
      </c>
      <c r="CF697" s="4">
        <f t="shared" si="479"/>
        <v>1.8164779457383858E-3</v>
      </c>
      <c r="CG697" s="3">
        <f>IF('Ponderación por derecho'!$D$20="Error ponderación","",CF697/$CF$1127)</f>
        <v>1.2203401351541892E-3</v>
      </c>
      <c r="CH697" s="39"/>
    </row>
    <row r="698" spans="1:86" ht="18.95" customHeight="1">
      <c r="A698" s="7">
        <v>50270</v>
      </c>
      <c r="B698" s="7" t="s">
        <v>408</v>
      </c>
      <c r="C698" s="7" t="s">
        <v>426</v>
      </c>
      <c r="D698" s="5">
        <v>0</v>
      </c>
      <c r="E698" s="5">
        <v>1960</v>
      </c>
      <c r="F698" s="5">
        <v>57.638890000000004</v>
      </c>
      <c r="G698" s="5">
        <v>51.184539999999998</v>
      </c>
      <c r="H698" s="5">
        <v>77.930179999999993</v>
      </c>
      <c r="I698" s="5">
        <v>10.785539999999999</v>
      </c>
      <c r="J698" s="5">
        <v>12.094760000000001</v>
      </c>
      <c r="K698" s="85">
        <v>1.15522E-2</v>
      </c>
      <c r="L698" s="85">
        <v>4.7713E-3</v>
      </c>
      <c r="M698" s="85">
        <v>0.1203864</v>
      </c>
      <c r="N698" s="85">
        <v>6.2054699999999997E-2</v>
      </c>
      <c r="O698" s="85">
        <v>1.5744999999999999E-3</v>
      </c>
      <c r="P698" s="85">
        <v>1.6004299999999999E-2</v>
      </c>
      <c r="Q698" s="85">
        <v>5.7962999999999999E-3</v>
      </c>
      <c r="R698" s="85">
        <v>2.5359999999999998E-4</v>
      </c>
      <c r="S698" s="85">
        <v>1.8000000000000001E-4</v>
      </c>
      <c r="T698" s="5">
        <v>0.96090160000000002</v>
      </c>
      <c r="U698" s="5">
        <v>0.2368905</v>
      </c>
      <c r="V698" s="5">
        <v>0.78012879999999996</v>
      </c>
      <c r="W698" s="5">
        <v>0.4586017</v>
      </c>
      <c r="X698" s="5">
        <v>0.64351429999999998</v>
      </c>
      <c r="Y698" s="5">
        <v>0.89604410000000001</v>
      </c>
      <c r="Z698" s="5">
        <v>0.15996340000000001</v>
      </c>
      <c r="AA698" s="5">
        <v>8.1632700000000002E-3</v>
      </c>
      <c r="AB698" s="5">
        <v>1.53061E-3</v>
      </c>
      <c r="AC698" s="5">
        <v>0.4163</v>
      </c>
      <c r="AD698" s="40">
        <v>891816.32653061219</v>
      </c>
      <c r="AE698" s="19">
        <v>0.52358490000000002</v>
      </c>
      <c r="AF698" s="5">
        <v>1</v>
      </c>
      <c r="AG698" s="5">
        <v>1</v>
      </c>
      <c r="AH698" s="32">
        <v>1</v>
      </c>
      <c r="AI698" s="32">
        <v>0</v>
      </c>
      <c r="AJ698" s="32">
        <v>0</v>
      </c>
      <c r="AK698" s="16"/>
      <c r="AL698" s="34">
        <f t="shared" si="450"/>
        <v>-0.72137491526415354</v>
      </c>
      <c r="AM698" s="34">
        <f t="shared" si="451"/>
        <v>-0.50570485598790726</v>
      </c>
      <c r="AN698" s="34">
        <f t="shared" si="452"/>
        <v>0.42366785855890338</v>
      </c>
      <c r="AO698" s="34">
        <f t="shared" si="453"/>
        <v>-0.79571471024927798</v>
      </c>
      <c r="AP698" s="34">
        <f t="shared" si="454"/>
        <v>-0.96324034947756543</v>
      </c>
      <c r="AQ698" s="34">
        <f t="shared" si="455"/>
        <v>-6.6113981272086217E-2</v>
      </c>
      <c r="AR698" s="34">
        <f t="shared" si="456"/>
        <v>-0.44213309127595957</v>
      </c>
      <c r="AS698" s="34">
        <f t="shared" si="457"/>
        <v>0.91319664782430143</v>
      </c>
      <c r="AT698" s="34">
        <f t="shared" si="458"/>
        <v>1.2731509696113139</v>
      </c>
      <c r="AU698" s="34">
        <f t="shared" si="459"/>
        <v>-0.38992960597470688</v>
      </c>
      <c r="AV698" s="34">
        <f t="shared" si="460"/>
        <v>-0.26130581818357018</v>
      </c>
      <c r="AW698" s="34">
        <f t="shared" si="461"/>
        <v>-0.24926729161311703</v>
      </c>
      <c r="AX698" s="34">
        <f t="shared" si="462"/>
        <v>-0.1939090055767482</v>
      </c>
      <c r="AY698" s="34">
        <f t="shared" si="463"/>
        <v>-0.20312555694071832</v>
      </c>
      <c r="AZ698" s="34">
        <f t="shared" si="464"/>
        <v>0.32851841182135294</v>
      </c>
      <c r="BA698" s="34">
        <f t="shared" si="465"/>
        <v>0.29792747317846247</v>
      </c>
      <c r="BB698" s="34">
        <f t="shared" si="466"/>
        <v>-0.49706160220855583</v>
      </c>
      <c r="BC698" s="34">
        <f t="shared" si="467"/>
        <v>-1.9400255385644412</v>
      </c>
      <c r="BD698" s="34">
        <f t="shared" si="468"/>
        <v>-1.9599593680621532</v>
      </c>
      <c r="BE698" s="34">
        <f t="shared" si="469"/>
        <v>0.52379070269625161</v>
      </c>
      <c r="BF698" s="34">
        <f t="shared" si="470"/>
        <v>0.58421647631275098</v>
      </c>
      <c r="BG698" s="34">
        <f t="shared" si="471"/>
        <v>0.37997299229197612</v>
      </c>
      <c r="BH698" s="34">
        <f t="shared" si="472"/>
        <v>-7.6910660204642822E-2</v>
      </c>
      <c r="BI698" s="19">
        <f t="shared" si="480"/>
        <v>0.21849378348842655</v>
      </c>
      <c r="BJ698" s="19">
        <f t="shared" si="481"/>
        <v>-0.48163318315747422</v>
      </c>
      <c r="BK698" s="19">
        <f t="shared" si="482"/>
        <v>-0.58273460200143112</v>
      </c>
      <c r="BL698" s="19">
        <f t="shared" si="483"/>
        <v>0.27588802717358019</v>
      </c>
      <c r="BM698" s="19">
        <f t="shared" si="484"/>
        <v>-1.1043764411714752</v>
      </c>
      <c r="BN698" s="19">
        <f t="shared" si="485"/>
        <v>-0.15296334358382402</v>
      </c>
      <c r="BO698" s="19">
        <f t="shared" si="486"/>
        <v>-0.23882119668034738</v>
      </c>
      <c r="BP698" s="19">
        <f t="shared" si="487"/>
        <v>-0.45764196042045086</v>
      </c>
      <c r="BQ698" s="19">
        <f t="shared" si="488"/>
        <v>-0.11342799863070696</v>
      </c>
      <c r="BR698" s="19">
        <f t="shared" si="489"/>
        <v>-0.18150915997096526</v>
      </c>
      <c r="BS698" s="19">
        <f t="shared" si="490"/>
        <v>-0.33380371080317156</v>
      </c>
      <c r="BT698" s="19">
        <f>IF(AND('[1]Ponderación por derecho'!$B$13&lt;&gt;1,'[1]Ponderación por derecho'!$B$13&lt;&gt;0),"Error ponderación",IFERROR(IF(SUM($BI$1126:$BS$1126)=0,0,SUMPRODUCT($BI$1126:$BS$1126,BI698:BS698)),""))</f>
        <v>-0.26162623804681573</v>
      </c>
      <c r="BU698" s="34">
        <f t="shared" si="491"/>
        <v>-0.25916288280848399</v>
      </c>
      <c r="BV698" s="16">
        <f t="shared" si="492"/>
        <v>0</v>
      </c>
      <c r="BW698" s="34">
        <f t="shared" si="473"/>
        <v>-1.3905921294517842</v>
      </c>
      <c r="BX698" s="34">
        <f t="shared" si="474"/>
        <v>6.6032949921558345E-4</v>
      </c>
      <c r="BY698" s="34">
        <f t="shared" si="493"/>
        <v>-0.60475084278432478</v>
      </c>
      <c r="BZ698" s="34">
        <f t="shared" si="494"/>
        <v>0.66489421424563122</v>
      </c>
      <c r="CA698" s="19">
        <f t="shared" si="475"/>
        <v>0.50444716739566864</v>
      </c>
      <c r="CB698" s="16"/>
      <c r="CC698" s="5">
        <f t="shared" si="476"/>
        <v>50270</v>
      </c>
      <c r="CD698" s="6">
        <f t="shared" si="477"/>
        <v>2.8663628517034529E-4</v>
      </c>
      <c r="CE698" s="19">
        <f t="shared" si="478"/>
        <v>2.4493503433407882</v>
      </c>
      <c r="CF698" s="4">
        <f t="shared" si="479"/>
        <v>7.0207268349591328E-4</v>
      </c>
      <c r="CG698" s="3">
        <f>IF('Ponderación por derecho'!$D$20="Error ponderación","",CF698/$CF$1127)</f>
        <v>4.7166412093002159E-4</v>
      </c>
      <c r="CH698" s="39"/>
    </row>
    <row r="699" spans="1:86" ht="18.95" customHeight="1">
      <c r="A699" s="7">
        <v>50287</v>
      </c>
      <c r="B699" s="7" t="s">
        <v>408</v>
      </c>
      <c r="C699" s="7" t="s">
        <v>425</v>
      </c>
      <c r="D699" s="5">
        <v>0</v>
      </c>
      <c r="E699" s="5">
        <v>3191</v>
      </c>
      <c r="F699" s="5">
        <v>72.675420000000003</v>
      </c>
      <c r="G699" s="5">
        <v>57.5</v>
      </c>
      <c r="H699" s="5">
        <v>73.282309999999995</v>
      </c>
      <c r="I699" s="5">
        <v>17.43197</v>
      </c>
      <c r="J699" s="5">
        <v>23.69388</v>
      </c>
      <c r="K699" s="85">
        <v>9.1754000000000002E-3</v>
      </c>
      <c r="L699" s="85">
        <v>1.044E-4</v>
      </c>
      <c r="M699" s="85">
        <v>8.6364000000000007E-3</v>
      </c>
      <c r="N699" s="85">
        <v>0</v>
      </c>
      <c r="O699" s="85">
        <v>0</v>
      </c>
      <c r="P699" s="85">
        <v>1.7189E-3</v>
      </c>
      <c r="Q699" s="85">
        <v>4.6109999999999999E-4</v>
      </c>
      <c r="R699" s="85">
        <v>0</v>
      </c>
      <c r="S699" s="85">
        <v>4.2299999999999998E-5</v>
      </c>
      <c r="T699" s="5">
        <v>0.9703813</v>
      </c>
      <c r="U699" s="5">
        <v>0.2362088</v>
      </c>
      <c r="V699" s="5">
        <v>0.75712699999999999</v>
      </c>
      <c r="W699" s="5">
        <v>0.51018140000000001</v>
      </c>
      <c r="X699" s="5">
        <v>0.74342830000000004</v>
      </c>
      <c r="Y699" s="5">
        <v>0.85264720000000005</v>
      </c>
      <c r="Z699" s="5">
        <v>0.13823530000000001</v>
      </c>
      <c r="AA699" s="5">
        <v>4.7007E-4</v>
      </c>
      <c r="AB699" s="5">
        <v>2.8204300000000001E-3</v>
      </c>
      <c r="AC699" s="5">
        <v>0.54239999999999999</v>
      </c>
      <c r="AD699" s="40">
        <v>118668.12911313068</v>
      </c>
      <c r="AE699" s="19">
        <v>0.84811320000000001</v>
      </c>
      <c r="AF699" s="5">
        <v>1</v>
      </c>
      <c r="AG699" s="5">
        <v>0</v>
      </c>
      <c r="AH699" s="32">
        <v>1</v>
      </c>
      <c r="AI699" s="32">
        <v>0</v>
      </c>
      <c r="AJ699" s="32">
        <v>0</v>
      </c>
      <c r="AK699" s="16"/>
      <c r="AL699" s="34">
        <f t="shared" si="450"/>
        <v>0.1964984536002912</v>
      </c>
      <c r="AM699" s="34">
        <f t="shared" si="451"/>
        <v>0.12868890750891138</v>
      </c>
      <c r="AN699" s="34">
        <f t="shared" si="452"/>
        <v>-0.13520931184030049</v>
      </c>
      <c r="AO699" s="34">
        <f t="shared" si="453"/>
        <v>-0.20248440690139125</v>
      </c>
      <c r="AP699" s="34">
        <f t="shared" si="454"/>
        <v>-8.7160446990739965E-2</v>
      </c>
      <c r="AQ699" s="34">
        <f t="shared" si="455"/>
        <v>-0.13334896943258837</v>
      </c>
      <c r="AR699" s="34">
        <f t="shared" si="456"/>
        <v>-0.60546331045163793</v>
      </c>
      <c r="AS699" s="34">
        <f t="shared" si="457"/>
        <v>-0.82553736732027294</v>
      </c>
      <c r="AT699" s="34">
        <f t="shared" si="458"/>
        <v>-0.15074875333706975</v>
      </c>
      <c r="AU699" s="34">
        <f t="shared" si="459"/>
        <v>-0.42992876172112682</v>
      </c>
      <c r="AV699" s="34">
        <f t="shared" si="460"/>
        <v>-0.60718010493322894</v>
      </c>
      <c r="AW699" s="34">
        <f t="shared" si="461"/>
        <v>-0.39873325836383788</v>
      </c>
      <c r="AX699" s="34">
        <f t="shared" si="462"/>
        <v>-0.20200785050292994</v>
      </c>
      <c r="AY699" s="34">
        <f t="shared" si="463"/>
        <v>-0.20847189005744893</v>
      </c>
      <c r="AZ699" s="34">
        <f t="shared" si="464"/>
        <v>0.49320318211112762</v>
      </c>
      <c r="BA699" s="34">
        <f t="shared" si="465"/>
        <v>0.2914476001374614</v>
      </c>
      <c r="BB699" s="34">
        <f t="shared" si="466"/>
        <v>-1.0612734860499382</v>
      </c>
      <c r="BC699" s="34">
        <f t="shared" si="467"/>
        <v>-1.3640217897255023</v>
      </c>
      <c r="BD699" s="34">
        <f t="shared" si="468"/>
        <v>-0.76255427798462549</v>
      </c>
      <c r="BE699" s="34">
        <f t="shared" si="469"/>
        <v>-0.13975225921469378</v>
      </c>
      <c r="BF699" s="34">
        <f t="shared" si="470"/>
        <v>0.36683465931176751</v>
      </c>
      <c r="BG699" s="34">
        <f t="shared" si="471"/>
        <v>-0.22138949581599096</v>
      </c>
      <c r="BH699" s="34">
        <f t="shared" si="472"/>
        <v>-4.4759190210913957E-2</v>
      </c>
      <c r="BI699" s="19">
        <f t="shared" si="480"/>
        <v>7.6297729548575237E-3</v>
      </c>
      <c r="BJ699" s="19">
        <f t="shared" si="481"/>
        <v>-0.51268262966422162</v>
      </c>
      <c r="BK699" s="19">
        <f t="shared" si="482"/>
        <v>-0.66435356781516131</v>
      </c>
      <c r="BL699" s="19">
        <f t="shared" si="483"/>
        <v>2.2874850131610724E-2</v>
      </c>
      <c r="BM699" s="19">
        <f t="shared" si="484"/>
        <v>-0.42654782889883075</v>
      </c>
      <c r="BN699" s="19">
        <f t="shared" si="485"/>
        <v>-0.18347797018254386</v>
      </c>
      <c r="BO699" s="19">
        <f t="shared" si="486"/>
        <v>-3.6004827718033837E-2</v>
      </c>
      <c r="BP699" s="19">
        <f t="shared" si="487"/>
        <v>-2.7546984513193706E-3</v>
      </c>
      <c r="BQ699" s="19">
        <f t="shared" si="488"/>
        <v>0.11828707428486991</v>
      </c>
      <c r="BR699" s="19">
        <f t="shared" si="489"/>
        <v>-7.778764409104956E-2</v>
      </c>
      <c r="BS699" s="19">
        <f t="shared" si="490"/>
        <v>-1.8910875556023898E-2</v>
      </c>
      <c r="BT699" s="19">
        <f>IF(AND('[1]Ponderación por derecho'!$B$13&lt;&gt;1,'[1]Ponderación por derecho'!$B$13&lt;&gt;0),"Error ponderación",IFERROR(IF(SUM($BI$1126:$BS$1126)=0,0,SUMPRODUCT($BI$1126:$BS$1126,BI699:BS699)),""))</f>
        <v>-0.17558233084662439</v>
      </c>
      <c r="BU699" s="34">
        <f t="shared" si="491"/>
        <v>-0.17222956451433</v>
      </c>
      <c r="BV699" s="16">
        <f t="shared" si="492"/>
        <v>0</v>
      </c>
      <c r="BW699" s="34">
        <f t="shared" si="473"/>
        <v>0.43474098148371026</v>
      </c>
      <c r="BX699" s="34">
        <f t="shared" si="474"/>
        <v>-4.2869266387419794E-2</v>
      </c>
      <c r="BY699" s="34">
        <f t="shared" si="493"/>
        <v>0.73585719375712888</v>
      </c>
      <c r="BZ699" s="34">
        <f t="shared" si="494"/>
        <v>-0.37590963628447316</v>
      </c>
      <c r="CA699" s="19">
        <f t="shared" si="475"/>
        <v>-0.28665029397540598</v>
      </c>
      <c r="CB699" s="16"/>
      <c r="CC699" s="5">
        <f t="shared" si="476"/>
        <v>50287</v>
      </c>
      <c r="CD699" s="6">
        <f t="shared" si="477"/>
        <v>4.6666142141763874E-4</v>
      </c>
      <c r="CE699" s="19">
        <f t="shared" si="478"/>
        <v>1.0596258563763081</v>
      </c>
      <c r="CF699" s="4">
        <f t="shared" si="479"/>
        <v>4.9448650830745064E-4</v>
      </c>
      <c r="CG699" s="3">
        <f>IF('Ponderación por derecho'!$D$20="Error ponderación","",CF699/$CF$1127)</f>
        <v>3.3220427134585578E-4</v>
      </c>
      <c r="CH699" s="39"/>
    </row>
    <row r="700" spans="1:86" ht="18.95" customHeight="1">
      <c r="A700" s="7">
        <v>50313</v>
      </c>
      <c r="B700" s="7" t="s">
        <v>408</v>
      </c>
      <c r="C700" s="7" t="s">
        <v>424</v>
      </c>
      <c r="D700" s="5">
        <v>0</v>
      </c>
      <c r="E700" s="5">
        <v>21944</v>
      </c>
      <c r="F700" s="5">
        <v>59.486409999999999</v>
      </c>
      <c r="G700" s="5">
        <v>46.587890000000002</v>
      </c>
      <c r="H700" s="5">
        <v>68.801860000000005</v>
      </c>
      <c r="I700" s="5">
        <v>15.042809999999999</v>
      </c>
      <c r="J700" s="5">
        <v>25.736709999999999</v>
      </c>
      <c r="K700" s="85">
        <v>9.9850000000000008E-3</v>
      </c>
      <c r="L700" s="85">
        <v>1.4418E-3</v>
      </c>
      <c r="M700" s="85">
        <v>1.35023E-2</v>
      </c>
      <c r="N700" s="85">
        <v>0</v>
      </c>
      <c r="O700" s="85">
        <v>2.7779999999999998E-4</v>
      </c>
      <c r="P700" s="85">
        <v>2.9460000000000001E-4</v>
      </c>
      <c r="Q700" s="85">
        <v>1.7450000000000001E-4</v>
      </c>
      <c r="R700" s="85">
        <v>9.7830000000000009E-4</v>
      </c>
      <c r="S700" s="85">
        <v>1.069E-4</v>
      </c>
      <c r="T700" s="5">
        <v>0.9043968</v>
      </c>
      <c r="U700" s="5">
        <v>0.45675090000000002</v>
      </c>
      <c r="V700" s="5">
        <v>0.79166170000000002</v>
      </c>
      <c r="W700" s="5">
        <v>0.63849290000000003</v>
      </c>
      <c r="X700" s="5">
        <v>0.77285250000000005</v>
      </c>
      <c r="Y700" s="5">
        <v>0.85965020000000003</v>
      </c>
      <c r="Z700" s="5">
        <v>4.8543700000000002E-2</v>
      </c>
      <c r="AA700" s="5">
        <v>6.1519999999999999E-4</v>
      </c>
      <c r="AB700" s="5">
        <v>8.2027000000000001E-4</v>
      </c>
      <c r="AC700" s="5">
        <v>0.62090000000000001</v>
      </c>
      <c r="AD700" s="40">
        <v>161378.91906671529</v>
      </c>
      <c r="AE700" s="19">
        <v>0.84811320000000001</v>
      </c>
      <c r="AF700" s="5">
        <v>1</v>
      </c>
      <c r="AG700" s="5">
        <v>0</v>
      </c>
      <c r="AH700" s="32">
        <v>1</v>
      </c>
      <c r="AI700" s="32">
        <v>0</v>
      </c>
      <c r="AJ700" s="32">
        <v>0</v>
      </c>
      <c r="AK700" s="16"/>
      <c r="AL700" s="34">
        <f t="shared" si="450"/>
        <v>-0.60859694012996801</v>
      </c>
      <c r="AM700" s="34">
        <f t="shared" si="451"/>
        <v>-0.9674425746936941</v>
      </c>
      <c r="AN700" s="34">
        <f t="shared" si="452"/>
        <v>-0.67395527894245888</v>
      </c>
      <c r="AO700" s="34">
        <f t="shared" si="453"/>
        <v>-0.41573003072450188</v>
      </c>
      <c r="AP700" s="34">
        <f t="shared" si="454"/>
        <v>6.7134215638594036E-2</v>
      </c>
      <c r="AQ700" s="34">
        <f t="shared" si="455"/>
        <v>-0.11044698087034394</v>
      </c>
      <c r="AR700" s="34">
        <f t="shared" si="456"/>
        <v>-0.5586575432130958</v>
      </c>
      <c r="AS700" s="34">
        <f t="shared" si="457"/>
        <v>-0.74982814276285026</v>
      </c>
      <c r="AT700" s="34">
        <f t="shared" si="458"/>
        <v>-0.15074875333706975</v>
      </c>
      <c r="AU700" s="34">
        <f t="shared" si="459"/>
        <v>-0.42287143211404171</v>
      </c>
      <c r="AV700" s="34">
        <f t="shared" si="460"/>
        <v>-0.64166487586141707</v>
      </c>
      <c r="AW700" s="34">
        <f t="shared" si="461"/>
        <v>-0.4067623755610858</v>
      </c>
      <c r="AX700" s="34">
        <f t="shared" si="462"/>
        <v>-0.17076534265086532</v>
      </c>
      <c r="AY700" s="34">
        <f t="shared" si="463"/>
        <v>-0.2059637337804642</v>
      </c>
      <c r="AZ700" s="34">
        <f t="shared" si="464"/>
        <v>-0.65310337033100241</v>
      </c>
      <c r="BA700" s="34">
        <f t="shared" si="465"/>
        <v>2.3878020202573671</v>
      </c>
      <c r="BB700" s="34">
        <f t="shared" si="466"/>
        <v>-0.21417073127000635</v>
      </c>
      <c r="BC700" s="34">
        <f t="shared" si="467"/>
        <v>6.8865664430833001E-2</v>
      </c>
      <c r="BD700" s="34">
        <f t="shared" si="468"/>
        <v>-0.40992414755786671</v>
      </c>
      <c r="BE700" s="34">
        <f t="shared" si="469"/>
        <v>-3.2675685490249344E-2</v>
      </c>
      <c r="BF700" s="34">
        <f t="shared" si="470"/>
        <v>-0.53049750400326723</v>
      </c>
      <c r="BG700" s="34">
        <f t="shared" si="471"/>
        <v>-0.21004496585458229</v>
      </c>
      <c r="BH700" s="34">
        <f t="shared" si="472"/>
        <v>-9.4617375246544289E-2</v>
      </c>
      <c r="BI700" s="19">
        <f t="shared" si="480"/>
        <v>0.5344665868148547</v>
      </c>
      <c r="BJ700" s="19">
        <f t="shared" si="481"/>
        <v>-0.58009028305893207</v>
      </c>
      <c r="BK700" s="19">
        <f t="shared" si="482"/>
        <v>-0.42985313948732845</v>
      </c>
      <c r="BL700" s="19">
        <f t="shared" si="483"/>
        <v>-0.37967284673351887</v>
      </c>
      <c r="BM700" s="19">
        <f t="shared" si="484"/>
        <v>-0.25522045467777144</v>
      </c>
      <c r="BN700" s="19">
        <f t="shared" si="485"/>
        <v>-0.4276458338272115</v>
      </c>
      <c r="BO700" s="19">
        <f t="shared" si="486"/>
        <v>-0.49186525887219662</v>
      </c>
      <c r="BP700" s="19">
        <f t="shared" si="487"/>
        <v>-0.38968114139041665</v>
      </c>
      <c r="BQ700" s="19">
        <f t="shared" si="488"/>
        <v>-0.44835272597123316</v>
      </c>
      <c r="BR700" s="19">
        <f t="shared" si="489"/>
        <v>-0.34153521325500485</v>
      </c>
      <c r="BS700" s="19">
        <f t="shared" si="490"/>
        <v>-0.30305934971899218</v>
      </c>
      <c r="BT700" s="19">
        <f>IF(AND('[1]Ponderación por derecho'!$B$13&lt;&gt;1,'[1]Ponderación por derecho'!$B$13&lt;&gt;0),"Error ponderación",IFERROR(IF(SUM($BI$1126:$BS$1126)=0,0,SUMPRODUCT($BI$1126:$BS$1126,BI700:BS700)),""))</f>
        <v>-0.49024443619604818</v>
      </c>
      <c r="BU700" s="34">
        <f t="shared" si="491"/>
        <v>-0.49014424144556584</v>
      </c>
      <c r="BV700" s="16">
        <f t="shared" si="492"/>
        <v>0</v>
      </c>
      <c r="BW700" s="34">
        <f t="shared" si="473"/>
        <v>1.5710506500676624</v>
      </c>
      <c r="BX700" s="34">
        <f t="shared" si="474"/>
        <v>-4.046457420435752E-2</v>
      </c>
      <c r="BY700" s="34">
        <f t="shared" si="493"/>
        <v>0.73585719375712888</v>
      </c>
      <c r="BZ700" s="34">
        <f t="shared" si="494"/>
        <v>-0.75548108987347795</v>
      </c>
      <c r="CA700" s="19">
        <f t="shared" si="475"/>
        <v>-0.57515615719857927</v>
      </c>
      <c r="CB700" s="16"/>
      <c r="CC700" s="5">
        <f t="shared" si="476"/>
        <v>50313</v>
      </c>
      <c r="CD700" s="6">
        <f t="shared" si="477"/>
        <v>3.209156449886764E-3</v>
      </c>
      <c r="CE700" s="19">
        <f t="shared" si="478"/>
        <v>0.45558397862053085</v>
      </c>
      <c r="CF700" s="4">
        <f t="shared" si="479"/>
        <v>1.4620402634551502E-3</v>
      </c>
      <c r="CG700" s="3">
        <f>IF('Ponderación por derecho'!$D$20="Error ponderación","",CF700/$CF$1127)</f>
        <v>9.8222299747243282E-4</v>
      </c>
      <c r="CH700" s="39"/>
    </row>
    <row r="701" spans="1:86" ht="18.95" customHeight="1">
      <c r="A701" s="7">
        <v>50318</v>
      </c>
      <c r="B701" s="7" t="s">
        <v>408</v>
      </c>
      <c r="C701" s="7" t="s">
        <v>423</v>
      </c>
      <c r="D701" s="5">
        <v>0</v>
      </c>
      <c r="E701" s="5">
        <v>1449</v>
      </c>
      <c r="F701" s="5">
        <v>45.886569999999999</v>
      </c>
      <c r="G701" s="5">
        <v>44.204639999999998</v>
      </c>
      <c r="H701" s="5">
        <v>65.567539999999994</v>
      </c>
      <c r="I701" s="5">
        <v>14.06874</v>
      </c>
      <c r="J701" s="5">
        <v>6.72262</v>
      </c>
      <c r="K701" s="85">
        <v>1.4279099999999999E-2</v>
      </c>
      <c r="L701" s="85">
        <v>1.08897E-2</v>
      </c>
      <c r="M701" s="85">
        <v>5.5495599999999999E-2</v>
      </c>
      <c r="N701" s="85">
        <v>2.8620000000000002E-4</v>
      </c>
      <c r="O701" s="85">
        <v>5.1380999999999996E-3</v>
      </c>
      <c r="P701" s="85">
        <v>3.07687E-2</v>
      </c>
      <c r="Q701" s="85">
        <v>1.4809999999999999E-4</v>
      </c>
      <c r="R701" s="85">
        <v>1.7149999999999999E-4</v>
      </c>
      <c r="S701" s="85">
        <v>1.0522999999999999E-3</v>
      </c>
      <c r="T701" s="5">
        <v>0.96337470000000003</v>
      </c>
      <c r="U701" s="5">
        <v>0.24198819999999999</v>
      </c>
      <c r="V701" s="5">
        <v>0.78875079999999997</v>
      </c>
      <c r="W701" s="5">
        <v>0.59385220000000005</v>
      </c>
      <c r="X701" s="5">
        <v>0.71288419999999997</v>
      </c>
      <c r="Y701" s="5">
        <v>0.92347939999999995</v>
      </c>
      <c r="Z701" s="5">
        <v>0.1091549</v>
      </c>
      <c r="AA701" s="5">
        <v>3.1055900000000001E-3</v>
      </c>
      <c r="AB701" s="5">
        <v>2.7605199999999998E-3</v>
      </c>
      <c r="AC701" s="5">
        <v>0.52669999999999995</v>
      </c>
      <c r="AD701" s="40">
        <v>55900.621118012423</v>
      </c>
      <c r="AE701" s="19">
        <v>0.19528300000000001</v>
      </c>
      <c r="AF701" s="5">
        <v>1</v>
      </c>
      <c r="AG701" s="5">
        <v>0</v>
      </c>
      <c r="AH701" s="32">
        <v>1</v>
      </c>
      <c r="AI701" s="32">
        <v>0</v>
      </c>
      <c r="AJ701" s="32">
        <v>0</v>
      </c>
      <c r="AK701" s="16"/>
      <c r="AL701" s="34">
        <f t="shared" si="450"/>
        <v>-1.4387705876947607</v>
      </c>
      <c r="AM701" s="34">
        <f t="shared" si="451"/>
        <v>-1.2068422283774789</v>
      </c>
      <c r="AN701" s="34">
        <f t="shared" si="452"/>
        <v>-1.0628619415138219</v>
      </c>
      <c r="AO701" s="34">
        <f t="shared" si="453"/>
        <v>-0.50267111662807351</v>
      </c>
      <c r="AP701" s="34">
        <f t="shared" si="454"/>
        <v>-1.3689973282264341</v>
      </c>
      <c r="AQ701" s="34">
        <f t="shared" si="455"/>
        <v>1.1024645964060413E-2</v>
      </c>
      <c r="AR701" s="34">
        <f t="shared" si="456"/>
        <v>-0.22800388066410357</v>
      </c>
      <c r="AS701" s="34">
        <f t="shared" si="457"/>
        <v>-9.6448463853045799E-2</v>
      </c>
      <c r="AT701" s="34">
        <f t="shared" si="458"/>
        <v>-0.14418164237355163</v>
      </c>
      <c r="AU701" s="34">
        <f t="shared" si="459"/>
        <v>-0.29939864921513748</v>
      </c>
      <c r="AV701" s="34">
        <f t="shared" si="460"/>
        <v>9.616588854404412E-2</v>
      </c>
      <c r="AW701" s="34">
        <f t="shared" si="461"/>
        <v>-0.40750197323731513</v>
      </c>
      <c r="AX701" s="34">
        <f t="shared" si="462"/>
        <v>-0.19653091081507437</v>
      </c>
      <c r="AY701" s="34">
        <f t="shared" si="463"/>
        <v>-0.16925768201171232</v>
      </c>
      <c r="AZ701" s="34">
        <f t="shared" si="464"/>
        <v>0.37148199773690338</v>
      </c>
      <c r="BA701" s="34">
        <f t="shared" si="465"/>
        <v>0.34638346379179752</v>
      </c>
      <c r="BB701" s="34">
        <f t="shared" si="466"/>
        <v>-0.28557228995993106</v>
      </c>
      <c r="BC701" s="34">
        <f t="shared" si="467"/>
        <v>-0.42964849037802411</v>
      </c>
      <c r="BD701" s="34">
        <f t="shared" si="468"/>
        <v>-1.1286056903176027</v>
      </c>
      <c r="BE701" s="34">
        <f t="shared" si="469"/>
        <v>0.94327919664202498</v>
      </c>
      <c r="BF701" s="34">
        <f t="shared" si="470"/>
        <v>7.5895728106765661E-2</v>
      </c>
      <c r="BG701" s="34">
        <f t="shared" si="471"/>
        <v>-1.5376020973492468E-2</v>
      </c>
      <c r="BH701" s="34">
        <f t="shared" si="472"/>
        <v>-4.6252572673059301E-2</v>
      </c>
      <c r="BI701" s="19">
        <f t="shared" si="480"/>
        <v>-0.23515127725265464</v>
      </c>
      <c r="BJ701" s="19">
        <f t="shared" si="481"/>
        <v>-0.57347279966717124</v>
      </c>
      <c r="BK701" s="19">
        <f t="shared" si="482"/>
        <v>-0.65495584730861023</v>
      </c>
      <c r="BL701" s="19">
        <f t="shared" si="483"/>
        <v>-0.79147611503415616</v>
      </c>
      <c r="BM701" s="19">
        <f t="shared" si="484"/>
        <v>-0.93233388925305805</v>
      </c>
      <c r="BN701" s="19">
        <f t="shared" si="485"/>
        <v>-0.13310850083623052</v>
      </c>
      <c r="BO701" s="19">
        <f t="shared" si="486"/>
        <v>-0.17956369737616173</v>
      </c>
      <c r="BP701" s="19">
        <f t="shared" si="487"/>
        <v>-0.81765074925491754</v>
      </c>
      <c r="BQ701" s="19">
        <f t="shared" si="488"/>
        <v>-0.51071084719990256</v>
      </c>
      <c r="BR701" s="19">
        <f t="shared" si="489"/>
        <v>-0.54113476355998857</v>
      </c>
      <c r="BS701" s="19">
        <f t="shared" si="490"/>
        <v>-0.55142694745984422</v>
      </c>
      <c r="BT701" s="19">
        <f>IF(AND('[1]Ponderación por derecho'!$B$13&lt;&gt;1,'[1]Ponderación por derecho'!$B$13&lt;&gt;0),"Error ponderación",IFERROR(IF(SUM($BI$1126:$BS$1126)=0,0,SUMPRODUCT($BI$1126:$BS$1126,BI701:BS701)),""))</f>
        <v>-0.24440895887238429</v>
      </c>
      <c r="BU701" s="34">
        <f t="shared" si="491"/>
        <v>-0.24176763357662634</v>
      </c>
      <c r="BV701" s="16">
        <f t="shared" si="492"/>
        <v>0</v>
      </c>
      <c r="BW701" s="34">
        <f t="shared" si="473"/>
        <v>0.20747904776691919</v>
      </c>
      <c r="BX701" s="34">
        <f t="shared" si="474"/>
        <v>-4.6403186878944007E-2</v>
      </c>
      <c r="BY701" s="34">
        <f t="shared" si="493"/>
        <v>-1.9609474073114515</v>
      </c>
      <c r="BZ701" s="34">
        <f t="shared" si="494"/>
        <v>0.59995718214115878</v>
      </c>
      <c r="CA701" s="19">
        <f t="shared" si="475"/>
        <v>0.4550896239731923</v>
      </c>
      <c r="CB701" s="16"/>
      <c r="CC701" s="5">
        <f t="shared" si="476"/>
        <v>50318</v>
      </c>
      <c r="CD701" s="6">
        <f t="shared" si="477"/>
        <v>2.1190611082236242E-4</v>
      </c>
      <c r="CE701" s="19">
        <f t="shared" si="478"/>
        <v>1.8638482361377879</v>
      </c>
      <c r="CF701" s="4">
        <f t="shared" si="479"/>
        <v>3.9496083088307884E-4</v>
      </c>
      <c r="CG701" s="3">
        <f>IF('Ponderación por derecho'!$D$20="Error ponderación","",CF701/$CF$1127)</f>
        <v>2.6534126377435489E-4</v>
      </c>
      <c r="CH701" s="39"/>
    </row>
    <row r="702" spans="1:86" ht="18.95" customHeight="1">
      <c r="A702" s="7">
        <v>50325</v>
      </c>
      <c r="B702" s="7" t="s">
        <v>408</v>
      </c>
      <c r="C702" s="7" t="s">
        <v>422</v>
      </c>
      <c r="D702" s="5">
        <v>0</v>
      </c>
      <c r="E702" s="5">
        <v>4057</v>
      </c>
      <c r="F702" s="5">
        <v>97.575059999999993</v>
      </c>
      <c r="G702" s="5">
        <v>80.769229999999993</v>
      </c>
      <c r="H702" s="5">
        <v>85.972849999999994</v>
      </c>
      <c r="I702" s="5">
        <v>52.036189999999998</v>
      </c>
      <c r="J702" s="5">
        <v>51.764710000000001</v>
      </c>
      <c r="K702" s="85">
        <v>7.2268000000000002E-3</v>
      </c>
      <c r="L702" s="85">
        <v>3.8709999999999999E-3</v>
      </c>
      <c r="M702" s="85">
        <v>2.6574799999999999E-2</v>
      </c>
      <c r="N702" s="85">
        <v>0</v>
      </c>
      <c r="O702" s="85">
        <v>1.2592E-3</v>
      </c>
      <c r="P702" s="85">
        <v>1.6426E-2</v>
      </c>
      <c r="Q702" s="85">
        <v>9.5600000000000008E-3</v>
      </c>
      <c r="R702" s="85">
        <v>4.6999999999999999E-4</v>
      </c>
      <c r="S702" s="85">
        <v>1.5338000000000001E-3</v>
      </c>
      <c r="T702" s="5">
        <v>0.98821380000000003</v>
      </c>
      <c r="U702" s="5">
        <v>0.55046479999999998</v>
      </c>
      <c r="V702" s="5">
        <v>0.875996</v>
      </c>
      <c r="W702" s="5">
        <v>0.75813410000000003</v>
      </c>
      <c r="X702" s="5">
        <v>0.8954183</v>
      </c>
      <c r="Y702" s="5">
        <v>0.96132139999999999</v>
      </c>
      <c r="Z702" s="5">
        <v>6.4574500000000007E-2</v>
      </c>
      <c r="AA702" s="5">
        <v>5.5459699999999999E-3</v>
      </c>
      <c r="AB702" s="5">
        <v>1.109194E-2</v>
      </c>
      <c r="AC702" s="5">
        <v>0.57350000000000001</v>
      </c>
      <c r="AD702" s="40">
        <v>39085.777668227754</v>
      </c>
      <c r="AE702" s="19">
        <v>0.75377360000000004</v>
      </c>
      <c r="AF702" s="5">
        <v>1</v>
      </c>
      <c r="AG702" s="5">
        <v>1</v>
      </c>
      <c r="AH702" s="32">
        <v>1</v>
      </c>
      <c r="AI702" s="32">
        <v>0</v>
      </c>
      <c r="AJ702" s="32">
        <v>1</v>
      </c>
      <c r="AK702" s="16"/>
      <c r="AL702" s="34">
        <f t="shared" si="450"/>
        <v>1.7164446413385444</v>
      </c>
      <c r="AM702" s="34">
        <f t="shared" si="451"/>
        <v>2.4661044549707065</v>
      </c>
      <c r="AN702" s="34">
        <f t="shared" si="452"/>
        <v>1.3907484034223716</v>
      </c>
      <c r="AO702" s="34">
        <f t="shared" si="453"/>
        <v>2.8861318769859001</v>
      </c>
      <c r="AP702" s="34">
        <f t="shared" si="454"/>
        <v>2.0330253954804354</v>
      </c>
      <c r="AQ702" s="34">
        <f t="shared" si="455"/>
        <v>-0.18847102342516434</v>
      </c>
      <c r="AR702" s="34">
        <f t="shared" si="456"/>
        <v>-0.47364141507202617</v>
      </c>
      <c r="AS702" s="34">
        <f t="shared" si="457"/>
        <v>-0.54643127105835421</v>
      </c>
      <c r="AT702" s="34">
        <f t="shared" si="458"/>
        <v>-0.15074875333706975</v>
      </c>
      <c r="AU702" s="34">
        <f t="shared" si="459"/>
        <v>-0.39793959886568581</v>
      </c>
      <c r="AV702" s="34">
        <f t="shared" si="460"/>
        <v>-0.25109573049107781</v>
      </c>
      <c r="AW702" s="34">
        <f t="shared" si="461"/>
        <v>-0.14382699714249012</v>
      </c>
      <c r="AX702" s="34">
        <f t="shared" si="462"/>
        <v>-0.18699816156245117</v>
      </c>
      <c r="AY702" s="34">
        <f t="shared" si="463"/>
        <v>-0.15056298778000715</v>
      </c>
      <c r="AZ702" s="34">
        <f t="shared" si="464"/>
        <v>0.80299580911329205</v>
      </c>
      <c r="BA702" s="34">
        <f t="shared" si="465"/>
        <v>3.2785958799860762</v>
      </c>
      <c r="BB702" s="34">
        <f t="shared" si="466"/>
        <v>1.8544679959358799</v>
      </c>
      <c r="BC702" s="34">
        <f t="shared" si="467"/>
        <v>1.4049296530850761</v>
      </c>
      <c r="BD702" s="34">
        <f t="shared" si="468"/>
        <v>1.0589482105643593</v>
      </c>
      <c r="BE702" s="34">
        <f t="shared" si="469"/>
        <v>1.5218871793466431</v>
      </c>
      <c r="BF702" s="34">
        <f t="shared" si="470"/>
        <v>-0.3701151221116446</v>
      </c>
      <c r="BG702" s="34">
        <f t="shared" si="471"/>
        <v>0.17538373942906049</v>
      </c>
      <c r="BH702" s="34">
        <f t="shared" si="472"/>
        <v>0.16142555306165754</v>
      </c>
      <c r="BI702" s="19">
        <f t="shared" si="480"/>
        <v>1.493624419994428</v>
      </c>
      <c r="BJ702" s="19">
        <f t="shared" si="481"/>
        <v>1.2823103452781865</v>
      </c>
      <c r="BK702" s="19">
        <f t="shared" si="482"/>
        <v>0.85831434112175542</v>
      </c>
      <c r="BL702" s="19">
        <f t="shared" si="483"/>
        <v>0.78284794400073732</v>
      </c>
      <c r="BM702" s="19">
        <f t="shared" si="484"/>
        <v>0.8980113357263696</v>
      </c>
      <c r="BN702" s="19">
        <f t="shared" si="485"/>
        <v>0.99574536339803643</v>
      </c>
      <c r="BO702" s="19">
        <f t="shared" si="486"/>
        <v>1.1817668963189008</v>
      </c>
      <c r="BP702" s="19">
        <f t="shared" si="487"/>
        <v>0.76472323988804658</v>
      </c>
      <c r="BQ702" s="19">
        <f t="shared" si="488"/>
        <v>0.39858884381563087</v>
      </c>
      <c r="BR702" s="19">
        <f t="shared" si="489"/>
        <v>0.58042179766253255</v>
      </c>
      <c r="BS702" s="19">
        <f t="shared" si="490"/>
        <v>0.57576906887339818</v>
      </c>
      <c r="BT702" s="19">
        <f>IF(AND('[1]Ponderación por derecho'!$B$13&lt;&gt;1,'[1]Ponderación por derecho'!$B$13&lt;&gt;0),"Error ponderación",IFERROR(IF(SUM($BI$1126:$BS$1126)=0,0,SUMPRODUCT($BI$1126:$BS$1126,BI702:BS702)),""))</f>
        <v>1.1460691262344986</v>
      </c>
      <c r="BU702" s="34">
        <f t="shared" si="491"/>
        <v>1.1630834231333318</v>
      </c>
      <c r="BV702" s="16">
        <f t="shared" si="492"/>
        <v>1</v>
      </c>
      <c r="BW702" s="34">
        <f t="shared" si="473"/>
        <v>0.88492226419658826</v>
      </c>
      <c r="BX702" s="34">
        <f t="shared" si="474"/>
        <v>-4.7349891977282267E-2</v>
      </c>
      <c r="BY702" s="34">
        <f t="shared" si="493"/>
        <v>0.3461456464926651</v>
      </c>
      <c r="BZ702" s="34">
        <f t="shared" si="494"/>
        <v>-0.3945726729039904</v>
      </c>
      <c r="CA702" s="19">
        <f t="shared" si="475"/>
        <v>-0.30083575349657871</v>
      </c>
      <c r="CB702" s="16"/>
      <c r="CC702" s="5">
        <f t="shared" si="476"/>
        <v>50325</v>
      </c>
      <c r="CD702" s="6">
        <f t="shared" si="477"/>
        <v>5.9330786170208724E-4</v>
      </c>
      <c r="CE702" s="19">
        <f t="shared" si="478"/>
        <v>4.2630327663507801</v>
      </c>
      <c r="CF702" s="4">
        <f t="shared" si="479"/>
        <v>2.5292908549695149E-3</v>
      </c>
      <c r="CG702" s="3">
        <f>IF('Ponderación por derecho'!$D$20="Error ponderación","",CF702/$CF$1127)</f>
        <v>1.6992197185983853E-3</v>
      </c>
      <c r="CH702" s="39"/>
    </row>
    <row r="703" spans="1:86" ht="18.95" customHeight="1">
      <c r="A703" s="7">
        <v>50330</v>
      </c>
      <c r="B703" s="7" t="s">
        <v>408</v>
      </c>
      <c r="C703" s="7" t="s">
        <v>421</v>
      </c>
      <c r="D703" s="5">
        <v>0</v>
      </c>
      <c r="E703" s="5">
        <v>3350</v>
      </c>
      <c r="F703" s="5">
        <v>68.509</v>
      </c>
      <c r="G703" s="5">
        <v>57.911650000000002</v>
      </c>
      <c r="H703" s="5">
        <v>72.449799999999996</v>
      </c>
      <c r="I703" s="5">
        <v>13.975910000000001</v>
      </c>
      <c r="J703" s="5">
        <v>16.658629999999999</v>
      </c>
      <c r="K703" s="85">
        <v>9.9053000000000006E-3</v>
      </c>
      <c r="L703" s="85">
        <v>6.0958999999999996E-3</v>
      </c>
      <c r="M703" s="85">
        <v>3.4233899999999998E-2</v>
      </c>
      <c r="N703" s="85">
        <v>0</v>
      </c>
      <c r="O703" s="85">
        <v>3.7810000000000001E-3</v>
      </c>
      <c r="P703" s="85">
        <v>1.4209400000000001E-2</v>
      </c>
      <c r="Q703" s="85">
        <v>2.7821E-3</v>
      </c>
      <c r="R703" s="85">
        <v>0</v>
      </c>
      <c r="S703" s="85">
        <v>0</v>
      </c>
      <c r="T703" s="5">
        <v>0.98000779999999998</v>
      </c>
      <c r="U703" s="5">
        <v>0.29125830000000003</v>
      </c>
      <c r="V703" s="5">
        <v>0.76205409999999996</v>
      </c>
      <c r="W703" s="5">
        <v>0.60329279999999996</v>
      </c>
      <c r="X703" s="5">
        <v>0.82007059999999998</v>
      </c>
      <c r="Y703" s="5">
        <v>0.89729519999999996</v>
      </c>
      <c r="Z703" s="5">
        <v>4.5744699999999999E-2</v>
      </c>
      <c r="AA703" s="5">
        <v>3.3582090000000002E-2</v>
      </c>
      <c r="AB703" s="5">
        <v>1.6716419999999999E-2</v>
      </c>
      <c r="AC703" s="5">
        <v>0.47570000000000001</v>
      </c>
      <c r="AD703" s="40">
        <v>0</v>
      </c>
      <c r="AE703" s="19">
        <v>0.84811320000000001</v>
      </c>
      <c r="AF703" s="5">
        <v>1</v>
      </c>
      <c r="AG703" s="5">
        <v>0</v>
      </c>
      <c r="AH703" s="32">
        <v>0</v>
      </c>
      <c r="AI703" s="32">
        <v>0</v>
      </c>
      <c r="AJ703" s="32">
        <v>0</v>
      </c>
      <c r="AK703" s="16"/>
      <c r="AL703" s="34">
        <f t="shared" si="450"/>
        <v>-5.7831897983764598E-2</v>
      </c>
      <c r="AM703" s="34">
        <f t="shared" si="451"/>
        <v>0.1700395284840211</v>
      </c>
      <c r="AN703" s="34">
        <f t="shared" si="452"/>
        <v>-0.23531340965909514</v>
      </c>
      <c r="AO703" s="34">
        <f t="shared" si="453"/>
        <v>-0.51095670288412132</v>
      </c>
      <c r="AP703" s="34">
        <f t="shared" si="454"/>
        <v>-0.61853189016663956</v>
      </c>
      <c r="AQ703" s="34">
        <f t="shared" si="455"/>
        <v>-0.11270153680958664</v>
      </c>
      <c r="AR703" s="34">
        <f t="shared" si="456"/>
        <v>-0.39577529309727488</v>
      </c>
      <c r="AS703" s="34">
        <f t="shared" si="457"/>
        <v>-0.42726225364990844</v>
      </c>
      <c r="AT703" s="34">
        <f t="shared" si="458"/>
        <v>-0.15074875333706975</v>
      </c>
      <c r="AU703" s="34">
        <f t="shared" si="459"/>
        <v>-0.33387489835039724</v>
      </c>
      <c r="AV703" s="34">
        <f t="shared" si="460"/>
        <v>-0.30476345726171727</v>
      </c>
      <c r="AW703" s="34">
        <f t="shared" si="461"/>
        <v>-0.33371029599533752</v>
      </c>
      <c r="AX703" s="34">
        <f t="shared" si="462"/>
        <v>-0.20200785050292994</v>
      </c>
      <c r="AY703" s="34">
        <f t="shared" si="463"/>
        <v>-0.21011422768154267</v>
      </c>
      <c r="AZ703" s="34">
        <f t="shared" si="464"/>
        <v>0.66043821499133648</v>
      </c>
      <c r="BA703" s="34">
        <f t="shared" si="465"/>
        <v>0.81471849784992001</v>
      </c>
      <c r="BB703" s="34">
        <f t="shared" si="466"/>
        <v>-0.94041649342871469</v>
      </c>
      <c r="BC703" s="34">
        <f t="shared" si="467"/>
        <v>-0.32422288706337055</v>
      </c>
      <c r="BD703" s="34">
        <f t="shared" si="468"/>
        <v>0.1559544408660738</v>
      </c>
      <c r="BE703" s="34">
        <f t="shared" si="469"/>
        <v>0.54292014741803474</v>
      </c>
      <c r="BF703" s="34">
        <f t="shared" si="470"/>
        <v>-0.55850049118510803</v>
      </c>
      <c r="BG703" s="34">
        <f t="shared" si="471"/>
        <v>2.3669127364775626</v>
      </c>
      <c r="BH703" s="34">
        <f t="shared" si="472"/>
        <v>0.30162751918896835</v>
      </c>
      <c r="BI703" s="19">
        <f t="shared" si="480"/>
        <v>0.15556785046041274</v>
      </c>
      <c r="BJ703" s="19">
        <f t="shared" si="481"/>
        <v>-0.38871741934732285</v>
      </c>
      <c r="BK703" s="19">
        <f t="shared" si="482"/>
        <v>-0.26977234623234786</v>
      </c>
      <c r="BL703" s="19">
        <f t="shared" si="483"/>
        <v>-0.10429032566041717</v>
      </c>
      <c r="BM703" s="19">
        <f t="shared" si="484"/>
        <v>-0.26548411588365434</v>
      </c>
      <c r="BN703" s="19">
        <f t="shared" si="485"/>
        <v>6.0108264057517624E-2</v>
      </c>
      <c r="BO703" s="19">
        <f t="shared" si="486"/>
        <v>-6.140959462937412E-2</v>
      </c>
      <c r="BP703" s="19">
        <f t="shared" si="487"/>
        <v>-0.12991987424334728</v>
      </c>
      <c r="BQ703" s="19">
        <f t="shared" si="488"/>
        <v>-0.27548220561680509</v>
      </c>
      <c r="BR703" s="19">
        <f t="shared" si="489"/>
        <v>0.69965553693741844</v>
      </c>
      <c r="BS703" s="19">
        <f t="shared" si="490"/>
        <v>1.1227131174553687E-2</v>
      </c>
      <c r="BT703" s="19">
        <f>IF(AND('[1]Ponderación por derecho'!$B$13&lt;&gt;1,'[1]Ponderación por derecho'!$B$13&lt;&gt;0),"Error ponderación",IFERROR(IF(SUM($BI$1126:$BS$1126)=0,0,SUMPRODUCT($BI$1126:$BS$1126,BI703:BS703)),""))</f>
        <v>-9.0415801966896345E-2</v>
      </c>
      <c r="BU703" s="34">
        <f t="shared" si="491"/>
        <v>-8.618269374771291E-2</v>
      </c>
      <c r="BV703" s="16">
        <f t="shared" si="492"/>
        <v>0</v>
      </c>
      <c r="BW703" s="34">
        <f t="shared" si="473"/>
        <v>-0.53076035475258998</v>
      </c>
      <c r="BX703" s="34">
        <f t="shared" si="474"/>
        <v>-4.9550489627895586E-2</v>
      </c>
      <c r="BY703" s="34">
        <f t="shared" si="493"/>
        <v>0.73585719375712888</v>
      </c>
      <c r="BZ703" s="34">
        <f t="shared" si="494"/>
        <v>-5.1848783125547783E-2</v>
      </c>
      <c r="CA703" s="19">
        <f t="shared" si="475"/>
        <v>-4.033710236567211E-2</v>
      </c>
      <c r="CB703" s="16"/>
      <c r="CC703" s="5">
        <f t="shared" si="476"/>
        <v>50330</v>
      </c>
      <c r="CD703" s="6">
        <f t="shared" si="477"/>
        <v>4.899140588370698E-4</v>
      </c>
      <c r="CE703" s="19">
        <f t="shared" si="478"/>
        <v>1.1556324457746026</v>
      </c>
      <c r="CF703" s="4">
        <f t="shared" si="479"/>
        <v>5.6616058203324551E-4</v>
      </c>
      <c r="CG703" s="3">
        <f>IF('Ponderación por derecho'!$D$20="Error ponderación","",CF703/$CF$1127)</f>
        <v>3.8035610771843187E-4</v>
      </c>
      <c r="CH703" s="39"/>
    </row>
    <row r="704" spans="1:86" ht="18.95" customHeight="1">
      <c r="A704" s="7">
        <v>50350</v>
      </c>
      <c r="B704" s="7" t="s">
        <v>408</v>
      </c>
      <c r="C704" s="7" t="s">
        <v>420</v>
      </c>
      <c r="D704" s="5">
        <v>0</v>
      </c>
      <c r="E704" s="5">
        <v>1792</v>
      </c>
      <c r="F704" s="5">
        <v>74.365660000000005</v>
      </c>
      <c r="G704" s="5">
        <v>52.601700000000001</v>
      </c>
      <c r="H704" s="5">
        <v>79.706720000000004</v>
      </c>
      <c r="I704" s="5">
        <v>11.258279999999999</v>
      </c>
      <c r="J704" s="5">
        <v>34.437089999999998</v>
      </c>
      <c r="K704" s="85">
        <v>6.3175999999999996E-3</v>
      </c>
      <c r="L704" s="85">
        <v>2.2851999999999998E-3</v>
      </c>
      <c r="M704" s="85">
        <v>0.21687909999999999</v>
      </c>
      <c r="N704" s="85">
        <v>0</v>
      </c>
      <c r="O704" s="85">
        <v>1.9086000000000001E-3</v>
      </c>
      <c r="P704" s="85">
        <v>1.49792E-2</v>
      </c>
      <c r="Q704" s="85">
        <v>5.7266000000000001E-3</v>
      </c>
      <c r="R704" s="85">
        <v>0</v>
      </c>
      <c r="S704" s="85">
        <v>7.93711E-2</v>
      </c>
      <c r="T704" s="5">
        <v>0.95930009999999999</v>
      </c>
      <c r="U704" s="5">
        <v>0.32826169999999999</v>
      </c>
      <c r="V704" s="5">
        <v>0.77215670000000003</v>
      </c>
      <c r="W704" s="5">
        <v>0.56941810000000004</v>
      </c>
      <c r="X704" s="5">
        <v>0.84480789999999994</v>
      </c>
      <c r="Y704" s="5">
        <v>0.86534800000000001</v>
      </c>
      <c r="Z704" s="5">
        <v>0.1143473</v>
      </c>
      <c r="AA704" s="5">
        <v>6.4453129999999997E-2</v>
      </c>
      <c r="AB704" s="5">
        <v>2.3995539999999999E-2</v>
      </c>
      <c r="AC704" s="5">
        <v>0.50519999999999998</v>
      </c>
      <c r="AD704" s="40">
        <v>54713.169642857145</v>
      </c>
      <c r="AE704" s="19">
        <v>0.41320750000000001</v>
      </c>
      <c r="AF704" s="5">
        <v>1</v>
      </c>
      <c r="AG704" s="5">
        <v>0</v>
      </c>
      <c r="AH704" s="32">
        <v>0</v>
      </c>
      <c r="AI704" s="32">
        <v>0</v>
      </c>
      <c r="AJ704" s="32">
        <v>1</v>
      </c>
      <c r="AK704" s="16"/>
      <c r="AL704" s="34">
        <f t="shared" si="450"/>
        <v>0.29967560171820418</v>
      </c>
      <c r="AM704" s="34">
        <f t="shared" si="451"/>
        <v>-0.36334983103688973</v>
      </c>
      <c r="AN704" s="34">
        <f t="shared" si="452"/>
        <v>0.63728563364749424</v>
      </c>
      <c r="AO704" s="34">
        <f t="shared" si="453"/>
        <v>-0.75352007439142954</v>
      </c>
      <c r="AP704" s="34">
        <f t="shared" si="454"/>
        <v>0.72427269355746438</v>
      </c>
      <c r="AQ704" s="34">
        <f t="shared" si="455"/>
        <v>-0.21419049971072837</v>
      </c>
      <c r="AR704" s="34">
        <f t="shared" si="456"/>
        <v>-0.52914058187842672</v>
      </c>
      <c r="AS704" s="34">
        <f t="shared" si="457"/>
        <v>2.4145401798434589</v>
      </c>
      <c r="AT704" s="34">
        <f t="shared" si="458"/>
        <v>-0.15074875333706975</v>
      </c>
      <c r="AU704" s="34">
        <f t="shared" si="459"/>
        <v>-0.38144201122406929</v>
      </c>
      <c r="AV704" s="34">
        <f t="shared" si="460"/>
        <v>-0.28612526540570432</v>
      </c>
      <c r="AW704" s="34">
        <f t="shared" si="461"/>
        <v>-0.25121994153861654</v>
      </c>
      <c r="AX704" s="34">
        <f t="shared" si="462"/>
        <v>-0.20200785050292994</v>
      </c>
      <c r="AY704" s="34">
        <f t="shared" si="463"/>
        <v>2.8715440180798115</v>
      </c>
      <c r="AZ704" s="34">
        <f t="shared" si="464"/>
        <v>0.30069657572748076</v>
      </c>
      <c r="BA704" s="34">
        <f t="shared" si="465"/>
        <v>1.1664528884695109</v>
      </c>
      <c r="BB704" s="34">
        <f t="shared" si="466"/>
        <v>-0.69260949668515548</v>
      </c>
      <c r="BC704" s="34">
        <f t="shared" si="467"/>
        <v>-0.70251035656773686</v>
      </c>
      <c r="BD704" s="34">
        <f t="shared" si="468"/>
        <v>0.45241508636895389</v>
      </c>
      <c r="BE704" s="34">
        <f t="shared" si="469"/>
        <v>5.4444249075956332E-2</v>
      </c>
      <c r="BF704" s="34">
        <f t="shared" si="470"/>
        <v>0.12784382051226392</v>
      </c>
      <c r="BG704" s="34">
        <f t="shared" si="471"/>
        <v>4.7800419187268961</v>
      </c>
      <c r="BH704" s="34">
        <f t="shared" si="472"/>
        <v>0.48307485933003574</v>
      </c>
      <c r="BI704" s="19">
        <f t="shared" si="480"/>
        <v>0.52984934080209223</v>
      </c>
      <c r="BJ704" s="19">
        <f t="shared" si="481"/>
        <v>-0.52836663653349059</v>
      </c>
      <c r="BK704" s="19">
        <f t="shared" si="482"/>
        <v>0.67056847499797545</v>
      </c>
      <c r="BL704" s="19">
        <f t="shared" si="483"/>
        <v>7.4463424190567215E-2</v>
      </c>
      <c r="BM704" s="19">
        <f t="shared" si="484"/>
        <v>0.26508192290078303</v>
      </c>
      <c r="BN704" s="19">
        <f t="shared" si="485"/>
        <v>2.2664861796152059E-2</v>
      </c>
      <c r="BO704" s="19">
        <f t="shared" si="486"/>
        <v>-0.23468114673418847</v>
      </c>
      <c r="BP704" s="19">
        <f t="shared" si="487"/>
        <v>4.883387560763712E-2</v>
      </c>
      <c r="BQ704" s="19">
        <f t="shared" si="488"/>
        <v>1.0996878134367598</v>
      </c>
      <c r="BR704" s="19">
        <f t="shared" si="489"/>
        <v>2.6504205128416372</v>
      </c>
      <c r="BS704" s="19">
        <f t="shared" si="490"/>
        <v>1.2180981597093505</v>
      </c>
      <c r="BT704" s="19">
        <f>IF(AND('[1]Ponderación por derecho'!$B$13&lt;&gt;1,'[1]Ponderación por derecho'!$B$13&lt;&gt;0),"Error ponderación",IFERROR(IF(SUM($BI$1126:$BS$1126)=0,0,SUMPRODUCT($BI$1126:$BS$1126,BI704:BS704)),""))</f>
        <v>-0.21621444213494673</v>
      </c>
      <c r="BU704" s="34">
        <f t="shared" si="491"/>
        <v>-0.21328167823776811</v>
      </c>
      <c r="BV704" s="16">
        <f t="shared" si="492"/>
        <v>0</v>
      </c>
      <c r="BW704" s="34">
        <f t="shared" si="473"/>
        <v>-0.10373952388346201</v>
      </c>
      <c r="BX704" s="34">
        <f t="shared" si="474"/>
        <v>-4.6470042474056505E-2</v>
      </c>
      <c r="BY704" s="34">
        <f t="shared" si="493"/>
        <v>-1.0607136339878982</v>
      </c>
      <c r="BZ704" s="34">
        <f t="shared" si="494"/>
        <v>0.40364106678180556</v>
      </c>
      <c r="CA704" s="19">
        <f t="shared" si="475"/>
        <v>0.30587305409990162</v>
      </c>
      <c r="CB704" s="16"/>
      <c r="CC704" s="5">
        <f t="shared" si="476"/>
        <v>50350</v>
      </c>
      <c r="CD704" s="6">
        <f t="shared" si="477"/>
        <v>2.6206746072717288E-4</v>
      </c>
      <c r="CE704" s="19">
        <f t="shared" si="478"/>
        <v>1.7415283914370319</v>
      </c>
      <c r="CF704" s="4">
        <f t="shared" si="479"/>
        <v>4.5639792332818088E-4</v>
      </c>
      <c r="CG704" s="3">
        <f>IF('Ponderación por derecho'!$D$20="Error ponderación","",CF704/$CF$1127)</f>
        <v>3.0661572563822284E-4</v>
      </c>
      <c r="CH704" s="39"/>
    </row>
    <row r="705" spans="1:86" ht="18.95" customHeight="1">
      <c r="A705" s="7">
        <v>50370</v>
      </c>
      <c r="B705" s="7" t="s">
        <v>408</v>
      </c>
      <c r="C705" s="7" t="s">
        <v>419</v>
      </c>
      <c r="D705" s="5">
        <v>0</v>
      </c>
      <c r="E705" s="5">
        <v>1378</v>
      </c>
      <c r="F705" s="5">
        <v>93.819810000000004</v>
      </c>
      <c r="G705" s="5">
        <v>69.974999999999994</v>
      </c>
      <c r="H705" s="5">
        <v>93.674999999999997</v>
      </c>
      <c r="I705" s="5">
        <v>30.25</v>
      </c>
      <c r="J705" s="5">
        <v>30.55</v>
      </c>
      <c r="K705" s="85">
        <v>7.3657000000000002E-3</v>
      </c>
      <c r="L705" s="85">
        <v>4.2184800000000001E-2</v>
      </c>
      <c r="M705" s="85">
        <v>6.8174700000000005E-2</v>
      </c>
      <c r="N705" s="85">
        <v>0</v>
      </c>
      <c r="O705" s="85">
        <v>8.0315000000000004E-3</v>
      </c>
      <c r="P705" s="85">
        <v>4.1533899999999999E-2</v>
      </c>
      <c r="Q705" s="85">
        <v>1.35774E-2</v>
      </c>
      <c r="R705" s="85">
        <v>0</v>
      </c>
      <c r="S705" s="85">
        <v>6.0269999999999996E-4</v>
      </c>
      <c r="T705" s="5">
        <v>0.97696660000000002</v>
      </c>
      <c r="U705" s="5">
        <v>0.1412429</v>
      </c>
      <c r="V705" s="5">
        <v>0.76488480000000003</v>
      </c>
      <c r="W705" s="5">
        <v>0.60538899999999995</v>
      </c>
      <c r="X705" s="5">
        <v>0.86223380000000005</v>
      </c>
      <c r="Y705" s="5">
        <v>0.90656239999999999</v>
      </c>
      <c r="Z705" s="5">
        <v>9.6688700000000002E-2</v>
      </c>
      <c r="AA705" s="5">
        <v>0.12917271</v>
      </c>
      <c r="AB705" s="5">
        <v>3.9912919999999998E-2</v>
      </c>
      <c r="AC705" s="5">
        <v>0.40550000000000003</v>
      </c>
      <c r="AD705" s="40">
        <v>26026.124818577649</v>
      </c>
      <c r="AE705" s="19">
        <v>0.75377360000000004</v>
      </c>
      <c r="AF705" s="5">
        <v>1</v>
      </c>
      <c r="AG705" s="5">
        <v>0</v>
      </c>
      <c r="AH705" s="32">
        <v>0</v>
      </c>
      <c r="AI705" s="32">
        <v>0</v>
      </c>
      <c r="AJ705" s="32">
        <v>0</v>
      </c>
      <c r="AK705" s="16"/>
      <c r="AL705" s="34">
        <f t="shared" si="450"/>
        <v>1.4872132981743837</v>
      </c>
      <c r="AM705" s="34">
        <f t="shared" si="451"/>
        <v>1.381814127148147</v>
      </c>
      <c r="AN705" s="34">
        <f t="shared" si="452"/>
        <v>2.3168835573725106</v>
      </c>
      <c r="AO705" s="34">
        <f t="shared" si="453"/>
        <v>0.94159501998226103</v>
      </c>
      <c r="AP705" s="34">
        <f t="shared" si="454"/>
        <v>0.43068133247511392</v>
      </c>
      <c r="AQ705" s="34">
        <f t="shared" si="455"/>
        <v>-0.18454181614836623</v>
      </c>
      <c r="AR705" s="34">
        <f t="shared" si="456"/>
        <v>0.8672489728628141</v>
      </c>
      <c r="AS705" s="34">
        <f t="shared" si="457"/>
        <v>0.10082744175249857</v>
      </c>
      <c r="AT705" s="34">
        <f t="shared" si="458"/>
        <v>-0.15074875333706975</v>
      </c>
      <c r="AU705" s="34">
        <f t="shared" si="459"/>
        <v>-0.22589369066531756</v>
      </c>
      <c r="AV705" s="34">
        <f t="shared" si="460"/>
        <v>0.35681003373545817</v>
      </c>
      <c r="AW705" s="34">
        <f t="shared" si="461"/>
        <v>-3.1279281063552843E-2</v>
      </c>
      <c r="AX705" s="34">
        <f t="shared" si="462"/>
        <v>-0.20200785050292994</v>
      </c>
      <c r="AY705" s="34">
        <f t="shared" si="463"/>
        <v>-0.18671382848434911</v>
      </c>
      <c r="AZ705" s="34">
        <f t="shared" si="464"/>
        <v>0.607605390808582</v>
      </c>
      <c r="BA705" s="34">
        <f t="shared" si="465"/>
        <v>-0.61124709727253412</v>
      </c>
      <c r="BB705" s="34">
        <f t="shared" si="466"/>
        <v>-0.87098216308979137</v>
      </c>
      <c r="BC705" s="34">
        <f t="shared" si="467"/>
        <v>-0.30081408363263756</v>
      </c>
      <c r="BD705" s="34">
        <f t="shared" si="468"/>
        <v>0.66125330082520728</v>
      </c>
      <c r="BE705" s="34">
        <f t="shared" si="469"/>
        <v>0.68461656666966642</v>
      </c>
      <c r="BF705" s="34">
        <f t="shared" si="470"/>
        <v>-4.8824114267747479E-2</v>
      </c>
      <c r="BG705" s="34">
        <f t="shared" si="471"/>
        <v>9.8390456698451079</v>
      </c>
      <c r="BH705" s="34">
        <f t="shared" si="472"/>
        <v>0.87984895606351776</v>
      </c>
      <c r="BI705" s="19">
        <f t="shared" si="480"/>
        <v>0.50703154798387018</v>
      </c>
      <c r="BJ705" s="19">
        <f t="shared" si="481"/>
        <v>0.45936031230705648</v>
      </c>
      <c r="BK705" s="19">
        <f t="shared" si="482"/>
        <v>0.42907555209808157</v>
      </c>
      <c r="BL705" s="19">
        <f t="shared" si="483"/>
        <v>0.66823227241865701</v>
      </c>
      <c r="BM705" s="19">
        <f t="shared" si="484"/>
        <v>0.2886803142116679</v>
      </c>
      <c r="BN705" s="19">
        <f t="shared" si="485"/>
        <v>0.84287996619316941</v>
      </c>
      <c r="BO705" s="19">
        <f t="shared" si="486"/>
        <v>0.50597370990909674</v>
      </c>
      <c r="BP705" s="19">
        <f t="shared" si="487"/>
        <v>0.64260272383572692</v>
      </c>
      <c r="BQ705" s="19">
        <f t="shared" si="488"/>
        <v>0.41722511847409577</v>
      </c>
      <c r="BR705" s="19">
        <f t="shared" si="489"/>
        <v>3.7131817131783809</v>
      </c>
      <c r="BS705" s="19">
        <f t="shared" si="490"/>
        <v>0.72678280858451749</v>
      </c>
      <c r="BT705" s="19">
        <f>IF(AND('[1]Ponderación por derecho'!$B$13&lt;&gt;1,'[1]Ponderación por derecho'!$B$13&lt;&gt;0),"Error ponderación",IFERROR(IF(SUM($BI$1126:$BS$1126)=0,0,SUMPRODUCT($BI$1126:$BS$1126,BI705:BS705)),""))</f>
        <v>0.59772290727391053</v>
      </c>
      <c r="BU705" s="34">
        <f t="shared" si="491"/>
        <v>0.60906910719358964</v>
      </c>
      <c r="BV705" s="16">
        <f t="shared" si="492"/>
        <v>0</v>
      </c>
      <c r="BW705" s="34">
        <f t="shared" si="473"/>
        <v>-1.546925179397092</v>
      </c>
      <c r="BX705" s="34">
        <f t="shared" si="474"/>
        <v>-4.8085173276344845E-2</v>
      </c>
      <c r="BY705" s="34">
        <f t="shared" si="493"/>
        <v>0.3461456464926651</v>
      </c>
      <c r="BZ705" s="34">
        <f t="shared" si="494"/>
        <v>0.41628823539359056</v>
      </c>
      <c r="CA705" s="19">
        <f t="shared" si="475"/>
        <v>0.31548595376127314</v>
      </c>
      <c r="CB705" s="16"/>
      <c r="CC705" s="5">
        <f t="shared" si="476"/>
        <v>50370</v>
      </c>
      <c r="CD705" s="6">
        <f t="shared" si="477"/>
        <v>2.0152285763506931E-4</v>
      </c>
      <c r="CE705" s="19">
        <f t="shared" si="478"/>
        <v>2.5840662651607298</v>
      </c>
      <c r="CF705" s="4">
        <f t="shared" si="479"/>
        <v>5.2074841807357101E-4</v>
      </c>
      <c r="CG705" s="3">
        <f>IF('Ponderación por derecho'!$D$20="Error ponderación","",CF705/$CF$1127)</f>
        <v>3.4984745968655816E-4</v>
      </c>
      <c r="CH705" s="39"/>
    </row>
    <row r="706" spans="1:86" ht="18.95" customHeight="1">
      <c r="A706" s="7">
        <v>50400</v>
      </c>
      <c r="B706" s="7" t="s">
        <v>408</v>
      </c>
      <c r="C706" s="7" t="s">
        <v>418</v>
      </c>
      <c r="D706" s="5">
        <v>0</v>
      </c>
      <c r="E706" s="5">
        <v>4455</v>
      </c>
      <c r="F706" s="5">
        <v>74.130679999999998</v>
      </c>
      <c r="G706" s="5">
        <v>58.638080000000002</v>
      </c>
      <c r="H706" s="5">
        <v>72.194199999999995</v>
      </c>
      <c r="I706" s="5">
        <v>29.045809999999999</v>
      </c>
      <c r="J706" s="5">
        <v>17.75536</v>
      </c>
      <c r="K706" s="85">
        <v>1.5054100000000001E-2</v>
      </c>
      <c r="L706" s="85">
        <v>2.6908000000000001E-2</v>
      </c>
      <c r="M706" s="85">
        <v>4.9567600000000003E-2</v>
      </c>
      <c r="N706" s="85">
        <v>0</v>
      </c>
      <c r="O706" s="85">
        <v>1.7266E-3</v>
      </c>
      <c r="P706" s="85">
        <v>1.9637999999999999E-2</v>
      </c>
      <c r="Q706" s="85">
        <v>6.8116000000000001E-3</v>
      </c>
      <c r="R706" s="85">
        <v>1.7122000000000001E-3</v>
      </c>
      <c r="S706" s="85">
        <v>8.365E-4</v>
      </c>
      <c r="T706" s="5">
        <v>0.93609790000000004</v>
      </c>
      <c r="U706" s="5">
        <v>0.27418989999999999</v>
      </c>
      <c r="V706" s="5">
        <v>0.76659869999999997</v>
      </c>
      <c r="W706" s="5">
        <v>0.58055749999999995</v>
      </c>
      <c r="X706" s="5">
        <v>0.74529800000000002</v>
      </c>
      <c r="Y706" s="5">
        <v>0.84885569999999999</v>
      </c>
      <c r="Z706" s="5">
        <v>8.1117900000000007E-2</v>
      </c>
      <c r="AA706" s="5">
        <v>6.84624E-3</v>
      </c>
      <c r="AB706" s="5">
        <v>2.0202000000000002E-3</v>
      </c>
      <c r="AC706" s="5">
        <v>0.51329999999999998</v>
      </c>
      <c r="AD706" s="40">
        <v>8417.5084175084176</v>
      </c>
      <c r="AE706" s="19">
        <v>0.75377360000000004</v>
      </c>
      <c r="AF706" s="5">
        <v>1</v>
      </c>
      <c r="AG706" s="5">
        <v>0</v>
      </c>
      <c r="AH706" s="32">
        <v>1</v>
      </c>
      <c r="AI706" s="32">
        <v>0</v>
      </c>
      <c r="AJ706" s="32">
        <v>0</v>
      </c>
      <c r="AK706" s="16"/>
      <c r="AL706" s="34">
        <f t="shared" si="450"/>
        <v>0.2853317415180267</v>
      </c>
      <c r="AM706" s="34">
        <f t="shared" si="451"/>
        <v>0.24301008987099754</v>
      </c>
      <c r="AN706" s="34">
        <f t="shared" si="452"/>
        <v>-0.2660477040249094</v>
      </c>
      <c r="AO706" s="34">
        <f t="shared" si="453"/>
        <v>0.83411446290297309</v>
      </c>
      <c r="AP706" s="34">
        <f t="shared" si="454"/>
        <v>-0.53569602749305945</v>
      </c>
      <c r="AQ706" s="34">
        <f t="shared" si="455"/>
        <v>3.2947868710774174E-2</v>
      </c>
      <c r="AR706" s="34">
        <f t="shared" si="456"/>
        <v>0.3325978999229604</v>
      </c>
      <c r="AS706" s="34">
        <f t="shared" si="457"/>
        <v>-0.18868305214635253</v>
      </c>
      <c r="AT706" s="34">
        <f t="shared" si="458"/>
        <v>-0.15074875333706975</v>
      </c>
      <c r="AU706" s="34">
        <f t="shared" si="459"/>
        <v>-0.38606560369523374</v>
      </c>
      <c r="AV706" s="34">
        <f t="shared" si="460"/>
        <v>-0.17332764496040284</v>
      </c>
      <c r="AW706" s="34">
        <f t="shared" si="461"/>
        <v>-0.22082359764812845</v>
      </c>
      <c r="AX706" s="34">
        <f t="shared" si="462"/>
        <v>-0.14732787304784961</v>
      </c>
      <c r="AY706" s="34">
        <f t="shared" si="463"/>
        <v>-0.1776363217109895</v>
      </c>
      <c r="AZ706" s="34">
        <f t="shared" si="464"/>
        <v>-0.10238041797668815</v>
      </c>
      <c r="BA706" s="34">
        <f t="shared" si="465"/>
        <v>0.6524754803744599</v>
      </c>
      <c r="BB706" s="34">
        <f t="shared" si="466"/>
        <v>-0.82894185547405219</v>
      </c>
      <c r="BC706" s="34">
        <f t="shared" si="467"/>
        <v>-0.57811381762283365</v>
      </c>
      <c r="BD706" s="34">
        <f t="shared" si="468"/>
        <v>-0.74014712486376233</v>
      </c>
      <c r="BE706" s="34">
        <f t="shared" si="469"/>
        <v>-0.19772467521872608</v>
      </c>
      <c r="BF706" s="34">
        <f t="shared" si="470"/>
        <v>-0.20460436178864955</v>
      </c>
      <c r="BG706" s="34">
        <f t="shared" si="471"/>
        <v>0.27702331755157733</v>
      </c>
      <c r="BH706" s="34">
        <f t="shared" si="472"/>
        <v>-6.4706602123492177E-2</v>
      </c>
      <c r="BI706" s="19">
        <f t="shared" si="480"/>
        <v>0.13979188168677489</v>
      </c>
      <c r="BJ706" s="19">
        <f t="shared" si="481"/>
        <v>-8.4444621893364769E-2</v>
      </c>
      <c r="BK706" s="19">
        <f t="shared" si="482"/>
        <v>-0.16048837608371982</v>
      </c>
      <c r="BL706" s="19">
        <f t="shared" si="483"/>
        <v>6.7291494090478479E-2</v>
      </c>
      <c r="BM706" s="19">
        <f t="shared" si="484"/>
        <v>-0.55396958535068519</v>
      </c>
      <c r="BN706" s="19">
        <f t="shared" si="485"/>
        <v>-2.8573526220367407E-2</v>
      </c>
      <c r="BO706" s="19">
        <f t="shared" si="486"/>
        <v>0.17030348242605217</v>
      </c>
      <c r="BP706" s="19">
        <f t="shared" si="487"/>
        <v>6.9001934235088547E-2</v>
      </c>
      <c r="BQ706" s="19">
        <f t="shared" si="488"/>
        <v>-3.2302980660537446E-2</v>
      </c>
      <c r="BR706" s="19">
        <f t="shared" si="489"/>
        <v>0.12823957911953818</v>
      </c>
      <c r="BS706" s="19">
        <f t="shared" si="490"/>
        <v>1.4329605894515008E-2</v>
      </c>
      <c r="BT706" s="19">
        <f>IF(AND('[1]Ponderación por derecho'!$B$13&lt;&gt;1,'[1]Ponderación por derecho'!$B$13&lt;&gt;0),"Error ponderación",IFERROR(IF(SUM($BI$1126:$BS$1126)=0,0,SUMPRODUCT($BI$1126:$BS$1126,BI706:BS706)),""))</f>
        <v>5.9690758968242913E-2</v>
      </c>
      <c r="BU706" s="34">
        <f t="shared" si="491"/>
        <v>6.5475475487380377E-2</v>
      </c>
      <c r="BV706" s="16">
        <f t="shared" si="492"/>
        <v>0</v>
      </c>
      <c r="BW706" s="34">
        <f t="shared" si="473"/>
        <v>1.3510263575518959E-2</v>
      </c>
      <c r="BX706" s="34">
        <f t="shared" si="474"/>
        <v>-4.9076569180288777E-2</v>
      </c>
      <c r="BY706" s="34">
        <f t="shared" si="493"/>
        <v>0.3461456464926651</v>
      </c>
      <c r="BZ706" s="34">
        <f t="shared" si="494"/>
        <v>-0.10352644696263176</v>
      </c>
      <c r="CA706" s="19">
        <f t="shared" si="475"/>
        <v>-7.9616423488747104E-2</v>
      </c>
      <c r="CB706" s="16"/>
      <c r="CC706" s="5">
        <f t="shared" si="476"/>
        <v>50400</v>
      </c>
      <c r="CD706" s="6">
        <f t="shared" si="477"/>
        <v>6.5151257675198388E-4</v>
      </c>
      <c r="CE706" s="19">
        <f t="shared" si="478"/>
        <v>1.6613556475426174</v>
      </c>
      <c r="CF706" s="4">
        <f t="shared" si="479"/>
        <v>1.0823940988319515E-3</v>
      </c>
      <c r="CG706" s="3">
        <f>IF('Ponderación por derecho'!$D$20="Error ponderación","",CF706/$CF$1127)</f>
        <v>7.2717038153840522E-4</v>
      </c>
      <c r="CH706" s="39"/>
    </row>
    <row r="707" spans="1:86" ht="18.95" customHeight="1">
      <c r="A707" s="7">
        <v>50450</v>
      </c>
      <c r="B707" s="7" t="s">
        <v>408</v>
      </c>
      <c r="C707" s="7" t="s">
        <v>417</v>
      </c>
      <c r="D707" s="5">
        <v>0</v>
      </c>
      <c r="E707" s="5">
        <v>3734</v>
      </c>
      <c r="F707" s="5">
        <v>87.776589999999999</v>
      </c>
      <c r="G707" s="5">
        <v>69.267780000000002</v>
      </c>
      <c r="H707" s="5">
        <v>84.288700000000006</v>
      </c>
      <c r="I707" s="5">
        <v>39.246859999999998</v>
      </c>
      <c r="J707" s="5">
        <v>36.359830000000002</v>
      </c>
      <c r="K707" s="85">
        <v>7.3184000000000001E-3</v>
      </c>
      <c r="L707" s="85">
        <v>1.21847E-2</v>
      </c>
      <c r="M707" s="85">
        <v>8.62155E-2</v>
      </c>
      <c r="N707" s="85">
        <v>3.055E-4</v>
      </c>
      <c r="O707" s="85">
        <v>4.9604999999999996E-3</v>
      </c>
      <c r="P707" s="85">
        <v>4.2771499999999997E-2</v>
      </c>
      <c r="Q707" s="85">
        <v>1.21703E-2</v>
      </c>
      <c r="R707" s="85">
        <v>2.0428E-3</v>
      </c>
      <c r="S707" s="85">
        <v>1.1643999999999999E-3</v>
      </c>
      <c r="T707" s="5">
        <v>0.96031569999999999</v>
      </c>
      <c r="U707" s="5">
        <v>0.3446612</v>
      </c>
      <c r="V707" s="5">
        <v>0.80267480000000002</v>
      </c>
      <c r="W707" s="5">
        <v>0.58539799999999997</v>
      </c>
      <c r="X707" s="5">
        <v>0.83907039999999999</v>
      </c>
      <c r="Y707" s="5">
        <v>0.85134840000000001</v>
      </c>
      <c r="Z707" s="5">
        <v>0.10903259999999999</v>
      </c>
      <c r="AA707" s="5">
        <v>1.33905E-3</v>
      </c>
      <c r="AB707" s="5">
        <v>3.7493299999999999E-3</v>
      </c>
      <c r="AC707" s="5">
        <v>0.47489999999999999</v>
      </c>
      <c r="AD707" s="40">
        <v>128809.85538296733</v>
      </c>
      <c r="AE707" s="19">
        <v>0.54056599999999999</v>
      </c>
      <c r="AF707" s="5">
        <v>1</v>
      </c>
      <c r="AG707" s="5">
        <v>1</v>
      </c>
      <c r="AH707" s="32">
        <v>0</v>
      </c>
      <c r="AI707" s="32">
        <v>0</v>
      </c>
      <c r="AJ707" s="32">
        <v>1</v>
      </c>
      <c r="AK707" s="16"/>
      <c r="AL707" s="34">
        <f t="shared" ref="AL707:AL770" si="495">IF(OR(ISBLANK(F707),ISNA(F707)),"",(F707-AL$1126)/AL$1127)</f>
        <v>1.1183176353991959</v>
      </c>
      <c r="AM707" s="34">
        <f t="shared" ref="AM707:AM770" si="496">IF(OR(ISBLANK(G707),ISNA(G707)),"",(G707-AM$1126)/AM$1127)</f>
        <v>1.3107732279230366</v>
      </c>
      <c r="AN707" s="34">
        <f t="shared" ref="AN707:AN770" si="497">IF(OR(ISBLANK(H707),ISNA(H707)),"",(H707-AN$1126)/AN$1127)</f>
        <v>1.1882399454560746</v>
      </c>
      <c r="AO707" s="34">
        <f t="shared" ref="AO707:AO770" si="498">IF(OR(ISBLANK(I707),ISNA(I707)),"",(I707-AO$1126)/AO$1127)</f>
        <v>1.7446140823929788</v>
      </c>
      <c r="AP707" s="34">
        <f t="shared" ref="AP707:AP770" si="499">IF(OR(ISBLANK(J707),ISNA(J707)),"",(J707-AP$1126)/AP$1127)</f>
        <v>0.86949697537431969</v>
      </c>
      <c r="AQ707" s="34">
        <f t="shared" ref="AQ707:AQ770" si="500">IF(OR(ISBLANK(K707),ISNA(K707)),"",(K707-AQ$1126)/AQ$1127)</f>
        <v>-0.18587983993664953</v>
      </c>
      <c r="AR707" s="34">
        <f t="shared" ref="AR707:AR770" si="501">IF(OR(ISBLANK(L707),ISNA(L707)),"",(L707-AR$1126)/AR$1127)</f>
        <v>-0.18268201093633923</v>
      </c>
      <c r="AS707" s="34">
        <f t="shared" ref="AS707:AS770" si="502">IF(OR(ISBLANK(M707),ISNA(M707)),"",(M707-AS$1126)/AS$1127)</f>
        <v>0.3815267940605096</v>
      </c>
      <c r="AT707" s="34">
        <f t="shared" ref="AT707:AT770" si="503">IF(OR(ISBLANK(N707),ISNA(N707)),"",(N707-AT$1126)/AT$1127)</f>
        <v>-0.1437387868823011</v>
      </c>
      <c r="AU707" s="34">
        <f t="shared" ref="AU707:AU770" si="504">IF(OR(ISBLANK(O707),ISNA(O707)),"",(O707-AU$1126)/AU$1127)</f>
        <v>-0.30391046252765841</v>
      </c>
      <c r="AV707" s="34">
        <f t="shared" ref="AV707:AV770" si="505">IF(OR(ISBLANK(P707),ISNA(P707)),"",(P707-AV$1126)/AV$1127)</f>
        <v>0.38677447416284394</v>
      </c>
      <c r="AW707" s="34">
        <f t="shared" ref="AW707:AW770" si="506">IF(OR(ISBLANK(Q707),ISNA(Q707)),"",(Q707-AW$1126)/AW$1127)</f>
        <v>-7.0699276905309361E-2</v>
      </c>
      <c r="AX707" s="34">
        <f t="shared" ref="AX707:AX770" si="507">IF(OR(ISBLANK(R707),ISNA(R707)),"",(R707-AX$1126)/AX$1127)</f>
        <v>-0.1367699939761001</v>
      </c>
      <c r="AY707" s="34">
        <f t="shared" ref="AY707:AY770" si="508">IF(OR(ISBLANK(S707),ISNA(S707)),"",(S707-AY$1126)/AY$1127)</f>
        <v>-0.16490529317812114</v>
      </c>
      <c r="AZ707" s="34">
        <f t="shared" ref="AZ707:AZ770" si="509">IF(OR(ISBLANK(T707),ISNA(T707)),"",(T707-AZ$1126)/AZ$1127)</f>
        <v>0.31833994552887701</v>
      </c>
      <c r="BA707" s="34">
        <f t="shared" ref="BA707:BA770" si="510">IF(OR(ISBLANK(U707),ISNA(U707)),"",(U707-BA$1126)/BA$1127)</f>
        <v>1.3223377028099765</v>
      </c>
      <c r="BB707" s="34">
        <f t="shared" ref="BB707:BB770" si="511">IF(OR(ISBLANK(V707),ISNA(V707)),"",(V707-BB$1126)/BB$1127)</f>
        <v>5.5969948934740096E-2</v>
      </c>
      <c r="BC707" s="34">
        <f t="shared" ref="BC707:BC770" si="512">IF(OR(ISBLANK(W707),ISNA(W707)),"",(W707-BC$1126)/BC$1127)</f>
        <v>-0.5240587117138249</v>
      </c>
      <c r="BD707" s="34">
        <f t="shared" ref="BD707:BD770" si="513">IF(OR(ISBLANK(X707),ISNA(X707)),"",(X707-BD$1126)/BD$1127)</f>
        <v>0.38365483551001772</v>
      </c>
      <c r="BE707" s="34">
        <f t="shared" ref="BE707:BE770" si="514">IF(OR(ISBLANK(Y707),ISNA(Y707)),"",(Y707-BE$1126)/BE$1127)</f>
        <v>-0.1596110417298035</v>
      </c>
      <c r="BF707" s="34">
        <f t="shared" ref="BF707:BF770" si="515">IF(OR(ISBLANK(Z707),ISNA(Z707)),"",(Z707-BF$1126)/BF$1127)</f>
        <v>7.4672160642550139E-2</v>
      </c>
      <c r="BG707" s="34">
        <f t="shared" ref="BG707:BG770" si="516">IF(OR(ISBLANK(AA707),ISNA(AA707)),"",(AA707-BG$1126)/BG$1127)</f>
        <v>-0.15346301854826605</v>
      </c>
      <c r="BH707" s="34">
        <f t="shared" ref="BH707:BH770" si="517">IF(OR(ISBLANK(AB707),ISNA(AB707)),"",(AB707-BH$1126)/BH$1127)</f>
        <v>-2.1604408553648039E-2</v>
      </c>
      <c r="BI707" s="19">
        <f t="shared" si="480"/>
        <v>0.77489926944313392</v>
      </c>
      <c r="BJ707" s="19">
        <f t="shared" si="481"/>
        <v>0.39468705530714582</v>
      </c>
      <c r="BK707" s="19">
        <f t="shared" si="482"/>
        <v>0.32526190591529353</v>
      </c>
      <c r="BL707" s="19">
        <f t="shared" si="483"/>
        <v>0.4872894242584474</v>
      </c>
      <c r="BM707" s="19">
        <f t="shared" si="484"/>
        <v>0.31641378278555965</v>
      </c>
      <c r="BN707" s="19">
        <f t="shared" si="485"/>
        <v>0.44849368927741207</v>
      </c>
      <c r="BO707" s="19">
        <f t="shared" si="486"/>
        <v>0.66408491700551542</v>
      </c>
      <c r="BP707" s="19">
        <f t="shared" si="487"/>
        <v>0.4907738207115479</v>
      </c>
      <c r="BQ707" s="19">
        <f t="shared" si="488"/>
        <v>0.34269483428787501</v>
      </c>
      <c r="BR707" s="19">
        <f t="shared" si="489"/>
        <v>0.26664977455760291</v>
      </c>
      <c r="BS707" s="19">
        <f t="shared" si="490"/>
        <v>0.31060264455580888</v>
      </c>
      <c r="BT707" s="19">
        <f>IF(AND('[1]Ponderación por derecho'!$B$13&lt;&gt;1,'[1]Ponderación por derecho'!$B$13&lt;&gt;0),"Error ponderación",IFERROR(IF(SUM($BI$1126:$BS$1126)=0,0,SUMPRODUCT($BI$1126:$BS$1126,BI707:BS707)),""))</f>
        <v>0.54552797634741057</v>
      </c>
      <c r="BU707" s="34">
        <f t="shared" si="491"/>
        <v>0.55633465229467594</v>
      </c>
      <c r="BV707" s="16">
        <f t="shared" si="492"/>
        <v>0</v>
      </c>
      <c r="BW707" s="34">
        <f t="shared" ref="BW707:BW770" si="518">IF(OR(ISBLANK(AC707),ISNA(AC707)),"",(AC707-BW$1126)/BW$1127)</f>
        <v>-0.542340580674465</v>
      </c>
      <c r="BX707" s="34">
        <f t="shared" ref="BX707:BX770" si="519">IF(OR(ISBLANK(AD707),ISNA(AD707)),"",(AD707-BX$1126)/BX$1127)</f>
        <v>-4.2298269458766941E-2</v>
      </c>
      <c r="BY707" s="34">
        <f t="shared" si="493"/>
        <v>-0.53460287994313638</v>
      </c>
      <c r="BZ707" s="34">
        <f t="shared" si="494"/>
        <v>0.3730805766921228</v>
      </c>
      <c r="CA707" s="19">
        <f t="shared" ref="CA707:CA770" si="520">MIN(MAX(IF(BZ707="",0,(BZ707-$BZ$1126)/(2*$BZ$1127)),-1),1)*CTerritorial</f>
        <v>0.28264454075813178</v>
      </c>
      <c r="CB707" s="16"/>
      <c r="CC707" s="5">
        <f t="shared" ref="CC707:CC770" si="521">A707</f>
        <v>50450</v>
      </c>
      <c r="CD707" s="6">
        <f t="shared" ref="CD707:CD770" si="522">E707/$CD$1127</f>
        <v>5.4607137185003543E-4</v>
      </c>
      <c r="CE707" s="19">
        <f t="shared" si="478"/>
        <v>4.1357419581979071</v>
      </c>
      <c r="CF707" s="4">
        <f t="shared" ref="CF707:CF770" si="523">CD707*CE707</f>
        <v>2.2584102847308832E-3</v>
      </c>
      <c r="CG707" s="3">
        <f>IF('Ponderación por derecho'!$D$20="Error ponderación","",CF707/$CF$1127)</f>
        <v>1.5172376403291758E-3</v>
      </c>
      <c r="CH707" s="39"/>
    </row>
    <row r="708" spans="1:86" ht="18.95" customHeight="1">
      <c r="A708" s="7">
        <v>50568</v>
      </c>
      <c r="B708" s="7" t="s">
        <v>408</v>
      </c>
      <c r="C708" s="7" t="s">
        <v>416</v>
      </c>
      <c r="D708" s="5">
        <v>0</v>
      </c>
      <c r="E708" s="5">
        <v>5166</v>
      </c>
      <c r="F708" s="5">
        <v>80.457409999999996</v>
      </c>
      <c r="G708" s="5">
        <v>60.666020000000003</v>
      </c>
      <c r="H708" s="5">
        <v>77.96011</v>
      </c>
      <c r="I708" s="5">
        <v>21.348130000000001</v>
      </c>
      <c r="J708" s="5">
        <v>38.1982</v>
      </c>
      <c r="K708" s="85">
        <v>2.0630099999999998E-2</v>
      </c>
      <c r="L708" s="85">
        <v>8.3304E-3</v>
      </c>
      <c r="M708" s="85">
        <v>6.4698000000000006E-2</v>
      </c>
      <c r="N708" s="85">
        <v>0</v>
      </c>
      <c r="O708" s="85">
        <v>3.7804000000000002E-3</v>
      </c>
      <c r="P708" s="85">
        <v>3.3422399999999998E-2</v>
      </c>
      <c r="Q708" s="85">
        <v>6.6660000000000005E-4</v>
      </c>
      <c r="R708" s="85">
        <v>2.4050999999999999E-3</v>
      </c>
      <c r="S708" s="85">
        <v>3.213E-4</v>
      </c>
      <c r="T708" s="5">
        <v>0.97199999999999998</v>
      </c>
      <c r="U708" s="5">
        <v>0.37822220000000001</v>
      </c>
      <c r="V708" s="5">
        <v>0.81044450000000001</v>
      </c>
      <c r="W708" s="5">
        <v>0.67</v>
      </c>
      <c r="X708" s="5">
        <v>0.77200000000000002</v>
      </c>
      <c r="Y708" s="5">
        <v>0.92688890000000002</v>
      </c>
      <c r="Z708" s="5">
        <v>0.1092511</v>
      </c>
      <c r="AA708" s="5">
        <v>3.48432E-3</v>
      </c>
      <c r="AB708" s="5">
        <v>8.7107999999999994E-3</v>
      </c>
      <c r="AC708" s="5">
        <v>0.50970000000000004</v>
      </c>
      <c r="AD708" s="40">
        <v>28641.366627951993</v>
      </c>
      <c r="AE708" s="19">
        <v>0.84811320000000001</v>
      </c>
      <c r="AF708" s="5">
        <v>1</v>
      </c>
      <c r="AG708" s="5">
        <v>1</v>
      </c>
      <c r="AH708" s="32">
        <v>1</v>
      </c>
      <c r="AI708" s="32">
        <v>0</v>
      </c>
      <c r="AJ708" s="32">
        <v>1</v>
      </c>
      <c r="AK708" s="16"/>
      <c r="AL708" s="34">
        <f t="shared" si="495"/>
        <v>0.67153367633914218</v>
      </c>
      <c r="AM708" s="34">
        <f t="shared" si="496"/>
        <v>0.44671852737922951</v>
      </c>
      <c r="AN708" s="34">
        <f t="shared" si="497"/>
        <v>0.42726675304391531</v>
      </c>
      <c r="AO708" s="34">
        <f t="shared" si="498"/>
        <v>0.14705433566549972</v>
      </c>
      <c r="AP708" s="34">
        <f t="shared" si="499"/>
        <v>1.0083488029556107</v>
      </c>
      <c r="AQ708" s="34">
        <f t="shared" si="500"/>
        <v>0.19068192036971052</v>
      </c>
      <c r="AR708" s="34">
        <f t="shared" si="501"/>
        <v>-0.31757319432763048</v>
      </c>
      <c r="AS708" s="34">
        <f t="shared" si="502"/>
        <v>4.6732975976631543E-2</v>
      </c>
      <c r="AT708" s="34">
        <f t="shared" si="503"/>
        <v>-0.15074875333706975</v>
      </c>
      <c r="AU708" s="34">
        <f t="shared" si="504"/>
        <v>-0.33389014096293951</v>
      </c>
      <c r="AV708" s="34">
        <f t="shared" si="505"/>
        <v>0.16041656369122717</v>
      </c>
      <c r="AW708" s="34">
        <f t="shared" si="506"/>
        <v>-0.39297616281591596</v>
      </c>
      <c r="AX708" s="34">
        <f t="shared" si="507"/>
        <v>-0.12519975928857785</v>
      </c>
      <c r="AY708" s="34">
        <f t="shared" si="508"/>
        <v>-0.19763945040917119</v>
      </c>
      <c r="AZ708" s="34">
        <f t="shared" si="509"/>
        <v>0.52132382281368728</v>
      </c>
      <c r="BA708" s="34">
        <f t="shared" si="510"/>
        <v>1.6413504930828731</v>
      </c>
      <c r="BB708" s="34">
        <f t="shared" si="511"/>
        <v>0.24655316737340099</v>
      </c>
      <c r="BC708" s="34">
        <f t="shared" si="512"/>
        <v>0.42071353704434833</v>
      </c>
      <c r="BD708" s="34">
        <f t="shared" si="513"/>
        <v>-0.42014081228244116</v>
      </c>
      <c r="BE708" s="34">
        <f t="shared" si="514"/>
        <v>0.9954107942592606</v>
      </c>
      <c r="BF708" s="34">
        <f t="shared" si="515"/>
        <v>7.6858174468642487E-2</v>
      </c>
      <c r="BG708" s="34">
        <f t="shared" si="516"/>
        <v>1.4228566860065775E-2</v>
      </c>
      <c r="BH708" s="34">
        <f t="shared" si="517"/>
        <v>0.10207064209666432</v>
      </c>
      <c r="BI708" s="19">
        <f t="shared" ref="BI708:BI771" si="524">IFERROR(AVERAGE(AN708,AQ708,BA708),"")</f>
        <v>0.75309972216549959</v>
      </c>
      <c r="BJ708" s="19">
        <f t="shared" ref="BJ708:BJ771" si="525">IFERROR(AVERAGE(AM708,AR708,BB708),"")</f>
        <v>0.125232833475</v>
      </c>
      <c r="BK708" s="19">
        <f t="shared" ref="BK708:BK771" si="526">IFERROR(AVERAGE(AL708,AS708,BC708),"")</f>
        <v>0.37966006312004064</v>
      </c>
      <c r="BL708" s="19">
        <f t="shared" ref="BL708:BL771" si="527">IFERROR(AVERAGE(AL708,AT708),"")</f>
        <v>0.26039246150103623</v>
      </c>
      <c r="BM708" s="19">
        <f t="shared" ref="BM708:BM771" si="528">IFERROR(AVERAGE(AP708,BD708,AU708),"")</f>
        <v>8.4772616570076675E-2</v>
      </c>
      <c r="BN708" s="19">
        <f t="shared" ref="BN708:BN771" si="529">IFERROR(AVERAGE(AL708,AV708,BE708),"")</f>
        <v>0.60912034476320998</v>
      </c>
      <c r="BO708" s="19">
        <f t="shared" ref="BO708:BO771" si="530">IFERROR(AVERAGE(AO708,AW708,AZ708),"")</f>
        <v>9.1800665221090358E-2</v>
      </c>
      <c r="BP708" s="19">
        <f t="shared" ref="BP708:BP771" si="531">IFERROR(AVERAGE(AL708,AX708),"")</f>
        <v>0.27316695852528217</v>
      </c>
      <c r="BQ708" s="19">
        <f t="shared" ref="BQ708:BQ771" si="532">IFERROR(AVERAGE(AL708,AY708,BF708),"")</f>
        <v>0.1835841334662045</v>
      </c>
      <c r="BR708" s="19">
        <f t="shared" ref="BR708:BR771" si="533">IFERROR(AVERAGE(AL708,BG708,AY708),"")</f>
        <v>0.16270759759667894</v>
      </c>
      <c r="BS708" s="19">
        <f t="shared" ref="BS708:BS771" si="534">IFERROR(AVERAGE(AL708,AY708,BH708),"")</f>
        <v>0.19198828934221177</v>
      </c>
      <c r="BT708" s="19">
        <f>IF(AND('[1]Ponderación por derecho'!$B$13&lt;&gt;1,'[1]Ponderación por derecho'!$B$13&lt;&gt;0),"Error ponderación",IFERROR(IF(SUM($BI$1126:$BS$1126)=0,0,SUMPRODUCT($BI$1126:$BS$1126,BI708:BS708)),""))</f>
        <v>0.25368300273450817</v>
      </c>
      <c r="BU708" s="34">
        <f t="shared" ref="BU708:BU771" si="535">MAX(IF(OR(BT708="",BT708=0),0,(BT708-$BT$1126)/(2*$BT$1127)),-1)</f>
        <v>0.2614729612209471</v>
      </c>
      <c r="BV708" s="16">
        <f t="shared" ref="BV708:BV771" si="536">IF(OR(BT708&lt;BT$1126-2*BT$1127,BT708&gt;BT$1126+2*BT$1127),1,0)</f>
        <v>0</v>
      </c>
      <c r="BW708" s="34">
        <f t="shared" si="518"/>
        <v>-3.8600753072916133E-2</v>
      </c>
      <c r="BX708" s="34">
        <f t="shared" si="519"/>
        <v>-4.7937930587959678E-2</v>
      </c>
      <c r="BY708" s="34">
        <f t="shared" ref="BY708:BY771" si="537">IFERROR(IF(OR(ISBLANK(AE708),ISNA(AE708)),"",(AE708-BY$1126)/BY$1127),"")</f>
        <v>0.73585719375712888</v>
      </c>
      <c r="BZ708" s="34">
        <f t="shared" ref="BZ708:BZ771" si="538">IFERROR(-AVERAGE(BW708:BY708),"")</f>
        <v>-0.2164395033654177</v>
      </c>
      <c r="CA708" s="19">
        <f t="shared" si="520"/>
        <v>-0.16543973422150199</v>
      </c>
      <c r="CB708" s="16"/>
      <c r="CC708" s="5">
        <f t="shared" si="521"/>
        <v>50568</v>
      </c>
      <c r="CD708" s="6">
        <f t="shared" si="522"/>
        <v>7.5549135162755298E-4</v>
      </c>
      <c r="CE708" s="19">
        <f t="shared" si="478"/>
        <v>3.0028775790763218</v>
      </c>
      <c r="CF708" s="4">
        <f t="shared" si="523"/>
        <v>2.2686480409884447E-3</v>
      </c>
      <c r="CG708" s="3">
        <f>IF('Ponderación por derecho'!$D$20="Error ponderación","",CF708/$CF$1127)</f>
        <v>1.5241155354802506E-3</v>
      </c>
      <c r="CH708" s="39"/>
    </row>
    <row r="709" spans="1:86" ht="18.95" customHeight="1">
      <c r="A709" s="7">
        <v>50573</v>
      </c>
      <c r="B709" s="7" t="s">
        <v>408</v>
      </c>
      <c r="C709" s="7" t="s">
        <v>415</v>
      </c>
      <c r="D709" s="5">
        <v>0</v>
      </c>
      <c r="E709" s="5">
        <v>5835</v>
      </c>
      <c r="F709" s="5">
        <v>61.148139999999998</v>
      </c>
      <c r="G709" s="5">
        <v>53.470930000000003</v>
      </c>
      <c r="H709" s="5">
        <v>72.056370000000001</v>
      </c>
      <c r="I709" s="5">
        <v>10.52643</v>
      </c>
      <c r="J709" s="5">
        <v>13.765549999999999</v>
      </c>
      <c r="K709" s="85">
        <v>3.7118999999999999E-2</v>
      </c>
      <c r="L709" s="85">
        <v>6.4704000000000003E-3</v>
      </c>
      <c r="M709" s="85">
        <v>0.10338849999999999</v>
      </c>
      <c r="N709" s="85">
        <v>1.6686200000000002E-2</v>
      </c>
      <c r="O709" s="85">
        <v>2.1028000000000002E-3</v>
      </c>
      <c r="P709" s="85">
        <v>2.8551099999999999E-2</v>
      </c>
      <c r="Q709" s="85">
        <v>2.2252999999999998E-2</v>
      </c>
      <c r="R709" s="85">
        <v>4.5754000000000003E-3</v>
      </c>
      <c r="S709" s="85">
        <v>1.9664999999999999E-3</v>
      </c>
      <c r="T709" s="5">
        <v>0.96513689999999996</v>
      </c>
      <c r="U709" s="5">
        <v>0.31963710000000001</v>
      </c>
      <c r="V709" s="5">
        <v>0.78584129999999996</v>
      </c>
      <c r="W709" s="5">
        <v>0.58769119999999997</v>
      </c>
      <c r="X709" s="5">
        <v>0.75097829999999999</v>
      </c>
      <c r="Y709" s="5">
        <v>0.89754529999999999</v>
      </c>
      <c r="Z709" s="5">
        <v>0.14336599999999999</v>
      </c>
      <c r="AA709" s="5">
        <v>8.5690000000000001E-5</v>
      </c>
      <c r="AB709" s="5">
        <v>3.4275899999999999E-3</v>
      </c>
      <c r="AC709" s="5">
        <v>0.62519999999999998</v>
      </c>
      <c r="AD709" s="40">
        <v>25192802.056555271</v>
      </c>
      <c r="AE709" s="19">
        <v>0.84811320000000001</v>
      </c>
      <c r="AF709" s="5">
        <v>1</v>
      </c>
      <c r="AG709" s="5">
        <v>1</v>
      </c>
      <c r="AH709" s="32">
        <v>1</v>
      </c>
      <c r="AI709" s="32">
        <v>0</v>
      </c>
      <c r="AJ709" s="32">
        <v>0</v>
      </c>
      <c r="AK709" s="16"/>
      <c r="AL709" s="34">
        <f t="shared" si="495"/>
        <v>-0.50716012503744912</v>
      </c>
      <c r="AM709" s="34">
        <f t="shared" si="496"/>
        <v>-0.27603487835817109</v>
      </c>
      <c r="AN709" s="34">
        <f t="shared" si="497"/>
        <v>-0.28262089570112214</v>
      </c>
      <c r="AO709" s="34">
        <f t="shared" si="498"/>
        <v>-0.81884169780507432</v>
      </c>
      <c r="AP709" s="34">
        <f t="shared" si="499"/>
        <v>-0.83704581573052583</v>
      </c>
      <c r="AQ709" s="34">
        <f t="shared" si="500"/>
        <v>0.65712040752879175</v>
      </c>
      <c r="AR709" s="34">
        <f t="shared" si="501"/>
        <v>-0.38266869833816458</v>
      </c>
      <c r="AS709" s="34">
        <f t="shared" si="502"/>
        <v>0.64872392374353205</v>
      </c>
      <c r="AT709" s="34">
        <f t="shared" si="503"/>
        <v>0.23213079578751425</v>
      </c>
      <c r="AU709" s="34">
        <f t="shared" si="504"/>
        <v>-0.37650848563121142</v>
      </c>
      <c r="AV709" s="34">
        <f t="shared" si="505"/>
        <v>4.2473950040674016E-2</v>
      </c>
      <c r="AW709" s="34">
        <f t="shared" si="506"/>
        <v>0.21176820378098052</v>
      </c>
      <c r="AX709" s="34">
        <f t="shared" si="507"/>
        <v>-5.5890125442788374E-2</v>
      </c>
      <c r="AY709" s="34">
        <f t="shared" si="508"/>
        <v>-0.13376299983803663</v>
      </c>
      <c r="AZ709" s="34">
        <f t="shared" si="509"/>
        <v>0.40209557223869469</v>
      </c>
      <c r="BA709" s="34">
        <f t="shared" si="510"/>
        <v>1.0844720860206083</v>
      </c>
      <c r="BB709" s="34">
        <f t="shared" si="511"/>
        <v>-0.35693950800532359</v>
      </c>
      <c r="BC709" s="34">
        <f t="shared" si="512"/>
        <v>-0.49844995871918835</v>
      </c>
      <c r="BD709" s="34">
        <f t="shared" si="513"/>
        <v>-0.67207237925086183</v>
      </c>
      <c r="BE709" s="34">
        <f t="shared" si="514"/>
        <v>0.54674420155033332</v>
      </c>
      <c r="BF709" s="34">
        <f t="shared" si="515"/>
        <v>0.41816546543319288</v>
      </c>
      <c r="BG709" s="34">
        <f t="shared" si="516"/>
        <v>-0.25143573316572065</v>
      </c>
      <c r="BH709" s="34">
        <f t="shared" si="517"/>
        <v>-2.9624453176760039E-2</v>
      </c>
      <c r="BI709" s="19">
        <f t="shared" si="524"/>
        <v>0.486323865949426</v>
      </c>
      <c r="BJ709" s="19">
        <f t="shared" si="525"/>
        <v>-0.33854769490055309</v>
      </c>
      <c r="BK709" s="19">
        <f t="shared" si="526"/>
        <v>-0.11896205333770181</v>
      </c>
      <c r="BL709" s="19">
        <f t="shared" si="527"/>
        <v>-0.13751466462496742</v>
      </c>
      <c r="BM709" s="19">
        <f t="shared" si="528"/>
        <v>-0.62854222687086636</v>
      </c>
      <c r="BN709" s="19">
        <f t="shared" si="529"/>
        <v>2.7352675517852736E-2</v>
      </c>
      <c r="BO709" s="19">
        <f t="shared" si="530"/>
        <v>-6.8325973928466385E-2</v>
      </c>
      <c r="BP709" s="19">
        <f t="shared" si="531"/>
        <v>-0.28152512524011875</v>
      </c>
      <c r="BQ709" s="19">
        <f t="shared" si="532"/>
        <v>-7.4252553147430955E-2</v>
      </c>
      <c r="BR709" s="19">
        <f t="shared" si="533"/>
        <v>-0.29745295268040212</v>
      </c>
      <c r="BS709" s="19">
        <f t="shared" si="534"/>
        <v>-0.22351585935074858</v>
      </c>
      <c r="BT709" s="19">
        <f>IF(AND('[1]Ponderación por derecho'!$B$13&lt;&gt;1,'[1]Ponderación por derecho'!$B$13&lt;&gt;0),"Error ponderación",IFERROR(IF(SUM($BI$1126:$BS$1126)=0,0,SUMPRODUCT($BI$1126:$BS$1126,BI709:BS709)),""))</f>
        <v>-9.366672328898798E-2</v>
      </c>
      <c r="BU709" s="34">
        <f t="shared" si="535"/>
        <v>-8.946721890746781E-2</v>
      </c>
      <c r="BV709" s="16">
        <f t="shared" si="536"/>
        <v>0</v>
      </c>
      <c r="BW709" s="34">
        <f t="shared" si="518"/>
        <v>1.6332943643977382</v>
      </c>
      <c r="BX709" s="34">
        <f t="shared" si="519"/>
        <v>1.3688483327930694</v>
      </c>
      <c r="BY709" s="34">
        <f t="shared" si="537"/>
        <v>0.73585719375712888</v>
      </c>
      <c r="BZ709" s="34">
        <f t="shared" si="538"/>
        <v>-1.245999963649312</v>
      </c>
      <c r="CA709" s="19">
        <f t="shared" si="520"/>
        <v>-0.9</v>
      </c>
      <c r="CB709" s="16"/>
      <c r="CC709" s="5">
        <f t="shared" si="521"/>
        <v>50573</v>
      </c>
      <c r="CD709" s="6">
        <f t="shared" si="522"/>
        <v>8.5332792039232905E-4</v>
      </c>
      <c r="CE709" s="19">
        <f t="shared" si="478"/>
        <v>0.38381832893031004</v>
      </c>
      <c r="CF709" s="4">
        <f t="shared" si="523"/>
        <v>3.2752289643456038E-4</v>
      </c>
      <c r="CG709" s="3">
        <f>IF('Ponderación por derecho'!$D$20="Error ponderación","",CF709/$CF$1127)</f>
        <v>2.2003533631594519E-4</v>
      </c>
      <c r="CH709" s="39"/>
    </row>
    <row r="710" spans="1:86" ht="18.95" customHeight="1">
      <c r="A710" s="7">
        <v>50577</v>
      </c>
      <c r="B710" s="7" t="s">
        <v>408</v>
      </c>
      <c r="C710" s="7" t="s">
        <v>414</v>
      </c>
      <c r="D710" s="5">
        <v>0</v>
      </c>
      <c r="E710" s="5">
        <v>3160</v>
      </c>
      <c r="F710" s="5">
        <v>85.636210000000005</v>
      </c>
      <c r="G710" s="5">
        <v>59.153109999999998</v>
      </c>
      <c r="H710" s="5">
        <v>74.500739999999993</v>
      </c>
      <c r="I710" s="5">
        <v>29.88165</v>
      </c>
      <c r="J710" s="5">
        <v>40.192309999999999</v>
      </c>
      <c r="K710" s="85">
        <v>7.2887999999999998E-3</v>
      </c>
      <c r="L710" s="85">
        <v>2.6746999999999999E-3</v>
      </c>
      <c r="M710" s="85">
        <v>4.1438299999999997E-2</v>
      </c>
      <c r="N710" s="85">
        <v>3.6089999999999999E-4</v>
      </c>
      <c r="O710" s="85">
        <v>5.8290000000000002E-4</v>
      </c>
      <c r="P710" s="85">
        <v>2.1333100000000001E-2</v>
      </c>
      <c r="Q710" s="85">
        <v>7.0819999999999998E-4</v>
      </c>
      <c r="R710" s="85">
        <v>0</v>
      </c>
      <c r="S710" s="85">
        <v>3.4820000000000001E-4</v>
      </c>
      <c r="T710" s="5">
        <v>0.95604730000000004</v>
      </c>
      <c r="U710" s="5">
        <v>0.22885720000000001</v>
      </c>
      <c r="V710" s="5">
        <v>0.76356469999999999</v>
      </c>
      <c r="W710" s="5">
        <v>0.51470139999999998</v>
      </c>
      <c r="X710" s="5">
        <v>0.75659290000000001</v>
      </c>
      <c r="Y710" s="5">
        <v>0.88178239999999997</v>
      </c>
      <c r="Z710" s="5">
        <v>0.13819090000000001</v>
      </c>
      <c r="AA710" s="5">
        <v>4.2721499999999997E-3</v>
      </c>
      <c r="AB710" s="5">
        <v>2.5316499999999999E-3</v>
      </c>
      <c r="AC710" s="5">
        <v>0.46529999999999999</v>
      </c>
      <c r="AD710" s="40">
        <v>63591.772151898731</v>
      </c>
      <c r="AE710" s="19">
        <v>0.75377360000000004</v>
      </c>
      <c r="AF710" s="5">
        <v>1</v>
      </c>
      <c r="AG710" s="5">
        <v>0</v>
      </c>
      <c r="AH710" s="32">
        <v>1</v>
      </c>
      <c r="AI710" s="32">
        <v>0</v>
      </c>
      <c r="AJ710" s="32">
        <v>0</v>
      </c>
      <c r="AK710" s="16"/>
      <c r="AL710" s="34">
        <f t="shared" si="495"/>
        <v>0.9876626371216628</v>
      </c>
      <c r="AM710" s="34">
        <f t="shared" si="496"/>
        <v>0.29474532689470817</v>
      </c>
      <c r="AN710" s="34">
        <f t="shared" si="497"/>
        <v>1.129924169701901E-2</v>
      </c>
      <c r="AO710" s="34">
        <f t="shared" si="498"/>
        <v>0.90871776373519397</v>
      </c>
      <c r="AP710" s="34">
        <f t="shared" si="499"/>
        <v>1.1589636508361398</v>
      </c>
      <c r="AQ710" s="34">
        <f t="shared" si="500"/>
        <v>-0.18671716560542725</v>
      </c>
      <c r="AR710" s="34">
        <f t="shared" si="501"/>
        <v>-0.51550902337729598</v>
      </c>
      <c r="AS710" s="34">
        <f t="shared" si="502"/>
        <v>-0.31516797768831945</v>
      </c>
      <c r="AT710" s="34">
        <f t="shared" si="503"/>
        <v>-0.14246758510948873</v>
      </c>
      <c r="AU710" s="34">
        <f t="shared" si="504"/>
        <v>-0.41512056363628197</v>
      </c>
      <c r="AV710" s="34">
        <f t="shared" si="505"/>
        <v>-0.13228633680876922</v>
      </c>
      <c r="AW710" s="34">
        <f t="shared" si="506"/>
        <v>-0.39181073617458478</v>
      </c>
      <c r="AX710" s="34">
        <f t="shared" si="507"/>
        <v>-0.20200785050292994</v>
      </c>
      <c r="AY710" s="34">
        <f t="shared" si="508"/>
        <v>-0.19659503239290357</v>
      </c>
      <c r="AZ710" s="34">
        <f t="shared" si="509"/>
        <v>0.24418775996341954</v>
      </c>
      <c r="BA710" s="34">
        <f t="shared" si="510"/>
        <v>0.22156725005938802</v>
      </c>
      <c r="BB710" s="34">
        <f t="shared" si="511"/>
        <v>-0.9033629379795407</v>
      </c>
      <c r="BC710" s="34">
        <f t="shared" si="512"/>
        <v>-1.3135457895790883</v>
      </c>
      <c r="BD710" s="34">
        <f t="shared" si="513"/>
        <v>-0.60478500592230622</v>
      </c>
      <c r="BE710" s="34">
        <f t="shared" si="514"/>
        <v>0.30572787655232497</v>
      </c>
      <c r="BF710" s="34">
        <f t="shared" si="515"/>
        <v>0.3663904532985936</v>
      </c>
      <c r="BG710" s="34">
        <f t="shared" si="516"/>
        <v>7.581170638667363E-2</v>
      </c>
      <c r="BH710" s="34">
        <f t="shared" si="517"/>
        <v>-5.1957637672411704E-2</v>
      </c>
      <c r="BI710" s="19">
        <f t="shared" si="524"/>
        <v>1.5383108716993258E-2</v>
      </c>
      <c r="BJ710" s="19">
        <f t="shared" si="525"/>
        <v>-0.37470887815404286</v>
      </c>
      <c r="BK710" s="19">
        <f t="shared" si="526"/>
        <v>-0.21368371004858164</v>
      </c>
      <c r="BL710" s="19">
        <f t="shared" si="527"/>
        <v>0.42259752600608702</v>
      </c>
      <c r="BM710" s="19">
        <f t="shared" si="528"/>
        <v>4.6352693759183883E-2</v>
      </c>
      <c r="BN710" s="19">
        <f t="shared" si="529"/>
        <v>0.38703472562173952</v>
      </c>
      <c r="BO710" s="19">
        <f t="shared" si="530"/>
        <v>0.25369826250800959</v>
      </c>
      <c r="BP710" s="19">
        <f t="shared" si="531"/>
        <v>0.39282739330936645</v>
      </c>
      <c r="BQ710" s="19">
        <f t="shared" si="532"/>
        <v>0.38581935267578427</v>
      </c>
      <c r="BR710" s="19">
        <f t="shared" si="533"/>
        <v>0.28895977037181098</v>
      </c>
      <c r="BS710" s="19">
        <f t="shared" si="534"/>
        <v>0.24636998901878251</v>
      </c>
      <c r="BT710" s="19">
        <f>IF(AND('[1]Ponderación por derecho'!$B$13&lt;&gt;1,'[1]Ponderación por derecho'!$B$13&lt;&gt;0),"Error ponderación",IFERROR(IF(SUM($BI$1126:$BS$1126)=0,0,SUMPRODUCT($BI$1126:$BS$1126,BI710:BS710)),""))</f>
        <v>0.16801777330971807</v>
      </c>
      <c r="BU710" s="34">
        <f t="shared" si="535"/>
        <v>0.17492223498532539</v>
      </c>
      <c r="BV710" s="16">
        <f t="shared" si="536"/>
        <v>0</v>
      </c>
      <c r="BW710" s="34">
        <f t="shared" si="518"/>
        <v>-0.68130329173696103</v>
      </c>
      <c r="BX710" s="34">
        <f t="shared" si="519"/>
        <v>-4.5970161622561803E-2</v>
      </c>
      <c r="BY710" s="34">
        <f t="shared" si="537"/>
        <v>0.3461456464926651</v>
      </c>
      <c r="BZ710" s="34">
        <f t="shared" si="538"/>
        <v>0.12704260228895259</v>
      </c>
      <c r="CA710" s="19">
        <f t="shared" si="520"/>
        <v>9.5635224015025055E-2</v>
      </c>
      <c r="CB710" s="16"/>
      <c r="CC710" s="5">
        <f t="shared" si="521"/>
        <v>50577</v>
      </c>
      <c r="CD710" s="6">
        <f t="shared" si="522"/>
        <v>4.6212788833586283E-4</v>
      </c>
      <c r="CE710" s="19">
        <f t="shared" si="478"/>
        <v>2.1244178497050941</v>
      </c>
      <c r="CF710" s="4">
        <f t="shared" si="523"/>
        <v>9.8175273482722946E-4</v>
      </c>
      <c r="CG710" s="3">
        <f>IF('Ponderación por derecho'!$D$20="Error ponderación","",CF710/$CF$1127)</f>
        <v>6.5955783714183661E-4</v>
      </c>
      <c r="CH710" s="39"/>
    </row>
    <row r="711" spans="1:86" ht="18.95" customHeight="1">
      <c r="A711" s="7">
        <v>50590</v>
      </c>
      <c r="B711" s="7" t="s">
        <v>408</v>
      </c>
      <c r="C711" s="7" t="s">
        <v>413</v>
      </c>
      <c r="D711" s="5">
        <v>0</v>
      </c>
      <c r="E711" s="5">
        <v>4794</v>
      </c>
      <c r="F711" s="5">
        <v>77.845160000000007</v>
      </c>
      <c r="G711" s="5">
        <v>58.413060000000002</v>
      </c>
      <c r="H711" s="5">
        <v>75.576809999999995</v>
      </c>
      <c r="I711" s="5">
        <v>18.880130000000001</v>
      </c>
      <c r="J711" s="5">
        <v>30.50084</v>
      </c>
      <c r="K711" s="85">
        <v>9.7718000000000006E-3</v>
      </c>
      <c r="L711" s="85">
        <v>3.1473E-3</v>
      </c>
      <c r="M711" s="85">
        <v>6.1446300000000002E-2</v>
      </c>
      <c r="N711" s="85">
        <v>5.6240000000000001E-4</v>
      </c>
      <c r="O711" s="85">
        <v>2.2230000000000001E-3</v>
      </c>
      <c r="P711" s="85">
        <v>1.9915800000000001E-2</v>
      </c>
      <c r="Q711" s="85">
        <v>2.7217000000000001E-3</v>
      </c>
      <c r="R711" s="85">
        <v>1.9708999999999998E-3</v>
      </c>
      <c r="S711" s="85">
        <v>3.4620000000000001E-4</v>
      </c>
      <c r="T711" s="5">
        <v>0.95640930000000002</v>
      </c>
      <c r="U711" s="5">
        <v>0.43295159999999999</v>
      </c>
      <c r="V711" s="5">
        <v>0.79793130000000001</v>
      </c>
      <c r="W711" s="5">
        <v>0.58459550000000005</v>
      </c>
      <c r="X711" s="5">
        <v>0.83357959999999998</v>
      </c>
      <c r="Y711" s="5">
        <v>0.85980789999999996</v>
      </c>
      <c r="Z711" s="5">
        <v>0.11590300000000001</v>
      </c>
      <c r="AA711" s="5">
        <v>2.2841050000000002E-2</v>
      </c>
      <c r="AB711" s="5">
        <v>8.76095E-3</v>
      </c>
      <c r="AC711" s="5">
        <v>0.57699999999999996</v>
      </c>
      <c r="AD711" s="40">
        <v>597687.52607425954</v>
      </c>
      <c r="AE711" s="19">
        <v>0.84811320000000001</v>
      </c>
      <c r="AF711" s="5">
        <v>1</v>
      </c>
      <c r="AG711" s="5">
        <v>0</v>
      </c>
      <c r="AH711" s="32">
        <v>0</v>
      </c>
      <c r="AI711" s="32">
        <v>0</v>
      </c>
      <c r="AJ711" s="32">
        <v>0</v>
      </c>
      <c r="AK711" s="16"/>
      <c r="AL711" s="34">
        <f t="shared" si="495"/>
        <v>0.51207436572584664</v>
      </c>
      <c r="AM711" s="34">
        <f t="shared" si="496"/>
        <v>0.22040662398536853</v>
      </c>
      <c r="AN711" s="34">
        <f t="shared" si="497"/>
        <v>0.14068989951478766</v>
      </c>
      <c r="AO711" s="34">
        <f t="shared" si="498"/>
        <v>-7.3228190241277982E-2</v>
      </c>
      <c r="AP711" s="34">
        <f t="shared" si="499"/>
        <v>0.42696828458818348</v>
      </c>
      <c r="AQ711" s="34">
        <f t="shared" si="500"/>
        <v>-0.11647798872789152</v>
      </c>
      <c r="AR711" s="34">
        <f t="shared" si="501"/>
        <v>-0.49896916574537215</v>
      </c>
      <c r="AS711" s="34">
        <f t="shared" si="502"/>
        <v>-3.8606830573337178E-3</v>
      </c>
      <c r="AT711" s="34">
        <f t="shared" si="503"/>
        <v>-0.13784399021379026</v>
      </c>
      <c r="AU711" s="34">
        <f t="shared" si="504"/>
        <v>-0.37345488225190393</v>
      </c>
      <c r="AV711" s="34">
        <f t="shared" si="505"/>
        <v>-0.1666016256078432</v>
      </c>
      <c r="AW711" s="34">
        <f t="shared" si="506"/>
        <v>-0.33540240583034719</v>
      </c>
      <c r="AX711" s="34">
        <f t="shared" si="507"/>
        <v>-0.13906615702890954</v>
      </c>
      <c r="AY711" s="34">
        <f t="shared" si="508"/>
        <v>-0.19667268429002385</v>
      </c>
      <c r="AZ711" s="34">
        <f t="shared" si="509"/>
        <v>0.25047655463465324</v>
      </c>
      <c r="BA711" s="34">
        <f t="shared" si="510"/>
        <v>2.1615786925990217</v>
      </c>
      <c r="BB711" s="34">
        <f t="shared" si="511"/>
        <v>-6.038351344653476E-2</v>
      </c>
      <c r="BC711" s="34">
        <f t="shared" si="512"/>
        <v>-0.5330204351911465</v>
      </c>
      <c r="BD711" s="34">
        <f t="shared" si="513"/>
        <v>0.31785112563354689</v>
      </c>
      <c r="BE711" s="34">
        <f t="shared" si="514"/>
        <v>-3.0264436643135662E-2</v>
      </c>
      <c r="BF711" s="34">
        <f t="shared" si="515"/>
        <v>0.14340803886124204</v>
      </c>
      <c r="BG711" s="34">
        <f t="shared" si="516"/>
        <v>1.5273065206938579</v>
      </c>
      <c r="BH711" s="34">
        <f t="shared" si="517"/>
        <v>0.10332073607891419</v>
      </c>
      <c r="BI711" s="19">
        <f t="shared" si="524"/>
        <v>0.72859686779530597</v>
      </c>
      <c r="BJ711" s="19">
        <f t="shared" si="525"/>
        <v>-0.11298201840217946</v>
      </c>
      <c r="BK711" s="19">
        <f t="shared" si="526"/>
        <v>-8.2689175075445123E-3</v>
      </c>
      <c r="BL711" s="19">
        <f t="shared" si="527"/>
        <v>0.1871151877560282</v>
      </c>
      <c r="BM711" s="19">
        <f t="shared" si="528"/>
        <v>0.12378817598994214</v>
      </c>
      <c r="BN711" s="19">
        <f t="shared" si="529"/>
        <v>0.10506943449162259</v>
      </c>
      <c r="BO711" s="19">
        <f t="shared" si="530"/>
        <v>-5.2718013812323973E-2</v>
      </c>
      <c r="BP711" s="19">
        <f t="shared" si="531"/>
        <v>0.18650410434846854</v>
      </c>
      <c r="BQ711" s="19">
        <f t="shared" si="532"/>
        <v>0.15293657343235495</v>
      </c>
      <c r="BR711" s="19">
        <f t="shared" si="533"/>
        <v>0.61423606737656011</v>
      </c>
      <c r="BS711" s="19">
        <f t="shared" si="534"/>
        <v>0.13957413917157899</v>
      </c>
      <c r="BT711" s="19">
        <f>IF(AND('[1]Ponderación por derecho'!$B$13&lt;&gt;1,'[1]Ponderación por derecho'!$B$13&lt;&gt;0),"Error ponderación",IFERROR(IF(SUM($BI$1126:$BS$1126)=0,0,SUMPRODUCT($BI$1126:$BS$1126,BI711:BS711)),""))</f>
        <v>-1.7434580239111104E-2</v>
      </c>
      <c r="BU711" s="34">
        <f t="shared" si="535"/>
        <v>-1.2447086144532485E-2</v>
      </c>
      <c r="BV711" s="16">
        <f t="shared" si="536"/>
        <v>0</v>
      </c>
      <c r="BW711" s="34">
        <f t="shared" si="518"/>
        <v>0.93558575260478916</v>
      </c>
      <c r="BX711" s="34">
        <f t="shared" si="519"/>
        <v>-1.5899636449424357E-2</v>
      </c>
      <c r="BY711" s="34">
        <f t="shared" si="537"/>
        <v>0.73585719375712888</v>
      </c>
      <c r="BZ711" s="34">
        <f t="shared" si="538"/>
        <v>-0.55184776997083118</v>
      </c>
      <c r="CA711" s="19">
        <f t="shared" si="520"/>
        <v>-0.4203779035021703</v>
      </c>
      <c r="CB711" s="16"/>
      <c r="CC711" s="5">
        <f t="shared" si="521"/>
        <v>50590</v>
      </c>
      <c r="CD711" s="6">
        <f t="shared" si="522"/>
        <v>7.0108895464624258E-4</v>
      </c>
      <c r="CE711" s="19">
        <f t="shared" si="478"/>
        <v>0.79910456353034909</v>
      </c>
      <c r="CF711" s="4">
        <f t="shared" si="523"/>
        <v>5.6024338309853443E-4</v>
      </c>
      <c r="CG711" s="3">
        <f>IF('Ponderación por derecho'!$D$20="Error ponderación","",CF711/$CF$1127)</f>
        <v>3.7638083493041885E-4</v>
      </c>
      <c r="CH711" s="39"/>
    </row>
    <row r="712" spans="1:86" ht="18.95" customHeight="1">
      <c r="A712" s="7">
        <v>50606</v>
      </c>
      <c r="B712" s="7" t="s">
        <v>408</v>
      </c>
      <c r="C712" s="7" t="s">
        <v>97</v>
      </c>
      <c r="D712" s="5">
        <v>0</v>
      </c>
      <c r="E712" s="5">
        <v>2706</v>
      </c>
      <c r="F712" s="5">
        <v>46.742719999999998</v>
      </c>
      <c r="G712" s="5">
        <v>42.982460000000003</v>
      </c>
      <c r="H712" s="5">
        <v>68.197090000000003</v>
      </c>
      <c r="I712" s="5">
        <v>13.568490000000001</v>
      </c>
      <c r="J712" s="5">
        <v>9.0108239999999995</v>
      </c>
      <c r="K712" s="85">
        <v>1.5724999999999999E-2</v>
      </c>
      <c r="L712" s="85">
        <v>7.9129000000000005E-3</v>
      </c>
      <c r="M712" s="85">
        <v>9.5673900000000006E-2</v>
      </c>
      <c r="N712" s="85">
        <v>1.8009500000000001E-2</v>
      </c>
      <c r="O712" s="85">
        <v>2.8787000000000001E-3</v>
      </c>
      <c r="P712" s="85">
        <v>2.6858400000000001E-2</v>
      </c>
      <c r="Q712" s="85">
        <v>3.9508E-3</v>
      </c>
      <c r="R712" s="85">
        <v>2.8189000000000001E-3</v>
      </c>
      <c r="S712" s="85">
        <v>7.3320000000000004E-4</v>
      </c>
      <c r="T712" s="5">
        <v>0.97641330000000004</v>
      </c>
      <c r="U712" s="5">
        <v>0.2650692</v>
      </c>
      <c r="V712" s="5">
        <v>0.75552229999999998</v>
      </c>
      <c r="W712" s="5">
        <v>0.4810932</v>
      </c>
      <c r="X712" s="5">
        <v>0.70160979999999995</v>
      </c>
      <c r="Y712" s="5">
        <v>0.91052040000000001</v>
      </c>
      <c r="Z712" s="5">
        <v>0.17611740000000001</v>
      </c>
      <c r="AA712" s="5">
        <v>1.8477000000000001E-4</v>
      </c>
      <c r="AB712" s="5">
        <v>7.3910000000000002E-4</v>
      </c>
      <c r="AC712" s="5">
        <v>0.4022</v>
      </c>
      <c r="AD712" s="40">
        <v>7489.2830746489281</v>
      </c>
      <c r="AE712" s="19">
        <v>0.75377360000000004</v>
      </c>
      <c r="AF712" s="5">
        <v>1</v>
      </c>
      <c r="AG712" s="5">
        <v>0</v>
      </c>
      <c r="AH712" s="32">
        <v>1</v>
      </c>
      <c r="AI712" s="32">
        <v>0</v>
      </c>
      <c r="AJ712" s="32">
        <v>1</v>
      </c>
      <c r="AK712" s="16"/>
      <c r="AL712" s="34">
        <f t="shared" si="495"/>
        <v>-1.3865087104695435</v>
      </c>
      <c r="AM712" s="34">
        <f t="shared" si="496"/>
        <v>-1.3296113330619417</v>
      </c>
      <c r="AN712" s="34">
        <f t="shared" si="497"/>
        <v>-0.74667507238382624</v>
      </c>
      <c r="AO712" s="34">
        <f t="shared" si="498"/>
        <v>-0.54732117075484232</v>
      </c>
      <c r="AP712" s="34">
        <f t="shared" si="499"/>
        <v>-1.1961696018825421</v>
      </c>
      <c r="AQ712" s="34">
        <f t="shared" si="500"/>
        <v>5.192630760209057E-2</v>
      </c>
      <c r="AR712" s="34">
        <f t="shared" si="501"/>
        <v>-0.33218468514719929</v>
      </c>
      <c r="AS712" s="34">
        <f t="shared" si="502"/>
        <v>0.52869137400541744</v>
      </c>
      <c r="AT712" s="34">
        <f t="shared" si="503"/>
        <v>0.26249507928864463</v>
      </c>
      <c r="AU712" s="34">
        <f t="shared" si="504"/>
        <v>-0.35679724717859329</v>
      </c>
      <c r="AV712" s="34">
        <f t="shared" si="505"/>
        <v>1.490750047593891E-3</v>
      </c>
      <c r="AW712" s="34">
        <f t="shared" si="506"/>
        <v>-0.30096909129044036</v>
      </c>
      <c r="AX712" s="34">
        <f t="shared" si="507"/>
        <v>-0.11198484591927975</v>
      </c>
      <c r="AY712" s="34">
        <f t="shared" si="508"/>
        <v>-0.18164704219725147</v>
      </c>
      <c r="AZ712" s="34">
        <f t="shared" si="509"/>
        <v>0.59799326348373738</v>
      </c>
      <c r="BA712" s="34">
        <f t="shared" si="510"/>
        <v>0.56577901852165446</v>
      </c>
      <c r="BB712" s="34">
        <f t="shared" si="511"/>
        <v>-1.1006352233922452</v>
      </c>
      <c r="BC712" s="34">
        <f t="shared" si="512"/>
        <v>-1.6888571851810172</v>
      </c>
      <c r="BD712" s="34">
        <f t="shared" si="513"/>
        <v>-1.2637221299313715</v>
      </c>
      <c r="BE712" s="34">
        <f t="shared" si="514"/>
        <v>0.74513478440511616</v>
      </c>
      <c r="BF712" s="34">
        <f t="shared" si="515"/>
        <v>0.74583142984453177</v>
      </c>
      <c r="BG712" s="34">
        <f t="shared" si="516"/>
        <v>-0.24369084218124898</v>
      </c>
      <c r="BH712" s="34">
        <f t="shared" si="517"/>
        <v>-9.6640707819609498E-2</v>
      </c>
      <c r="BI712" s="19">
        <f t="shared" si="524"/>
        <v>-4.2989915420027058E-2</v>
      </c>
      <c r="BJ712" s="19">
        <f t="shared" si="525"/>
        <v>-0.92081041386712881</v>
      </c>
      <c r="BK712" s="19">
        <f t="shared" si="526"/>
        <v>-0.8488915072150478</v>
      </c>
      <c r="BL712" s="19">
        <f t="shared" si="527"/>
        <v>-0.5620068155904494</v>
      </c>
      <c r="BM712" s="19">
        <f t="shared" si="528"/>
        <v>-0.93889632633083553</v>
      </c>
      <c r="BN712" s="19">
        <f t="shared" si="529"/>
        <v>-0.21329439200561118</v>
      </c>
      <c r="BO712" s="19">
        <f t="shared" si="530"/>
        <v>-8.3432332853848434E-2</v>
      </c>
      <c r="BP712" s="19">
        <f t="shared" si="531"/>
        <v>-0.74924677819441166</v>
      </c>
      <c r="BQ712" s="19">
        <f t="shared" si="532"/>
        <v>-0.2741081076074211</v>
      </c>
      <c r="BR712" s="19">
        <f t="shared" si="533"/>
        <v>-0.60394886494934796</v>
      </c>
      <c r="BS712" s="19">
        <f t="shared" si="534"/>
        <v>-0.55493215349546821</v>
      </c>
      <c r="BT712" s="19">
        <f>IF(AND('[1]Ponderación por derecho'!$B$13&lt;&gt;1,'[1]Ponderación por derecho'!$B$13&lt;&gt;0),"Error ponderación",IFERROR(IF(SUM($BI$1126:$BS$1126)=0,0,SUMPRODUCT($BI$1126:$BS$1126,BI712:BS712)),""))</f>
        <v>-0.28986656680203332</v>
      </c>
      <c r="BU712" s="34">
        <f t="shared" si="535"/>
        <v>-0.28769512371075928</v>
      </c>
      <c r="BV712" s="16">
        <f t="shared" si="536"/>
        <v>0</v>
      </c>
      <c r="BW712" s="34">
        <f t="shared" si="518"/>
        <v>-1.5946936113248253</v>
      </c>
      <c r="BX712" s="34">
        <f t="shared" si="519"/>
        <v>-4.9128829890720968E-2</v>
      </c>
      <c r="BY712" s="34">
        <f t="shared" si="537"/>
        <v>0.3461456464926651</v>
      </c>
      <c r="BZ712" s="34">
        <f t="shared" si="538"/>
        <v>0.4325589315742937</v>
      </c>
      <c r="CA712" s="19">
        <f t="shared" si="520"/>
        <v>0.32785303564393381</v>
      </c>
      <c r="CB712" s="16"/>
      <c r="CC712" s="5">
        <f t="shared" si="521"/>
        <v>50606</v>
      </c>
      <c r="CD712" s="6">
        <f t="shared" si="522"/>
        <v>3.9573356513824203E-4</v>
      </c>
      <c r="CE712" s="19">
        <f>(1+Necesidad*BU712)*(1+CTerritorial*CA712)*(1+PlanesRR*AF712)*(1+SRC*AG712)*(1+ZMRT*AH712)*(1+Priorizado*AI712)*(1+Etnico*AJ712)</f>
        <v>2.1085521366305322</v>
      </c>
      <c r="CF712" s="4">
        <f t="shared" si="523"/>
        <v>8.3442485430865816E-4</v>
      </c>
      <c r="CG712" s="3">
        <f>IF('Ponderación por derecho'!$D$20="Error ponderación","",CF712/$CF$1127)</f>
        <v>5.6058051344472443E-4</v>
      </c>
      <c r="CH712" s="39"/>
    </row>
    <row r="713" spans="1:86" ht="18.95" customHeight="1">
      <c r="A713" s="7">
        <v>50680</v>
      </c>
      <c r="B713" s="7" t="s">
        <v>408</v>
      </c>
      <c r="C713" s="7" t="s">
        <v>412</v>
      </c>
      <c r="D713" s="5">
        <v>0</v>
      </c>
      <c r="E713" s="5">
        <v>1676</v>
      </c>
      <c r="F713" s="5">
        <v>61.983980000000003</v>
      </c>
      <c r="G713" s="5">
        <v>54.673450000000003</v>
      </c>
      <c r="H713" s="5">
        <v>72.828040000000001</v>
      </c>
      <c r="I713" s="5">
        <v>9.0473350000000003</v>
      </c>
      <c r="J713" s="5">
        <v>14.523669999999999</v>
      </c>
      <c r="K713" s="85">
        <v>1.5838999999999999E-2</v>
      </c>
      <c r="L713" s="85">
        <v>2.1138000000000001E-2</v>
      </c>
      <c r="M713" s="85">
        <v>0.1087308</v>
      </c>
      <c r="N713" s="85">
        <v>4.3310000000000001E-4</v>
      </c>
      <c r="O713" s="85">
        <v>3.7265000000000002E-3</v>
      </c>
      <c r="P713" s="85">
        <v>1.6107799999999999E-2</v>
      </c>
      <c r="Q713" s="85">
        <v>1.5598000000000001E-3</v>
      </c>
      <c r="R713" s="85">
        <v>0</v>
      </c>
      <c r="S713" s="85">
        <v>3.4201000000000001E-3</v>
      </c>
      <c r="T713" s="5">
        <v>0.96871450000000003</v>
      </c>
      <c r="U713" s="5">
        <v>0.2440273</v>
      </c>
      <c r="V713" s="5">
        <v>0.76791810000000005</v>
      </c>
      <c r="W713" s="5">
        <v>0.68202499999999999</v>
      </c>
      <c r="X713" s="5">
        <v>0.73833899999999997</v>
      </c>
      <c r="Y713" s="5">
        <v>0.89647330000000003</v>
      </c>
      <c r="Z713" s="5">
        <v>6.5306100000000006E-2</v>
      </c>
      <c r="AA713" s="5">
        <v>0</v>
      </c>
      <c r="AB713" s="5">
        <v>3.5799500000000001E-3</v>
      </c>
      <c r="AC713" s="5">
        <v>0.53259999999999996</v>
      </c>
      <c r="AD713" s="40">
        <v>36121.121718377086</v>
      </c>
      <c r="AE713" s="19">
        <v>0.87169810000000003</v>
      </c>
      <c r="AF713" s="5">
        <v>1</v>
      </c>
      <c r="AG713" s="5">
        <v>0</v>
      </c>
      <c r="AH713" s="32">
        <v>1</v>
      </c>
      <c r="AI713" s="32">
        <v>0</v>
      </c>
      <c r="AJ713" s="32">
        <v>0</v>
      </c>
      <c r="AK713" s="16"/>
      <c r="AL713" s="34">
        <f t="shared" si="495"/>
        <v>-0.45613802907304368</v>
      </c>
      <c r="AM713" s="34">
        <f t="shared" si="496"/>
        <v>-0.15524063874930744</v>
      </c>
      <c r="AN713" s="34">
        <f t="shared" si="497"/>
        <v>-0.18983242569616202</v>
      </c>
      <c r="AO713" s="34">
        <f t="shared" si="498"/>
        <v>-0.95085903275486572</v>
      </c>
      <c r="AP713" s="34">
        <f t="shared" si="499"/>
        <v>-0.77978511874029632</v>
      </c>
      <c r="AQ713" s="34">
        <f t="shared" si="500"/>
        <v>5.5151142948058771E-2</v>
      </c>
      <c r="AR713" s="34">
        <f t="shared" si="501"/>
        <v>0.13066184715909912</v>
      </c>
      <c r="AS713" s="34">
        <f t="shared" si="502"/>
        <v>0.73184552310914164</v>
      </c>
      <c r="AT713" s="34">
        <f t="shared" si="503"/>
        <v>-0.14081089254636503</v>
      </c>
      <c r="AU713" s="34">
        <f t="shared" si="504"/>
        <v>-0.33525943565632282</v>
      </c>
      <c r="AV713" s="34">
        <f t="shared" si="505"/>
        <v>-0.25879990384595353</v>
      </c>
      <c r="AW713" s="34">
        <f t="shared" si="506"/>
        <v>-0.36795310810348836</v>
      </c>
      <c r="AX713" s="34">
        <f t="shared" si="507"/>
        <v>-0.20200785050292994</v>
      </c>
      <c r="AY713" s="34">
        <f t="shared" si="508"/>
        <v>-7.7325601011023953E-2</v>
      </c>
      <c r="AZ713" s="34">
        <f t="shared" si="509"/>
        <v>0.46424693084589858</v>
      </c>
      <c r="BA713" s="34">
        <f t="shared" si="510"/>
        <v>0.36576605014635993</v>
      </c>
      <c r="BB713" s="34">
        <f t="shared" si="511"/>
        <v>-0.79657825090656753</v>
      </c>
      <c r="BC713" s="34">
        <f t="shared" si="512"/>
        <v>0.55499979849581493</v>
      </c>
      <c r="BD713" s="34">
        <f t="shared" si="513"/>
        <v>-0.82354626834565248</v>
      </c>
      <c r="BE713" s="34">
        <f t="shared" si="514"/>
        <v>0.53035321382612932</v>
      </c>
      <c r="BF713" s="34">
        <f t="shared" si="515"/>
        <v>-0.36279572753421174</v>
      </c>
      <c r="BG713" s="34">
        <f t="shared" si="516"/>
        <v>-0.258133953880894</v>
      </c>
      <c r="BH713" s="34">
        <f t="shared" si="517"/>
        <v>-2.5826560472162082E-2</v>
      </c>
      <c r="BI713" s="19">
        <f t="shared" si="524"/>
        <v>7.7028255799418896E-2</v>
      </c>
      <c r="BJ713" s="19">
        <f t="shared" si="525"/>
        <v>-0.27371901416559191</v>
      </c>
      <c r="BK713" s="19">
        <f t="shared" si="526"/>
        <v>0.27690243084397098</v>
      </c>
      <c r="BL713" s="19">
        <f t="shared" si="527"/>
        <v>-0.29847446080970436</v>
      </c>
      <c r="BM713" s="19">
        <f t="shared" si="528"/>
        <v>-0.64619694091409052</v>
      </c>
      <c r="BN713" s="19">
        <f t="shared" si="529"/>
        <v>-6.1528239697622632E-2</v>
      </c>
      <c r="BO713" s="19">
        <f t="shared" si="530"/>
        <v>-0.28485507000415189</v>
      </c>
      <c r="BP713" s="19">
        <f t="shared" si="531"/>
        <v>-0.3290729397879868</v>
      </c>
      <c r="BQ713" s="19">
        <f t="shared" si="532"/>
        <v>-0.2987531192060931</v>
      </c>
      <c r="BR713" s="19">
        <f t="shared" si="533"/>
        <v>-0.26386586132165385</v>
      </c>
      <c r="BS713" s="19">
        <f t="shared" si="534"/>
        <v>-0.18643006351874322</v>
      </c>
      <c r="BT713" s="19">
        <f>IF(AND('[1]Ponderación por derecho'!$B$13&lt;&gt;1,'[1]Ponderación por derecho'!$B$13&lt;&gt;0),"Error ponderación",IFERROR(IF(SUM($BI$1126:$BS$1126)=0,0,SUMPRODUCT($BI$1126:$BS$1126,BI713:BS713)),""))</f>
        <v>-0.21562980974448112</v>
      </c>
      <c r="BU713" s="34">
        <f t="shared" si="535"/>
        <v>-0.21269100267061644</v>
      </c>
      <c r="BV713" s="16">
        <f t="shared" si="536"/>
        <v>0</v>
      </c>
      <c r="BW713" s="34">
        <f t="shared" si="518"/>
        <v>0.29288321394074512</v>
      </c>
      <c r="BX713" s="34">
        <f t="shared" si="519"/>
        <v>-4.7516807292962975E-2</v>
      </c>
      <c r="BY713" s="34">
        <f t="shared" si="537"/>
        <v>0.83328508057324491</v>
      </c>
      <c r="BZ713" s="34">
        <f t="shared" si="538"/>
        <v>-0.35955049574034237</v>
      </c>
      <c r="CA713" s="19">
        <f t="shared" si="520"/>
        <v>-0.27421598702306049</v>
      </c>
      <c r="CB713" s="16"/>
      <c r="CC713" s="5">
        <f t="shared" si="521"/>
        <v>50680</v>
      </c>
      <c r="CD713" s="6">
        <f t="shared" si="522"/>
        <v>2.4510327242117285E-4</v>
      </c>
      <c r="CE713" s="19">
        <f t="shared" ref="CE713:CE776" si="539">(1+Necesidad*BU713)*(1+CTerritorial*CA713)*(1+PlanesRR*AF713)*(1+SRC*AG713)*(1+ZMRT*AH713)*(1+Priorizado*AI713)*(1+Afro*AJ713)</f>
        <v>1.0292531973980654</v>
      </c>
      <c r="CF713" s="4">
        <f t="shared" si="523"/>
        <v>2.5227332683222124E-4</v>
      </c>
      <c r="CG713" s="3">
        <f>IF('Ponderación por derecho'!$D$20="Error ponderación","",CF713/$CF$1127)</f>
        <v>1.6948142226801832E-4</v>
      </c>
      <c r="CH713" s="39"/>
    </row>
    <row r="714" spans="1:86" ht="18.95" customHeight="1">
      <c r="A714" s="7">
        <v>50683</v>
      </c>
      <c r="B714" s="7" t="s">
        <v>408</v>
      </c>
      <c r="C714" s="7" t="s">
        <v>411</v>
      </c>
      <c r="D714" s="5">
        <v>0</v>
      </c>
      <c r="E714" s="5">
        <v>3897</v>
      </c>
      <c r="F714" s="5">
        <v>73.438199999999995</v>
      </c>
      <c r="G714" s="5">
        <v>55.270659999999999</v>
      </c>
      <c r="H714" s="5">
        <v>75.242159999999998</v>
      </c>
      <c r="I714" s="5">
        <v>21.823360000000001</v>
      </c>
      <c r="J714" s="5">
        <v>20.478629999999999</v>
      </c>
      <c r="K714" s="85">
        <v>1.2722300000000001E-2</v>
      </c>
      <c r="L714" s="85">
        <v>3.3119E-3</v>
      </c>
      <c r="M714" s="85">
        <v>5.3569899999999997E-2</v>
      </c>
      <c r="N714" s="85">
        <v>0</v>
      </c>
      <c r="O714" s="85">
        <v>8.4599999999999996E-4</v>
      </c>
      <c r="P714" s="85">
        <v>2.3566299999999998E-2</v>
      </c>
      <c r="Q714" s="85">
        <v>8.2169999999999997E-4</v>
      </c>
      <c r="R714" s="85">
        <v>6.3800000000000006E-5</v>
      </c>
      <c r="S714" s="85">
        <v>5.4850000000000005E-4</v>
      </c>
      <c r="T714" s="5">
        <v>0.92479040000000001</v>
      </c>
      <c r="U714" s="5">
        <v>0.2244312</v>
      </c>
      <c r="V714" s="5">
        <v>0.77269460000000001</v>
      </c>
      <c r="W714" s="5">
        <v>0.52455090000000004</v>
      </c>
      <c r="X714" s="5">
        <v>0.68311379999999999</v>
      </c>
      <c r="Y714" s="5">
        <v>0.91281440000000003</v>
      </c>
      <c r="Z714" s="5">
        <v>7.6883400000000005E-2</v>
      </c>
      <c r="AA714" s="5">
        <v>1.193226E-2</v>
      </c>
      <c r="AB714" s="5">
        <v>4.8755500000000002E-3</v>
      </c>
      <c r="AC714" s="5">
        <v>0.52990000000000004</v>
      </c>
      <c r="AD714" s="40">
        <v>168279.18911983576</v>
      </c>
      <c r="AE714" s="19">
        <v>0.64339619999999997</v>
      </c>
      <c r="AF714" s="5">
        <v>1</v>
      </c>
      <c r="AG714" s="5">
        <v>0</v>
      </c>
      <c r="AH714" s="32">
        <v>1</v>
      </c>
      <c r="AI714" s="32">
        <v>0</v>
      </c>
      <c r="AJ714" s="32">
        <v>0</v>
      </c>
      <c r="AK714" s="16"/>
      <c r="AL714" s="34">
        <f t="shared" si="495"/>
        <v>0.24306075542806754</v>
      </c>
      <c r="AM714" s="34">
        <f t="shared" si="496"/>
        <v>-9.5250345168486239E-2</v>
      </c>
      <c r="AN714" s="34">
        <f t="shared" si="497"/>
        <v>0.10045033922715234</v>
      </c>
      <c r="AO714" s="34">
        <f t="shared" si="498"/>
        <v>0.18947121766982628</v>
      </c>
      <c r="AP714" s="34">
        <f t="shared" si="499"/>
        <v>-0.3300078273498333</v>
      </c>
      <c r="AQ714" s="34">
        <f t="shared" si="500"/>
        <v>-3.3014158128951067E-2</v>
      </c>
      <c r="AR714" s="34">
        <f t="shared" si="501"/>
        <v>-0.49320856361626791</v>
      </c>
      <c r="AS714" s="34">
        <f t="shared" si="502"/>
        <v>-0.12641070182140293</v>
      </c>
      <c r="AT714" s="34">
        <f t="shared" si="503"/>
        <v>-0.15074875333706975</v>
      </c>
      <c r="AU714" s="34">
        <f t="shared" si="504"/>
        <v>-0.40843667803648331</v>
      </c>
      <c r="AV714" s="34">
        <f t="shared" si="505"/>
        <v>-7.8216695274801878E-2</v>
      </c>
      <c r="AW714" s="34">
        <f t="shared" si="506"/>
        <v>-0.38863102646806835</v>
      </c>
      <c r="AX714" s="34">
        <f t="shared" si="507"/>
        <v>-0.1999703650680309</v>
      </c>
      <c r="AY714" s="34">
        <f t="shared" si="508"/>
        <v>-0.18881819489630844</v>
      </c>
      <c r="AZ714" s="34">
        <f t="shared" si="509"/>
        <v>-0.29881838964790514</v>
      </c>
      <c r="BA714" s="34">
        <f t="shared" si="510"/>
        <v>0.1794960778729858</v>
      </c>
      <c r="BB714" s="34">
        <f t="shared" si="511"/>
        <v>-0.67941533047562974</v>
      </c>
      <c r="BC714" s="34">
        <f t="shared" si="512"/>
        <v>-1.2035538950122495</v>
      </c>
      <c r="BD714" s="34">
        <f t="shared" si="513"/>
        <v>-1.4853848052929213</v>
      </c>
      <c r="BE714" s="34">
        <f t="shared" si="514"/>
        <v>0.78021027492687511</v>
      </c>
      <c r="BF714" s="34">
        <f t="shared" si="515"/>
        <v>-0.24696900959911916</v>
      </c>
      <c r="BG714" s="34">
        <f t="shared" si="516"/>
        <v>0.67458761352293928</v>
      </c>
      <c r="BH714" s="34">
        <f t="shared" si="517"/>
        <v>6.4689881500294673E-3</v>
      </c>
      <c r="BI714" s="19">
        <f t="shared" si="524"/>
        <v>8.2310752990395683E-2</v>
      </c>
      <c r="BJ714" s="19">
        <f t="shared" si="525"/>
        <v>-0.42262474642012798</v>
      </c>
      <c r="BK714" s="19">
        <f t="shared" si="526"/>
        <v>-0.36230128046852833</v>
      </c>
      <c r="BL714" s="19">
        <f t="shared" si="527"/>
        <v>4.6156001045498898E-2</v>
      </c>
      <c r="BM714" s="19">
        <f t="shared" si="528"/>
        <v>-0.7412764368930792</v>
      </c>
      <c r="BN714" s="19">
        <f t="shared" si="529"/>
        <v>0.31501811169338029</v>
      </c>
      <c r="BO714" s="19">
        <f t="shared" si="530"/>
        <v>-0.1659927328153824</v>
      </c>
      <c r="BP714" s="19">
        <f t="shared" si="531"/>
        <v>2.1545195180018323E-2</v>
      </c>
      <c r="BQ714" s="19">
        <f t="shared" si="532"/>
        <v>-6.4242149689120023E-2</v>
      </c>
      <c r="BR714" s="19">
        <f t="shared" si="533"/>
        <v>0.24294339135156615</v>
      </c>
      <c r="BS714" s="19">
        <f t="shared" si="534"/>
        <v>2.0237182893929524E-2</v>
      </c>
      <c r="BT714" s="19">
        <f>IF(AND('[1]Ponderación por derecho'!$B$13&lt;&gt;1,'[1]Ponderación por derecho'!$B$13&lt;&gt;0),"Error ponderación",IFERROR(IF(SUM($BI$1126:$BS$1126)=0,0,SUMPRODUCT($BI$1126:$BS$1126,BI714:BS714)),""))</f>
        <v>-7.301588218370271E-2</v>
      </c>
      <c r="BU714" s="34">
        <f t="shared" si="535"/>
        <v>-6.8602916003708339E-2</v>
      </c>
      <c r="BV714" s="16">
        <f t="shared" si="536"/>
        <v>0</v>
      </c>
      <c r="BW714" s="34">
        <f t="shared" si="518"/>
        <v>0.25379995145441919</v>
      </c>
      <c r="BX714" s="34">
        <f t="shared" si="519"/>
        <v>-4.0076076930582211E-2</v>
      </c>
      <c r="BY714" s="34">
        <f t="shared" si="537"/>
        <v>-0.10981714471090863</v>
      </c>
      <c r="BZ714" s="34">
        <f t="shared" si="538"/>
        <v>-3.4635576604309451E-2</v>
      </c>
      <c r="CA714" s="19">
        <f t="shared" si="520"/>
        <v>-2.7253634261598447E-2</v>
      </c>
      <c r="CB714" s="16"/>
      <c r="CC714" s="5">
        <f t="shared" si="521"/>
        <v>50683</v>
      </c>
      <c r="CD714" s="6">
        <f t="shared" si="522"/>
        <v>5.6990898128001823E-4</v>
      </c>
      <c r="CE714" s="19">
        <f t="shared" si="539"/>
        <v>1.5467615903312086</v>
      </c>
      <c r="CF714" s="4">
        <f t="shared" si="523"/>
        <v>8.8151332222872005E-4</v>
      </c>
      <c r="CG714" s="3">
        <f>IF('Ponderación por derecho'!$D$20="Error ponderación","",CF714/$CF$1127)</f>
        <v>5.9221533039396815E-4</v>
      </c>
      <c r="CH714" s="39"/>
    </row>
    <row r="715" spans="1:86" ht="18.95" customHeight="1">
      <c r="A715" s="7">
        <v>50686</v>
      </c>
      <c r="B715" s="7" t="s">
        <v>408</v>
      </c>
      <c r="C715" s="7" t="s">
        <v>410</v>
      </c>
      <c r="D715" s="5">
        <v>0</v>
      </c>
      <c r="E715" s="5">
        <v>203</v>
      </c>
      <c r="F715" s="5">
        <v>64.874930000000006</v>
      </c>
      <c r="G715" s="5">
        <v>46.200980000000001</v>
      </c>
      <c r="H715" s="5">
        <v>76.715680000000006</v>
      </c>
      <c r="I715" s="5">
        <v>14.338229999999999</v>
      </c>
      <c r="J715" s="5">
        <v>19.31373</v>
      </c>
      <c r="K715" s="85"/>
      <c r="L715" s="85">
        <v>6.1292100000000002E-2</v>
      </c>
      <c r="M715" s="85">
        <v>0</v>
      </c>
      <c r="N715" s="85">
        <v>0</v>
      </c>
      <c r="O715" s="85">
        <v>6.6811999999999996E-2</v>
      </c>
      <c r="P715" s="85">
        <v>0.1179989</v>
      </c>
      <c r="Q715" s="85">
        <v>2.18988E-2</v>
      </c>
      <c r="R715" s="85">
        <v>1.964E-3</v>
      </c>
      <c r="S715" s="85">
        <v>4.8797500000000001E-2</v>
      </c>
      <c r="T715" s="5">
        <v>0.96564879999999997</v>
      </c>
      <c r="U715" s="5">
        <v>0.17175570000000001</v>
      </c>
      <c r="V715" s="5">
        <v>0.7366412</v>
      </c>
      <c r="W715" s="5">
        <v>0.61068699999999998</v>
      </c>
      <c r="X715" s="5">
        <v>0.6679389</v>
      </c>
      <c r="Y715" s="5">
        <v>0.88549619999999996</v>
      </c>
      <c r="Z715" s="5">
        <v>7.0175399999999999E-2</v>
      </c>
      <c r="AA715" s="5">
        <v>8.1280790000000006E-2</v>
      </c>
      <c r="AB715" s="5">
        <v>4.92611E-3</v>
      </c>
      <c r="AC715" s="5">
        <v>0.4839</v>
      </c>
      <c r="AD715" s="40">
        <v>169674.87684729064</v>
      </c>
      <c r="AE715" s="19">
        <v>0</v>
      </c>
      <c r="AF715" s="5">
        <v>0</v>
      </c>
      <c r="AG715" s="5">
        <v>0</v>
      </c>
      <c r="AH715" s="32">
        <v>1</v>
      </c>
      <c r="AI715" s="32">
        <v>0</v>
      </c>
      <c r="AJ715" s="32">
        <v>0</v>
      </c>
      <c r="AK715" s="16"/>
      <c r="AL715" s="34">
        <f t="shared" si="495"/>
        <v>-0.2796660627537752</v>
      </c>
      <c r="AM715" s="34">
        <f t="shared" si="496"/>
        <v>-1.0063080399226012</v>
      </c>
      <c r="AN715" s="34">
        <f t="shared" si="497"/>
        <v>0.27763186283401736</v>
      </c>
      <c r="AO715" s="34">
        <f t="shared" si="498"/>
        <v>-0.47861765718454946</v>
      </c>
      <c r="AP715" s="34">
        <f t="shared" si="499"/>
        <v>-0.41799256053708395</v>
      </c>
      <c r="AQ715" s="34" t="str">
        <f t="shared" si="500"/>
        <v/>
      </c>
      <c r="AR715" s="34">
        <f t="shared" si="501"/>
        <v>1.5359582867232866</v>
      </c>
      <c r="AS715" s="34">
        <f t="shared" si="502"/>
        <v>-0.95991233330143277</v>
      </c>
      <c r="AT715" s="34">
        <f t="shared" si="503"/>
        <v>-0.15074875333706975</v>
      </c>
      <c r="AU715" s="34">
        <f t="shared" si="504"/>
        <v>1.2673869535724953</v>
      </c>
      <c r="AV715" s="34">
        <f t="shared" si="505"/>
        <v>2.2081601769804955</v>
      </c>
      <c r="AW715" s="34">
        <f t="shared" si="506"/>
        <v>0.20184526829156957</v>
      </c>
      <c r="AX715" s="34">
        <f t="shared" si="507"/>
        <v>-0.1392865120367591</v>
      </c>
      <c r="AY715" s="34">
        <f t="shared" si="508"/>
        <v>1.6844949971816592</v>
      </c>
      <c r="AZ715" s="34">
        <f t="shared" si="509"/>
        <v>0.41098848381937103</v>
      </c>
      <c r="BA715" s="34">
        <f t="shared" si="510"/>
        <v>-0.32120885445978004</v>
      </c>
      <c r="BB715" s="34">
        <f t="shared" si="511"/>
        <v>-1.5637703258623792</v>
      </c>
      <c r="BC715" s="34">
        <f t="shared" si="512"/>
        <v>-0.2416499577973048</v>
      </c>
      <c r="BD715" s="34">
        <f t="shared" si="513"/>
        <v>-1.6672462311333185</v>
      </c>
      <c r="BE715" s="34">
        <f t="shared" si="514"/>
        <v>0.36251225174836121</v>
      </c>
      <c r="BF715" s="34">
        <f t="shared" si="515"/>
        <v>-0.31408013429214793</v>
      </c>
      <c r="BG715" s="34">
        <f t="shared" si="516"/>
        <v>6.0954273872750848</v>
      </c>
      <c r="BH715" s="34">
        <f t="shared" si="517"/>
        <v>7.7293022426027924E-3</v>
      </c>
      <c r="BI715" s="19">
        <f t="shared" si="524"/>
        <v>-2.1788495812881337E-2</v>
      </c>
      <c r="BJ715" s="19">
        <f t="shared" si="525"/>
        <v>-0.34470669302056461</v>
      </c>
      <c r="BK715" s="19">
        <f t="shared" si="526"/>
        <v>-0.49374278461750426</v>
      </c>
      <c r="BL715" s="19">
        <f t="shared" si="527"/>
        <v>-0.21520740804542249</v>
      </c>
      <c r="BM715" s="19">
        <f t="shared" si="528"/>
        <v>-0.27261727936596908</v>
      </c>
      <c r="BN715" s="19">
        <f t="shared" si="529"/>
        <v>0.76366878865836052</v>
      </c>
      <c r="BO715" s="19">
        <f t="shared" si="530"/>
        <v>4.4738698308797044E-2</v>
      </c>
      <c r="BP715" s="19">
        <f t="shared" si="531"/>
        <v>-0.20947628739526714</v>
      </c>
      <c r="BQ715" s="19">
        <f t="shared" si="532"/>
        <v>0.36358293337857867</v>
      </c>
      <c r="BR715" s="19">
        <f t="shared" si="533"/>
        <v>2.500085440567656</v>
      </c>
      <c r="BS715" s="19">
        <f t="shared" si="534"/>
        <v>0.47085274555682893</v>
      </c>
      <c r="BT715" s="19">
        <f>IF(AND('[1]Ponderación por derecho'!$B$13&lt;&gt;1,'[1]Ponderación por derecho'!$B$13&lt;&gt;0),"Error ponderación",IFERROR(IF(SUM($BI$1126:$BS$1126)=0,0,SUMPRODUCT($BI$1126:$BS$1126,BI715:BS715)),""))</f>
        <v>0.18252864714779377</v>
      </c>
      <c r="BU715" s="34">
        <f t="shared" si="535"/>
        <v>0.18958310354812516</v>
      </c>
      <c r="BV715" s="16">
        <f t="shared" si="536"/>
        <v>0</v>
      </c>
      <c r="BW715" s="34">
        <f t="shared" si="518"/>
        <v>-0.41206303905337488</v>
      </c>
      <c r="BX715" s="34">
        <f t="shared" si="519"/>
        <v>-3.9997497270223455E-2</v>
      </c>
      <c r="BY715" s="34">
        <f t="shared" si="537"/>
        <v>-2.7676504258153067</v>
      </c>
      <c r="BZ715" s="34">
        <f t="shared" si="538"/>
        <v>1.073236987379635</v>
      </c>
      <c r="CA715" s="19">
        <f t="shared" si="520"/>
        <v>0.8148216255906533</v>
      </c>
      <c r="CB715" s="16"/>
      <c r="CC715" s="5">
        <f t="shared" si="521"/>
        <v>50686</v>
      </c>
      <c r="CD715" s="6">
        <f t="shared" si="522"/>
        <v>2.9687329535500049E-5</v>
      </c>
      <c r="CE715" s="19">
        <f t="shared" si="539"/>
        <v>2.6378171955787084</v>
      </c>
      <c r="CF715" s="4">
        <f t="shared" si="523"/>
        <v>7.8309748339553694E-5</v>
      </c>
      <c r="CG715" s="3">
        <f>IF('Ponderación por derecho'!$D$20="Error ponderación","",CF715/$CF$1127)</f>
        <v>5.2609793087102512E-5</v>
      </c>
      <c r="CH715" s="39"/>
    </row>
    <row r="716" spans="1:86" ht="18.95" customHeight="1">
      <c r="A716" s="7">
        <v>50689</v>
      </c>
      <c r="B716" s="7" t="s">
        <v>408</v>
      </c>
      <c r="C716" s="7" t="s">
        <v>409</v>
      </c>
      <c r="D716" s="5">
        <v>0</v>
      </c>
      <c r="E716" s="5">
        <v>7325</v>
      </c>
      <c r="F716" s="5">
        <v>59.999589999999998</v>
      </c>
      <c r="G716" s="5">
        <v>50.244450000000001</v>
      </c>
      <c r="H716" s="5">
        <v>70.300330000000002</v>
      </c>
      <c r="I716" s="5">
        <v>20.65231</v>
      </c>
      <c r="J716" s="5">
        <v>8.7224240000000002</v>
      </c>
      <c r="K716" s="85">
        <v>9.8501099999999994E-2</v>
      </c>
      <c r="L716" s="85">
        <v>2.4960999999999998E-3</v>
      </c>
      <c r="M716" s="85">
        <v>1.5953999999999999E-2</v>
      </c>
      <c r="N716" s="85">
        <v>0</v>
      </c>
      <c r="O716" s="85">
        <v>4.1540000000000001E-4</v>
      </c>
      <c r="P716" s="85">
        <v>2.4840000000000001E-3</v>
      </c>
      <c r="Q716" s="85">
        <v>7.0439999999999999E-4</v>
      </c>
      <c r="R716" s="85">
        <v>2.0826999999999998E-3</v>
      </c>
      <c r="S716" s="85">
        <v>5.285E-4</v>
      </c>
      <c r="T716" s="5">
        <v>0.91718460000000002</v>
      </c>
      <c r="U716" s="5">
        <v>0.33848820000000002</v>
      </c>
      <c r="V716" s="5">
        <v>0.78262759999999998</v>
      </c>
      <c r="W716" s="5">
        <v>0.66382430000000003</v>
      </c>
      <c r="X716" s="5">
        <v>0.79823670000000002</v>
      </c>
      <c r="Y716" s="5">
        <v>0.88683339999999999</v>
      </c>
      <c r="Z716" s="5">
        <v>4.44079E-2</v>
      </c>
      <c r="AA716" s="5">
        <v>0</v>
      </c>
      <c r="AB716" s="5">
        <v>2.4573400000000001E-3</v>
      </c>
      <c r="AC716" s="5">
        <v>0.56730000000000003</v>
      </c>
      <c r="AD716" s="40">
        <v>47846.962457337882</v>
      </c>
      <c r="AE716" s="19">
        <v>0.75377360000000004</v>
      </c>
      <c r="AF716" s="5">
        <v>1</v>
      </c>
      <c r="AG716" s="5">
        <v>0</v>
      </c>
      <c r="AH716" s="32">
        <v>1</v>
      </c>
      <c r="AI716" s="32">
        <v>0</v>
      </c>
      <c r="AJ716" s="32">
        <v>0</v>
      </c>
      <c r="AK716" s="16"/>
      <c r="AL716" s="34">
        <f t="shared" si="495"/>
        <v>-0.57727094567287895</v>
      </c>
      <c r="AM716" s="34">
        <f t="shared" si="496"/>
        <v>-0.60013776081601522</v>
      </c>
      <c r="AN716" s="34">
        <f t="shared" si="497"/>
        <v>-0.49377367456710114</v>
      </c>
      <c r="AO716" s="34">
        <f t="shared" si="498"/>
        <v>8.4948587214748364E-2</v>
      </c>
      <c r="AP716" s="34">
        <f t="shared" si="499"/>
        <v>-1.2179524133266171</v>
      </c>
      <c r="AQ716" s="34">
        <f t="shared" si="500"/>
        <v>2.3934990539301548</v>
      </c>
      <c r="AR716" s="34">
        <f t="shared" si="501"/>
        <v>-0.52175959166561936</v>
      </c>
      <c r="AS716" s="34">
        <f t="shared" si="502"/>
        <v>-0.71168179658898056</v>
      </c>
      <c r="AT716" s="34">
        <f t="shared" si="503"/>
        <v>-0.15074875333706975</v>
      </c>
      <c r="AU716" s="34">
        <f t="shared" si="504"/>
        <v>-0.41937579297100752</v>
      </c>
      <c r="AV716" s="34">
        <f t="shared" si="505"/>
        <v>-0.58865570822104973</v>
      </c>
      <c r="AW716" s="34">
        <f t="shared" si="506"/>
        <v>-0.39191719341586029</v>
      </c>
      <c r="AX716" s="34">
        <f t="shared" si="507"/>
        <v>-0.13549576719157863</v>
      </c>
      <c r="AY716" s="34">
        <f t="shared" si="508"/>
        <v>-0.18959471386751114</v>
      </c>
      <c r="AZ716" s="34">
        <f t="shared" si="509"/>
        <v>-0.43094909271550957</v>
      </c>
      <c r="BA716" s="34">
        <f t="shared" si="510"/>
        <v>1.2636604895459325</v>
      </c>
      <c r="BB716" s="34">
        <f t="shared" si="511"/>
        <v>-0.43576845752671084</v>
      </c>
      <c r="BC716" s="34">
        <f t="shared" si="512"/>
        <v>0.35174791003014239</v>
      </c>
      <c r="BD716" s="34">
        <f t="shared" si="513"/>
        <v>-0.10571082122175843</v>
      </c>
      <c r="BE716" s="34">
        <f t="shared" si="514"/>
        <v>0.38295817412224836</v>
      </c>
      <c r="BF716" s="34">
        <f t="shared" si="515"/>
        <v>-0.57187469385201928</v>
      </c>
      <c r="BG716" s="34">
        <f t="shared" si="516"/>
        <v>-0.258133953880894</v>
      </c>
      <c r="BH716" s="34">
        <f t="shared" si="517"/>
        <v>-5.3809970350796273E-2</v>
      </c>
      <c r="BI716" s="19">
        <f t="shared" si="524"/>
        <v>1.0544619563029956</v>
      </c>
      <c r="BJ716" s="19">
        <f t="shared" si="525"/>
        <v>-0.51922193666944849</v>
      </c>
      <c r="BK716" s="19">
        <f t="shared" si="526"/>
        <v>-0.31240161074390577</v>
      </c>
      <c r="BL716" s="19">
        <f t="shared" si="527"/>
        <v>-0.36400984950497434</v>
      </c>
      <c r="BM716" s="19">
        <f t="shared" si="528"/>
        <v>-0.5810130091731277</v>
      </c>
      <c r="BN716" s="19">
        <f t="shared" si="529"/>
        <v>-0.26098949325722676</v>
      </c>
      <c r="BO716" s="19">
        <f t="shared" si="530"/>
        <v>-0.24597256630554051</v>
      </c>
      <c r="BP716" s="19">
        <f t="shared" si="531"/>
        <v>-0.35638335643222879</v>
      </c>
      <c r="BQ716" s="19">
        <f t="shared" si="532"/>
        <v>-0.44624678446413646</v>
      </c>
      <c r="BR716" s="19">
        <f t="shared" si="533"/>
        <v>-0.34166653780709472</v>
      </c>
      <c r="BS716" s="19">
        <f t="shared" si="534"/>
        <v>-0.27355854329706214</v>
      </c>
      <c r="BT716" s="19">
        <f>IF(AND('[1]Ponderación por derecho'!$B$13&lt;&gt;1,'[1]Ponderación por derecho'!$B$13&lt;&gt;0),"Error ponderación",IFERROR(IF(SUM($BI$1126:$BS$1126)=0,0,SUMPRODUCT($BI$1126:$BS$1126,BI716:BS716)),""))</f>
        <v>-0.30512751846382802</v>
      </c>
      <c r="BU716" s="34">
        <f t="shared" si="535"/>
        <v>-0.30311382343577065</v>
      </c>
      <c r="BV716" s="16">
        <f t="shared" si="536"/>
        <v>0</v>
      </c>
      <c r="BW716" s="34">
        <f t="shared" si="518"/>
        <v>0.79517551330205982</v>
      </c>
      <c r="BX716" s="34">
        <f t="shared" si="519"/>
        <v>-4.6856621948803925E-2</v>
      </c>
      <c r="BY716" s="34">
        <f t="shared" si="537"/>
        <v>0.3461456464926651</v>
      </c>
      <c r="BZ716" s="34">
        <f t="shared" si="538"/>
        <v>-0.36482151261530699</v>
      </c>
      <c r="CA716" s="19">
        <f t="shared" si="520"/>
        <v>-0.27822239809322008</v>
      </c>
      <c r="CB716" s="16"/>
      <c r="CC716" s="5">
        <f t="shared" si="521"/>
        <v>50689</v>
      </c>
      <c r="CD716" s="6">
        <f t="shared" si="522"/>
        <v>1.0712299943228466E-3</v>
      </c>
      <c r="CE716" s="19">
        <f t="shared" si="539"/>
        <v>0.92123112584063027</v>
      </c>
      <c r="CF716" s="4">
        <f t="shared" si="523"/>
        <v>9.8685041370428789E-4</v>
      </c>
      <c r="CG716" s="3">
        <f>IF('Ponderación por derecho'!$D$20="Error ponderación","",CF716/$CF$1127)</f>
        <v>6.6298254270701941E-4</v>
      </c>
      <c r="CH716" s="39"/>
    </row>
    <row r="717" spans="1:86" ht="18.95" customHeight="1">
      <c r="A717" s="7">
        <v>50711</v>
      </c>
      <c r="B717" s="7" t="s">
        <v>408</v>
      </c>
      <c r="C717" s="7" t="s">
        <v>407</v>
      </c>
      <c r="D717" s="5">
        <v>0</v>
      </c>
      <c r="E717" s="5">
        <v>10756</v>
      </c>
      <c r="F717" s="5">
        <v>77.003479999999996</v>
      </c>
      <c r="G717" s="5">
        <v>57.271599999999999</v>
      </c>
      <c r="H717" s="5">
        <v>76.33623</v>
      </c>
      <c r="I717" s="5">
        <v>22.420760000000001</v>
      </c>
      <c r="J717" s="5">
        <v>28.402729999999998</v>
      </c>
      <c r="K717" s="85">
        <v>6.8783000000000004E-3</v>
      </c>
      <c r="L717" s="85">
        <v>1.0352099999999999E-2</v>
      </c>
      <c r="M717" s="85">
        <v>1.1691999999999999E-2</v>
      </c>
      <c r="N717" s="85">
        <v>2.1210000000000001E-4</v>
      </c>
      <c r="O717" s="85">
        <v>1.7679E-3</v>
      </c>
      <c r="P717" s="85">
        <v>3.1970899999999997E-2</v>
      </c>
      <c r="Q717" s="85">
        <v>2.4000000000000001E-4</v>
      </c>
      <c r="R717" s="85">
        <v>3.546E-4</v>
      </c>
      <c r="S717" s="85">
        <v>2.565E-4</v>
      </c>
      <c r="T717" s="5">
        <v>0.92104850000000005</v>
      </c>
      <c r="U717" s="5">
        <v>0.31191419999999997</v>
      </c>
      <c r="V717" s="5">
        <v>0.77950750000000002</v>
      </c>
      <c r="W717" s="5">
        <v>0.55305800000000005</v>
      </c>
      <c r="X717" s="5">
        <v>0.78975379999999995</v>
      </c>
      <c r="Y717" s="5">
        <v>0.89086569999999998</v>
      </c>
      <c r="Z717" s="5">
        <v>9.3312599999999996E-2</v>
      </c>
      <c r="AA717" s="5">
        <v>3.2679430000000002E-2</v>
      </c>
      <c r="AB717" s="5">
        <v>7.5306799999999997E-3</v>
      </c>
      <c r="AC717" s="5">
        <v>0.45369999999999999</v>
      </c>
      <c r="AD717" s="40">
        <v>10334.510970621048</v>
      </c>
      <c r="AE717" s="19">
        <v>0</v>
      </c>
      <c r="AF717" s="5">
        <v>1</v>
      </c>
      <c r="AG717" s="5">
        <v>1</v>
      </c>
      <c r="AH717" s="32">
        <v>0</v>
      </c>
      <c r="AI717" s="32">
        <v>0</v>
      </c>
      <c r="AJ717" s="32">
        <v>0</v>
      </c>
      <c r="AK717" s="16"/>
      <c r="AL717" s="34">
        <f t="shared" si="495"/>
        <v>0.46069577923642152</v>
      </c>
      <c r="AM717" s="34">
        <f t="shared" si="496"/>
        <v>0.10574591751567673</v>
      </c>
      <c r="AN717" s="34">
        <f t="shared" si="497"/>
        <v>0.23200538397209111</v>
      </c>
      <c r="AO717" s="34">
        <f t="shared" si="498"/>
        <v>0.2427924417284604</v>
      </c>
      <c r="AP717" s="34">
        <f t="shared" si="499"/>
        <v>0.26849833133253687</v>
      </c>
      <c r="AQ717" s="34">
        <f t="shared" si="500"/>
        <v>-0.19832940165384785</v>
      </c>
      <c r="AR717" s="34">
        <f t="shared" si="501"/>
        <v>-0.24681858117811606</v>
      </c>
      <c r="AS717" s="34">
        <f t="shared" si="502"/>
        <v>-0.77799485585113859</v>
      </c>
      <c r="AT717" s="34">
        <f t="shared" si="503"/>
        <v>-0.14588193210938913</v>
      </c>
      <c r="AU717" s="34">
        <f t="shared" si="504"/>
        <v>-0.38501640386523878</v>
      </c>
      <c r="AV717" s="34">
        <f t="shared" si="505"/>
        <v>0.12527323363276677</v>
      </c>
      <c r="AW717" s="34">
        <f t="shared" si="506"/>
        <v>-0.40492738890225904</v>
      </c>
      <c r="AX717" s="34">
        <f t="shared" si="507"/>
        <v>-0.19068351922996446</v>
      </c>
      <c r="AY717" s="34">
        <f t="shared" si="508"/>
        <v>-0.20015537187586799</v>
      </c>
      <c r="AZ717" s="34">
        <f t="shared" si="509"/>
        <v>-0.36382402716252088</v>
      </c>
      <c r="BA717" s="34">
        <f t="shared" si="510"/>
        <v>1.0110623581221976</v>
      </c>
      <c r="BB717" s="34">
        <f t="shared" si="511"/>
        <v>-0.51230148967086808</v>
      </c>
      <c r="BC717" s="34">
        <f t="shared" si="512"/>
        <v>-0.88520779240741632</v>
      </c>
      <c r="BD717" s="34">
        <f t="shared" si="513"/>
        <v>-0.20737292701893137</v>
      </c>
      <c r="BE717" s="34">
        <f t="shared" si="514"/>
        <v>0.44461244632403002</v>
      </c>
      <c r="BF717" s="34">
        <f t="shared" si="515"/>
        <v>-8.2600779156855209E-2</v>
      </c>
      <c r="BG717" s="34">
        <f t="shared" si="516"/>
        <v>2.2963535590851203</v>
      </c>
      <c r="BH717" s="34">
        <f t="shared" si="517"/>
        <v>7.265367479192468E-2</v>
      </c>
      <c r="BI717" s="19">
        <f t="shared" si="524"/>
        <v>0.34824611348014695</v>
      </c>
      <c r="BJ717" s="19">
        <f t="shared" si="525"/>
        <v>-0.2177913844444358</v>
      </c>
      <c r="BK717" s="19">
        <f t="shared" si="526"/>
        <v>-0.40083562300737779</v>
      </c>
      <c r="BL717" s="19">
        <f t="shared" si="527"/>
        <v>0.15740692356351621</v>
      </c>
      <c r="BM717" s="19">
        <f t="shared" si="528"/>
        <v>-0.10796366651721108</v>
      </c>
      <c r="BN717" s="19">
        <f t="shared" si="529"/>
        <v>0.34352715306440612</v>
      </c>
      <c r="BO717" s="19">
        <f t="shared" si="530"/>
        <v>-0.17531965811210651</v>
      </c>
      <c r="BP717" s="19">
        <f t="shared" si="531"/>
        <v>0.13500613000322853</v>
      </c>
      <c r="BQ717" s="19">
        <f t="shared" si="532"/>
        <v>5.9313209401232768E-2</v>
      </c>
      <c r="BR717" s="19">
        <f t="shared" si="533"/>
        <v>0.85229798881522456</v>
      </c>
      <c r="BS717" s="19">
        <f t="shared" si="534"/>
        <v>0.11106469405082607</v>
      </c>
      <c r="BT717" s="19">
        <f>IF(AND('[1]Ponderación por derecho'!$B$13&lt;&gt;1,'[1]Ponderación por derecho'!$B$13&lt;&gt;0),"Error ponderación",IFERROR(IF(SUM($BI$1126:$BS$1126)=0,0,SUMPRODUCT($BI$1126:$BS$1126,BI717:BS717)),""))</f>
        <v>-2.8159960025618588E-2</v>
      </c>
      <c r="BU717" s="34">
        <f t="shared" si="535"/>
        <v>-2.3283331093716601E-2</v>
      </c>
      <c r="BV717" s="16">
        <f t="shared" si="536"/>
        <v>0</v>
      </c>
      <c r="BW717" s="34">
        <f t="shared" si="518"/>
        <v>-0.84921656760414366</v>
      </c>
      <c r="BX717" s="34">
        <f t="shared" si="519"/>
        <v>-4.8968638583374274E-2</v>
      </c>
      <c r="BY717" s="34">
        <f t="shared" si="537"/>
        <v>-2.7676504258153067</v>
      </c>
      <c r="BZ717" s="34">
        <f t="shared" si="538"/>
        <v>1.2219452106676083</v>
      </c>
      <c r="CA717" s="19">
        <f t="shared" si="520"/>
        <v>0.9</v>
      </c>
      <c r="CB717" s="16"/>
      <c r="CC717" s="5">
        <f t="shared" si="521"/>
        <v>50711</v>
      </c>
      <c r="CD717" s="6">
        <f t="shared" si="522"/>
        <v>1.572989736373589E-3</v>
      </c>
      <c r="CE717" s="19">
        <f t="shared" si="539"/>
        <v>2.9948007566656876</v>
      </c>
      <c r="CF717" s="4">
        <f t="shared" si="523"/>
        <v>4.7107908527189843E-3</v>
      </c>
      <c r="CG717" s="3">
        <f>IF('Ponderación por derecho'!$D$20="Error ponderación","",CF717/$CF$1127)</f>
        <v>3.1647877472871654E-3</v>
      </c>
      <c r="CH717" s="39"/>
    </row>
    <row r="718" spans="1:86" ht="18.95" customHeight="1">
      <c r="A718" s="7">
        <v>52001</v>
      </c>
      <c r="B718" s="7" t="s">
        <v>349</v>
      </c>
      <c r="C718" s="7" t="s">
        <v>406</v>
      </c>
      <c r="D718" s="5">
        <v>1</v>
      </c>
      <c r="E718" s="5">
        <v>51849</v>
      </c>
      <c r="F718" s="5">
        <v>42.013550000000002</v>
      </c>
      <c r="G718" s="5">
        <v>34.92662</v>
      </c>
      <c r="H718" s="5">
        <v>63.131329999999998</v>
      </c>
      <c r="I718" s="5">
        <v>19.327010000000001</v>
      </c>
      <c r="J718" s="5">
        <v>6.8479039999999998</v>
      </c>
      <c r="K718" s="85">
        <v>1.6739000000000001E-3</v>
      </c>
      <c r="L718" s="85">
        <v>3.0086499999999999E-2</v>
      </c>
      <c r="M718" s="85">
        <v>0.1191628</v>
      </c>
      <c r="N718" s="85">
        <v>9.9300000000000001E-5</v>
      </c>
      <c r="O718" s="85">
        <v>2.8099099999999998E-2</v>
      </c>
      <c r="P718" s="85">
        <v>2.35987E-2</v>
      </c>
      <c r="Q718" s="85">
        <v>0.1194572</v>
      </c>
      <c r="R718" s="85">
        <v>9.0399499999999994E-2</v>
      </c>
      <c r="S718" s="85">
        <v>7.75E-5</v>
      </c>
      <c r="T718" s="5">
        <v>0.85613399999999995</v>
      </c>
      <c r="U718" s="5">
        <v>0.25391580000000002</v>
      </c>
      <c r="V718" s="5">
        <v>0.82071070000000002</v>
      </c>
      <c r="W718" s="5">
        <v>0.6562924</v>
      </c>
      <c r="X718" s="5">
        <v>0.7727252</v>
      </c>
      <c r="Y718" s="5">
        <v>0.85604349999999996</v>
      </c>
      <c r="Z718" s="5">
        <v>3.9567999999999999E-2</v>
      </c>
      <c r="AA718" s="5">
        <v>3.8569999999999998E-5</v>
      </c>
      <c r="AB718" s="5">
        <v>1.7358E-4</v>
      </c>
      <c r="AC718" s="5">
        <v>0.60489999999999999</v>
      </c>
      <c r="AD718" s="40">
        <v>258442.78578178943</v>
      </c>
      <c r="AE718" s="19">
        <v>0.84811320000000001</v>
      </c>
      <c r="AF718" s="5">
        <v>1</v>
      </c>
      <c r="AG718" s="5">
        <v>0</v>
      </c>
      <c r="AH718" s="32">
        <v>1</v>
      </c>
      <c r="AI718" s="32">
        <v>0</v>
      </c>
      <c r="AJ718" s="32">
        <v>1</v>
      </c>
      <c r="AK718" s="16"/>
      <c r="AL718" s="34">
        <f t="shared" si="495"/>
        <v>-1.6751909529704838</v>
      </c>
      <c r="AM718" s="34">
        <f t="shared" si="496"/>
        <v>-2.1388278676814645</v>
      </c>
      <c r="AN718" s="34">
        <f t="shared" si="497"/>
        <v>-1.3558008901716463</v>
      </c>
      <c r="AO718" s="34">
        <f t="shared" si="498"/>
        <v>-3.3341701109502922E-2</v>
      </c>
      <c r="AP718" s="34">
        <f t="shared" si="499"/>
        <v>-1.3595346453243553</v>
      </c>
      <c r="AQ718" s="34">
        <f t="shared" si="500"/>
        <v>-0.34555162160610192</v>
      </c>
      <c r="AR718" s="34">
        <f t="shared" si="501"/>
        <v>0.44383771685709084</v>
      </c>
      <c r="AS718" s="34">
        <f t="shared" si="502"/>
        <v>0.89415848280478549</v>
      </c>
      <c r="AT718" s="34">
        <f t="shared" si="503"/>
        <v>-0.14847022741576524</v>
      </c>
      <c r="AU718" s="34">
        <f t="shared" si="504"/>
        <v>0.28391072842446108</v>
      </c>
      <c r="AV718" s="34">
        <f t="shared" si="505"/>
        <v>-7.7432235134330507E-2</v>
      </c>
      <c r="AW718" s="34">
        <f t="shared" si="506"/>
        <v>2.9349500386194922</v>
      </c>
      <c r="AX718" s="34">
        <f t="shared" si="507"/>
        <v>2.6849461396562395</v>
      </c>
      <c r="AY718" s="34">
        <f t="shared" si="508"/>
        <v>-0.20710521666813217</v>
      </c>
      <c r="AZ718" s="34">
        <f t="shared" si="509"/>
        <v>-1.4915421533664743</v>
      </c>
      <c r="BA718" s="34">
        <f t="shared" si="510"/>
        <v>0.4597608052672903</v>
      </c>
      <c r="BB718" s="34">
        <f t="shared" si="511"/>
        <v>0.49837311372074816</v>
      </c>
      <c r="BC718" s="34">
        <f t="shared" si="512"/>
        <v>0.26763724952067791</v>
      </c>
      <c r="BD718" s="34">
        <f t="shared" si="513"/>
        <v>-0.4114497562610207</v>
      </c>
      <c r="BE718" s="34">
        <f t="shared" si="514"/>
        <v>-8.7822490923915295E-2</v>
      </c>
      <c r="BF718" s="34">
        <f t="shared" si="515"/>
        <v>-0.62029615067995447</v>
      </c>
      <c r="BG718" s="34">
        <f t="shared" si="516"/>
        <v>-0.25511901196253439</v>
      </c>
      <c r="BH718" s="34">
        <f t="shared" si="517"/>
        <v>-0.11073748047847161</v>
      </c>
      <c r="BI718" s="19">
        <f t="shared" si="524"/>
        <v>-0.41386390217015262</v>
      </c>
      <c r="BJ718" s="19">
        <f t="shared" si="525"/>
        <v>-0.3988723457012085</v>
      </c>
      <c r="BK718" s="19">
        <f t="shared" si="526"/>
        <v>-0.17113174021500679</v>
      </c>
      <c r="BL718" s="19">
        <f t="shared" si="527"/>
        <v>-0.91183059019312451</v>
      </c>
      <c r="BM718" s="19">
        <f t="shared" si="528"/>
        <v>-0.49569122438697161</v>
      </c>
      <c r="BN718" s="19">
        <f t="shared" si="529"/>
        <v>-0.61348189300957656</v>
      </c>
      <c r="BO718" s="19">
        <f t="shared" si="530"/>
        <v>0.47002206138117164</v>
      </c>
      <c r="BP718" s="19">
        <f t="shared" si="531"/>
        <v>0.50487759334287785</v>
      </c>
      <c r="BQ718" s="19">
        <f t="shared" si="532"/>
        <v>-0.83419744010619024</v>
      </c>
      <c r="BR718" s="19">
        <f t="shared" si="533"/>
        <v>-0.71247172720038343</v>
      </c>
      <c r="BS718" s="19">
        <f t="shared" si="534"/>
        <v>-0.66434455003902915</v>
      </c>
      <c r="BT718" s="19">
        <f>IF(AND('[1]Ponderación por derecho'!$B$13&lt;&gt;1,'[1]Ponderación por derecho'!$B$13&lt;&gt;0),"Error ponderación",IFERROR(IF(SUM($BI$1126:$BS$1126)=0,0,SUMPRODUCT($BI$1126:$BS$1126,BI718:BS718)),""))</f>
        <v>-2.8808006352528837E-2</v>
      </c>
      <c r="BU718" s="34">
        <f t="shared" si="535"/>
        <v>-2.3938076088915062E-2</v>
      </c>
      <c r="BV718" s="16">
        <f t="shared" si="536"/>
        <v>0</v>
      </c>
      <c r="BW718" s="34">
        <f t="shared" si="518"/>
        <v>1.3394461316301687</v>
      </c>
      <c r="BX718" s="34">
        <f t="shared" si="519"/>
        <v>-3.4999708726542872E-2</v>
      </c>
      <c r="BY718" s="34">
        <f t="shared" si="537"/>
        <v>0.73585719375712888</v>
      </c>
      <c r="BZ718" s="34">
        <f t="shared" si="538"/>
        <v>-0.68010120555358489</v>
      </c>
      <c r="CA718" s="19">
        <f t="shared" si="520"/>
        <v>-0.51786117784820473</v>
      </c>
      <c r="CB718" s="16"/>
      <c r="CC718" s="5">
        <f t="shared" si="521"/>
        <v>52001</v>
      </c>
      <c r="CD718" s="6">
        <f t="shared" si="522"/>
        <v>7.5825534437740988E-3</v>
      </c>
      <c r="CE718" s="19">
        <f t="shared" si="539"/>
        <v>1.1477609531483226</v>
      </c>
      <c r="CF718" s="4">
        <f t="shared" si="523"/>
        <v>8.7029587679242557E-3</v>
      </c>
      <c r="CG718" s="3">
        <f>IF('Ponderación por derecho'!$D$20="Error ponderación","",CF718/$CF$1127)</f>
        <v>5.8467926373710162E-3</v>
      </c>
      <c r="CH718" s="39"/>
    </row>
    <row r="719" spans="1:86" ht="18.95" customHeight="1">
      <c r="A719" s="7">
        <v>52019</v>
      </c>
      <c r="B719" s="7" t="s">
        <v>349</v>
      </c>
      <c r="C719" s="7" t="s">
        <v>405</v>
      </c>
      <c r="D719" s="5">
        <v>0</v>
      </c>
      <c r="E719" s="5">
        <v>1487</v>
      </c>
      <c r="F719" s="5">
        <v>76.800210000000007</v>
      </c>
      <c r="G719" s="5">
        <v>55.805239999999998</v>
      </c>
      <c r="H719" s="5">
        <v>80.987009999999998</v>
      </c>
      <c r="I719" s="5">
        <v>22.372769999999999</v>
      </c>
      <c r="J719" s="5">
        <v>25.81626</v>
      </c>
      <c r="K719" s="85">
        <v>4.2846000000000004E-3</v>
      </c>
      <c r="L719" s="85">
        <v>5.33234E-2</v>
      </c>
      <c r="M719" s="85">
        <v>2.2284399999999999E-2</v>
      </c>
      <c r="N719" s="85">
        <v>8.6549999999999995E-4</v>
      </c>
      <c r="O719" s="85">
        <v>6.1698999999999999E-3</v>
      </c>
      <c r="P719" s="85">
        <v>1.35738E-2</v>
      </c>
      <c r="Q719" s="85">
        <v>7.0216000000000002E-3</v>
      </c>
      <c r="R719" s="85">
        <v>4.3410999999999996E-3</v>
      </c>
      <c r="S719" s="85">
        <v>1.2068000000000001E-3</v>
      </c>
      <c r="T719" s="5">
        <v>0.96239719999999995</v>
      </c>
      <c r="U719" s="5">
        <v>8.4018800000000005E-2</v>
      </c>
      <c r="V719" s="5">
        <v>0.8025852</v>
      </c>
      <c r="W719" s="5">
        <v>0.61163339999999999</v>
      </c>
      <c r="X719" s="5">
        <v>0.75910690000000003</v>
      </c>
      <c r="Y719" s="5">
        <v>0.87132790000000004</v>
      </c>
      <c r="Z719" s="5">
        <v>7.0528999999999994E-2</v>
      </c>
      <c r="AA719" s="5">
        <v>0</v>
      </c>
      <c r="AB719" s="5">
        <v>6.7248999999999998E-4</v>
      </c>
      <c r="AC719" s="5">
        <v>0.4556</v>
      </c>
      <c r="AD719" s="40">
        <v>62037.659717552116</v>
      </c>
      <c r="AE719" s="19">
        <v>0.84811320000000001</v>
      </c>
      <c r="AF719" s="5">
        <v>1</v>
      </c>
      <c r="AG719" s="5">
        <v>1</v>
      </c>
      <c r="AH719" s="32">
        <v>1</v>
      </c>
      <c r="AI719" s="32">
        <v>0</v>
      </c>
      <c r="AJ719" s="32">
        <v>1</v>
      </c>
      <c r="AK719" s="16"/>
      <c r="AL719" s="34">
        <f t="shared" si="495"/>
        <v>0.44828758933562224</v>
      </c>
      <c r="AM719" s="34">
        <f t="shared" si="496"/>
        <v>-4.1551292670310637E-2</v>
      </c>
      <c r="AN719" s="34">
        <f t="shared" si="497"/>
        <v>0.79123246359118748</v>
      </c>
      <c r="AO719" s="34">
        <f t="shared" si="498"/>
        <v>0.23850907121862785</v>
      </c>
      <c r="AP719" s="34">
        <f t="shared" si="499"/>
        <v>7.3142615951965056E-2</v>
      </c>
      <c r="AQ719" s="34">
        <f t="shared" si="500"/>
        <v>-0.27170006338049485</v>
      </c>
      <c r="AR719" s="34">
        <f t="shared" si="501"/>
        <v>1.2570730486540698</v>
      </c>
      <c r="AS719" s="34">
        <f t="shared" si="502"/>
        <v>-0.61318620992704576</v>
      </c>
      <c r="AT719" s="34">
        <f t="shared" si="503"/>
        <v>-0.13088909387192327</v>
      </c>
      <c r="AU719" s="34">
        <f t="shared" si="504"/>
        <v>-0.27318643651322827</v>
      </c>
      <c r="AV719" s="34">
        <f t="shared" si="505"/>
        <v>-0.3201524345852842</v>
      </c>
      <c r="AW719" s="34">
        <f t="shared" si="506"/>
        <v>-0.21494043431448556</v>
      </c>
      <c r="AX719" s="34">
        <f t="shared" si="507"/>
        <v>-6.3372615057158979E-2</v>
      </c>
      <c r="AY719" s="34">
        <f t="shared" si="508"/>
        <v>-0.16325907295917139</v>
      </c>
      <c r="AZ719" s="34">
        <f t="shared" si="509"/>
        <v>0.35450051488847278</v>
      </c>
      <c r="BA719" s="34">
        <f t="shared" si="510"/>
        <v>-1.1551885713601733</v>
      </c>
      <c r="BB719" s="34">
        <f t="shared" si="511"/>
        <v>5.3772147684742234E-2</v>
      </c>
      <c r="BC719" s="34">
        <f t="shared" si="512"/>
        <v>-0.23108126608523241</v>
      </c>
      <c r="BD719" s="34">
        <f t="shared" si="513"/>
        <v>-0.57465633129757965</v>
      </c>
      <c r="BE719" s="34">
        <f t="shared" si="514"/>
        <v>0.14587752099010898</v>
      </c>
      <c r="BF719" s="34">
        <f t="shared" si="515"/>
        <v>-0.31054249361065495</v>
      </c>
      <c r="BG719" s="34">
        <f t="shared" si="516"/>
        <v>-0.258133953880894</v>
      </c>
      <c r="BH719" s="34">
        <f t="shared" si="517"/>
        <v>-9.830110184069947E-2</v>
      </c>
      <c r="BI719" s="19">
        <f t="shared" si="524"/>
        <v>-0.2118853903831602</v>
      </c>
      <c r="BJ719" s="19">
        <f t="shared" si="525"/>
        <v>0.42309796788950044</v>
      </c>
      <c r="BK719" s="19">
        <f t="shared" si="526"/>
        <v>-0.13199329555888531</v>
      </c>
      <c r="BL719" s="19">
        <f t="shared" si="527"/>
        <v>0.15869924773184949</v>
      </c>
      <c r="BM719" s="19">
        <f t="shared" si="528"/>
        <v>-0.25823338395294765</v>
      </c>
      <c r="BN719" s="19">
        <f t="shared" si="529"/>
        <v>9.1337558580149011E-2</v>
      </c>
      <c r="BO719" s="19">
        <f t="shared" si="530"/>
        <v>0.12602305059753835</v>
      </c>
      <c r="BP719" s="19">
        <f t="shared" si="531"/>
        <v>0.19245748713923164</v>
      </c>
      <c r="BQ719" s="19">
        <f t="shared" si="532"/>
        <v>-8.504659078068022E-3</v>
      </c>
      <c r="BR719" s="19">
        <f t="shared" si="533"/>
        <v>8.9648541651856182E-3</v>
      </c>
      <c r="BS719" s="19">
        <f t="shared" si="534"/>
        <v>6.2242471511917141E-2</v>
      </c>
      <c r="BT719" s="19">
        <f>IF(AND('[1]Ponderación por derecho'!$B$13&lt;&gt;1,'[1]Ponderación por derecho'!$B$13&lt;&gt;0),"Error ponderación",IFERROR(IF(SUM($BI$1126:$BS$1126)=0,0,SUMPRODUCT($BI$1126:$BS$1126,BI719:BS719)),""))</f>
        <v>0.17503238645071398</v>
      </c>
      <c r="BU719" s="34">
        <f t="shared" si="535"/>
        <v>0.1820093561626305</v>
      </c>
      <c r="BV719" s="16">
        <f t="shared" si="536"/>
        <v>0</v>
      </c>
      <c r="BW719" s="34">
        <f t="shared" si="518"/>
        <v>-0.82171353103969114</v>
      </c>
      <c r="BX719" s="34">
        <f t="shared" si="519"/>
        <v>-4.6057660871031206E-2</v>
      </c>
      <c r="BY719" s="34">
        <f t="shared" si="537"/>
        <v>0.73585719375712888</v>
      </c>
      <c r="BZ719" s="34">
        <f t="shared" si="538"/>
        <v>4.3971332717864499E-2</v>
      </c>
      <c r="CA719" s="19">
        <f t="shared" si="520"/>
        <v>3.2494152393231383E-2</v>
      </c>
      <c r="CB719" s="16"/>
      <c r="CC719" s="5">
        <f t="shared" si="521"/>
        <v>52019</v>
      </c>
      <c r="CD719" s="6">
        <f t="shared" si="522"/>
        <v>2.1746334492260381E-4</v>
      </c>
      <c r="CE719" s="19">
        <f t="shared" si="539"/>
        <v>3.4211613684434474</v>
      </c>
      <c r="CF719" s="4">
        <f t="shared" si="523"/>
        <v>7.4397719470170468E-4</v>
      </c>
      <c r="CG719" s="3">
        <f>IF('Ponderación por derecho'!$D$20="Error ponderación","",CF719/$CF$1127)</f>
        <v>4.9981626942619201E-4</v>
      </c>
      <c r="CH719" s="39"/>
    </row>
    <row r="720" spans="1:86" ht="18.95" customHeight="1">
      <c r="A720" s="7">
        <v>52022</v>
      </c>
      <c r="B720" s="7" t="s">
        <v>349</v>
      </c>
      <c r="C720" s="7" t="s">
        <v>404</v>
      </c>
      <c r="D720" s="5">
        <v>0</v>
      </c>
      <c r="E720" s="5">
        <v>239</v>
      </c>
      <c r="F720" s="5">
        <v>61.785980000000002</v>
      </c>
      <c r="G720" s="5">
        <v>50.92409</v>
      </c>
      <c r="H720" s="5">
        <v>76.369640000000004</v>
      </c>
      <c r="I720" s="5">
        <v>13.300330000000001</v>
      </c>
      <c r="J720" s="5">
        <v>24.68647</v>
      </c>
      <c r="K720" s="85">
        <v>3.2667999999999998E-3</v>
      </c>
      <c r="L720" s="85">
        <v>3.6719999999999999E-3</v>
      </c>
      <c r="M720" s="85">
        <v>0</v>
      </c>
      <c r="N720" s="85">
        <v>0</v>
      </c>
      <c r="O720" s="85">
        <v>1.2686599999999999E-2</v>
      </c>
      <c r="P720" s="85">
        <v>1.0547300000000001E-2</v>
      </c>
      <c r="Q720" s="85">
        <v>6.4479999999999995E-4</v>
      </c>
      <c r="R720" s="85">
        <v>5.3610999999999997E-3</v>
      </c>
      <c r="S720" s="85">
        <v>0</v>
      </c>
      <c r="T720" s="5">
        <v>0.97752810000000001</v>
      </c>
      <c r="U720" s="5">
        <v>0.1235955</v>
      </c>
      <c r="V720" s="5">
        <v>0.77528090000000005</v>
      </c>
      <c r="W720" s="5">
        <v>0.65168539999999997</v>
      </c>
      <c r="X720" s="5">
        <v>0.84269660000000002</v>
      </c>
      <c r="Y720" s="5">
        <v>0.89887640000000002</v>
      </c>
      <c r="Z720" s="5">
        <v>0.17241380000000001</v>
      </c>
      <c r="AA720" s="5">
        <v>0</v>
      </c>
      <c r="AB720" s="5">
        <v>0</v>
      </c>
      <c r="AC720" s="5">
        <v>0.47949999999999998</v>
      </c>
      <c r="AD720" s="40">
        <v>265949.79079497908</v>
      </c>
      <c r="AE720" s="19">
        <v>0.84811320000000001</v>
      </c>
      <c r="AF720" s="5">
        <v>0</v>
      </c>
      <c r="AG720" s="5">
        <v>0</v>
      </c>
      <c r="AH720" s="32">
        <v>0</v>
      </c>
      <c r="AI720" s="32">
        <v>0</v>
      </c>
      <c r="AJ720" s="32">
        <v>1</v>
      </c>
      <c r="AK720" s="16"/>
      <c r="AL720" s="34">
        <f t="shared" si="495"/>
        <v>-0.46822452290075267</v>
      </c>
      <c r="AM720" s="34">
        <f t="shared" si="496"/>
        <v>-0.53186729794823084</v>
      </c>
      <c r="AN720" s="34">
        <f t="shared" si="497"/>
        <v>0.2360227265963554</v>
      </c>
      <c r="AO720" s="34">
        <f t="shared" si="498"/>
        <v>-0.57125592040928375</v>
      </c>
      <c r="AP720" s="34">
        <f t="shared" si="499"/>
        <v>-1.2190263872589788E-2</v>
      </c>
      <c r="AQ720" s="34">
        <f t="shared" si="500"/>
        <v>-0.30049161965353383</v>
      </c>
      <c r="AR720" s="34">
        <f t="shared" si="501"/>
        <v>-0.48060593404949725</v>
      </c>
      <c r="AS720" s="34">
        <f t="shared" si="502"/>
        <v>-0.95991233330143277</v>
      </c>
      <c r="AT720" s="34">
        <f t="shared" si="503"/>
        <v>-0.15074875333706975</v>
      </c>
      <c r="AU720" s="34">
        <f t="shared" si="504"/>
        <v>-0.10763388125588004</v>
      </c>
      <c r="AV720" s="34">
        <f t="shared" si="505"/>
        <v>-0.39342924369443361</v>
      </c>
      <c r="AW720" s="34">
        <f t="shared" si="506"/>
        <v>-0.39358689120007512</v>
      </c>
      <c r="AX720" s="34">
        <f t="shared" si="507"/>
        <v>-3.0798396505481662E-2</v>
      </c>
      <c r="AY720" s="34">
        <f t="shared" si="508"/>
        <v>-0.21011422768154267</v>
      </c>
      <c r="AZ720" s="34">
        <f t="shared" si="509"/>
        <v>0.61735997149338295</v>
      </c>
      <c r="BA720" s="34">
        <f t="shared" si="510"/>
        <v>-0.77899377690251881</v>
      </c>
      <c r="BB720" s="34">
        <f t="shared" si="511"/>
        <v>-0.61597589551058385</v>
      </c>
      <c r="BC720" s="34">
        <f t="shared" si="512"/>
        <v>0.21618969804401159</v>
      </c>
      <c r="BD720" s="34">
        <f t="shared" si="513"/>
        <v>0.42711251248861087</v>
      </c>
      <c r="BE720" s="34">
        <f t="shared" si="514"/>
        <v>0.56709685431123735</v>
      </c>
      <c r="BF720" s="34">
        <f t="shared" si="515"/>
        <v>0.70877824537626977</v>
      </c>
      <c r="BG720" s="34">
        <f t="shared" si="516"/>
        <v>-0.258133953880894</v>
      </c>
      <c r="BH720" s="34">
        <f t="shared" si="517"/>
        <v>-0.11506432621005545</v>
      </c>
      <c r="BI720" s="19">
        <f t="shared" si="524"/>
        <v>-0.28115422331989909</v>
      </c>
      <c r="BJ720" s="19">
        <f t="shared" si="525"/>
        <v>-0.54281637583610398</v>
      </c>
      <c r="BK720" s="19">
        <f t="shared" si="526"/>
        <v>-0.40398238605272457</v>
      </c>
      <c r="BL720" s="19">
        <f t="shared" si="527"/>
        <v>-0.30948663811891119</v>
      </c>
      <c r="BM720" s="19">
        <f t="shared" si="528"/>
        <v>0.10242945578671368</v>
      </c>
      <c r="BN720" s="19">
        <f t="shared" si="529"/>
        <v>-9.8185637427982961E-2</v>
      </c>
      <c r="BO720" s="19">
        <f t="shared" si="530"/>
        <v>-0.11582761337199195</v>
      </c>
      <c r="BP720" s="19">
        <f t="shared" si="531"/>
        <v>-0.24951145970311717</v>
      </c>
      <c r="BQ720" s="19">
        <f t="shared" si="532"/>
        <v>1.0146498264658152E-2</v>
      </c>
      <c r="BR720" s="19">
        <f t="shared" si="533"/>
        <v>-0.31215756815439644</v>
      </c>
      <c r="BS720" s="19">
        <f t="shared" si="534"/>
        <v>-0.26446769226411693</v>
      </c>
      <c r="BT720" s="19">
        <f>IF(AND('[1]Ponderación por derecho'!$B$13&lt;&gt;1,'[1]Ponderación por derecho'!$B$13&lt;&gt;0),"Error ponderación",IFERROR(IF(SUM($BI$1126:$BS$1126)=0,0,SUMPRODUCT($BI$1126:$BS$1126,BI720:BS720)),""))</f>
        <v>-0.19593277308161167</v>
      </c>
      <c r="BU720" s="34">
        <f t="shared" si="535"/>
        <v>-0.19279036341116354</v>
      </c>
      <c r="BV720" s="16">
        <f t="shared" si="536"/>
        <v>0</v>
      </c>
      <c r="BW720" s="34">
        <f t="shared" si="518"/>
        <v>-0.47575428162368577</v>
      </c>
      <c r="BX720" s="34">
        <f t="shared" si="519"/>
        <v>-3.4577051213229626E-2</v>
      </c>
      <c r="BY720" s="34">
        <f t="shared" si="537"/>
        <v>0.73585719375712888</v>
      </c>
      <c r="BZ720" s="34">
        <f t="shared" si="538"/>
        <v>-7.5175286973404476E-2</v>
      </c>
      <c r="CA720" s="19">
        <f t="shared" si="520"/>
        <v>-5.8067184712411353E-2</v>
      </c>
      <c r="CB720" s="16"/>
      <c r="CC720" s="5">
        <f t="shared" si="521"/>
        <v>52022</v>
      </c>
      <c r="CD720" s="6">
        <f t="shared" si="522"/>
        <v>3.4952077630465573E-5</v>
      </c>
      <c r="CE720" s="19">
        <f t="shared" si="539"/>
        <v>1.0182847864014637</v>
      </c>
      <c r="CF720" s="4">
        <f t="shared" si="523"/>
        <v>3.5591168904226013E-5</v>
      </c>
      <c r="CG720" s="3">
        <f>IF('Ponderación por derecho'!$D$20="Error ponderación","",CF720/$CF$1127)</f>
        <v>2.3910739997023967E-5</v>
      </c>
      <c r="CH720" s="39"/>
    </row>
    <row r="721" spans="1:86" ht="18.95" customHeight="1">
      <c r="A721" s="7">
        <v>52036</v>
      </c>
      <c r="B721" s="7" t="s">
        <v>349</v>
      </c>
      <c r="C721" s="7" t="s">
        <v>403</v>
      </c>
      <c r="D721" s="5">
        <v>0</v>
      </c>
      <c r="E721" s="5">
        <v>1063</v>
      </c>
      <c r="F721" s="5">
        <v>60.306730000000002</v>
      </c>
      <c r="G721" s="5">
        <v>55.900089999999999</v>
      </c>
      <c r="H721" s="5">
        <v>69.745900000000006</v>
      </c>
      <c r="I721" s="5">
        <v>8.3548650000000002</v>
      </c>
      <c r="J721" s="5">
        <v>16.976749999999999</v>
      </c>
      <c r="K721" s="85">
        <v>1.4316000000000001E-2</v>
      </c>
      <c r="L721" s="85">
        <v>2.3097999999999999E-3</v>
      </c>
      <c r="M721" s="85">
        <v>0.10331559999999999</v>
      </c>
      <c r="N721" s="85">
        <v>1.45287E-2</v>
      </c>
      <c r="O721" s="85">
        <v>2.0820000000000001E-3</v>
      </c>
      <c r="P721" s="85">
        <v>1.44076E-2</v>
      </c>
      <c r="Q721" s="85">
        <v>3.3400999999999999E-3</v>
      </c>
      <c r="R721" s="85">
        <v>1.4966999999999999E-3</v>
      </c>
      <c r="S721" s="85">
        <v>1.5625999999999999E-3</v>
      </c>
      <c r="T721" s="5">
        <v>0.98239430000000005</v>
      </c>
      <c r="U721" s="5">
        <v>0.1161972</v>
      </c>
      <c r="V721" s="5">
        <v>0.7910798</v>
      </c>
      <c r="W721" s="5">
        <v>0.54225350000000005</v>
      </c>
      <c r="X721" s="5">
        <v>0.6877934</v>
      </c>
      <c r="Y721" s="5">
        <v>0.86737089999999994</v>
      </c>
      <c r="Z721" s="5">
        <v>0.1652719</v>
      </c>
      <c r="AA721" s="5">
        <v>0</v>
      </c>
      <c r="AB721" s="5">
        <v>9.4072999999999997E-4</v>
      </c>
      <c r="AC721" s="5">
        <v>0.49659999999999999</v>
      </c>
      <c r="AD721" s="40">
        <v>9877.7046095954847</v>
      </c>
      <c r="AE721" s="19">
        <v>0.84811320000000001</v>
      </c>
      <c r="AF721" s="5">
        <v>0</v>
      </c>
      <c r="AG721" s="5">
        <v>0</v>
      </c>
      <c r="AH721" s="32">
        <v>0</v>
      </c>
      <c r="AI721" s="32">
        <v>0</v>
      </c>
      <c r="AJ721" s="32">
        <v>0</v>
      </c>
      <c r="AK721" s="16"/>
      <c r="AL721" s="34">
        <f t="shared" si="495"/>
        <v>-0.55852222994438105</v>
      </c>
      <c r="AM721" s="34">
        <f t="shared" si="496"/>
        <v>-3.2023522964275943E-2</v>
      </c>
      <c r="AN721" s="34">
        <f t="shared" si="497"/>
        <v>-0.56044039923548228</v>
      </c>
      <c r="AO721" s="34">
        <f t="shared" si="498"/>
        <v>-1.0126657753458974</v>
      </c>
      <c r="AP721" s="34">
        <f t="shared" si="499"/>
        <v>-0.59450433130190594</v>
      </c>
      <c r="AQ721" s="34">
        <f t="shared" si="500"/>
        <v>1.2068474247097526E-2</v>
      </c>
      <c r="AR721" s="34">
        <f t="shared" si="501"/>
        <v>-0.52827964134151317</v>
      </c>
      <c r="AS721" s="34">
        <f t="shared" si="502"/>
        <v>0.64758966235915583</v>
      </c>
      <c r="AT721" s="34">
        <f t="shared" si="503"/>
        <v>0.18262505887699595</v>
      </c>
      <c r="AU721" s="34">
        <f t="shared" si="504"/>
        <v>-0.3770368961993445</v>
      </c>
      <c r="AV721" s="34">
        <f t="shared" si="505"/>
        <v>-0.29996469183451313</v>
      </c>
      <c r="AW721" s="34">
        <f t="shared" si="506"/>
        <v>-0.31807789056594366</v>
      </c>
      <c r="AX721" s="34">
        <f t="shared" si="507"/>
        <v>-0.15420997510460108</v>
      </c>
      <c r="AY721" s="34">
        <f t="shared" si="508"/>
        <v>-0.14944480046147526</v>
      </c>
      <c r="AZ721" s="34">
        <f t="shared" si="509"/>
        <v>0.70189735444686352</v>
      </c>
      <c r="BA721" s="34">
        <f t="shared" si="510"/>
        <v>-0.84931803202828882</v>
      </c>
      <c r="BB721" s="34">
        <f t="shared" si="511"/>
        <v>-0.22844417487908539</v>
      </c>
      <c r="BC721" s="34">
        <f t="shared" si="512"/>
        <v>-1.0058644170936846</v>
      </c>
      <c r="BD721" s="34">
        <f t="shared" si="513"/>
        <v>-1.4293028061784148</v>
      </c>
      <c r="BE721" s="34">
        <f t="shared" si="514"/>
        <v>8.5374593355147049E-2</v>
      </c>
      <c r="BF721" s="34">
        <f t="shared" si="515"/>
        <v>0.63732610741485918</v>
      </c>
      <c r="BG721" s="34">
        <f t="shared" si="516"/>
        <v>-0.258133953880894</v>
      </c>
      <c r="BH721" s="34">
        <f t="shared" si="517"/>
        <v>-9.161465697930965E-2</v>
      </c>
      <c r="BI721" s="19">
        <f t="shared" si="524"/>
        <v>-0.46589665233889122</v>
      </c>
      <c r="BJ721" s="19">
        <f t="shared" si="525"/>
        <v>-0.2629157797282915</v>
      </c>
      <c r="BK721" s="19">
        <f t="shared" si="526"/>
        <v>-0.30559899489296993</v>
      </c>
      <c r="BL721" s="19">
        <f t="shared" si="527"/>
        <v>-0.18794858553369254</v>
      </c>
      <c r="BM721" s="19">
        <f t="shared" si="528"/>
        <v>-0.80028134455988831</v>
      </c>
      <c r="BN721" s="19">
        <f t="shared" si="529"/>
        <v>-0.25770410947458239</v>
      </c>
      <c r="BO721" s="19">
        <f t="shared" si="530"/>
        <v>-0.20961543715499251</v>
      </c>
      <c r="BP721" s="19">
        <f t="shared" si="531"/>
        <v>-0.35636610252449108</v>
      </c>
      <c r="BQ721" s="19">
        <f t="shared" si="532"/>
        <v>-2.3546974330332371E-2</v>
      </c>
      <c r="BR721" s="19">
        <f t="shared" si="533"/>
        <v>-0.32203366142891676</v>
      </c>
      <c r="BS721" s="19">
        <f t="shared" si="534"/>
        <v>-0.26652722912838867</v>
      </c>
      <c r="BT721" s="19">
        <f>IF(AND('[1]Ponderación por derecho'!$B$13&lt;&gt;1,'[1]Ponderación por derecho'!$B$13&lt;&gt;0),"Error ponderación",IFERROR(IF(SUM($BI$1126:$BS$1126)=0,0,SUMPRODUCT($BI$1126:$BS$1126,BI721:BS721)),""))</f>
        <v>-0.23470210736552927</v>
      </c>
      <c r="BU721" s="34">
        <f t="shared" si="535"/>
        <v>-0.23196044514065489</v>
      </c>
      <c r="BV721" s="16">
        <f t="shared" si="536"/>
        <v>0</v>
      </c>
      <c r="BW721" s="34">
        <f t="shared" si="518"/>
        <v>-0.22822695254361466</v>
      </c>
      <c r="BX721" s="34">
        <f t="shared" si="519"/>
        <v>-4.8994357580534595E-2</v>
      </c>
      <c r="BY721" s="34">
        <f t="shared" si="537"/>
        <v>0.73585719375712888</v>
      </c>
      <c r="BZ721" s="34">
        <f t="shared" si="538"/>
        <v>-0.15287862787765988</v>
      </c>
      <c r="CA721" s="19">
        <f t="shared" si="520"/>
        <v>-0.11712818424474315</v>
      </c>
      <c r="CB721" s="16"/>
      <c r="CC721" s="5">
        <f t="shared" si="521"/>
        <v>52036</v>
      </c>
      <c r="CD721" s="6">
        <f t="shared" si="522"/>
        <v>1.5545631180412096E-4</v>
      </c>
      <c r="CE721" s="19">
        <f t="shared" si="539"/>
        <v>0.70782720921544284</v>
      </c>
      <c r="CF721" s="4">
        <f t="shared" si="523"/>
        <v>1.1003620733923664E-4</v>
      </c>
      <c r="CG721" s="3">
        <f>IF('Ponderación por derecho'!$D$20="Error ponderación","",CF721/$CF$1127)</f>
        <v>7.3924156608261982E-5</v>
      </c>
      <c r="CH721" s="39"/>
    </row>
    <row r="722" spans="1:86" ht="18.95" customHeight="1">
      <c r="A722" s="7">
        <v>52051</v>
      </c>
      <c r="B722" s="7" t="s">
        <v>349</v>
      </c>
      <c r="C722" s="7" t="s">
        <v>402</v>
      </c>
      <c r="D722" s="5">
        <v>0</v>
      </c>
      <c r="E722" s="5">
        <v>979</v>
      </c>
      <c r="F722" s="5">
        <v>91.857029999999995</v>
      </c>
      <c r="G722" s="5">
        <v>70.804789999999997</v>
      </c>
      <c r="H722" s="5">
        <v>89.554789999999997</v>
      </c>
      <c r="I722" s="5">
        <v>25.142690000000002</v>
      </c>
      <c r="J722" s="5">
        <v>44.349319999999999</v>
      </c>
      <c r="K722" s="85">
        <v>0</v>
      </c>
      <c r="L722" s="85">
        <v>1.1451599999999999E-2</v>
      </c>
      <c r="M722" s="85">
        <v>0.2617544</v>
      </c>
      <c r="N722" s="85">
        <v>0</v>
      </c>
      <c r="O722" s="85">
        <v>8.6671000000000005E-3</v>
      </c>
      <c r="P722" s="85">
        <v>8.0103199999999999E-2</v>
      </c>
      <c r="Q722" s="85">
        <v>1.6959999999999999E-2</v>
      </c>
      <c r="R722" s="85">
        <v>2.1979E-3</v>
      </c>
      <c r="S722" s="85">
        <v>1.3770000000000001E-4</v>
      </c>
      <c r="T722" s="5">
        <v>0.98796390000000001</v>
      </c>
      <c r="U722" s="5">
        <v>0.104313</v>
      </c>
      <c r="V722" s="5">
        <v>0.75827480000000003</v>
      </c>
      <c r="W722" s="5">
        <v>0.50752260000000005</v>
      </c>
      <c r="X722" s="5">
        <v>0.7502508</v>
      </c>
      <c r="Y722" s="5">
        <v>0.88264790000000004</v>
      </c>
      <c r="Z722" s="5">
        <v>0.1436077</v>
      </c>
      <c r="AA722" s="5">
        <v>1.0214499999999999E-3</v>
      </c>
      <c r="AB722" s="5">
        <v>0</v>
      </c>
      <c r="AC722" s="5">
        <v>0.50349999999999995</v>
      </c>
      <c r="AD722" s="40">
        <v>21246.169560776303</v>
      </c>
      <c r="AE722" s="19">
        <v>0.96603779999999995</v>
      </c>
      <c r="AF722" s="5">
        <v>1</v>
      </c>
      <c r="AG722" s="5">
        <v>0</v>
      </c>
      <c r="AH722" s="32">
        <v>0</v>
      </c>
      <c r="AI722" s="32">
        <v>0</v>
      </c>
      <c r="AJ722" s="32">
        <v>0</v>
      </c>
      <c r="AK722" s="16"/>
      <c r="AL722" s="34">
        <f t="shared" si="495"/>
        <v>1.367399518602916</v>
      </c>
      <c r="AM722" s="34">
        <f t="shared" si="496"/>
        <v>1.465167295565337</v>
      </c>
      <c r="AN722" s="34">
        <f t="shared" si="497"/>
        <v>1.8214541873061134</v>
      </c>
      <c r="AO722" s="34">
        <f t="shared" si="498"/>
        <v>0.48573961180197561</v>
      </c>
      <c r="AP722" s="34">
        <f t="shared" si="499"/>
        <v>1.4729420315612947</v>
      </c>
      <c r="AQ722" s="34">
        <f t="shared" si="500"/>
        <v>-0.3929029539360685</v>
      </c>
      <c r="AR722" s="34">
        <f t="shared" si="501"/>
        <v>-0.20833873888801807</v>
      </c>
      <c r="AS722" s="34">
        <f t="shared" si="502"/>
        <v>3.1127613033317574</v>
      </c>
      <c r="AT722" s="34">
        <f t="shared" si="503"/>
        <v>-0.15074875333706975</v>
      </c>
      <c r="AU722" s="34">
        <f t="shared" si="504"/>
        <v>-0.20974668311217401</v>
      </c>
      <c r="AV722" s="34">
        <f t="shared" si="505"/>
        <v>1.2906396169416416</v>
      </c>
      <c r="AW722" s="34">
        <f t="shared" si="506"/>
        <v>6.3484472709686879E-2</v>
      </c>
      <c r="AX722" s="34">
        <f t="shared" si="507"/>
        <v>-0.13181679662574211</v>
      </c>
      <c r="AY722" s="34">
        <f t="shared" si="508"/>
        <v>-0.20476789456481204</v>
      </c>
      <c r="AZ722" s="34">
        <f t="shared" si="509"/>
        <v>0.79865445610682362</v>
      </c>
      <c r="BA722" s="34">
        <f t="shared" si="510"/>
        <v>-0.96228283647872703</v>
      </c>
      <c r="BB722" s="34">
        <f t="shared" si="511"/>
        <v>-1.0331190633407086</v>
      </c>
      <c r="BC722" s="34">
        <f t="shared" si="512"/>
        <v>-1.3937132917585298</v>
      </c>
      <c r="BD722" s="34">
        <f t="shared" si="513"/>
        <v>-0.68079099929441322</v>
      </c>
      <c r="BE722" s="34">
        <f t="shared" si="514"/>
        <v>0.31896145852555285</v>
      </c>
      <c r="BF722" s="34">
        <f t="shared" si="515"/>
        <v>0.42058358690580855</v>
      </c>
      <c r="BG722" s="34">
        <f t="shared" si="516"/>
        <v>-0.17828919312101735</v>
      </c>
      <c r="BH722" s="34">
        <f t="shared" si="517"/>
        <v>-0.11506432621005545</v>
      </c>
      <c r="BI722" s="19">
        <f t="shared" si="524"/>
        <v>0.15542279896377265</v>
      </c>
      <c r="BJ722" s="19">
        <f t="shared" si="525"/>
        <v>7.4569831112203458E-2</v>
      </c>
      <c r="BK722" s="19">
        <f t="shared" si="526"/>
        <v>1.0288158433920478</v>
      </c>
      <c r="BL722" s="19">
        <f t="shared" si="527"/>
        <v>0.60832538263292313</v>
      </c>
      <c r="BM722" s="19">
        <f t="shared" si="528"/>
        <v>0.19413478305156914</v>
      </c>
      <c r="BN722" s="19">
        <f t="shared" si="529"/>
        <v>0.99233353135670344</v>
      </c>
      <c r="BO722" s="19">
        <f t="shared" si="530"/>
        <v>0.44929284687282872</v>
      </c>
      <c r="BP722" s="19">
        <f t="shared" si="531"/>
        <v>0.61779136098858689</v>
      </c>
      <c r="BQ722" s="19">
        <f t="shared" si="532"/>
        <v>0.52773840364797087</v>
      </c>
      <c r="BR722" s="19">
        <f t="shared" si="533"/>
        <v>0.32811414363902885</v>
      </c>
      <c r="BS722" s="19">
        <f t="shared" si="534"/>
        <v>0.34918909927601621</v>
      </c>
      <c r="BT722" s="19">
        <f>IF(AND('[1]Ponderación por derecho'!$B$13&lt;&gt;1,'[1]Ponderación por derecho'!$B$13&lt;&gt;0),"Error ponderación",IFERROR(IF(SUM($BI$1126:$BS$1126)=0,0,SUMPRODUCT($BI$1126:$BS$1126,BI722:BS722)),""))</f>
        <v>0.53726044906586601</v>
      </c>
      <c r="BU722" s="34">
        <f t="shared" si="535"/>
        <v>0.54798166596410502</v>
      </c>
      <c r="BV722" s="16">
        <f t="shared" si="536"/>
        <v>0</v>
      </c>
      <c r="BW722" s="34">
        <f t="shared" si="518"/>
        <v>-0.12834750396744618</v>
      </c>
      <c r="BX722" s="34">
        <f t="shared" si="519"/>
        <v>-4.8354293118340594E-2</v>
      </c>
      <c r="BY722" s="34">
        <f t="shared" si="537"/>
        <v>1.2229970409320479</v>
      </c>
      <c r="BZ722" s="34">
        <f t="shared" si="538"/>
        <v>-0.34876508128208705</v>
      </c>
      <c r="CA722" s="19">
        <f t="shared" si="520"/>
        <v>-0.26601817530914817</v>
      </c>
      <c r="CB722" s="16"/>
      <c r="CC722" s="5">
        <f t="shared" si="521"/>
        <v>52051</v>
      </c>
      <c r="CD722" s="6">
        <f t="shared" si="522"/>
        <v>1.4317189958253473E-4</v>
      </c>
      <c r="CE722" s="19">
        <f t="shared" si="539"/>
        <v>1.4763982277908814</v>
      </c>
      <c r="CF722" s="4">
        <f t="shared" si="523"/>
        <v>2.1137873881310829E-4</v>
      </c>
      <c r="CG722" s="3">
        <f>IF('Ponderación por derecho'!$D$20="Error ponderación","",CF722/$CF$1127)</f>
        <v>1.4200775698768758E-4</v>
      </c>
      <c r="CH722" s="39"/>
    </row>
    <row r="723" spans="1:86" ht="18.95" customHeight="1">
      <c r="A723" s="7">
        <v>52079</v>
      </c>
      <c r="B723" s="7" t="s">
        <v>349</v>
      </c>
      <c r="C723" s="7" t="s">
        <v>401</v>
      </c>
      <c r="D723" s="5">
        <v>0</v>
      </c>
      <c r="E723" s="5">
        <v>8327</v>
      </c>
      <c r="F723" s="5">
        <v>88.911299999999997</v>
      </c>
      <c r="G723" s="5">
        <v>67.037390000000002</v>
      </c>
      <c r="H723" s="5">
        <v>77.622649999999993</v>
      </c>
      <c r="I723" s="5">
        <v>39.556710000000002</v>
      </c>
      <c r="J723" s="5">
        <v>42.126519999999999</v>
      </c>
      <c r="K723" s="85"/>
      <c r="L723" s="85">
        <v>1.6807900000000001E-2</v>
      </c>
      <c r="M723" s="85">
        <v>0.25861040000000002</v>
      </c>
      <c r="N723" s="85">
        <v>6.8849999999999998E-4</v>
      </c>
      <c r="O723" s="85">
        <v>5.1837000000000001E-2</v>
      </c>
      <c r="P723" s="85">
        <v>5.5760400000000002E-2</v>
      </c>
      <c r="Q723" s="85">
        <v>1.64821E-2</v>
      </c>
      <c r="R723" s="85">
        <v>8.2161999999999999E-3</v>
      </c>
      <c r="S723" s="85">
        <v>1.3526E-3</v>
      </c>
      <c r="T723" s="5">
        <v>0.97778589999999999</v>
      </c>
      <c r="U723" s="5">
        <v>0.28088859999999999</v>
      </c>
      <c r="V723" s="5">
        <v>0.80980350000000001</v>
      </c>
      <c r="W723" s="5">
        <v>0.72948409999999997</v>
      </c>
      <c r="X723" s="5">
        <v>0.93418400000000001</v>
      </c>
      <c r="Y723" s="5">
        <v>0.88672660000000003</v>
      </c>
      <c r="Z723" s="5">
        <v>3.20405E-2</v>
      </c>
      <c r="AA723" s="5">
        <v>8.5264799999999995E-3</v>
      </c>
      <c r="AB723" s="5">
        <v>6.9652899999999998E-3</v>
      </c>
      <c r="AC723" s="5">
        <v>0.60470000000000002</v>
      </c>
      <c r="AD723" s="40">
        <v>21928.665785997357</v>
      </c>
      <c r="AE723" s="19">
        <v>0</v>
      </c>
      <c r="AF723" s="5">
        <v>1</v>
      </c>
      <c r="AG723" s="5">
        <v>1</v>
      </c>
      <c r="AH723" s="32">
        <v>0</v>
      </c>
      <c r="AI723" s="32">
        <v>0</v>
      </c>
      <c r="AJ723" s="32">
        <v>1</v>
      </c>
      <c r="AK723" s="16"/>
      <c r="AL723" s="34">
        <f t="shared" si="495"/>
        <v>1.1875836223246483</v>
      </c>
      <c r="AM723" s="34">
        <f t="shared" si="496"/>
        <v>1.0867285017802586</v>
      </c>
      <c r="AN723" s="34">
        <f t="shared" si="497"/>
        <v>0.38668930790820377</v>
      </c>
      <c r="AO723" s="34">
        <f t="shared" si="498"/>
        <v>1.7722698930300194</v>
      </c>
      <c r="AP723" s="34">
        <f t="shared" si="499"/>
        <v>1.305054260140039</v>
      </c>
      <c r="AQ723" s="34" t="str">
        <f t="shared" si="500"/>
        <v/>
      </c>
      <c r="AR723" s="34">
        <f t="shared" si="501"/>
        <v>-2.0881186129080385E-2</v>
      </c>
      <c r="AS723" s="34">
        <f t="shared" si="502"/>
        <v>3.0638433637915825</v>
      </c>
      <c r="AT723" s="34">
        <f t="shared" si="503"/>
        <v>-0.13495051469841768</v>
      </c>
      <c r="AU723" s="34">
        <f t="shared" si="504"/>
        <v>0.88695674887091513</v>
      </c>
      <c r="AV723" s="34">
        <f t="shared" si="505"/>
        <v>0.70125824942728487</v>
      </c>
      <c r="AW723" s="34">
        <f t="shared" si="506"/>
        <v>5.0096073866125343E-2</v>
      </c>
      <c r="AX723" s="34">
        <f t="shared" si="507"/>
        <v>6.0380673481669221E-2</v>
      </c>
      <c r="AY723" s="34">
        <f t="shared" si="508"/>
        <v>-0.15759824965910368</v>
      </c>
      <c r="AZ723" s="34">
        <f t="shared" si="509"/>
        <v>0.62183856615151556</v>
      </c>
      <c r="BA723" s="34">
        <f t="shared" si="510"/>
        <v>0.71614971470004762</v>
      </c>
      <c r="BB723" s="34">
        <f t="shared" si="511"/>
        <v>0.23083005798446934</v>
      </c>
      <c r="BC723" s="34">
        <f t="shared" si="512"/>
        <v>1.0849877495021618</v>
      </c>
      <c r="BD723" s="34">
        <f t="shared" si="513"/>
        <v>1.5235302160932982</v>
      </c>
      <c r="BE723" s="34">
        <f t="shared" si="514"/>
        <v>0.38132519139002408</v>
      </c>
      <c r="BF723" s="34">
        <f t="shared" si="515"/>
        <v>-0.69560607780082118</v>
      </c>
      <c r="BG723" s="34">
        <f t="shared" si="516"/>
        <v>0.40836441189704215</v>
      </c>
      <c r="BH723" s="34">
        <f t="shared" si="517"/>
        <v>5.8560142655848052E-2</v>
      </c>
      <c r="BI723" s="19">
        <f t="shared" si="524"/>
        <v>0.5514195113041257</v>
      </c>
      <c r="BJ723" s="19">
        <f t="shared" si="525"/>
        <v>0.43222579121188254</v>
      </c>
      <c r="BK723" s="19">
        <f t="shared" si="526"/>
        <v>1.7788049118727975</v>
      </c>
      <c r="BL723" s="19">
        <f t="shared" si="527"/>
        <v>0.52631655381311537</v>
      </c>
      <c r="BM723" s="19">
        <f t="shared" si="528"/>
        <v>1.2385137417014176</v>
      </c>
      <c r="BN723" s="19">
        <f t="shared" si="529"/>
        <v>0.75672235438065238</v>
      </c>
      <c r="BO723" s="19">
        <f t="shared" si="530"/>
        <v>0.81473484434922006</v>
      </c>
      <c r="BP723" s="19">
        <f t="shared" si="531"/>
        <v>0.62398214790315876</v>
      </c>
      <c r="BQ723" s="19">
        <f t="shared" si="532"/>
        <v>0.11145976495490779</v>
      </c>
      <c r="BR723" s="19">
        <f t="shared" si="533"/>
        <v>0.47944992818752891</v>
      </c>
      <c r="BS723" s="19">
        <f t="shared" si="534"/>
        <v>0.36284850510713085</v>
      </c>
      <c r="BT723" s="19">
        <f>IF(AND('[1]Ponderación por derecho'!$B$13&lt;&gt;1,'[1]Ponderación por derecho'!$B$13&lt;&gt;0),"Error ponderación",IFERROR(IF(SUM($BI$1126:$BS$1126)=0,0,SUMPRODUCT($BI$1126:$BS$1126,BI723:BS723)),""))</f>
        <v>0.72082928673118229</v>
      </c>
      <c r="BU723" s="34">
        <f t="shared" si="535"/>
        <v>0.73344800184908598</v>
      </c>
      <c r="BV723" s="16">
        <f t="shared" si="536"/>
        <v>0</v>
      </c>
      <c r="BW723" s="34">
        <f t="shared" si="518"/>
        <v>1.3365510751497005</v>
      </c>
      <c r="BX723" s="34">
        <f t="shared" si="519"/>
        <v>-4.8315867387054845E-2</v>
      </c>
      <c r="BY723" s="34">
        <f t="shared" si="537"/>
        <v>-2.7676504258153067</v>
      </c>
      <c r="BZ723" s="34">
        <f t="shared" si="538"/>
        <v>0.49313840601755371</v>
      </c>
      <c r="CA723" s="19">
        <f t="shared" si="520"/>
        <v>0.37389847294592687</v>
      </c>
      <c r="CB723" s="16"/>
      <c r="CC723" s="5">
        <f t="shared" si="521"/>
        <v>52079</v>
      </c>
      <c r="CD723" s="6">
        <f t="shared" si="522"/>
        <v>1.2177654829660539E-3</v>
      </c>
      <c r="CE723" s="19">
        <f t="shared" si="539"/>
        <v>4.8745767199447663</v>
      </c>
      <c r="CF723" s="4">
        <f t="shared" si="523"/>
        <v>5.9360912736186209E-3</v>
      </c>
      <c r="CG723" s="3">
        <f>IF('Ponderación por derecho'!$D$20="Error ponderación","",CF723/$CF$1127)</f>
        <v>3.9879649759197574E-3</v>
      </c>
      <c r="CH723" s="39"/>
    </row>
    <row r="724" spans="1:86" ht="18.95" customHeight="1">
      <c r="A724" s="7">
        <v>52083</v>
      </c>
      <c r="B724" s="7" t="s">
        <v>349</v>
      </c>
      <c r="C724" s="7" t="s">
        <v>400</v>
      </c>
      <c r="D724" s="5">
        <v>0</v>
      </c>
      <c r="E724" s="5">
        <v>345</v>
      </c>
      <c r="F724" s="5">
        <v>58.815150000000003</v>
      </c>
      <c r="G724" s="5">
        <v>47.224220000000003</v>
      </c>
      <c r="H724" s="5">
        <v>72.891139999999993</v>
      </c>
      <c r="I724" s="5">
        <v>22.819030000000001</v>
      </c>
      <c r="J724" s="5">
        <v>17.678439999999998</v>
      </c>
      <c r="K724" s="85">
        <v>3.3945999999999998E-3</v>
      </c>
      <c r="L724" s="85">
        <v>1.15634E-2</v>
      </c>
      <c r="M724" s="85">
        <v>0.1205939</v>
      </c>
      <c r="N724" s="85">
        <v>0</v>
      </c>
      <c r="O724" s="85">
        <v>9.4477999999999993E-3</v>
      </c>
      <c r="P724" s="85">
        <v>2.35642E-2</v>
      </c>
      <c r="Q724" s="85">
        <v>1.2760000000000001E-4</v>
      </c>
      <c r="R724" s="85">
        <v>0</v>
      </c>
      <c r="S724" s="85">
        <v>9.9379999999999998E-4</v>
      </c>
      <c r="T724" s="5">
        <v>0.9912088</v>
      </c>
      <c r="U724" s="5">
        <v>7.2527499999999995E-2</v>
      </c>
      <c r="V724" s="5">
        <v>0.80439559999999999</v>
      </c>
      <c r="W724" s="5">
        <v>0.654945</v>
      </c>
      <c r="X724" s="5">
        <v>0.72747249999999997</v>
      </c>
      <c r="Y724" s="5">
        <v>0.87472530000000004</v>
      </c>
      <c r="Z724" s="5">
        <v>0.1574074</v>
      </c>
      <c r="AA724" s="5">
        <v>4.3478299999999996E-3</v>
      </c>
      <c r="AB724" s="5">
        <v>0</v>
      </c>
      <c r="AC724" s="5">
        <v>0.48930000000000001</v>
      </c>
      <c r="AD724" s="40">
        <v>33327.536231884056</v>
      </c>
      <c r="AE724" s="19">
        <v>0.65943399999999996</v>
      </c>
      <c r="AF724" s="5">
        <v>0</v>
      </c>
      <c r="AG724" s="5">
        <v>0</v>
      </c>
      <c r="AH724" s="32">
        <v>0</v>
      </c>
      <c r="AI724" s="32">
        <v>0</v>
      </c>
      <c r="AJ724" s="32">
        <v>0</v>
      </c>
      <c r="AK724" s="16"/>
      <c r="AL724" s="34">
        <f t="shared" si="495"/>
        <v>-0.64957259592182581</v>
      </c>
      <c r="AM724" s="34">
        <f t="shared" si="496"/>
        <v>-0.90352264114555492</v>
      </c>
      <c r="AN724" s="34">
        <f t="shared" si="497"/>
        <v>-0.18224504707925041</v>
      </c>
      <c r="AO724" s="34">
        <f t="shared" si="498"/>
        <v>0.27834022195248487</v>
      </c>
      <c r="AP724" s="34">
        <f t="shared" si="499"/>
        <v>-0.54150578427627127</v>
      </c>
      <c r="AQ724" s="34">
        <f t="shared" si="500"/>
        <v>-0.29687640950252736</v>
      </c>
      <c r="AR724" s="34">
        <f t="shared" si="501"/>
        <v>-0.20442600913082573</v>
      </c>
      <c r="AS724" s="34">
        <f t="shared" si="502"/>
        <v>0.91642516959738873</v>
      </c>
      <c r="AT724" s="34">
        <f t="shared" si="503"/>
        <v>-0.15074875333706975</v>
      </c>
      <c r="AU724" s="34">
        <f t="shared" si="504"/>
        <v>-0.18991350375921753</v>
      </c>
      <c r="AV724" s="34">
        <f t="shared" si="505"/>
        <v>-7.8267539913536077E-2</v>
      </c>
      <c r="AW724" s="34">
        <f t="shared" si="506"/>
        <v>-0.40807628203893265</v>
      </c>
      <c r="AX724" s="34">
        <f t="shared" si="507"/>
        <v>-0.20200785050292994</v>
      </c>
      <c r="AY724" s="34">
        <f t="shared" si="508"/>
        <v>-0.1715290000024802</v>
      </c>
      <c r="AZ724" s="34">
        <f t="shared" si="509"/>
        <v>0.85502603021922063</v>
      </c>
      <c r="BA724" s="34">
        <f t="shared" si="510"/>
        <v>-1.2644186800238881</v>
      </c>
      <c r="BB724" s="34">
        <f t="shared" si="511"/>
        <v>9.817950686995533E-2</v>
      </c>
      <c r="BC724" s="34">
        <f t="shared" si="512"/>
        <v>0.25259048788411187</v>
      </c>
      <c r="BD724" s="34">
        <f t="shared" si="513"/>
        <v>-0.95377428855630808</v>
      </c>
      <c r="BE724" s="34">
        <f t="shared" si="514"/>
        <v>0.19782410839142667</v>
      </c>
      <c r="BF724" s="34">
        <f t="shared" si="515"/>
        <v>0.55864461663544296</v>
      </c>
      <c r="BG724" s="34">
        <f t="shared" si="516"/>
        <v>8.172746486169194E-2</v>
      </c>
      <c r="BH724" s="34">
        <f t="shared" si="517"/>
        <v>-0.11506432621005545</v>
      </c>
      <c r="BI724" s="19">
        <f t="shared" si="524"/>
        <v>-0.58118004553522196</v>
      </c>
      <c r="BJ724" s="19">
        <f t="shared" si="525"/>
        <v>-0.33658971446880842</v>
      </c>
      <c r="BK724" s="19">
        <f t="shared" si="526"/>
        <v>0.17314768718655826</v>
      </c>
      <c r="BL724" s="19">
        <f t="shared" si="527"/>
        <v>-0.40016067462944777</v>
      </c>
      <c r="BM724" s="19">
        <f t="shared" si="528"/>
        <v>-0.56173119219726553</v>
      </c>
      <c r="BN724" s="19">
        <f t="shared" si="529"/>
        <v>-0.1766720091479784</v>
      </c>
      <c r="BO724" s="19">
        <f t="shared" si="530"/>
        <v>0.24176332337759096</v>
      </c>
      <c r="BP724" s="19">
        <f t="shared" si="531"/>
        <v>-0.42579022321237786</v>
      </c>
      <c r="BQ724" s="19">
        <f t="shared" si="532"/>
        <v>-8.7485659762954346E-2</v>
      </c>
      <c r="BR724" s="19">
        <f t="shared" si="533"/>
        <v>-0.24645804368753801</v>
      </c>
      <c r="BS724" s="19">
        <f t="shared" si="534"/>
        <v>-0.31205530737812048</v>
      </c>
      <c r="BT724" s="19">
        <f>IF(AND('[1]Ponderación por derecho'!$B$13&lt;&gt;1,'[1]Ponderación por derecho'!$B$13&lt;&gt;0),"Error ponderación",IFERROR(IF(SUM($BI$1126:$BS$1126)=0,0,SUMPRODUCT($BI$1126:$BS$1126,BI724:BS724)),""))</f>
        <v>5.6211605064028503E-4</v>
      </c>
      <c r="BU724" s="34">
        <f t="shared" si="535"/>
        <v>5.7356368129472778E-3</v>
      </c>
      <c r="BV724" s="16">
        <f t="shared" si="536"/>
        <v>0</v>
      </c>
      <c r="BW724" s="34">
        <f t="shared" si="518"/>
        <v>-0.33389651408072063</v>
      </c>
      <c r="BX724" s="34">
        <f t="shared" si="519"/>
        <v>-4.7674091042324354E-2</v>
      </c>
      <c r="BY724" s="34">
        <f t="shared" si="537"/>
        <v>-4.3565900771799115E-2</v>
      </c>
      <c r="BZ724" s="34">
        <f t="shared" si="538"/>
        <v>0.1417121686316147</v>
      </c>
      <c r="CA724" s="19">
        <f t="shared" si="520"/>
        <v>0.10678531409893843</v>
      </c>
      <c r="CB724" s="16"/>
      <c r="CC724" s="5">
        <f t="shared" si="521"/>
        <v>52083</v>
      </c>
      <c r="CD724" s="6">
        <f t="shared" si="522"/>
        <v>5.0453835910086294E-5</v>
      </c>
      <c r="CE724" s="19">
        <f t="shared" si="539"/>
        <v>1.1017649660613857</v>
      </c>
      <c r="CF724" s="4">
        <f t="shared" si="523"/>
        <v>5.5588268809142951E-5</v>
      </c>
      <c r="CG724" s="3">
        <f>IF('Ponderación por derecho'!$D$20="Error ponderación","",CF724/$CF$1127)</f>
        <v>3.7345124740263118E-5</v>
      </c>
      <c r="CH724" s="39"/>
    </row>
    <row r="725" spans="1:86" ht="18.95" customHeight="1">
      <c r="A725" s="7">
        <v>52110</v>
      </c>
      <c r="B725" s="7" t="s">
        <v>349</v>
      </c>
      <c r="C725" s="7" t="s">
        <v>399</v>
      </c>
      <c r="D725" s="5">
        <v>0</v>
      </c>
      <c r="E725" s="5">
        <v>1982</v>
      </c>
      <c r="F725" s="5">
        <v>86.006659999999997</v>
      </c>
      <c r="G725" s="5">
        <v>61.411029999999997</v>
      </c>
      <c r="H725" s="5">
        <v>73.962190000000007</v>
      </c>
      <c r="I725" s="5">
        <v>48.703960000000002</v>
      </c>
      <c r="J725" s="5">
        <v>30.118880000000001</v>
      </c>
      <c r="K725" s="85">
        <v>4.7272E-3</v>
      </c>
      <c r="L725" s="85">
        <v>9.3191999999999997E-3</v>
      </c>
      <c r="M725" s="85">
        <v>0.13098209999999999</v>
      </c>
      <c r="N725" s="85">
        <v>4.7229999999999999E-4</v>
      </c>
      <c r="O725" s="85">
        <v>4.6173000000000004E-3</v>
      </c>
      <c r="P725" s="85">
        <v>2.3917600000000001E-2</v>
      </c>
      <c r="Q725" s="85">
        <v>9.5200000000000005E-4</v>
      </c>
      <c r="R725" s="85">
        <v>2.1709999999999999E-4</v>
      </c>
      <c r="S725" s="85">
        <v>9.7919999999999995E-4</v>
      </c>
      <c r="T725" s="5">
        <v>0.98415209999999997</v>
      </c>
      <c r="U725" s="5">
        <v>9.5483399999999996E-2</v>
      </c>
      <c r="V725" s="5">
        <v>0.79477019999999998</v>
      </c>
      <c r="W725" s="5">
        <v>0.70839940000000001</v>
      </c>
      <c r="X725" s="5">
        <v>0.7935816</v>
      </c>
      <c r="Y725" s="5">
        <v>0.89896989999999999</v>
      </c>
      <c r="Z725" s="5">
        <v>2.5078400000000001E-2</v>
      </c>
      <c r="AA725" s="5">
        <v>0</v>
      </c>
      <c r="AB725" s="5">
        <v>0</v>
      </c>
      <c r="AC725" s="5">
        <v>0.46910000000000002</v>
      </c>
      <c r="AD725" s="40">
        <v>583900.1009081736</v>
      </c>
      <c r="AE725" s="19">
        <v>0</v>
      </c>
      <c r="AF725" s="5">
        <v>1</v>
      </c>
      <c r="AG725" s="5">
        <v>0</v>
      </c>
      <c r="AH725" s="32">
        <v>1</v>
      </c>
      <c r="AI725" s="32">
        <v>0</v>
      </c>
      <c r="AJ725" s="32">
        <v>0</v>
      </c>
      <c r="AK725" s="16"/>
      <c r="AL725" s="34">
        <f t="shared" si="495"/>
        <v>1.0102759787301208</v>
      </c>
      <c r="AM725" s="34">
        <f t="shared" si="496"/>
        <v>0.52155546684884224</v>
      </c>
      <c r="AN725" s="34">
        <f t="shared" si="497"/>
        <v>-5.3458012726724319E-2</v>
      </c>
      <c r="AO725" s="34">
        <f t="shared" si="498"/>
        <v>2.5887120871551299</v>
      </c>
      <c r="AP725" s="34">
        <f t="shared" si="499"/>
        <v>0.39811889950087792</v>
      </c>
      <c r="AQ725" s="34">
        <f t="shared" si="500"/>
        <v>-0.25917978158991994</v>
      </c>
      <c r="AR725" s="34">
        <f t="shared" si="501"/>
        <v>-0.28296758445364334</v>
      </c>
      <c r="AS725" s="34">
        <f t="shared" si="502"/>
        <v>1.0780566389139421</v>
      </c>
      <c r="AT725" s="34">
        <f t="shared" si="503"/>
        <v>-0.13991141403563856</v>
      </c>
      <c r="AU725" s="34">
        <f t="shared" si="504"/>
        <v>-0.31262923690185418</v>
      </c>
      <c r="AV725" s="34">
        <f t="shared" si="505"/>
        <v>-6.9711113566543373E-2</v>
      </c>
      <c r="AW725" s="34">
        <f t="shared" si="506"/>
        <v>-0.38498066369486039</v>
      </c>
      <c r="AX725" s="34">
        <f t="shared" si="507"/>
        <v>-0.19507465163276411</v>
      </c>
      <c r="AY725" s="34">
        <f t="shared" si="508"/>
        <v>-0.17209585885145817</v>
      </c>
      <c r="AZ725" s="34">
        <f t="shared" si="509"/>
        <v>0.73243449056038545</v>
      </c>
      <c r="BA725" s="34">
        <f t="shared" si="510"/>
        <v>-1.0462122585160194</v>
      </c>
      <c r="BB725" s="34">
        <f t="shared" si="511"/>
        <v>-0.13792223589482194</v>
      </c>
      <c r="BC725" s="34">
        <f t="shared" si="512"/>
        <v>0.84952949280147638</v>
      </c>
      <c r="BD725" s="34">
        <f t="shared" si="513"/>
        <v>-0.16149920357878469</v>
      </c>
      <c r="BE725" s="34">
        <f t="shared" si="514"/>
        <v>0.56852647870695816</v>
      </c>
      <c r="BF725" s="34">
        <f t="shared" si="515"/>
        <v>-0.76525938150167616</v>
      </c>
      <c r="BG725" s="34">
        <f t="shared" si="516"/>
        <v>-0.258133953880894</v>
      </c>
      <c r="BH725" s="34">
        <f t="shared" si="517"/>
        <v>-0.11506432621005545</v>
      </c>
      <c r="BI725" s="19">
        <f t="shared" si="524"/>
        <v>-0.45295001761088788</v>
      </c>
      <c r="BJ725" s="19">
        <f t="shared" si="525"/>
        <v>3.3555215500125656E-2</v>
      </c>
      <c r="BK725" s="19">
        <f t="shared" si="526"/>
        <v>0.97928737014851308</v>
      </c>
      <c r="BL725" s="19">
        <f t="shared" si="527"/>
        <v>0.4351822823472411</v>
      </c>
      <c r="BM725" s="19">
        <f t="shared" si="528"/>
        <v>-2.5336513659920318E-2</v>
      </c>
      <c r="BN725" s="19">
        <f t="shared" si="529"/>
        <v>0.50303044795684515</v>
      </c>
      <c r="BO725" s="19">
        <f t="shared" si="530"/>
        <v>0.97872197134021821</v>
      </c>
      <c r="BP725" s="19">
        <f t="shared" si="531"/>
        <v>0.4076006635486783</v>
      </c>
      <c r="BQ725" s="19">
        <f t="shared" si="532"/>
        <v>2.430691279232881E-2</v>
      </c>
      <c r="BR725" s="19">
        <f t="shared" si="533"/>
        <v>0.19334872199925621</v>
      </c>
      <c r="BS725" s="19">
        <f t="shared" si="534"/>
        <v>0.24103859788953572</v>
      </c>
      <c r="BT725" s="19">
        <f>IF(AND('[1]Ponderación por derecho'!$B$13&lt;&gt;1,'[1]Ponderación por derecho'!$B$13&lt;&gt;0),"Error ponderación",IFERROR(IF(SUM($BI$1126:$BS$1126)=0,0,SUMPRODUCT($BI$1126:$BS$1126,BI725:BS725)),""))</f>
        <v>0.64698116315718779</v>
      </c>
      <c r="BU725" s="34">
        <f t="shared" si="535"/>
        <v>0.6588365314849205</v>
      </c>
      <c r="BV725" s="16">
        <f t="shared" si="536"/>
        <v>0</v>
      </c>
      <c r="BW725" s="34">
        <f t="shared" si="518"/>
        <v>-0.62629721860805598</v>
      </c>
      <c r="BX725" s="34">
        <f t="shared" si="519"/>
        <v>-1.6675892602903915E-2</v>
      </c>
      <c r="BY725" s="34">
        <f t="shared" si="537"/>
        <v>-2.7676504258153067</v>
      </c>
      <c r="BZ725" s="34">
        <f t="shared" si="538"/>
        <v>1.1368745123420889</v>
      </c>
      <c r="CA725" s="19">
        <f t="shared" si="520"/>
        <v>0.86319143554100519</v>
      </c>
      <c r="CB725" s="16"/>
      <c r="CC725" s="5">
        <f t="shared" si="521"/>
        <v>52110</v>
      </c>
      <c r="CD725" s="6">
        <f t="shared" si="522"/>
        <v>2.8985363122837981E-4</v>
      </c>
      <c r="CE725" s="19">
        <f t="shared" si="539"/>
        <v>4.7835007760069699</v>
      </c>
      <c r="CF725" s="4">
        <f t="shared" si="523"/>
        <v>1.3865150699093928E-3</v>
      </c>
      <c r="CG725" s="3">
        <f>IF('Ponderación por derecho'!$D$20="Error ponderación","",CF725/$CF$1127)</f>
        <v>9.3148391466913957E-4</v>
      </c>
      <c r="CH725" s="39"/>
    </row>
    <row r="726" spans="1:86" ht="18.95" customHeight="1">
      <c r="A726" s="7">
        <v>52203</v>
      </c>
      <c r="B726" s="7" t="s">
        <v>349</v>
      </c>
      <c r="C726" s="7" t="s">
        <v>54</v>
      </c>
      <c r="D726" s="5">
        <v>0</v>
      </c>
      <c r="E726" s="5">
        <v>903</v>
      </c>
      <c r="F726" s="5">
        <v>82.227050000000006</v>
      </c>
      <c r="G726" s="5">
        <v>64.870220000000003</v>
      </c>
      <c r="H726" s="5">
        <v>74.966999999999999</v>
      </c>
      <c r="I726" s="5">
        <v>34.007919999999999</v>
      </c>
      <c r="J726" s="5">
        <v>22.868459999999999</v>
      </c>
      <c r="K726" s="85">
        <v>0</v>
      </c>
      <c r="L726" s="85">
        <v>2.1582299999999999E-2</v>
      </c>
      <c r="M726" s="85">
        <v>0.1097625</v>
      </c>
      <c r="N726" s="85">
        <v>0</v>
      </c>
      <c r="O726" s="85">
        <v>7.0006000000000001E-3</v>
      </c>
      <c r="P726" s="85">
        <v>4.87369E-2</v>
      </c>
      <c r="Q726" s="85">
        <v>7.2610099999999997E-2</v>
      </c>
      <c r="R726" s="85">
        <v>1.7078400000000001E-2</v>
      </c>
      <c r="S726" s="85">
        <v>0</v>
      </c>
      <c r="T726" s="5">
        <v>0.98806240000000001</v>
      </c>
      <c r="U726" s="5">
        <v>6.6115699999999999E-2</v>
      </c>
      <c r="V726" s="5">
        <v>0.8016529</v>
      </c>
      <c r="W726" s="5">
        <v>0.56932959999999999</v>
      </c>
      <c r="X726" s="5">
        <v>0.68411390000000005</v>
      </c>
      <c r="Y726" s="5">
        <v>0.80899909999999997</v>
      </c>
      <c r="Z726" s="5">
        <v>0.19756840000000001</v>
      </c>
      <c r="AA726" s="5">
        <v>1.10742E-3</v>
      </c>
      <c r="AB726" s="5">
        <v>0</v>
      </c>
      <c r="AC726" s="5">
        <v>0.56040000000000001</v>
      </c>
      <c r="AD726" s="40">
        <v>11076.411960132891</v>
      </c>
      <c r="AE726" s="19">
        <v>0.96603779999999995</v>
      </c>
      <c r="AF726" s="5">
        <v>1</v>
      </c>
      <c r="AG726" s="5">
        <v>0</v>
      </c>
      <c r="AH726" s="32">
        <v>0</v>
      </c>
      <c r="AI726" s="32">
        <v>0</v>
      </c>
      <c r="AJ726" s="32">
        <v>1</v>
      </c>
      <c r="AK726" s="16"/>
      <c r="AL726" s="34">
        <f t="shared" si="495"/>
        <v>0.77955763056776306</v>
      </c>
      <c r="AM726" s="34">
        <f t="shared" si="496"/>
        <v>0.86903428276257833</v>
      </c>
      <c r="AN726" s="34">
        <f t="shared" si="497"/>
        <v>6.7364077733813491E-2</v>
      </c>
      <c r="AO726" s="34">
        <f t="shared" si="498"/>
        <v>1.2770099753127302</v>
      </c>
      <c r="AP726" s="34">
        <f t="shared" si="499"/>
        <v>-0.14950430351698304</v>
      </c>
      <c r="AQ726" s="34">
        <f t="shared" si="500"/>
        <v>-0.3929029539360685</v>
      </c>
      <c r="AR726" s="34">
        <f t="shared" si="501"/>
        <v>0.14621127319774438</v>
      </c>
      <c r="AS726" s="34">
        <f t="shared" si="502"/>
        <v>0.74789788895634213</v>
      </c>
      <c r="AT726" s="34">
        <f t="shared" si="503"/>
        <v>-0.15074875333706975</v>
      </c>
      <c r="AU726" s="34">
        <f t="shared" si="504"/>
        <v>-0.25208303944841337</v>
      </c>
      <c r="AV726" s="34">
        <f t="shared" si="505"/>
        <v>0.53120714459394247</v>
      </c>
      <c r="AW726" s="34">
        <f t="shared" si="506"/>
        <v>1.6225255576313946</v>
      </c>
      <c r="AX726" s="34">
        <f t="shared" si="507"/>
        <v>0.34339953588233069</v>
      </c>
      <c r="AY726" s="34">
        <f t="shared" si="508"/>
        <v>-0.21011422768154267</v>
      </c>
      <c r="AZ726" s="34">
        <f t="shared" si="509"/>
        <v>0.80036563366239422</v>
      </c>
      <c r="BA726" s="34">
        <f t="shared" si="510"/>
        <v>-1.3253657974718711</v>
      </c>
      <c r="BB726" s="34">
        <f t="shared" si="511"/>
        <v>3.0903731330138681E-2</v>
      </c>
      <c r="BC726" s="34">
        <f t="shared" si="512"/>
        <v>-0.70349865878299345</v>
      </c>
      <c r="BD726" s="34">
        <f t="shared" si="513"/>
        <v>-1.4733992494089949</v>
      </c>
      <c r="BE726" s="34">
        <f t="shared" si="514"/>
        <v>-0.80713609436847689</v>
      </c>
      <c r="BF726" s="34">
        <f t="shared" si="515"/>
        <v>0.96044096111915289</v>
      </c>
      <c r="BG726" s="34">
        <f t="shared" si="516"/>
        <v>-0.17156908535017532</v>
      </c>
      <c r="BH726" s="34">
        <f t="shared" si="517"/>
        <v>-0.11506432621005545</v>
      </c>
      <c r="BI726" s="19">
        <f t="shared" si="524"/>
        <v>-0.55030155789137536</v>
      </c>
      <c r="BJ726" s="19">
        <f t="shared" si="525"/>
        <v>0.34871642909682038</v>
      </c>
      <c r="BK726" s="19">
        <f t="shared" si="526"/>
        <v>0.27465228691370397</v>
      </c>
      <c r="BL726" s="19">
        <f t="shared" si="527"/>
        <v>0.31440443861534667</v>
      </c>
      <c r="BM726" s="19">
        <f t="shared" si="528"/>
        <v>-0.62499553079146375</v>
      </c>
      <c r="BN726" s="19">
        <f t="shared" si="529"/>
        <v>0.16787622693107621</v>
      </c>
      <c r="BO726" s="19">
        <f t="shared" si="530"/>
        <v>1.2333003888688396</v>
      </c>
      <c r="BP726" s="19">
        <f t="shared" si="531"/>
        <v>0.56147858322504685</v>
      </c>
      <c r="BQ726" s="19">
        <f t="shared" si="532"/>
        <v>0.50996145466845777</v>
      </c>
      <c r="BR726" s="19">
        <f t="shared" si="533"/>
        <v>0.13262477251201502</v>
      </c>
      <c r="BS726" s="19">
        <f t="shared" si="534"/>
        <v>0.15145969222538833</v>
      </c>
      <c r="BT726" s="19">
        <f>IF(AND('[1]Ponderación por derecho'!$B$13&lt;&gt;1,'[1]Ponderación por derecho'!$B$13&lt;&gt;0),"Error ponderación",IFERROR(IF(SUM($BI$1126:$BS$1126)=0,0,SUMPRODUCT($BI$1126:$BS$1126,BI726:BS726)),""))</f>
        <v>0.73675634833310677</v>
      </c>
      <c r="BU726" s="34">
        <f t="shared" si="535"/>
        <v>0.74953969690088418</v>
      </c>
      <c r="BV726" s="16">
        <f t="shared" si="536"/>
        <v>0</v>
      </c>
      <c r="BW726" s="34">
        <f t="shared" si="518"/>
        <v>0.69529606472589056</v>
      </c>
      <c r="BX726" s="34">
        <f t="shared" si="519"/>
        <v>-4.8926868259949581E-2</v>
      </c>
      <c r="BY726" s="34">
        <f t="shared" si="537"/>
        <v>1.2229970409320479</v>
      </c>
      <c r="BZ726" s="34">
        <f t="shared" si="538"/>
        <v>-0.62312207913266293</v>
      </c>
      <c r="CA726" s="19">
        <f t="shared" si="520"/>
        <v>-0.47455230438489587</v>
      </c>
      <c r="CB726" s="16"/>
      <c r="CC726" s="5">
        <f t="shared" si="521"/>
        <v>52203</v>
      </c>
      <c r="CD726" s="6">
        <f t="shared" si="522"/>
        <v>1.3205743138205195E-4</v>
      </c>
      <c r="CE726" s="19">
        <f t="shared" si="539"/>
        <v>1.6213438565488387</v>
      </c>
      <c r="CF726" s="4">
        <f t="shared" si="523"/>
        <v>2.1411050508290974E-4</v>
      </c>
      <c r="CG726" s="3">
        <f>IF('Ponderación por derecho'!$D$20="Error ponderación","",CF726/$CF$1127)</f>
        <v>1.4384300306194918E-4</v>
      </c>
      <c r="CH726" s="39"/>
    </row>
    <row r="727" spans="1:86" ht="18.95" customHeight="1">
      <c r="A727" s="7">
        <v>52207</v>
      </c>
      <c r="B727" s="7" t="s">
        <v>349</v>
      </c>
      <c r="C727" s="7" t="s">
        <v>398</v>
      </c>
      <c r="D727" s="5">
        <v>0</v>
      </c>
      <c r="E727" s="5">
        <v>1543</v>
      </c>
      <c r="F727" s="5">
        <v>67.258629999999997</v>
      </c>
      <c r="G727" s="5">
        <v>61.578749999999999</v>
      </c>
      <c r="H727" s="5">
        <v>73.464590000000001</v>
      </c>
      <c r="I727" s="5">
        <v>13.385109999999999</v>
      </c>
      <c r="J727" s="5">
        <v>21.755780000000001</v>
      </c>
      <c r="K727" s="85">
        <v>7.3371E-3</v>
      </c>
      <c r="L727" s="85">
        <v>5.9912800000000002E-2</v>
      </c>
      <c r="M727" s="85">
        <v>0.2085553</v>
      </c>
      <c r="N727" s="85">
        <v>1.6682000000000001E-3</v>
      </c>
      <c r="O727" s="85">
        <v>8.8218699999999997E-2</v>
      </c>
      <c r="P727" s="85">
        <v>2.2357399999999999E-2</v>
      </c>
      <c r="Q727" s="85">
        <v>2.1623E-2</v>
      </c>
      <c r="R727" s="85">
        <v>1.5685299999999999E-2</v>
      </c>
      <c r="S727" s="85">
        <v>1.3656E-3</v>
      </c>
      <c r="T727" s="5">
        <v>0.98858170000000001</v>
      </c>
      <c r="U727" s="5">
        <v>0.1688702</v>
      </c>
      <c r="V727" s="5">
        <v>0.78125</v>
      </c>
      <c r="W727" s="5">
        <v>0.58533659999999998</v>
      </c>
      <c r="X727" s="5">
        <v>0.70973560000000002</v>
      </c>
      <c r="Y727" s="5">
        <v>0.86298079999999999</v>
      </c>
      <c r="Z727" s="5">
        <v>0.14094950000000001</v>
      </c>
      <c r="AA727" s="5">
        <v>0</v>
      </c>
      <c r="AB727" s="5">
        <v>0</v>
      </c>
      <c r="AC727" s="5">
        <v>0.56730000000000003</v>
      </c>
      <c r="AD727" s="40">
        <v>270023.33117303951</v>
      </c>
      <c r="AE727" s="19">
        <v>0.96603779999999995</v>
      </c>
      <c r="AF727" s="5">
        <v>1</v>
      </c>
      <c r="AG727" s="5">
        <v>0</v>
      </c>
      <c r="AH727" s="32">
        <v>0</v>
      </c>
      <c r="AI727" s="32">
        <v>0</v>
      </c>
      <c r="AJ727" s="32">
        <v>0</v>
      </c>
      <c r="AK727" s="16"/>
      <c r="AL727" s="34">
        <f t="shared" si="495"/>
        <v>-0.13415810650574669</v>
      </c>
      <c r="AM727" s="34">
        <f t="shared" si="496"/>
        <v>0.53840309505228079</v>
      </c>
      <c r="AN727" s="34">
        <f t="shared" si="497"/>
        <v>-0.11329128689115817</v>
      </c>
      <c r="AO727" s="34">
        <f t="shared" si="498"/>
        <v>-0.56368884077136794</v>
      </c>
      <c r="AP727" s="34">
        <f t="shared" si="499"/>
        <v>-0.23354486744761216</v>
      </c>
      <c r="AQ727" s="34">
        <f t="shared" si="500"/>
        <v>-0.18535085378779334</v>
      </c>
      <c r="AR727" s="34">
        <f t="shared" si="501"/>
        <v>1.4876861207653673</v>
      </c>
      <c r="AS727" s="34">
        <f t="shared" si="502"/>
        <v>2.2850290013623815</v>
      </c>
      <c r="AT727" s="34">
        <f t="shared" si="503"/>
        <v>-0.11247043569436914</v>
      </c>
      <c r="AU727" s="34">
        <f t="shared" si="504"/>
        <v>1.8112103434212647</v>
      </c>
      <c r="AV727" s="34">
        <f t="shared" si="505"/>
        <v>-0.10748625897281958</v>
      </c>
      <c r="AW727" s="34">
        <f t="shared" si="506"/>
        <v>0.19411871378005197</v>
      </c>
      <c r="AX727" s="34">
        <f t="shared" si="507"/>
        <v>0.29891017915258389</v>
      </c>
      <c r="AY727" s="34">
        <f t="shared" si="508"/>
        <v>-0.15709351232782193</v>
      </c>
      <c r="AZ727" s="34">
        <f t="shared" si="509"/>
        <v>0.80938710071425035</v>
      </c>
      <c r="BA727" s="34">
        <f t="shared" si="510"/>
        <v>-0.34863686334903982</v>
      </c>
      <c r="BB727" s="34">
        <f t="shared" si="511"/>
        <v>-0.46955965174541886</v>
      </c>
      <c r="BC727" s="34">
        <f t="shared" si="512"/>
        <v>-0.52474438127333578</v>
      </c>
      <c r="BD727" s="34">
        <f t="shared" si="513"/>
        <v>-1.1663396381789437</v>
      </c>
      <c r="BE727" s="34">
        <f t="shared" si="514"/>
        <v>1.8249523198402857E-2</v>
      </c>
      <c r="BF727" s="34">
        <f t="shared" si="515"/>
        <v>0.39398925302700577</v>
      </c>
      <c r="BG727" s="34">
        <f t="shared" si="516"/>
        <v>-0.258133953880894</v>
      </c>
      <c r="BH727" s="34">
        <f t="shared" si="517"/>
        <v>-0.11506432621005545</v>
      </c>
      <c r="BI727" s="19">
        <f t="shared" si="524"/>
        <v>-0.21575966800933044</v>
      </c>
      <c r="BJ727" s="19">
        <f t="shared" si="525"/>
        <v>0.51884318802407636</v>
      </c>
      <c r="BK727" s="19">
        <f t="shared" si="526"/>
        <v>0.5420421711944331</v>
      </c>
      <c r="BL727" s="19">
        <f t="shared" si="527"/>
        <v>-0.12331427110005791</v>
      </c>
      <c r="BM727" s="19">
        <f t="shared" si="528"/>
        <v>0.13710861259823628</v>
      </c>
      <c r="BN727" s="19">
        <f t="shared" si="529"/>
        <v>-7.4464947426721134E-2</v>
      </c>
      <c r="BO727" s="19">
        <f t="shared" si="530"/>
        <v>0.14660565790764479</v>
      </c>
      <c r="BP727" s="19">
        <f t="shared" si="531"/>
        <v>8.2376036323418597E-2</v>
      </c>
      <c r="BQ727" s="19">
        <f t="shared" si="532"/>
        <v>3.4245878064479041E-2</v>
      </c>
      <c r="BR727" s="19">
        <f t="shared" si="533"/>
        <v>-0.18312852423815418</v>
      </c>
      <c r="BS727" s="19">
        <f t="shared" si="534"/>
        <v>-0.1354386483478747</v>
      </c>
      <c r="BT727" s="19">
        <f>IF(AND('[1]Ponderación por derecho'!$B$13&lt;&gt;1,'[1]Ponderación por derecho'!$B$13&lt;&gt;0),"Error ponderación",IFERROR(IF(SUM($BI$1126:$BS$1126)=0,0,SUMPRODUCT($BI$1126:$BS$1126,BI727:BS727)),""))</f>
        <v>0.15473198233062135</v>
      </c>
      <c r="BU727" s="34">
        <f t="shared" si="535"/>
        <v>0.16149911261027772</v>
      </c>
      <c r="BV727" s="16">
        <f t="shared" si="536"/>
        <v>0</v>
      </c>
      <c r="BW727" s="34">
        <f t="shared" si="518"/>
        <v>0.79517551330205982</v>
      </c>
      <c r="BX727" s="34">
        <f t="shared" si="519"/>
        <v>-3.4347703764607031E-2</v>
      </c>
      <c r="BY727" s="34">
        <f t="shared" si="537"/>
        <v>1.2229970409320479</v>
      </c>
      <c r="BZ727" s="34">
        <f t="shared" si="538"/>
        <v>-0.66127495015650017</v>
      </c>
      <c r="CA727" s="19">
        <f t="shared" si="520"/>
        <v>-0.50355165848567385</v>
      </c>
      <c r="CB727" s="16"/>
      <c r="CC727" s="5">
        <f t="shared" si="521"/>
        <v>52207</v>
      </c>
      <c r="CD727" s="6">
        <f t="shared" si="522"/>
        <v>2.2565295307032797E-4</v>
      </c>
      <c r="CE727" s="19">
        <f t="shared" si="539"/>
        <v>0.81416524858897643</v>
      </c>
      <c r="CF727" s="4">
        <f t="shared" si="523"/>
        <v>1.8371879263134021E-4</v>
      </c>
      <c r="CG727" s="3">
        <f>IF('Ponderación por derecho'!$D$20="Error ponderación","",CF727/$CF$1127)</f>
        <v>1.2342534450037523E-4</v>
      </c>
      <c r="CH727" s="39"/>
    </row>
    <row r="728" spans="1:86" ht="18.95" customHeight="1">
      <c r="A728" s="7">
        <v>52210</v>
      </c>
      <c r="B728" s="7" t="s">
        <v>349</v>
      </c>
      <c r="C728" s="7" t="s">
        <v>397</v>
      </c>
      <c r="D728" s="5">
        <v>0</v>
      </c>
      <c r="E728" s="5">
        <v>188</v>
      </c>
      <c r="F728" s="5">
        <v>67.916849999999997</v>
      </c>
      <c r="G728" s="5">
        <v>49.47146</v>
      </c>
      <c r="H728" s="5">
        <v>81.606769999999997</v>
      </c>
      <c r="I728" s="5">
        <v>9.2318549999999995</v>
      </c>
      <c r="J728" s="5">
        <v>32.600430000000003</v>
      </c>
      <c r="K728" s="85">
        <v>0</v>
      </c>
      <c r="L728" s="85">
        <v>1.3341E-3</v>
      </c>
      <c r="M728" s="85">
        <v>2.2302200000000001E-2</v>
      </c>
      <c r="N728" s="85">
        <v>1.74255E-2</v>
      </c>
      <c r="O728" s="85">
        <v>1.9340000000000001E-4</v>
      </c>
      <c r="P728" s="85">
        <v>9.2253000000000005E-3</v>
      </c>
      <c r="Q728" s="85">
        <v>2.342E-4</v>
      </c>
      <c r="R728" s="85">
        <v>0</v>
      </c>
      <c r="S728" s="85">
        <v>0</v>
      </c>
      <c r="T728" s="5">
        <v>0.91558439999999996</v>
      </c>
      <c r="U728" s="5">
        <v>0.14285709999999999</v>
      </c>
      <c r="V728" s="5">
        <v>0.81818179999999996</v>
      </c>
      <c r="W728" s="5">
        <v>0.57142850000000001</v>
      </c>
      <c r="X728" s="5">
        <v>0.79220780000000002</v>
      </c>
      <c r="Y728" s="5">
        <v>0.86363639999999997</v>
      </c>
      <c r="Z728" s="5">
        <v>0.1315789</v>
      </c>
      <c r="AA728" s="5">
        <v>0</v>
      </c>
      <c r="AB728" s="5">
        <v>0</v>
      </c>
      <c r="AC728" s="5">
        <v>0.51880000000000004</v>
      </c>
      <c r="AD728" s="40">
        <v>58510.638297872341</v>
      </c>
      <c r="AE728" s="19">
        <v>0.75377360000000004</v>
      </c>
      <c r="AF728" s="5">
        <v>0</v>
      </c>
      <c r="AG728" s="5">
        <v>0</v>
      </c>
      <c r="AH728" s="32">
        <v>0</v>
      </c>
      <c r="AI728" s="32">
        <v>0</v>
      </c>
      <c r="AJ728" s="32">
        <v>1</v>
      </c>
      <c r="AK728" s="16"/>
      <c r="AL728" s="34">
        <f t="shared" si="495"/>
        <v>-9.3978450105370079E-2</v>
      </c>
      <c r="AM728" s="34">
        <f t="shared" si="496"/>
        <v>-0.67778531701071931</v>
      </c>
      <c r="AN728" s="34">
        <f t="shared" si="497"/>
        <v>0.86575471036801432</v>
      </c>
      <c r="AO728" s="34">
        <f t="shared" si="498"/>
        <v>-0.93438961149055511</v>
      </c>
      <c r="AP728" s="34">
        <f t="shared" si="499"/>
        <v>0.58555002203570672</v>
      </c>
      <c r="AQ728" s="34">
        <f t="shared" si="500"/>
        <v>-0.3929029539360685</v>
      </c>
      <c r="AR728" s="34">
        <f t="shared" si="501"/>
        <v>-0.5624267828808025</v>
      </c>
      <c r="AS728" s="34">
        <f t="shared" si="502"/>
        <v>-0.6129092572159085</v>
      </c>
      <c r="AT728" s="34">
        <f t="shared" si="503"/>
        <v>0.24909468514925054</v>
      </c>
      <c r="AU728" s="34">
        <f t="shared" si="504"/>
        <v>-0.42501555961165866</v>
      </c>
      <c r="AV728" s="34">
        <f t="shared" si="505"/>
        <v>-0.42543715436428164</v>
      </c>
      <c r="AW728" s="34">
        <f t="shared" si="506"/>
        <v>-0.40508987627052156</v>
      </c>
      <c r="AX728" s="34">
        <f t="shared" si="507"/>
        <v>-0.20200785050292994</v>
      </c>
      <c r="AY728" s="34">
        <f t="shared" si="508"/>
        <v>-0.21011422768154267</v>
      </c>
      <c r="AZ728" s="34">
        <f t="shared" si="509"/>
        <v>-0.45874834474012077</v>
      </c>
      <c r="BA728" s="34">
        <f t="shared" si="510"/>
        <v>-0.59590338146971222</v>
      </c>
      <c r="BB728" s="34">
        <f t="shared" si="511"/>
        <v>0.43634164518148144</v>
      </c>
      <c r="BC728" s="34">
        <f t="shared" si="512"/>
        <v>-0.6800597037592524</v>
      </c>
      <c r="BD728" s="34">
        <f t="shared" si="513"/>
        <v>-0.17796331384109512</v>
      </c>
      <c r="BE728" s="34">
        <f t="shared" si="514"/>
        <v>2.8273713078988842E-2</v>
      </c>
      <c r="BF728" s="34">
        <f t="shared" si="515"/>
        <v>0.30023977403945434</v>
      </c>
      <c r="BG728" s="34">
        <f t="shared" si="516"/>
        <v>-0.258133953880894</v>
      </c>
      <c r="BH728" s="34">
        <f t="shared" si="517"/>
        <v>-0.11506432621005545</v>
      </c>
      <c r="BI728" s="19">
        <f t="shared" si="524"/>
        <v>-4.1017208345922131E-2</v>
      </c>
      <c r="BJ728" s="19">
        <f t="shared" si="525"/>
        <v>-0.26795681823668011</v>
      </c>
      <c r="BK728" s="19">
        <f t="shared" si="526"/>
        <v>-0.46231580369351039</v>
      </c>
      <c r="BL728" s="19">
        <f t="shared" si="527"/>
        <v>7.7558117521940223E-2</v>
      </c>
      <c r="BM728" s="19">
        <f t="shared" si="528"/>
        <v>-5.809617139015677E-3</v>
      </c>
      <c r="BN728" s="19">
        <f t="shared" si="529"/>
        <v>-0.16371396379688763</v>
      </c>
      <c r="BO728" s="19">
        <f t="shared" si="530"/>
        <v>-0.59940927750039918</v>
      </c>
      <c r="BP728" s="19">
        <f t="shared" si="531"/>
        <v>-0.14799315030415</v>
      </c>
      <c r="BQ728" s="19">
        <f t="shared" si="532"/>
        <v>-1.2843012491527972E-3</v>
      </c>
      <c r="BR728" s="19">
        <f t="shared" si="533"/>
        <v>-0.18740887722260224</v>
      </c>
      <c r="BS728" s="19">
        <f t="shared" si="534"/>
        <v>-0.13971900133232273</v>
      </c>
      <c r="BT728" s="19">
        <f>IF(AND('[1]Ponderación por derecho'!$B$13&lt;&gt;1,'[1]Ponderación por derecho'!$B$13&lt;&gt;0),"Error ponderación",IFERROR(IF(SUM($BI$1126:$BS$1126)=0,0,SUMPRODUCT($BI$1126:$BS$1126,BI728:BS728)),""))</f>
        <v>-0.4024101915366019</v>
      </c>
      <c r="BU728" s="34">
        <f t="shared" si="535"/>
        <v>-0.40140207948933548</v>
      </c>
      <c r="BV728" s="16">
        <f t="shared" si="536"/>
        <v>0</v>
      </c>
      <c r="BW728" s="34">
        <f t="shared" si="518"/>
        <v>9.3124316788408185E-2</v>
      </c>
      <c r="BX728" s="34">
        <f t="shared" si="519"/>
        <v>-4.6256238346339296E-2</v>
      </c>
      <c r="BY728" s="34">
        <f t="shared" si="537"/>
        <v>0.3461456464926651</v>
      </c>
      <c r="BZ728" s="34">
        <f t="shared" si="538"/>
        <v>-0.13100457497824466</v>
      </c>
      <c r="CA728" s="19">
        <f t="shared" si="520"/>
        <v>-0.10050208537913038</v>
      </c>
      <c r="CB728" s="16"/>
      <c r="CC728" s="5">
        <f t="shared" si="521"/>
        <v>52210</v>
      </c>
      <c r="CD728" s="6">
        <f t="shared" si="522"/>
        <v>2.7493684495931082E-5</v>
      </c>
      <c r="CE728" s="19">
        <f t="shared" si="539"/>
        <v>0.75525198570949514</v>
      </c>
      <c r="CF728" s="4">
        <f t="shared" si="523"/>
        <v>2.0764659810022309E-5</v>
      </c>
      <c r="CG728" s="3">
        <f>IF('Ponderación por derecho'!$D$20="Error ponderación","",CF728/$CF$1127)</f>
        <v>1.3950044270255576E-5</v>
      </c>
      <c r="CH728" s="39"/>
    </row>
    <row r="729" spans="1:86" ht="18.95" customHeight="1">
      <c r="A729" s="7">
        <v>52215</v>
      </c>
      <c r="B729" s="7" t="s">
        <v>349</v>
      </c>
      <c r="C729" s="7" t="s">
        <v>304</v>
      </c>
      <c r="D729" s="5">
        <v>0</v>
      </c>
      <c r="E729" s="5">
        <v>2509</v>
      </c>
      <c r="F729" s="5">
        <v>80.136679999999998</v>
      </c>
      <c r="G729" s="5">
        <v>56.889699999999998</v>
      </c>
      <c r="H729" s="5">
        <v>76.917199999999994</v>
      </c>
      <c r="I729" s="5">
        <v>22.853649999999998</v>
      </c>
      <c r="J729" s="5">
        <v>36.327530000000003</v>
      </c>
      <c r="K729" s="85">
        <v>0</v>
      </c>
      <c r="L729" s="85">
        <v>1.9078999999999999E-2</v>
      </c>
      <c r="M729" s="85">
        <v>0</v>
      </c>
      <c r="N729" s="85">
        <v>0</v>
      </c>
      <c r="O729" s="85">
        <v>4.8495999999999999E-3</v>
      </c>
      <c r="P729" s="85">
        <v>3.1805800000000002E-2</v>
      </c>
      <c r="Q729" s="85">
        <v>1.4271799999999999E-2</v>
      </c>
      <c r="R729" s="85">
        <v>1.7152000000000001E-3</v>
      </c>
      <c r="S729" s="85">
        <v>1.2366E-3</v>
      </c>
      <c r="T729" s="5">
        <v>0.98023919999999998</v>
      </c>
      <c r="U729" s="5">
        <v>0.375975</v>
      </c>
      <c r="V729" s="5">
        <v>0.8291731</v>
      </c>
      <c r="W729" s="5">
        <v>0.6014041</v>
      </c>
      <c r="X729" s="5">
        <v>0.75663029999999998</v>
      </c>
      <c r="Y729" s="5">
        <v>0.91523659999999996</v>
      </c>
      <c r="Z729" s="5">
        <v>0.1168305</v>
      </c>
      <c r="AA729" s="5">
        <v>1.3949800000000001E-3</v>
      </c>
      <c r="AB729" s="5">
        <v>0</v>
      </c>
      <c r="AC729" s="5">
        <v>0.44069999999999998</v>
      </c>
      <c r="AD729" s="40">
        <v>14836.588282184137</v>
      </c>
      <c r="AE729" s="19">
        <v>0.96603779999999995</v>
      </c>
      <c r="AF729" s="5">
        <v>1</v>
      </c>
      <c r="AG729" s="5">
        <v>0</v>
      </c>
      <c r="AH729" s="32">
        <v>0</v>
      </c>
      <c r="AI729" s="32">
        <v>0</v>
      </c>
      <c r="AJ729" s="32">
        <v>1</v>
      </c>
      <c r="AK729" s="16"/>
      <c r="AL729" s="34">
        <f t="shared" si="495"/>
        <v>0.65195538762519745</v>
      </c>
      <c r="AM729" s="34">
        <f t="shared" si="496"/>
        <v>6.7383711393013287E-2</v>
      </c>
      <c r="AN729" s="34">
        <f t="shared" si="497"/>
        <v>0.3018633769208659</v>
      </c>
      <c r="AO729" s="34">
        <f t="shared" si="498"/>
        <v>0.28143024668785438</v>
      </c>
      <c r="AP729" s="34">
        <f t="shared" si="499"/>
        <v>0.86705736091647079</v>
      </c>
      <c r="AQ729" s="34">
        <f t="shared" si="500"/>
        <v>-0.3929029539360685</v>
      </c>
      <c r="AR729" s="34">
        <f t="shared" si="501"/>
        <v>5.8601824171093782E-2</v>
      </c>
      <c r="AS729" s="34">
        <f t="shared" si="502"/>
        <v>-0.95991233330143277</v>
      </c>
      <c r="AT729" s="34">
        <f t="shared" si="503"/>
        <v>-0.15074875333706975</v>
      </c>
      <c r="AU729" s="34">
        <f t="shared" si="504"/>
        <v>-0.30672780541256028</v>
      </c>
      <c r="AV729" s="34">
        <f t="shared" si="505"/>
        <v>0.12127587655894548</v>
      </c>
      <c r="AW729" s="34">
        <f t="shared" si="506"/>
        <v>-1.182562097364046E-2</v>
      </c>
      <c r="AX729" s="34">
        <f t="shared" si="507"/>
        <v>-0.14723206652269763</v>
      </c>
      <c r="AY729" s="34">
        <f t="shared" si="508"/>
        <v>-0.16210205969207936</v>
      </c>
      <c r="AZ729" s="34">
        <f t="shared" si="509"/>
        <v>0.66445817931985462</v>
      </c>
      <c r="BA729" s="34">
        <f t="shared" si="510"/>
        <v>1.6199898202095602</v>
      </c>
      <c r="BB729" s="34">
        <f t="shared" si="511"/>
        <v>0.70594759249281436</v>
      </c>
      <c r="BC729" s="34">
        <f t="shared" si="512"/>
        <v>-0.34531448473516946</v>
      </c>
      <c r="BD729" s="34">
        <f t="shared" si="513"/>
        <v>-0.6043367909537446</v>
      </c>
      <c r="BE729" s="34">
        <f t="shared" si="514"/>
        <v>0.81724595633132213</v>
      </c>
      <c r="BF729" s="34">
        <f t="shared" si="515"/>
        <v>0.15268734240220566</v>
      </c>
      <c r="BG729" s="34">
        <f t="shared" si="516"/>
        <v>-0.14909107917844872</v>
      </c>
      <c r="BH729" s="34">
        <f t="shared" si="517"/>
        <v>-0.11506432621005545</v>
      </c>
      <c r="BI729" s="19">
        <f t="shared" si="524"/>
        <v>0.50965008106478582</v>
      </c>
      <c r="BJ729" s="19">
        <f t="shared" si="525"/>
        <v>0.2773110426856405</v>
      </c>
      <c r="BK729" s="19">
        <f t="shared" si="526"/>
        <v>-0.21775714347046826</v>
      </c>
      <c r="BL729" s="19">
        <f t="shared" si="527"/>
        <v>0.25060331714406386</v>
      </c>
      <c r="BM729" s="19">
        <f t="shared" si="528"/>
        <v>-1.4669078483278031E-2</v>
      </c>
      <c r="BN729" s="19">
        <f t="shared" si="529"/>
        <v>0.53015907350515501</v>
      </c>
      <c r="BO729" s="19">
        <f t="shared" si="530"/>
        <v>0.31135426834468949</v>
      </c>
      <c r="BP729" s="19">
        <f t="shared" si="531"/>
        <v>0.25236166055124992</v>
      </c>
      <c r="BQ729" s="19">
        <f t="shared" si="532"/>
        <v>0.21418022344510793</v>
      </c>
      <c r="BR729" s="19">
        <f t="shared" si="533"/>
        <v>0.11358741625155648</v>
      </c>
      <c r="BS729" s="19">
        <f t="shared" si="534"/>
        <v>0.12492966724102088</v>
      </c>
      <c r="BT729" s="19">
        <f>IF(AND('[1]Ponderación por derecho'!$B$13&lt;&gt;1,'[1]Ponderación por derecho'!$B$13&lt;&gt;0),"Error ponderación",IFERROR(IF(SUM($BI$1126:$BS$1126)=0,0,SUMPRODUCT($BI$1126:$BS$1126,BI729:BS729)),""))</f>
        <v>0.37018706476101937</v>
      </c>
      <c r="BU729" s="34">
        <f t="shared" si="535"/>
        <v>0.37918129219141744</v>
      </c>
      <c r="BV729" s="16">
        <f t="shared" si="536"/>
        <v>0</v>
      </c>
      <c r="BW729" s="34">
        <f t="shared" si="518"/>
        <v>-1.0373952388346073</v>
      </c>
      <c r="BX729" s="34">
        <f t="shared" si="519"/>
        <v>-4.8715163755809088E-2</v>
      </c>
      <c r="BY729" s="34">
        <f t="shared" si="537"/>
        <v>1.2229970409320479</v>
      </c>
      <c r="BZ729" s="34">
        <f t="shared" si="538"/>
        <v>-4.5628879447210537E-2</v>
      </c>
      <c r="CA729" s="19">
        <f t="shared" si="520"/>
        <v>-3.560945843218833E-2</v>
      </c>
      <c r="CB729" s="16"/>
      <c r="CC729" s="5">
        <f t="shared" si="521"/>
        <v>52215</v>
      </c>
      <c r="CD729" s="6">
        <f t="shared" si="522"/>
        <v>3.669236936185696E-4</v>
      </c>
      <c r="CE729" s="19">
        <f t="shared" si="539"/>
        <v>2.194089268398598</v>
      </c>
      <c r="CF729" s="4">
        <f t="shared" si="523"/>
        <v>8.0506333848967874E-4</v>
      </c>
      <c r="CG729" s="3">
        <f>IF('Ponderación por derecho'!$D$20="Error ponderación","",CF729/$CF$1127)</f>
        <v>5.4085495813758295E-4</v>
      </c>
      <c r="CH729" s="39"/>
    </row>
    <row r="730" spans="1:86" ht="18.95" customHeight="1">
      <c r="A730" s="7">
        <v>52224</v>
      </c>
      <c r="B730" s="7" t="s">
        <v>349</v>
      </c>
      <c r="C730" s="7" t="s">
        <v>396</v>
      </c>
      <c r="D730" s="5">
        <v>0</v>
      </c>
      <c r="E730" s="5">
        <v>1445</v>
      </c>
      <c r="F730" s="5">
        <v>78.231800000000007</v>
      </c>
      <c r="G730" s="5">
        <v>58.939309999999999</v>
      </c>
      <c r="H730" s="5">
        <v>78.403499999999994</v>
      </c>
      <c r="I730" s="5">
        <v>5.9868750000000004</v>
      </c>
      <c r="J730" s="5">
        <v>42.558770000000003</v>
      </c>
      <c r="K730" s="85">
        <v>9.2907100000000006E-2</v>
      </c>
      <c r="L730" s="85">
        <v>2.9681300000000001E-2</v>
      </c>
      <c r="M730" s="85">
        <v>0.54316540000000002</v>
      </c>
      <c r="N730" s="85">
        <v>6.5099000000000004E-2</v>
      </c>
      <c r="O730" s="85">
        <v>0.1220108</v>
      </c>
      <c r="P730" s="85">
        <v>0.19591800000000001</v>
      </c>
      <c r="Q730" s="85">
        <v>8.0700300000000003E-2</v>
      </c>
      <c r="R730" s="85">
        <v>3.5999799999999998E-2</v>
      </c>
      <c r="S730" s="85">
        <v>0.20022490000000001</v>
      </c>
      <c r="T730" s="5">
        <v>0.93290169999999994</v>
      </c>
      <c r="U730" s="5">
        <v>6.9452600000000003E-2</v>
      </c>
      <c r="V730" s="5">
        <v>0.80988819999999995</v>
      </c>
      <c r="W730" s="5">
        <v>0.72277809999999998</v>
      </c>
      <c r="X730" s="5">
        <v>0.77692760000000005</v>
      </c>
      <c r="Y730" s="5">
        <v>0.92289580000000004</v>
      </c>
      <c r="Z730" s="5">
        <v>1.34228E-2</v>
      </c>
      <c r="AA730" s="5">
        <v>0</v>
      </c>
      <c r="AB730" s="5">
        <v>0</v>
      </c>
      <c r="AC730" s="5">
        <v>0.55740000000000001</v>
      </c>
      <c r="AD730" s="40">
        <v>163089.27335640139</v>
      </c>
      <c r="AE730" s="19">
        <v>0.84811320000000001</v>
      </c>
      <c r="AF730" s="5">
        <v>1</v>
      </c>
      <c r="AG730" s="5">
        <v>0</v>
      </c>
      <c r="AH730" s="32">
        <v>0</v>
      </c>
      <c r="AI730" s="32">
        <v>0</v>
      </c>
      <c r="AJ730" s="32">
        <v>1</v>
      </c>
      <c r="AK730" s="16"/>
      <c r="AL730" s="34">
        <f t="shared" si="495"/>
        <v>0.5356759918548637</v>
      </c>
      <c r="AM730" s="34">
        <f t="shared" si="496"/>
        <v>0.27326892032485911</v>
      </c>
      <c r="AN730" s="34">
        <f t="shared" si="497"/>
        <v>0.48058161524602072</v>
      </c>
      <c r="AO730" s="34">
        <f t="shared" si="498"/>
        <v>-1.2240218606465418</v>
      </c>
      <c r="AP730" s="34">
        <f t="shared" si="499"/>
        <v>1.3377020418553702</v>
      </c>
      <c r="AQ730" s="34">
        <f t="shared" si="500"/>
        <v>2.2352558177429076</v>
      </c>
      <c r="AR730" s="34">
        <f t="shared" si="501"/>
        <v>0.42965669630597886</v>
      </c>
      <c r="AS730" s="34">
        <f t="shared" si="502"/>
        <v>7.4912747524221359</v>
      </c>
      <c r="AT730" s="34">
        <f t="shared" si="503"/>
        <v>1.3430051132389806</v>
      </c>
      <c r="AU730" s="34">
        <f t="shared" si="504"/>
        <v>2.6696768222390466</v>
      </c>
      <c r="AV730" s="34">
        <f t="shared" si="505"/>
        <v>4.0947166007890923</v>
      </c>
      <c r="AW730" s="34">
        <f t="shared" si="506"/>
        <v>1.8491730243068112</v>
      </c>
      <c r="AX730" s="34">
        <f t="shared" si="507"/>
        <v>0.94766406421929839</v>
      </c>
      <c r="AY730" s="34">
        <f t="shared" si="508"/>
        <v>7.5638074401766904</v>
      </c>
      <c r="AZ730" s="34">
        <f t="shared" si="509"/>
        <v>-0.15790595810983524</v>
      </c>
      <c r="BA730" s="34">
        <f t="shared" si="510"/>
        <v>-1.2936470233035915</v>
      </c>
      <c r="BB730" s="34">
        <f t="shared" si="511"/>
        <v>0.23290766697860588</v>
      </c>
      <c r="BC730" s="34">
        <f t="shared" si="512"/>
        <v>1.010100126276088</v>
      </c>
      <c r="BD730" s="34">
        <f t="shared" si="513"/>
        <v>-0.36108669252078551</v>
      </c>
      <c r="BE730" s="34">
        <f t="shared" si="514"/>
        <v>0.93435589399664787</v>
      </c>
      <c r="BF730" s="34">
        <f t="shared" si="515"/>
        <v>-0.88186946274378486</v>
      </c>
      <c r="BG730" s="34">
        <f t="shared" si="516"/>
        <v>-0.258133953880894</v>
      </c>
      <c r="BH730" s="34">
        <f t="shared" si="517"/>
        <v>-0.11506432621005545</v>
      </c>
      <c r="BI730" s="19">
        <f t="shared" si="524"/>
        <v>0.47406346989511228</v>
      </c>
      <c r="BJ730" s="19">
        <f t="shared" si="525"/>
        <v>0.31194442786981463</v>
      </c>
      <c r="BK730" s="19">
        <f t="shared" si="526"/>
        <v>3.0123502901843628</v>
      </c>
      <c r="BL730" s="19">
        <f t="shared" si="527"/>
        <v>0.93934055254692217</v>
      </c>
      <c r="BM730" s="19">
        <f t="shared" si="528"/>
        <v>1.215430723857877</v>
      </c>
      <c r="BN730" s="19">
        <f t="shared" si="529"/>
        <v>1.8549161622135344</v>
      </c>
      <c r="BO730" s="19">
        <f t="shared" si="530"/>
        <v>0.15574840185014471</v>
      </c>
      <c r="BP730" s="19">
        <f t="shared" si="531"/>
        <v>0.74167002803708104</v>
      </c>
      <c r="BQ730" s="19">
        <f t="shared" si="532"/>
        <v>2.4058713230959232</v>
      </c>
      <c r="BR730" s="19">
        <f t="shared" si="533"/>
        <v>2.6137831593835532</v>
      </c>
      <c r="BS730" s="19">
        <f t="shared" si="534"/>
        <v>2.6614730352738332</v>
      </c>
      <c r="BT730" s="19">
        <f>IF(AND('[1]Ponderación por derecho'!$B$13&lt;&gt;1,'[1]Ponderación por derecho'!$B$13&lt;&gt;0),"Error ponderación",IFERROR(IF(SUM($BI$1126:$BS$1126)=0,0,SUMPRODUCT($BI$1126:$BS$1126,BI730:BS730)),""))</f>
        <v>0.69673793516309557</v>
      </c>
      <c r="BU730" s="34">
        <f t="shared" si="535"/>
        <v>0.70910762491650303</v>
      </c>
      <c r="BV730" s="16">
        <f t="shared" si="536"/>
        <v>0</v>
      </c>
      <c r="BW730" s="34">
        <f t="shared" si="518"/>
        <v>0.65187021751886054</v>
      </c>
      <c r="BX730" s="34">
        <f t="shared" si="519"/>
        <v>-4.036827826613805E-2</v>
      </c>
      <c r="BY730" s="34">
        <f t="shared" si="537"/>
        <v>0.73585719375712888</v>
      </c>
      <c r="BZ730" s="34">
        <f t="shared" si="538"/>
        <v>-0.44911971100328379</v>
      </c>
      <c r="CA730" s="19">
        <f t="shared" si="520"/>
        <v>-0.34229603762570066</v>
      </c>
      <c r="CB730" s="16"/>
      <c r="CC730" s="5">
        <f t="shared" si="521"/>
        <v>52224</v>
      </c>
      <c r="CD730" s="6">
        <f t="shared" si="522"/>
        <v>2.113211388118107E-4</v>
      </c>
      <c r="CE730" s="19">
        <f t="shared" si="539"/>
        <v>1.9156545410176413</v>
      </c>
      <c r="CF730" s="4">
        <f t="shared" si="523"/>
        <v>4.0481829917786449E-4</v>
      </c>
      <c r="CG730" s="3">
        <f>IF('Ponderación por derecho'!$D$20="Error ponderación","",CF730/$CF$1127)</f>
        <v>2.7196367513880826E-4</v>
      </c>
      <c r="CH730" s="39"/>
    </row>
    <row r="731" spans="1:86" ht="18.95" customHeight="1">
      <c r="A731" s="7">
        <v>52227</v>
      </c>
      <c r="B731" s="7" t="s">
        <v>349</v>
      </c>
      <c r="C731" s="7" t="s">
        <v>395</v>
      </c>
      <c r="D731" s="5">
        <v>0</v>
      </c>
      <c r="E731" s="5">
        <v>1510</v>
      </c>
      <c r="F731" s="5">
        <v>70.58614</v>
      </c>
      <c r="G731" s="5">
        <v>60.492919999999998</v>
      </c>
      <c r="H731" s="5">
        <v>76.310460000000006</v>
      </c>
      <c r="I731" s="5">
        <v>11.57808</v>
      </c>
      <c r="J731" s="5">
        <v>25.135179999999998</v>
      </c>
      <c r="K731" s="85">
        <v>4.6226000000000001E-3</v>
      </c>
      <c r="L731" s="85">
        <v>6.1923000000000004E-3</v>
      </c>
      <c r="M731" s="85">
        <v>2.7669200000000001E-2</v>
      </c>
      <c r="N731" s="85">
        <v>3.9516599999999999E-2</v>
      </c>
      <c r="O731" s="85">
        <v>6.7730100000000001E-2</v>
      </c>
      <c r="P731" s="85">
        <v>1.7998900000000002E-2</v>
      </c>
      <c r="Q731" s="85">
        <v>1.3294E-2</v>
      </c>
      <c r="R731" s="85">
        <v>2.0143999999999999E-2</v>
      </c>
      <c r="S731" s="85">
        <v>3.6212000000000002E-3</v>
      </c>
      <c r="T731" s="5">
        <v>0.87770559999999997</v>
      </c>
      <c r="U731" s="5">
        <v>0.21753249999999999</v>
      </c>
      <c r="V731" s="5">
        <v>0.79437230000000003</v>
      </c>
      <c r="W731" s="5">
        <v>0.65367960000000003</v>
      </c>
      <c r="X731" s="5">
        <v>0.78138529999999995</v>
      </c>
      <c r="Y731" s="5">
        <v>0.88419910000000002</v>
      </c>
      <c r="Z731" s="5">
        <v>0.15</v>
      </c>
      <c r="AA731" s="5">
        <v>9.2715200000000001E-3</v>
      </c>
      <c r="AB731" s="5">
        <v>1.9867499999999998E-3</v>
      </c>
      <c r="AC731" s="5">
        <v>0.55630000000000002</v>
      </c>
      <c r="AD731" s="40">
        <v>11218.543046357616</v>
      </c>
      <c r="AE731" s="19">
        <v>0.64339619999999997</v>
      </c>
      <c r="AF731" s="5">
        <v>1</v>
      </c>
      <c r="AG731" s="5">
        <v>0</v>
      </c>
      <c r="AH731" s="32">
        <v>0</v>
      </c>
      <c r="AI731" s="32">
        <v>0</v>
      </c>
      <c r="AJ731" s="32">
        <v>1</v>
      </c>
      <c r="AK731" s="16"/>
      <c r="AL731" s="34">
        <f t="shared" si="495"/>
        <v>6.8962747416676393E-2</v>
      </c>
      <c r="AM731" s="34">
        <f t="shared" si="496"/>
        <v>0.42933047322936513</v>
      </c>
      <c r="AN731" s="34">
        <f t="shared" si="497"/>
        <v>0.22890670335469337</v>
      </c>
      <c r="AO731" s="34">
        <f t="shared" si="498"/>
        <v>-0.72497617172328221</v>
      </c>
      <c r="AP731" s="34">
        <f t="shared" si="499"/>
        <v>2.1700739328072167E-2</v>
      </c>
      <c r="AQ731" s="34">
        <f t="shared" si="500"/>
        <v>-0.26213870945999251</v>
      </c>
      <c r="AR731" s="34">
        <f t="shared" si="501"/>
        <v>-0.3924015261152235</v>
      </c>
      <c r="AS731" s="34">
        <f t="shared" si="502"/>
        <v>-0.52940334706574355</v>
      </c>
      <c r="AT731" s="34">
        <f t="shared" si="503"/>
        <v>0.75599442311631881</v>
      </c>
      <c r="AU731" s="34">
        <f t="shared" si="504"/>
        <v>1.2907106911976387</v>
      </c>
      <c r="AV731" s="34">
        <f t="shared" si="505"/>
        <v>-0.213013096079123</v>
      </c>
      <c r="AW731" s="34">
        <f t="shared" si="506"/>
        <v>-3.9218750057621342E-2</v>
      </c>
      <c r="AX731" s="34">
        <f t="shared" si="507"/>
        <v>0.44130103038431295</v>
      </c>
      <c r="AY731" s="34">
        <f t="shared" si="508"/>
        <v>-6.9517702755580751E-2</v>
      </c>
      <c r="AZ731" s="34">
        <f t="shared" si="509"/>
        <v>-1.1167925314604104</v>
      </c>
      <c r="BA731" s="34">
        <f t="shared" si="510"/>
        <v>0.11392075126604223</v>
      </c>
      <c r="BB731" s="34">
        <f t="shared" si="511"/>
        <v>-0.14768233765122618</v>
      </c>
      <c r="BC731" s="34">
        <f t="shared" si="512"/>
        <v>0.23845944129445013</v>
      </c>
      <c r="BD731" s="34">
        <f t="shared" si="513"/>
        <v>-0.30766402232403162</v>
      </c>
      <c r="BE731" s="34">
        <f t="shared" si="514"/>
        <v>0.34267946240408437</v>
      </c>
      <c r="BF731" s="34">
        <f t="shared" si="515"/>
        <v>0.48453624677093177</v>
      </c>
      <c r="BG731" s="34">
        <f t="shared" si="516"/>
        <v>0.46660274030914117</v>
      </c>
      <c r="BH731" s="34">
        <f t="shared" si="517"/>
        <v>-6.5540413563297914E-2</v>
      </c>
      <c r="BI731" s="19">
        <f t="shared" si="524"/>
        <v>2.6896248386914363E-2</v>
      </c>
      <c r="BJ731" s="19">
        <f t="shared" si="525"/>
        <v>-3.691779684569485E-2</v>
      </c>
      <c r="BK731" s="19">
        <f t="shared" si="526"/>
        <v>-7.3993719451539E-2</v>
      </c>
      <c r="BL731" s="19">
        <f t="shared" si="527"/>
        <v>0.41247858526649761</v>
      </c>
      <c r="BM731" s="19">
        <f t="shared" si="528"/>
        <v>0.33491580273389304</v>
      </c>
      <c r="BN731" s="19">
        <f t="shared" si="529"/>
        <v>6.6209704580545925E-2</v>
      </c>
      <c r="BO731" s="19">
        <f t="shared" si="530"/>
        <v>-0.62699581774710467</v>
      </c>
      <c r="BP731" s="19">
        <f t="shared" si="531"/>
        <v>0.25513188890049465</v>
      </c>
      <c r="BQ731" s="19">
        <f t="shared" si="532"/>
        <v>0.16132709714400914</v>
      </c>
      <c r="BR731" s="19">
        <f t="shared" si="533"/>
        <v>0.15534926165674559</v>
      </c>
      <c r="BS731" s="19">
        <f t="shared" si="534"/>
        <v>-2.2031789634067423E-2</v>
      </c>
      <c r="BT731" s="19">
        <f>IF(AND('[1]Ponderación por derecho'!$B$13&lt;&gt;1,'[1]Ponderación por derecho'!$B$13&lt;&gt;0),"Error ponderación",IFERROR(IF(SUM($BI$1126:$BS$1126)=0,0,SUMPRODUCT($BI$1126:$BS$1126,BI731:BS731)),""))</f>
        <v>-0.30101855686852752</v>
      </c>
      <c r="BU731" s="34">
        <f t="shared" si="535"/>
        <v>-0.2989623886875597</v>
      </c>
      <c r="BV731" s="16">
        <f t="shared" si="536"/>
        <v>0</v>
      </c>
      <c r="BW731" s="34">
        <f t="shared" si="518"/>
        <v>0.63594740687628293</v>
      </c>
      <c r="BX731" s="34">
        <f t="shared" si="519"/>
        <v>-4.8918866031182888E-2</v>
      </c>
      <c r="BY731" s="34">
        <f t="shared" si="537"/>
        <v>-0.10981714471090863</v>
      </c>
      <c r="BZ731" s="34">
        <f t="shared" si="538"/>
        <v>-0.1590704653780638</v>
      </c>
      <c r="CA731" s="19">
        <f t="shared" si="520"/>
        <v>-0.12183449554950718</v>
      </c>
      <c r="CB731" s="16"/>
      <c r="CC731" s="5">
        <f t="shared" si="521"/>
        <v>52227</v>
      </c>
      <c r="CD731" s="6">
        <f t="shared" si="522"/>
        <v>2.2082693398327625E-4</v>
      </c>
      <c r="CE731" s="19">
        <f t="shared" si="539"/>
        <v>1.0998286593356397</v>
      </c>
      <c r="CF731" s="4">
        <f t="shared" si="523"/>
        <v>2.4287179074802652E-4</v>
      </c>
      <c r="CG731" s="3">
        <f>IF('Ponderación por derecho'!$D$20="Error ponderación","",CF731/$CF$1127)</f>
        <v>1.6316531375563039E-4</v>
      </c>
      <c r="CH731" s="39"/>
    </row>
    <row r="732" spans="1:86" ht="18.95" customHeight="1">
      <c r="A732" s="7">
        <v>52233</v>
      </c>
      <c r="B732" s="7" t="s">
        <v>349</v>
      </c>
      <c r="C732" s="7" t="s">
        <v>394</v>
      </c>
      <c r="D732" s="5">
        <v>0</v>
      </c>
      <c r="E732" s="5">
        <v>3413</v>
      </c>
      <c r="F732" s="5">
        <v>85.273470000000003</v>
      </c>
      <c r="G732" s="5">
        <v>58.02176</v>
      </c>
      <c r="H732" s="5">
        <v>72.875590000000003</v>
      </c>
      <c r="I732" s="5">
        <v>39.428959999999996</v>
      </c>
      <c r="J732" s="5">
        <v>25.329709999999999</v>
      </c>
      <c r="K732" s="85">
        <v>4.1339999999999997E-3</v>
      </c>
      <c r="L732" s="85">
        <v>6.8913999999999998E-3</v>
      </c>
      <c r="M732" s="85">
        <v>6.8076899999999996E-2</v>
      </c>
      <c r="N732" s="85">
        <v>3.771E-4</v>
      </c>
      <c r="O732" s="85">
        <v>3.1283999999999999E-3</v>
      </c>
      <c r="P732" s="85">
        <v>3.8121599999999999E-2</v>
      </c>
      <c r="Q732" s="85">
        <v>1.8796899999999998E-2</v>
      </c>
      <c r="R732" s="85">
        <v>4.6040000000000002E-4</v>
      </c>
      <c r="S732" s="85">
        <v>5.2579999999999999E-4</v>
      </c>
      <c r="T732" s="5">
        <v>0.9766764</v>
      </c>
      <c r="U732" s="5">
        <v>0.14936079999999999</v>
      </c>
      <c r="V732" s="5">
        <v>0.79008750000000005</v>
      </c>
      <c r="W732" s="5">
        <v>0.61874859999999998</v>
      </c>
      <c r="X732" s="5">
        <v>0.83067950000000002</v>
      </c>
      <c r="Y732" s="5">
        <v>0.94146669999999999</v>
      </c>
      <c r="Z732" s="5">
        <v>2.4031E-2</v>
      </c>
      <c r="AA732" s="5">
        <v>9.8154100000000001E-3</v>
      </c>
      <c r="AB732" s="5">
        <v>2.9299700000000001E-3</v>
      </c>
      <c r="AC732" s="5">
        <v>0.47060000000000002</v>
      </c>
      <c r="AD732" s="40">
        <v>706144.74069733371</v>
      </c>
      <c r="AE732" s="19">
        <v>0.75377360000000004</v>
      </c>
      <c r="AF732" s="5">
        <v>1</v>
      </c>
      <c r="AG732" s="5">
        <v>1</v>
      </c>
      <c r="AH732" s="32">
        <v>0</v>
      </c>
      <c r="AI732" s="32">
        <v>0</v>
      </c>
      <c r="AJ732" s="32">
        <v>1</v>
      </c>
      <c r="AK732" s="16"/>
      <c r="AL732" s="34">
        <f t="shared" si="495"/>
        <v>0.96551993625770749</v>
      </c>
      <c r="AM732" s="34">
        <f t="shared" si="496"/>
        <v>0.18110017922025154</v>
      </c>
      <c r="AN732" s="34">
        <f t="shared" si="497"/>
        <v>-0.18411483689688776</v>
      </c>
      <c r="AO732" s="34">
        <f t="shared" si="498"/>
        <v>1.7608675053944471</v>
      </c>
      <c r="AP732" s="34">
        <f t="shared" si="499"/>
        <v>3.6393562872510228E-2</v>
      </c>
      <c r="AQ732" s="34">
        <f t="shared" si="500"/>
        <v>-0.27596024060069496</v>
      </c>
      <c r="AR732" s="34">
        <f t="shared" si="501"/>
        <v>-0.36793471597879107</v>
      </c>
      <c r="AS732" s="34">
        <f t="shared" si="502"/>
        <v>9.9305757755351776E-2</v>
      </c>
      <c r="AT732" s="34">
        <f t="shared" si="503"/>
        <v>-0.1420958618474028</v>
      </c>
      <c r="AU732" s="34">
        <f t="shared" si="504"/>
        <v>-0.35045377992557258</v>
      </c>
      <c r="AV732" s="34">
        <f t="shared" si="505"/>
        <v>0.2741923381388448</v>
      </c>
      <c r="AW732" s="34">
        <f t="shared" si="506"/>
        <v>0.11494534284096576</v>
      </c>
      <c r="AX732" s="34">
        <f t="shared" si="507"/>
        <v>-0.18730474244293754</v>
      </c>
      <c r="AY732" s="34">
        <f t="shared" si="508"/>
        <v>-0.18969954392862354</v>
      </c>
      <c r="AZ732" s="34">
        <f t="shared" si="509"/>
        <v>0.60256393165501221</v>
      </c>
      <c r="BA732" s="34">
        <f t="shared" si="510"/>
        <v>-0.53408271211844627</v>
      </c>
      <c r="BB732" s="34">
        <f t="shared" si="511"/>
        <v>-0.25278433314216803</v>
      </c>
      <c r="BC732" s="34">
        <f t="shared" si="512"/>
        <v>-0.15162400142997443</v>
      </c>
      <c r="BD732" s="34">
        <f t="shared" si="513"/>
        <v>0.28309529059807848</v>
      </c>
      <c r="BE732" s="34">
        <f t="shared" si="514"/>
        <v>1.2183068211677581</v>
      </c>
      <c r="BF732" s="34">
        <f t="shared" si="515"/>
        <v>-0.775738241371008</v>
      </c>
      <c r="BG732" s="34">
        <f t="shared" si="516"/>
        <v>0.50911756426497778</v>
      </c>
      <c r="BH732" s="34">
        <f t="shared" si="517"/>
        <v>-4.2028675857660742E-2</v>
      </c>
      <c r="BI732" s="19">
        <f t="shared" si="524"/>
        <v>-0.33138592987200965</v>
      </c>
      <c r="BJ732" s="19">
        <f t="shared" si="525"/>
        <v>-0.14653962330023584</v>
      </c>
      <c r="BK732" s="19">
        <f t="shared" si="526"/>
        <v>0.30440056419436162</v>
      </c>
      <c r="BL732" s="19">
        <f t="shared" si="527"/>
        <v>0.41171203720515237</v>
      </c>
      <c r="BM732" s="19">
        <f t="shared" si="528"/>
        <v>-1.0321642151661295E-2</v>
      </c>
      <c r="BN732" s="19">
        <f t="shared" si="529"/>
        <v>0.81933969852143684</v>
      </c>
      <c r="BO732" s="19">
        <f t="shared" si="530"/>
        <v>0.82612559329680835</v>
      </c>
      <c r="BP732" s="19">
        <f t="shared" si="531"/>
        <v>0.38910759690738494</v>
      </c>
      <c r="BQ732" s="19">
        <f t="shared" si="532"/>
        <v>2.7383652691984988E-5</v>
      </c>
      <c r="BR732" s="19">
        <f t="shared" si="533"/>
        <v>0.42831265219802056</v>
      </c>
      <c r="BS732" s="19">
        <f t="shared" si="534"/>
        <v>0.24459723882380771</v>
      </c>
      <c r="BT732" s="19">
        <f>IF(AND('[1]Ponderación por derecho'!$B$13&lt;&gt;1,'[1]Ponderación por derecho'!$B$13&lt;&gt;0),"Error ponderación",IFERROR(IF(SUM($BI$1126:$BS$1126)=0,0,SUMPRODUCT($BI$1126:$BS$1126,BI732:BS732)),""))</f>
        <v>0.629556781544788</v>
      </c>
      <c r="BU732" s="34">
        <f t="shared" si="535"/>
        <v>0.64123203905682469</v>
      </c>
      <c r="BV732" s="16">
        <f t="shared" si="536"/>
        <v>0</v>
      </c>
      <c r="BW732" s="34">
        <f t="shared" si="518"/>
        <v>-0.60458429500454092</v>
      </c>
      <c r="BX732" s="34">
        <f t="shared" si="519"/>
        <v>-9.7933055554221323E-3</v>
      </c>
      <c r="BY732" s="34">
        <f t="shared" si="537"/>
        <v>0.3461456464926651</v>
      </c>
      <c r="BZ732" s="34">
        <f t="shared" si="538"/>
        <v>8.941065135576598E-2</v>
      </c>
      <c r="CA732" s="19">
        <f t="shared" si="520"/>
        <v>6.7031812493707224E-2</v>
      </c>
      <c r="CB732" s="16"/>
      <c r="CC732" s="5">
        <f t="shared" si="521"/>
        <v>52233</v>
      </c>
      <c r="CD732" s="6">
        <f t="shared" si="522"/>
        <v>4.9912736800325941E-4</v>
      </c>
      <c r="CE732" s="19">
        <f t="shared" si="539"/>
        <v>3.6739412745406566</v>
      </c>
      <c r="CF732" s="4">
        <f t="shared" si="523"/>
        <v>1.8337646385600181E-3</v>
      </c>
      <c r="CG732" s="3">
        <f>IF('Ponderación por derecho'!$D$20="Error ponderación","",CF732/$CF$1127)</f>
        <v>1.2319536232803798E-3</v>
      </c>
      <c r="CH732" s="39"/>
    </row>
    <row r="733" spans="1:86" ht="18.95" customHeight="1">
      <c r="A733" s="7">
        <v>52240</v>
      </c>
      <c r="B733" s="7" t="s">
        <v>349</v>
      </c>
      <c r="C733" s="7" t="s">
        <v>393</v>
      </c>
      <c r="D733" s="5">
        <v>0</v>
      </c>
      <c r="E733" s="5">
        <v>1257</v>
      </c>
      <c r="F733" s="5">
        <v>74.052869999999999</v>
      </c>
      <c r="G733" s="5">
        <v>55.92783</v>
      </c>
      <c r="H733" s="5">
        <v>70.084689999999995</v>
      </c>
      <c r="I733" s="5">
        <v>25.202500000000001</v>
      </c>
      <c r="J733" s="5">
        <v>19.51399</v>
      </c>
      <c r="K733" s="85">
        <v>1.05977E-2</v>
      </c>
      <c r="L733" s="85">
        <v>2.4021600000000001E-2</v>
      </c>
      <c r="M733" s="85">
        <v>0.16553010000000001</v>
      </c>
      <c r="N733" s="85">
        <v>0</v>
      </c>
      <c r="O733" s="85">
        <v>3.6579999999999998E-3</v>
      </c>
      <c r="P733" s="85">
        <v>2.8231900000000001E-2</v>
      </c>
      <c r="Q733" s="85">
        <v>2.1649600000000001E-2</v>
      </c>
      <c r="R733" s="85">
        <v>5.4777999999999997E-3</v>
      </c>
      <c r="S733" s="85">
        <v>1.9810000000000001E-3</v>
      </c>
      <c r="T733" s="5">
        <v>0.97215589999999996</v>
      </c>
      <c r="U733" s="5">
        <v>0.15274470000000001</v>
      </c>
      <c r="V733" s="5">
        <v>0.76770090000000002</v>
      </c>
      <c r="W733" s="5">
        <v>0.61654730000000002</v>
      </c>
      <c r="X733" s="5">
        <v>0.78599839999999999</v>
      </c>
      <c r="Y733" s="5">
        <v>0.80031819999999998</v>
      </c>
      <c r="Z733" s="5">
        <v>2.24719E-2</v>
      </c>
      <c r="AA733" s="5">
        <v>0</v>
      </c>
      <c r="AB733" s="5">
        <v>0</v>
      </c>
      <c r="AC733" s="5">
        <v>0.51690000000000003</v>
      </c>
      <c r="AD733" s="40">
        <v>11199.681782020683</v>
      </c>
      <c r="AE733" s="19">
        <v>0</v>
      </c>
      <c r="AF733" s="5">
        <v>1</v>
      </c>
      <c r="AG733" s="5">
        <v>0</v>
      </c>
      <c r="AH733" s="32">
        <v>0</v>
      </c>
      <c r="AI733" s="32">
        <v>0</v>
      </c>
      <c r="AJ733" s="32">
        <v>0</v>
      </c>
      <c r="AK733" s="16"/>
      <c r="AL733" s="34">
        <f t="shared" si="495"/>
        <v>0.28058199361532959</v>
      </c>
      <c r="AM733" s="34">
        <f t="shared" si="496"/>
        <v>-2.9237014459843544E-2</v>
      </c>
      <c r="AN733" s="34">
        <f t="shared" si="497"/>
        <v>-0.51970302995459883</v>
      </c>
      <c r="AO733" s="34">
        <f t="shared" si="498"/>
        <v>0.49107798209147485</v>
      </c>
      <c r="AP733" s="34">
        <f t="shared" si="499"/>
        <v>-0.40286695089842067</v>
      </c>
      <c r="AQ733" s="34">
        <f t="shared" si="500"/>
        <v>-9.3114905287232347E-2</v>
      </c>
      <c r="AR733" s="34">
        <f t="shared" si="501"/>
        <v>0.23158087692510784</v>
      </c>
      <c r="AS733" s="34">
        <f t="shared" si="502"/>
        <v>1.6155938447771618</v>
      </c>
      <c r="AT733" s="34">
        <f t="shared" si="503"/>
        <v>-0.15074875333706975</v>
      </c>
      <c r="AU733" s="34">
        <f t="shared" si="504"/>
        <v>-0.33699963392156879</v>
      </c>
      <c r="AV733" s="34">
        <f t="shared" si="505"/>
        <v>3.4745564953067742E-2</v>
      </c>
      <c r="AW733" s="34">
        <f t="shared" si="506"/>
        <v>0.1948639144689801</v>
      </c>
      <c r="AX733" s="34">
        <f t="shared" si="507"/>
        <v>-2.7071522677069172E-2</v>
      </c>
      <c r="AY733" s="34">
        <f t="shared" si="508"/>
        <v>-0.13320002358391467</v>
      </c>
      <c r="AZ733" s="34">
        <f t="shared" si="509"/>
        <v>0.52403217388895051</v>
      </c>
      <c r="BA733" s="34">
        <f t="shared" si="510"/>
        <v>-0.50191718126404794</v>
      </c>
      <c r="BB733" s="34">
        <f t="shared" si="511"/>
        <v>-0.80190595661526709</v>
      </c>
      <c r="BC733" s="34">
        <f t="shared" si="512"/>
        <v>-0.17620648353667792</v>
      </c>
      <c r="BD733" s="34">
        <f t="shared" si="513"/>
        <v>-0.25237898297982875</v>
      </c>
      <c r="BE733" s="34">
        <f t="shared" si="514"/>
        <v>-0.93986792770340921</v>
      </c>
      <c r="BF733" s="34">
        <f t="shared" si="515"/>
        <v>-0.79133647549576958</v>
      </c>
      <c r="BG733" s="34">
        <f t="shared" si="516"/>
        <v>-0.258133953880894</v>
      </c>
      <c r="BH733" s="34">
        <f t="shared" si="517"/>
        <v>-0.11506432621005545</v>
      </c>
      <c r="BI733" s="19">
        <f t="shared" si="524"/>
        <v>-0.37157837216862638</v>
      </c>
      <c r="BJ733" s="19">
        <f t="shared" si="525"/>
        <v>-0.19985403138333427</v>
      </c>
      <c r="BK733" s="19">
        <f t="shared" si="526"/>
        <v>0.57332311828527116</v>
      </c>
      <c r="BL733" s="19">
        <f t="shared" si="527"/>
        <v>6.4916620139129924E-2</v>
      </c>
      <c r="BM733" s="19">
        <f t="shared" si="528"/>
        <v>-0.33074852259993942</v>
      </c>
      <c r="BN733" s="19">
        <f t="shared" si="529"/>
        <v>-0.20818012304500397</v>
      </c>
      <c r="BO733" s="19">
        <f t="shared" si="530"/>
        <v>0.40332469014980177</v>
      </c>
      <c r="BP733" s="19">
        <f t="shared" si="531"/>
        <v>0.1267552354691302</v>
      </c>
      <c r="BQ733" s="19">
        <f t="shared" si="532"/>
        <v>-0.21465150182145154</v>
      </c>
      <c r="BR733" s="19">
        <f t="shared" si="533"/>
        <v>-3.6917327949826356E-2</v>
      </c>
      <c r="BS733" s="19">
        <f t="shared" si="534"/>
        <v>1.0772547940453158E-2</v>
      </c>
      <c r="BT733" s="19">
        <f>IF(AND('[1]Ponderación por derecho'!$B$13&lt;&gt;1,'[1]Ponderación por derecho'!$B$13&lt;&gt;0),"Error ponderación",IFERROR(IF(SUM($BI$1126:$BS$1126)=0,0,SUMPRODUCT($BI$1126:$BS$1126,BI733:BS733)),""))</f>
        <v>9.9237501884732848E-2</v>
      </c>
      <c r="BU733" s="34">
        <f t="shared" si="535"/>
        <v>0.10543100169863841</v>
      </c>
      <c r="BV733" s="16">
        <f t="shared" si="536"/>
        <v>0</v>
      </c>
      <c r="BW733" s="34">
        <f t="shared" si="518"/>
        <v>6.5621280223955664E-2</v>
      </c>
      <c r="BX733" s="34">
        <f t="shared" si="519"/>
        <v>-4.8919927953356722E-2</v>
      </c>
      <c r="BY733" s="34">
        <f t="shared" si="537"/>
        <v>-2.7676504258153067</v>
      </c>
      <c r="BZ733" s="34">
        <f t="shared" si="538"/>
        <v>0.91698302451490266</v>
      </c>
      <c r="CA733" s="19">
        <f t="shared" si="520"/>
        <v>0.69605562247824981</v>
      </c>
      <c r="CB733" s="16"/>
      <c r="CC733" s="5">
        <f t="shared" si="521"/>
        <v>52240</v>
      </c>
      <c r="CD733" s="6">
        <f t="shared" si="522"/>
        <v>1.8382745431587961E-4</v>
      </c>
      <c r="CE733" s="19">
        <f t="shared" si="539"/>
        <v>2.3150146414031503</v>
      </c>
      <c r="CF733" s="4">
        <f t="shared" si="523"/>
        <v>4.2556324823313002E-4</v>
      </c>
      <c r="CG733" s="3">
        <f>IF('Ponderación por derecho'!$D$20="Error ponderación","",CF733/$CF$1127)</f>
        <v>2.8590047739575987E-4</v>
      </c>
      <c r="CH733" s="39"/>
    </row>
    <row r="734" spans="1:86" ht="18.95" customHeight="1">
      <c r="A734" s="7">
        <v>52250</v>
      </c>
      <c r="B734" s="7" t="s">
        <v>349</v>
      </c>
      <c r="C734" s="7" t="s">
        <v>392</v>
      </c>
      <c r="D734" s="5">
        <v>0</v>
      </c>
      <c r="E734" s="5">
        <v>16451</v>
      </c>
      <c r="F734" s="5">
        <v>99.048270000000002</v>
      </c>
      <c r="G734" s="5">
        <v>76.655569999999997</v>
      </c>
      <c r="H734" s="5">
        <v>92.184610000000006</v>
      </c>
      <c r="I734" s="5">
        <v>48.621899999999997</v>
      </c>
      <c r="J734" s="5">
        <v>52.56382</v>
      </c>
      <c r="K734" s="85">
        <v>3.9629000000000001E-3</v>
      </c>
      <c r="L734" s="85">
        <v>9.4368000000000004E-3</v>
      </c>
      <c r="M734" s="85">
        <v>1.94767E-2</v>
      </c>
      <c r="N734" s="85">
        <v>5.6900000000000001E-5</v>
      </c>
      <c r="O734" s="85">
        <v>2.2721E-3</v>
      </c>
      <c r="P734" s="85">
        <v>1.40809E-2</v>
      </c>
      <c r="Q734" s="85">
        <v>3.1457999999999998E-3</v>
      </c>
      <c r="R734" s="85">
        <v>0</v>
      </c>
      <c r="S734" s="85">
        <v>9.2700000000000004E-5</v>
      </c>
      <c r="T734" s="5">
        <v>0.97003760000000006</v>
      </c>
      <c r="U734" s="5">
        <v>0.48428379999999999</v>
      </c>
      <c r="V734" s="5">
        <v>0.84080589999999999</v>
      </c>
      <c r="W734" s="5">
        <v>0.78753949999999995</v>
      </c>
      <c r="X734" s="5">
        <v>0.94081029999999999</v>
      </c>
      <c r="Y734" s="5">
        <v>0.91002640000000001</v>
      </c>
      <c r="Z734" s="5">
        <v>3.2599900000000001E-2</v>
      </c>
      <c r="AA734" s="5">
        <v>4.8629000000000001E-4</v>
      </c>
      <c r="AB734" s="5">
        <v>1.5196599999999999E-3</v>
      </c>
      <c r="AC734" s="5">
        <v>0.55679999999999996</v>
      </c>
      <c r="AD734" s="40">
        <v>12836.484104309768</v>
      </c>
      <c r="AE734" s="19">
        <v>0</v>
      </c>
      <c r="AF734" s="5">
        <v>0</v>
      </c>
      <c r="AG734" s="5">
        <v>0</v>
      </c>
      <c r="AH734" s="32">
        <v>0</v>
      </c>
      <c r="AI734" s="32">
        <v>0</v>
      </c>
      <c r="AJ734" s="32">
        <v>1</v>
      </c>
      <c r="AK734" s="16"/>
      <c r="AL734" s="34">
        <f t="shared" si="495"/>
        <v>1.8063736492775302</v>
      </c>
      <c r="AM734" s="34">
        <f t="shared" si="496"/>
        <v>2.0528835258307359</v>
      </c>
      <c r="AN734" s="34">
        <f t="shared" si="497"/>
        <v>2.1376735222400165</v>
      </c>
      <c r="AO734" s="34">
        <f t="shared" si="498"/>
        <v>2.5813877824242093</v>
      </c>
      <c r="AP734" s="34">
        <f t="shared" si="499"/>
        <v>2.0933820614064924</v>
      </c>
      <c r="AQ734" s="34">
        <f t="shared" si="500"/>
        <v>-0.28080032242258229</v>
      </c>
      <c r="AR734" s="34">
        <f t="shared" si="501"/>
        <v>-0.27885186871620304</v>
      </c>
      <c r="AS734" s="34">
        <f t="shared" si="502"/>
        <v>-0.65687161032365793</v>
      </c>
      <c r="AT734" s="34">
        <f t="shared" si="503"/>
        <v>-0.14944313274369384</v>
      </c>
      <c r="AU734" s="34">
        <f t="shared" si="504"/>
        <v>-0.37220752845885902</v>
      </c>
      <c r="AV734" s="34">
        <f t="shared" si="505"/>
        <v>-0.30787466491759891</v>
      </c>
      <c r="AW734" s="34">
        <f t="shared" si="506"/>
        <v>-0.32352121740273798</v>
      </c>
      <c r="AX734" s="34">
        <f t="shared" si="507"/>
        <v>-0.20200785050292994</v>
      </c>
      <c r="AY734" s="34">
        <f t="shared" si="508"/>
        <v>-0.20651506225001812</v>
      </c>
      <c r="AZ734" s="34">
        <f t="shared" si="509"/>
        <v>0.48723230164565012</v>
      </c>
      <c r="BA734" s="34">
        <f t="shared" si="510"/>
        <v>2.6495149386240615</v>
      </c>
      <c r="BB734" s="34">
        <f t="shared" si="511"/>
        <v>0.99128891370898187</v>
      </c>
      <c r="BC734" s="34">
        <f t="shared" si="512"/>
        <v>1.7333073023561747</v>
      </c>
      <c r="BD734" s="34">
        <f t="shared" si="513"/>
        <v>1.6029421638521777</v>
      </c>
      <c r="BE734" s="34">
        <f t="shared" si="514"/>
        <v>0.73758147476355174</v>
      </c>
      <c r="BF734" s="34">
        <f t="shared" si="515"/>
        <v>-0.69000948222042757</v>
      </c>
      <c r="BG734" s="34">
        <f t="shared" si="516"/>
        <v>-0.22012160994832713</v>
      </c>
      <c r="BH734" s="34">
        <f t="shared" si="517"/>
        <v>-7.7183611931574733E-2</v>
      </c>
      <c r="BI734" s="19">
        <f t="shared" si="524"/>
        <v>1.5021293794804986</v>
      </c>
      <c r="BJ734" s="19">
        <f t="shared" si="525"/>
        <v>0.92177352360783826</v>
      </c>
      <c r="BK734" s="19">
        <f t="shared" si="526"/>
        <v>0.96093644710334891</v>
      </c>
      <c r="BL734" s="19">
        <f t="shared" si="527"/>
        <v>0.82846525826691819</v>
      </c>
      <c r="BM734" s="19">
        <f t="shared" si="528"/>
        <v>1.1080388989332703</v>
      </c>
      <c r="BN734" s="19">
        <f t="shared" si="529"/>
        <v>0.74536015304116099</v>
      </c>
      <c r="BO734" s="19">
        <f t="shared" si="530"/>
        <v>0.91503295555570718</v>
      </c>
      <c r="BP734" s="19">
        <f t="shared" si="531"/>
        <v>0.80218289938730014</v>
      </c>
      <c r="BQ734" s="19">
        <f t="shared" si="532"/>
        <v>0.30328303493569486</v>
      </c>
      <c r="BR734" s="19">
        <f t="shared" si="533"/>
        <v>0.45991232569306167</v>
      </c>
      <c r="BS734" s="19">
        <f t="shared" si="534"/>
        <v>0.50755832503197917</v>
      </c>
      <c r="BT734" s="19">
        <f>IF(AND('[1]Ponderación por derecho'!$B$13&lt;&gt;1,'[1]Ponderación por derecho'!$B$13&lt;&gt;0),"Error ponderación",IFERROR(IF(SUM($BI$1126:$BS$1126)=0,0,SUMPRODUCT($BI$1126:$BS$1126,BI734:BS734)),""))</f>
        <v>0.86547922841176961</v>
      </c>
      <c r="BU734" s="34">
        <f t="shared" si="535"/>
        <v>0.87959314832752655</v>
      </c>
      <c r="BV734" s="16">
        <f t="shared" si="536"/>
        <v>0</v>
      </c>
      <c r="BW734" s="34">
        <f t="shared" si="518"/>
        <v>0.6431850480774538</v>
      </c>
      <c r="BX734" s="34">
        <f t="shared" si="519"/>
        <v>-4.8827773119557015E-2</v>
      </c>
      <c r="BY734" s="34">
        <f t="shared" si="537"/>
        <v>-2.7676504258153067</v>
      </c>
      <c r="BZ734" s="34">
        <f t="shared" si="538"/>
        <v>0.72443105028580324</v>
      </c>
      <c r="CA734" s="19">
        <f t="shared" si="520"/>
        <v>0.54970011282381737</v>
      </c>
      <c r="CB734" s="16"/>
      <c r="CC734" s="5">
        <f t="shared" si="521"/>
        <v>52250</v>
      </c>
      <c r="CD734" s="6">
        <f t="shared" si="522"/>
        <v>2.4058436363966077E-3</v>
      </c>
      <c r="CE734" s="19">
        <f t="shared" si="539"/>
        <v>3.4814117284241295</v>
      </c>
      <c r="CF734" s="4">
        <f t="shared" si="523"/>
        <v>8.3757322525057076E-3</v>
      </c>
      <c r="CG734" s="3">
        <f>IF('Ponderación por derecho'!$D$20="Error ponderación","",CF734/$CF$1127)</f>
        <v>5.6269564147574894E-3</v>
      </c>
      <c r="CH734" s="39"/>
    </row>
    <row r="735" spans="1:86" ht="18.95" customHeight="1">
      <c r="A735" s="7">
        <v>52254</v>
      </c>
      <c r="B735" s="7" t="s">
        <v>349</v>
      </c>
      <c r="C735" s="7" t="s">
        <v>391</v>
      </c>
      <c r="D735" s="5">
        <v>0</v>
      </c>
      <c r="E735" s="5">
        <v>1231</v>
      </c>
      <c r="F735" s="5">
        <v>80.096069999999997</v>
      </c>
      <c r="G735" s="5">
        <v>58.310020000000002</v>
      </c>
      <c r="H735" s="5">
        <v>72.831559999999996</v>
      </c>
      <c r="I735" s="5">
        <v>28.035810000000001</v>
      </c>
      <c r="J735" s="5">
        <v>30.48685</v>
      </c>
      <c r="K735" s="85">
        <v>2.5370000000000002E-3</v>
      </c>
      <c r="L735" s="85">
        <v>6.7460999999999997E-3</v>
      </c>
      <c r="M735" s="85">
        <v>0.22427520000000001</v>
      </c>
      <c r="N735" s="85">
        <v>4.7902500000000001E-2</v>
      </c>
      <c r="O735" s="85">
        <v>3.5601000000000001E-3</v>
      </c>
      <c r="P735" s="85">
        <v>2.8352800000000001E-2</v>
      </c>
      <c r="Q735" s="85">
        <v>1.0438599999999999E-2</v>
      </c>
      <c r="R735" s="85">
        <v>8.3690000000000001E-4</v>
      </c>
      <c r="S735" s="85">
        <v>3.88E-4</v>
      </c>
      <c r="T735" s="5">
        <v>0.90468360000000003</v>
      </c>
      <c r="U735" s="5">
        <v>6.7378800000000003E-2</v>
      </c>
      <c r="V735" s="5">
        <v>0.78964670000000003</v>
      </c>
      <c r="W735" s="5">
        <v>0.48479870000000003</v>
      </c>
      <c r="X735" s="5">
        <v>0.73541500000000004</v>
      </c>
      <c r="Y735" s="5">
        <v>0.80690220000000001</v>
      </c>
      <c r="Z735" s="5">
        <v>0.13428119999999999</v>
      </c>
      <c r="AA735" s="5">
        <v>0</v>
      </c>
      <c r="AB735" s="5">
        <v>0</v>
      </c>
      <c r="AC735" s="5">
        <v>0.49919999999999998</v>
      </c>
      <c r="AD735" s="40">
        <v>27376.116978066613</v>
      </c>
      <c r="AE735" s="19">
        <v>0.75377360000000004</v>
      </c>
      <c r="AF735" s="5">
        <v>1</v>
      </c>
      <c r="AG735" s="5">
        <v>0</v>
      </c>
      <c r="AH735" s="32">
        <v>0</v>
      </c>
      <c r="AI735" s="32">
        <v>0</v>
      </c>
      <c r="AJ735" s="32">
        <v>0</v>
      </c>
      <c r="AK735" s="16"/>
      <c r="AL735" s="34">
        <f t="shared" si="495"/>
        <v>0.64947643553255463</v>
      </c>
      <c r="AM735" s="34">
        <f t="shared" si="496"/>
        <v>0.21005616124936638</v>
      </c>
      <c r="AN735" s="34">
        <f t="shared" si="497"/>
        <v>-0.18940916780818276</v>
      </c>
      <c r="AO735" s="34">
        <f t="shared" si="498"/>
        <v>0.74396642758455933</v>
      </c>
      <c r="AP735" s="34">
        <f t="shared" si="499"/>
        <v>0.42591162185551146</v>
      </c>
      <c r="AQ735" s="34">
        <f t="shared" si="500"/>
        <v>-0.32113622347360044</v>
      </c>
      <c r="AR735" s="34">
        <f t="shared" si="501"/>
        <v>-0.37301986475982901</v>
      </c>
      <c r="AS735" s="34">
        <f t="shared" si="502"/>
        <v>2.5296171431491485</v>
      </c>
      <c r="AT735" s="34">
        <f t="shared" si="503"/>
        <v>0.94841628135868972</v>
      </c>
      <c r="AU735" s="34">
        <f t="shared" si="504"/>
        <v>-0.33948672020138748</v>
      </c>
      <c r="AV735" s="34">
        <f t="shared" si="505"/>
        <v>3.7672763440196828E-2</v>
      </c>
      <c r="AW735" s="34">
        <f t="shared" si="506"/>
        <v>-0.11921296235706817</v>
      </c>
      <c r="AX735" s="34">
        <f t="shared" si="507"/>
        <v>-0.17528102353636255</v>
      </c>
      <c r="AY735" s="34">
        <f t="shared" si="508"/>
        <v>-0.19504975964021015</v>
      </c>
      <c r="AZ735" s="34">
        <f t="shared" si="509"/>
        <v>-0.64812097720473127</v>
      </c>
      <c r="BA735" s="34">
        <f t="shared" si="510"/>
        <v>-1.3133594491689693</v>
      </c>
      <c r="BB735" s="34">
        <f t="shared" si="511"/>
        <v>-0.26359673036313735</v>
      </c>
      <c r="BC735" s="34">
        <f t="shared" si="512"/>
        <v>-1.6474769155919597</v>
      </c>
      <c r="BD735" s="34">
        <f t="shared" si="513"/>
        <v>-0.858588529524132</v>
      </c>
      <c r="BE735" s="34">
        <f t="shared" si="514"/>
        <v>-0.8391979060838537</v>
      </c>
      <c r="BF735" s="34">
        <f t="shared" si="515"/>
        <v>0.32727531253944997</v>
      </c>
      <c r="BG735" s="34">
        <f t="shared" si="516"/>
        <v>-0.258133953880894</v>
      </c>
      <c r="BH735" s="34">
        <f t="shared" si="517"/>
        <v>-0.11506432621005545</v>
      </c>
      <c r="BI735" s="19">
        <f t="shared" si="524"/>
        <v>-0.60796828015025084</v>
      </c>
      <c r="BJ735" s="19">
        <f t="shared" si="525"/>
        <v>-0.1421868112912</v>
      </c>
      <c r="BK735" s="19">
        <f t="shared" si="526"/>
        <v>0.51053888769658118</v>
      </c>
      <c r="BL735" s="19">
        <f t="shared" si="527"/>
        <v>0.79894635844562223</v>
      </c>
      <c r="BM735" s="19">
        <f t="shared" si="528"/>
        <v>-0.25738787595666934</v>
      </c>
      <c r="BN735" s="19">
        <f t="shared" si="529"/>
        <v>-5.0682902370367398E-2</v>
      </c>
      <c r="BO735" s="19">
        <f t="shared" si="530"/>
        <v>-7.7891706590800247E-3</v>
      </c>
      <c r="BP735" s="19">
        <f t="shared" si="531"/>
        <v>0.23709770599809604</v>
      </c>
      <c r="BQ735" s="19">
        <f t="shared" si="532"/>
        <v>0.2605673294772648</v>
      </c>
      <c r="BR735" s="19">
        <f t="shared" si="533"/>
        <v>6.5430907337150165E-2</v>
      </c>
      <c r="BS735" s="19">
        <f t="shared" si="534"/>
        <v>0.11312078322742967</v>
      </c>
      <c r="BT735" s="19">
        <f>IF(AND('[1]Ponderación por derecho'!$B$13&lt;&gt;1,'[1]Ponderación por derecho'!$B$13&lt;&gt;0),"Error ponderación",IFERROR(IF(SUM($BI$1126:$BS$1126)=0,0,SUMPRODUCT($BI$1126:$BS$1126,BI735:BS735)),""))</f>
        <v>-4.7536818298890234E-2</v>
      </c>
      <c r="BU735" s="34">
        <f t="shared" si="535"/>
        <v>-4.2860482371747929E-2</v>
      </c>
      <c r="BV735" s="16">
        <f t="shared" si="536"/>
        <v>0</v>
      </c>
      <c r="BW735" s="34">
        <f t="shared" si="518"/>
        <v>-0.1905912182975221</v>
      </c>
      <c r="BX735" s="34">
        <f t="shared" si="519"/>
        <v>-4.8009166356392151E-2</v>
      </c>
      <c r="BY735" s="34">
        <f t="shared" si="537"/>
        <v>0.3461456464926651</v>
      </c>
      <c r="BZ735" s="34">
        <f t="shared" si="538"/>
        <v>-3.5848420612916952E-2</v>
      </c>
      <c r="CA735" s="19">
        <f t="shared" si="520"/>
        <v>-2.8175496546946288E-2</v>
      </c>
      <c r="CB735" s="16"/>
      <c r="CC735" s="5">
        <f t="shared" si="521"/>
        <v>52254</v>
      </c>
      <c r="CD735" s="6">
        <f t="shared" si="522"/>
        <v>1.8002513624729342E-4</v>
      </c>
      <c r="CE735" s="19">
        <f t="shared" si="539"/>
        <v>1.2181595236529659</v>
      </c>
      <c r="CF735" s="4">
        <f t="shared" si="523"/>
        <v>2.1929933421656323E-4</v>
      </c>
      <c r="CG735" s="3">
        <f>IF('Ponderación por derecho'!$D$20="Error ponderación","",CF735/$CF$1127)</f>
        <v>1.4732894488750806E-4</v>
      </c>
      <c r="CH735" s="39"/>
    </row>
    <row r="736" spans="1:86" ht="18.95" customHeight="1">
      <c r="A736" s="7">
        <v>52256</v>
      </c>
      <c r="B736" s="7" t="s">
        <v>349</v>
      </c>
      <c r="C736" s="7" t="s">
        <v>390</v>
      </c>
      <c r="D736" s="5">
        <v>0</v>
      </c>
      <c r="E736" s="5">
        <v>5408</v>
      </c>
      <c r="F736" s="5">
        <v>85.792349999999999</v>
      </c>
      <c r="G736" s="5">
        <v>60.435569999999998</v>
      </c>
      <c r="H736" s="5">
        <v>78.802180000000007</v>
      </c>
      <c r="I736" s="5">
        <v>25.916519999999998</v>
      </c>
      <c r="J736" s="5">
        <v>37.451900000000002</v>
      </c>
      <c r="K736" s="85">
        <v>4.8364999999999997E-3</v>
      </c>
      <c r="L736" s="85">
        <v>1.43961E-2</v>
      </c>
      <c r="M736" s="85">
        <v>5.3743699999999998E-2</v>
      </c>
      <c r="N736" s="85">
        <v>2.3800000000000001E-4</v>
      </c>
      <c r="O736" s="85">
        <v>1.2876800000000001E-2</v>
      </c>
      <c r="P736" s="85">
        <v>4.5054999999999998E-2</v>
      </c>
      <c r="Q736" s="85">
        <v>9.3218999999999993E-3</v>
      </c>
      <c r="R736" s="85">
        <v>3.3300999999999999E-3</v>
      </c>
      <c r="S736" s="85">
        <v>9.0709999999999999E-4</v>
      </c>
      <c r="T736" s="5">
        <v>0.94073929999999995</v>
      </c>
      <c r="U736" s="5">
        <v>8.7271299999999996E-2</v>
      </c>
      <c r="V736" s="5">
        <v>0.80602130000000005</v>
      </c>
      <c r="W736" s="5">
        <v>0.60423020000000005</v>
      </c>
      <c r="X736" s="5">
        <v>0.76733989999999996</v>
      </c>
      <c r="Y736" s="5">
        <v>0.87652439999999998</v>
      </c>
      <c r="Z736" s="5">
        <v>3.2945799999999997E-2</v>
      </c>
      <c r="AA736" s="5">
        <v>8.3210000000000001E-4</v>
      </c>
      <c r="AB736" s="5">
        <v>1.2943799999999999E-3</v>
      </c>
      <c r="AC736" s="5">
        <v>0.50290000000000001</v>
      </c>
      <c r="AD736" s="40">
        <v>6985.9467455621298</v>
      </c>
      <c r="AE736" s="19">
        <v>0.84811320000000001</v>
      </c>
      <c r="AF736" s="5">
        <v>1</v>
      </c>
      <c r="AG736" s="5">
        <v>1</v>
      </c>
      <c r="AH736" s="32">
        <v>1</v>
      </c>
      <c r="AI736" s="32">
        <v>0</v>
      </c>
      <c r="AJ736" s="32">
        <v>0</v>
      </c>
      <c r="AK736" s="16"/>
      <c r="AL736" s="34">
        <f t="shared" si="495"/>
        <v>0.99719387523407899</v>
      </c>
      <c r="AM736" s="34">
        <f t="shared" si="496"/>
        <v>0.42356961300120399</v>
      </c>
      <c r="AN736" s="34">
        <f t="shared" si="497"/>
        <v>0.52852038080847452</v>
      </c>
      <c r="AO736" s="34">
        <f t="shared" si="498"/>
        <v>0.55480818028756762</v>
      </c>
      <c r="AP736" s="34">
        <f t="shared" si="499"/>
        <v>0.95198086890320699</v>
      </c>
      <c r="AQ736" s="34">
        <f t="shared" si="500"/>
        <v>-0.25608789998189957</v>
      </c>
      <c r="AR736" s="34">
        <f t="shared" si="501"/>
        <v>-0.10528835632940634</v>
      </c>
      <c r="AS736" s="34">
        <f t="shared" si="502"/>
        <v>-0.12370652310254719</v>
      </c>
      <c r="AT736" s="34">
        <f t="shared" si="503"/>
        <v>-0.14528763380765916</v>
      </c>
      <c r="AU736" s="34">
        <f t="shared" si="504"/>
        <v>-0.10280197307997078</v>
      </c>
      <c r="AV736" s="34">
        <f t="shared" si="505"/>
        <v>0.44206196585316038</v>
      </c>
      <c r="AW736" s="34">
        <f t="shared" si="506"/>
        <v>-0.15049738376030142</v>
      </c>
      <c r="AX736" s="34">
        <f t="shared" si="507"/>
        <v>-9.5659414033380297E-2</v>
      </c>
      <c r="AY736" s="34">
        <f t="shared" si="508"/>
        <v>-0.17489520974264394</v>
      </c>
      <c r="AZ736" s="34">
        <f t="shared" si="509"/>
        <v>-2.1748341769324372E-2</v>
      </c>
      <c r="BA736" s="34">
        <f t="shared" si="510"/>
        <v>-1.1242720581346259</v>
      </c>
      <c r="BB736" s="34">
        <f t="shared" si="511"/>
        <v>0.13805635388023157</v>
      </c>
      <c r="BC736" s="34">
        <f t="shared" si="512"/>
        <v>-0.31375470066132338</v>
      </c>
      <c r="BD736" s="34">
        <f t="shared" si="513"/>
        <v>-0.47598911642670871</v>
      </c>
      <c r="BE736" s="34">
        <f t="shared" si="514"/>
        <v>0.22533252818117996</v>
      </c>
      <c r="BF736" s="34">
        <f t="shared" si="515"/>
        <v>-0.68654887726644442</v>
      </c>
      <c r="BG736" s="34">
        <f t="shared" si="516"/>
        <v>-0.19309031451695707</v>
      </c>
      <c r="BH736" s="34">
        <f t="shared" si="517"/>
        <v>-8.2799188647850838E-2</v>
      </c>
      <c r="BI736" s="19">
        <f t="shared" si="524"/>
        <v>-0.28394652576935031</v>
      </c>
      <c r="BJ736" s="19">
        <f t="shared" si="525"/>
        <v>0.15211253685067641</v>
      </c>
      <c r="BK736" s="19">
        <f t="shared" si="526"/>
        <v>0.18657755049006949</v>
      </c>
      <c r="BL736" s="19">
        <f t="shared" si="527"/>
        <v>0.4259531207132099</v>
      </c>
      <c r="BM736" s="19">
        <f t="shared" si="528"/>
        <v>0.12439659313217583</v>
      </c>
      <c r="BN736" s="19">
        <f t="shared" si="529"/>
        <v>0.55486278975613978</v>
      </c>
      <c r="BO736" s="19">
        <f t="shared" si="530"/>
        <v>0.12752081825264727</v>
      </c>
      <c r="BP736" s="19">
        <f t="shared" si="531"/>
        <v>0.45076723060034934</v>
      </c>
      <c r="BQ736" s="19">
        <f t="shared" si="532"/>
        <v>4.5249929408330204E-2</v>
      </c>
      <c r="BR736" s="19">
        <f t="shared" si="533"/>
        <v>0.20973611699149264</v>
      </c>
      <c r="BS736" s="19">
        <f t="shared" si="534"/>
        <v>0.24649982561452807</v>
      </c>
      <c r="BT736" s="19">
        <f>IF(AND('[1]Ponderación por derecho'!$B$13&lt;&gt;1,'[1]Ponderación por derecho'!$B$13&lt;&gt;0),"Error ponderación",IFERROR(IF(SUM($BI$1126:$BS$1126)=0,0,SUMPRODUCT($BI$1126:$BS$1126,BI736:BS736)),""))</f>
        <v>0.26064175342330087</v>
      </c>
      <c r="BU736" s="34">
        <f t="shared" si="535"/>
        <v>0.26850364251196518</v>
      </c>
      <c r="BV736" s="16">
        <f t="shared" si="536"/>
        <v>0</v>
      </c>
      <c r="BW736" s="34">
        <f t="shared" si="518"/>
        <v>-0.13703267340885122</v>
      </c>
      <c r="BX736" s="34">
        <f t="shared" si="519"/>
        <v>-4.9157168606472228E-2</v>
      </c>
      <c r="BY736" s="34">
        <f t="shared" si="537"/>
        <v>0.73585719375712888</v>
      </c>
      <c r="BZ736" s="34">
        <f t="shared" si="538"/>
        <v>-0.1832224505806018</v>
      </c>
      <c r="CA736" s="19">
        <f t="shared" si="520"/>
        <v>-0.14019201235833545</v>
      </c>
      <c r="CB736" s="16"/>
      <c r="CC736" s="5">
        <f t="shared" si="521"/>
        <v>52256</v>
      </c>
      <c r="CD736" s="6">
        <f t="shared" si="522"/>
        <v>7.9088215826593239E-4</v>
      </c>
      <c r="CE736" s="19">
        <f t="shared" si="539"/>
        <v>2.3837238949657928</v>
      </c>
      <c r="CF736" s="4">
        <f t="shared" si="523"/>
        <v>1.8852446987606209E-3</v>
      </c>
      <c r="CG736" s="3">
        <f>IF('Ponderación por derecho'!$D$20="Error ponderación","",CF736/$CF$1127)</f>
        <v>1.2665387850602616E-3</v>
      </c>
      <c r="CH736" s="39"/>
    </row>
    <row r="737" spans="1:86" ht="18.95" customHeight="1">
      <c r="A737" s="7">
        <v>52258</v>
      </c>
      <c r="B737" s="7" t="s">
        <v>349</v>
      </c>
      <c r="C737" s="7" t="s">
        <v>389</v>
      </c>
      <c r="D737" s="5">
        <v>0</v>
      </c>
      <c r="E737" s="5">
        <v>4546</v>
      </c>
      <c r="F737" s="5">
        <v>83.624799999999993</v>
      </c>
      <c r="G737" s="5">
        <v>58.462859999999999</v>
      </c>
      <c r="H737" s="5">
        <v>74.899249999999995</v>
      </c>
      <c r="I737" s="5">
        <v>43.839950000000002</v>
      </c>
      <c r="J737" s="5">
        <v>21.986180000000001</v>
      </c>
      <c r="K737" s="85"/>
      <c r="L737" s="85">
        <v>0</v>
      </c>
      <c r="M737" s="85"/>
      <c r="N737" s="85"/>
      <c r="O737" s="85">
        <v>0</v>
      </c>
      <c r="P737" s="85">
        <v>0</v>
      </c>
      <c r="Q737" s="85">
        <v>0</v>
      </c>
      <c r="R737" s="85">
        <v>0</v>
      </c>
      <c r="S737" s="85">
        <v>0</v>
      </c>
      <c r="T737" s="5">
        <v>0.97755239999999999</v>
      </c>
      <c r="U737" s="5">
        <v>7.4160299999999998E-2</v>
      </c>
      <c r="V737" s="5">
        <v>0.83338869999999998</v>
      </c>
      <c r="W737" s="5">
        <v>0.61390089999999997</v>
      </c>
      <c r="X737" s="5">
        <v>0.73461929999999998</v>
      </c>
      <c r="Y737" s="5">
        <v>0.88077819999999996</v>
      </c>
      <c r="Z737" s="5">
        <v>2.7777799999999998E-2</v>
      </c>
      <c r="AA737" s="5">
        <v>0</v>
      </c>
      <c r="AB737" s="5">
        <v>1.09987E-3</v>
      </c>
      <c r="AC737" s="5">
        <v>0.5222</v>
      </c>
      <c r="AD737" s="40">
        <v>0</v>
      </c>
      <c r="AE737" s="19">
        <v>0.3056604</v>
      </c>
      <c r="AF737" s="5">
        <v>1</v>
      </c>
      <c r="AG737" s="5">
        <v>0</v>
      </c>
      <c r="AH737" s="32">
        <v>1</v>
      </c>
      <c r="AI737" s="32">
        <v>0</v>
      </c>
      <c r="AJ737" s="32">
        <v>0</v>
      </c>
      <c r="AK737" s="16"/>
      <c r="AL737" s="34">
        <f t="shared" si="495"/>
        <v>0.86488034141463177</v>
      </c>
      <c r="AM737" s="34">
        <f t="shared" si="496"/>
        <v>0.22540907977198424</v>
      </c>
      <c r="AN737" s="34">
        <f t="shared" si="497"/>
        <v>5.9217565827381476E-2</v>
      </c>
      <c r="AO737" s="34">
        <f t="shared" si="498"/>
        <v>2.1545725373837255</v>
      </c>
      <c r="AP737" s="34">
        <f t="shared" si="499"/>
        <v>-0.21614278784735247</v>
      </c>
      <c r="AQ737" s="34" t="str">
        <f t="shared" si="500"/>
        <v/>
      </c>
      <c r="AR737" s="34">
        <f t="shared" si="501"/>
        <v>-0.60911705809610017</v>
      </c>
      <c r="AS737" s="34" t="str">
        <f t="shared" si="502"/>
        <v/>
      </c>
      <c r="AT737" s="34" t="str">
        <f t="shared" si="503"/>
        <v/>
      </c>
      <c r="AU737" s="34">
        <f t="shared" si="504"/>
        <v>-0.42992876172112682</v>
      </c>
      <c r="AV737" s="34">
        <f t="shared" si="505"/>
        <v>-0.64879765232385067</v>
      </c>
      <c r="AW737" s="34">
        <f t="shared" si="506"/>
        <v>-0.41165100414070804</v>
      </c>
      <c r="AX737" s="34">
        <f t="shared" si="507"/>
        <v>-0.20200785050292994</v>
      </c>
      <c r="AY737" s="34">
        <f t="shared" si="508"/>
        <v>-0.21011422768154267</v>
      </c>
      <c r="AZ737" s="34">
        <f t="shared" si="509"/>
        <v>0.61778211986495979</v>
      </c>
      <c r="BA737" s="34">
        <f t="shared" si="510"/>
        <v>-1.2488981626389002</v>
      </c>
      <c r="BB737" s="34">
        <f t="shared" si="511"/>
        <v>0.80935217898264245</v>
      </c>
      <c r="BC737" s="34">
        <f t="shared" si="512"/>
        <v>-0.20575951158700384</v>
      </c>
      <c r="BD737" s="34">
        <f t="shared" si="513"/>
        <v>-0.86812448274565013</v>
      </c>
      <c r="BE737" s="34">
        <f t="shared" si="514"/>
        <v>0.2903735576412742</v>
      </c>
      <c r="BF737" s="34">
        <f t="shared" si="515"/>
        <v>-0.73825285645749572</v>
      </c>
      <c r="BG737" s="34">
        <f t="shared" si="516"/>
        <v>-0.258133953880894</v>
      </c>
      <c r="BH737" s="34">
        <f t="shared" si="517"/>
        <v>-8.7647758547899052E-2</v>
      </c>
      <c r="BI737" s="19">
        <f t="shared" si="524"/>
        <v>-0.59484029840575936</v>
      </c>
      <c r="BJ737" s="19">
        <f t="shared" si="525"/>
        <v>0.14188140021950882</v>
      </c>
      <c r="BK737" s="19">
        <f t="shared" si="526"/>
        <v>0.32956041491381394</v>
      </c>
      <c r="BL737" s="19">
        <f t="shared" si="527"/>
        <v>0.86488034141463177</v>
      </c>
      <c r="BM737" s="19">
        <f t="shared" si="528"/>
        <v>-0.50473201077137642</v>
      </c>
      <c r="BN737" s="19">
        <f t="shared" si="529"/>
        <v>0.16881874891068507</v>
      </c>
      <c r="BO737" s="19">
        <f t="shared" si="530"/>
        <v>0.78690121770265919</v>
      </c>
      <c r="BP737" s="19">
        <f t="shared" si="531"/>
        <v>0.33143624545585093</v>
      </c>
      <c r="BQ737" s="19">
        <f t="shared" si="532"/>
        <v>-2.7828914241468865E-2</v>
      </c>
      <c r="BR737" s="19">
        <f t="shared" si="533"/>
        <v>0.13221071995073172</v>
      </c>
      <c r="BS737" s="19">
        <f t="shared" si="534"/>
        <v>0.18903945172839667</v>
      </c>
      <c r="BT737" s="19">
        <f>IF(AND('[1]Ponderación por derecho'!$B$13&lt;&gt;1,'[1]Ponderación por derecho'!$B$13&lt;&gt;0),"Error ponderación",IFERROR(IF(SUM($BI$1126:$BS$1126)=0,0,SUMPRODUCT($BI$1126:$BS$1126,BI737:BS737)),""))</f>
        <v>0.47247251356843689</v>
      </c>
      <c r="BU737" s="34">
        <f t="shared" si="535"/>
        <v>0.48252403623193729</v>
      </c>
      <c r="BV737" s="16">
        <f t="shared" si="536"/>
        <v>0</v>
      </c>
      <c r="BW737" s="34">
        <f t="shared" si="518"/>
        <v>0.14234027695637494</v>
      </c>
      <c r="BX737" s="34">
        <f t="shared" si="519"/>
        <v>-4.9550489627895586E-2</v>
      </c>
      <c r="BY737" s="34">
        <f t="shared" si="537"/>
        <v>-1.5049846161078779</v>
      </c>
      <c r="BZ737" s="34">
        <f t="shared" si="538"/>
        <v>0.47073160959313287</v>
      </c>
      <c r="CA737" s="19">
        <f t="shared" si="520"/>
        <v>0.35686744470771503</v>
      </c>
      <c r="CB737" s="16"/>
      <c r="CC737" s="5">
        <f t="shared" si="521"/>
        <v>52258</v>
      </c>
      <c r="CD737" s="6">
        <f t="shared" si="522"/>
        <v>6.6482068999203562E-4</v>
      </c>
      <c r="CE737" s="19">
        <f t="shared" si="539"/>
        <v>3.2024350798310071</v>
      </c>
      <c r="CF737" s="4">
        <f t="shared" si="523"/>
        <v>2.1290450994279498E-3</v>
      </c>
      <c r="CG737" s="3">
        <f>IF('Ponderación por derecho'!$D$20="Error ponderación","",CF737/$CF$1127)</f>
        <v>1.430327954424536E-3</v>
      </c>
      <c r="CH737" s="39"/>
    </row>
    <row r="738" spans="1:86" ht="18.95" customHeight="1">
      <c r="A738" s="7">
        <v>52260</v>
      </c>
      <c r="B738" s="7" t="s">
        <v>349</v>
      </c>
      <c r="C738" s="7" t="s">
        <v>388</v>
      </c>
      <c r="D738" s="5">
        <v>0</v>
      </c>
      <c r="E738" s="5">
        <v>1863</v>
      </c>
      <c r="F738" s="5">
        <v>61.379309999999997</v>
      </c>
      <c r="G738" s="5">
        <v>55.161850000000001</v>
      </c>
      <c r="H738" s="5">
        <v>69.568380000000005</v>
      </c>
      <c r="I738" s="5">
        <v>7.2470100000000004</v>
      </c>
      <c r="J738" s="5">
        <v>22.198889999999999</v>
      </c>
      <c r="K738" s="85">
        <v>0</v>
      </c>
      <c r="L738" s="85">
        <v>6.2334000000000001E-3</v>
      </c>
      <c r="M738" s="85">
        <v>2.2892800000000001E-2</v>
      </c>
      <c r="N738" s="85">
        <v>0</v>
      </c>
      <c r="O738" s="85">
        <v>5.8107999999999996E-3</v>
      </c>
      <c r="P738" s="85">
        <v>1.06274E-2</v>
      </c>
      <c r="Q738" s="85">
        <v>3.95924E-2</v>
      </c>
      <c r="R738" s="85">
        <v>3.4650000000000002E-3</v>
      </c>
      <c r="S738" s="85">
        <v>3.2880000000000002E-4</v>
      </c>
      <c r="T738" s="5">
        <v>0.98272959999999998</v>
      </c>
      <c r="U738" s="5">
        <v>8.3824800000000005E-2</v>
      </c>
      <c r="V738" s="5">
        <v>0.76663859999999995</v>
      </c>
      <c r="W738" s="5">
        <v>0.50758210000000004</v>
      </c>
      <c r="X738" s="5">
        <v>0.77969670000000002</v>
      </c>
      <c r="Y738" s="5">
        <v>0.86141529999999999</v>
      </c>
      <c r="Z738" s="5">
        <v>0.1</v>
      </c>
      <c r="AA738" s="5">
        <v>0</v>
      </c>
      <c r="AB738" s="5">
        <v>0</v>
      </c>
      <c r="AC738" s="5">
        <v>0.54969999999999997</v>
      </c>
      <c r="AD738" s="40">
        <v>372879.22705314012</v>
      </c>
      <c r="AE738" s="19">
        <v>0.65943399999999996</v>
      </c>
      <c r="AF738" s="5">
        <v>1</v>
      </c>
      <c r="AG738" s="5">
        <v>0</v>
      </c>
      <c r="AH738" s="32">
        <v>0</v>
      </c>
      <c r="AI738" s="32">
        <v>0</v>
      </c>
      <c r="AJ738" s="32">
        <v>0</v>
      </c>
      <c r="AK738" s="16"/>
      <c r="AL738" s="34">
        <f t="shared" si="495"/>
        <v>-0.49304883827910845</v>
      </c>
      <c r="AM738" s="34">
        <f t="shared" si="496"/>
        <v>-0.1061804097094837</v>
      </c>
      <c r="AN738" s="34">
        <f t="shared" si="497"/>
        <v>-0.58178606408610578</v>
      </c>
      <c r="AO738" s="34">
        <f t="shared" si="498"/>
        <v>-1.1115479057099384</v>
      </c>
      <c r="AP738" s="34">
        <f t="shared" si="499"/>
        <v>-0.20007683145945659</v>
      </c>
      <c r="AQ738" s="34">
        <f t="shared" si="500"/>
        <v>-0.3929029539360685</v>
      </c>
      <c r="AR738" s="34">
        <f t="shared" si="501"/>
        <v>-0.3909631254620875</v>
      </c>
      <c r="AS738" s="34">
        <f t="shared" si="502"/>
        <v>-0.60372002849694306</v>
      </c>
      <c r="AT738" s="34">
        <f t="shared" si="503"/>
        <v>-0.15074875333706975</v>
      </c>
      <c r="AU738" s="34">
        <f t="shared" si="504"/>
        <v>-0.28230914011979502</v>
      </c>
      <c r="AV738" s="34">
        <f t="shared" si="505"/>
        <v>-0.39148988390271283</v>
      </c>
      <c r="AW738" s="34">
        <f t="shared" si="506"/>
        <v>0.6975325957208236</v>
      </c>
      <c r="AX738" s="34">
        <f t="shared" si="507"/>
        <v>-9.1351313952379054E-2</v>
      </c>
      <c r="AY738" s="34">
        <f t="shared" si="508"/>
        <v>-0.1973482557949702</v>
      </c>
      <c r="AZ738" s="34">
        <f t="shared" si="509"/>
        <v>0.70772230708019046</v>
      </c>
      <c r="BA738" s="34">
        <f t="shared" si="510"/>
        <v>-1.1570326308730883</v>
      </c>
      <c r="BB738" s="34">
        <f t="shared" si="511"/>
        <v>-0.82796314710491314</v>
      </c>
      <c r="BC738" s="34">
        <f t="shared" si="512"/>
        <v>-1.3930488399866909</v>
      </c>
      <c r="BD738" s="34">
        <f t="shared" si="513"/>
        <v>-0.32790080831102869</v>
      </c>
      <c r="BE738" s="34">
        <f t="shared" si="514"/>
        <v>-5.6871291171216188E-3</v>
      </c>
      <c r="BF738" s="34">
        <f t="shared" si="515"/>
        <v>-1.5695750046515196E-2</v>
      </c>
      <c r="BG738" s="34">
        <f t="shared" si="516"/>
        <v>-0.258133953880894</v>
      </c>
      <c r="BH738" s="34">
        <f t="shared" si="517"/>
        <v>-0.11506432621005545</v>
      </c>
      <c r="BI738" s="19">
        <f t="shared" si="524"/>
        <v>-0.7105738829650875</v>
      </c>
      <c r="BJ738" s="19">
        <f t="shared" si="525"/>
        <v>-0.44170222742549475</v>
      </c>
      <c r="BK738" s="19">
        <f t="shared" si="526"/>
        <v>-0.82993923558758087</v>
      </c>
      <c r="BL738" s="19">
        <f t="shared" si="527"/>
        <v>-0.32189879580808911</v>
      </c>
      <c r="BM738" s="19">
        <f t="shared" si="528"/>
        <v>-0.27009559329676008</v>
      </c>
      <c r="BN738" s="19">
        <f t="shared" si="529"/>
        <v>-0.29674195043298096</v>
      </c>
      <c r="BO738" s="19">
        <f t="shared" si="530"/>
        <v>9.7902332363691877E-2</v>
      </c>
      <c r="BP738" s="19">
        <f t="shared" si="531"/>
        <v>-0.29220007611574372</v>
      </c>
      <c r="BQ738" s="19">
        <f t="shared" si="532"/>
        <v>-0.2353642813735313</v>
      </c>
      <c r="BR738" s="19">
        <f t="shared" si="533"/>
        <v>-0.31617701598499087</v>
      </c>
      <c r="BS738" s="19">
        <f t="shared" si="534"/>
        <v>-0.26848714009471136</v>
      </c>
      <c r="BT738" s="19">
        <f>IF(AND('[1]Ponderación por derecho'!$B$13&lt;&gt;1,'[1]Ponderación por derecho'!$B$13&lt;&gt;0),"Error ponderación",IFERROR(IF(SUM($BI$1126:$BS$1126)=0,0,SUMPRODUCT($BI$1126:$BS$1126,BI738:BS738)),""))</f>
        <v>-0.12841186443314731</v>
      </c>
      <c r="BU738" s="34">
        <f t="shared" si="535"/>
        <v>-0.12457151057140786</v>
      </c>
      <c r="BV738" s="16">
        <f t="shared" si="536"/>
        <v>0</v>
      </c>
      <c r="BW738" s="34">
        <f t="shared" si="518"/>
        <v>0.54041054302081626</v>
      </c>
      <c r="BX738" s="34">
        <f t="shared" si="519"/>
        <v>-2.8556736913524786E-2</v>
      </c>
      <c r="BY738" s="34">
        <f t="shared" si="537"/>
        <v>-4.3565900771799115E-2</v>
      </c>
      <c r="BZ738" s="34">
        <f t="shared" si="538"/>
        <v>-0.15609596844516413</v>
      </c>
      <c r="CA738" s="19">
        <f t="shared" si="520"/>
        <v>-0.11957363057358066</v>
      </c>
      <c r="CB738" s="16"/>
      <c r="CC738" s="5">
        <f t="shared" si="521"/>
        <v>52260</v>
      </c>
      <c r="CD738" s="6">
        <f t="shared" si="522"/>
        <v>2.7245071391446599E-4</v>
      </c>
      <c r="CE738" s="19">
        <f t="shared" si="539"/>
        <v>1.03003511243803</v>
      </c>
      <c r="CF738" s="4">
        <f t="shared" si="523"/>
        <v>2.8063380174070851E-4</v>
      </c>
      <c r="CG738" s="3">
        <f>IF('Ponderación por derecho'!$D$20="Error ponderación","",CF738/$CF$1127)</f>
        <v>1.8853446162038538E-4</v>
      </c>
      <c r="CH738" s="39"/>
    </row>
    <row r="739" spans="1:86" ht="18.95" customHeight="1">
      <c r="A739" s="7">
        <v>52287</v>
      </c>
      <c r="B739" s="7" t="s">
        <v>349</v>
      </c>
      <c r="C739" s="7" t="s">
        <v>387</v>
      </c>
      <c r="D739" s="5">
        <v>0</v>
      </c>
      <c r="E739" s="5">
        <v>514</v>
      </c>
      <c r="F739" s="5">
        <v>73.125839999999997</v>
      </c>
      <c r="G739" s="5">
        <v>60.728400000000001</v>
      </c>
      <c r="H739" s="5">
        <v>70.553359999999998</v>
      </c>
      <c r="I739" s="5">
        <v>12.78938</v>
      </c>
      <c r="J739" s="5">
        <v>32.219090000000001</v>
      </c>
      <c r="K739" s="85">
        <v>0</v>
      </c>
      <c r="L739" s="85">
        <v>3.9703299999999997E-2</v>
      </c>
      <c r="M739" s="85">
        <v>0.11573369999999999</v>
      </c>
      <c r="N739" s="85">
        <v>2.5038999999999999E-3</v>
      </c>
      <c r="O739" s="85">
        <v>1.4006599999999999E-2</v>
      </c>
      <c r="P739" s="85">
        <v>2.5597600000000002E-2</v>
      </c>
      <c r="Q739" s="85">
        <v>3.1697000000000003E-2</v>
      </c>
      <c r="R739" s="85">
        <v>9.6415000000000008E-3</v>
      </c>
      <c r="S739" s="85">
        <v>2.5452000000000001E-3</v>
      </c>
      <c r="T739" s="5">
        <v>0.97911230000000005</v>
      </c>
      <c r="U739" s="5">
        <v>0.1279373</v>
      </c>
      <c r="V739" s="5">
        <v>0.78590079999999995</v>
      </c>
      <c r="W739" s="5">
        <v>0.38120100000000001</v>
      </c>
      <c r="X739" s="5">
        <v>0.72845950000000004</v>
      </c>
      <c r="Y739" s="5">
        <v>0.8302872</v>
      </c>
      <c r="Z739" s="5">
        <v>0.11481479999999999</v>
      </c>
      <c r="AA739" s="5">
        <v>0</v>
      </c>
      <c r="AB739" s="5">
        <v>0</v>
      </c>
      <c r="AC739" s="5">
        <v>0.52270000000000005</v>
      </c>
      <c r="AD739" s="40">
        <v>255464.98054474709</v>
      </c>
      <c r="AE739" s="19">
        <v>0.84811320000000001</v>
      </c>
      <c r="AF739" s="5">
        <v>1</v>
      </c>
      <c r="AG739" s="5">
        <v>0</v>
      </c>
      <c r="AH739" s="32">
        <v>0</v>
      </c>
      <c r="AI739" s="32">
        <v>0</v>
      </c>
      <c r="AJ739" s="32">
        <v>0</v>
      </c>
      <c r="AK739" s="16"/>
      <c r="AL739" s="34">
        <f t="shared" si="495"/>
        <v>0.22399339577138502</v>
      </c>
      <c r="AM739" s="34">
        <f t="shared" si="496"/>
        <v>0.45298465573202246</v>
      </c>
      <c r="AN739" s="34">
        <f t="shared" si="497"/>
        <v>-0.46334840655700016</v>
      </c>
      <c r="AO739" s="34">
        <f t="shared" si="498"/>
        <v>-0.61686100817754486</v>
      </c>
      <c r="AP739" s="34">
        <f t="shared" si="499"/>
        <v>0.55674746546121423</v>
      </c>
      <c r="AQ739" s="34">
        <f t="shared" si="500"/>
        <v>-0.3929029539360685</v>
      </c>
      <c r="AR739" s="34">
        <f t="shared" si="501"/>
        <v>0.78040247114123307</v>
      </c>
      <c r="AS739" s="34">
        <f t="shared" si="502"/>
        <v>0.84080463214409407</v>
      </c>
      <c r="AT739" s="34">
        <f t="shared" si="503"/>
        <v>-9.3294563464417751E-2</v>
      </c>
      <c r="AU739" s="34">
        <f t="shared" si="504"/>
        <v>-7.4100133662819187E-2</v>
      </c>
      <c r="AV739" s="34">
        <f t="shared" si="505"/>
        <v>-2.9035402579141764E-2</v>
      </c>
      <c r="AW739" s="34">
        <f t="shared" si="506"/>
        <v>0.47634246341394826</v>
      </c>
      <c r="AX739" s="34">
        <f t="shared" si="507"/>
        <v>0.10589835358138069</v>
      </c>
      <c r="AY739" s="34">
        <f t="shared" si="508"/>
        <v>-0.11129442340628633</v>
      </c>
      <c r="AZ739" s="34">
        <f t="shared" si="509"/>
        <v>0.64488126574246962</v>
      </c>
      <c r="BA739" s="34">
        <f t="shared" si="510"/>
        <v>-0.73772296456656739</v>
      </c>
      <c r="BB739" s="34">
        <f t="shared" si="511"/>
        <v>-0.35548003061274752</v>
      </c>
      <c r="BC739" s="34">
        <f t="shared" si="512"/>
        <v>-2.8043790218681064</v>
      </c>
      <c r="BD739" s="34">
        <f t="shared" si="513"/>
        <v>-0.94194572775495289</v>
      </c>
      <c r="BE739" s="34">
        <f t="shared" si="514"/>
        <v>-0.48163890614866328</v>
      </c>
      <c r="BF739" s="34">
        <f t="shared" si="515"/>
        <v>0.132520989682507</v>
      </c>
      <c r="BG739" s="34">
        <f t="shared" si="516"/>
        <v>-0.258133953880894</v>
      </c>
      <c r="BH739" s="34">
        <f t="shared" si="517"/>
        <v>-0.11506432621005545</v>
      </c>
      <c r="BI739" s="19">
        <f t="shared" si="524"/>
        <v>-0.53132477501987863</v>
      </c>
      <c r="BJ739" s="19">
        <f t="shared" si="525"/>
        <v>0.29263569875350265</v>
      </c>
      <c r="BK739" s="19">
        <f t="shared" si="526"/>
        <v>-0.57986033131754244</v>
      </c>
      <c r="BL739" s="19">
        <f t="shared" si="527"/>
        <v>6.5349416153483636E-2</v>
      </c>
      <c r="BM739" s="19">
        <f t="shared" si="528"/>
        <v>-0.15309946531885263</v>
      </c>
      <c r="BN739" s="19">
        <f t="shared" si="529"/>
        <v>-9.5560304318806674E-2</v>
      </c>
      <c r="BO739" s="19">
        <f t="shared" si="530"/>
        <v>0.16812090699295767</v>
      </c>
      <c r="BP739" s="19">
        <f t="shared" si="531"/>
        <v>0.16494587467638286</v>
      </c>
      <c r="BQ739" s="19">
        <f t="shared" si="532"/>
        <v>8.1739987349201904E-2</v>
      </c>
      <c r="BR739" s="19">
        <f t="shared" si="533"/>
        <v>-4.8478327171931769E-2</v>
      </c>
      <c r="BS739" s="19">
        <f t="shared" si="534"/>
        <v>-7.8845128165225264E-4</v>
      </c>
      <c r="BT739" s="19">
        <f>IF(AND('[1]Ponderación por derecho'!$B$13&lt;&gt;1,'[1]Ponderación por derecho'!$B$13&lt;&gt;0),"Error ponderación",IFERROR(IF(SUM($BI$1126:$BS$1126)=0,0,SUMPRODUCT($BI$1126:$BS$1126,BI739:BS739)),""))</f>
        <v>0.11391950195153737</v>
      </c>
      <c r="BU739" s="34">
        <f t="shared" si="535"/>
        <v>0.12026476537272071</v>
      </c>
      <c r="BV739" s="16">
        <f t="shared" si="536"/>
        <v>0</v>
      </c>
      <c r="BW739" s="34">
        <f t="shared" si="518"/>
        <v>0.1495779181575474</v>
      </c>
      <c r="BX739" s="34">
        <f t="shared" si="519"/>
        <v>-3.5167364370092886E-2</v>
      </c>
      <c r="BY739" s="34">
        <f t="shared" si="537"/>
        <v>0.73585719375712888</v>
      </c>
      <c r="BZ739" s="34">
        <f t="shared" si="538"/>
        <v>-0.28342258251486113</v>
      </c>
      <c r="CA739" s="19">
        <f t="shared" si="520"/>
        <v>-0.21635244351149299</v>
      </c>
      <c r="CB739" s="16"/>
      <c r="CC739" s="5">
        <f t="shared" si="521"/>
        <v>52287</v>
      </c>
      <c r="CD739" s="6">
        <f t="shared" si="522"/>
        <v>7.5168903355896674E-5</v>
      </c>
      <c r="CE739" s="19">
        <f t="shared" si="539"/>
        <v>1.1601788032005058</v>
      </c>
      <c r="CF739" s="4">
        <f t="shared" si="523"/>
        <v>8.7209368333338695E-5</v>
      </c>
      <c r="CG739" s="3">
        <f>IF('Ponderación por derecho'!$D$20="Error ponderación","",CF739/$CF$1127)</f>
        <v>5.8588706011157735E-5</v>
      </c>
      <c r="CH739" s="39"/>
    </row>
    <row r="740" spans="1:86" ht="18.95" customHeight="1">
      <c r="A740" s="7">
        <v>52317</v>
      </c>
      <c r="B740" s="7" t="s">
        <v>349</v>
      </c>
      <c r="C740" s="7" t="s">
        <v>386</v>
      </c>
      <c r="D740" s="5">
        <v>0</v>
      </c>
      <c r="E740" s="5">
        <v>202</v>
      </c>
      <c r="F740" s="5">
        <v>70.956680000000006</v>
      </c>
      <c r="G740" s="5">
        <v>60.164050000000003</v>
      </c>
      <c r="H740" s="5">
        <v>77.817409999999995</v>
      </c>
      <c r="I740" s="5">
        <v>17.819780000000002</v>
      </c>
      <c r="J740" s="5">
        <v>21.274370000000001</v>
      </c>
      <c r="K740" s="85">
        <v>0</v>
      </c>
      <c r="L740" s="85">
        <v>2.0021000000000001E-3</v>
      </c>
      <c r="M740" s="85">
        <v>2.6621700000000002E-2</v>
      </c>
      <c r="N740" s="85">
        <v>0</v>
      </c>
      <c r="O740" s="85">
        <v>0</v>
      </c>
      <c r="P740" s="85">
        <v>0</v>
      </c>
      <c r="Q740" s="85">
        <v>3.2689999999999998E-4</v>
      </c>
      <c r="R740" s="85">
        <v>0</v>
      </c>
      <c r="S740" s="85">
        <v>0</v>
      </c>
      <c r="T740" s="5">
        <v>0.9830508</v>
      </c>
      <c r="U740" s="5">
        <v>0.19491520000000001</v>
      </c>
      <c r="V740" s="5">
        <v>0.81355929999999999</v>
      </c>
      <c r="W740" s="5">
        <v>0.54237290000000005</v>
      </c>
      <c r="X740" s="5">
        <v>0.56779659999999998</v>
      </c>
      <c r="Y740" s="5">
        <v>0.94915249999999995</v>
      </c>
      <c r="Z740" s="5">
        <v>9.8039200000000007E-2</v>
      </c>
      <c r="AA740" s="5">
        <v>0</v>
      </c>
      <c r="AB740" s="5">
        <v>4.9505E-3</v>
      </c>
      <c r="AC740" s="5">
        <v>0.54530000000000001</v>
      </c>
      <c r="AD740" s="40">
        <v>69782.178217821784</v>
      </c>
      <c r="AE740" s="19">
        <v>0.75377360000000004</v>
      </c>
      <c r="AF740" s="5">
        <v>1</v>
      </c>
      <c r="AG740" s="5">
        <v>0</v>
      </c>
      <c r="AH740" s="32">
        <v>0</v>
      </c>
      <c r="AI740" s="32">
        <v>0</v>
      </c>
      <c r="AJ740" s="32">
        <v>1</v>
      </c>
      <c r="AK740" s="16"/>
      <c r="AL740" s="34">
        <f t="shared" si="495"/>
        <v>9.1581582885965934E-2</v>
      </c>
      <c r="AM740" s="34">
        <f t="shared" si="496"/>
        <v>0.39629517936301245</v>
      </c>
      <c r="AN740" s="34">
        <f t="shared" si="497"/>
        <v>0.4101079744601836</v>
      </c>
      <c r="AO740" s="34">
        <f t="shared" si="498"/>
        <v>-0.16787023900353554</v>
      </c>
      <c r="AP740" s="34">
        <f t="shared" si="499"/>
        <v>-0.26990569704987361</v>
      </c>
      <c r="AQ740" s="34">
        <f t="shared" si="500"/>
        <v>-0.3929029539360685</v>
      </c>
      <c r="AR740" s="34">
        <f t="shared" si="501"/>
        <v>-0.53904839756949241</v>
      </c>
      <c r="AS740" s="34">
        <f t="shared" si="502"/>
        <v>-0.5457015473419311</v>
      </c>
      <c r="AT740" s="34">
        <f t="shared" si="503"/>
        <v>-0.15074875333706975</v>
      </c>
      <c r="AU740" s="34">
        <f t="shared" si="504"/>
        <v>-0.42992876172112682</v>
      </c>
      <c r="AV740" s="34">
        <f t="shared" si="505"/>
        <v>-0.64879765232385067</v>
      </c>
      <c r="AW740" s="34">
        <f t="shared" si="506"/>
        <v>-0.40249287988467064</v>
      </c>
      <c r="AX740" s="34">
        <f t="shared" si="507"/>
        <v>-0.20200785050292994</v>
      </c>
      <c r="AY740" s="34">
        <f t="shared" si="508"/>
        <v>-0.21011422768154267</v>
      </c>
      <c r="AZ740" s="34">
        <f t="shared" si="509"/>
        <v>0.71330230942383843</v>
      </c>
      <c r="BA740" s="34">
        <f t="shared" si="510"/>
        <v>-0.10106712100949113</v>
      </c>
      <c r="BB740" s="34">
        <f t="shared" si="511"/>
        <v>0.32295619564897621</v>
      </c>
      <c r="BC740" s="34">
        <f t="shared" si="512"/>
        <v>-1.0045310466473392</v>
      </c>
      <c r="BD740" s="34">
        <f t="shared" si="513"/>
        <v>-2.8673873500162652</v>
      </c>
      <c r="BE740" s="34">
        <f t="shared" si="514"/>
        <v>1.3358234755060892</v>
      </c>
      <c r="BF740" s="34">
        <f t="shared" si="515"/>
        <v>-3.5312848033708183E-2</v>
      </c>
      <c r="BG740" s="34">
        <f t="shared" si="516"/>
        <v>-0.258133953880894</v>
      </c>
      <c r="BH740" s="34">
        <f t="shared" si="517"/>
        <v>8.3372741713580046E-3</v>
      </c>
      <c r="BI740" s="19">
        <f t="shared" si="524"/>
        <v>-2.7954033495125343E-2</v>
      </c>
      <c r="BJ740" s="19">
        <f t="shared" si="525"/>
        <v>6.0067659147498752E-2</v>
      </c>
      <c r="BK740" s="19">
        <f t="shared" si="526"/>
        <v>-0.48621700370110138</v>
      </c>
      <c r="BL740" s="19">
        <f t="shared" si="527"/>
        <v>-2.9583585225551906E-2</v>
      </c>
      <c r="BM740" s="19">
        <f t="shared" si="528"/>
        <v>-1.1890739362624219</v>
      </c>
      <c r="BN740" s="19">
        <f t="shared" si="529"/>
        <v>0.2595358020227348</v>
      </c>
      <c r="BO740" s="19">
        <f t="shared" si="530"/>
        <v>4.764639684521077E-2</v>
      </c>
      <c r="BP740" s="19">
        <f t="shared" si="531"/>
        <v>-5.5213133808482001E-2</v>
      </c>
      <c r="BQ740" s="19">
        <f t="shared" si="532"/>
        <v>-5.1281830943094971E-2</v>
      </c>
      <c r="BR740" s="19">
        <f t="shared" si="533"/>
        <v>-0.1255555328921569</v>
      </c>
      <c r="BS740" s="19">
        <f t="shared" si="534"/>
        <v>-3.6731790208072913E-2</v>
      </c>
      <c r="BT740" s="19">
        <f>IF(AND('[1]Ponderación por derecho'!$B$13&lt;&gt;1,'[1]Ponderación por derecho'!$B$13&lt;&gt;0),"Error ponderación",IFERROR(IF(SUM($BI$1126:$BS$1126)=0,0,SUMPRODUCT($BI$1126:$BS$1126,BI740:BS740)),""))</f>
        <v>0.11369747085892558</v>
      </c>
      <c r="BU740" s="34">
        <f t="shared" si="535"/>
        <v>0.12004043920863437</v>
      </c>
      <c r="BV740" s="16">
        <f t="shared" si="536"/>
        <v>0</v>
      </c>
      <c r="BW740" s="34">
        <f t="shared" si="518"/>
        <v>0.47671930045050614</v>
      </c>
      <c r="BX740" s="34">
        <f t="shared" si="519"/>
        <v>-4.5621630932942539E-2</v>
      </c>
      <c r="BY740" s="34">
        <f t="shared" si="537"/>
        <v>0.3461456464926651</v>
      </c>
      <c r="BZ740" s="34">
        <f t="shared" si="538"/>
        <v>-0.25908110533674295</v>
      </c>
      <c r="CA740" s="19">
        <f t="shared" si="520"/>
        <v>-0.19785089704639922</v>
      </c>
      <c r="CB740" s="16"/>
      <c r="CC740" s="5">
        <f t="shared" si="521"/>
        <v>52317</v>
      </c>
      <c r="CD740" s="6">
        <f t="shared" si="522"/>
        <v>2.9541086532862118E-5</v>
      </c>
      <c r="CE740" s="19">
        <f t="shared" si="539"/>
        <v>1.5391387699945944</v>
      </c>
      <c r="CF740" s="4">
        <f t="shared" si="523"/>
        <v>4.5467831590493275E-5</v>
      </c>
      <c r="CG740" s="3">
        <f>IF('Ponderación por derecho'!$D$20="Error ponderación","",CF740/$CF$1127)</f>
        <v>3.0546046473333708E-5</v>
      </c>
      <c r="CH740" s="39"/>
    </row>
    <row r="741" spans="1:86" ht="18.95" customHeight="1">
      <c r="A741" s="7">
        <v>52320</v>
      </c>
      <c r="B741" s="7" t="s">
        <v>349</v>
      </c>
      <c r="C741" s="7" t="s">
        <v>385</v>
      </c>
      <c r="D741" s="5">
        <v>0</v>
      </c>
      <c r="E741" s="5">
        <v>517</v>
      </c>
      <c r="F741" s="5">
        <v>67.400499999999994</v>
      </c>
      <c r="G741" s="5">
        <v>54.512120000000003</v>
      </c>
      <c r="H741" s="5">
        <v>71.348849999999999</v>
      </c>
      <c r="I741" s="5">
        <v>14.20599</v>
      </c>
      <c r="J741" s="5">
        <v>23.858419999999999</v>
      </c>
      <c r="K741" s="85">
        <v>7.5509999999999998E-4</v>
      </c>
      <c r="L741" s="85">
        <v>1.01744E-2</v>
      </c>
      <c r="M741" s="85">
        <v>0</v>
      </c>
      <c r="N741" s="85">
        <v>0</v>
      </c>
      <c r="O741" s="85">
        <v>0</v>
      </c>
      <c r="P741" s="85">
        <v>1.0264E-3</v>
      </c>
      <c r="Q741" s="85">
        <v>0</v>
      </c>
      <c r="R741" s="85">
        <v>8.3239999999999996E-4</v>
      </c>
      <c r="S741" s="85">
        <v>0</v>
      </c>
      <c r="T741" s="5">
        <v>0.88797369999999998</v>
      </c>
      <c r="U741" s="5">
        <v>8.5667199999999999E-2</v>
      </c>
      <c r="V741" s="5">
        <v>0.78747940000000005</v>
      </c>
      <c r="W741" s="5">
        <v>0.68204279999999995</v>
      </c>
      <c r="X741" s="5">
        <v>0.73311360000000003</v>
      </c>
      <c r="Y741" s="5">
        <v>0.86985170000000001</v>
      </c>
      <c r="Z741" s="5">
        <v>2.32558E-2</v>
      </c>
      <c r="AA741" s="5">
        <v>0</v>
      </c>
      <c r="AB741" s="5">
        <v>0</v>
      </c>
      <c r="AC741" s="5">
        <v>0.47860000000000003</v>
      </c>
      <c r="AD741" s="40">
        <v>64228.239845261123</v>
      </c>
      <c r="AE741" s="19">
        <v>0.84811320000000001</v>
      </c>
      <c r="AF741" s="5">
        <v>1</v>
      </c>
      <c r="AG741" s="5">
        <v>0</v>
      </c>
      <c r="AH741" s="32">
        <v>0</v>
      </c>
      <c r="AI741" s="32">
        <v>0</v>
      </c>
      <c r="AJ741" s="32">
        <v>1</v>
      </c>
      <c r="AK741" s="16"/>
      <c r="AL741" s="34">
        <f t="shared" si="495"/>
        <v>-0.12549795054949905</v>
      </c>
      <c r="AM741" s="34">
        <f t="shared" si="496"/>
        <v>-0.17144638557771605</v>
      </c>
      <c r="AN741" s="34">
        <f t="shared" si="497"/>
        <v>-0.36769573118508497</v>
      </c>
      <c r="AO741" s="34">
        <f t="shared" si="498"/>
        <v>-0.49042080192762572</v>
      </c>
      <c r="AP741" s="34">
        <f t="shared" si="499"/>
        <v>-7.4732763928992071E-2</v>
      </c>
      <c r="AQ741" s="34">
        <f t="shared" si="500"/>
        <v>-0.37154266297343169</v>
      </c>
      <c r="AR741" s="34">
        <f t="shared" si="501"/>
        <v>-0.25303765164191816</v>
      </c>
      <c r="AS741" s="34">
        <f t="shared" si="502"/>
        <v>-0.95991233330143277</v>
      </c>
      <c r="AT741" s="34">
        <f t="shared" si="503"/>
        <v>-0.15074875333706975</v>
      </c>
      <c r="AU741" s="34">
        <f t="shared" si="504"/>
        <v>-0.42992876172112682</v>
      </c>
      <c r="AV741" s="34">
        <f t="shared" si="505"/>
        <v>-0.62394672984916677</v>
      </c>
      <c r="AW741" s="34">
        <f t="shared" si="506"/>
        <v>-0.41165100414070804</v>
      </c>
      <c r="AX741" s="34">
        <f t="shared" si="507"/>
        <v>-0.17542473332409053</v>
      </c>
      <c r="AY741" s="34">
        <f t="shared" si="508"/>
        <v>-0.21011422768154267</v>
      </c>
      <c r="AZ741" s="34">
        <f t="shared" si="509"/>
        <v>-0.93841139178168209</v>
      </c>
      <c r="BA741" s="34">
        <f t="shared" si="510"/>
        <v>-1.1395197687772394</v>
      </c>
      <c r="BB741" s="34">
        <f t="shared" si="511"/>
        <v>-0.31675850100062752</v>
      </c>
      <c r="BC741" s="34">
        <f t="shared" si="512"/>
        <v>0.55519857566453268</v>
      </c>
      <c r="BD741" s="34">
        <f t="shared" si="513"/>
        <v>-0.88616932975537521</v>
      </c>
      <c r="BE741" s="34">
        <f t="shared" si="514"/>
        <v>0.12330627464825128</v>
      </c>
      <c r="BF741" s="34">
        <f t="shared" si="515"/>
        <v>-0.78349383824966568</v>
      </c>
      <c r="BG741" s="34">
        <f t="shared" si="516"/>
        <v>-0.258133953880894</v>
      </c>
      <c r="BH741" s="34">
        <f t="shared" si="517"/>
        <v>-0.11506432621005545</v>
      </c>
      <c r="BI741" s="19">
        <f t="shared" si="524"/>
        <v>-0.62625272097858531</v>
      </c>
      <c r="BJ741" s="19">
        <f t="shared" si="525"/>
        <v>-0.2470808460734206</v>
      </c>
      <c r="BK741" s="19">
        <f t="shared" si="526"/>
        <v>-0.17673723606213307</v>
      </c>
      <c r="BL741" s="19">
        <f t="shared" si="527"/>
        <v>-0.1381233519432844</v>
      </c>
      <c r="BM741" s="19">
        <f t="shared" si="528"/>
        <v>-0.46361028513516472</v>
      </c>
      <c r="BN741" s="19">
        <f t="shared" si="529"/>
        <v>-0.20871280191680486</v>
      </c>
      <c r="BO741" s="19">
        <f t="shared" si="530"/>
        <v>-0.6134943992833386</v>
      </c>
      <c r="BP741" s="19">
        <f t="shared" si="531"/>
        <v>-0.15046134193679478</v>
      </c>
      <c r="BQ741" s="19">
        <f t="shared" si="532"/>
        <v>-0.37303533882690249</v>
      </c>
      <c r="BR741" s="19">
        <f t="shared" si="533"/>
        <v>-0.19791537737064524</v>
      </c>
      <c r="BS741" s="19">
        <f t="shared" si="534"/>
        <v>-0.15022550148036573</v>
      </c>
      <c r="BT741" s="19">
        <f>IF(AND('[1]Ponderación por derecho'!$B$13&lt;&gt;1,'[1]Ponderación por derecho'!$B$13&lt;&gt;0),"Error ponderación",IFERROR(IF(SUM($BI$1126:$BS$1126)=0,0,SUMPRODUCT($BI$1126:$BS$1126,BI741:BS741)),""))</f>
        <v>-0.41877720943139485</v>
      </c>
      <c r="BU741" s="34">
        <f t="shared" si="535"/>
        <v>-0.41793827853552412</v>
      </c>
      <c r="BV741" s="16">
        <f t="shared" si="536"/>
        <v>0</v>
      </c>
      <c r="BW741" s="34">
        <f t="shared" si="518"/>
        <v>-0.48878203578579416</v>
      </c>
      <c r="BX741" s="34">
        <f t="shared" si="519"/>
        <v>-4.5934327378131683E-2</v>
      </c>
      <c r="BY741" s="34">
        <f t="shared" si="537"/>
        <v>0.73585719375712888</v>
      </c>
      <c r="BZ741" s="34">
        <f t="shared" si="538"/>
        <v>-6.7046943531067701E-2</v>
      </c>
      <c r="CA741" s="19">
        <f t="shared" si="520"/>
        <v>-5.1888967885955775E-2</v>
      </c>
      <c r="CB741" s="16"/>
      <c r="CC741" s="5">
        <f t="shared" si="521"/>
        <v>52320</v>
      </c>
      <c r="CD741" s="6">
        <f t="shared" si="522"/>
        <v>7.5607632363810468E-5</v>
      </c>
      <c r="CE741" s="19">
        <f t="shared" si="539"/>
        <v>1.0050792518695653</v>
      </c>
      <c r="CF741" s="4">
        <f t="shared" si="523"/>
        <v>7.5991662571847754E-5</v>
      </c>
      <c r="CG741" s="3">
        <f>IF('Ponderación por derecho'!$D$20="Error ponderación","",CF741/$CF$1127)</f>
        <v>5.1052464463488888E-5</v>
      </c>
      <c r="CH741" s="39"/>
    </row>
    <row r="742" spans="1:86" ht="18.95" customHeight="1">
      <c r="A742" s="7">
        <v>52323</v>
      </c>
      <c r="B742" s="7" t="s">
        <v>349</v>
      </c>
      <c r="C742" s="7" t="s">
        <v>384</v>
      </c>
      <c r="D742" s="5">
        <v>0</v>
      </c>
      <c r="E742" s="5">
        <v>108</v>
      </c>
      <c r="F742" s="5">
        <v>65.18741</v>
      </c>
      <c r="G742" s="5">
        <v>48.382840000000002</v>
      </c>
      <c r="H742" s="5">
        <v>75.31353</v>
      </c>
      <c r="I742" s="5">
        <v>23.86139</v>
      </c>
      <c r="J742" s="5">
        <v>21.887789999999999</v>
      </c>
      <c r="K742" s="85">
        <v>1.0843999999999999E-2</v>
      </c>
      <c r="L742" s="85">
        <v>1.31643E-2</v>
      </c>
      <c r="M742" s="85">
        <v>8.7833599999999998E-2</v>
      </c>
      <c r="N742" s="85">
        <v>0</v>
      </c>
      <c r="O742" s="85">
        <v>0.1092636</v>
      </c>
      <c r="P742" s="85">
        <v>2.4957E-3</v>
      </c>
      <c r="Q742" s="85">
        <v>9.3301300000000004E-2</v>
      </c>
      <c r="R742" s="85">
        <v>6.9423999999999996E-3</v>
      </c>
      <c r="S742" s="85">
        <v>3.1746000000000001E-3</v>
      </c>
      <c r="T742" s="5">
        <v>0.99130430000000003</v>
      </c>
      <c r="U742" s="5">
        <v>0.15652170000000001</v>
      </c>
      <c r="V742" s="5">
        <v>0.79130429999999996</v>
      </c>
      <c r="W742" s="5">
        <v>0.54782609999999998</v>
      </c>
      <c r="X742" s="5">
        <v>0.72173920000000003</v>
      </c>
      <c r="Y742" s="5">
        <v>0.83478260000000004</v>
      </c>
      <c r="Z742" s="5">
        <v>8.4745799999999996E-2</v>
      </c>
      <c r="AA742" s="5">
        <v>0</v>
      </c>
      <c r="AB742" s="5">
        <v>0</v>
      </c>
      <c r="AC742" s="5">
        <v>0.5353</v>
      </c>
      <c r="AD742" s="40">
        <v>146175.92592592593</v>
      </c>
      <c r="AE742" s="19">
        <v>0.84811320000000001</v>
      </c>
      <c r="AF742" s="5">
        <v>0</v>
      </c>
      <c r="AG742" s="5">
        <v>0</v>
      </c>
      <c r="AH742" s="32">
        <v>0</v>
      </c>
      <c r="AI742" s="32">
        <v>0</v>
      </c>
      <c r="AJ742" s="32">
        <v>1</v>
      </c>
      <c r="AK742" s="16"/>
      <c r="AL742" s="34">
        <f t="shared" si="495"/>
        <v>-0.26059137794931858</v>
      </c>
      <c r="AM742" s="34">
        <f t="shared" si="496"/>
        <v>-0.7871381968987885</v>
      </c>
      <c r="AN742" s="34">
        <f t="shared" si="497"/>
        <v>0.10903213339338164</v>
      </c>
      <c r="AO742" s="34">
        <f t="shared" si="498"/>
        <v>0.37137656462030844</v>
      </c>
      <c r="AP742" s="34">
        <f t="shared" si="499"/>
        <v>-0.22357417071136979</v>
      </c>
      <c r="AQ742" s="34">
        <f t="shared" si="500"/>
        <v>-8.6147563658179993E-2</v>
      </c>
      <c r="AR742" s="34">
        <f t="shared" si="501"/>
        <v>-0.14839837882412457</v>
      </c>
      <c r="AS742" s="34">
        <f t="shared" si="502"/>
        <v>0.40670304023415998</v>
      </c>
      <c r="AT742" s="34">
        <f t="shared" si="503"/>
        <v>-0.15074875333706975</v>
      </c>
      <c r="AU742" s="34">
        <f t="shared" si="504"/>
        <v>2.3458424379070273</v>
      </c>
      <c r="AV742" s="34">
        <f t="shared" si="505"/>
        <v>-0.58837243094810177</v>
      </c>
      <c r="AW742" s="34">
        <f t="shared" si="506"/>
        <v>2.2021908393888765</v>
      </c>
      <c r="AX742" s="34">
        <f t="shared" si="507"/>
        <v>1.9701222902133369E-2</v>
      </c>
      <c r="AY742" s="34">
        <f t="shared" si="508"/>
        <v>-8.6857371382537171E-2</v>
      </c>
      <c r="AZ742" s="34">
        <f t="shared" si="509"/>
        <v>0.85668509069188092</v>
      </c>
      <c r="BA742" s="34">
        <f t="shared" si="510"/>
        <v>-0.46601505353064515</v>
      </c>
      <c r="BB742" s="34">
        <f t="shared" si="511"/>
        <v>-0.22293740723818911</v>
      </c>
      <c r="BC742" s="34">
        <f t="shared" si="512"/>
        <v>-0.94363376257689158</v>
      </c>
      <c r="BD742" s="34">
        <f t="shared" si="513"/>
        <v>-1.0224842051139618</v>
      </c>
      <c r="BE742" s="34">
        <f t="shared" si="514"/>
        <v>-0.41290378841042641</v>
      </c>
      <c r="BF742" s="34">
        <f t="shared" si="515"/>
        <v>-0.16830852856356932</v>
      </c>
      <c r="BG742" s="34">
        <f t="shared" si="516"/>
        <v>-0.258133953880894</v>
      </c>
      <c r="BH742" s="34">
        <f t="shared" si="517"/>
        <v>-0.11506432621005545</v>
      </c>
      <c r="BI742" s="19">
        <f t="shared" si="524"/>
        <v>-0.14771016126514783</v>
      </c>
      <c r="BJ742" s="19">
        <f t="shared" si="525"/>
        <v>-0.3861579943203674</v>
      </c>
      <c r="BK742" s="19">
        <f t="shared" si="526"/>
        <v>-0.26584070009735006</v>
      </c>
      <c r="BL742" s="19">
        <f t="shared" si="527"/>
        <v>-0.20567006564319418</v>
      </c>
      <c r="BM742" s="19">
        <f t="shared" si="528"/>
        <v>0.36659468736056522</v>
      </c>
      <c r="BN742" s="19">
        <f t="shared" si="529"/>
        <v>-0.42062253243594894</v>
      </c>
      <c r="BO742" s="19">
        <f t="shared" si="530"/>
        <v>1.1434174982336887</v>
      </c>
      <c r="BP742" s="19">
        <f t="shared" si="531"/>
        <v>-0.12044507752359261</v>
      </c>
      <c r="BQ742" s="19">
        <f t="shared" si="532"/>
        <v>-0.17191909263180838</v>
      </c>
      <c r="BR742" s="19">
        <f t="shared" si="533"/>
        <v>-0.20186090107091656</v>
      </c>
      <c r="BS742" s="19">
        <f t="shared" si="534"/>
        <v>-0.15417102518063708</v>
      </c>
      <c r="BT742" s="19">
        <f>IF(AND('[1]Ponderación por derecho'!$B$13&lt;&gt;1,'[1]Ponderación por derecho'!$B$13&lt;&gt;0),"Error ponderación",IFERROR(IF(SUM($BI$1126:$BS$1126)=0,0,SUMPRODUCT($BI$1126:$BS$1126,BI742:BS742)),""))</f>
        <v>0.3682903905219862</v>
      </c>
      <c r="BU742" s="34">
        <f t="shared" si="535"/>
        <v>0.37726501257688794</v>
      </c>
      <c r="BV742" s="16">
        <f t="shared" si="536"/>
        <v>0</v>
      </c>
      <c r="BW742" s="34">
        <f t="shared" si="518"/>
        <v>0.33196647642707267</v>
      </c>
      <c r="BX742" s="34">
        <f t="shared" si="519"/>
        <v>-4.1320529310889961E-2</v>
      </c>
      <c r="BY742" s="34">
        <f t="shared" si="537"/>
        <v>0.73585719375712888</v>
      </c>
      <c r="BZ742" s="34">
        <f t="shared" si="538"/>
        <v>-0.34216771362443721</v>
      </c>
      <c r="CA742" s="19">
        <f t="shared" si="520"/>
        <v>-0.26100362736811189</v>
      </c>
      <c r="CB742" s="16"/>
      <c r="CC742" s="5">
        <f t="shared" si="521"/>
        <v>52323</v>
      </c>
      <c r="CD742" s="6">
        <f t="shared" si="522"/>
        <v>1.579424428489658E-5</v>
      </c>
      <c r="CE742" s="19">
        <f t="shared" si="539"/>
        <v>1.3323395044842568</v>
      </c>
      <c r="CF742" s="4">
        <f t="shared" si="523"/>
        <v>2.1043295604242414E-5</v>
      </c>
      <c r="CG742" s="3">
        <f>IF('Ponderación por derecho'!$D$20="Error ponderación","",CF742/$CF$1127)</f>
        <v>1.413723643714926E-5</v>
      </c>
      <c r="CH742" s="39"/>
    </row>
    <row r="743" spans="1:86" ht="18.95" customHeight="1">
      <c r="A743" s="7">
        <v>52352</v>
      </c>
      <c r="B743" s="7" t="s">
        <v>349</v>
      </c>
      <c r="C743" s="7" t="s">
        <v>383</v>
      </c>
      <c r="D743" s="5">
        <v>0</v>
      </c>
      <c r="E743" s="5">
        <v>412</v>
      </c>
      <c r="F743" s="5">
        <v>73.079859999999996</v>
      </c>
      <c r="G743" s="5">
        <v>53.33334</v>
      </c>
      <c r="H743" s="5">
        <v>75.777780000000007</v>
      </c>
      <c r="I743" s="5">
        <v>19.382719999999999</v>
      </c>
      <c r="J743" s="5">
        <v>28.760490000000001</v>
      </c>
      <c r="K743" s="85">
        <v>1.8951E-3</v>
      </c>
      <c r="L743" s="85">
        <v>8.0254999999999996E-3</v>
      </c>
      <c r="M743" s="85">
        <v>0.1702573</v>
      </c>
      <c r="N743" s="85">
        <v>0</v>
      </c>
      <c r="O743" s="85">
        <v>6.7840000000000001E-4</v>
      </c>
      <c r="P743" s="85">
        <v>3.6992299999999999E-2</v>
      </c>
      <c r="Q743" s="85">
        <v>3.1083599999999999E-2</v>
      </c>
      <c r="R743" s="85">
        <v>6.8059999999999996E-4</v>
      </c>
      <c r="S743" s="85">
        <v>0</v>
      </c>
      <c r="T743" s="5">
        <v>0.97515529999999995</v>
      </c>
      <c r="U743" s="5">
        <v>0.16977229999999999</v>
      </c>
      <c r="V743" s="5">
        <v>0.78881990000000002</v>
      </c>
      <c r="W743" s="5">
        <v>0.56107660000000004</v>
      </c>
      <c r="X743" s="5">
        <v>0.6459627</v>
      </c>
      <c r="Y743" s="5">
        <v>0.79089030000000005</v>
      </c>
      <c r="Z743" s="5">
        <v>1.7340999999999999E-2</v>
      </c>
      <c r="AA743" s="5">
        <v>0</v>
      </c>
      <c r="AB743" s="5">
        <v>0</v>
      </c>
      <c r="AC743" s="5">
        <v>0.55869999999999997</v>
      </c>
      <c r="AD743" s="40">
        <v>570123.78640776698</v>
      </c>
      <c r="AE743" s="19">
        <v>0.4</v>
      </c>
      <c r="AF743" s="5">
        <v>0</v>
      </c>
      <c r="AG743" s="5">
        <v>0</v>
      </c>
      <c r="AH743" s="32">
        <v>0</v>
      </c>
      <c r="AI743" s="32">
        <v>0</v>
      </c>
      <c r="AJ743" s="32">
        <v>1</v>
      </c>
      <c r="AK743" s="16"/>
      <c r="AL743" s="34">
        <f t="shared" si="495"/>
        <v>0.22118664331583929</v>
      </c>
      <c r="AM743" s="34">
        <f t="shared" si="496"/>
        <v>-0.28985592035978763</v>
      </c>
      <c r="AN743" s="34">
        <f t="shared" si="497"/>
        <v>0.16485527955664231</v>
      </c>
      <c r="AO743" s="34">
        <f t="shared" si="498"/>
        <v>-2.8369278290108234E-2</v>
      </c>
      <c r="AP743" s="34">
        <f t="shared" si="499"/>
        <v>0.29551989382294036</v>
      </c>
      <c r="AQ743" s="34">
        <f t="shared" si="500"/>
        <v>-0.33929430951374956</v>
      </c>
      <c r="AR743" s="34">
        <f t="shared" si="501"/>
        <v>-0.32824395732376588</v>
      </c>
      <c r="AS743" s="34">
        <f t="shared" si="502"/>
        <v>1.6891450164674653</v>
      </c>
      <c r="AT743" s="34">
        <f t="shared" si="503"/>
        <v>-0.15074875333706975</v>
      </c>
      <c r="AU743" s="34">
        <f t="shared" si="504"/>
        <v>-0.41269444780663256</v>
      </c>
      <c r="AV743" s="34">
        <f t="shared" si="505"/>
        <v>0.24685002836618253</v>
      </c>
      <c r="AW743" s="34">
        <f t="shared" si="506"/>
        <v>0.45915802346701218</v>
      </c>
      <c r="AX743" s="34">
        <f t="shared" si="507"/>
        <v>-0.18027254349678132</v>
      </c>
      <c r="AY743" s="34">
        <f t="shared" si="508"/>
        <v>-0.21011422768154267</v>
      </c>
      <c r="AZ743" s="34">
        <f t="shared" si="509"/>
        <v>0.57613883338314853</v>
      </c>
      <c r="BA743" s="34">
        <f t="shared" si="510"/>
        <v>-0.34006198661398496</v>
      </c>
      <c r="BB743" s="34">
        <f t="shared" si="511"/>
        <v>-0.28387733386199682</v>
      </c>
      <c r="BC743" s="34">
        <f t="shared" si="512"/>
        <v>-0.79566202807687725</v>
      </c>
      <c r="BD743" s="34">
        <f t="shared" si="513"/>
        <v>-1.9306168672860273</v>
      </c>
      <c r="BE743" s="34">
        <f t="shared" si="514"/>
        <v>-1.0840214661036214</v>
      </c>
      <c r="BF743" s="34">
        <f t="shared" si="515"/>
        <v>-0.84266928254518247</v>
      </c>
      <c r="BG743" s="34">
        <f t="shared" si="516"/>
        <v>-0.258133953880894</v>
      </c>
      <c r="BH743" s="34">
        <f t="shared" si="517"/>
        <v>-0.11506432621005545</v>
      </c>
      <c r="BI743" s="19">
        <f t="shared" si="524"/>
        <v>-0.17150033885703073</v>
      </c>
      <c r="BJ743" s="19">
        <f t="shared" si="525"/>
        <v>-0.30065907051518348</v>
      </c>
      <c r="BK743" s="19">
        <f t="shared" si="526"/>
        <v>0.37155654390214243</v>
      </c>
      <c r="BL743" s="19">
        <f t="shared" si="527"/>
        <v>3.5218944989384771E-2</v>
      </c>
      <c r="BM743" s="19">
        <f t="shared" si="528"/>
        <v>-0.68259714042323993</v>
      </c>
      <c r="BN743" s="19">
        <f t="shared" si="529"/>
        <v>-0.20532826480719987</v>
      </c>
      <c r="BO743" s="19">
        <f t="shared" si="530"/>
        <v>0.33564252618668416</v>
      </c>
      <c r="BP743" s="19">
        <f t="shared" si="531"/>
        <v>2.0457049909528985E-2</v>
      </c>
      <c r="BQ743" s="19">
        <f t="shared" si="532"/>
        <v>-0.27719895563696195</v>
      </c>
      <c r="BR743" s="19">
        <f t="shared" si="533"/>
        <v>-8.2353846082199131E-2</v>
      </c>
      <c r="BS743" s="19">
        <f t="shared" si="534"/>
        <v>-3.4663970191919614E-2</v>
      </c>
      <c r="BT743" s="19">
        <f>IF(AND('[1]Ponderación por derecho'!$B$13&lt;&gt;1,'[1]Ponderación por derecho'!$B$13&lt;&gt;0),"Error ponderación",IFERROR(IF(SUM($BI$1126:$BS$1126)=0,0,SUMPRODUCT($BI$1126:$BS$1126,BI743:BS743)),""))</f>
        <v>4.6090969548145427E-2</v>
      </c>
      <c r="BU743" s="34">
        <f t="shared" si="535"/>
        <v>5.173510895985739E-2</v>
      </c>
      <c r="BV743" s="16">
        <f t="shared" si="536"/>
        <v>0</v>
      </c>
      <c r="BW743" s="34">
        <f t="shared" si="518"/>
        <v>0.67068808464190632</v>
      </c>
      <c r="BX743" s="34">
        <f t="shared" si="519"/>
        <v>-1.7451523206471219E-2</v>
      </c>
      <c r="BY743" s="34">
        <f t="shared" si="537"/>
        <v>-1.1152730688434138</v>
      </c>
      <c r="BZ743" s="34">
        <f t="shared" si="538"/>
        <v>0.15401216913599292</v>
      </c>
      <c r="CA743" s="19">
        <f t="shared" si="520"/>
        <v>0.11613433713427845</v>
      </c>
      <c r="CB743" s="16"/>
      <c r="CC743" s="5">
        <f t="shared" si="521"/>
        <v>52352</v>
      </c>
      <c r="CD743" s="6">
        <f t="shared" si="522"/>
        <v>6.0252117086827686E-5</v>
      </c>
      <c r="CE743" s="19">
        <f t="shared" si="539"/>
        <v>1.5027339103127995</v>
      </c>
      <c r="CF743" s="4">
        <f t="shared" si="523"/>
        <v>9.054289951451321E-5</v>
      </c>
      <c r="CG743" s="3">
        <f>IF('Ponderación por derecho'!$D$20="Error ponderación","",CF743/$CF$1127)</f>
        <v>6.08282277745346E-5</v>
      </c>
      <c r="CH743" s="39"/>
    </row>
    <row r="744" spans="1:86" ht="18.95" customHeight="1">
      <c r="A744" s="7">
        <v>52354</v>
      </c>
      <c r="B744" s="7" t="s">
        <v>349</v>
      </c>
      <c r="C744" s="7" t="s">
        <v>382</v>
      </c>
      <c r="D744" s="5">
        <v>0</v>
      </c>
      <c r="E744" s="5">
        <v>357</v>
      </c>
      <c r="F744" s="5">
        <v>70.81044</v>
      </c>
      <c r="G744" s="5">
        <v>54.230559999999997</v>
      </c>
      <c r="H744" s="5">
        <v>74.881010000000003</v>
      </c>
      <c r="I744" s="5">
        <v>20.650449999999999</v>
      </c>
      <c r="J744" s="5">
        <v>26.017980000000001</v>
      </c>
      <c r="K744" s="85">
        <v>6.2703999999999998E-3</v>
      </c>
      <c r="L744" s="85">
        <v>1.6995000000000001E-3</v>
      </c>
      <c r="M744" s="85">
        <v>0.47447060000000002</v>
      </c>
      <c r="N744" s="85">
        <v>0</v>
      </c>
      <c r="O744" s="85">
        <v>3.5853999999999999E-3</v>
      </c>
      <c r="P744" s="85">
        <v>2.2299699999999999E-2</v>
      </c>
      <c r="Q744" s="85">
        <v>2.4666000000000002E-3</v>
      </c>
      <c r="R744" s="85">
        <v>0</v>
      </c>
      <c r="S744" s="85">
        <v>0</v>
      </c>
      <c r="T744" s="5">
        <v>0.76497700000000002</v>
      </c>
      <c r="U744" s="5">
        <v>0.1013825</v>
      </c>
      <c r="V744" s="5">
        <v>0.69815669999999996</v>
      </c>
      <c r="W744" s="5">
        <v>0.51152070000000005</v>
      </c>
      <c r="X744" s="5">
        <v>0.82949309999999998</v>
      </c>
      <c r="Y744" s="5">
        <v>0.90322579999999997</v>
      </c>
      <c r="Z744" s="5">
        <v>0.28033469999999999</v>
      </c>
      <c r="AA744" s="5">
        <v>0</v>
      </c>
      <c r="AB744" s="5">
        <v>0</v>
      </c>
      <c r="AC744" s="5">
        <v>0.41149999999999998</v>
      </c>
      <c r="AD744" s="40">
        <v>469271.70868347341</v>
      </c>
      <c r="AE744" s="19">
        <v>0.96603779999999995</v>
      </c>
      <c r="AF744" s="5">
        <v>0</v>
      </c>
      <c r="AG744" s="5">
        <v>0</v>
      </c>
      <c r="AH744" s="32">
        <v>0</v>
      </c>
      <c r="AI744" s="32">
        <v>0</v>
      </c>
      <c r="AJ744" s="32">
        <v>1</v>
      </c>
      <c r="AK744" s="16"/>
      <c r="AL744" s="34">
        <f t="shared" si="495"/>
        <v>8.2654669464934494E-2</v>
      </c>
      <c r="AM744" s="34">
        <f t="shared" si="496"/>
        <v>-0.19972934644678464</v>
      </c>
      <c r="AN744" s="34">
        <f t="shared" si="497"/>
        <v>5.7024320407850215E-2</v>
      </c>
      <c r="AO744" s="34">
        <f t="shared" si="498"/>
        <v>8.478257202099361E-2</v>
      </c>
      <c r="AP744" s="34">
        <f t="shared" si="499"/>
        <v>8.837849918531758E-2</v>
      </c>
      <c r="AQ744" s="34">
        <f t="shared" si="500"/>
        <v>-0.2155256946960766</v>
      </c>
      <c r="AR744" s="34">
        <f t="shared" si="501"/>
        <v>-0.54963866612518475</v>
      </c>
      <c r="AS744" s="34">
        <f t="shared" si="502"/>
        <v>6.4224426680950355</v>
      </c>
      <c r="AT744" s="34">
        <f t="shared" si="503"/>
        <v>-0.15074875333706975</v>
      </c>
      <c r="AU744" s="34">
        <f t="shared" si="504"/>
        <v>-0.33884399003918719</v>
      </c>
      <c r="AV744" s="34">
        <f t="shared" si="505"/>
        <v>-0.10888327595137499</v>
      </c>
      <c r="AW744" s="34">
        <f t="shared" si="506"/>
        <v>-0.34254904852754858</v>
      </c>
      <c r="AX744" s="34">
        <f t="shared" si="507"/>
        <v>-0.20200785050292994</v>
      </c>
      <c r="AY744" s="34">
        <f t="shared" si="508"/>
        <v>-0.21011422768154267</v>
      </c>
      <c r="AZ744" s="34">
        <f t="shared" si="509"/>
        <v>-3.0751544623324762</v>
      </c>
      <c r="BA744" s="34">
        <f t="shared" si="510"/>
        <v>-0.99013859113129166</v>
      </c>
      <c r="BB744" s="34">
        <f t="shared" si="511"/>
        <v>-2.5077578504775717</v>
      </c>
      <c r="BC744" s="34">
        <f t="shared" si="512"/>
        <v>-1.3490654828679591</v>
      </c>
      <c r="BD744" s="34">
        <f t="shared" si="513"/>
        <v>0.26887704892155651</v>
      </c>
      <c r="BE744" s="34">
        <f t="shared" si="514"/>
        <v>0.63359961737807935</v>
      </c>
      <c r="BF744" s="34">
        <f t="shared" si="515"/>
        <v>1.7884879914829901</v>
      </c>
      <c r="BG744" s="34">
        <f t="shared" si="516"/>
        <v>-0.258133953880894</v>
      </c>
      <c r="BH744" s="34">
        <f t="shared" si="517"/>
        <v>-0.11506432621005545</v>
      </c>
      <c r="BI744" s="19">
        <f t="shared" si="524"/>
        <v>-0.38287998847317267</v>
      </c>
      <c r="BJ744" s="19">
        <f t="shared" si="525"/>
        <v>-1.0857086210165137</v>
      </c>
      <c r="BK744" s="19">
        <f t="shared" si="526"/>
        <v>1.7186772848973371</v>
      </c>
      <c r="BL744" s="19">
        <f t="shared" si="527"/>
        <v>-3.4047041936067626E-2</v>
      </c>
      <c r="BM744" s="19">
        <f t="shared" si="528"/>
        <v>6.1371860225623021E-3</v>
      </c>
      <c r="BN744" s="19">
        <f t="shared" si="529"/>
        <v>0.20245700363054628</v>
      </c>
      <c r="BO744" s="19">
        <f t="shared" si="530"/>
        <v>-1.1109736462796771</v>
      </c>
      <c r="BP744" s="19">
        <f t="shared" si="531"/>
        <v>-5.9676590518997721E-2</v>
      </c>
      <c r="BQ744" s="19">
        <f t="shared" si="532"/>
        <v>0.55367614442212731</v>
      </c>
      <c r="BR744" s="19">
        <f t="shared" si="533"/>
        <v>-0.12853117069916739</v>
      </c>
      <c r="BS744" s="19">
        <f t="shared" si="534"/>
        <v>-8.0841294808887867E-2</v>
      </c>
      <c r="BT744" s="19">
        <f>IF(AND('[1]Ponderación por derecho'!$B$13&lt;&gt;1,'[1]Ponderación por derecho'!$B$13&lt;&gt;0),"Error ponderación",IFERROR(IF(SUM($BI$1126:$BS$1126)=0,0,SUMPRODUCT($BI$1126:$BS$1126,BI744:BS744)),""))</f>
        <v>-0.71189144625397738</v>
      </c>
      <c r="BU744" s="34">
        <f t="shared" si="535"/>
        <v>-0.71408235282727051</v>
      </c>
      <c r="BV744" s="16">
        <f t="shared" si="536"/>
        <v>0</v>
      </c>
      <c r="BW744" s="34">
        <f t="shared" si="518"/>
        <v>-1.4600734849830328</v>
      </c>
      <c r="BX744" s="34">
        <f t="shared" si="519"/>
        <v>-2.3129671590351522E-2</v>
      </c>
      <c r="BY744" s="34">
        <f t="shared" si="537"/>
        <v>1.2229970409320479</v>
      </c>
      <c r="BZ744" s="34">
        <f t="shared" si="538"/>
        <v>8.6735371880445486E-2</v>
      </c>
      <c r="CA744" s="19">
        <f t="shared" si="520"/>
        <v>6.4998377663209386E-2</v>
      </c>
      <c r="CB744" s="16"/>
      <c r="CC744" s="5">
        <f t="shared" si="521"/>
        <v>52354</v>
      </c>
      <c r="CD744" s="6">
        <f t="shared" si="522"/>
        <v>5.220875194174147E-5</v>
      </c>
      <c r="CE744" s="19">
        <f t="shared" si="539"/>
        <v>0.49169760230040832</v>
      </c>
      <c r="CF744" s="4">
        <f t="shared" si="523"/>
        <v>2.5670918148851069E-5</v>
      </c>
      <c r="CG744" s="3">
        <f>IF('Ponderación por derecho'!$D$20="Error ponderación","",CF744/$CF$1127)</f>
        <v>1.7246150329981977E-5</v>
      </c>
      <c r="CH744" s="39"/>
    </row>
    <row r="745" spans="1:86" ht="18.95" customHeight="1">
      <c r="A745" s="7">
        <v>52356</v>
      </c>
      <c r="B745" s="7" t="s">
        <v>349</v>
      </c>
      <c r="C745" s="7" t="s">
        <v>381</v>
      </c>
      <c r="D745" s="5">
        <v>0</v>
      </c>
      <c r="E745" s="5">
        <v>9761</v>
      </c>
      <c r="F745" s="5">
        <v>60.686010000000003</v>
      </c>
      <c r="G745" s="5">
        <v>45.75</v>
      </c>
      <c r="H745" s="5">
        <v>69.291939999999997</v>
      </c>
      <c r="I745" s="5">
        <v>28.836970000000001</v>
      </c>
      <c r="J745" s="5">
        <v>17.530460000000001</v>
      </c>
      <c r="K745" s="85">
        <v>1.1501E-3</v>
      </c>
      <c r="L745" s="85">
        <v>1.142E-3</v>
      </c>
      <c r="M745" s="85">
        <v>2.359E-3</v>
      </c>
      <c r="N745" s="85">
        <v>6.1129999999999995E-4</v>
      </c>
      <c r="O745" s="85">
        <v>9.8219999999999991E-4</v>
      </c>
      <c r="P745" s="85">
        <v>7.2630000000000004E-4</v>
      </c>
      <c r="Q745" s="85">
        <v>6.2830000000000004E-4</v>
      </c>
      <c r="R745" s="85">
        <v>3.3629999999999999E-4</v>
      </c>
      <c r="S745" s="85">
        <v>3.8999999999999999E-4</v>
      </c>
      <c r="T745" s="5">
        <v>0.85740050000000001</v>
      </c>
      <c r="U745" s="5">
        <v>0.17891070000000001</v>
      </c>
      <c r="V745" s="5">
        <v>0.79331490000000005</v>
      </c>
      <c r="W745" s="5">
        <v>0.62390290000000004</v>
      </c>
      <c r="X745" s="5">
        <v>0.79247330000000005</v>
      </c>
      <c r="Y745" s="5">
        <v>0.94613440000000004</v>
      </c>
      <c r="Z745" s="5">
        <v>5.3682000000000001E-2</v>
      </c>
      <c r="AA745" s="5">
        <v>3.2271299999999999E-3</v>
      </c>
      <c r="AB745" s="5">
        <v>6.1468999999999998E-4</v>
      </c>
      <c r="AC745" s="5">
        <v>0.59660000000000002</v>
      </c>
      <c r="AD745" s="40">
        <v>10637.024894990267</v>
      </c>
      <c r="AE745" s="19">
        <v>0</v>
      </c>
      <c r="AF745" s="5">
        <v>1</v>
      </c>
      <c r="AG745" s="5">
        <v>0</v>
      </c>
      <c r="AH745" s="32">
        <v>0</v>
      </c>
      <c r="AI745" s="32">
        <v>0</v>
      </c>
      <c r="AJ745" s="32">
        <v>1</v>
      </c>
      <c r="AK745" s="16"/>
      <c r="AL745" s="34">
        <f t="shared" si="495"/>
        <v>-0.53536987954552528</v>
      </c>
      <c r="AM745" s="34">
        <f t="shared" si="496"/>
        <v>-1.0516093955581047</v>
      </c>
      <c r="AN745" s="34">
        <f t="shared" si="497"/>
        <v>-0.61502623753871111</v>
      </c>
      <c r="AO745" s="34">
        <f t="shared" si="498"/>
        <v>0.81547434835257959</v>
      </c>
      <c r="AP745" s="34">
        <f t="shared" si="499"/>
        <v>-0.55268269286675031</v>
      </c>
      <c r="AQ745" s="34">
        <f t="shared" si="500"/>
        <v>-0.36036889137994538</v>
      </c>
      <c r="AR745" s="34">
        <f t="shared" si="501"/>
        <v>-0.56914981853694424</v>
      </c>
      <c r="AS745" s="34">
        <f t="shared" si="502"/>
        <v>-0.92320831950522642</v>
      </c>
      <c r="AT745" s="34">
        <f t="shared" si="503"/>
        <v>-0.13672193666341978</v>
      </c>
      <c r="AU745" s="34">
        <f t="shared" si="504"/>
        <v>-0.40497660498938109</v>
      </c>
      <c r="AV745" s="34">
        <f t="shared" si="505"/>
        <v>-0.63121267084161869</v>
      </c>
      <c r="AW745" s="34">
        <f t="shared" si="506"/>
        <v>-0.39404913974771849</v>
      </c>
      <c r="AX745" s="34">
        <f t="shared" si="507"/>
        <v>-0.19126793903339159</v>
      </c>
      <c r="AY745" s="34">
        <f t="shared" si="508"/>
        <v>-0.19497210774308993</v>
      </c>
      <c r="AZ745" s="34">
        <f t="shared" si="509"/>
        <v>-1.4695400581976388</v>
      </c>
      <c r="BA745" s="34">
        <f t="shared" si="510"/>
        <v>-0.25319727809427922</v>
      </c>
      <c r="BB745" s="34">
        <f t="shared" si="511"/>
        <v>-0.17361933588501097</v>
      </c>
      <c r="BC745" s="34">
        <f t="shared" si="512"/>
        <v>-9.406461037805719E-2</v>
      </c>
      <c r="BD745" s="34">
        <f t="shared" si="513"/>
        <v>-0.1747814669386028</v>
      </c>
      <c r="BE745" s="34">
        <f t="shared" si="514"/>
        <v>1.2896764232202493</v>
      </c>
      <c r="BF745" s="34">
        <f t="shared" si="515"/>
        <v>-0.4790906626183255</v>
      </c>
      <c r="BG745" s="34">
        <f t="shared" si="516"/>
        <v>-5.8754754521694527E-3</v>
      </c>
      <c r="BH745" s="34">
        <f t="shared" si="517"/>
        <v>-9.9741888125326417E-2</v>
      </c>
      <c r="BI745" s="19">
        <f t="shared" si="524"/>
        <v>-0.40953080233764522</v>
      </c>
      <c r="BJ745" s="19">
        <f t="shared" si="525"/>
        <v>-0.59812618332668654</v>
      </c>
      <c r="BK745" s="19">
        <f t="shared" si="526"/>
        <v>-0.51754760314293624</v>
      </c>
      <c r="BL745" s="19">
        <f t="shared" si="527"/>
        <v>-0.33604590810447255</v>
      </c>
      <c r="BM745" s="19">
        <f t="shared" si="528"/>
        <v>-0.37748025493157805</v>
      </c>
      <c r="BN745" s="19">
        <f t="shared" si="529"/>
        <v>4.1031290944368491E-2</v>
      </c>
      <c r="BO745" s="19">
        <f t="shared" si="530"/>
        <v>-0.34937161653092591</v>
      </c>
      <c r="BP745" s="19">
        <f t="shared" si="531"/>
        <v>-0.36331890928945842</v>
      </c>
      <c r="BQ745" s="19">
        <f t="shared" si="532"/>
        <v>-0.40314421663564692</v>
      </c>
      <c r="BR745" s="19">
        <f t="shared" si="533"/>
        <v>-0.24540582091359489</v>
      </c>
      <c r="BS745" s="19">
        <f t="shared" si="534"/>
        <v>-0.27669462513798054</v>
      </c>
      <c r="BT745" s="19">
        <f>IF(AND('[1]Ponderación por derecho'!$B$13&lt;&gt;1,'[1]Ponderación por derecho'!$B$13&lt;&gt;0),"Error ponderación",IFERROR(IF(SUM($BI$1126:$BS$1126)=0,0,SUMPRODUCT($BI$1126:$BS$1126,BI745:BS745)),""))</f>
        <v>-0.28200165764748975</v>
      </c>
      <c r="BU745" s="34">
        <f t="shared" si="535"/>
        <v>-0.27974891725484158</v>
      </c>
      <c r="BV745" s="16">
        <f t="shared" si="536"/>
        <v>0</v>
      </c>
      <c r="BW745" s="34">
        <f t="shared" si="518"/>
        <v>1.2193012876907194</v>
      </c>
      <c r="BX745" s="34">
        <f t="shared" si="519"/>
        <v>-4.8951606520282284E-2</v>
      </c>
      <c r="BY745" s="34">
        <f t="shared" si="537"/>
        <v>-2.7676504258153067</v>
      </c>
      <c r="BZ745" s="34">
        <f t="shared" si="538"/>
        <v>0.53243358154828979</v>
      </c>
      <c r="CA745" s="19">
        <f t="shared" si="520"/>
        <v>0.40376607344592802</v>
      </c>
      <c r="CB745" s="16"/>
      <c r="CC745" s="5">
        <f t="shared" si="521"/>
        <v>52356</v>
      </c>
      <c r="CD745" s="6">
        <f t="shared" si="522"/>
        <v>1.4274779487488472E-3</v>
      </c>
      <c r="CE745" s="19">
        <f t="shared" si="539"/>
        <v>1.7240085660377904</v>
      </c>
      <c r="CF745" s="4">
        <f t="shared" si="523"/>
        <v>2.4609842114730663E-3</v>
      </c>
      <c r="CG745" s="3">
        <f>IF('Ponderación por derecho'!$D$20="Error ponderación","",CF745/$CF$1127)</f>
        <v>1.6533301779342948E-3</v>
      </c>
      <c r="CH745" s="39"/>
    </row>
    <row r="746" spans="1:86" ht="18.95" customHeight="1">
      <c r="A746" s="7">
        <v>52378</v>
      </c>
      <c r="B746" s="7" t="s">
        <v>349</v>
      </c>
      <c r="C746" s="7" t="s">
        <v>380</v>
      </c>
      <c r="D746" s="5">
        <v>0</v>
      </c>
      <c r="E746" s="5">
        <v>2207</v>
      </c>
      <c r="F746" s="5">
        <v>87.326149999999998</v>
      </c>
      <c r="G746" s="5">
        <v>57.68591</v>
      </c>
      <c r="H746" s="5">
        <v>89.67595</v>
      </c>
      <c r="I746" s="5">
        <v>46.733359999999998</v>
      </c>
      <c r="J746" s="5">
        <v>38.12453</v>
      </c>
      <c r="K746" s="85">
        <v>5.4834000000000003E-3</v>
      </c>
      <c r="L746" s="85">
        <v>1.03082E-2</v>
      </c>
      <c r="M746" s="85">
        <v>0.1410854</v>
      </c>
      <c r="N746" s="85">
        <v>0</v>
      </c>
      <c r="O746" s="85">
        <v>2.0769E-3</v>
      </c>
      <c r="P746" s="85">
        <v>4.32909E-2</v>
      </c>
      <c r="Q746" s="85">
        <v>3.7804000000000002E-3</v>
      </c>
      <c r="R746" s="85">
        <v>1.3694E-3</v>
      </c>
      <c r="S746" s="85">
        <v>1.1888000000000001E-3</v>
      </c>
      <c r="T746" s="5">
        <v>0.96753250000000002</v>
      </c>
      <c r="U746" s="5">
        <v>8.3651699999999996E-2</v>
      </c>
      <c r="V746" s="5">
        <v>0.80710459999999995</v>
      </c>
      <c r="W746" s="5">
        <v>0.48319329999999999</v>
      </c>
      <c r="X746" s="5">
        <v>0.75401070000000003</v>
      </c>
      <c r="Y746" s="5">
        <v>0.87700529999999999</v>
      </c>
      <c r="Z746" s="5">
        <v>0.28712870000000001</v>
      </c>
      <c r="AA746" s="5">
        <v>2.94517E-3</v>
      </c>
      <c r="AB746" s="5">
        <v>1.3593100000000001E-3</v>
      </c>
      <c r="AC746" s="5">
        <v>0.49740000000000001</v>
      </c>
      <c r="AD746" s="40">
        <v>33660.625283189853</v>
      </c>
      <c r="AE746" s="19">
        <v>0.84811320000000001</v>
      </c>
      <c r="AF746" s="5">
        <v>1</v>
      </c>
      <c r="AG746" s="5">
        <v>1</v>
      </c>
      <c r="AH746" s="32">
        <v>0</v>
      </c>
      <c r="AI746" s="32">
        <v>0</v>
      </c>
      <c r="AJ746" s="32">
        <v>0</v>
      </c>
      <c r="AK746" s="16"/>
      <c r="AL746" s="34">
        <f t="shared" si="495"/>
        <v>1.0908214723701393</v>
      </c>
      <c r="AM746" s="34">
        <f t="shared" si="496"/>
        <v>0.1473637379364168</v>
      </c>
      <c r="AN746" s="34">
        <f t="shared" si="497"/>
        <v>1.8360229162003316</v>
      </c>
      <c r="AO746" s="34">
        <f t="shared" si="498"/>
        <v>2.4128252372556576</v>
      </c>
      <c r="AP746" s="34">
        <f t="shared" si="499"/>
        <v>1.0027845182153714</v>
      </c>
      <c r="AQ746" s="34">
        <f t="shared" si="500"/>
        <v>-0.23778837379499751</v>
      </c>
      <c r="AR746" s="34">
        <f t="shared" si="501"/>
        <v>-0.24835497506309584</v>
      </c>
      <c r="AS746" s="34">
        <f t="shared" si="502"/>
        <v>1.2352553089381944</v>
      </c>
      <c r="AT746" s="34">
        <f t="shared" si="503"/>
        <v>-0.15074875333706975</v>
      </c>
      <c r="AU746" s="34">
        <f t="shared" si="504"/>
        <v>-0.37716645840595403</v>
      </c>
      <c r="AV746" s="34">
        <f t="shared" si="505"/>
        <v>0.3993500481431157</v>
      </c>
      <c r="AW746" s="34">
        <f t="shared" si="506"/>
        <v>-0.30574285810973911</v>
      </c>
      <c r="AX746" s="34">
        <f t="shared" si="507"/>
        <v>-0.15827536532188394</v>
      </c>
      <c r="AY746" s="34">
        <f t="shared" si="508"/>
        <v>-0.16395794003325381</v>
      </c>
      <c r="AZ746" s="34">
        <f t="shared" si="509"/>
        <v>0.44371280017905079</v>
      </c>
      <c r="BA746" s="34">
        <f t="shared" si="510"/>
        <v>-1.1586780262426017</v>
      </c>
      <c r="BB746" s="34">
        <f t="shared" si="511"/>
        <v>0.16462865403784155</v>
      </c>
      <c r="BC746" s="34">
        <f t="shared" si="512"/>
        <v>-1.6654048294492729</v>
      </c>
      <c r="BD746" s="34">
        <f t="shared" si="513"/>
        <v>-0.63573101372499818</v>
      </c>
      <c r="BE746" s="34">
        <f t="shared" si="514"/>
        <v>0.23268553750633864</v>
      </c>
      <c r="BF746" s="34">
        <f t="shared" si="515"/>
        <v>1.856459515210545</v>
      </c>
      <c r="BG746" s="34">
        <f t="shared" si="516"/>
        <v>-2.7915740510522587E-2</v>
      </c>
      <c r="BH746" s="34">
        <f t="shared" si="517"/>
        <v>-8.1180672151988764E-2</v>
      </c>
      <c r="BI746" s="19">
        <f t="shared" si="524"/>
        <v>0.14651883872091079</v>
      </c>
      <c r="BJ746" s="19">
        <f t="shared" si="525"/>
        <v>2.1212472303720836E-2</v>
      </c>
      <c r="BK746" s="19">
        <f t="shared" si="526"/>
        <v>0.22022398395302023</v>
      </c>
      <c r="BL746" s="19">
        <f t="shared" si="527"/>
        <v>0.47003635951653477</v>
      </c>
      <c r="BM746" s="19">
        <f t="shared" si="528"/>
        <v>-3.370984638526938E-3</v>
      </c>
      <c r="BN746" s="19">
        <f t="shared" si="529"/>
        <v>0.57428568600653118</v>
      </c>
      <c r="BO746" s="19">
        <f t="shared" si="530"/>
        <v>0.85026505977498967</v>
      </c>
      <c r="BP746" s="19">
        <f t="shared" si="531"/>
        <v>0.46627305352412768</v>
      </c>
      <c r="BQ746" s="19">
        <f t="shared" si="532"/>
        <v>0.9277743491824767</v>
      </c>
      <c r="BR746" s="19">
        <f t="shared" si="533"/>
        <v>0.29964926394212094</v>
      </c>
      <c r="BS746" s="19">
        <f t="shared" si="534"/>
        <v>0.28189428672829892</v>
      </c>
      <c r="BT746" s="19">
        <f>IF(AND('[1]Ponderación por derecho'!$B$13&lt;&gt;1,'[1]Ponderación por derecho'!$B$13&lt;&gt;0),"Error ponderación",IFERROR(IF(SUM($BI$1126:$BS$1126)=0,0,SUMPRODUCT($BI$1126:$BS$1126,BI746:BS746)),""))</f>
        <v>0.60166073015019839</v>
      </c>
      <c r="BU746" s="34">
        <f t="shared" si="535"/>
        <v>0.61304763421112574</v>
      </c>
      <c r="BV746" s="16">
        <f t="shared" si="536"/>
        <v>0</v>
      </c>
      <c r="BW746" s="34">
        <f t="shared" si="518"/>
        <v>-0.21664672662173964</v>
      </c>
      <c r="BX746" s="34">
        <f t="shared" si="519"/>
        <v>-4.765533754610457E-2</v>
      </c>
      <c r="BY746" s="34">
        <f t="shared" si="537"/>
        <v>0.73585719375712888</v>
      </c>
      <c r="BZ746" s="34">
        <f t="shared" si="538"/>
        <v>-0.15718504319642823</v>
      </c>
      <c r="CA746" s="19">
        <f t="shared" si="520"/>
        <v>-0.12040141793286989</v>
      </c>
      <c r="CB746" s="16"/>
      <c r="CC746" s="5">
        <f t="shared" si="521"/>
        <v>52378</v>
      </c>
      <c r="CD746" s="6">
        <f t="shared" si="522"/>
        <v>3.2275830682191431E-4</v>
      </c>
      <c r="CE746" s="19">
        <f t="shared" si="539"/>
        <v>2.3382739158894958</v>
      </c>
      <c r="CF746" s="4">
        <f t="shared" si="523"/>
        <v>7.5469732997834101E-4</v>
      </c>
      <c r="CG746" s="3">
        <f>IF('Ponderación por derecho'!$D$20="Error ponderación","",CF746/$CF$1127)</f>
        <v>5.070182348357108E-4</v>
      </c>
      <c r="CH746" s="39"/>
    </row>
    <row r="747" spans="1:86" ht="18.95" customHeight="1">
      <c r="A747" s="7">
        <v>52381</v>
      </c>
      <c r="B747" s="7" t="s">
        <v>349</v>
      </c>
      <c r="C747" s="7" t="s">
        <v>379</v>
      </c>
      <c r="D747" s="5">
        <v>0</v>
      </c>
      <c r="E747" s="5">
        <v>1589</v>
      </c>
      <c r="F747" s="5">
        <v>66.771330000000006</v>
      </c>
      <c r="G747" s="5">
        <v>55.14367</v>
      </c>
      <c r="H747" s="5">
        <v>74.760549999999995</v>
      </c>
      <c r="I747" s="5">
        <v>12.575379999999999</v>
      </c>
      <c r="J747" s="5">
        <v>19.78716</v>
      </c>
      <c r="K747" s="85"/>
      <c r="L747" s="85">
        <v>6.0183399999999998E-2</v>
      </c>
      <c r="M747" s="85"/>
      <c r="N747" s="85">
        <v>0</v>
      </c>
      <c r="O747" s="85">
        <v>1.38452E-2</v>
      </c>
      <c r="P747" s="85">
        <v>0</v>
      </c>
      <c r="Q747" s="85">
        <v>0</v>
      </c>
      <c r="R747" s="85">
        <v>1.3235E-3</v>
      </c>
      <c r="S747" s="85">
        <v>0</v>
      </c>
      <c r="T747" s="5">
        <v>0.95941880000000002</v>
      </c>
      <c r="U747" s="5">
        <v>8.6673299999999995E-2</v>
      </c>
      <c r="V747" s="5">
        <v>0.78256510000000001</v>
      </c>
      <c r="W747" s="5">
        <v>0.56613230000000003</v>
      </c>
      <c r="X747" s="5">
        <v>0.67885770000000001</v>
      </c>
      <c r="Y747" s="5">
        <v>0.85120240000000003</v>
      </c>
      <c r="Z747" s="5">
        <v>2.9792699999999998E-2</v>
      </c>
      <c r="AA747" s="5">
        <v>0</v>
      </c>
      <c r="AB747" s="5">
        <v>0</v>
      </c>
      <c r="AC747" s="5">
        <v>0.51280000000000003</v>
      </c>
      <c r="AD747" s="40">
        <v>703938.32599118946</v>
      </c>
      <c r="AE747" s="19">
        <v>0.84811320000000001</v>
      </c>
      <c r="AF747" s="5">
        <v>1</v>
      </c>
      <c r="AG747" s="5">
        <v>0</v>
      </c>
      <c r="AH747" s="32">
        <v>0</v>
      </c>
      <c r="AI747" s="32">
        <v>0</v>
      </c>
      <c r="AJ747" s="32">
        <v>0</v>
      </c>
      <c r="AK747" s="16"/>
      <c r="AL747" s="34">
        <f t="shared" si="495"/>
        <v>-0.16390431075949641</v>
      </c>
      <c r="AM747" s="34">
        <f t="shared" si="496"/>
        <v>-0.10800660742435685</v>
      </c>
      <c r="AN747" s="34">
        <f t="shared" si="497"/>
        <v>4.2539762116354782E-2</v>
      </c>
      <c r="AO747" s="34">
        <f t="shared" si="498"/>
        <v>-0.63596168100738704</v>
      </c>
      <c r="AP747" s="34">
        <f t="shared" si="499"/>
        <v>-0.38223445921264398</v>
      </c>
      <c r="AQ747" s="34" t="str">
        <f t="shared" si="500"/>
        <v/>
      </c>
      <c r="AR747" s="34">
        <f t="shared" si="501"/>
        <v>1.4971564666714159</v>
      </c>
      <c r="AS747" s="34" t="str">
        <f t="shared" si="502"/>
        <v/>
      </c>
      <c r="AT747" s="34">
        <f t="shared" si="503"/>
        <v>-0.15074875333706975</v>
      </c>
      <c r="AU747" s="34">
        <f t="shared" si="504"/>
        <v>-7.8200396436697975E-2</v>
      </c>
      <c r="AV747" s="34">
        <f t="shared" si="505"/>
        <v>-0.64879765232385067</v>
      </c>
      <c r="AW747" s="34">
        <f t="shared" si="506"/>
        <v>-0.41165100414070804</v>
      </c>
      <c r="AX747" s="34">
        <f t="shared" si="507"/>
        <v>-0.15974120515670942</v>
      </c>
      <c r="AY747" s="34">
        <f t="shared" si="508"/>
        <v>-0.21011422768154267</v>
      </c>
      <c r="AZ747" s="34">
        <f t="shared" si="509"/>
        <v>0.30275867497465109</v>
      </c>
      <c r="BA747" s="34">
        <f t="shared" si="510"/>
        <v>-1.1299563240558794</v>
      </c>
      <c r="BB747" s="34">
        <f t="shared" si="511"/>
        <v>-0.43730152201471034</v>
      </c>
      <c r="BC747" s="34">
        <f t="shared" si="512"/>
        <v>-0.73920372853257932</v>
      </c>
      <c r="BD747" s="34">
        <f t="shared" si="513"/>
        <v>-1.5363914290281229</v>
      </c>
      <c r="BE747" s="34">
        <f t="shared" si="514"/>
        <v>-0.16184339640119674</v>
      </c>
      <c r="BF747" s="34">
        <f t="shared" si="515"/>
        <v>-0.71809450744974634</v>
      </c>
      <c r="BG747" s="34">
        <f t="shared" si="516"/>
        <v>-0.258133953880894</v>
      </c>
      <c r="BH747" s="34">
        <f t="shared" si="517"/>
        <v>-0.11506432621005545</v>
      </c>
      <c r="BI747" s="19">
        <f t="shared" si="524"/>
        <v>-0.54370828096976231</v>
      </c>
      <c r="BJ747" s="19">
        <f t="shared" si="525"/>
        <v>0.31728277907744956</v>
      </c>
      <c r="BK747" s="19">
        <f t="shared" si="526"/>
        <v>-0.45155401964603786</v>
      </c>
      <c r="BL747" s="19">
        <f t="shared" si="527"/>
        <v>-0.15732653204828306</v>
      </c>
      <c r="BM747" s="19">
        <f t="shared" si="528"/>
        <v>-0.66560876155915494</v>
      </c>
      <c r="BN747" s="19">
        <f t="shared" si="529"/>
        <v>-0.32484845316151462</v>
      </c>
      <c r="BO747" s="19">
        <f t="shared" si="530"/>
        <v>-0.24828467005781465</v>
      </c>
      <c r="BP747" s="19">
        <f t="shared" si="531"/>
        <v>-0.16182275795810291</v>
      </c>
      <c r="BQ747" s="19">
        <f t="shared" si="532"/>
        <v>-0.36403768196359509</v>
      </c>
      <c r="BR747" s="19">
        <f t="shared" si="533"/>
        <v>-0.21071749744064436</v>
      </c>
      <c r="BS747" s="19">
        <f t="shared" si="534"/>
        <v>-0.16302762155036485</v>
      </c>
      <c r="BT747" s="19">
        <f>IF(AND('[1]Ponderación por derecho'!$B$13&lt;&gt;1,'[1]Ponderación por derecho'!$B$13&lt;&gt;0),"Error ponderación",IFERROR(IF(SUM($BI$1126:$BS$1126)=0,0,SUMPRODUCT($BI$1126:$BS$1126,BI747:BS747)),""))</f>
        <v>-0.1581403151618718</v>
      </c>
      <c r="BU747" s="34">
        <f t="shared" si="535"/>
        <v>-0.15460725573555278</v>
      </c>
      <c r="BV747" s="16">
        <f t="shared" si="536"/>
        <v>0</v>
      </c>
      <c r="BW747" s="34">
        <f t="shared" si="518"/>
        <v>6.2726223743480884E-3</v>
      </c>
      <c r="BX747" s="34">
        <f t="shared" si="519"/>
        <v>-9.9175305627850173E-3</v>
      </c>
      <c r="BY747" s="34">
        <f t="shared" si="537"/>
        <v>0.73585719375712888</v>
      </c>
      <c r="BZ747" s="34">
        <f t="shared" si="538"/>
        <v>-0.24407076185623067</v>
      </c>
      <c r="CA747" s="19">
        <f t="shared" si="520"/>
        <v>-0.18644178800467814</v>
      </c>
      <c r="CB747" s="16"/>
      <c r="CC747" s="5">
        <f t="shared" si="521"/>
        <v>52381</v>
      </c>
      <c r="CD747" s="6">
        <f t="shared" si="522"/>
        <v>2.3238013119167281E-4</v>
      </c>
      <c r="CE747" s="19">
        <f t="shared" si="539"/>
        <v>0.93132561044124795</v>
      </c>
      <c r="CF747" s="4">
        <f t="shared" si="523"/>
        <v>2.1642156753650196E-4</v>
      </c>
      <c r="CG747" s="3">
        <f>IF('Ponderación por derecho'!$D$20="Error ponderación","",CF747/$CF$1127)</f>
        <v>1.4539561330617656E-4</v>
      </c>
      <c r="CH747" s="39"/>
    </row>
    <row r="748" spans="1:86" ht="18.95" customHeight="1">
      <c r="A748" s="7">
        <v>52385</v>
      </c>
      <c r="B748" s="7" t="s">
        <v>349</v>
      </c>
      <c r="C748" s="7" t="s">
        <v>378</v>
      </c>
      <c r="D748" s="5">
        <v>0</v>
      </c>
      <c r="E748" s="5">
        <v>2024</v>
      </c>
      <c r="F748" s="5">
        <v>60.219479999999997</v>
      </c>
      <c r="G748" s="5">
        <v>51.364109999999997</v>
      </c>
      <c r="H748" s="5">
        <v>69.097589999999997</v>
      </c>
      <c r="I748" s="5">
        <v>13.6936</v>
      </c>
      <c r="J748" s="5">
        <v>14.039870000000001</v>
      </c>
      <c r="K748" s="85">
        <v>5.8056999999999996E-3</v>
      </c>
      <c r="L748" s="85">
        <v>1.9332200000000001E-2</v>
      </c>
      <c r="M748" s="85">
        <v>0.10123500000000001</v>
      </c>
      <c r="N748" s="85">
        <v>1.0983E-3</v>
      </c>
      <c r="O748" s="85">
        <v>8.8727000000000007E-3</v>
      </c>
      <c r="P748" s="85">
        <v>5.52652E-2</v>
      </c>
      <c r="Q748" s="85">
        <v>5.1413500000000001E-2</v>
      </c>
      <c r="R748" s="85">
        <v>4.2525000000000002E-3</v>
      </c>
      <c r="S748" s="85">
        <v>1.7731999999999999E-3</v>
      </c>
      <c r="T748" s="5">
        <v>0.98805969999999999</v>
      </c>
      <c r="U748" s="5">
        <v>0.1109453</v>
      </c>
      <c r="V748" s="5">
        <v>0.78109459999999997</v>
      </c>
      <c r="W748" s="5">
        <v>0.47064669999999997</v>
      </c>
      <c r="X748" s="5">
        <v>0.78656720000000002</v>
      </c>
      <c r="Y748" s="5">
        <v>0.93134329999999999</v>
      </c>
      <c r="Z748" s="5">
        <v>5.2675600000000003E-2</v>
      </c>
      <c r="AA748" s="5">
        <v>1.778656E-2</v>
      </c>
      <c r="AB748" s="5">
        <v>1.97628E-3</v>
      </c>
      <c r="AC748" s="5">
        <v>0.41020000000000001</v>
      </c>
      <c r="AD748" s="40">
        <v>733374.50592885376</v>
      </c>
      <c r="AE748" s="19">
        <v>0.75377360000000004</v>
      </c>
      <c r="AF748" s="5">
        <v>1</v>
      </c>
      <c r="AG748" s="5">
        <v>0</v>
      </c>
      <c r="AH748" s="32">
        <v>0</v>
      </c>
      <c r="AI748" s="32">
        <v>0</v>
      </c>
      <c r="AJ748" s="32">
        <v>1</v>
      </c>
      <c r="AK748" s="16"/>
      <c r="AL748" s="34">
        <f t="shared" si="495"/>
        <v>-0.56384822280532887</v>
      </c>
      <c r="AM748" s="34">
        <f t="shared" si="496"/>
        <v>-0.4876668843894611</v>
      </c>
      <c r="AN748" s="34">
        <f t="shared" si="497"/>
        <v>-0.63839560416623842</v>
      </c>
      <c r="AO748" s="34">
        <f t="shared" si="498"/>
        <v>-0.53615441758782578</v>
      </c>
      <c r="AP748" s="34">
        <f t="shared" si="499"/>
        <v>-0.81632646470646653</v>
      </c>
      <c r="AQ748" s="34">
        <f t="shared" si="500"/>
        <v>-0.22867114193529964</v>
      </c>
      <c r="AR748" s="34">
        <f t="shared" si="501"/>
        <v>6.7463212136398831E-2</v>
      </c>
      <c r="AS748" s="34">
        <f t="shared" si="502"/>
        <v>0.61521731343826302</v>
      </c>
      <c r="AT748" s="34">
        <f t="shared" si="503"/>
        <v>-0.12554729292046618</v>
      </c>
      <c r="AU748" s="34">
        <f t="shared" si="504"/>
        <v>-0.2045235478810124</v>
      </c>
      <c r="AV748" s="34">
        <f t="shared" si="505"/>
        <v>0.68926859937909357</v>
      </c>
      <c r="AW748" s="34">
        <f t="shared" si="506"/>
        <v>1.028701462784279</v>
      </c>
      <c r="AX748" s="34">
        <f t="shared" si="507"/>
        <v>-6.620210109998112E-2</v>
      </c>
      <c r="AY748" s="34">
        <f t="shared" si="508"/>
        <v>-0.14126805569471076</v>
      </c>
      <c r="AZ748" s="34">
        <f t="shared" si="509"/>
        <v>0.80031872828777417</v>
      </c>
      <c r="BA748" s="34">
        <f t="shared" si="510"/>
        <v>-0.89923976479054935</v>
      </c>
      <c r="BB748" s="34">
        <f t="shared" si="511"/>
        <v>-0.47337146328838359</v>
      </c>
      <c r="BC748" s="34">
        <f t="shared" si="512"/>
        <v>-1.805515931979583</v>
      </c>
      <c r="BD748" s="34">
        <f t="shared" si="513"/>
        <v>-0.24556228046330317</v>
      </c>
      <c r="BE748" s="34">
        <f t="shared" si="514"/>
        <v>1.0635190178774476</v>
      </c>
      <c r="BF748" s="34">
        <f t="shared" si="515"/>
        <v>-0.48915933225026709</v>
      </c>
      <c r="BG748" s="34">
        <f t="shared" si="516"/>
        <v>1.1322068635269</v>
      </c>
      <c r="BH748" s="34">
        <f t="shared" si="517"/>
        <v>-6.5801400283021866E-2</v>
      </c>
      <c r="BI748" s="19">
        <f t="shared" si="524"/>
        <v>-0.58876883696402915</v>
      </c>
      <c r="BJ748" s="19">
        <f t="shared" si="525"/>
        <v>-0.2978583785138153</v>
      </c>
      <c r="BK748" s="19">
        <f t="shared" si="526"/>
        <v>-0.58471561378221626</v>
      </c>
      <c r="BL748" s="19">
        <f t="shared" si="527"/>
        <v>-0.34469775786289752</v>
      </c>
      <c r="BM748" s="19">
        <f t="shared" si="528"/>
        <v>-0.4221374310169273</v>
      </c>
      <c r="BN748" s="19">
        <f t="shared" si="529"/>
        <v>0.39631313148373742</v>
      </c>
      <c r="BO748" s="19">
        <f t="shared" si="530"/>
        <v>0.43095525782807576</v>
      </c>
      <c r="BP748" s="19">
        <f t="shared" si="531"/>
        <v>-0.31502516195265501</v>
      </c>
      <c r="BQ748" s="19">
        <f t="shared" si="532"/>
        <v>-0.39809187025010223</v>
      </c>
      <c r="BR748" s="19">
        <f t="shared" si="533"/>
        <v>0.1423635283422868</v>
      </c>
      <c r="BS748" s="19">
        <f t="shared" si="534"/>
        <v>-0.25697255959435383</v>
      </c>
      <c r="BT748" s="19">
        <f>IF(AND('[1]Ponderación por derecho'!$B$13&lt;&gt;1,'[1]Ponderación por derecho'!$B$13&lt;&gt;0),"Error ponderación",IFERROR(IF(SUM($BI$1126:$BS$1126)=0,0,SUMPRODUCT($BI$1126:$BS$1126,BI748:BS748)),""))</f>
        <v>0.27479989265639604</v>
      </c>
      <c r="BU748" s="34">
        <f t="shared" si="535"/>
        <v>0.2828081303537362</v>
      </c>
      <c r="BV748" s="16">
        <f t="shared" si="536"/>
        <v>0</v>
      </c>
      <c r="BW748" s="34">
        <f t="shared" si="518"/>
        <v>-1.4788913521060785</v>
      </c>
      <c r="BX748" s="34">
        <f t="shared" si="519"/>
        <v>-8.260222143244185E-3</v>
      </c>
      <c r="BY748" s="34">
        <f t="shared" si="537"/>
        <v>0.3461456464926651</v>
      </c>
      <c r="BZ748" s="34">
        <f t="shared" si="538"/>
        <v>0.3803353092522192</v>
      </c>
      <c r="CA748" s="19">
        <f t="shared" si="520"/>
        <v>0.28815874067994729</v>
      </c>
      <c r="CB748" s="16"/>
      <c r="CC748" s="5">
        <f t="shared" si="521"/>
        <v>52385</v>
      </c>
      <c r="CD748" s="6">
        <f t="shared" si="522"/>
        <v>2.9599583733917289E-4</v>
      </c>
      <c r="CE748" s="19">
        <f t="shared" si="539"/>
        <v>2.6699972473786597</v>
      </c>
      <c r="CF748" s="4">
        <f t="shared" si="523"/>
        <v>7.9030807093113313E-4</v>
      </c>
      <c r="CG748" s="3">
        <f>IF('Ponderación por derecho'!$D$20="Error ponderación","",CF748/$CF$1127)</f>
        <v>5.3094212366090992E-4</v>
      </c>
      <c r="CH748" s="39"/>
    </row>
    <row r="749" spans="1:86" ht="18.95" customHeight="1">
      <c r="A749" s="7">
        <v>52390</v>
      </c>
      <c r="B749" s="7" t="s">
        <v>349</v>
      </c>
      <c r="C749" s="7" t="s">
        <v>377</v>
      </c>
      <c r="D749" s="5">
        <v>0</v>
      </c>
      <c r="E749" s="5">
        <v>2411</v>
      </c>
      <c r="F749" s="5">
        <v>91.471239999999995</v>
      </c>
      <c r="G749" s="5">
        <v>63.978900000000003</v>
      </c>
      <c r="H749" s="5">
        <v>86.209500000000006</v>
      </c>
      <c r="I749" s="5">
        <v>29.766390000000001</v>
      </c>
      <c r="J749" s="5">
        <v>59.035420000000002</v>
      </c>
      <c r="K749" s="85">
        <v>6.1558300000000003E-2</v>
      </c>
      <c r="L749" s="85">
        <v>0.14154649999999999</v>
      </c>
      <c r="M749" s="85">
        <v>0.26372109999999999</v>
      </c>
      <c r="N749" s="85">
        <v>4.0277899999999998E-2</v>
      </c>
      <c r="O749" s="85">
        <v>4.2187799999999998E-2</v>
      </c>
      <c r="P749" s="85">
        <v>0.2178792</v>
      </c>
      <c r="Q749" s="85">
        <v>0.1856082</v>
      </c>
      <c r="R749" s="85">
        <v>5.7685100000000003E-2</v>
      </c>
      <c r="S749" s="85">
        <v>1.4326E-3</v>
      </c>
      <c r="T749" s="5">
        <v>0.98936919999999995</v>
      </c>
      <c r="U749" s="5">
        <v>0.32919910000000002</v>
      </c>
      <c r="V749" s="5">
        <v>0.83309710000000003</v>
      </c>
      <c r="W749" s="5">
        <v>0.68391219999999997</v>
      </c>
      <c r="X749" s="5">
        <v>0.94790929999999995</v>
      </c>
      <c r="Y749" s="5">
        <v>0.66690289999999997</v>
      </c>
      <c r="Z749" s="5">
        <v>3.0487799999999999E-2</v>
      </c>
      <c r="AA749" s="5">
        <v>4.1477000000000001E-4</v>
      </c>
      <c r="AB749" s="5">
        <v>1.2443000000000001E-3</v>
      </c>
      <c r="AC749" s="5">
        <v>0.5998</v>
      </c>
      <c r="AD749" s="40">
        <v>0</v>
      </c>
      <c r="AE749" s="19" t="s">
        <v>1121</v>
      </c>
      <c r="AF749" s="5">
        <v>0</v>
      </c>
      <c r="AG749" s="5">
        <v>0</v>
      </c>
      <c r="AH749" s="32">
        <v>0</v>
      </c>
      <c r="AI749" s="32">
        <v>0</v>
      </c>
      <c r="AJ749" s="32">
        <v>1</v>
      </c>
      <c r="AK749" s="16"/>
      <c r="AL749" s="34">
        <f t="shared" si="495"/>
        <v>1.3438497789373005</v>
      </c>
      <c r="AM749" s="34">
        <f t="shared" si="496"/>
        <v>0.77950036927409383</v>
      </c>
      <c r="AN749" s="34">
        <f t="shared" si="497"/>
        <v>1.4192040793287499</v>
      </c>
      <c r="AO749" s="34">
        <f t="shared" si="498"/>
        <v>0.89843017705123329</v>
      </c>
      <c r="AP749" s="34">
        <f t="shared" si="499"/>
        <v>2.5821810993450378</v>
      </c>
      <c r="AQ749" s="34">
        <f t="shared" si="500"/>
        <v>1.3484600432368703</v>
      </c>
      <c r="AR749" s="34">
        <f t="shared" si="501"/>
        <v>4.3446682958969483</v>
      </c>
      <c r="AS749" s="34">
        <f t="shared" si="502"/>
        <v>3.143361466084194</v>
      </c>
      <c r="AT749" s="34">
        <f t="shared" si="503"/>
        <v>0.77346312184632016</v>
      </c>
      <c r="AU749" s="34">
        <f t="shared" si="504"/>
        <v>0.64182505396564016</v>
      </c>
      <c r="AV749" s="34">
        <f t="shared" si="505"/>
        <v>4.6264353056322616</v>
      </c>
      <c r="AW749" s="34">
        <f t="shared" si="506"/>
        <v>4.7881745037804873</v>
      </c>
      <c r="AX749" s="34">
        <f t="shared" si="507"/>
        <v>1.6401951441787967</v>
      </c>
      <c r="AY749" s="34">
        <f t="shared" si="508"/>
        <v>-0.15449217377429286</v>
      </c>
      <c r="AZ749" s="34">
        <f t="shared" si="509"/>
        <v>0.82306783497832914</v>
      </c>
      <c r="BA749" s="34">
        <f t="shared" si="510"/>
        <v>1.1753633079922254</v>
      </c>
      <c r="BB749" s="34">
        <f t="shared" si="511"/>
        <v>0.80219951330742922</v>
      </c>
      <c r="BC749" s="34">
        <f t="shared" si="512"/>
        <v>0.57607464528260965</v>
      </c>
      <c r="BD749" s="34">
        <f t="shared" si="513"/>
        <v>1.6880191173768122</v>
      </c>
      <c r="BE749" s="34">
        <f t="shared" si="514"/>
        <v>-2.9798012714730664</v>
      </c>
      <c r="BF749" s="34">
        <f t="shared" si="515"/>
        <v>-0.71114028222999015</v>
      </c>
      <c r="BG749" s="34">
        <f t="shared" si="516"/>
        <v>-0.22571218931055376</v>
      </c>
      <c r="BH749" s="34">
        <f t="shared" si="517"/>
        <v>-8.4047537733216188E-2</v>
      </c>
      <c r="BI749" s="19">
        <f t="shared" si="524"/>
        <v>1.3143424768526153</v>
      </c>
      <c r="BJ749" s="19">
        <f t="shared" si="525"/>
        <v>1.9754560594928237</v>
      </c>
      <c r="BK749" s="19">
        <f t="shared" si="526"/>
        <v>1.6877619634347016</v>
      </c>
      <c r="BL749" s="19">
        <f t="shared" si="527"/>
        <v>1.0586564503918103</v>
      </c>
      <c r="BM749" s="19">
        <f t="shared" si="528"/>
        <v>1.6373417568958299</v>
      </c>
      <c r="BN749" s="19">
        <f t="shared" si="529"/>
        <v>0.99682793769883205</v>
      </c>
      <c r="BO749" s="19">
        <f t="shared" si="530"/>
        <v>2.16989083860335</v>
      </c>
      <c r="BP749" s="19">
        <f t="shared" si="531"/>
        <v>1.4920224615580486</v>
      </c>
      <c r="BQ749" s="19">
        <f t="shared" si="532"/>
        <v>0.15940577431100586</v>
      </c>
      <c r="BR749" s="19">
        <f t="shared" si="533"/>
        <v>0.32121513861748463</v>
      </c>
      <c r="BS749" s="19">
        <f t="shared" si="534"/>
        <v>0.36843668914326383</v>
      </c>
      <c r="BT749" s="19">
        <f>IF(AND('[1]Ponderación por derecho'!$B$13&lt;&gt;1,'[1]Ponderación por derecho'!$B$13&lt;&gt;0),"Error ponderación",IFERROR(IF(SUM($BI$1126:$BS$1126)=0,0,SUMPRODUCT($BI$1126:$BS$1126,BI749:BS749)),""))</f>
        <v>1.7790850125098894</v>
      </c>
      <c r="BU749" s="34">
        <f t="shared" si="535"/>
        <v>1.8026426123598309</v>
      </c>
      <c r="BV749" s="16">
        <f t="shared" si="536"/>
        <v>1</v>
      </c>
      <c r="BW749" s="34">
        <f t="shared" si="518"/>
        <v>1.265622191378218</v>
      </c>
      <c r="BX749" s="34">
        <f t="shared" si="519"/>
        <v>-4.9550489627895586E-2</v>
      </c>
      <c r="BY749" s="34" t="str">
        <f t="shared" si="537"/>
        <v/>
      </c>
      <c r="BZ749" s="34">
        <f t="shared" si="538"/>
        <v>-0.60803585087516121</v>
      </c>
      <c r="CA749" s="19">
        <f t="shared" si="520"/>
        <v>-0.46308551660341757</v>
      </c>
      <c r="CB749" s="16"/>
      <c r="CC749" s="5">
        <f t="shared" si="521"/>
        <v>52390</v>
      </c>
      <c r="CD749" s="6">
        <f t="shared" si="522"/>
        <v>3.525918793600523E-4</v>
      </c>
      <c r="CE749" s="19">
        <f t="shared" si="539"/>
        <v>1.9882608993130297</v>
      </c>
      <c r="CF749" s="4">
        <f t="shared" si="523"/>
        <v>7.0104464714688887E-4</v>
      </c>
      <c r="CG749" s="3">
        <f>IF('Ponderación por derecho'!$D$20="Error ponderación","",CF749/$CF$1127)</f>
        <v>4.7097346899006539E-4</v>
      </c>
      <c r="CH749" s="39"/>
    </row>
    <row r="750" spans="1:86" ht="18.95" customHeight="1">
      <c r="A750" s="7">
        <v>52399</v>
      </c>
      <c r="B750" s="7" t="s">
        <v>349</v>
      </c>
      <c r="C750" s="7" t="s">
        <v>102</v>
      </c>
      <c r="D750" s="5">
        <v>0</v>
      </c>
      <c r="E750" s="5">
        <v>3017</v>
      </c>
      <c r="F750" s="5">
        <v>74.178200000000004</v>
      </c>
      <c r="G750" s="5">
        <v>57.174340000000001</v>
      </c>
      <c r="H750" s="5">
        <v>74.950419999999994</v>
      </c>
      <c r="I750" s="5">
        <v>35.65804</v>
      </c>
      <c r="J750" s="5">
        <v>18.487269999999999</v>
      </c>
      <c r="K750" s="85">
        <v>1.2939E-3</v>
      </c>
      <c r="L750" s="85">
        <v>1.13318E-2</v>
      </c>
      <c r="M750" s="85">
        <v>1.1438800000000001E-2</v>
      </c>
      <c r="N750" s="85">
        <v>0</v>
      </c>
      <c r="O750" s="85">
        <v>2.6456199999999999E-2</v>
      </c>
      <c r="P750" s="85">
        <v>2.5788E-3</v>
      </c>
      <c r="Q750" s="85">
        <v>1.1165999999999999E-3</v>
      </c>
      <c r="R750" s="85">
        <v>1.4264E-3</v>
      </c>
      <c r="S750" s="85">
        <v>5.5009999999999998E-4</v>
      </c>
      <c r="T750" s="5">
        <v>0.98406369999999999</v>
      </c>
      <c r="U750" s="5">
        <v>0.12748999999999999</v>
      </c>
      <c r="V750" s="5">
        <v>0.81458779999999997</v>
      </c>
      <c r="W750" s="5">
        <v>0.69230769999999997</v>
      </c>
      <c r="X750" s="5">
        <v>0.76677910000000005</v>
      </c>
      <c r="Y750" s="5">
        <v>0.89089790000000002</v>
      </c>
      <c r="Z750" s="5">
        <v>3.1662299999999997E-2</v>
      </c>
      <c r="AA750" s="5">
        <v>1.6573E-4</v>
      </c>
      <c r="AB750" s="5">
        <v>3.3146E-4</v>
      </c>
      <c r="AC750" s="5">
        <v>0.52300000000000002</v>
      </c>
      <c r="AD750" s="40">
        <v>0</v>
      </c>
      <c r="AE750" s="19">
        <v>0.65943399999999996</v>
      </c>
      <c r="AF750" s="5">
        <v>1</v>
      </c>
      <c r="AG750" s="5">
        <v>0</v>
      </c>
      <c r="AH750" s="32">
        <v>0</v>
      </c>
      <c r="AI750" s="32">
        <v>0</v>
      </c>
      <c r="AJ750" s="32">
        <v>0</v>
      </c>
      <c r="AK750" s="16"/>
      <c r="AL750" s="34">
        <f t="shared" si="495"/>
        <v>0.28823250003667722</v>
      </c>
      <c r="AM750" s="34">
        <f t="shared" si="496"/>
        <v>9.5976061093864279E-2</v>
      </c>
      <c r="AN750" s="34">
        <f t="shared" si="497"/>
        <v>6.5370436886452998E-2</v>
      </c>
      <c r="AO750" s="34">
        <f t="shared" si="498"/>
        <v>1.4242922288173057</v>
      </c>
      <c r="AP750" s="34">
        <f t="shared" si="499"/>
        <v>-0.48041496811707818</v>
      </c>
      <c r="AQ750" s="34">
        <f t="shared" si="500"/>
        <v>-0.35630107275932926</v>
      </c>
      <c r="AR750" s="34">
        <f t="shared" si="501"/>
        <v>-0.21253144930762127</v>
      </c>
      <c r="AS750" s="34">
        <f t="shared" si="502"/>
        <v>-0.7819344303713589</v>
      </c>
      <c r="AT750" s="34">
        <f t="shared" si="503"/>
        <v>-0.15074875333706975</v>
      </c>
      <c r="AU750" s="34">
        <f t="shared" si="504"/>
        <v>0.24217391484821896</v>
      </c>
      <c r="AV750" s="34">
        <f t="shared" si="505"/>
        <v>-0.58636043595818932</v>
      </c>
      <c r="AW750" s="34">
        <f t="shared" si="506"/>
        <v>-0.3803693842438241</v>
      </c>
      <c r="AX750" s="34">
        <f t="shared" si="507"/>
        <v>-0.1564550413439961</v>
      </c>
      <c r="AY750" s="34">
        <f t="shared" si="508"/>
        <v>-0.18875607337861222</v>
      </c>
      <c r="AZ750" s="34">
        <f t="shared" si="509"/>
        <v>0.73089877385061464</v>
      </c>
      <c r="BA750" s="34">
        <f t="shared" si="510"/>
        <v>-0.74197475745381958</v>
      </c>
      <c r="BB750" s="34">
        <f t="shared" si="511"/>
        <v>0.34818430486350965</v>
      </c>
      <c r="BC750" s="34">
        <f t="shared" si="512"/>
        <v>0.66982934865190635</v>
      </c>
      <c r="BD750" s="34">
        <f t="shared" si="513"/>
        <v>-0.48270994408364748</v>
      </c>
      <c r="BE750" s="34">
        <f t="shared" si="514"/>
        <v>0.44510478755977628</v>
      </c>
      <c r="BF750" s="34">
        <f t="shared" si="515"/>
        <v>-0.69938983262474841</v>
      </c>
      <c r="BG750" s="34">
        <f t="shared" si="516"/>
        <v>-0.24517916196671868</v>
      </c>
      <c r="BH750" s="34">
        <f t="shared" si="517"/>
        <v>-0.10680199019098197</v>
      </c>
      <c r="BI750" s="19">
        <f t="shared" si="524"/>
        <v>-0.3443017977755653</v>
      </c>
      <c r="BJ750" s="19">
        <f t="shared" si="525"/>
        <v>7.7209638883250886E-2</v>
      </c>
      <c r="BK750" s="19">
        <f t="shared" si="526"/>
        <v>5.8709139439074888E-2</v>
      </c>
      <c r="BL750" s="19">
        <f t="shared" si="527"/>
        <v>6.8741873349803737E-2</v>
      </c>
      <c r="BM750" s="19">
        <f t="shared" si="528"/>
        <v>-0.24031699911750226</v>
      </c>
      <c r="BN750" s="19">
        <f t="shared" si="529"/>
        <v>4.8992283879421394E-2</v>
      </c>
      <c r="BO750" s="19">
        <f t="shared" si="530"/>
        <v>0.59160720614136542</v>
      </c>
      <c r="BP750" s="19">
        <f t="shared" si="531"/>
        <v>6.588872934634056E-2</v>
      </c>
      <c r="BQ750" s="19">
        <f t="shared" si="532"/>
        <v>-0.19997113532222779</v>
      </c>
      <c r="BR750" s="19">
        <f t="shared" si="533"/>
        <v>-4.8567578436217895E-2</v>
      </c>
      <c r="BS750" s="19">
        <f t="shared" si="534"/>
        <v>-2.4418545109723224E-3</v>
      </c>
      <c r="BT750" s="19">
        <f>IF(AND('[1]Ponderación por derecho'!$B$13&lt;&gt;1,'[1]Ponderación por derecho'!$B$13&lt;&gt;0),"Error ponderación",IFERROR(IF(SUM($BI$1126:$BS$1126)=0,0,SUMPRODUCT($BI$1126:$BS$1126,BI750:BS750)),""))</f>
        <v>0.32594321601115928</v>
      </c>
      <c r="BU750" s="34">
        <f t="shared" si="535"/>
        <v>0.33448010751623519</v>
      </c>
      <c r="BV750" s="16">
        <f t="shared" si="536"/>
        <v>0</v>
      </c>
      <c r="BW750" s="34">
        <f t="shared" si="518"/>
        <v>0.15392050287824993</v>
      </c>
      <c r="BX750" s="34">
        <f t="shared" si="519"/>
        <v>-4.9550489627895586E-2</v>
      </c>
      <c r="BY750" s="34">
        <f t="shared" si="537"/>
        <v>-4.3565900771799115E-2</v>
      </c>
      <c r="BZ750" s="34">
        <f t="shared" si="538"/>
        <v>-2.0268037492851745E-2</v>
      </c>
      <c r="CA750" s="19">
        <f t="shared" si="520"/>
        <v>-1.6333109984680374E-2</v>
      </c>
      <c r="CB750" s="16"/>
      <c r="CC750" s="5">
        <f t="shared" si="521"/>
        <v>52399</v>
      </c>
      <c r="CD750" s="6">
        <f t="shared" si="522"/>
        <v>4.4121513895863866E-4</v>
      </c>
      <c r="CE750" s="19">
        <f t="shared" si="539"/>
        <v>1.6664793424078301</v>
      </c>
      <c r="CF750" s="4">
        <f t="shared" si="523"/>
        <v>7.3527591463217151E-4</v>
      </c>
      <c r="CG750" s="3">
        <f>IF('Ponderación por derecho'!$D$20="Error ponderación","",CF750/$CF$1127)</f>
        <v>4.9397060456635676E-4</v>
      </c>
      <c r="CH750" s="39"/>
    </row>
    <row r="751" spans="1:86" ht="18.95" customHeight="1">
      <c r="A751" s="7">
        <v>52405</v>
      </c>
      <c r="B751" s="7" t="s">
        <v>349</v>
      </c>
      <c r="C751" s="7" t="s">
        <v>376</v>
      </c>
      <c r="D751" s="5">
        <v>0</v>
      </c>
      <c r="E751" s="5">
        <v>3721</v>
      </c>
      <c r="F751" s="5">
        <v>86.122619999999998</v>
      </c>
      <c r="G751" s="5">
        <v>62.411720000000003</v>
      </c>
      <c r="H751" s="5">
        <v>76.995059999999995</v>
      </c>
      <c r="I751" s="5">
        <v>40.677959999999999</v>
      </c>
      <c r="J751" s="5">
        <v>32.492939999999997</v>
      </c>
      <c r="K751" s="85">
        <v>1.04914E-2</v>
      </c>
      <c r="L751" s="85">
        <v>1.36759E-2</v>
      </c>
      <c r="M751" s="85">
        <v>4.9491399999999998E-2</v>
      </c>
      <c r="N751" s="85">
        <v>0</v>
      </c>
      <c r="O751" s="85">
        <v>2.6877399999999999E-2</v>
      </c>
      <c r="P751" s="85">
        <v>2.98164E-2</v>
      </c>
      <c r="Q751" s="85">
        <v>3.1593099999999999E-2</v>
      </c>
      <c r="R751" s="85">
        <v>2.3130999999999998E-3</v>
      </c>
      <c r="S751" s="85">
        <v>6.2719999999999996E-4</v>
      </c>
      <c r="T751" s="5">
        <v>0.9738327</v>
      </c>
      <c r="U751" s="5">
        <v>0.104156</v>
      </c>
      <c r="V751" s="5">
        <v>0.7727039</v>
      </c>
      <c r="W751" s="5">
        <v>0.48255520000000002</v>
      </c>
      <c r="X751" s="5">
        <v>0.7393535</v>
      </c>
      <c r="Y751" s="5">
        <v>0.84273989999999999</v>
      </c>
      <c r="Z751" s="5">
        <v>1.39512E-2</v>
      </c>
      <c r="AA751" s="5">
        <v>1.4781E-3</v>
      </c>
      <c r="AB751" s="5">
        <v>8.0623000000000001E-4</v>
      </c>
      <c r="AC751" s="5">
        <v>0.43559999999999999</v>
      </c>
      <c r="AD751" s="40">
        <v>10540.177371674281</v>
      </c>
      <c r="AE751" s="19">
        <v>0.75377360000000004</v>
      </c>
      <c r="AF751" s="5">
        <v>1</v>
      </c>
      <c r="AG751" s="5">
        <v>1</v>
      </c>
      <c r="AH751" s="32">
        <v>0</v>
      </c>
      <c r="AI751" s="32">
        <v>0</v>
      </c>
      <c r="AJ751" s="32">
        <v>1</v>
      </c>
      <c r="AK751" s="16"/>
      <c r="AL751" s="34">
        <f t="shared" si="495"/>
        <v>1.0173545131960862</v>
      </c>
      <c r="AM751" s="34">
        <f t="shared" si="496"/>
        <v>0.62207569739319446</v>
      </c>
      <c r="AN751" s="34">
        <f t="shared" si="497"/>
        <v>0.31122555281805814</v>
      </c>
      <c r="AO751" s="34">
        <f t="shared" si="498"/>
        <v>1.8723476005555355</v>
      </c>
      <c r="AP751" s="34">
        <f t="shared" si="499"/>
        <v>0.57743131745136644</v>
      </c>
      <c r="AQ751" s="34">
        <f t="shared" si="500"/>
        <v>-9.6121922807200957E-2</v>
      </c>
      <c r="AR751" s="34">
        <f t="shared" si="501"/>
        <v>-0.13049361546294758</v>
      </c>
      <c r="AS751" s="34">
        <f t="shared" si="502"/>
        <v>-0.18986865869627673</v>
      </c>
      <c r="AT751" s="34">
        <f t="shared" si="503"/>
        <v>-0.15074875333706975</v>
      </c>
      <c r="AU751" s="34">
        <f t="shared" si="504"/>
        <v>0.25287422885291383</v>
      </c>
      <c r="AV751" s="34">
        <f t="shared" si="505"/>
        <v>7.3109055464697384E-2</v>
      </c>
      <c r="AW751" s="34">
        <f t="shared" si="506"/>
        <v>0.47343169831696957</v>
      </c>
      <c r="AX751" s="34">
        <f t="shared" si="507"/>
        <v>-0.12813782605990562</v>
      </c>
      <c r="AY751" s="34">
        <f t="shared" si="508"/>
        <v>-0.18576259274462584</v>
      </c>
      <c r="AZ751" s="34">
        <f t="shared" si="509"/>
        <v>0.55316214876388337</v>
      </c>
      <c r="BA751" s="34">
        <f t="shared" si="510"/>
        <v>-0.96377519391959132</v>
      </c>
      <c r="BB751" s="34">
        <f t="shared" si="511"/>
        <v>-0.67918721047981556</v>
      </c>
      <c r="BC751" s="34">
        <f t="shared" si="512"/>
        <v>-1.6725306559301192</v>
      </c>
      <c r="BD751" s="34">
        <f t="shared" si="513"/>
        <v>-0.81138813771447282</v>
      </c>
      <c r="BE751" s="34">
        <f t="shared" si="514"/>
        <v>-0.29123587178933291</v>
      </c>
      <c r="BF751" s="34">
        <f t="shared" si="515"/>
        <v>-0.87658301100141811</v>
      </c>
      <c r="BG751" s="34">
        <f t="shared" si="516"/>
        <v>-0.1425937503670914</v>
      </c>
      <c r="BH751" s="34">
        <f t="shared" si="517"/>
        <v>-9.4967351707377551E-2</v>
      </c>
      <c r="BI751" s="19">
        <f t="shared" si="524"/>
        <v>-0.24955718796957804</v>
      </c>
      <c r="BJ751" s="19">
        <f t="shared" si="525"/>
        <v>-6.2535042849856226E-2</v>
      </c>
      <c r="BK751" s="19">
        <f t="shared" si="526"/>
        <v>-0.28168160047676993</v>
      </c>
      <c r="BL751" s="19">
        <f t="shared" si="527"/>
        <v>0.43330287992950822</v>
      </c>
      <c r="BM751" s="19">
        <f t="shared" si="528"/>
        <v>6.3058028632691498E-3</v>
      </c>
      <c r="BN751" s="19">
        <f t="shared" si="529"/>
        <v>0.26640923229048358</v>
      </c>
      <c r="BO751" s="19">
        <f t="shared" si="530"/>
        <v>0.96631381587879617</v>
      </c>
      <c r="BP751" s="19">
        <f t="shared" si="531"/>
        <v>0.44460834356809026</v>
      </c>
      <c r="BQ751" s="19">
        <f t="shared" si="532"/>
        <v>-1.4997030183319252E-2</v>
      </c>
      <c r="BR751" s="19">
        <f t="shared" si="533"/>
        <v>0.22966605669478965</v>
      </c>
      <c r="BS751" s="19">
        <f t="shared" si="534"/>
        <v>0.24554152291469425</v>
      </c>
      <c r="BT751" s="19">
        <f>IF(AND('[1]Ponderación por derecho'!$B$13&lt;&gt;1,'[1]Ponderación por derecho'!$B$13&lt;&gt;0),"Error ponderación",IFERROR(IF(SUM($BI$1126:$BS$1126)=0,0,SUMPRODUCT($BI$1126:$BS$1126,BI751:BS751)),""))</f>
        <v>0.55057266905657187</v>
      </c>
      <c r="BU751" s="34">
        <f t="shared" si="535"/>
        <v>0.56143149053984509</v>
      </c>
      <c r="BV751" s="16">
        <f t="shared" si="536"/>
        <v>0</v>
      </c>
      <c r="BW751" s="34">
        <f t="shared" si="518"/>
        <v>-1.1112191790865582</v>
      </c>
      <c r="BX751" s="34">
        <f t="shared" si="519"/>
        <v>-4.8957059205248302E-2</v>
      </c>
      <c r="BY751" s="34">
        <f t="shared" si="537"/>
        <v>0.3461456464926651</v>
      </c>
      <c r="BZ751" s="34">
        <f t="shared" si="538"/>
        <v>0.27134353059971383</v>
      </c>
      <c r="CA751" s="19">
        <f t="shared" si="520"/>
        <v>0.2053159270619925</v>
      </c>
      <c r="CB751" s="16"/>
      <c r="CC751" s="5">
        <f t="shared" si="521"/>
        <v>52405</v>
      </c>
      <c r="CD751" s="6">
        <f t="shared" si="522"/>
        <v>5.4417021281574231E-4</v>
      </c>
      <c r="CE751" s="19">
        <f t="shared" si="539"/>
        <v>3.918222174360853</v>
      </c>
      <c r="CF751" s="4">
        <f t="shared" si="523"/>
        <v>2.1321797944813059E-3</v>
      </c>
      <c r="CG751" s="3">
        <f>IF('Ponderación por derecho'!$D$20="Error ponderación","",CF751/$CF$1127)</f>
        <v>1.4324338947658733E-3</v>
      </c>
      <c r="CH751" s="39"/>
    </row>
    <row r="752" spans="1:86" ht="18.95" customHeight="1">
      <c r="A752" s="7">
        <v>52411</v>
      </c>
      <c r="B752" s="7" t="s">
        <v>349</v>
      </c>
      <c r="C752" s="7" t="s">
        <v>375</v>
      </c>
      <c r="D752" s="5">
        <v>0</v>
      </c>
      <c r="E752" s="5">
        <v>3117</v>
      </c>
      <c r="F752" s="5">
        <v>68.236320000000006</v>
      </c>
      <c r="G752" s="5">
        <v>57.006160000000001</v>
      </c>
      <c r="H752" s="5">
        <v>72.510540000000006</v>
      </c>
      <c r="I752" s="5">
        <v>12.9095</v>
      </c>
      <c r="J752" s="5">
        <v>22.971129999999999</v>
      </c>
      <c r="K752" s="85">
        <v>1.2524000000000001E-3</v>
      </c>
      <c r="L752" s="85">
        <v>1.3581599999999999E-2</v>
      </c>
      <c r="M752" s="85">
        <v>0.1230487</v>
      </c>
      <c r="N752" s="85">
        <v>1.7642000000000001E-2</v>
      </c>
      <c r="O752" s="85">
        <v>2.92333E-2</v>
      </c>
      <c r="P752" s="85">
        <v>4.2343699999999998E-2</v>
      </c>
      <c r="Q752" s="85">
        <v>2.52269E-2</v>
      </c>
      <c r="R752" s="85">
        <v>4.1419999999999998E-3</v>
      </c>
      <c r="S752" s="85">
        <v>1.3387E-3</v>
      </c>
      <c r="T752" s="5">
        <v>0.98169930000000005</v>
      </c>
      <c r="U752" s="5">
        <v>7.7385599999999999E-2</v>
      </c>
      <c r="V752" s="5">
        <v>0.78901960000000004</v>
      </c>
      <c r="W752" s="5">
        <v>0.4954248</v>
      </c>
      <c r="X752" s="5">
        <v>0.64392159999999998</v>
      </c>
      <c r="Y752" s="5">
        <v>0.77176469999999997</v>
      </c>
      <c r="Z752" s="5">
        <v>8.77888E-2</v>
      </c>
      <c r="AA752" s="5">
        <v>1.6040999999999999E-4</v>
      </c>
      <c r="AB752" s="5">
        <v>9.6246000000000005E-4</v>
      </c>
      <c r="AC752" s="5">
        <v>0.49480000000000002</v>
      </c>
      <c r="AD752" s="40">
        <v>3279.4353545075392</v>
      </c>
      <c r="AE752" s="19">
        <v>0.75377360000000004</v>
      </c>
      <c r="AF752" s="5">
        <v>1</v>
      </c>
      <c r="AG752" s="5">
        <v>0</v>
      </c>
      <c r="AH752" s="32">
        <v>0</v>
      </c>
      <c r="AI752" s="32">
        <v>0</v>
      </c>
      <c r="AJ752" s="32">
        <v>0</v>
      </c>
      <c r="AK752" s="16"/>
      <c r="AL752" s="34">
        <f t="shared" si="495"/>
        <v>-7.4477075443055499E-2</v>
      </c>
      <c r="AM752" s="34">
        <f t="shared" si="496"/>
        <v>7.908222546749745E-2</v>
      </c>
      <c r="AN752" s="34">
        <f t="shared" si="497"/>
        <v>-0.22800980621707692</v>
      </c>
      <c r="AO752" s="34">
        <f t="shared" si="498"/>
        <v>-0.60613963985828956</v>
      </c>
      <c r="AP752" s="34">
        <f t="shared" si="499"/>
        <v>-0.14174965285483607</v>
      </c>
      <c r="AQ752" s="34">
        <f t="shared" si="500"/>
        <v>-0.35747502597737912</v>
      </c>
      <c r="AR752" s="34">
        <f t="shared" si="501"/>
        <v>-0.13379388752111607</v>
      </c>
      <c r="AS752" s="34">
        <f t="shared" si="502"/>
        <v>0.95461974910859126</v>
      </c>
      <c r="AT752" s="34">
        <f t="shared" si="503"/>
        <v>0.25406246825058415</v>
      </c>
      <c r="AU752" s="34">
        <f t="shared" si="504"/>
        <v>0.31272434700025631</v>
      </c>
      <c r="AV752" s="34">
        <f t="shared" si="505"/>
        <v>0.3764166949006949</v>
      </c>
      <c r="AW752" s="34">
        <f t="shared" si="506"/>
        <v>0.29508220110441152</v>
      </c>
      <c r="AX752" s="34">
        <f t="shared" si="507"/>
        <v>-6.9730974776412838E-2</v>
      </c>
      <c r="AY752" s="34">
        <f t="shared" si="508"/>
        <v>-0.15813793034408954</v>
      </c>
      <c r="AZ752" s="34">
        <f t="shared" si="509"/>
        <v>0.68982356357253272</v>
      </c>
      <c r="BA752" s="34">
        <f t="shared" si="510"/>
        <v>-1.218240197963617</v>
      </c>
      <c r="BB752" s="34">
        <f t="shared" si="511"/>
        <v>-0.27897888620993749</v>
      </c>
      <c r="BC752" s="34">
        <f t="shared" si="512"/>
        <v>-1.5288125294955415</v>
      </c>
      <c r="BD752" s="34">
        <f t="shared" si="513"/>
        <v>-1.9550781392735093</v>
      </c>
      <c r="BE752" s="34">
        <f t="shared" si="514"/>
        <v>-1.3764538120159799</v>
      </c>
      <c r="BF752" s="34">
        <f t="shared" si="515"/>
        <v>-0.13786440923725946</v>
      </c>
      <c r="BG752" s="34">
        <f t="shared" si="516"/>
        <v>-0.24559501602442346</v>
      </c>
      <c r="BH752" s="34">
        <f t="shared" si="517"/>
        <v>-9.1072991132165299E-2</v>
      </c>
      <c r="BI752" s="19">
        <f t="shared" si="524"/>
        <v>-0.60124167671935769</v>
      </c>
      <c r="BJ752" s="19">
        <f t="shared" si="525"/>
        <v>-0.11123018275451869</v>
      </c>
      <c r="BK752" s="19">
        <f t="shared" si="526"/>
        <v>-0.21622328527666856</v>
      </c>
      <c r="BL752" s="19">
        <f t="shared" si="527"/>
        <v>8.9792696403764333E-2</v>
      </c>
      <c r="BM752" s="19">
        <f t="shared" si="528"/>
        <v>-0.59470114837602972</v>
      </c>
      <c r="BN752" s="19">
        <f t="shared" si="529"/>
        <v>-0.35817139751944688</v>
      </c>
      <c r="BO752" s="19">
        <f t="shared" si="530"/>
        <v>0.12625537493955155</v>
      </c>
      <c r="BP752" s="19">
        <f t="shared" si="531"/>
        <v>-7.2104025109734168E-2</v>
      </c>
      <c r="BQ752" s="19">
        <f t="shared" si="532"/>
        <v>-0.12349313834146818</v>
      </c>
      <c r="BR752" s="19">
        <f t="shared" si="533"/>
        <v>-0.15940334060385616</v>
      </c>
      <c r="BS752" s="19">
        <f t="shared" si="534"/>
        <v>-0.10789599897310347</v>
      </c>
      <c r="BT752" s="19">
        <f>IF(AND('[1]Ponderación por derecho'!$B$13&lt;&gt;1,'[1]Ponderación por derecho'!$B$13&lt;&gt;0),"Error ponderación",IFERROR(IF(SUM($BI$1126:$BS$1126)=0,0,SUMPRODUCT($BI$1126:$BS$1126,BI752:BS752)),""))</f>
        <v>-6.6569768336962029E-2</v>
      </c>
      <c r="BU752" s="34">
        <f t="shared" si="535"/>
        <v>-6.2090170534174219E-2</v>
      </c>
      <c r="BV752" s="16">
        <f t="shared" si="536"/>
        <v>0</v>
      </c>
      <c r="BW752" s="34">
        <f t="shared" si="518"/>
        <v>-0.25428246086783218</v>
      </c>
      <c r="BX752" s="34">
        <f t="shared" si="519"/>
        <v>-4.9365851681128219E-2</v>
      </c>
      <c r="BY752" s="34">
        <f t="shared" si="537"/>
        <v>0.3461456464926651</v>
      </c>
      <c r="BZ752" s="34">
        <f t="shared" si="538"/>
        <v>-1.4165777981234898E-2</v>
      </c>
      <c r="CA752" s="19">
        <f t="shared" si="520"/>
        <v>-1.1694885399126779E-2</v>
      </c>
      <c r="CB752" s="16"/>
      <c r="CC752" s="5">
        <f t="shared" si="521"/>
        <v>52411</v>
      </c>
      <c r="CD752" s="6">
        <f t="shared" si="522"/>
        <v>4.5583943922243179E-4</v>
      </c>
      <c r="CE752" s="19">
        <f t="shared" si="539"/>
        <v>1.2144361072705741</v>
      </c>
      <c r="CF752" s="4">
        <f t="shared" si="523"/>
        <v>5.5358787410969145E-4</v>
      </c>
      <c r="CG752" s="3">
        <f>IF('Ponderación por derecho'!$D$20="Error ponderación","",CF752/$CF$1127)</f>
        <v>3.7190955315239376E-4</v>
      </c>
      <c r="CH752" s="39"/>
    </row>
    <row r="753" spans="1:86" ht="18.95" customHeight="1">
      <c r="A753" s="7">
        <v>52418</v>
      </c>
      <c r="B753" s="7" t="s">
        <v>349</v>
      </c>
      <c r="C753" s="7" t="s">
        <v>374</v>
      </c>
      <c r="D753" s="5">
        <v>0</v>
      </c>
      <c r="E753" s="5">
        <v>6658</v>
      </c>
      <c r="F753" s="5">
        <v>81.553460000000001</v>
      </c>
      <c r="G753" s="5">
        <v>56.236739999999998</v>
      </c>
      <c r="H753" s="5">
        <v>82.223169999999996</v>
      </c>
      <c r="I753" s="5">
        <v>17.670760000000001</v>
      </c>
      <c r="J753" s="5">
        <v>33.347479999999997</v>
      </c>
      <c r="K753" s="85">
        <v>4.163E-3</v>
      </c>
      <c r="L753" s="85">
        <v>3.4769000000000002E-3</v>
      </c>
      <c r="M753" s="85">
        <v>0.1180271</v>
      </c>
      <c r="N753" s="85">
        <v>3.8660000000000002E-4</v>
      </c>
      <c r="O753" s="85">
        <v>2.2203000000000001E-3</v>
      </c>
      <c r="P753" s="85">
        <v>2.15937E-2</v>
      </c>
      <c r="Q753" s="85">
        <v>1.20769E-2</v>
      </c>
      <c r="R753" s="85">
        <v>7.7559999999999999E-4</v>
      </c>
      <c r="S753" s="85">
        <v>1.963E-4</v>
      </c>
      <c r="T753" s="5">
        <v>0.96461269999999999</v>
      </c>
      <c r="U753" s="5">
        <v>0.1203716</v>
      </c>
      <c r="V753" s="5">
        <v>0.81172290000000002</v>
      </c>
      <c r="W753" s="5">
        <v>0.43557859999999998</v>
      </c>
      <c r="X753" s="5">
        <v>0.76882090000000003</v>
      </c>
      <c r="Y753" s="5">
        <v>0.76253590000000004</v>
      </c>
      <c r="Z753" s="5">
        <v>3.7900900000000001E-2</v>
      </c>
      <c r="AA753" s="5">
        <v>3.8299800000000002E-3</v>
      </c>
      <c r="AB753" s="5">
        <v>3.0038999999999999E-4</v>
      </c>
      <c r="AC753" s="5">
        <v>0.55889999999999995</v>
      </c>
      <c r="AD753" s="40">
        <v>465112.04565935716</v>
      </c>
      <c r="AE753" s="19">
        <v>0.75377360000000004</v>
      </c>
      <c r="AF753" s="5">
        <v>1</v>
      </c>
      <c r="AG753" s="5">
        <v>0</v>
      </c>
      <c r="AH753" s="32">
        <v>1</v>
      </c>
      <c r="AI753" s="32">
        <v>0</v>
      </c>
      <c r="AJ753" s="32">
        <v>0</v>
      </c>
      <c r="AK753" s="16"/>
      <c r="AL753" s="34">
        <f t="shared" si="495"/>
        <v>0.73843974482328578</v>
      </c>
      <c r="AM753" s="34">
        <f t="shared" si="496"/>
        <v>1.7932790550865658E-3</v>
      </c>
      <c r="AN753" s="34">
        <f t="shared" si="497"/>
        <v>0.93987293825176943</v>
      </c>
      <c r="AO753" s="34">
        <f t="shared" si="498"/>
        <v>-0.1811710907096247</v>
      </c>
      <c r="AP753" s="34">
        <f t="shared" si="499"/>
        <v>0.64197460348264224</v>
      </c>
      <c r="AQ753" s="34">
        <f t="shared" si="500"/>
        <v>-0.27513988774952758</v>
      </c>
      <c r="AR753" s="34">
        <f t="shared" si="501"/>
        <v>-0.48743396245404308</v>
      </c>
      <c r="AS753" s="34">
        <f t="shared" si="502"/>
        <v>0.87648796628577252</v>
      </c>
      <c r="AT753" s="34">
        <f t="shared" si="503"/>
        <v>-0.14187787598383389</v>
      </c>
      <c r="AU753" s="34">
        <f t="shared" si="504"/>
        <v>-0.37352347400834424</v>
      </c>
      <c r="AV753" s="34">
        <f t="shared" si="505"/>
        <v>-0.12597675925917587</v>
      </c>
      <c r="AW753" s="34">
        <f t="shared" si="506"/>
        <v>-7.3315883835605777E-2</v>
      </c>
      <c r="AX753" s="34">
        <f t="shared" si="507"/>
        <v>-0.1772386702003016</v>
      </c>
      <c r="AY753" s="34">
        <f t="shared" si="508"/>
        <v>-0.20249269397918812</v>
      </c>
      <c r="AZ753" s="34">
        <f t="shared" si="509"/>
        <v>0.39298898061808474</v>
      </c>
      <c r="BA753" s="34">
        <f t="shared" si="510"/>
        <v>-0.80963843393183232</v>
      </c>
      <c r="BB753" s="34">
        <f t="shared" si="511"/>
        <v>0.27791108163675565</v>
      </c>
      <c r="BC753" s="34">
        <f t="shared" si="512"/>
        <v>-2.1971304055934038</v>
      </c>
      <c r="BD753" s="34">
        <f t="shared" si="513"/>
        <v>-0.45824028304595232</v>
      </c>
      <c r="BE753" s="34">
        <f t="shared" si="514"/>
        <v>-1.5175630914088327</v>
      </c>
      <c r="BF753" s="34">
        <f t="shared" si="515"/>
        <v>-0.63697488591784179</v>
      </c>
      <c r="BG753" s="34">
        <f t="shared" si="516"/>
        <v>4.1248137083041911E-2</v>
      </c>
      <c r="BH753" s="34">
        <f t="shared" si="517"/>
        <v>-0.10757647513671481</v>
      </c>
      <c r="BI753" s="19">
        <f t="shared" si="524"/>
        <v>-4.8301794476530158E-2</v>
      </c>
      <c r="BJ753" s="19">
        <f t="shared" si="525"/>
        <v>-6.9243200587400286E-2</v>
      </c>
      <c r="BK753" s="19">
        <f t="shared" si="526"/>
        <v>-0.19406756482811516</v>
      </c>
      <c r="BL753" s="19">
        <f t="shared" si="527"/>
        <v>0.29828093441972592</v>
      </c>
      <c r="BM753" s="19">
        <f t="shared" si="528"/>
        <v>-6.3263051190551436E-2</v>
      </c>
      <c r="BN753" s="19">
        <f t="shared" si="529"/>
        <v>-0.30170003528157424</v>
      </c>
      <c r="BO753" s="19">
        <f t="shared" si="530"/>
        <v>4.6167335357618078E-2</v>
      </c>
      <c r="BP753" s="19">
        <f t="shared" si="531"/>
        <v>0.28060053731149209</v>
      </c>
      <c r="BQ753" s="19">
        <f t="shared" si="532"/>
        <v>-3.3675945024581377E-2</v>
      </c>
      <c r="BR753" s="19">
        <f t="shared" si="533"/>
        <v>0.19239839597571318</v>
      </c>
      <c r="BS753" s="19">
        <f t="shared" si="534"/>
        <v>0.14279019190246095</v>
      </c>
      <c r="BT753" s="19">
        <f>IF(AND('[1]Ponderación por derecho'!$B$13&lt;&gt;1,'[1]Ponderación por derecho'!$B$13&lt;&gt;0),"Error ponderación",IFERROR(IF(SUM($BI$1126:$BS$1126)=0,0,SUMPRODUCT($BI$1126:$BS$1126,BI753:BS753)),""))</f>
        <v>-8.1274983023143288E-2</v>
      </c>
      <c r="BU753" s="34">
        <f t="shared" si="535"/>
        <v>-7.6947388790469529E-2</v>
      </c>
      <c r="BV753" s="16">
        <f t="shared" si="536"/>
        <v>0</v>
      </c>
      <c r="BW753" s="34">
        <f t="shared" si="518"/>
        <v>0.67358314112237472</v>
      </c>
      <c r="BX753" s="34">
        <f t="shared" si="519"/>
        <v>-2.3363867894590704E-2</v>
      </c>
      <c r="BY753" s="34">
        <f t="shared" si="537"/>
        <v>0.3461456464926651</v>
      </c>
      <c r="BZ753" s="34">
        <f t="shared" si="538"/>
        <v>-0.33212163990681637</v>
      </c>
      <c r="CA753" s="19">
        <f t="shared" si="520"/>
        <v>-0.25336777608767252</v>
      </c>
      <c r="CB753" s="16"/>
      <c r="CC753" s="5">
        <f t="shared" si="521"/>
        <v>52418</v>
      </c>
      <c r="CD753" s="6">
        <f t="shared" si="522"/>
        <v>9.7368591156334647E-4</v>
      </c>
      <c r="CE753" s="19">
        <f t="shared" si="539"/>
        <v>1.2142786932525198</v>
      </c>
      <c r="CF753" s="4">
        <f t="shared" si="523"/>
        <v>1.1823260563315289E-3</v>
      </c>
      <c r="CG753" s="3">
        <f>IF('Ponderación por derecho'!$D$20="Error ponderación","",CF753/$CF$1127)</f>
        <v>7.9430633483052447E-4</v>
      </c>
      <c r="CH753" s="39"/>
    </row>
    <row r="754" spans="1:86" ht="18.95" customHeight="1">
      <c r="A754" s="7">
        <v>52427</v>
      </c>
      <c r="B754" s="7" t="s">
        <v>349</v>
      </c>
      <c r="C754" s="7" t="s">
        <v>373</v>
      </c>
      <c r="D754" s="5">
        <v>0</v>
      </c>
      <c r="E754" s="5">
        <v>2846</v>
      </c>
      <c r="F754" s="5">
        <v>98.857640000000004</v>
      </c>
      <c r="G754" s="5">
        <v>75</v>
      </c>
      <c r="H754" s="5">
        <v>83.414100000000005</v>
      </c>
      <c r="I754" s="5">
        <v>59.779739999999997</v>
      </c>
      <c r="J754" s="5">
        <v>43.568280000000001</v>
      </c>
      <c r="K754" s="85">
        <v>6.1726000000000003E-3</v>
      </c>
      <c r="L754" s="85">
        <v>1.11772E-2</v>
      </c>
      <c r="M754" s="85">
        <v>8.4271799999999994E-2</v>
      </c>
      <c r="N754" s="85">
        <v>0</v>
      </c>
      <c r="O754" s="85">
        <v>1.5508E-3</v>
      </c>
      <c r="P754" s="85">
        <v>1.11486E-2</v>
      </c>
      <c r="Q754" s="85">
        <v>3.79E-4</v>
      </c>
      <c r="R754" s="85">
        <v>0</v>
      </c>
      <c r="S754" s="85">
        <v>0</v>
      </c>
      <c r="T754" s="5">
        <v>0.98756010000000005</v>
      </c>
      <c r="U754" s="5">
        <v>0.19819059999999999</v>
      </c>
      <c r="V754" s="5">
        <v>0.7316935</v>
      </c>
      <c r="W754" s="5">
        <v>0.66101220000000005</v>
      </c>
      <c r="X754" s="5">
        <v>0.94826129999999997</v>
      </c>
      <c r="Y754" s="5">
        <v>0.70540000000000003</v>
      </c>
      <c r="Z754" s="5">
        <v>0.03</v>
      </c>
      <c r="AA754" s="5">
        <v>1.58117E-3</v>
      </c>
      <c r="AB754" s="5">
        <v>3.86507E-3</v>
      </c>
      <c r="AC754" s="5">
        <v>0.57220000000000004</v>
      </c>
      <c r="AD754" s="40">
        <v>18264.933239634574</v>
      </c>
      <c r="AE754" s="19">
        <v>0</v>
      </c>
      <c r="AF754" s="5">
        <v>0</v>
      </c>
      <c r="AG754" s="5">
        <v>0</v>
      </c>
      <c r="AH754" s="32">
        <v>0</v>
      </c>
      <c r="AI754" s="32">
        <v>0</v>
      </c>
      <c r="AJ754" s="32">
        <v>1</v>
      </c>
      <c r="AK754" s="16"/>
      <c r="AL754" s="34">
        <f t="shared" si="495"/>
        <v>1.7947370416089639</v>
      </c>
      <c r="AM754" s="34">
        <f t="shared" si="496"/>
        <v>1.8865799971831905</v>
      </c>
      <c r="AN754" s="34">
        <f t="shared" si="497"/>
        <v>1.0830747895392472</v>
      </c>
      <c r="AO754" s="34">
        <f t="shared" si="498"/>
        <v>3.5772861531145175</v>
      </c>
      <c r="AP754" s="34">
        <f t="shared" si="499"/>
        <v>1.4139501901941645</v>
      </c>
      <c r="AQ754" s="34">
        <f t="shared" si="500"/>
        <v>-0.21829226396656512</v>
      </c>
      <c r="AR754" s="34">
        <f t="shared" si="501"/>
        <v>-0.2179420756087119</v>
      </c>
      <c r="AS754" s="34">
        <f t="shared" si="502"/>
        <v>0.35128449155280023</v>
      </c>
      <c r="AT754" s="34">
        <f t="shared" si="503"/>
        <v>-0.15074875333706975</v>
      </c>
      <c r="AU754" s="34">
        <f t="shared" si="504"/>
        <v>-0.39053168917012776</v>
      </c>
      <c r="AV754" s="34">
        <f t="shared" si="505"/>
        <v>-0.37887072880352612</v>
      </c>
      <c r="AW754" s="34">
        <f t="shared" si="506"/>
        <v>-0.40103329507665736</v>
      </c>
      <c r="AX754" s="34">
        <f t="shared" si="507"/>
        <v>-0.20200785050292994</v>
      </c>
      <c r="AY754" s="34">
        <f t="shared" si="508"/>
        <v>-0.21011422768154267</v>
      </c>
      <c r="AZ754" s="34">
        <f t="shared" si="509"/>
        <v>0.79163949674703338</v>
      </c>
      <c r="BA754" s="34">
        <f t="shared" si="510"/>
        <v>-6.9932932717728671E-2</v>
      </c>
      <c r="BB754" s="34">
        <f t="shared" si="511"/>
        <v>-1.6851326165388485</v>
      </c>
      <c r="BC754" s="34">
        <f t="shared" si="512"/>
        <v>0.320344467549671</v>
      </c>
      <c r="BD754" s="34">
        <f t="shared" si="513"/>
        <v>1.692237611198572</v>
      </c>
      <c r="BE754" s="34">
        <f t="shared" si="514"/>
        <v>-2.391176743938106</v>
      </c>
      <c r="BF754" s="34">
        <f t="shared" si="515"/>
        <v>-0.71602054559094119</v>
      </c>
      <c r="BG754" s="34">
        <f t="shared" si="516"/>
        <v>-0.13453696883934116</v>
      </c>
      <c r="BH754" s="34">
        <f t="shared" si="517"/>
        <v>-1.8719346190625152E-2</v>
      </c>
      <c r="BI754" s="19">
        <f t="shared" si="524"/>
        <v>0.26494986428498446</v>
      </c>
      <c r="BJ754" s="19">
        <f t="shared" si="525"/>
        <v>-5.4982316547899463E-3</v>
      </c>
      <c r="BK754" s="19">
        <f t="shared" si="526"/>
        <v>0.8221220002371451</v>
      </c>
      <c r="BL754" s="19">
        <f t="shared" si="527"/>
        <v>0.82199414413594707</v>
      </c>
      <c r="BM754" s="19">
        <f t="shared" si="528"/>
        <v>0.90521870407420291</v>
      </c>
      <c r="BN754" s="19">
        <f t="shared" si="529"/>
        <v>-0.32510347704422271</v>
      </c>
      <c r="BO754" s="19">
        <f t="shared" si="530"/>
        <v>1.3226307849282979</v>
      </c>
      <c r="BP754" s="19">
        <f t="shared" si="531"/>
        <v>0.79636459555301697</v>
      </c>
      <c r="BQ754" s="19">
        <f t="shared" si="532"/>
        <v>0.28953408944549336</v>
      </c>
      <c r="BR754" s="19">
        <f t="shared" si="533"/>
        <v>0.48336194836269336</v>
      </c>
      <c r="BS754" s="19">
        <f t="shared" si="534"/>
        <v>0.52196782257893204</v>
      </c>
      <c r="BT754" s="19">
        <f>IF(AND('[1]Ponderación por derecho'!$B$13&lt;&gt;1,'[1]Ponderación por derecho'!$B$13&lt;&gt;0),"Error ponderación",IFERROR(IF(SUM($BI$1126:$BS$1126)=0,0,SUMPRODUCT($BI$1126:$BS$1126,BI754:BS754)),""))</f>
        <v>0.56268470301992413</v>
      </c>
      <c r="BU754" s="34">
        <f t="shared" si="535"/>
        <v>0.57366872311083839</v>
      </c>
      <c r="BV754" s="16">
        <f t="shared" si="536"/>
        <v>0</v>
      </c>
      <c r="BW754" s="34">
        <f t="shared" si="518"/>
        <v>0.86610439707354236</v>
      </c>
      <c r="BX754" s="34">
        <f t="shared" si="519"/>
        <v>-4.852214193792697E-2</v>
      </c>
      <c r="BY754" s="34">
        <f t="shared" si="537"/>
        <v>-2.7676504258153067</v>
      </c>
      <c r="BZ754" s="34">
        <f t="shared" si="538"/>
        <v>0.6500227235598971</v>
      </c>
      <c r="CA754" s="19">
        <f t="shared" si="520"/>
        <v>0.49314359802253854</v>
      </c>
      <c r="CB754" s="16"/>
      <c r="CC754" s="5">
        <f t="shared" si="521"/>
        <v>52427</v>
      </c>
      <c r="CD754" s="6">
        <f t="shared" si="522"/>
        <v>4.1620758550755242E-4</v>
      </c>
      <c r="CE754" s="19">
        <f t="shared" si="539"/>
        <v>2.8460652299978824</v>
      </c>
      <c r="CF754" s="4">
        <f t="shared" si="523"/>
        <v>1.1845539375744155E-3</v>
      </c>
      <c r="CG754" s="3">
        <f>IF('Ponderación por derecho'!$D$20="Error ponderación","",CF754/$CF$1127)</f>
        <v>7.9580306255211907E-4</v>
      </c>
      <c r="CH754" s="39"/>
    </row>
    <row r="755" spans="1:86" ht="18.95" customHeight="1">
      <c r="A755" s="7">
        <v>52435</v>
      </c>
      <c r="B755" s="7" t="s">
        <v>349</v>
      </c>
      <c r="C755" s="7" t="s">
        <v>372</v>
      </c>
      <c r="D755" s="5">
        <v>0</v>
      </c>
      <c r="E755" s="5">
        <v>1546</v>
      </c>
      <c r="F755" s="5">
        <v>74.413539999999998</v>
      </c>
      <c r="G755" s="5">
        <v>54.046999999999997</v>
      </c>
      <c r="H755" s="5">
        <v>81.103129999999993</v>
      </c>
      <c r="I755" s="5">
        <v>5.8094000000000001</v>
      </c>
      <c r="J755" s="5">
        <v>38.02872</v>
      </c>
      <c r="K755" s="85">
        <v>2.0200999999999999E-3</v>
      </c>
      <c r="L755" s="85">
        <v>4.3302999999999996E-3</v>
      </c>
      <c r="M755" s="85">
        <v>4.1150300000000001E-2</v>
      </c>
      <c r="N755" s="85">
        <v>0</v>
      </c>
      <c r="O755" s="85">
        <v>6.4393000000000002E-3</v>
      </c>
      <c r="P755" s="85">
        <v>1.07911E-2</v>
      </c>
      <c r="Q755" s="85">
        <v>1.04055E-2</v>
      </c>
      <c r="R755" s="85">
        <v>9.0684000000000008E-3</v>
      </c>
      <c r="S755" s="85">
        <v>6.6529999999999996E-4</v>
      </c>
      <c r="T755" s="5">
        <v>0.97535769999999999</v>
      </c>
      <c r="U755" s="5">
        <v>0.10333870000000001</v>
      </c>
      <c r="V755" s="5">
        <v>0.78139899999999995</v>
      </c>
      <c r="W755" s="5">
        <v>0.68441980000000002</v>
      </c>
      <c r="X755" s="5">
        <v>0.78616850000000005</v>
      </c>
      <c r="Y755" s="5">
        <v>0.93084259999999996</v>
      </c>
      <c r="Z755" s="5">
        <v>4.7210299999999997E-2</v>
      </c>
      <c r="AA755" s="5">
        <v>1.94049E-3</v>
      </c>
      <c r="AB755" s="5">
        <v>0</v>
      </c>
      <c r="AC755" s="5">
        <v>0.57040000000000002</v>
      </c>
      <c r="AD755" s="40">
        <v>1843.4670116429495</v>
      </c>
      <c r="AE755" s="19">
        <v>0.84811320000000001</v>
      </c>
      <c r="AF755" s="5">
        <v>0</v>
      </c>
      <c r="AG755" s="5">
        <v>0</v>
      </c>
      <c r="AH755" s="32">
        <v>0</v>
      </c>
      <c r="AI755" s="32">
        <v>0</v>
      </c>
      <c r="AJ755" s="32">
        <v>1</v>
      </c>
      <c r="AK755" s="16"/>
      <c r="AL755" s="34">
        <f t="shared" si="495"/>
        <v>0.30259833568017691</v>
      </c>
      <c r="AM755" s="34">
        <f t="shared" si="496"/>
        <v>-0.21816811721367668</v>
      </c>
      <c r="AN755" s="34">
        <f t="shared" si="497"/>
        <v>0.80519516414579695</v>
      </c>
      <c r="AO755" s="34">
        <f t="shared" si="498"/>
        <v>-1.2398624770506363</v>
      </c>
      <c r="AP755" s="34">
        <f t="shared" si="499"/>
        <v>0.99554800238854457</v>
      </c>
      <c r="AQ755" s="34">
        <f t="shared" si="500"/>
        <v>-0.33575830584492478</v>
      </c>
      <c r="AR755" s="34">
        <f t="shared" si="501"/>
        <v>-0.4575670252913604</v>
      </c>
      <c r="AS755" s="34">
        <f t="shared" si="502"/>
        <v>-0.31964901031795373</v>
      </c>
      <c r="AT755" s="34">
        <f t="shared" si="503"/>
        <v>-0.15074875333706975</v>
      </c>
      <c r="AU755" s="34">
        <f t="shared" si="504"/>
        <v>-0.26634250348173538</v>
      </c>
      <c r="AV755" s="34">
        <f t="shared" si="505"/>
        <v>-0.3875264232547142</v>
      </c>
      <c r="AW755" s="34">
        <f t="shared" si="506"/>
        <v>-0.12014026095870424</v>
      </c>
      <c r="AX755" s="34">
        <f t="shared" si="507"/>
        <v>8.7596113726511798E-2</v>
      </c>
      <c r="AY755" s="34">
        <f t="shared" si="508"/>
        <v>-0.18428332410448467</v>
      </c>
      <c r="AZ755" s="34">
        <f t="shared" si="509"/>
        <v>0.57965499924353003</v>
      </c>
      <c r="BA755" s="34">
        <f t="shared" si="510"/>
        <v>-0.97154400752735137</v>
      </c>
      <c r="BB755" s="34">
        <f t="shared" si="511"/>
        <v>-0.46590482600602712</v>
      </c>
      <c r="BC755" s="34">
        <f t="shared" si="512"/>
        <v>0.5817431447680792</v>
      </c>
      <c r="BD755" s="34">
        <f t="shared" si="513"/>
        <v>-0.2503404437778925</v>
      </c>
      <c r="BE755" s="34">
        <f t="shared" si="514"/>
        <v>1.0558632645626065</v>
      </c>
      <c r="BF755" s="34">
        <f t="shared" si="515"/>
        <v>-0.54383769089439504</v>
      </c>
      <c r="BG755" s="34">
        <f t="shared" si="516"/>
        <v>-0.10644962297195766</v>
      </c>
      <c r="BH755" s="34">
        <f t="shared" si="517"/>
        <v>-0.11506432621005545</v>
      </c>
      <c r="BI755" s="19">
        <f t="shared" si="524"/>
        <v>-0.16736904974215974</v>
      </c>
      <c r="BJ755" s="19">
        <f t="shared" si="525"/>
        <v>-0.38054665617035477</v>
      </c>
      <c r="BK755" s="19">
        <f t="shared" si="526"/>
        <v>0.18823082337676747</v>
      </c>
      <c r="BL755" s="19">
        <f t="shared" si="527"/>
        <v>7.5924791171553582E-2</v>
      </c>
      <c r="BM755" s="19">
        <f t="shared" si="528"/>
        <v>0.15962168504297225</v>
      </c>
      <c r="BN755" s="19">
        <f t="shared" si="529"/>
        <v>0.32364505899602308</v>
      </c>
      <c r="BO755" s="19">
        <f t="shared" si="530"/>
        <v>-0.26011591292193686</v>
      </c>
      <c r="BP755" s="19">
        <f t="shared" si="531"/>
        <v>0.19509722470334434</v>
      </c>
      <c r="BQ755" s="19">
        <f t="shared" si="532"/>
        <v>-0.14184089310623427</v>
      </c>
      <c r="BR755" s="19">
        <f t="shared" si="533"/>
        <v>3.9551295345781985E-3</v>
      </c>
      <c r="BS755" s="19">
        <f t="shared" si="534"/>
        <v>1.083561788545596E-3</v>
      </c>
      <c r="BT755" s="19">
        <f>IF(AND('[1]Ponderación por derecho'!$B$13&lt;&gt;1,'[1]Ponderación por derecho'!$B$13&lt;&gt;0),"Error ponderación",IFERROR(IF(SUM($BI$1126:$BS$1126)=0,0,SUMPRODUCT($BI$1126:$BS$1126,BI755:BS755)),""))</f>
        <v>-0.10907376999623247</v>
      </c>
      <c r="BU755" s="34">
        <f t="shared" si="535"/>
        <v>-0.10503352382034843</v>
      </c>
      <c r="BV755" s="16">
        <f t="shared" si="536"/>
        <v>0</v>
      </c>
      <c r="BW755" s="34">
        <f t="shared" si="518"/>
        <v>0.84004888874932404</v>
      </c>
      <c r="BX755" s="34">
        <f t="shared" si="519"/>
        <v>-4.9446699210592408E-2</v>
      </c>
      <c r="BY755" s="34">
        <f t="shared" si="537"/>
        <v>0.73585719375712888</v>
      </c>
      <c r="BZ755" s="34">
        <f t="shared" si="538"/>
        <v>-0.50881979443195346</v>
      </c>
      <c r="CA755" s="19">
        <f t="shared" si="520"/>
        <v>-0.38767306464189333</v>
      </c>
      <c r="CB755" s="16"/>
      <c r="CC755" s="5">
        <f t="shared" si="521"/>
        <v>52435</v>
      </c>
      <c r="CD755" s="6">
        <f t="shared" si="522"/>
        <v>2.2609168207824177E-4</v>
      </c>
      <c r="CE755" s="19">
        <f t="shared" si="539"/>
        <v>0.76641004897643628</v>
      </c>
      <c r="CF755" s="4">
        <f t="shared" si="523"/>
        <v>1.7327893713475013E-4</v>
      </c>
      <c r="CG755" s="3">
        <f>IF('Ponderación por derecho'!$D$20="Error ponderación","",CF755/$CF$1127)</f>
        <v>1.1641167571480672E-4</v>
      </c>
      <c r="CH755" s="39"/>
    </row>
    <row r="756" spans="1:86" ht="18.95" customHeight="1">
      <c r="A756" s="7">
        <v>52473</v>
      </c>
      <c r="B756" s="7" t="s">
        <v>349</v>
      </c>
      <c r="C756" s="7" t="s">
        <v>371</v>
      </c>
      <c r="D756" s="5">
        <v>0</v>
      </c>
      <c r="E756" s="5">
        <v>1610</v>
      </c>
      <c r="F756" s="5">
        <v>96.470979999999997</v>
      </c>
      <c r="G756" s="5">
        <v>70.642420000000001</v>
      </c>
      <c r="H756" s="5">
        <v>95.063770000000005</v>
      </c>
      <c r="I756" s="5">
        <v>44.000950000000003</v>
      </c>
      <c r="J756" s="5">
        <v>50.089750000000002</v>
      </c>
      <c r="K756" s="85"/>
      <c r="L756" s="85">
        <v>0.10452</v>
      </c>
      <c r="M756" s="85"/>
      <c r="N756" s="85"/>
      <c r="O756" s="85">
        <v>0</v>
      </c>
      <c r="P756" s="85">
        <v>9.7120000000000001E-3</v>
      </c>
      <c r="Q756" s="85">
        <v>0</v>
      </c>
      <c r="R756" s="85">
        <v>8.7080000000000005E-3</v>
      </c>
      <c r="S756" s="85">
        <v>0</v>
      </c>
      <c r="T756" s="5">
        <v>0.9911894</v>
      </c>
      <c r="U756" s="5">
        <v>0.36203439999999998</v>
      </c>
      <c r="V756" s="5">
        <v>0.83500200000000002</v>
      </c>
      <c r="W756" s="5">
        <v>0.761714</v>
      </c>
      <c r="X756" s="5">
        <v>0.95354430000000001</v>
      </c>
      <c r="Y756" s="5">
        <v>0.80576689999999995</v>
      </c>
      <c r="Z756" s="5">
        <v>4.6979800000000002E-2</v>
      </c>
      <c r="AA756" s="5">
        <v>3.1055999999999998E-4</v>
      </c>
      <c r="AB756" s="5">
        <v>0</v>
      </c>
      <c r="AC756" s="5">
        <v>0.51790000000000003</v>
      </c>
      <c r="AD756" s="40">
        <v>15450.931677018634</v>
      </c>
      <c r="AE756" s="19" t="s">
        <v>1121</v>
      </c>
      <c r="AF756" s="5">
        <v>0</v>
      </c>
      <c r="AG756" s="5">
        <v>0</v>
      </c>
      <c r="AH756" s="32">
        <v>0</v>
      </c>
      <c r="AI756" s="32">
        <v>0</v>
      </c>
      <c r="AJ756" s="32">
        <v>1</v>
      </c>
      <c r="AK756" s="16"/>
      <c r="AL756" s="34">
        <f t="shared" si="495"/>
        <v>1.6490483983824999</v>
      </c>
      <c r="AM756" s="34">
        <f t="shared" si="496"/>
        <v>1.4488570797807423</v>
      </c>
      <c r="AN756" s="34">
        <f t="shared" si="497"/>
        <v>2.48387442586395</v>
      </c>
      <c r="AO756" s="34">
        <f t="shared" si="498"/>
        <v>2.1689426697463636</v>
      </c>
      <c r="AP756" s="34">
        <f t="shared" si="499"/>
        <v>1.9065159022197973</v>
      </c>
      <c r="AQ756" s="34" t="str">
        <f t="shared" si="500"/>
        <v/>
      </c>
      <c r="AR756" s="34">
        <f t="shared" si="501"/>
        <v>3.048830296302302</v>
      </c>
      <c r="AS756" s="34" t="str">
        <f t="shared" si="502"/>
        <v/>
      </c>
      <c r="AT756" s="34" t="str">
        <f t="shared" si="503"/>
        <v/>
      </c>
      <c r="AU756" s="34">
        <f t="shared" si="504"/>
        <v>-0.42992876172112682</v>
      </c>
      <c r="AV756" s="34">
        <f t="shared" si="505"/>
        <v>-0.41365330404430051</v>
      </c>
      <c r="AW756" s="34">
        <f t="shared" si="506"/>
        <v>-0.41165100414070804</v>
      </c>
      <c r="AX756" s="34">
        <f t="shared" si="507"/>
        <v>7.6086556504919148E-2</v>
      </c>
      <c r="AY756" s="34">
        <f t="shared" si="508"/>
        <v>-0.21011422768154267</v>
      </c>
      <c r="AZ756" s="34">
        <f t="shared" si="509"/>
        <v>0.85468900641639756</v>
      </c>
      <c r="BA756" s="34">
        <f t="shared" si="510"/>
        <v>1.4874779849222222</v>
      </c>
      <c r="BB756" s="34">
        <f t="shared" si="511"/>
        <v>0.84892486599849881</v>
      </c>
      <c r="BC756" s="34">
        <f t="shared" si="512"/>
        <v>1.444907315236436</v>
      </c>
      <c r="BD756" s="34">
        <f t="shared" si="513"/>
        <v>1.7555509715973112</v>
      </c>
      <c r="BE756" s="34">
        <f t="shared" si="514"/>
        <v>-0.85655675716901269</v>
      </c>
      <c r="BF756" s="34">
        <f t="shared" si="515"/>
        <v>-0.54614376039972334</v>
      </c>
      <c r="BG756" s="34">
        <f t="shared" si="516"/>
        <v>-0.23385808242209788</v>
      </c>
      <c r="BH756" s="34">
        <f t="shared" si="517"/>
        <v>-0.11506432621005545</v>
      </c>
      <c r="BI756" s="19">
        <f t="shared" si="524"/>
        <v>1.9856762053930861</v>
      </c>
      <c r="BJ756" s="19">
        <f t="shared" si="525"/>
        <v>1.7822040806938479</v>
      </c>
      <c r="BK756" s="19">
        <f t="shared" si="526"/>
        <v>1.5469778568094679</v>
      </c>
      <c r="BL756" s="19">
        <f t="shared" si="527"/>
        <v>1.6490483983824999</v>
      </c>
      <c r="BM756" s="19">
        <f t="shared" si="528"/>
        <v>1.0773793706986605</v>
      </c>
      <c r="BN756" s="19">
        <f t="shared" si="529"/>
        <v>0.12627944572306227</v>
      </c>
      <c r="BO756" s="19">
        <f t="shared" si="530"/>
        <v>0.87066022400735099</v>
      </c>
      <c r="BP756" s="19">
        <f t="shared" si="531"/>
        <v>0.86256747744370954</v>
      </c>
      <c r="BQ756" s="19">
        <f t="shared" si="532"/>
        <v>0.29759680343374467</v>
      </c>
      <c r="BR756" s="19">
        <f t="shared" si="533"/>
        <v>0.40169202942628646</v>
      </c>
      <c r="BS756" s="19">
        <f t="shared" si="534"/>
        <v>0.44128994816363393</v>
      </c>
      <c r="BT756" s="19">
        <f>IF(AND('[1]Ponderación por derecho'!$B$13&lt;&gt;1,'[1]Ponderación por derecho'!$B$13&lt;&gt;0),"Error ponderación",IFERROR(IF(SUM($BI$1126:$BS$1126)=0,0,SUMPRODUCT($BI$1126:$BS$1126,BI756:BS756)),""))</f>
        <v>0.82965476185936371</v>
      </c>
      <c r="BU756" s="34">
        <f t="shared" si="535"/>
        <v>0.84339837457936684</v>
      </c>
      <c r="BV756" s="16">
        <f t="shared" si="536"/>
        <v>0</v>
      </c>
      <c r="BW756" s="34">
        <f t="shared" si="518"/>
        <v>8.0096562626299009E-2</v>
      </c>
      <c r="BX756" s="34">
        <f t="shared" si="519"/>
        <v>-4.8680575148085374E-2</v>
      </c>
      <c r="BY756" s="34" t="str">
        <f t="shared" si="537"/>
        <v/>
      </c>
      <c r="BZ756" s="34">
        <f t="shared" si="538"/>
        <v>-1.5707993739106817E-2</v>
      </c>
      <c r="CA756" s="19">
        <f t="shared" si="520"/>
        <v>-1.2867097598685368E-2</v>
      </c>
      <c r="CB756" s="16"/>
      <c r="CC756" s="5">
        <f t="shared" si="521"/>
        <v>52473</v>
      </c>
      <c r="CD756" s="6">
        <f t="shared" si="522"/>
        <v>2.3545123424706935E-4</v>
      </c>
      <c r="CE756" s="19">
        <f t="shared" si="539"/>
        <v>2.2602943441394965</v>
      </c>
      <c r="CF756" s="4">
        <f t="shared" si="523"/>
        <v>5.3218909308931455E-4</v>
      </c>
      <c r="CG756" s="3">
        <f>IF('Ponderación por derecho'!$D$20="Error ponderación","",CF756/$CF$1127)</f>
        <v>3.5753349569251275E-4</v>
      </c>
      <c r="CH756" s="39"/>
    </row>
    <row r="757" spans="1:86" ht="18.95" customHeight="1">
      <c r="A757" s="7">
        <v>52480</v>
      </c>
      <c r="B757" s="7" t="s">
        <v>349</v>
      </c>
      <c r="C757" s="7" t="s">
        <v>349</v>
      </c>
      <c r="D757" s="5">
        <v>0</v>
      </c>
      <c r="E757" s="5">
        <v>730</v>
      </c>
      <c r="F757" s="5">
        <v>71.140140000000002</v>
      </c>
      <c r="G757" s="5">
        <v>54.171010000000003</v>
      </c>
      <c r="H757" s="5">
        <v>72.940560000000005</v>
      </c>
      <c r="I757" s="5">
        <v>25.026070000000001</v>
      </c>
      <c r="J757" s="5">
        <v>16.433779999999999</v>
      </c>
      <c r="K757" s="85">
        <v>5.3477000000000004E-3</v>
      </c>
      <c r="L757" s="85">
        <v>1.0179199999999999E-2</v>
      </c>
      <c r="M757" s="85">
        <v>0.2038758</v>
      </c>
      <c r="N757" s="85">
        <v>2.8849300000000001E-2</v>
      </c>
      <c r="O757" s="85">
        <v>4.8056000000000001E-3</v>
      </c>
      <c r="P757" s="85">
        <v>2.72172E-2</v>
      </c>
      <c r="Q757" s="85">
        <v>4.2821999999999999E-3</v>
      </c>
      <c r="R757" s="85">
        <v>0</v>
      </c>
      <c r="S757" s="85">
        <v>4.6969999999999998E-4</v>
      </c>
      <c r="T757" s="5">
        <v>0.96434109999999995</v>
      </c>
      <c r="U757" s="5">
        <v>0.16434109999999999</v>
      </c>
      <c r="V757" s="5">
        <v>0.81240310000000004</v>
      </c>
      <c r="W757" s="5">
        <v>0.62015500000000001</v>
      </c>
      <c r="X757" s="5">
        <v>0.8015504</v>
      </c>
      <c r="Y757" s="5">
        <v>0.90232559999999995</v>
      </c>
      <c r="Z757" s="5">
        <v>0.1393443</v>
      </c>
      <c r="AA757" s="5">
        <v>6.8493000000000004E-4</v>
      </c>
      <c r="AB757" s="5">
        <v>0</v>
      </c>
      <c r="AC757" s="5">
        <v>0.54349999999999998</v>
      </c>
      <c r="AD757" s="40">
        <v>64998.630136986299</v>
      </c>
      <c r="AE757" s="19">
        <v>0.84811320000000001</v>
      </c>
      <c r="AF757" s="5">
        <v>1</v>
      </c>
      <c r="AG757" s="5">
        <v>0</v>
      </c>
      <c r="AH757" s="32">
        <v>0</v>
      </c>
      <c r="AI757" s="32">
        <v>0</v>
      </c>
      <c r="AJ757" s="32">
        <v>1</v>
      </c>
      <c r="AK757" s="16"/>
      <c r="AL757" s="34">
        <f t="shared" si="495"/>
        <v>0.1027805129750136</v>
      </c>
      <c r="AM757" s="34">
        <f t="shared" si="496"/>
        <v>-0.20571119869764715</v>
      </c>
      <c r="AN757" s="34">
        <f t="shared" si="497"/>
        <v>-0.17630260252698551</v>
      </c>
      <c r="AO757" s="34">
        <f t="shared" si="498"/>
        <v>0.47533063766451666</v>
      </c>
      <c r="AP757" s="34">
        <f t="shared" si="499"/>
        <v>-0.63551477904736176</v>
      </c>
      <c r="AQ757" s="34">
        <f t="shared" si="500"/>
        <v>-0.24162705937787368</v>
      </c>
      <c r="AR757" s="34">
        <f t="shared" si="501"/>
        <v>-0.25286966324447163</v>
      </c>
      <c r="AS757" s="34">
        <f t="shared" si="502"/>
        <v>2.212220000701361</v>
      </c>
      <c r="AT757" s="34">
        <f t="shared" si="503"/>
        <v>0.51122383338488375</v>
      </c>
      <c r="AU757" s="34">
        <f t="shared" si="504"/>
        <v>-0.30784559699899561</v>
      </c>
      <c r="AV757" s="34">
        <f t="shared" si="505"/>
        <v>1.0177919751331787E-2</v>
      </c>
      <c r="AW757" s="34">
        <f t="shared" si="506"/>
        <v>-0.29168489924868202</v>
      </c>
      <c r="AX757" s="34">
        <f t="shared" si="507"/>
        <v>-0.20200785050292994</v>
      </c>
      <c r="AY757" s="34">
        <f t="shared" si="508"/>
        <v>-0.19187767964284713</v>
      </c>
      <c r="AZ757" s="34">
        <f t="shared" si="509"/>
        <v>0.38827064737856143</v>
      </c>
      <c r="BA757" s="34">
        <f t="shared" si="510"/>
        <v>-0.39168804860648082</v>
      </c>
      <c r="BB757" s="34">
        <f t="shared" si="511"/>
        <v>0.29459572907256154</v>
      </c>
      <c r="BC757" s="34">
        <f t="shared" si="512"/>
        <v>-0.13591837164990395</v>
      </c>
      <c r="BD757" s="34">
        <f t="shared" si="513"/>
        <v>-6.5998255945722326E-2</v>
      </c>
      <c r="BE757" s="34">
        <f t="shared" si="514"/>
        <v>0.6198354689178841</v>
      </c>
      <c r="BF757" s="34">
        <f t="shared" si="515"/>
        <v>0.37792980500117845</v>
      </c>
      <c r="BG757" s="34">
        <f t="shared" si="516"/>
        <v>-0.20459430731252323</v>
      </c>
      <c r="BH757" s="34">
        <f t="shared" si="517"/>
        <v>-0.11506432621005545</v>
      </c>
      <c r="BI757" s="19">
        <f t="shared" si="524"/>
        <v>-0.26987257017044669</v>
      </c>
      <c r="BJ757" s="19">
        <f t="shared" si="525"/>
        <v>-5.4661710956519081E-2</v>
      </c>
      <c r="BK757" s="19">
        <f t="shared" si="526"/>
        <v>0.72636071400882363</v>
      </c>
      <c r="BL757" s="19">
        <f t="shared" si="527"/>
        <v>0.30700217317994866</v>
      </c>
      <c r="BM757" s="19">
        <f t="shared" si="528"/>
        <v>-0.33645287733069323</v>
      </c>
      <c r="BN757" s="19">
        <f t="shared" si="529"/>
        <v>0.24426463388140984</v>
      </c>
      <c r="BO757" s="19">
        <f t="shared" si="530"/>
        <v>0.19063879526479868</v>
      </c>
      <c r="BP757" s="19">
        <f t="shared" si="531"/>
        <v>-4.9613668763958167E-2</v>
      </c>
      <c r="BQ757" s="19">
        <f t="shared" si="532"/>
        <v>9.6277546111114984E-2</v>
      </c>
      <c r="BR757" s="19">
        <f t="shared" si="533"/>
        <v>-9.7897157993452263E-2</v>
      </c>
      <c r="BS757" s="19">
        <f t="shared" si="534"/>
        <v>-6.8053830959296333E-2</v>
      </c>
      <c r="BT757" s="19">
        <f>IF(AND('[1]Ponderación por derecho'!$B$13&lt;&gt;1,'[1]Ponderación por derecho'!$B$13&lt;&gt;0),"Error ponderación",IFERROR(IF(SUM($BI$1126:$BS$1126)=0,0,SUMPRODUCT($BI$1126:$BS$1126,BI757:BS757)),""))</f>
        <v>0.15766644560551846</v>
      </c>
      <c r="BU757" s="34">
        <f t="shared" si="535"/>
        <v>0.16446390858712251</v>
      </c>
      <c r="BV757" s="16">
        <f t="shared" si="536"/>
        <v>0</v>
      </c>
      <c r="BW757" s="34">
        <f t="shared" si="518"/>
        <v>0.45066379212628777</v>
      </c>
      <c r="BX757" s="34">
        <f t="shared" si="519"/>
        <v>-4.5890953057159588E-2</v>
      </c>
      <c r="BY757" s="34">
        <f t="shared" si="537"/>
        <v>0.73585719375712888</v>
      </c>
      <c r="BZ757" s="34">
        <f t="shared" si="538"/>
        <v>-0.38021001094208567</v>
      </c>
      <c r="CA757" s="19">
        <f t="shared" si="520"/>
        <v>-0.28991893625881904</v>
      </c>
      <c r="CB757" s="16"/>
      <c r="CC757" s="5">
        <f t="shared" si="521"/>
        <v>52480</v>
      </c>
      <c r="CD757" s="6">
        <f t="shared" si="522"/>
        <v>1.0675739192568984E-4</v>
      </c>
      <c r="CE757" s="19">
        <f t="shared" si="539"/>
        <v>1.4339121062730751</v>
      </c>
      <c r="CF757" s="4">
        <f t="shared" si="523"/>
        <v>1.530807167163861E-4</v>
      </c>
      <c r="CG757" s="3">
        <f>IF('Ponderación por derecho'!$D$20="Error ponderación","",CF757/$CF$1127)</f>
        <v>1.028421748612189E-4</v>
      </c>
      <c r="CH757" s="39"/>
    </row>
    <row r="758" spans="1:86" ht="18.95" customHeight="1">
      <c r="A758" s="7">
        <v>52490</v>
      </c>
      <c r="B758" s="7" t="s">
        <v>349</v>
      </c>
      <c r="C758" s="7" t="s">
        <v>370</v>
      </c>
      <c r="D758" s="5">
        <v>0</v>
      </c>
      <c r="E758" s="5">
        <v>6268</v>
      </c>
      <c r="F758" s="5">
        <v>97.30395</v>
      </c>
      <c r="G758" s="5">
        <v>73.985510000000005</v>
      </c>
      <c r="H758" s="5">
        <v>94.271339999999995</v>
      </c>
      <c r="I758" s="5">
        <v>54.077530000000003</v>
      </c>
      <c r="J758" s="5">
        <v>45.324010000000001</v>
      </c>
      <c r="K758" s="85"/>
      <c r="L758" s="85">
        <v>0</v>
      </c>
      <c r="M758" s="85"/>
      <c r="N758" s="85"/>
      <c r="O758" s="85">
        <v>0</v>
      </c>
      <c r="P758" s="85">
        <v>6.4838300000000001E-2</v>
      </c>
      <c r="Q758" s="85">
        <v>0</v>
      </c>
      <c r="R758" s="85">
        <v>0</v>
      </c>
      <c r="S758" s="85">
        <v>0</v>
      </c>
      <c r="T758" s="5">
        <v>0.99274359999999995</v>
      </c>
      <c r="U758" s="5">
        <v>0.27168920000000002</v>
      </c>
      <c r="V758" s="5">
        <v>0.7763312</v>
      </c>
      <c r="W758" s="5">
        <v>0.82253759999999998</v>
      </c>
      <c r="X758" s="5">
        <v>0.96243730000000005</v>
      </c>
      <c r="Y758" s="5">
        <v>0.97108099999999997</v>
      </c>
      <c r="Z758" s="5">
        <v>2.9321E-2</v>
      </c>
      <c r="AA758" s="5">
        <v>1.5954000000000001E-4</v>
      </c>
      <c r="AB758" s="5">
        <v>1.43586E-3</v>
      </c>
      <c r="AC758" s="5">
        <v>0.50290000000000001</v>
      </c>
      <c r="AD758" s="40">
        <v>5306.477345245692</v>
      </c>
      <c r="AE758" s="19" t="s">
        <v>1121</v>
      </c>
      <c r="AF758" s="5">
        <v>0</v>
      </c>
      <c r="AG758" s="5">
        <v>1</v>
      </c>
      <c r="AH758" s="32">
        <v>0</v>
      </c>
      <c r="AI758" s="32">
        <v>0</v>
      </c>
      <c r="AJ758" s="32">
        <v>1</v>
      </c>
      <c r="AK758" s="16"/>
      <c r="AL758" s="34">
        <f t="shared" si="495"/>
        <v>1.6998953012293017</v>
      </c>
      <c r="AM758" s="34">
        <f t="shared" si="496"/>
        <v>1.784673543950982</v>
      </c>
      <c r="AN758" s="34">
        <f t="shared" si="497"/>
        <v>2.3885896962696527</v>
      </c>
      <c r="AO758" s="34">
        <f t="shared" si="498"/>
        <v>3.0683326595768814</v>
      </c>
      <c r="AP758" s="34">
        <f t="shared" si="499"/>
        <v>1.5465602301966124</v>
      </c>
      <c r="AQ758" s="34" t="str">
        <f t="shared" si="500"/>
        <v/>
      </c>
      <c r="AR758" s="34">
        <f t="shared" si="501"/>
        <v>-0.60911705809610017</v>
      </c>
      <c r="AS758" s="34" t="str">
        <f t="shared" si="502"/>
        <v/>
      </c>
      <c r="AT758" s="34" t="str">
        <f t="shared" si="503"/>
        <v/>
      </c>
      <c r="AU758" s="34">
        <f t="shared" si="504"/>
        <v>-0.42992876172112682</v>
      </c>
      <c r="AV758" s="34">
        <f t="shared" si="505"/>
        <v>0.92104993798236401</v>
      </c>
      <c r="AW758" s="34">
        <f t="shared" si="506"/>
        <v>-0.41165100414070804</v>
      </c>
      <c r="AX758" s="34">
        <f t="shared" si="507"/>
        <v>-0.20200785050292994</v>
      </c>
      <c r="AY758" s="34">
        <f t="shared" si="508"/>
        <v>-0.21011422768154267</v>
      </c>
      <c r="AZ758" s="34">
        <f t="shared" si="509"/>
        <v>0.88168912983637493</v>
      </c>
      <c r="BA758" s="34">
        <f t="shared" si="510"/>
        <v>0.628705173034529</v>
      </c>
      <c r="BB758" s="34">
        <f t="shared" si="511"/>
        <v>-0.59021305340263686</v>
      </c>
      <c r="BC758" s="34">
        <f t="shared" si="512"/>
        <v>2.1241400680031264</v>
      </c>
      <c r="BD758" s="34">
        <f t="shared" si="513"/>
        <v>1.8621278623839825</v>
      </c>
      <c r="BE758" s="34">
        <f t="shared" si="514"/>
        <v>1.6711124440790561</v>
      </c>
      <c r="BF758" s="34">
        <f t="shared" si="515"/>
        <v>-0.72281369610772206</v>
      </c>
      <c r="BG758" s="34">
        <f t="shared" si="516"/>
        <v>-0.24566302223310826</v>
      </c>
      <c r="BH758" s="34">
        <f t="shared" si="517"/>
        <v>-7.9272502773300321E-2</v>
      </c>
      <c r="BI758" s="19">
        <f t="shared" si="524"/>
        <v>1.5086474346520908</v>
      </c>
      <c r="BJ758" s="19">
        <f t="shared" si="525"/>
        <v>0.1951144774840817</v>
      </c>
      <c r="BK758" s="19">
        <f t="shared" si="526"/>
        <v>1.912017684616214</v>
      </c>
      <c r="BL758" s="19">
        <f t="shared" si="527"/>
        <v>1.6998953012293017</v>
      </c>
      <c r="BM758" s="19">
        <f t="shared" si="528"/>
        <v>0.99291977695315603</v>
      </c>
      <c r="BN758" s="19">
        <f t="shared" si="529"/>
        <v>1.4306858944302405</v>
      </c>
      <c r="BO758" s="19">
        <f t="shared" si="530"/>
        <v>1.1794569284241827</v>
      </c>
      <c r="BP758" s="19">
        <f t="shared" si="531"/>
        <v>0.74894372536318587</v>
      </c>
      <c r="BQ758" s="19">
        <f t="shared" si="532"/>
        <v>0.2556557924800123</v>
      </c>
      <c r="BR758" s="19">
        <f t="shared" si="533"/>
        <v>0.41470601710488358</v>
      </c>
      <c r="BS758" s="19">
        <f t="shared" si="534"/>
        <v>0.47016952359148623</v>
      </c>
      <c r="BT758" s="19">
        <f>IF(AND('[1]Ponderación por derecho'!$B$13&lt;&gt;1,'[1]Ponderación por derecho'!$B$13&lt;&gt;0),"Error ponderación",IFERROR(IF(SUM($BI$1126:$BS$1126)=0,0,SUMPRODUCT($BI$1126:$BS$1126,BI758:BS758)),""))</f>
        <v>1.0579571280379798</v>
      </c>
      <c r="BU758" s="34">
        <f t="shared" si="535"/>
        <v>1.07406063658169</v>
      </c>
      <c r="BV758" s="16">
        <f t="shared" si="536"/>
        <v>1</v>
      </c>
      <c r="BW758" s="34">
        <f t="shared" si="518"/>
        <v>-0.13703267340885122</v>
      </c>
      <c r="BX758" s="34">
        <f t="shared" si="519"/>
        <v>-4.9251725671397087E-2</v>
      </c>
      <c r="BY758" s="34" t="str">
        <f t="shared" si="537"/>
        <v/>
      </c>
      <c r="BZ758" s="34">
        <f t="shared" si="538"/>
        <v>9.3142199540124149E-2</v>
      </c>
      <c r="CA758" s="19">
        <f t="shared" si="520"/>
        <v>6.9868099363827915E-2</v>
      </c>
      <c r="CB758" s="16"/>
      <c r="CC758" s="5">
        <f t="shared" si="521"/>
        <v>52490</v>
      </c>
      <c r="CD758" s="6">
        <f t="shared" si="522"/>
        <v>9.1665114053455328E-4</v>
      </c>
      <c r="CE758" s="19">
        <f t="shared" si="539"/>
        <v>3.5326413886731935</v>
      </c>
      <c r="CF758" s="4">
        <f t="shared" si="523"/>
        <v>3.2381997580268511E-3</v>
      </c>
      <c r="CG758" s="3">
        <f>IF('Ponderación por derecho'!$D$20="Error ponderación","",CF758/$CF$1127)</f>
        <v>2.1754765256786035E-3</v>
      </c>
      <c r="CH758" s="39"/>
    </row>
    <row r="759" spans="1:86" ht="18.95" customHeight="1">
      <c r="A759" s="7">
        <v>52506</v>
      </c>
      <c r="B759" s="7" t="s">
        <v>349</v>
      </c>
      <c r="C759" s="7" t="s">
        <v>369</v>
      </c>
      <c r="D759" s="5">
        <v>0</v>
      </c>
      <c r="E759" s="5">
        <v>118</v>
      </c>
      <c r="F759" s="5">
        <v>77.845259999999996</v>
      </c>
      <c r="G759" s="5">
        <v>53.304209999999998</v>
      </c>
      <c r="H759" s="5">
        <v>79.191699999999997</v>
      </c>
      <c r="I759" s="5">
        <v>21.764060000000001</v>
      </c>
      <c r="J759" s="5">
        <v>26.10595</v>
      </c>
      <c r="K759" s="85"/>
      <c r="L759" s="85">
        <v>1.9562999999999998E-3</v>
      </c>
      <c r="M759" s="85">
        <v>0.1195513</v>
      </c>
      <c r="N759" s="85">
        <v>0</v>
      </c>
      <c r="O759" s="85">
        <v>2.4881E-2</v>
      </c>
      <c r="P759" s="85">
        <v>7.9980999999999993E-3</v>
      </c>
      <c r="Q759" s="85">
        <v>0</v>
      </c>
      <c r="R759" s="85">
        <v>3.6470999999999999E-3</v>
      </c>
      <c r="S759" s="85">
        <v>2.9055999999999999E-3</v>
      </c>
      <c r="T759" s="5">
        <v>0.83333330000000005</v>
      </c>
      <c r="U759" s="5">
        <v>0.1190476</v>
      </c>
      <c r="V759" s="5">
        <v>0.8015873</v>
      </c>
      <c r="W759" s="5">
        <v>0.58730159999999998</v>
      </c>
      <c r="X759" s="5">
        <v>0.82539680000000004</v>
      </c>
      <c r="Y759" s="5">
        <v>0.88888889999999998</v>
      </c>
      <c r="Z759" s="5">
        <v>4.2553199999999999E-2</v>
      </c>
      <c r="AA759" s="5">
        <v>0</v>
      </c>
      <c r="AB759" s="5">
        <v>0</v>
      </c>
      <c r="AC759" s="5">
        <v>0.58160000000000001</v>
      </c>
      <c r="AD759" s="40">
        <v>95076.271186440674</v>
      </c>
      <c r="AE759" s="19">
        <v>0.84811320000000001</v>
      </c>
      <c r="AF759" s="5">
        <v>0</v>
      </c>
      <c r="AG759" s="5">
        <v>0</v>
      </c>
      <c r="AH759" s="32">
        <v>0</v>
      </c>
      <c r="AI759" s="32">
        <v>0</v>
      </c>
      <c r="AJ759" s="32">
        <v>0</v>
      </c>
      <c r="AK759" s="16"/>
      <c r="AL759" s="34">
        <f t="shared" si="495"/>
        <v>0.51208047001565804</v>
      </c>
      <c r="AM759" s="34">
        <f t="shared" si="496"/>
        <v>-0.29278205564219995</v>
      </c>
      <c r="AN759" s="34">
        <f t="shared" si="497"/>
        <v>0.57535771391243229</v>
      </c>
      <c r="AO759" s="34">
        <f t="shared" si="498"/>
        <v>0.18417836767538867</v>
      </c>
      <c r="AP759" s="34">
        <f t="shared" si="499"/>
        <v>9.5022860914635382E-2</v>
      </c>
      <c r="AQ759" s="34" t="str">
        <f t="shared" si="500"/>
        <v/>
      </c>
      <c r="AR759" s="34">
        <f t="shared" si="501"/>
        <v>-0.54065128686179487</v>
      </c>
      <c r="AS759" s="34">
        <f t="shared" si="502"/>
        <v>0.90020320911246932</v>
      </c>
      <c r="AT759" s="34">
        <f t="shared" si="503"/>
        <v>-0.15074875333706975</v>
      </c>
      <c r="AU759" s="34">
        <f t="shared" si="504"/>
        <v>0.20215697605383304</v>
      </c>
      <c r="AV759" s="34">
        <f t="shared" si="505"/>
        <v>-0.45514979277126943</v>
      </c>
      <c r="AW759" s="34">
        <f t="shared" si="506"/>
        <v>-0.41165100414070804</v>
      </c>
      <c r="AX759" s="34">
        <f t="shared" si="507"/>
        <v>-8.553585787565314E-2</v>
      </c>
      <c r="AY759" s="34">
        <f t="shared" si="508"/>
        <v>-9.7301551545213569E-2</v>
      </c>
      <c r="AZ759" s="34">
        <f t="shared" si="509"/>
        <v>-1.8876441441410827</v>
      </c>
      <c r="BA759" s="34">
        <f t="shared" si="510"/>
        <v>-0.82222366483440712</v>
      </c>
      <c r="BB759" s="34">
        <f t="shared" si="511"/>
        <v>2.9294626843533539E-2</v>
      </c>
      <c r="BC759" s="34">
        <f t="shared" si="512"/>
        <v>-0.50280072191764913</v>
      </c>
      <c r="BD759" s="34">
        <f t="shared" si="513"/>
        <v>0.21978552550657457</v>
      </c>
      <c r="BE759" s="34">
        <f t="shared" si="514"/>
        <v>0.41438697567738109</v>
      </c>
      <c r="BF759" s="34">
        <f t="shared" si="515"/>
        <v>-0.59043029954196569</v>
      </c>
      <c r="BG759" s="34">
        <f t="shared" si="516"/>
        <v>-0.258133953880894</v>
      </c>
      <c r="BH759" s="34">
        <f t="shared" si="517"/>
        <v>-0.11506432621005545</v>
      </c>
      <c r="BI759" s="19">
        <f t="shared" si="524"/>
        <v>-0.12343297546098742</v>
      </c>
      <c r="BJ759" s="19">
        <f t="shared" si="525"/>
        <v>-0.26804623855348708</v>
      </c>
      <c r="BK759" s="19">
        <f t="shared" si="526"/>
        <v>0.30316098573682609</v>
      </c>
      <c r="BL759" s="19">
        <f t="shared" si="527"/>
        <v>0.18066585833929416</v>
      </c>
      <c r="BM759" s="19">
        <f t="shared" si="528"/>
        <v>0.17232178749168101</v>
      </c>
      <c r="BN759" s="19">
        <f t="shared" si="529"/>
        <v>0.15710588430725655</v>
      </c>
      <c r="BO759" s="19">
        <f t="shared" si="530"/>
        <v>-0.70503892686880076</v>
      </c>
      <c r="BP759" s="19">
        <f t="shared" si="531"/>
        <v>0.21327230607000244</v>
      </c>
      <c r="BQ759" s="19">
        <f t="shared" si="532"/>
        <v>-5.8550460357173741E-2</v>
      </c>
      <c r="BR759" s="19">
        <f t="shared" si="533"/>
        <v>5.2214988196516821E-2</v>
      </c>
      <c r="BS759" s="19">
        <f t="shared" si="534"/>
        <v>9.990486408679633E-2</v>
      </c>
      <c r="BT759" s="19">
        <f>IF(AND('[1]Ponderación por derecho'!$B$13&lt;&gt;1,'[1]Ponderación por derecho'!$B$13&lt;&gt;0),"Error ponderación",IFERROR(IF(SUM($BI$1126:$BS$1126)=0,0,SUMPRODUCT($BI$1126:$BS$1126,BI759:BS759)),""))</f>
        <v>-0.35899694585292086</v>
      </c>
      <c r="BU759" s="34">
        <f t="shared" si="535"/>
        <v>-0.35754008358507045</v>
      </c>
      <c r="BV759" s="16">
        <f t="shared" si="536"/>
        <v>0</v>
      </c>
      <c r="BW759" s="34">
        <f t="shared" si="518"/>
        <v>1.0021720516555692</v>
      </c>
      <c r="BX759" s="34">
        <f t="shared" si="519"/>
        <v>-4.4197529254996787E-2</v>
      </c>
      <c r="BY759" s="34">
        <f t="shared" si="537"/>
        <v>0.73585719375712888</v>
      </c>
      <c r="BZ759" s="34">
        <f t="shared" si="538"/>
        <v>-0.56461057205256715</v>
      </c>
      <c r="CA759" s="19">
        <f t="shared" si="520"/>
        <v>-0.43007869421475303</v>
      </c>
      <c r="CB759" s="16"/>
      <c r="CC759" s="5">
        <f t="shared" si="521"/>
        <v>52506</v>
      </c>
      <c r="CD759" s="6">
        <f t="shared" si="522"/>
        <v>1.725667431127589E-5</v>
      </c>
      <c r="CE759" s="19">
        <f t="shared" si="539"/>
        <v>0.41569710152509654</v>
      </c>
      <c r="CF759" s="4">
        <f t="shared" si="523"/>
        <v>7.173549493159979E-6</v>
      </c>
      <c r="CG759" s="3">
        <f>IF('Ponderación por derecho'!$D$20="Error ponderación","",CF759/$CF$1127)</f>
        <v>4.8193100161530475E-6</v>
      </c>
      <c r="CH759" s="39"/>
    </row>
    <row r="760" spans="1:86" ht="18.95" customHeight="1">
      <c r="A760" s="7">
        <v>52520</v>
      </c>
      <c r="B760" s="7" t="s">
        <v>349</v>
      </c>
      <c r="C760" s="7" t="s">
        <v>368</v>
      </c>
      <c r="D760" s="5">
        <v>0</v>
      </c>
      <c r="E760" s="5">
        <v>2116</v>
      </c>
      <c r="F760" s="5">
        <v>92.193510000000003</v>
      </c>
      <c r="G760" s="5">
        <v>67.081500000000005</v>
      </c>
      <c r="H760" s="5">
        <v>78.542760000000001</v>
      </c>
      <c r="I760" s="5">
        <v>49.317540000000001</v>
      </c>
      <c r="J760" s="5">
        <v>44.062629999999999</v>
      </c>
      <c r="K760" s="85"/>
      <c r="L760" s="85">
        <v>0</v>
      </c>
      <c r="M760" s="85"/>
      <c r="N760" s="85"/>
      <c r="O760" s="85">
        <v>0</v>
      </c>
      <c r="P760" s="85">
        <v>0</v>
      </c>
      <c r="Q760" s="85">
        <v>0</v>
      </c>
      <c r="R760" s="85">
        <v>0</v>
      </c>
      <c r="S760" s="85">
        <v>0</v>
      </c>
      <c r="T760" s="5">
        <v>0.99892510000000001</v>
      </c>
      <c r="U760" s="5">
        <v>0.22715869999999999</v>
      </c>
      <c r="V760" s="5">
        <v>0.78323180000000003</v>
      </c>
      <c r="W760" s="5">
        <v>0.62665709999999997</v>
      </c>
      <c r="X760" s="5">
        <v>0.96022929999999995</v>
      </c>
      <c r="Y760" s="5">
        <v>0.59118590000000004</v>
      </c>
      <c r="Z760" s="5">
        <v>4.79452E-2</v>
      </c>
      <c r="AA760" s="5">
        <v>0</v>
      </c>
      <c r="AB760" s="5">
        <v>1.89036E-3</v>
      </c>
      <c r="AC760" s="5">
        <v>0.37290000000000001</v>
      </c>
      <c r="AD760" s="40">
        <v>20007.088846880906</v>
      </c>
      <c r="AE760" s="19">
        <v>0.71792449999999997</v>
      </c>
      <c r="AF760" s="5">
        <v>0</v>
      </c>
      <c r="AG760" s="5">
        <v>0</v>
      </c>
      <c r="AH760" s="32">
        <v>0</v>
      </c>
      <c r="AI760" s="32">
        <v>0</v>
      </c>
      <c r="AJ760" s="32">
        <v>1</v>
      </c>
      <c r="AK760" s="16"/>
      <c r="AL760" s="34">
        <f t="shared" si="495"/>
        <v>1.3879392329622473</v>
      </c>
      <c r="AM760" s="34">
        <f t="shared" si="496"/>
        <v>1.0911593918354323</v>
      </c>
      <c r="AN760" s="34">
        <f t="shared" si="497"/>
        <v>0.49732675543922689</v>
      </c>
      <c r="AO760" s="34">
        <f t="shared" si="498"/>
        <v>2.6434774648884685</v>
      </c>
      <c r="AP760" s="34">
        <f t="shared" si="499"/>
        <v>1.4512883761767528</v>
      </c>
      <c r="AQ760" s="34" t="str">
        <f t="shared" si="500"/>
        <v/>
      </c>
      <c r="AR760" s="34">
        <f t="shared" si="501"/>
        <v>-0.60911705809610017</v>
      </c>
      <c r="AS760" s="34" t="str">
        <f t="shared" si="502"/>
        <v/>
      </c>
      <c r="AT760" s="34" t="str">
        <f t="shared" si="503"/>
        <v/>
      </c>
      <c r="AU760" s="34">
        <f t="shared" si="504"/>
        <v>-0.42992876172112682</v>
      </c>
      <c r="AV760" s="34">
        <f t="shared" si="505"/>
        <v>-0.64879765232385067</v>
      </c>
      <c r="AW760" s="34">
        <f t="shared" si="506"/>
        <v>-0.41165100414070804</v>
      </c>
      <c r="AX760" s="34">
        <f t="shared" si="507"/>
        <v>-0.20200785050292994</v>
      </c>
      <c r="AY760" s="34">
        <f t="shared" si="508"/>
        <v>-0.21011422768154267</v>
      </c>
      <c r="AZ760" s="34">
        <f t="shared" si="509"/>
        <v>0.98907637917403901</v>
      </c>
      <c r="BA760" s="34">
        <f t="shared" si="510"/>
        <v>0.20542222385997438</v>
      </c>
      <c r="BB760" s="34">
        <f t="shared" si="511"/>
        <v>-0.42094801650831254</v>
      </c>
      <c r="BC760" s="34">
        <f t="shared" si="512"/>
        <v>-6.3307752058753969E-2</v>
      </c>
      <c r="BD760" s="34">
        <f t="shared" si="513"/>
        <v>1.8356664011383985</v>
      </c>
      <c r="BE760" s="34">
        <f t="shared" si="514"/>
        <v>-4.1375218101984368</v>
      </c>
      <c r="BF760" s="34">
        <f t="shared" si="515"/>
        <v>-0.53648528100517212</v>
      </c>
      <c r="BG760" s="34">
        <f t="shared" si="516"/>
        <v>-0.258133953880894</v>
      </c>
      <c r="BH760" s="34">
        <f t="shared" si="517"/>
        <v>-6.7943136573249324E-2</v>
      </c>
      <c r="BI760" s="19">
        <f t="shared" si="524"/>
        <v>0.35137448964960061</v>
      </c>
      <c r="BJ760" s="19">
        <f t="shared" si="525"/>
        <v>2.0364772410339866E-2</v>
      </c>
      <c r="BK760" s="19">
        <f t="shared" si="526"/>
        <v>0.66231574045174668</v>
      </c>
      <c r="BL760" s="19">
        <f t="shared" si="527"/>
        <v>1.3879392329622473</v>
      </c>
      <c r="BM760" s="19">
        <f t="shared" si="528"/>
        <v>0.95234200519800816</v>
      </c>
      <c r="BN760" s="19">
        <f t="shared" si="529"/>
        <v>-1.1327934098533468</v>
      </c>
      <c r="BO760" s="19">
        <f t="shared" si="530"/>
        <v>1.0736342799739331</v>
      </c>
      <c r="BP760" s="19">
        <f t="shared" si="531"/>
        <v>0.5929656912296587</v>
      </c>
      <c r="BQ760" s="19">
        <f t="shared" si="532"/>
        <v>0.21377990809184419</v>
      </c>
      <c r="BR760" s="19">
        <f t="shared" si="533"/>
        <v>0.30656368379993687</v>
      </c>
      <c r="BS760" s="19">
        <f t="shared" si="534"/>
        <v>0.36996062290248516</v>
      </c>
      <c r="BT760" s="19">
        <f>IF(AND('[1]Ponderación por derecho'!$B$13&lt;&gt;1,'[1]Ponderación por derecho'!$B$13&lt;&gt;0),"Error ponderación",IFERROR(IF(SUM($BI$1126:$BS$1126)=0,0,SUMPRODUCT($BI$1126:$BS$1126,BI760:BS760)),""))</f>
        <v>0.20105207151303051</v>
      </c>
      <c r="BU760" s="34">
        <f t="shared" si="535"/>
        <v>0.20829799921754488</v>
      </c>
      <c r="BV760" s="16">
        <f t="shared" si="536"/>
        <v>0</v>
      </c>
      <c r="BW760" s="34">
        <f t="shared" si="518"/>
        <v>-2.0188193857134848</v>
      </c>
      <c r="BX760" s="34">
        <f t="shared" si="519"/>
        <v>-4.8424055529902768E-2</v>
      </c>
      <c r="BY760" s="34">
        <f t="shared" si="537"/>
        <v>0.19805504372311211</v>
      </c>
      <c r="BZ760" s="34">
        <f t="shared" si="538"/>
        <v>0.62306279917342511</v>
      </c>
      <c r="CA760" s="19">
        <f t="shared" si="520"/>
        <v>0.47265181397501482</v>
      </c>
      <c r="CB760" s="16"/>
      <c r="CC760" s="5">
        <f t="shared" si="521"/>
        <v>52520</v>
      </c>
      <c r="CD760" s="6">
        <f t="shared" si="522"/>
        <v>3.0945019358186258E-4</v>
      </c>
      <c r="CE760" s="19">
        <f t="shared" si="539"/>
        <v>2.2003816872532433</v>
      </c>
      <c r="CF760" s="4">
        <f t="shared" si="523"/>
        <v>6.8090853907450154E-4</v>
      </c>
      <c r="CG760" s="3">
        <f>IF('Ponderación por derecho'!$D$20="Error ponderación","",CF760/$CF$1127)</f>
        <v>4.574456962449095E-4</v>
      </c>
      <c r="CH760" s="39"/>
    </row>
    <row r="761" spans="1:86" ht="18.95" customHeight="1">
      <c r="A761" s="7">
        <v>52540</v>
      </c>
      <c r="B761" s="7" t="s">
        <v>349</v>
      </c>
      <c r="C761" s="7" t="s">
        <v>367</v>
      </c>
      <c r="D761" s="5">
        <v>0</v>
      </c>
      <c r="E761" s="5">
        <v>9090</v>
      </c>
      <c r="F761" s="5">
        <v>80.830240000000003</v>
      </c>
      <c r="G761" s="5">
        <v>54.027549999999998</v>
      </c>
      <c r="H761" s="5">
        <v>71.139399999999995</v>
      </c>
      <c r="I761" s="5">
        <v>36.581809999999997</v>
      </c>
      <c r="J761" s="5">
        <v>18.414020000000001</v>
      </c>
      <c r="K761" s="85">
        <v>3.4591999999999999E-3</v>
      </c>
      <c r="L761" s="85">
        <v>9.4579999999999994E-3</v>
      </c>
      <c r="M761" s="85">
        <v>0.12507190000000001</v>
      </c>
      <c r="N761" s="85">
        <v>2.3169999999999999E-4</v>
      </c>
      <c r="O761" s="85">
        <v>8.3829000000000004E-3</v>
      </c>
      <c r="P761" s="85">
        <v>2.0309899999999999E-2</v>
      </c>
      <c r="Q761" s="85">
        <v>8.4139000000000002E-3</v>
      </c>
      <c r="R761" s="85">
        <v>1.729E-4</v>
      </c>
      <c r="S761" s="85">
        <v>1.974E-4</v>
      </c>
      <c r="T761" s="5">
        <v>0.97597739999999999</v>
      </c>
      <c r="U761" s="5">
        <v>0.19426399999999999</v>
      </c>
      <c r="V761" s="5">
        <v>0.81112879999999998</v>
      </c>
      <c r="W761" s="5">
        <v>0.69297710000000001</v>
      </c>
      <c r="X761" s="5">
        <v>0.86763080000000004</v>
      </c>
      <c r="Y761" s="5">
        <v>0.87755850000000002</v>
      </c>
      <c r="Z761" s="5">
        <v>4.4324299999999997E-2</v>
      </c>
      <c r="AA761" s="5">
        <v>7.0407000000000004E-3</v>
      </c>
      <c r="AB761" s="5">
        <v>1.3201300000000001E-3</v>
      </c>
      <c r="AC761" s="5">
        <v>0.62549999999999994</v>
      </c>
      <c r="AD761" s="40">
        <v>461430.14301430143</v>
      </c>
      <c r="AE761" s="19">
        <v>0.65943399999999996</v>
      </c>
      <c r="AF761" s="5">
        <v>1</v>
      </c>
      <c r="AG761" s="5">
        <v>1</v>
      </c>
      <c r="AH761" s="32">
        <v>1</v>
      </c>
      <c r="AI761" s="32">
        <v>0</v>
      </c>
      <c r="AJ761" s="32">
        <v>1</v>
      </c>
      <c r="AK761" s="16"/>
      <c r="AL761" s="34">
        <f t="shared" si="495"/>
        <v>0.6942923000451261</v>
      </c>
      <c r="AM761" s="34">
        <f t="shared" si="496"/>
        <v>-0.2201218875962003</v>
      </c>
      <c r="AN761" s="34">
        <f t="shared" si="497"/>
        <v>-0.39288077795707205</v>
      </c>
      <c r="AO761" s="34">
        <f t="shared" si="498"/>
        <v>1.506743764051059</v>
      </c>
      <c r="AP761" s="34">
        <f t="shared" si="499"/>
        <v>-0.48594753031637933</v>
      </c>
      <c r="AQ761" s="34">
        <f t="shared" si="500"/>
        <v>-0.29504900280647872</v>
      </c>
      <c r="AR761" s="34">
        <f t="shared" si="501"/>
        <v>-0.27810991996081424</v>
      </c>
      <c r="AS761" s="34">
        <f t="shared" si="502"/>
        <v>0.98609900333177281</v>
      </c>
      <c r="AT761" s="34">
        <f t="shared" si="503"/>
        <v>-0.14543219285402592</v>
      </c>
      <c r="AU761" s="34">
        <f t="shared" si="504"/>
        <v>-0.21696660058637696</v>
      </c>
      <c r="AV761" s="34">
        <f t="shared" si="505"/>
        <v>-0.15705978173871529</v>
      </c>
      <c r="AW761" s="34">
        <f t="shared" si="506"/>
        <v>-0.1759350614124334</v>
      </c>
      <c r="AX761" s="34">
        <f t="shared" si="507"/>
        <v>-0.19648620110333678</v>
      </c>
      <c r="AY761" s="34">
        <f t="shared" si="508"/>
        <v>-0.20244998543577195</v>
      </c>
      <c r="AZ761" s="34">
        <f t="shared" si="509"/>
        <v>0.59042065133680022</v>
      </c>
      <c r="BA761" s="34">
        <f t="shared" si="510"/>
        <v>-0.10725707747758553</v>
      </c>
      <c r="BB761" s="34">
        <f t="shared" si="511"/>
        <v>0.2633383838396185</v>
      </c>
      <c r="BC761" s="34">
        <f t="shared" si="512"/>
        <v>0.67730471026651073</v>
      </c>
      <c r="BD761" s="34">
        <f t="shared" si="513"/>
        <v>0.7259328779730384</v>
      </c>
      <c r="BE761" s="34">
        <f t="shared" si="514"/>
        <v>0.24114402109685215</v>
      </c>
      <c r="BF761" s="34">
        <f t="shared" si="515"/>
        <v>-0.57271108175069807</v>
      </c>
      <c r="BG761" s="34">
        <f t="shared" si="516"/>
        <v>0.29222387771347036</v>
      </c>
      <c r="BH761" s="34">
        <f t="shared" si="517"/>
        <v>-8.2157315865339697E-2</v>
      </c>
      <c r="BI761" s="19">
        <f t="shared" si="524"/>
        <v>-0.26506228608037874</v>
      </c>
      <c r="BJ761" s="19">
        <f t="shared" si="525"/>
        <v>-7.8297807905798697E-2</v>
      </c>
      <c r="BK761" s="19">
        <f t="shared" si="526"/>
        <v>0.78589867121446988</v>
      </c>
      <c r="BL761" s="19">
        <f t="shared" si="527"/>
        <v>0.27443005359555006</v>
      </c>
      <c r="BM761" s="19">
        <f t="shared" si="528"/>
        <v>7.6729156900940398E-3</v>
      </c>
      <c r="BN761" s="19">
        <f t="shared" si="529"/>
        <v>0.25945884646775436</v>
      </c>
      <c r="BO761" s="19">
        <f t="shared" si="530"/>
        <v>0.64040978465847531</v>
      </c>
      <c r="BP761" s="19">
        <f t="shared" si="531"/>
        <v>0.24890304947089464</v>
      </c>
      <c r="BQ761" s="19">
        <f t="shared" si="532"/>
        <v>-2.6956255713781314E-2</v>
      </c>
      <c r="BR761" s="19">
        <f t="shared" si="533"/>
        <v>0.26135539744094149</v>
      </c>
      <c r="BS761" s="19">
        <f t="shared" si="534"/>
        <v>0.13656166624800481</v>
      </c>
      <c r="BT761" s="19">
        <f>IF(AND('[1]Ponderación por derecho'!$B$13&lt;&gt;1,'[1]Ponderación por derecho'!$B$13&lt;&gt;0),"Error ponderación",IFERROR(IF(SUM($BI$1126:$BS$1126)=0,0,SUMPRODUCT($BI$1126:$BS$1126,BI761:BS761)),""))</f>
        <v>0.3823829846884042</v>
      </c>
      <c r="BU761" s="34">
        <f t="shared" si="535"/>
        <v>0.39150327783150007</v>
      </c>
      <c r="BV761" s="16">
        <f t="shared" si="536"/>
        <v>0</v>
      </c>
      <c r="BW761" s="34">
        <f t="shared" si="518"/>
        <v>1.6376369491184408</v>
      </c>
      <c r="BX761" s="34">
        <f t="shared" si="519"/>
        <v>-2.3571165453801939E-2</v>
      </c>
      <c r="BY761" s="34">
        <f t="shared" si="537"/>
        <v>-4.3565900771799115E-2</v>
      </c>
      <c r="BZ761" s="34">
        <f t="shared" si="538"/>
        <v>-0.52349996096427986</v>
      </c>
      <c r="CA761" s="19">
        <f t="shared" si="520"/>
        <v>-0.39883121175127711</v>
      </c>
      <c r="CB761" s="16"/>
      <c r="CC761" s="5">
        <f t="shared" si="521"/>
        <v>52540</v>
      </c>
      <c r="CD761" s="6">
        <f t="shared" si="522"/>
        <v>1.3293488939787954E-3</v>
      </c>
      <c r="CE761" s="19">
        <f t="shared" si="539"/>
        <v>2.4760343198930403</v>
      </c>
      <c r="CF761" s="4">
        <f t="shared" si="523"/>
        <v>3.2915134846033521E-3</v>
      </c>
      <c r="CG761" s="3">
        <f>IF('Ponderación por derecho'!$D$20="Error ponderación","",CF761/$CF$1127)</f>
        <v>2.2112935750672729E-3</v>
      </c>
      <c r="CH761" s="39"/>
    </row>
    <row r="762" spans="1:86" ht="18.95" customHeight="1">
      <c r="A762" s="7">
        <v>52560</v>
      </c>
      <c r="B762" s="7" t="s">
        <v>349</v>
      </c>
      <c r="C762" s="7" t="s">
        <v>366</v>
      </c>
      <c r="D762" s="5">
        <v>0</v>
      </c>
      <c r="E762" s="5">
        <v>758</v>
      </c>
      <c r="F762" s="5">
        <v>67.587689999999995</v>
      </c>
      <c r="G762" s="5">
        <v>53.402320000000003</v>
      </c>
      <c r="H762" s="5">
        <v>76.183750000000003</v>
      </c>
      <c r="I762" s="5">
        <v>12.402010000000001</v>
      </c>
      <c r="J762" s="5">
        <v>22.144870000000001</v>
      </c>
      <c r="K762" s="85">
        <v>0</v>
      </c>
      <c r="L762" s="85">
        <v>5.8031000000000003E-3</v>
      </c>
      <c r="M762" s="85">
        <v>1.1149900000000001E-2</v>
      </c>
      <c r="N762" s="85">
        <v>0</v>
      </c>
      <c r="O762" s="85">
        <v>6.3591000000000003E-3</v>
      </c>
      <c r="P762" s="85">
        <v>3.8528800000000002E-2</v>
      </c>
      <c r="Q762" s="85">
        <v>1.6467999999999999E-3</v>
      </c>
      <c r="R762" s="85">
        <v>9.8919999999999998E-4</v>
      </c>
      <c r="S762" s="85">
        <v>1.3683E-3</v>
      </c>
      <c r="T762" s="5">
        <v>0.97765360000000001</v>
      </c>
      <c r="U762" s="5">
        <v>0.18854750000000001</v>
      </c>
      <c r="V762" s="5">
        <v>0.81843580000000005</v>
      </c>
      <c r="W762" s="5">
        <v>0.71927370000000002</v>
      </c>
      <c r="X762" s="5">
        <v>0.70949720000000005</v>
      </c>
      <c r="Y762" s="5">
        <v>0.92039110000000002</v>
      </c>
      <c r="Z762" s="5">
        <v>3.6144599999999999E-2</v>
      </c>
      <c r="AA762" s="5">
        <v>0</v>
      </c>
      <c r="AB762" s="5">
        <v>0</v>
      </c>
      <c r="AC762" s="5">
        <v>0.51629999999999998</v>
      </c>
      <c r="AD762" s="40">
        <v>39577.836411609496</v>
      </c>
      <c r="AE762" s="19">
        <v>0.84811320000000001</v>
      </c>
      <c r="AF762" s="5">
        <v>0</v>
      </c>
      <c r="AG762" s="5">
        <v>0</v>
      </c>
      <c r="AH762" s="32">
        <v>0</v>
      </c>
      <c r="AI762" s="32">
        <v>0</v>
      </c>
      <c r="AJ762" s="32">
        <v>1</v>
      </c>
      <c r="AK762" s="16"/>
      <c r="AL762" s="34">
        <f t="shared" si="495"/>
        <v>-0.11407133045046447</v>
      </c>
      <c r="AM762" s="34">
        <f t="shared" si="496"/>
        <v>-0.2829268159388883</v>
      </c>
      <c r="AN762" s="34">
        <f t="shared" si="497"/>
        <v>0.21367062182459795</v>
      </c>
      <c r="AO762" s="34">
        <f t="shared" si="498"/>
        <v>-0.65143590366397441</v>
      </c>
      <c r="AP762" s="34">
        <f t="shared" si="499"/>
        <v>-0.20415695446295484</v>
      </c>
      <c r="AQ762" s="34">
        <f t="shared" si="500"/>
        <v>-0.3929029539360685</v>
      </c>
      <c r="AR762" s="34">
        <f t="shared" si="501"/>
        <v>-0.40602258534151375</v>
      </c>
      <c r="AS762" s="34">
        <f t="shared" si="502"/>
        <v>-0.78642946622796073</v>
      </c>
      <c r="AT762" s="34">
        <f t="shared" si="503"/>
        <v>-0.15074875333706975</v>
      </c>
      <c r="AU762" s="34">
        <f t="shared" si="504"/>
        <v>-0.26837993269155619</v>
      </c>
      <c r="AV762" s="34">
        <f t="shared" si="505"/>
        <v>0.28405135570674361</v>
      </c>
      <c r="AW762" s="34">
        <f t="shared" si="506"/>
        <v>-0.36551579757955061</v>
      </c>
      <c r="AX762" s="34">
        <f t="shared" si="507"/>
        <v>-0.17041724560947974</v>
      </c>
      <c r="AY762" s="34">
        <f t="shared" si="508"/>
        <v>-0.15698868226670953</v>
      </c>
      <c r="AZ762" s="34">
        <f t="shared" si="509"/>
        <v>0.61954020279515054</v>
      </c>
      <c r="BA762" s="34">
        <f t="shared" si="510"/>
        <v>-0.16159504760943524</v>
      </c>
      <c r="BB762" s="34">
        <f t="shared" si="511"/>
        <v>0.44257201926071699</v>
      </c>
      <c r="BC762" s="34">
        <f t="shared" si="512"/>
        <v>0.97096559200328003</v>
      </c>
      <c r="BD762" s="34">
        <f t="shared" si="513"/>
        <v>-1.1691967089945898</v>
      </c>
      <c r="BE762" s="34">
        <f t="shared" si="514"/>
        <v>0.89605877930185718</v>
      </c>
      <c r="BF762" s="34">
        <f t="shared" si="515"/>
        <v>-0.65454603503805142</v>
      </c>
      <c r="BG762" s="34">
        <f t="shared" si="516"/>
        <v>-0.258133953880894</v>
      </c>
      <c r="BH762" s="34">
        <f t="shared" si="517"/>
        <v>-0.11506432621005545</v>
      </c>
      <c r="BI762" s="19">
        <f t="shared" si="524"/>
        <v>-0.11360912657363527</v>
      </c>
      <c r="BJ762" s="19">
        <f t="shared" si="525"/>
        <v>-8.2125794006561684E-2</v>
      </c>
      <c r="BK762" s="19">
        <f t="shared" si="526"/>
        <v>2.3488265108284945E-2</v>
      </c>
      <c r="BL762" s="19">
        <f t="shared" si="527"/>
        <v>-0.13241004189376709</v>
      </c>
      <c r="BM762" s="19">
        <f t="shared" si="528"/>
        <v>-0.54724453204970025</v>
      </c>
      <c r="BN762" s="19">
        <f t="shared" si="529"/>
        <v>0.35534626818604548</v>
      </c>
      <c r="BO762" s="19">
        <f t="shared" si="530"/>
        <v>-0.13247049948279147</v>
      </c>
      <c r="BP762" s="19">
        <f t="shared" si="531"/>
        <v>-0.1422442880299721</v>
      </c>
      <c r="BQ762" s="19">
        <f t="shared" si="532"/>
        <v>-0.30853534925174181</v>
      </c>
      <c r="BR762" s="19">
        <f t="shared" si="533"/>
        <v>-0.17639798886602268</v>
      </c>
      <c r="BS762" s="19">
        <f t="shared" si="534"/>
        <v>-0.12870811297574317</v>
      </c>
      <c r="BT762" s="19">
        <f>IF(AND('[1]Ponderación por derecho'!$B$13&lt;&gt;1,'[1]Ponderación por derecho'!$B$13&lt;&gt;0),"Error ponderación",IFERROR(IF(SUM($BI$1126:$BS$1126)=0,0,SUMPRODUCT($BI$1126:$BS$1126,BI762:BS762)),""))</f>
        <v>2.3943471913105571E-2</v>
      </c>
      <c r="BU762" s="34">
        <f t="shared" si="535"/>
        <v>2.9358679018730068E-2</v>
      </c>
      <c r="BV762" s="16">
        <f t="shared" si="536"/>
        <v>0</v>
      </c>
      <c r="BW762" s="34">
        <f t="shared" si="518"/>
        <v>5.693611078254901E-2</v>
      </c>
      <c r="BX762" s="34">
        <f t="shared" si="519"/>
        <v>-4.7322188209332684E-2</v>
      </c>
      <c r="BY762" s="34">
        <f t="shared" si="537"/>
        <v>0.73585719375712888</v>
      </c>
      <c r="BZ762" s="34">
        <f t="shared" si="538"/>
        <v>-0.24849037211011507</v>
      </c>
      <c r="CA762" s="19">
        <f t="shared" si="520"/>
        <v>-0.18980105925479579</v>
      </c>
      <c r="CB762" s="16"/>
      <c r="CC762" s="5">
        <f t="shared" si="521"/>
        <v>52560</v>
      </c>
      <c r="CD762" s="6">
        <f t="shared" si="522"/>
        <v>1.1085219599955192E-4</v>
      </c>
      <c r="CE762" s="19">
        <f t="shared" si="539"/>
        <v>1.1064147744037944</v>
      </c>
      <c r="CF762" s="4">
        <f t="shared" si="523"/>
        <v>1.2264850742900945E-4</v>
      </c>
      <c r="CG762" s="3">
        <f>IF('Ponderación por derecho'!$D$20="Error ponderación","",CF762/$CF$1127)</f>
        <v>8.2397309850924707E-5</v>
      </c>
      <c r="CH762" s="39"/>
    </row>
    <row r="763" spans="1:86" ht="18.95" customHeight="1">
      <c r="A763" s="7">
        <v>52565</v>
      </c>
      <c r="B763" s="7" t="s">
        <v>349</v>
      </c>
      <c r="C763" s="7" t="s">
        <v>39</v>
      </c>
      <c r="D763" s="5">
        <v>0</v>
      </c>
      <c r="E763" s="5">
        <v>1196</v>
      </c>
      <c r="F763" s="5">
        <v>85.689920000000001</v>
      </c>
      <c r="G763" s="5">
        <v>54.698749999999997</v>
      </c>
      <c r="H763" s="5">
        <v>89.253590000000003</v>
      </c>
      <c r="I763" s="5">
        <v>23.763490000000001</v>
      </c>
      <c r="J763" s="5">
        <v>26.339929999999999</v>
      </c>
      <c r="K763" s="85">
        <v>0</v>
      </c>
      <c r="L763" s="85">
        <v>7.8120999999999998E-3</v>
      </c>
      <c r="M763" s="85">
        <v>6.3907599999999995E-2</v>
      </c>
      <c r="N763" s="85">
        <v>0</v>
      </c>
      <c r="O763" s="85">
        <v>6.0800000000000001E-5</v>
      </c>
      <c r="P763" s="85">
        <v>1.7101399999999999E-2</v>
      </c>
      <c r="Q763" s="85">
        <v>2.8075200000000002E-2</v>
      </c>
      <c r="R763" s="85">
        <v>2.3444E-3</v>
      </c>
      <c r="S763" s="85">
        <v>9.8949999999999993E-4</v>
      </c>
      <c r="T763" s="5">
        <v>0.98495750000000004</v>
      </c>
      <c r="U763" s="5">
        <v>7.4558600000000003E-2</v>
      </c>
      <c r="V763" s="5">
        <v>0.77828649999999999</v>
      </c>
      <c r="W763" s="5">
        <v>0.43884889999999999</v>
      </c>
      <c r="X763" s="5">
        <v>0.87115759999999998</v>
      </c>
      <c r="Y763" s="5">
        <v>0.77501640000000005</v>
      </c>
      <c r="Z763" s="5">
        <v>8.1827800000000006E-2</v>
      </c>
      <c r="AA763" s="5">
        <v>8.3611999999999998E-4</v>
      </c>
      <c r="AB763" s="5">
        <v>0</v>
      </c>
      <c r="AC763" s="5">
        <v>0.56630000000000003</v>
      </c>
      <c r="AD763" s="40">
        <v>508200.66889632109</v>
      </c>
      <c r="AE763" s="19">
        <v>0.65943399999999996</v>
      </c>
      <c r="AF763" s="5">
        <v>1</v>
      </c>
      <c r="AG763" s="5">
        <v>0</v>
      </c>
      <c r="AH763" s="32">
        <v>0</v>
      </c>
      <c r="AI763" s="32">
        <v>0</v>
      </c>
      <c r="AJ763" s="32">
        <v>1</v>
      </c>
      <c r="AK763" s="16"/>
      <c r="AL763" s="34">
        <f t="shared" si="495"/>
        <v>0.99094125117967391</v>
      </c>
      <c r="AM763" s="34">
        <f t="shared" si="496"/>
        <v>-0.15269923048823605</v>
      </c>
      <c r="AN763" s="34">
        <f t="shared" si="497"/>
        <v>1.7852367793914694</v>
      </c>
      <c r="AO763" s="34">
        <f t="shared" si="498"/>
        <v>0.36263845307805825</v>
      </c>
      <c r="AP763" s="34">
        <f t="shared" si="499"/>
        <v>0.11269533741146157</v>
      </c>
      <c r="AQ763" s="34">
        <f t="shared" si="500"/>
        <v>-0.3929029539360685</v>
      </c>
      <c r="AR763" s="34">
        <f t="shared" si="501"/>
        <v>-0.33571244149357665</v>
      </c>
      <c r="AS763" s="34">
        <f t="shared" si="502"/>
        <v>3.4435030870857135E-2</v>
      </c>
      <c r="AT763" s="34">
        <f t="shared" si="503"/>
        <v>-0.15074875333706975</v>
      </c>
      <c r="AU763" s="34">
        <f t="shared" si="504"/>
        <v>-0.42838417698350706</v>
      </c>
      <c r="AV763" s="34">
        <f t="shared" si="505"/>
        <v>-0.23474312620483312</v>
      </c>
      <c r="AW763" s="34">
        <f t="shared" si="506"/>
        <v>0.37487750645305429</v>
      </c>
      <c r="AX763" s="34">
        <f t="shared" si="507"/>
        <v>-0.12713824464748649</v>
      </c>
      <c r="AY763" s="34">
        <f t="shared" si="508"/>
        <v>-0.17169595158128881</v>
      </c>
      <c r="AZ763" s="34">
        <f t="shared" si="509"/>
        <v>0.74642619008583411</v>
      </c>
      <c r="BA763" s="34">
        <f t="shared" si="510"/>
        <v>-1.24511213736058</v>
      </c>
      <c r="BB763" s="34">
        <f t="shared" si="511"/>
        <v>-0.54225143750844362</v>
      </c>
      <c r="BC763" s="34">
        <f t="shared" si="512"/>
        <v>-2.1606101261069393</v>
      </c>
      <c r="BD763" s="34">
        <f t="shared" si="513"/>
        <v>0.76819930982128137</v>
      </c>
      <c r="BE763" s="34">
        <f t="shared" si="514"/>
        <v>-1.3267349922559077</v>
      </c>
      <c r="BF763" s="34">
        <f t="shared" si="515"/>
        <v>-0.19750206789783542</v>
      </c>
      <c r="BG763" s="34">
        <f t="shared" si="516"/>
        <v>-0.19277607893199972</v>
      </c>
      <c r="BH763" s="34">
        <f t="shared" si="517"/>
        <v>-0.11506432621005545</v>
      </c>
      <c r="BI763" s="19">
        <f t="shared" si="524"/>
        <v>4.907389603160698E-2</v>
      </c>
      <c r="BJ763" s="19">
        <f t="shared" si="525"/>
        <v>-0.34355436983008542</v>
      </c>
      <c r="BK763" s="19">
        <f t="shared" si="526"/>
        <v>-0.37841128135213609</v>
      </c>
      <c r="BL763" s="19">
        <f t="shared" si="527"/>
        <v>0.4200962489213021</v>
      </c>
      <c r="BM763" s="19">
        <f t="shared" si="528"/>
        <v>0.15083682341641194</v>
      </c>
      <c r="BN763" s="19">
        <f t="shared" si="529"/>
        <v>-0.19017895576035562</v>
      </c>
      <c r="BO763" s="19">
        <f t="shared" si="530"/>
        <v>0.49464738320564888</v>
      </c>
      <c r="BP763" s="19">
        <f t="shared" si="531"/>
        <v>0.43190150326609372</v>
      </c>
      <c r="BQ763" s="19">
        <f t="shared" si="532"/>
        <v>0.20724774390018322</v>
      </c>
      <c r="BR763" s="19">
        <f t="shared" si="533"/>
        <v>0.20882307355546179</v>
      </c>
      <c r="BS763" s="19">
        <f t="shared" si="534"/>
        <v>0.2347269911294432</v>
      </c>
      <c r="BT763" s="19">
        <f>IF(AND('[1]Ponderación por derecho'!$B$13&lt;&gt;1,'[1]Ponderación por derecho'!$B$13&lt;&gt;0),"Error ponderación",IFERROR(IF(SUM($BI$1126:$BS$1126)=0,0,SUMPRODUCT($BI$1126:$BS$1126,BI763:BS763)),""))</f>
        <v>0.12155913090870066</v>
      </c>
      <c r="BU763" s="34">
        <f t="shared" si="535"/>
        <v>0.12798336297472307</v>
      </c>
      <c r="BV763" s="16">
        <f t="shared" si="536"/>
        <v>0</v>
      </c>
      <c r="BW763" s="34">
        <f t="shared" si="518"/>
        <v>0.78070023089971652</v>
      </c>
      <c r="BX763" s="34">
        <f t="shared" si="519"/>
        <v>-2.0937903036777381E-2</v>
      </c>
      <c r="BY763" s="34">
        <f t="shared" si="537"/>
        <v>-4.3565900771799115E-2</v>
      </c>
      <c r="BZ763" s="34">
        <f t="shared" si="538"/>
        <v>-0.23873214236371335</v>
      </c>
      <c r="CA763" s="19">
        <f t="shared" si="520"/>
        <v>-0.18238399332453209</v>
      </c>
      <c r="CB763" s="16"/>
      <c r="CC763" s="5">
        <f t="shared" si="521"/>
        <v>52565</v>
      </c>
      <c r="CD763" s="6">
        <f t="shared" si="522"/>
        <v>1.7490663115496581E-4</v>
      </c>
      <c r="CE763" s="19">
        <f t="shared" si="539"/>
        <v>1.5753036175251873</v>
      </c>
      <c r="CF763" s="4">
        <f t="shared" si="523"/>
        <v>2.7553104878756126E-4</v>
      </c>
      <c r="CG763" s="3">
        <f>IF('Ponderación por derecho'!$D$20="Error ponderación","",CF763/$CF$1127)</f>
        <v>1.8510634720638358E-4</v>
      </c>
      <c r="CH763" s="39"/>
    </row>
    <row r="764" spans="1:86" ht="18.95" customHeight="1">
      <c r="A764" s="7">
        <v>52573</v>
      </c>
      <c r="B764" s="7" t="s">
        <v>349</v>
      </c>
      <c r="C764" s="7" t="s">
        <v>365</v>
      </c>
      <c r="D764" s="5">
        <v>0</v>
      </c>
      <c r="E764" s="5">
        <v>795</v>
      </c>
      <c r="F764" s="5">
        <v>67.560230000000004</v>
      </c>
      <c r="G764" s="5">
        <v>52.83717</v>
      </c>
      <c r="H764" s="5">
        <v>75.452309999999997</v>
      </c>
      <c r="I764" s="5">
        <v>18.359380000000002</v>
      </c>
      <c r="J764" s="5">
        <v>23.453949999999999</v>
      </c>
      <c r="K764" s="85">
        <v>6.3835999999999997E-3</v>
      </c>
      <c r="L764" s="85">
        <v>2.6556300000000001E-2</v>
      </c>
      <c r="M764" s="85">
        <v>4.6230599999999997E-2</v>
      </c>
      <c r="N764" s="85">
        <v>1.6188999999999999E-3</v>
      </c>
      <c r="O764" s="85">
        <v>9.1920999999999999E-3</v>
      </c>
      <c r="P764" s="85">
        <v>5.4696599999999998E-2</v>
      </c>
      <c r="Q764" s="85">
        <v>1.7860399999999998E-2</v>
      </c>
      <c r="R764" s="85">
        <v>2.1285000000000002E-3</v>
      </c>
      <c r="S764" s="85">
        <v>1.2143E-3</v>
      </c>
      <c r="T764" s="5">
        <v>0.94067789999999996</v>
      </c>
      <c r="U764" s="5">
        <v>0.10895879999999999</v>
      </c>
      <c r="V764" s="5">
        <v>0.78692499999999999</v>
      </c>
      <c r="W764" s="5">
        <v>0.60048429999999997</v>
      </c>
      <c r="X764" s="5">
        <v>0.70338979999999995</v>
      </c>
      <c r="Y764" s="5">
        <v>0.83898309999999998</v>
      </c>
      <c r="Z764" s="5">
        <v>6.25E-2</v>
      </c>
      <c r="AA764" s="5">
        <v>1.6981130000000001E-2</v>
      </c>
      <c r="AB764" s="5">
        <v>6.2893100000000002E-3</v>
      </c>
      <c r="AC764" s="5">
        <v>0.41</v>
      </c>
      <c r="AD764" s="40">
        <v>29838.993710691822</v>
      </c>
      <c r="AE764" s="19">
        <v>0.84811320000000001</v>
      </c>
      <c r="AF764" s="5">
        <v>1</v>
      </c>
      <c r="AG764" s="5">
        <v>0</v>
      </c>
      <c r="AH764" s="32">
        <v>0</v>
      </c>
      <c r="AI764" s="32">
        <v>0</v>
      </c>
      <c r="AJ764" s="32">
        <v>1</v>
      </c>
      <c r="AK764" s="16"/>
      <c r="AL764" s="34">
        <f t="shared" si="495"/>
        <v>-0.11574756843283202</v>
      </c>
      <c r="AM764" s="34">
        <f t="shared" si="496"/>
        <v>-0.33969665304342683</v>
      </c>
      <c r="AN764" s="34">
        <f t="shared" si="497"/>
        <v>0.12571955660186207</v>
      </c>
      <c r="AO764" s="34">
        <f t="shared" si="498"/>
        <v>-0.11970798171856907</v>
      </c>
      <c r="AP764" s="34">
        <f t="shared" si="499"/>
        <v>-0.10528232615085427</v>
      </c>
      <c r="AQ764" s="34">
        <f t="shared" si="500"/>
        <v>-0.21232348977358886</v>
      </c>
      <c r="AR764" s="34">
        <f t="shared" si="501"/>
        <v>0.32028925005172126</v>
      </c>
      <c r="AS764" s="34">
        <f t="shared" si="502"/>
        <v>-0.24060390591402553</v>
      </c>
      <c r="AT764" s="34">
        <f t="shared" si="503"/>
        <v>-0.11360166759688992</v>
      </c>
      <c r="AU764" s="34">
        <f t="shared" si="504"/>
        <v>-0.1964093971376612</v>
      </c>
      <c r="AV764" s="34">
        <f t="shared" si="505"/>
        <v>0.67550180814847649</v>
      </c>
      <c r="AW764" s="34">
        <f t="shared" si="506"/>
        <v>8.8709235879267961E-2</v>
      </c>
      <c r="AX764" s="34">
        <f t="shared" si="507"/>
        <v>-0.13403312090759154</v>
      </c>
      <c r="AY764" s="34">
        <f t="shared" si="508"/>
        <v>-0.1629678783449704</v>
      </c>
      <c r="AZ764" s="34">
        <f t="shared" si="509"/>
        <v>-2.2815004732898159E-2</v>
      </c>
      <c r="BA764" s="34">
        <f t="shared" si="510"/>
        <v>-0.91812236387511503</v>
      </c>
      <c r="BB764" s="34">
        <f t="shared" si="511"/>
        <v>-0.33035739623498744</v>
      </c>
      <c r="BC764" s="34">
        <f t="shared" si="512"/>
        <v>-0.35558612741983164</v>
      </c>
      <c r="BD764" s="34">
        <f t="shared" si="513"/>
        <v>-1.2423899736736097</v>
      </c>
      <c r="BE764" s="34">
        <f t="shared" si="514"/>
        <v>-0.34867772130639618</v>
      </c>
      <c r="BF764" s="34">
        <f t="shared" si="515"/>
        <v>-0.39086974765960059</v>
      </c>
      <c r="BG764" s="34">
        <f t="shared" si="516"/>
        <v>1.0692479662154044</v>
      </c>
      <c r="BH764" s="34">
        <f t="shared" si="517"/>
        <v>4.1709922713250774E-2</v>
      </c>
      <c r="BI764" s="19">
        <f t="shared" si="524"/>
        <v>-0.33490876568228062</v>
      </c>
      <c r="BJ764" s="19">
        <f t="shared" si="525"/>
        <v>-0.11658826640889768</v>
      </c>
      <c r="BK764" s="19">
        <f t="shared" si="526"/>
        <v>-0.23731253392222973</v>
      </c>
      <c r="BL764" s="19">
        <f t="shared" si="527"/>
        <v>-0.11467461801486097</v>
      </c>
      <c r="BM764" s="19">
        <f t="shared" si="528"/>
        <v>-0.51469389898737505</v>
      </c>
      <c r="BN764" s="19">
        <f t="shared" si="529"/>
        <v>7.0358839469749454E-2</v>
      </c>
      <c r="BO764" s="19">
        <f t="shared" si="530"/>
        <v>-1.7937916857399757E-2</v>
      </c>
      <c r="BP764" s="19">
        <f t="shared" si="531"/>
        <v>-0.12489034467021178</v>
      </c>
      <c r="BQ764" s="19">
        <f t="shared" si="532"/>
        <v>-0.22319506481246765</v>
      </c>
      <c r="BR764" s="19">
        <f t="shared" si="533"/>
        <v>0.26351083981253404</v>
      </c>
      <c r="BS764" s="19">
        <f t="shared" si="534"/>
        <v>-7.9001841354850541E-2</v>
      </c>
      <c r="BT764" s="19">
        <f>IF(AND('[1]Ponderación por derecho'!$B$13&lt;&gt;1,'[1]Ponderación por derecho'!$B$13&lt;&gt;0),"Error ponderación",IFERROR(IF(SUM($BI$1126:$BS$1126)=0,0,SUMPRODUCT($BI$1126:$BS$1126,BI764:BS764)),""))</f>
        <v>-1.1178959869554582E-2</v>
      </c>
      <c r="BU764" s="34">
        <f t="shared" si="535"/>
        <v>-6.1268032284070668E-3</v>
      </c>
      <c r="BV764" s="16">
        <f t="shared" si="536"/>
        <v>0</v>
      </c>
      <c r="BW764" s="34">
        <f t="shared" si="518"/>
        <v>-1.4817864085865478</v>
      </c>
      <c r="BX764" s="34">
        <f t="shared" si="519"/>
        <v>-4.7870502088341246E-2</v>
      </c>
      <c r="BY764" s="34">
        <f t="shared" si="537"/>
        <v>0.73585719375712888</v>
      </c>
      <c r="BZ764" s="34">
        <f t="shared" si="538"/>
        <v>0.26459990563925334</v>
      </c>
      <c r="CA764" s="19">
        <f t="shared" si="520"/>
        <v>0.20019021141063154</v>
      </c>
      <c r="CB764" s="16"/>
      <c r="CC764" s="5">
        <f t="shared" si="521"/>
        <v>52573</v>
      </c>
      <c r="CD764" s="6">
        <f t="shared" si="522"/>
        <v>1.1626318709715536E-4</v>
      </c>
      <c r="CE764" s="19">
        <f t="shared" si="539"/>
        <v>1.9834914523578149</v>
      </c>
      <c r="CF764" s="4">
        <f t="shared" si="523"/>
        <v>2.3060703783108505E-4</v>
      </c>
      <c r="CG764" s="3">
        <f>IF('Ponderación por derecho'!$D$20="Error ponderación","",CF764/$CF$1127)</f>
        <v>1.5492564849164665E-4</v>
      </c>
      <c r="CH764" s="39"/>
    </row>
    <row r="765" spans="1:86" ht="18.95" customHeight="1">
      <c r="A765" s="7">
        <v>52585</v>
      </c>
      <c r="B765" s="7" t="s">
        <v>349</v>
      </c>
      <c r="C765" s="7" t="s">
        <v>364</v>
      </c>
      <c r="D765" s="5">
        <v>0</v>
      </c>
      <c r="E765" s="5">
        <v>707</v>
      </c>
      <c r="F765" s="5">
        <v>75.46996</v>
      </c>
      <c r="G765" s="5">
        <v>46.617089999999997</v>
      </c>
      <c r="H765" s="5">
        <v>78.958950000000002</v>
      </c>
      <c r="I765" s="5">
        <v>34.059489999999997</v>
      </c>
      <c r="J765" s="5">
        <v>30.950980000000001</v>
      </c>
      <c r="K765" s="85">
        <v>2.7609000000000002E-3</v>
      </c>
      <c r="L765" s="85">
        <v>3.37709E-2</v>
      </c>
      <c r="M765" s="85">
        <v>7.7314599999999997E-2</v>
      </c>
      <c r="N765" s="85">
        <v>0</v>
      </c>
      <c r="O765" s="85">
        <v>1.9552300000000002E-2</v>
      </c>
      <c r="P765" s="85">
        <v>1.5956700000000001E-2</v>
      </c>
      <c r="Q765" s="85">
        <v>2.57865E-2</v>
      </c>
      <c r="R765" s="85">
        <v>3.6384E-3</v>
      </c>
      <c r="S765" s="85">
        <v>1.1747000000000001E-3</v>
      </c>
      <c r="T765" s="5">
        <v>0.92788459999999995</v>
      </c>
      <c r="U765" s="5">
        <v>0.1233974</v>
      </c>
      <c r="V765" s="5">
        <v>0.77724360000000003</v>
      </c>
      <c r="W765" s="5">
        <v>0.66025639999999997</v>
      </c>
      <c r="X765" s="5">
        <v>0.69230769999999997</v>
      </c>
      <c r="Y765" s="5">
        <v>0.92147429999999997</v>
      </c>
      <c r="Z765" s="5">
        <v>2.2222200000000001E-2</v>
      </c>
      <c r="AA765" s="5">
        <v>0</v>
      </c>
      <c r="AB765" s="5">
        <v>1.4144299999999999E-3</v>
      </c>
      <c r="AC765" s="5">
        <v>0.53290000000000004</v>
      </c>
      <c r="AD765" s="40">
        <v>985202.26308345119</v>
      </c>
      <c r="AE765" s="19">
        <v>0.96603779999999995</v>
      </c>
      <c r="AF765" s="5">
        <v>0</v>
      </c>
      <c r="AG765" s="5">
        <v>0</v>
      </c>
      <c r="AH765" s="32">
        <v>0</v>
      </c>
      <c r="AI765" s="32">
        <v>0</v>
      </c>
      <c r="AJ765" s="32">
        <v>1</v>
      </c>
      <c r="AK765" s="16"/>
      <c r="AL765" s="34">
        <f t="shared" si="495"/>
        <v>0.367085274111835</v>
      </c>
      <c r="AM765" s="34">
        <f t="shared" si="496"/>
        <v>-0.96450940784692374</v>
      </c>
      <c r="AN765" s="34">
        <f t="shared" si="497"/>
        <v>0.54737098850694288</v>
      </c>
      <c r="AO765" s="34">
        <f t="shared" si="498"/>
        <v>1.2816128804428</v>
      </c>
      <c r="AP765" s="34">
        <f t="shared" si="499"/>
        <v>0.4609672954877535</v>
      </c>
      <c r="AQ765" s="34">
        <f t="shared" si="500"/>
        <v>-0.31480253370200151</v>
      </c>
      <c r="AR765" s="34">
        <f t="shared" si="501"/>
        <v>0.5727828109304306</v>
      </c>
      <c r="AS765" s="34">
        <f t="shared" si="502"/>
        <v>0.24303643526498073</v>
      </c>
      <c r="AT765" s="34">
        <f t="shared" si="503"/>
        <v>-0.15074875333706975</v>
      </c>
      <c r="AU765" s="34">
        <f t="shared" si="504"/>
        <v>6.6784793630239619E-2</v>
      </c>
      <c r="AV765" s="34">
        <f t="shared" si="505"/>
        <v>-0.26245829666154652</v>
      </c>
      <c r="AW765" s="34">
        <f t="shared" si="506"/>
        <v>0.31075943063539507</v>
      </c>
      <c r="AX765" s="34">
        <f t="shared" si="507"/>
        <v>-8.5813696798593908E-2</v>
      </c>
      <c r="AY765" s="34">
        <f t="shared" si="508"/>
        <v>-0.16450538590795175</v>
      </c>
      <c r="AZ765" s="34">
        <f t="shared" si="509"/>
        <v>-0.24506483033372731</v>
      </c>
      <c r="BA765" s="34">
        <f t="shared" si="510"/>
        <v>-0.78087680880720156</v>
      </c>
      <c r="BB765" s="34">
        <f t="shared" si="511"/>
        <v>-0.56783276478101163</v>
      </c>
      <c r="BC765" s="34">
        <f t="shared" si="512"/>
        <v>0.31190425495881607</v>
      </c>
      <c r="BD765" s="34">
        <f t="shared" si="513"/>
        <v>-1.3752018213500929</v>
      </c>
      <c r="BE765" s="34">
        <f t="shared" si="514"/>
        <v>0.91262101615153779</v>
      </c>
      <c r="BF765" s="34">
        <f t="shared" si="515"/>
        <v>-0.79383463408787602</v>
      </c>
      <c r="BG765" s="34">
        <f t="shared" si="516"/>
        <v>-0.258133953880894</v>
      </c>
      <c r="BH765" s="34">
        <f t="shared" si="517"/>
        <v>-7.9806690490939677E-2</v>
      </c>
      <c r="BI765" s="19">
        <f t="shared" si="524"/>
        <v>-0.18276945133408673</v>
      </c>
      <c r="BJ765" s="19">
        <f t="shared" si="525"/>
        <v>-0.31985312056583493</v>
      </c>
      <c r="BK765" s="19">
        <f t="shared" si="526"/>
        <v>0.3073419881118773</v>
      </c>
      <c r="BL765" s="19">
        <f t="shared" si="527"/>
        <v>0.10816826038738263</v>
      </c>
      <c r="BM765" s="19">
        <f t="shared" si="528"/>
        <v>-0.28248324407736664</v>
      </c>
      <c r="BN765" s="19">
        <f t="shared" si="529"/>
        <v>0.33908266453394215</v>
      </c>
      <c r="BO765" s="19">
        <f t="shared" si="530"/>
        <v>0.44910249358148929</v>
      </c>
      <c r="BP765" s="19">
        <f t="shared" si="531"/>
        <v>0.14063578865662055</v>
      </c>
      <c r="BQ765" s="19">
        <f t="shared" si="532"/>
        <v>-0.19708491529466424</v>
      </c>
      <c r="BR765" s="19">
        <f t="shared" si="533"/>
        <v>-1.8518021892336912E-2</v>
      </c>
      <c r="BS765" s="19">
        <f t="shared" si="534"/>
        <v>4.092439923764786E-2</v>
      </c>
      <c r="BT765" s="19">
        <f>IF(AND('[1]Ponderación por derecho'!$B$13&lt;&gt;1,'[1]Ponderación por derecho'!$B$13&lt;&gt;0),"Error ponderación",IFERROR(IF(SUM($BI$1126:$BS$1126)=0,0,SUMPRODUCT($BI$1126:$BS$1126,BI765:BS765)),""))</f>
        <v>0.26230542203776031</v>
      </c>
      <c r="BU765" s="34">
        <f t="shared" si="535"/>
        <v>0.27018450798986943</v>
      </c>
      <c r="BV765" s="16">
        <f t="shared" si="536"/>
        <v>0</v>
      </c>
      <c r="BW765" s="34">
        <f t="shared" si="518"/>
        <v>0.29722579866144927</v>
      </c>
      <c r="BX765" s="34">
        <f t="shared" si="519"/>
        <v>5.9181210755503621E-3</v>
      </c>
      <c r="BY765" s="34">
        <f t="shared" si="537"/>
        <v>1.2229970409320479</v>
      </c>
      <c r="BZ765" s="34">
        <f t="shared" si="538"/>
        <v>-0.50871365355634912</v>
      </c>
      <c r="CA765" s="19">
        <f t="shared" si="520"/>
        <v>-0.38759238875162305</v>
      </c>
      <c r="CB765" s="16"/>
      <c r="CC765" s="5">
        <f t="shared" si="521"/>
        <v>52585</v>
      </c>
      <c r="CD765" s="6">
        <f t="shared" si="522"/>
        <v>1.0339380286501742E-4</v>
      </c>
      <c r="CE765" s="19">
        <f t="shared" si="539"/>
        <v>1.0523610833339325</v>
      </c>
      <c r="CF765" s="4">
        <f t="shared" si="523"/>
        <v>1.0880761439304479E-4</v>
      </c>
      <c r="CG765" s="3">
        <f>IF('Ponderación por derecho'!$D$20="Error ponderación","",CF765/$CF$1127)</f>
        <v>7.3098767406305112E-5</v>
      </c>
      <c r="CH765" s="39"/>
    </row>
    <row r="766" spans="1:86" ht="18.95" customHeight="1">
      <c r="A766" s="7">
        <v>52612</v>
      </c>
      <c r="B766" s="7" t="s">
        <v>349</v>
      </c>
      <c r="C766" s="7" t="s">
        <v>363</v>
      </c>
      <c r="D766" s="5">
        <v>0</v>
      </c>
      <c r="E766" s="5">
        <v>9790</v>
      </c>
      <c r="F766" s="5">
        <v>84.388679999999994</v>
      </c>
      <c r="G766" s="5">
        <v>70.721429999999998</v>
      </c>
      <c r="H766" s="5">
        <v>78.0762</v>
      </c>
      <c r="I766" s="5">
        <v>28.185510000000001</v>
      </c>
      <c r="J766" s="5">
        <v>41.611490000000003</v>
      </c>
      <c r="K766" s="85">
        <v>2.2648E-3</v>
      </c>
      <c r="L766" s="85">
        <v>4.2297000000000003E-3</v>
      </c>
      <c r="M766" s="85">
        <v>7.9953499999999997E-2</v>
      </c>
      <c r="N766" s="85">
        <v>1.315E-4</v>
      </c>
      <c r="O766" s="85">
        <v>2.0381000000000002E-3</v>
      </c>
      <c r="P766" s="85">
        <v>9.0749000000000003E-3</v>
      </c>
      <c r="Q766" s="85">
        <v>0</v>
      </c>
      <c r="R766" s="85">
        <v>8.6919999999999999E-4</v>
      </c>
      <c r="S766" s="85">
        <v>0</v>
      </c>
      <c r="T766" s="5">
        <v>0.9780837</v>
      </c>
      <c r="U766" s="5">
        <v>0.20205799999999999</v>
      </c>
      <c r="V766" s="5">
        <v>0.79072560000000003</v>
      </c>
      <c r="W766" s="5">
        <v>0.72163569999999999</v>
      </c>
      <c r="X766" s="5">
        <v>0.82547099999999995</v>
      </c>
      <c r="Y766" s="5">
        <v>0.90805829999999998</v>
      </c>
      <c r="Z766" s="5">
        <v>1.21359E-2</v>
      </c>
      <c r="AA766" s="5">
        <v>9.8569999999999994E-3</v>
      </c>
      <c r="AB766" s="5">
        <v>1.0214499999999999E-3</v>
      </c>
      <c r="AC766" s="5">
        <v>0.45879999999999999</v>
      </c>
      <c r="AD766" s="40">
        <v>0</v>
      </c>
      <c r="AE766" s="19">
        <v>0.4</v>
      </c>
      <c r="AF766" s="5">
        <v>1</v>
      </c>
      <c r="AG766" s="5">
        <v>1</v>
      </c>
      <c r="AH766" s="32">
        <v>0</v>
      </c>
      <c r="AI766" s="32">
        <v>0</v>
      </c>
      <c r="AJ766" s="32">
        <v>1</v>
      </c>
      <c r="AK766" s="16"/>
      <c r="AL766" s="34">
        <f t="shared" si="495"/>
        <v>0.91150979043034031</v>
      </c>
      <c r="AM766" s="34">
        <f t="shared" si="496"/>
        <v>1.4567937069233228</v>
      </c>
      <c r="AN766" s="34">
        <f t="shared" si="497"/>
        <v>0.44122584628698008</v>
      </c>
      <c r="AO766" s="34">
        <f t="shared" si="498"/>
        <v>0.7573279730173974</v>
      </c>
      <c r="AP766" s="34">
        <f t="shared" si="499"/>
        <v>1.2661541166655523</v>
      </c>
      <c r="AQ766" s="34">
        <f t="shared" si="500"/>
        <v>-0.32883622506283333</v>
      </c>
      <c r="AR766" s="34">
        <f t="shared" si="501"/>
        <v>-0.46108778212117746</v>
      </c>
      <c r="AS766" s="34">
        <f t="shared" si="502"/>
        <v>0.28409545264811287</v>
      </c>
      <c r="AT766" s="34">
        <f t="shared" si="503"/>
        <v>-0.14773137006766854</v>
      </c>
      <c r="AU766" s="34">
        <f t="shared" si="504"/>
        <v>-0.37815214735035613</v>
      </c>
      <c r="AV766" s="34">
        <f t="shared" si="505"/>
        <v>-0.42907859896696338</v>
      </c>
      <c r="AW766" s="34">
        <f t="shared" si="506"/>
        <v>-0.41165100414070804</v>
      </c>
      <c r="AX766" s="34">
        <f t="shared" si="507"/>
        <v>-0.17424950661555944</v>
      </c>
      <c r="AY766" s="34">
        <f t="shared" si="508"/>
        <v>-0.21011422768154267</v>
      </c>
      <c r="AZ766" s="34">
        <f t="shared" si="509"/>
        <v>0.62701205524845927</v>
      </c>
      <c r="BA766" s="34">
        <f t="shared" si="510"/>
        <v>-3.3171511273153188E-2</v>
      </c>
      <c r="BB766" s="34">
        <f t="shared" si="511"/>
        <v>-0.23713235794548027</v>
      </c>
      <c r="BC766" s="34">
        <f t="shared" si="512"/>
        <v>0.99734265225678209</v>
      </c>
      <c r="BD766" s="34">
        <f t="shared" si="513"/>
        <v>0.22067476482922854</v>
      </c>
      <c r="BE766" s="34">
        <f t="shared" si="514"/>
        <v>0.70748902799115676</v>
      </c>
      <c r="BF766" s="34">
        <f t="shared" si="515"/>
        <v>-0.89474443387787228</v>
      </c>
      <c r="BG766" s="34">
        <f t="shared" si="516"/>
        <v>0.51236857371233524</v>
      </c>
      <c r="BH766" s="34">
        <f t="shared" si="517"/>
        <v>-8.9602541600501906E-2</v>
      </c>
      <c r="BI766" s="19">
        <f t="shared" si="524"/>
        <v>2.6406036650331189E-2</v>
      </c>
      <c r="BJ766" s="19">
        <f t="shared" si="525"/>
        <v>0.25285785561888835</v>
      </c>
      <c r="BK766" s="19">
        <f t="shared" si="526"/>
        <v>0.73098263177841183</v>
      </c>
      <c r="BL766" s="19">
        <f t="shared" si="527"/>
        <v>0.38188921018133587</v>
      </c>
      <c r="BM766" s="19">
        <f t="shared" si="528"/>
        <v>0.36955891138147484</v>
      </c>
      <c r="BN766" s="19">
        <f t="shared" si="529"/>
        <v>0.39664007315151123</v>
      </c>
      <c r="BO766" s="19">
        <f t="shared" si="530"/>
        <v>0.32422967470838288</v>
      </c>
      <c r="BP766" s="19">
        <f t="shared" si="531"/>
        <v>0.36863014190739041</v>
      </c>
      <c r="BQ766" s="19">
        <f t="shared" si="532"/>
        <v>-6.4449623709691539E-2</v>
      </c>
      <c r="BR766" s="19">
        <f t="shared" si="533"/>
        <v>0.4045880454870443</v>
      </c>
      <c r="BS766" s="19">
        <f t="shared" si="534"/>
        <v>0.20393100704943193</v>
      </c>
      <c r="BT766" s="19">
        <f>IF(AND('[1]Ponderación por derecho'!$B$13&lt;&gt;1,'[1]Ponderación por derecho'!$B$13&lt;&gt;0),"Error ponderación",IFERROR(IF(SUM($BI$1126:$BS$1126)=0,0,SUMPRODUCT($BI$1126:$BS$1126,BI766:BS766)),""))</f>
        <v>0.33167843042342249</v>
      </c>
      <c r="BU766" s="34">
        <f t="shared" si="535"/>
        <v>0.34027460518852815</v>
      </c>
      <c r="BV766" s="16">
        <f t="shared" si="536"/>
        <v>0</v>
      </c>
      <c r="BW766" s="34">
        <f t="shared" si="518"/>
        <v>-0.77539262735219272</v>
      </c>
      <c r="BX766" s="34">
        <f t="shared" si="519"/>
        <v>-4.9550489627895586E-2</v>
      </c>
      <c r="BY766" s="34">
        <f t="shared" si="537"/>
        <v>-1.1152730688434138</v>
      </c>
      <c r="BZ766" s="34">
        <f t="shared" si="538"/>
        <v>0.64673872860783399</v>
      </c>
      <c r="CA766" s="19">
        <f t="shared" si="520"/>
        <v>0.49064748881962839</v>
      </c>
      <c r="CB766" s="16"/>
      <c r="CC766" s="5">
        <f t="shared" si="521"/>
        <v>52612</v>
      </c>
      <c r="CD766" s="6">
        <f t="shared" si="522"/>
        <v>1.4317189958253473E-3</v>
      </c>
      <c r="CE766" s="19">
        <f t="shared" si="539"/>
        <v>4.1370901532535127</v>
      </c>
      <c r="CF766" s="4">
        <f t="shared" si="523"/>
        <v>5.9231505598550515E-3</v>
      </c>
      <c r="CG766" s="3">
        <f>IF('Ponderación por derecho'!$D$20="Error ponderación","",CF766/$CF$1127)</f>
        <v>3.9792711889017115E-3</v>
      </c>
      <c r="CH766" s="39"/>
    </row>
    <row r="767" spans="1:86" ht="18.95" customHeight="1">
      <c r="A767" s="7">
        <v>52621</v>
      </c>
      <c r="B767" s="7" t="s">
        <v>349</v>
      </c>
      <c r="C767" s="7" t="s">
        <v>362</v>
      </c>
      <c r="D767" s="5">
        <v>0</v>
      </c>
      <c r="E767" s="5">
        <v>2948</v>
      </c>
      <c r="F767" s="5">
        <v>97.905820000000006</v>
      </c>
      <c r="G767" s="5">
        <v>77.968220000000002</v>
      </c>
      <c r="H767" s="5">
        <v>85.400440000000003</v>
      </c>
      <c r="I767" s="5">
        <v>57.556870000000004</v>
      </c>
      <c r="J767" s="5">
        <v>45.210349999999998</v>
      </c>
      <c r="K767" s="85">
        <v>6.3964099999999996E-2</v>
      </c>
      <c r="L767" s="85">
        <v>0.1912479</v>
      </c>
      <c r="M767" s="85">
        <v>0.33141680000000001</v>
      </c>
      <c r="N767" s="85">
        <v>9.2075999999999998E-3</v>
      </c>
      <c r="O767" s="85">
        <v>6.8195400000000003E-2</v>
      </c>
      <c r="P767" s="85">
        <v>0.11882180000000001</v>
      </c>
      <c r="Q767" s="85">
        <v>0.13783500000000001</v>
      </c>
      <c r="R767" s="85">
        <v>3.1435200000000003E-2</v>
      </c>
      <c r="S767" s="85">
        <v>9.1465999999999995E-3</v>
      </c>
      <c r="T767" s="5">
        <v>0.99579410000000002</v>
      </c>
      <c r="U767" s="5">
        <v>0.25916280000000003</v>
      </c>
      <c r="V767" s="5">
        <v>0.78349690000000005</v>
      </c>
      <c r="W767" s="5">
        <v>0.80672940000000004</v>
      </c>
      <c r="X767" s="5">
        <v>0.96194670000000004</v>
      </c>
      <c r="Y767" s="5">
        <v>0.96334869999999995</v>
      </c>
      <c r="Z767" s="5">
        <v>4.36893E-2</v>
      </c>
      <c r="AA767" s="5">
        <v>7.9715099999999994E-3</v>
      </c>
      <c r="AB767" s="5">
        <v>2.7136999999999999E-3</v>
      </c>
      <c r="AC767" s="5">
        <v>0.52510000000000001</v>
      </c>
      <c r="AD767" s="40">
        <v>0</v>
      </c>
      <c r="AE767" s="19">
        <v>0.73679240000000001</v>
      </c>
      <c r="AF767" s="5">
        <v>0</v>
      </c>
      <c r="AG767" s="5">
        <v>0</v>
      </c>
      <c r="AH767" s="32">
        <v>0</v>
      </c>
      <c r="AI767" s="32">
        <v>0</v>
      </c>
      <c r="AJ767" s="32">
        <v>1</v>
      </c>
      <c r="AK767" s="16"/>
      <c r="AL767" s="34">
        <f t="shared" si="495"/>
        <v>1.736635190320631</v>
      </c>
      <c r="AM767" s="34">
        <f t="shared" si="496"/>
        <v>2.1847404251942186</v>
      </c>
      <c r="AN767" s="34">
        <f t="shared" si="497"/>
        <v>1.3219196967011846</v>
      </c>
      <c r="AO767" s="34">
        <f t="shared" si="498"/>
        <v>3.3788828231459611</v>
      </c>
      <c r="AP767" s="34">
        <f t="shared" si="499"/>
        <v>1.5379755063799214</v>
      </c>
      <c r="AQ767" s="34">
        <f t="shared" si="500"/>
        <v>1.4165153842485394</v>
      </c>
      <c r="AR767" s="34">
        <f t="shared" si="501"/>
        <v>6.084097157740584</v>
      </c>
      <c r="AS767" s="34">
        <f t="shared" si="502"/>
        <v>4.1966484125631442</v>
      </c>
      <c r="AT767" s="34">
        <f t="shared" si="503"/>
        <v>6.0527734809993045E-2</v>
      </c>
      <c r="AU767" s="34">
        <f t="shared" si="504"/>
        <v>1.3025313372241927</v>
      </c>
      <c r="AV767" s="34">
        <f t="shared" si="505"/>
        <v>2.2280840118445031</v>
      </c>
      <c r="AW767" s="34">
        <f t="shared" si="506"/>
        <v>3.4498052724910249</v>
      </c>
      <c r="AX767" s="34">
        <f t="shared" si="507"/>
        <v>0.80189124264970413</v>
      </c>
      <c r="AY767" s="34">
        <f t="shared" si="508"/>
        <v>0.14501119341859076</v>
      </c>
      <c r="AZ767" s="34">
        <f t="shared" si="509"/>
        <v>0.9346835169761547</v>
      </c>
      <c r="BA767" s="34">
        <f t="shared" si="510"/>
        <v>0.50963596126865762</v>
      </c>
      <c r="BB767" s="34">
        <f t="shared" si="511"/>
        <v>-0.4144453701760098</v>
      </c>
      <c r="BC767" s="34">
        <f t="shared" si="512"/>
        <v>1.9476058411193782</v>
      </c>
      <c r="BD767" s="34">
        <f t="shared" si="513"/>
        <v>1.856248336619905</v>
      </c>
      <c r="BE767" s="34">
        <f t="shared" si="514"/>
        <v>1.5528848000679858</v>
      </c>
      <c r="BF767" s="34">
        <f t="shared" si="515"/>
        <v>-0.57906402811027957</v>
      </c>
      <c r="BG767" s="34">
        <f t="shared" si="516"/>
        <v>0.3649834858811738</v>
      </c>
      <c r="BH767" s="34">
        <f t="shared" si="517"/>
        <v>-4.7419659417803822E-2</v>
      </c>
      <c r="BI767" s="19">
        <f t="shared" si="524"/>
        <v>1.0826903474061274</v>
      </c>
      <c r="BJ767" s="19">
        <f t="shared" si="525"/>
        <v>2.6181307375862644</v>
      </c>
      <c r="BK767" s="19">
        <f t="shared" si="526"/>
        <v>2.6269631480010509</v>
      </c>
      <c r="BL767" s="19">
        <f t="shared" si="527"/>
        <v>0.89858146256531202</v>
      </c>
      <c r="BM767" s="19">
        <f t="shared" si="528"/>
        <v>1.565585060074673</v>
      </c>
      <c r="BN767" s="19">
        <f t="shared" si="529"/>
        <v>1.8392013340777067</v>
      </c>
      <c r="BO767" s="19">
        <f t="shared" si="530"/>
        <v>2.5877905375377135</v>
      </c>
      <c r="BP767" s="19">
        <f t="shared" si="531"/>
        <v>1.2692632164851676</v>
      </c>
      <c r="BQ767" s="19">
        <f t="shared" si="532"/>
        <v>0.43419411854298068</v>
      </c>
      <c r="BR767" s="19">
        <f t="shared" si="533"/>
        <v>0.7488766232067986</v>
      </c>
      <c r="BS767" s="19">
        <f t="shared" si="534"/>
        <v>0.61140890810713933</v>
      </c>
      <c r="BT767" s="19">
        <f>IF(AND('[1]Ponderación por derecho'!$B$13&lt;&gt;1,'[1]Ponderación por derecho'!$B$13&lt;&gt;0),"Error ponderación",IFERROR(IF(SUM($BI$1126:$BS$1126)=0,0,SUMPRODUCT($BI$1126:$BS$1126,BI767:BS767)),""))</f>
        <v>2.3692818165094218</v>
      </c>
      <c r="BU767" s="34">
        <f t="shared" si="535"/>
        <v>2.3989401107859565</v>
      </c>
      <c r="BV767" s="16">
        <f t="shared" si="536"/>
        <v>1</v>
      </c>
      <c r="BW767" s="34">
        <f t="shared" si="518"/>
        <v>0.18431859592317079</v>
      </c>
      <c r="BX767" s="34">
        <f t="shared" si="519"/>
        <v>-4.9550489627895586E-2</v>
      </c>
      <c r="BY767" s="34">
        <f t="shared" si="537"/>
        <v>0.27599727055713724</v>
      </c>
      <c r="BZ767" s="34">
        <f t="shared" si="538"/>
        <v>-0.13692179228413748</v>
      </c>
      <c r="CA767" s="19">
        <f t="shared" si="520"/>
        <v>-0.10499966250347385</v>
      </c>
      <c r="CB767" s="16"/>
      <c r="CC767" s="5">
        <f t="shared" si="521"/>
        <v>52621</v>
      </c>
      <c r="CD767" s="6">
        <f t="shared" si="522"/>
        <v>4.3112437177662144E-4</v>
      </c>
      <c r="CE767" s="19">
        <f t="shared" si="539"/>
        <v>3.7186723636860091</v>
      </c>
      <c r="CF767" s="4">
        <f t="shared" si="523"/>
        <v>1.6032102866372145E-3</v>
      </c>
      <c r="CG767" s="3">
        <f>IF('Ponderación por derecho'!$D$20="Error ponderación","",CF767/$CF$1127)</f>
        <v>1.0770633700593357E-3</v>
      </c>
      <c r="CH767" s="39"/>
    </row>
    <row r="768" spans="1:86" ht="18.95" customHeight="1">
      <c r="A768" s="7">
        <v>52678</v>
      </c>
      <c r="B768" s="7" t="s">
        <v>349</v>
      </c>
      <c r="C768" s="7" t="s">
        <v>361</v>
      </c>
      <c r="D768" s="5">
        <v>0</v>
      </c>
      <c r="E768" s="5">
        <v>14307</v>
      </c>
      <c r="F768" s="5">
        <v>72.11788</v>
      </c>
      <c r="G768" s="5">
        <v>58.551909999999999</v>
      </c>
      <c r="H768" s="5">
        <v>76.839389999999995</v>
      </c>
      <c r="I768" s="5">
        <v>19.299289999999999</v>
      </c>
      <c r="J768" s="5">
        <v>28.877369999999999</v>
      </c>
      <c r="K768" s="85">
        <v>2.5921999999999998E-3</v>
      </c>
      <c r="L768" s="85">
        <v>9.5534999999999995E-3</v>
      </c>
      <c r="M768" s="85">
        <v>4.4007999999999999E-2</v>
      </c>
      <c r="N768" s="85">
        <v>1.472E-4</v>
      </c>
      <c r="O768" s="85">
        <v>4.9582000000000003E-3</v>
      </c>
      <c r="P768" s="85">
        <v>1.66958E-2</v>
      </c>
      <c r="Q768" s="85">
        <v>1.0899900000000001E-2</v>
      </c>
      <c r="R768" s="85">
        <v>2.7071999999999999E-3</v>
      </c>
      <c r="S768" s="85">
        <v>4.9229999999999999E-4</v>
      </c>
      <c r="T768" s="5">
        <v>0.98898280000000005</v>
      </c>
      <c r="U768" s="5">
        <v>0.1046342</v>
      </c>
      <c r="V768" s="5">
        <v>0.82535700000000001</v>
      </c>
      <c r="W768" s="5">
        <v>0.64150390000000002</v>
      </c>
      <c r="X768" s="5">
        <v>0.81352380000000002</v>
      </c>
      <c r="Y768" s="5">
        <v>0.8749053</v>
      </c>
      <c r="Z768" s="5">
        <v>6.0324200000000001E-2</v>
      </c>
      <c r="AA768" s="5">
        <v>9.4708899999999992E-3</v>
      </c>
      <c r="AB768" s="5">
        <v>9.0865E-4</v>
      </c>
      <c r="AC768" s="5">
        <v>0.51619999999999999</v>
      </c>
      <c r="AD768" s="40">
        <v>192183.6164115468</v>
      </c>
      <c r="AE768" s="19">
        <v>0.87169810000000003</v>
      </c>
      <c r="AF768" s="5">
        <v>1</v>
      </c>
      <c r="AG768" s="5">
        <v>0</v>
      </c>
      <c r="AH768" s="32">
        <v>0</v>
      </c>
      <c r="AI768" s="32">
        <v>0</v>
      </c>
      <c r="AJ768" s="32">
        <v>1</v>
      </c>
      <c r="AK768" s="16"/>
      <c r="AL768" s="34">
        <f t="shared" si="495"/>
        <v>0.16246459618261003</v>
      </c>
      <c r="AM768" s="34">
        <f t="shared" si="496"/>
        <v>0.2343542341454411</v>
      </c>
      <c r="AN768" s="34">
        <f t="shared" si="497"/>
        <v>0.29250721320958273</v>
      </c>
      <c r="AO768" s="34">
        <f t="shared" si="498"/>
        <v>-3.5815863029331263E-2</v>
      </c>
      <c r="AP768" s="34">
        <f t="shared" si="499"/>
        <v>0.30434782378682201</v>
      </c>
      <c r="AQ768" s="34">
        <f t="shared" si="500"/>
        <v>-0.31957472425344746</v>
      </c>
      <c r="AR768" s="34">
        <f t="shared" si="501"/>
        <v>-0.27476765080328408</v>
      </c>
      <c r="AS768" s="34">
        <f t="shared" si="502"/>
        <v>-0.27518565286758551</v>
      </c>
      <c r="AT768" s="34">
        <f t="shared" si="503"/>
        <v>-0.14737111974577041</v>
      </c>
      <c r="AU768" s="34">
        <f t="shared" si="504"/>
        <v>-0.30396889254240389</v>
      </c>
      <c r="AV768" s="34">
        <f t="shared" si="505"/>
        <v>-0.24456340500036292</v>
      </c>
      <c r="AW768" s="34">
        <f t="shared" si="506"/>
        <v>-0.10628961356749932</v>
      </c>
      <c r="AX768" s="34">
        <f t="shared" si="507"/>
        <v>-0.11555204220577227</v>
      </c>
      <c r="AY768" s="34">
        <f t="shared" si="508"/>
        <v>-0.19100021320538807</v>
      </c>
      <c r="AZ768" s="34">
        <f t="shared" si="509"/>
        <v>0.81635515469942244</v>
      </c>
      <c r="BA768" s="34">
        <f t="shared" si="510"/>
        <v>-0.95922968227486982</v>
      </c>
      <c r="BB768" s="34">
        <f t="shared" si="511"/>
        <v>0.61234235421028438</v>
      </c>
      <c r="BC768" s="34">
        <f t="shared" si="512"/>
        <v>0.10249027426288004</v>
      </c>
      <c r="BD768" s="34">
        <f t="shared" si="513"/>
        <v>7.7495249524324794E-2</v>
      </c>
      <c r="BE768" s="34">
        <f t="shared" si="514"/>
        <v>0.20057632647944545</v>
      </c>
      <c r="BF768" s="34">
        <f t="shared" si="515"/>
        <v>-0.41263784323310859</v>
      </c>
      <c r="BG768" s="34">
        <f t="shared" si="516"/>
        <v>0.48218710562579548</v>
      </c>
      <c r="BH768" s="34">
        <f t="shared" si="517"/>
        <v>-9.2414318294375949E-2</v>
      </c>
      <c r="BI768" s="19">
        <f t="shared" si="524"/>
        <v>-0.32876573110624485</v>
      </c>
      <c r="BJ768" s="19">
        <f t="shared" si="525"/>
        <v>0.19064297918414716</v>
      </c>
      <c r="BK768" s="19">
        <f t="shared" si="526"/>
        <v>-3.4102608073651453E-3</v>
      </c>
      <c r="BL768" s="19">
        <f t="shared" si="527"/>
        <v>7.5467382184198073E-3</v>
      </c>
      <c r="BM768" s="19">
        <f t="shared" si="528"/>
        <v>2.5958060256247639E-2</v>
      </c>
      <c r="BN768" s="19">
        <f t="shared" si="529"/>
        <v>3.9492505887230855E-2</v>
      </c>
      <c r="BO768" s="19">
        <f t="shared" si="530"/>
        <v>0.22474989270086396</v>
      </c>
      <c r="BP768" s="19">
        <f t="shared" si="531"/>
        <v>2.345627698841888E-2</v>
      </c>
      <c r="BQ768" s="19">
        <f t="shared" si="532"/>
        <v>-0.14705782008529555</v>
      </c>
      <c r="BR768" s="19">
        <f t="shared" si="533"/>
        <v>0.15121716286767248</v>
      </c>
      <c r="BS768" s="19">
        <f t="shared" si="534"/>
        <v>-4.0316645105717995E-2</v>
      </c>
      <c r="BT768" s="19">
        <f>IF(AND('[1]Ponderación por derecho'!$B$13&lt;&gt;1,'[1]Ponderación por derecho'!$B$13&lt;&gt;0),"Error ponderación",IFERROR(IF(SUM($BI$1126:$BS$1126)=0,0,SUMPRODUCT($BI$1126:$BS$1126,BI768:BS768)),""))</f>
        <v>0.16235129395343068</v>
      </c>
      <c r="BU768" s="34">
        <f t="shared" si="535"/>
        <v>0.16919718286349092</v>
      </c>
      <c r="BV768" s="16">
        <f t="shared" si="536"/>
        <v>0</v>
      </c>
      <c r="BW768" s="34">
        <f t="shared" si="518"/>
        <v>5.5488582542314834E-2</v>
      </c>
      <c r="BX768" s="34">
        <f t="shared" si="519"/>
        <v>-3.8730215861015792E-2</v>
      </c>
      <c r="BY768" s="34">
        <f t="shared" si="537"/>
        <v>0.83328508057324491</v>
      </c>
      <c r="BZ768" s="34">
        <f t="shared" si="538"/>
        <v>-0.28334781575151463</v>
      </c>
      <c r="CA768" s="19">
        <f t="shared" si="520"/>
        <v>-0.21629561455505875</v>
      </c>
      <c r="CB768" s="16"/>
      <c r="CC768" s="5">
        <f t="shared" si="521"/>
        <v>52678</v>
      </c>
      <c r="CD768" s="6">
        <f t="shared" si="522"/>
        <v>2.0922986387408829E-3</v>
      </c>
      <c r="CE768" s="19">
        <f t="shared" si="539"/>
        <v>1.5682661878182713</v>
      </c>
      <c r="CF768" s="4">
        <f t="shared" si="523"/>
        <v>3.2812812099555231E-3</v>
      </c>
      <c r="CG768" s="3">
        <f>IF('Ponderación por derecho'!$D$20="Error ponderación","",CF768/$CF$1127)</f>
        <v>2.2044193625529061E-3</v>
      </c>
      <c r="CH768" s="39"/>
    </row>
    <row r="769" spans="1:86" ht="18.95" customHeight="1">
      <c r="A769" s="7">
        <v>52683</v>
      </c>
      <c r="B769" s="7" t="s">
        <v>349</v>
      </c>
      <c r="C769" s="7" t="s">
        <v>360</v>
      </c>
      <c r="D769" s="5">
        <v>0</v>
      </c>
      <c r="E769" s="5">
        <v>2581</v>
      </c>
      <c r="F769" s="5">
        <v>65.957269999999994</v>
      </c>
      <c r="G769" s="5">
        <v>56.442779999999999</v>
      </c>
      <c r="H769" s="5">
        <v>74.799099999999996</v>
      </c>
      <c r="I769" s="5">
        <v>13.82654</v>
      </c>
      <c r="J769" s="5">
        <v>14.990539999999999</v>
      </c>
      <c r="K769" s="85"/>
      <c r="L769" s="85">
        <v>2.1154599999999999E-2</v>
      </c>
      <c r="M769" s="85">
        <v>1.19626E-2</v>
      </c>
      <c r="N769" s="85"/>
      <c r="O769" s="85">
        <v>0.1908164</v>
      </c>
      <c r="P769" s="85">
        <v>1.9103499999999999E-2</v>
      </c>
      <c r="Q769" s="85">
        <v>2.2902599999999999E-2</v>
      </c>
      <c r="R769" s="85">
        <v>8.3370000000000004E-4</v>
      </c>
      <c r="S769" s="85">
        <v>0</v>
      </c>
      <c r="T769" s="5">
        <v>0.92693170000000003</v>
      </c>
      <c r="U769" s="5">
        <v>0.1164613</v>
      </c>
      <c r="V769" s="5">
        <v>0.78275479999999997</v>
      </c>
      <c r="W769" s="5">
        <v>0.46836509999999998</v>
      </c>
      <c r="X769" s="5">
        <v>0.73012319999999997</v>
      </c>
      <c r="Y769" s="5">
        <v>0.84854419999999997</v>
      </c>
      <c r="Z769" s="5">
        <v>0.1741598</v>
      </c>
      <c r="AA769" s="5">
        <v>2.32468E-3</v>
      </c>
      <c r="AB769" s="5">
        <v>7.7488999999999998E-4</v>
      </c>
      <c r="AC769" s="5">
        <v>0.45629999999999998</v>
      </c>
      <c r="AD769" s="40">
        <v>80841.534289035262</v>
      </c>
      <c r="AE769" s="19">
        <v>0.49433959999999999</v>
      </c>
      <c r="AF769" s="5">
        <v>1</v>
      </c>
      <c r="AG769" s="5">
        <v>0</v>
      </c>
      <c r="AH769" s="32">
        <v>0</v>
      </c>
      <c r="AI769" s="32">
        <v>0</v>
      </c>
      <c r="AJ769" s="32">
        <v>0</v>
      </c>
      <c r="AK769" s="16"/>
      <c r="AL769" s="34">
        <f t="shared" si="495"/>
        <v>-0.21359689240285434</v>
      </c>
      <c r="AM769" s="34">
        <f t="shared" si="496"/>
        <v>2.2490186490314635E-2</v>
      </c>
      <c r="AN769" s="34">
        <f t="shared" si="497"/>
        <v>4.7175157452043981E-2</v>
      </c>
      <c r="AO769" s="34">
        <f t="shared" si="498"/>
        <v>-0.52428879400839024</v>
      </c>
      <c r="AP769" s="34">
        <f t="shared" si="499"/>
        <v>-0.74452249329336373</v>
      </c>
      <c r="AQ769" s="34" t="str">
        <f t="shared" si="500"/>
        <v/>
      </c>
      <c r="AR769" s="34">
        <f t="shared" si="501"/>
        <v>0.13124280703360167</v>
      </c>
      <c r="AS769" s="34">
        <f t="shared" si="502"/>
        <v>-0.77378455227621135</v>
      </c>
      <c r="AT769" s="34" t="str">
        <f t="shared" si="503"/>
        <v/>
      </c>
      <c r="AU769" s="34">
        <f t="shared" si="504"/>
        <v>4.4176386581398859</v>
      </c>
      <c r="AV769" s="34">
        <f t="shared" si="505"/>
        <v>-0.1862688161049065</v>
      </c>
      <c r="AW769" s="34">
        <f t="shared" si="506"/>
        <v>0.22996678902638243</v>
      </c>
      <c r="AX769" s="34">
        <f t="shared" si="507"/>
        <v>-0.17538321716319133</v>
      </c>
      <c r="AY769" s="34">
        <f t="shared" si="508"/>
        <v>-0.21011422768154267</v>
      </c>
      <c r="AZ769" s="34">
        <f t="shared" si="509"/>
        <v>-0.26161895310228683</v>
      </c>
      <c r="BA769" s="34">
        <f t="shared" si="510"/>
        <v>-0.84680763967075856</v>
      </c>
      <c r="BB769" s="34">
        <f t="shared" si="511"/>
        <v>-0.4326483646807327</v>
      </c>
      <c r="BC769" s="34">
        <f t="shared" si="512"/>
        <v>-1.8309951447968527</v>
      </c>
      <c r="BD769" s="34">
        <f t="shared" si="513"/>
        <v>-0.92200735226841546</v>
      </c>
      <c r="BE769" s="34">
        <f t="shared" si="514"/>
        <v>-0.20248754152104892</v>
      </c>
      <c r="BF769" s="34">
        <f t="shared" si="515"/>
        <v>0.72624634670513499</v>
      </c>
      <c r="BG769" s="34">
        <f t="shared" si="516"/>
        <v>-7.6418237552860299E-2</v>
      </c>
      <c r="BH769" s="34">
        <f t="shared" si="517"/>
        <v>-9.5748566969664897E-2</v>
      </c>
      <c r="BI769" s="19">
        <f t="shared" si="524"/>
        <v>-0.39981624110935732</v>
      </c>
      <c r="BJ769" s="19">
        <f t="shared" si="525"/>
        <v>-9.2971790385605477E-2</v>
      </c>
      <c r="BK769" s="19">
        <f t="shared" si="526"/>
        <v>-0.93945886315863947</v>
      </c>
      <c r="BL769" s="19">
        <f t="shared" si="527"/>
        <v>-0.21359689240285434</v>
      </c>
      <c r="BM769" s="19">
        <f t="shared" si="528"/>
        <v>0.91703627085936879</v>
      </c>
      <c r="BN769" s="19">
        <f t="shared" si="529"/>
        <v>-0.20078441667626992</v>
      </c>
      <c r="BO769" s="19">
        <f t="shared" si="530"/>
        <v>-0.18531365269476488</v>
      </c>
      <c r="BP769" s="19">
        <f t="shared" si="531"/>
        <v>-0.19449005478302284</v>
      </c>
      <c r="BQ769" s="19">
        <f t="shared" si="532"/>
        <v>0.10084507554024598</v>
      </c>
      <c r="BR769" s="19">
        <f t="shared" si="533"/>
        <v>-0.16670978587908578</v>
      </c>
      <c r="BS769" s="19">
        <f t="shared" si="534"/>
        <v>-0.17315322901802066</v>
      </c>
      <c r="BT769" s="19">
        <f>IF(AND('[1]Ponderación por derecho'!$B$13&lt;&gt;1,'[1]Ponderación por derecho'!$B$13&lt;&gt;0),"Error ponderación",IFERROR(IF(SUM($BI$1126:$BS$1126)=0,0,SUMPRODUCT($BI$1126:$BS$1126,BI769:BS769)),""))</f>
        <v>-0.17148650942738453</v>
      </c>
      <c r="BU769" s="34">
        <f t="shared" si="535"/>
        <v>-0.16809140576839612</v>
      </c>
      <c r="BV769" s="16">
        <f t="shared" si="536"/>
        <v>0</v>
      </c>
      <c r="BW769" s="34">
        <f t="shared" si="518"/>
        <v>-0.81158083335805109</v>
      </c>
      <c r="BX769" s="34">
        <f t="shared" si="519"/>
        <v>-4.4998969841376441E-2</v>
      </c>
      <c r="BY769" s="34">
        <f t="shared" si="537"/>
        <v>-0.72556152157895015</v>
      </c>
      <c r="BZ769" s="34">
        <f t="shared" si="538"/>
        <v>0.52738044159279251</v>
      </c>
      <c r="CA769" s="19">
        <f t="shared" si="520"/>
        <v>0.39992526694938152</v>
      </c>
      <c r="CB769" s="16"/>
      <c r="CC769" s="5">
        <f t="shared" si="521"/>
        <v>52683</v>
      </c>
      <c r="CD769" s="6">
        <f t="shared" si="522"/>
        <v>3.7745318980850066E-4</v>
      </c>
      <c r="CE769" s="19">
        <f t="shared" si="539"/>
        <v>1.5004587452407678</v>
      </c>
      <c r="CF769" s="4">
        <f t="shared" si="523"/>
        <v>5.6635293956718827E-4</v>
      </c>
      <c r="CG769" s="3">
        <f>IF('Ponderación por derecho'!$D$20="Error ponderación","",CF769/$CF$1127)</f>
        <v>3.8048533671321288E-4</v>
      </c>
      <c r="CH769" s="39"/>
    </row>
    <row r="770" spans="1:86" ht="18.95" customHeight="1">
      <c r="A770" s="7">
        <v>52685</v>
      </c>
      <c r="B770" s="7" t="s">
        <v>349</v>
      </c>
      <c r="C770" s="7" t="s">
        <v>359</v>
      </c>
      <c r="D770" s="5">
        <v>0</v>
      </c>
      <c r="E770" s="5">
        <v>655</v>
      </c>
      <c r="F770" s="5">
        <v>84.869190000000003</v>
      </c>
      <c r="G770" s="5">
        <v>59.96434</v>
      </c>
      <c r="H770" s="5">
        <v>84.409670000000006</v>
      </c>
      <c r="I770" s="5">
        <v>33.122030000000002</v>
      </c>
      <c r="J770" s="5">
        <v>27.91601</v>
      </c>
      <c r="K770" s="85">
        <v>8.9400999999999994E-3</v>
      </c>
      <c r="L770" s="85">
        <v>8.6028199999999999E-2</v>
      </c>
      <c r="M770" s="85">
        <v>7.9416399999999998E-2</v>
      </c>
      <c r="N770" s="85">
        <v>0</v>
      </c>
      <c r="O770" s="85">
        <v>1.45553E-2</v>
      </c>
      <c r="P770" s="85">
        <v>6.5406500000000006E-2</v>
      </c>
      <c r="Q770" s="85">
        <v>1.8821E-3</v>
      </c>
      <c r="R770" s="85">
        <v>0</v>
      </c>
      <c r="S770" s="85">
        <v>0</v>
      </c>
      <c r="T770" s="5">
        <v>0.94148019999999999</v>
      </c>
      <c r="U770" s="5">
        <v>0.10843369999999999</v>
      </c>
      <c r="V770" s="5">
        <v>0.80378660000000002</v>
      </c>
      <c r="W770" s="5">
        <v>0.5215147</v>
      </c>
      <c r="X770" s="5">
        <v>0.64199660000000003</v>
      </c>
      <c r="Y770" s="5">
        <v>0.92254729999999996</v>
      </c>
      <c r="Z770" s="5">
        <v>0.39102569999999998</v>
      </c>
      <c r="AA770" s="5">
        <v>6.8702299999999997E-3</v>
      </c>
      <c r="AB770" s="5">
        <v>0</v>
      </c>
      <c r="AC770" s="5">
        <v>0.42399999999999999</v>
      </c>
      <c r="AD770" s="40">
        <v>51908.396946564884</v>
      </c>
      <c r="AE770" s="19" t="s">
        <v>1121</v>
      </c>
      <c r="AF770" s="5">
        <v>1</v>
      </c>
      <c r="AG770" s="5">
        <v>0</v>
      </c>
      <c r="AH770" s="32">
        <v>0</v>
      </c>
      <c r="AI770" s="32">
        <v>0</v>
      </c>
      <c r="AJ770" s="32">
        <v>0</v>
      </c>
      <c r="AK770" s="16"/>
      <c r="AL770" s="34">
        <f t="shared" si="495"/>
        <v>0.9408415134058582</v>
      </c>
      <c r="AM770" s="34">
        <f t="shared" si="496"/>
        <v>0.37623412624764929</v>
      </c>
      <c r="AN770" s="34">
        <f t="shared" si="497"/>
        <v>1.2027858280438388</v>
      </c>
      <c r="AO770" s="34">
        <f t="shared" si="498"/>
        <v>1.1979394376808199</v>
      </c>
      <c r="AP770" s="34">
        <f t="shared" si="499"/>
        <v>0.23173643817698836</v>
      </c>
      <c r="AQ770" s="34">
        <f t="shared" si="500"/>
        <v>-0.1400051427387842</v>
      </c>
      <c r="AR770" s="34">
        <f t="shared" si="501"/>
        <v>2.401661994656068</v>
      </c>
      <c r="AS770" s="34">
        <f t="shared" si="502"/>
        <v>0.27573863797666637</v>
      </c>
      <c r="AT770" s="34">
        <f t="shared" si="503"/>
        <v>-0.15074875333706975</v>
      </c>
      <c r="AU770" s="34">
        <f t="shared" si="504"/>
        <v>-6.0160764492885467E-2</v>
      </c>
      <c r="AV770" s="34">
        <f t="shared" si="505"/>
        <v>0.93480704451988894</v>
      </c>
      <c r="AW770" s="34">
        <f t="shared" si="506"/>
        <v>-0.35892385313952124</v>
      </c>
      <c r="AX770" s="34">
        <f t="shared" si="507"/>
        <v>-0.20200785050292994</v>
      </c>
      <c r="AY770" s="34">
        <f t="shared" si="508"/>
        <v>-0.21011422768154267</v>
      </c>
      <c r="AZ770" s="34">
        <f t="shared" si="509"/>
        <v>-8.8771595264578694E-3</v>
      </c>
      <c r="BA770" s="34">
        <f t="shared" si="510"/>
        <v>-0.92311368165981456</v>
      </c>
      <c r="BB770" s="34">
        <f t="shared" si="511"/>
        <v>8.3241326498880636E-2</v>
      </c>
      <c r="BC770" s="34">
        <f t="shared" si="512"/>
        <v>-1.2374599197123703</v>
      </c>
      <c r="BD770" s="34">
        <f t="shared" si="513"/>
        <v>-1.9781480273612566</v>
      </c>
      <c r="BE770" s="34">
        <f t="shared" si="514"/>
        <v>0.92902729397623118</v>
      </c>
      <c r="BF770" s="34">
        <f t="shared" si="515"/>
        <v>2.8959115906773905</v>
      </c>
      <c r="BG770" s="34">
        <f t="shared" si="516"/>
        <v>0.27889856921404677</v>
      </c>
      <c r="BH770" s="34">
        <f t="shared" si="517"/>
        <v>-0.11506432621005545</v>
      </c>
      <c r="BI770" s="19">
        <f t="shared" si="524"/>
        <v>4.6555667881746664E-2</v>
      </c>
      <c r="BJ770" s="19">
        <f t="shared" si="525"/>
        <v>0.9537124824675326</v>
      </c>
      <c r="BK770" s="19">
        <f t="shared" si="526"/>
        <v>-6.9599227766152794E-3</v>
      </c>
      <c r="BL770" s="19">
        <f t="shared" si="527"/>
        <v>0.39504638003439424</v>
      </c>
      <c r="BM770" s="19">
        <f t="shared" si="528"/>
        <v>-0.60219078455905117</v>
      </c>
      <c r="BN770" s="19">
        <f t="shared" si="529"/>
        <v>0.93489195063399277</v>
      </c>
      <c r="BO770" s="19">
        <f t="shared" si="530"/>
        <v>0.27671280833828027</v>
      </c>
      <c r="BP770" s="19">
        <f t="shared" si="531"/>
        <v>0.36941683145146414</v>
      </c>
      <c r="BQ770" s="19">
        <f t="shared" si="532"/>
        <v>1.2088796254672354</v>
      </c>
      <c r="BR770" s="19">
        <f t="shared" si="533"/>
        <v>0.33654195164612077</v>
      </c>
      <c r="BS770" s="19">
        <f t="shared" si="534"/>
        <v>0.20522098650475337</v>
      </c>
      <c r="BT770" s="19">
        <f>IF(AND('[1]Ponderación por derecho'!$B$13&lt;&gt;1,'[1]Ponderación por derecho'!$B$13&lt;&gt;0),"Error ponderación",IFERROR(IF(SUM($BI$1126:$BS$1126)=0,0,SUMPRODUCT($BI$1126:$BS$1126,BI770:BS770)),""))</f>
        <v>0.60956648585284445</v>
      </c>
      <c r="BU770" s="34">
        <f t="shared" si="535"/>
        <v>0.62103510943415263</v>
      </c>
      <c r="BV770" s="16">
        <f t="shared" si="536"/>
        <v>0</v>
      </c>
      <c r="BW770" s="34">
        <f t="shared" si="518"/>
        <v>-1.2791324549537408</v>
      </c>
      <c r="BX770" s="34">
        <f t="shared" si="519"/>
        <v>-4.6627956082897971E-2</v>
      </c>
      <c r="BY770" s="34" t="str">
        <f t="shared" si="537"/>
        <v/>
      </c>
      <c r="BZ770" s="34">
        <f t="shared" si="538"/>
        <v>0.66288020551831939</v>
      </c>
      <c r="CA770" s="19">
        <f t="shared" si="520"/>
        <v>0.50291635331331852</v>
      </c>
      <c r="CB770" s="16"/>
      <c r="CC770" s="5">
        <f t="shared" si="521"/>
        <v>52685</v>
      </c>
      <c r="CD770" s="6">
        <f t="shared" si="522"/>
        <v>9.5789166727844991E-5</v>
      </c>
      <c r="CE770" s="19">
        <f t="shared" si="539"/>
        <v>2.9439053456940596</v>
      </c>
      <c r="CF770" s="4">
        <f t="shared" si="523"/>
        <v>2.8199423998968241E-4</v>
      </c>
      <c r="CG770" s="3">
        <f>IF('Ponderación por derecho'!$D$20="Error ponderación","",CF770/$CF$1127)</f>
        <v>1.8944842669247266E-4</v>
      </c>
      <c r="CH770" s="39"/>
    </row>
    <row r="771" spans="1:86" ht="18.95" customHeight="1">
      <c r="A771" s="7">
        <v>52687</v>
      </c>
      <c r="B771" s="7" t="s">
        <v>349</v>
      </c>
      <c r="C771" s="7" t="s">
        <v>358</v>
      </c>
      <c r="D771" s="5">
        <v>0</v>
      </c>
      <c r="E771" s="5">
        <v>2406</v>
      </c>
      <c r="F771" s="5">
        <v>84.688599999999994</v>
      </c>
      <c r="G771" s="5">
        <v>58.64481</v>
      </c>
      <c r="H771" s="5">
        <v>79.527370000000005</v>
      </c>
      <c r="I771" s="5">
        <v>35.423189999999998</v>
      </c>
      <c r="J771" s="5">
        <v>25.830719999999999</v>
      </c>
      <c r="K771" s="85">
        <v>8.1127000000000005E-3</v>
      </c>
      <c r="L771" s="85">
        <v>9.4955000000000005E-3</v>
      </c>
      <c r="M771" s="85">
        <v>0.1055536</v>
      </c>
      <c r="N771" s="85">
        <v>0</v>
      </c>
      <c r="O771" s="85">
        <v>4.8865999999999996E-3</v>
      </c>
      <c r="P771" s="85">
        <v>3.7009E-2</v>
      </c>
      <c r="Q771" s="85">
        <v>5.4505999999999999E-3</v>
      </c>
      <c r="R771" s="85">
        <v>6.7968999999999998E-3</v>
      </c>
      <c r="S771" s="85">
        <v>1.4249999999999999E-4</v>
      </c>
      <c r="T771" s="5">
        <v>0.99072899999999997</v>
      </c>
      <c r="U771" s="5">
        <v>0.1032448</v>
      </c>
      <c r="V771" s="5">
        <v>0.77665399999999996</v>
      </c>
      <c r="W771" s="5">
        <v>0.59292040000000001</v>
      </c>
      <c r="X771" s="5">
        <v>0.63885380000000003</v>
      </c>
      <c r="Y771" s="5">
        <v>0.84070800000000001</v>
      </c>
      <c r="Z771" s="5">
        <v>2.9345400000000001E-2</v>
      </c>
      <c r="AA771" s="5">
        <v>4.1563E-4</v>
      </c>
      <c r="AB771" s="5">
        <v>0</v>
      </c>
      <c r="AC771" s="5">
        <v>0.56640000000000001</v>
      </c>
      <c r="AD771" s="40">
        <v>9145.8852867830428</v>
      </c>
      <c r="AE771" s="19">
        <v>0.65943399999999996</v>
      </c>
      <c r="AF771" s="5">
        <v>1</v>
      </c>
      <c r="AG771" s="5">
        <v>0</v>
      </c>
      <c r="AH771" s="32">
        <v>0</v>
      </c>
      <c r="AI771" s="32">
        <v>0</v>
      </c>
      <c r="AJ771" s="32">
        <v>0</v>
      </c>
      <c r="AK771" s="16"/>
      <c r="AL771" s="34">
        <f t="shared" ref="AL771:AL834" si="540">IF(OR(ISBLANK(F771),ISNA(F771)),"",(F771-AL$1126)/AL$1127)</f>
        <v>0.92981777643441332</v>
      </c>
      <c r="AM771" s="34">
        <f t="shared" ref="AM771:AM834" si="541">IF(OR(ISBLANK(G771),ISNA(G771)),"",(G771-AM$1126)/AM$1127)</f>
        <v>0.24368612455862629</v>
      </c>
      <c r="AN771" s="34">
        <f t="shared" ref="AN771:AN834" si="542">IF(OR(ISBLANK(H771),ISNA(H771)),"",(H771-AN$1126)/AN$1127)</f>
        <v>0.61571992279260868</v>
      </c>
      <c r="AO771" s="34">
        <f t="shared" ref="AO771:AO834" si="543">IF(OR(ISBLANK(I771),ISNA(I771)),"",(I771-AO$1126)/AO$1127)</f>
        <v>1.4033305792187614</v>
      </c>
      <c r="AP771" s="34">
        <f t="shared" ref="AP771:AP834" si="544">IF(OR(ISBLANK(J771),ISNA(J771)),"",(J771-AP$1126)/AP$1127)</f>
        <v>7.4234777718543823E-2</v>
      </c>
      <c r="AQ771" s="34">
        <f t="shared" ref="AQ771:AQ834" si="545">IF(OR(ISBLANK(K771),ISNA(K771)),"",(K771-AQ$1126)/AQ$1127)</f>
        <v>-0.16341065822346923</v>
      </c>
      <c r="AR771" s="34">
        <f t="shared" ref="AR771:AR834" si="546">IF(OR(ISBLANK(L771),ISNA(L771)),"",(L771-AR$1126)/AR$1127)</f>
        <v>-0.27679751060576308</v>
      </c>
      <c r="AS771" s="34">
        <f t="shared" ref="AS771:AS834" si="547">IF(OR(ISBLANK(M771),ISNA(M771)),"",(M771-AS$1126)/AS$1127)</f>
        <v>0.68241102008527277</v>
      </c>
      <c r="AT771" s="34">
        <f t="shared" ref="AT771:AT834" si="548">IF(OR(ISBLANK(N771),ISNA(N771)),"",(N771-AT$1126)/AT$1127)</f>
        <v>-0.15074875333706975</v>
      </c>
      <c r="AU771" s="34">
        <f t="shared" ref="AU771:AU834" si="549">IF(OR(ISBLANK(O771),ISNA(O771)),"",(O771-AU$1126)/AU$1127)</f>
        <v>-0.30578784430578504</v>
      </c>
      <c r="AV771" s="34">
        <f t="shared" ref="AV771:AV834" si="550">IF(OR(ISBLANK(P771),ISNA(P771)),"",(P771-AV$1126)/AV$1127)</f>
        <v>0.2472543643027835</v>
      </c>
      <c r="AW771" s="34">
        <f t="shared" ref="AW771:AW834" si="551">IF(OR(ISBLANK(Q771),ISNA(Q771)),"",(Q771-AW$1126)/AW$1127)</f>
        <v>-0.2589520990628329</v>
      </c>
      <c r="AX771" s="34">
        <f t="shared" ref="AX771:AX834" si="552">IF(OR(ISBLANK(R771),ISNA(R771)),"",(R771-AX$1126)/AX$1127)</f>
        <v>1.5054606432261758E-2</v>
      </c>
      <c r="AY771" s="34">
        <f t="shared" ref="AY771:AY834" si="553">IF(OR(ISBLANK(S771),ISNA(S771)),"",(S771-AY$1126)/AY$1127)</f>
        <v>-0.20458153001172338</v>
      </c>
      <c r="AZ771" s="34">
        <f t="shared" ref="AZ771:AZ834" si="554">IF(OR(ISBLANK(T771),ISNA(T771)),"",(T771-AZ$1126)/AZ$1127)</f>
        <v>0.84669077142568927</v>
      </c>
      <c r="BA771" s="34">
        <f t="shared" ref="BA771:BA834" si="555">IF(OR(ISBLANK(U771),ISNA(U771)),"",(U771-BA$1126)/BA$1127)</f>
        <v>-0.97243657035344799</v>
      </c>
      <c r="BB771" s="34">
        <f t="shared" ref="BB771:BB834" si="556">IF(OR(ISBLANK(V771),ISNA(V771)),"",(V771-BB$1126)/BB$1127)</f>
        <v>-0.58229508193501367</v>
      </c>
      <c r="BC771" s="34">
        <f t="shared" ref="BC771:BC834" si="557">IF(OR(ISBLANK(W771),ISNA(W771)),"",(W771-BC$1126)/BC$1127)</f>
        <v>-0.44005414014272115</v>
      </c>
      <c r="BD771" s="34">
        <f t="shared" ref="BD771:BD834" si="558">IF(OR(ISBLANK(X771),ISNA(X771)),"",(X771-BD$1126)/BD$1127)</f>
        <v>-2.015812465949399</v>
      </c>
      <c r="BE771" s="34">
        <f t="shared" ref="BE771:BE834" si="559">IF(OR(ISBLANK(Y771),ISNA(Y771)),"",(Y771-BE$1126)/BE$1127)</f>
        <v>-0.32230382697292514</v>
      </c>
      <c r="BF771" s="34">
        <f t="shared" ref="BF771:BF834" si="560">IF(OR(ISBLANK(Z771),ISNA(Z771)),"",(Z771-BF$1126)/BF$1127)</f>
        <v>-0.72256958289327511</v>
      </c>
      <c r="BG771" s="34">
        <f t="shared" ref="BG771:BG834" si="561">IF(OR(ISBLANK(AA771),ISNA(AA771)),"",(AA771-BG$1126)/BG$1127)</f>
        <v>-0.22564496478242854</v>
      </c>
      <c r="BH771" s="34">
        <f t="shared" ref="BH771:BH834" si="562">IF(OR(ISBLANK(AB771),ISNA(AB771)),"",(AB771-BH$1126)/BH$1127)</f>
        <v>-0.11506432621005545</v>
      </c>
      <c r="BI771" s="19">
        <f t="shared" si="524"/>
        <v>-0.17337576859476952</v>
      </c>
      <c r="BJ771" s="19">
        <f t="shared" si="525"/>
        <v>-0.20513548932738349</v>
      </c>
      <c r="BK771" s="19">
        <f t="shared" si="526"/>
        <v>0.39072488545898837</v>
      </c>
      <c r="BL771" s="19">
        <f t="shared" si="527"/>
        <v>0.3895345115486718</v>
      </c>
      <c r="BM771" s="19">
        <f t="shared" si="528"/>
        <v>-0.74912184417887995</v>
      </c>
      <c r="BN771" s="19">
        <f t="shared" si="529"/>
        <v>0.28492277125475723</v>
      </c>
      <c r="BO771" s="19">
        <f t="shared" si="530"/>
        <v>0.66368975052720591</v>
      </c>
      <c r="BP771" s="19">
        <f t="shared" si="531"/>
        <v>0.47243619143333754</v>
      </c>
      <c r="BQ771" s="19">
        <f t="shared" si="532"/>
        <v>8.8888784313826774E-4</v>
      </c>
      <c r="BR771" s="19">
        <f t="shared" si="533"/>
        <v>0.16653042721342046</v>
      </c>
      <c r="BS771" s="19">
        <f t="shared" si="534"/>
        <v>0.20339064007087815</v>
      </c>
      <c r="BT771" s="19">
        <f>IF(AND('[1]Ponderación por derecho'!$B$13&lt;&gt;1,'[1]Ponderación por derecho'!$B$13&lt;&gt;0),"Error ponderación",IFERROR(IF(SUM($BI$1126:$BS$1126)=0,0,SUMPRODUCT($BI$1126:$BS$1126,BI771:BS771)),""))</f>
        <v>0.37629460877455345</v>
      </c>
      <c r="BU771" s="34">
        <f t="shared" si="535"/>
        <v>0.38535196812886408</v>
      </c>
      <c r="BV771" s="16">
        <f t="shared" si="536"/>
        <v>0</v>
      </c>
      <c r="BW771" s="34">
        <f t="shared" ref="BW771:BW834" si="563">IF(OR(ISBLANK(AC771),ISNA(AC771)),"",(AC771-BW$1126)/BW$1127)</f>
        <v>0.7821477591399506</v>
      </c>
      <c r="BX771" s="34">
        <f t="shared" ref="BX771:BX834" si="564">IF(OR(ISBLANK(AD771),ISNA(AD771)),"",(AD771-BX$1126)/BX$1127)</f>
        <v>-4.9035560288489509E-2</v>
      </c>
      <c r="BY771" s="34">
        <f t="shared" si="537"/>
        <v>-4.3565900771799115E-2</v>
      </c>
      <c r="BZ771" s="34">
        <f t="shared" si="538"/>
        <v>-0.22984876602655399</v>
      </c>
      <c r="CA771" s="19">
        <f t="shared" ref="CA771:CA834" si="565">MIN(MAX(IF(BZ771="",0,(BZ771-$BZ$1126)/(2*$BZ$1127)),-1),1)*CTerritorial</f>
        <v>-0.17563188872273675</v>
      </c>
      <c r="CB771" s="16"/>
      <c r="CC771" s="5">
        <f t="shared" ref="CC771:CC834" si="566">A771</f>
        <v>52687</v>
      </c>
      <c r="CD771" s="6">
        <f t="shared" ref="CD771:CD834" si="567">E771/$CD$1127</f>
        <v>3.5186066434686269E-4</v>
      </c>
      <c r="CE771" s="19">
        <f t="shared" si="539"/>
        <v>1.4741053539384417</v>
      </c>
      <c r="CF771" s="4">
        <f t="shared" ref="CF771:CF834" si="568">CD771*CE771</f>
        <v>5.1867968915404728E-4</v>
      </c>
      <c r="CG771" s="3">
        <f>IF('Ponderación por derecho'!$D$20="Error ponderación","",CF771/$CF$1127)</f>
        <v>3.4845765314628509E-4</v>
      </c>
      <c r="CH771" s="39"/>
    </row>
    <row r="772" spans="1:86" ht="18.95" customHeight="1">
      <c r="A772" s="7">
        <v>52693</v>
      </c>
      <c r="B772" s="7" t="s">
        <v>349</v>
      </c>
      <c r="C772" s="7" t="s">
        <v>357</v>
      </c>
      <c r="D772" s="5">
        <v>0</v>
      </c>
      <c r="E772" s="5">
        <v>1617</v>
      </c>
      <c r="F772" s="5">
        <v>64.936019999999999</v>
      </c>
      <c r="G772" s="5">
        <v>58.265799999999999</v>
      </c>
      <c r="H772" s="5">
        <v>70.840090000000004</v>
      </c>
      <c r="I772" s="5">
        <v>18.327929999999999</v>
      </c>
      <c r="J772" s="5">
        <v>12.26904</v>
      </c>
      <c r="K772" s="85">
        <v>4.8285000000000003E-3</v>
      </c>
      <c r="L772" s="85">
        <v>6.6073000000000007E-2</v>
      </c>
      <c r="M772" s="85">
        <v>1.5861799999999999E-2</v>
      </c>
      <c r="N772" s="85">
        <v>7.9591999999999996E-3</v>
      </c>
      <c r="O772" s="85">
        <v>1.5805099999999999E-2</v>
      </c>
      <c r="P772" s="85">
        <v>3.9808999999999997E-2</v>
      </c>
      <c r="Q772" s="85">
        <v>5.2341400000000003E-2</v>
      </c>
      <c r="R772" s="85">
        <v>1.3307E-3</v>
      </c>
      <c r="S772" s="85">
        <v>1.4059999999999999E-3</v>
      </c>
      <c r="T772" s="5">
        <v>0.96835059999999995</v>
      </c>
      <c r="U772" s="5">
        <v>7.5471700000000003E-2</v>
      </c>
      <c r="V772" s="5">
        <v>0.78575779999999995</v>
      </c>
      <c r="W772" s="5">
        <v>0.5751674</v>
      </c>
      <c r="X772" s="5">
        <v>0.7559342</v>
      </c>
      <c r="Y772" s="5">
        <v>0.82227640000000002</v>
      </c>
      <c r="Z772" s="5">
        <v>3.7234099999999999E-2</v>
      </c>
      <c r="AA772" s="5">
        <v>3.0920999999999998E-4</v>
      </c>
      <c r="AB772" s="5">
        <v>6.1843E-4</v>
      </c>
      <c r="AC772" s="5">
        <v>0.51870000000000005</v>
      </c>
      <c r="AD772" s="40">
        <v>21081.632653061224</v>
      </c>
      <c r="AE772" s="19">
        <v>0.49433959999999999</v>
      </c>
      <c r="AF772" s="5">
        <v>0</v>
      </c>
      <c r="AG772" s="5">
        <v>0</v>
      </c>
      <c r="AH772" s="32">
        <v>0</v>
      </c>
      <c r="AI772" s="32">
        <v>0</v>
      </c>
      <c r="AJ772" s="32">
        <v>0</v>
      </c>
      <c r="AK772" s="16"/>
      <c r="AL772" s="34">
        <f t="shared" si="540"/>
        <v>-0.27593695210764058</v>
      </c>
      <c r="AM772" s="34">
        <f t="shared" si="541"/>
        <v>0.2056142215930577</v>
      </c>
      <c r="AN772" s="34">
        <f t="shared" si="542"/>
        <v>-0.42887092524436299</v>
      </c>
      <c r="AO772" s="34">
        <f t="shared" si="543"/>
        <v>-0.12251506658071203</v>
      </c>
      <c r="AP772" s="34">
        <f t="shared" si="544"/>
        <v>-0.95007700558549402</v>
      </c>
      <c r="AQ772" s="34">
        <f t="shared" si="545"/>
        <v>-0.25631420421670437</v>
      </c>
      <c r="AR772" s="34">
        <f t="shared" si="546"/>
        <v>1.7032782303383205</v>
      </c>
      <c r="AS772" s="34">
        <f t="shared" si="547"/>
        <v>-0.71311634939610657</v>
      </c>
      <c r="AT772" s="34">
        <f t="shared" si="548"/>
        <v>3.1882097749000686E-2</v>
      </c>
      <c r="AU772" s="34">
        <f t="shared" si="549"/>
        <v>-2.8410402567273792E-2</v>
      </c>
      <c r="AV772" s="34">
        <f t="shared" si="550"/>
        <v>0.31504721594845275</v>
      </c>
      <c r="AW772" s="34">
        <f t="shared" si="551"/>
        <v>1.0546966401999325</v>
      </c>
      <c r="AX772" s="34">
        <f t="shared" si="552"/>
        <v>-0.15951126949634464</v>
      </c>
      <c r="AY772" s="34">
        <f t="shared" si="553"/>
        <v>-0.15552494400599245</v>
      </c>
      <c r="AZ772" s="34">
        <f t="shared" si="554"/>
        <v>0.45792512868881946</v>
      </c>
      <c r="BA772" s="34">
        <f t="shared" si="555"/>
        <v>-1.2364327005500506</v>
      </c>
      <c r="BB772" s="34">
        <f t="shared" si="556"/>
        <v>-0.3589876821612924</v>
      </c>
      <c r="BC772" s="34">
        <f t="shared" si="557"/>
        <v>-0.63830644779743206</v>
      </c>
      <c r="BD772" s="34">
        <f t="shared" si="558"/>
        <v>-0.61267910217342292</v>
      </c>
      <c r="BE772" s="34">
        <f t="shared" si="559"/>
        <v>-0.60412484314591874</v>
      </c>
      <c r="BF772" s="34">
        <f t="shared" si="560"/>
        <v>-0.64364597982739924</v>
      </c>
      <c r="BG772" s="34">
        <f t="shared" si="561"/>
        <v>-0.23396360929764329</v>
      </c>
      <c r="BH772" s="34">
        <f t="shared" si="562"/>
        <v>-9.9648660777497636E-2</v>
      </c>
      <c r="BI772" s="19">
        <f t="shared" ref="BI772:BI835" si="569">IFERROR(AVERAGE(AN772,AQ772,BA772),"")</f>
        <v>-0.64053927667037269</v>
      </c>
      <c r="BJ772" s="19">
        <f t="shared" ref="BJ772:BJ835" si="570">IFERROR(AVERAGE(AM772,AR772,BB772),"")</f>
        <v>0.51663492325669524</v>
      </c>
      <c r="BK772" s="19">
        <f t="shared" ref="BK772:BK835" si="571">IFERROR(AVERAGE(AL772,AS772,BC772),"")</f>
        <v>-0.54245324976705966</v>
      </c>
      <c r="BL772" s="19">
        <f t="shared" ref="BL772:BL835" si="572">IFERROR(AVERAGE(AL772,AT772),"")</f>
        <v>-0.12202742717931994</v>
      </c>
      <c r="BM772" s="19">
        <f t="shared" ref="BM772:BM835" si="573">IFERROR(AVERAGE(AP772,BD772,AU772),"")</f>
        <v>-0.53038883677539694</v>
      </c>
      <c r="BN772" s="19">
        <f t="shared" ref="BN772:BN835" si="574">IFERROR(AVERAGE(AL772,AV772,BE772),"")</f>
        <v>-0.18833819310170219</v>
      </c>
      <c r="BO772" s="19">
        <f t="shared" ref="BO772:BO835" si="575">IFERROR(AVERAGE(AO772,AW772,AZ772),"")</f>
        <v>0.46336890076934667</v>
      </c>
      <c r="BP772" s="19">
        <f t="shared" ref="BP772:BP835" si="576">IFERROR(AVERAGE(AL772,AX772),"")</f>
        <v>-0.21772411080199261</v>
      </c>
      <c r="BQ772" s="19">
        <f t="shared" ref="BQ772:BQ835" si="577">IFERROR(AVERAGE(AL772,AY772,BF772),"")</f>
        <v>-0.35836929198034406</v>
      </c>
      <c r="BR772" s="19">
        <f t="shared" ref="BR772:BR835" si="578">IFERROR(AVERAGE(AL772,BG772,AY772),"")</f>
        <v>-0.22180850180375877</v>
      </c>
      <c r="BS772" s="19">
        <f t="shared" ref="BS772:BS835" si="579">IFERROR(AVERAGE(AL772,AY772,BH772),"")</f>
        <v>-0.17703685229704358</v>
      </c>
      <c r="BT772" s="19">
        <f>IF(AND('[1]Ponderación por derecho'!$B$13&lt;&gt;1,'[1]Ponderación por derecho'!$B$13&lt;&gt;0),"Error ponderación",IFERROR(IF(SUM($BI$1126:$BS$1126)=0,0,SUMPRODUCT($BI$1126:$BS$1126,BI772:BS772)),""))</f>
        <v>0.27850997710550174</v>
      </c>
      <c r="BU772" s="34">
        <f t="shared" ref="BU772:BU835" si="580">MAX(IF(OR(BT772="",BT772=0),0,(BT772-$BT$1126)/(2*$BT$1127)),-1)</f>
        <v>0.2865565648775415</v>
      </c>
      <c r="BV772" s="16">
        <f t="shared" ref="BV772:BV835" si="581">IF(OR(BT772&lt;BT$1126-2*BT$1127,BT772&gt;BT$1126+2*BT$1127),1,0)</f>
        <v>0</v>
      </c>
      <c r="BW772" s="34">
        <f t="shared" si="563"/>
        <v>9.1676788548174015E-2</v>
      </c>
      <c r="BX772" s="34">
        <f t="shared" si="564"/>
        <v>-4.8363556834048915E-2</v>
      </c>
      <c r="BY772" s="34">
        <f t="shared" ref="BY772:BY835" si="582">IFERROR(IF(OR(ISBLANK(AE772),ISNA(AE772)),"",(AE772-BY$1126)/BY$1127),"")</f>
        <v>-0.72556152157895015</v>
      </c>
      <c r="BZ772" s="34">
        <f t="shared" ref="BZ772:BZ835" si="583">IFERROR(-AVERAGE(BW772:BY772),"")</f>
        <v>0.22741609662160833</v>
      </c>
      <c r="CA772" s="19">
        <f t="shared" si="565"/>
        <v>0.17192742500473612</v>
      </c>
      <c r="CB772" s="16"/>
      <c r="CC772" s="5">
        <f t="shared" si="566"/>
        <v>52693</v>
      </c>
      <c r="CD772" s="6">
        <f t="shared" si="567"/>
        <v>2.3647493526553489E-4</v>
      </c>
      <c r="CE772" s="19">
        <f t="shared" si="539"/>
        <v>1.4525418060713047</v>
      </c>
      <c r="CF772" s="4">
        <f t="shared" si="568"/>
        <v>3.4348972956119492E-4</v>
      </c>
      <c r="CG772" s="3">
        <f>IF('Ponderación por derecho'!$D$20="Error ponderación","",CF772/$CF$1127)</f>
        <v>2.3076212071839554E-4</v>
      </c>
      <c r="CH772" s="39"/>
    </row>
    <row r="773" spans="1:86" ht="18.95" customHeight="1">
      <c r="A773" s="7">
        <v>52694</v>
      </c>
      <c r="B773" s="7" t="s">
        <v>349</v>
      </c>
      <c r="C773" s="7" t="s">
        <v>356</v>
      </c>
      <c r="D773" s="5">
        <v>0</v>
      </c>
      <c r="E773" s="5">
        <v>423</v>
      </c>
      <c r="F773" s="5">
        <v>79.392899999999997</v>
      </c>
      <c r="G773" s="5">
        <v>59.311230000000002</v>
      </c>
      <c r="H773" s="5">
        <v>75.733419999999995</v>
      </c>
      <c r="I773" s="5">
        <v>27.295919999999999</v>
      </c>
      <c r="J773" s="5">
        <v>25.114799999999999</v>
      </c>
      <c r="K773" s="85"/>
      <c r="L773" s="85">
        <v>8.8915000000000001E-3</v>
      </c>
      <c r="M773" s="85">
        <v>6.0273E-2</v>
      </c>
      <c r="N773" s="85">
        <v>0</v>
      </c>
      <c r="O773" s="85">
        <v>2.6695400000000001E-2</v>
      </c>
      <c r="P773" s="85">
        <v>3.9461999999999997E-2</v>
      </c>
      <c r="Q773" s="85">
        <v>4.1519800000000003E-2</v>
      </c>
      <c r="R773" s="85">
        <v>3.0520999999999999E-3</v>
      </c>
      <c r="S773" s="85">
        <v>1.1293E-3</v>
      </c>
      <c r="T773" s="5">
        <v>0.99557519999999999</v>
      </c>
      <c r="U773" s="5">
        <v>0.1061947</v>
      </c>
      <c r="V773" s="5">
        <v>0.79203539999999995</v>
      </c>
      <c r="W773" s="5">
        <v>0.60398229999999997</v>
      </c>
      <c r="X773" s="5">
        <v>0.65707959999999999</v>
      </c>
      <c r="Y773" s="5">
        <v>0.89159290000000002</v>
      </c>
      <c r="Z773" s="5">
        <v>0.1684783</v>
      </c>
      <c r="AA773" s="5">
        <v>0</v>
      </c>
      <c r="AB773" s="5">
        <v>0</v>
      </c>
      <c r="AC773" s="5">
        <v>0.47210000000000002</v>
      </c>
      <c r="AD773" s="40">
        <v>0</v>
      </c>
      <c r="AE773" s="19">
        <v>0.78867920000000002</v>
      </c>
      <c r="AF773" s="5">
        <v>0</v>
      </c>
      <c r="AG773" s="5">
        <v>0</v>
      </c>
      <c r="AH773" s="32">
        <v>0</v>
      </c>
      <c r="AI773" s="32">
        <v>0</v>
      </c>
      <c r="AJ773" s="32">
        <v>0</v>
      </c>
      <c r="AK773" s="16"/>
      <c r="AL773" s="34">
        <f t="shared" si="540"/>
        <v>0.60655290086169567</v>
      </c>
      <c r="AM773" s="34">
        <f t="shared" si="541"/>
        <v>0.31062862627181126</v>
      </c>
      <c r="AN773" s="34">
        <f t="shared" si="542"/>
        <v>0.15952126821834858</v>
      </c>
      <c r="AO773" s="34">
        <f t="shared" si="543"/>
        <v>0.67792719010758762</v>
      </c>
      <c r="AP773" s="34">
        <f t="shared" si="544"/>
        <v>2.0161440793986737E-2</v>
      </c>
      <c r="AQ773" s="34" t="str">
        <f t="shared" si="545"/>
        <v/>
      </c>
      <c r="AR773" s="34">
        <f t="shared" si="546"/>
        <v>-0.297936050617786</v>
      </c>
      <c r="AS773" s="34">
        <f t="shared" si="547"/>
        <v>-2.2116223280771147E-2</v>
      </c>
      <c r="AT773" s="34">
        <f t="shared" si="548"/>
        <v>-0.15074875333706975</v>
      </c>
      <c r="AU773" s="34">
        <f t="shared" si="549"/>
        <v>0.24825063638174941</v>
      </c>
      <c r="AV773" s="34">
        <f t="shared" si="550"/>
        <v>0.30664574469093586</v>
      </c>
      <c r="AW773" s="34">
        <f t="shared" si="551"/>
        <v>0.75152882909826779</v>
      </c>
      <c r="AX773" s="34">
        <f t="shared" si="552"/>
        <v>-0.10453748536413157</v>
      </c>
      <c r="AY773" s="34">
        <f t="shared" si="553"/>
        <v>-0.16626808397258189</v>
      </c>
      <c r="AZ773" s="34">
        <f t="shared" si="554"/>
        <v>0.93088070715976434</v>
      </c>
      <c r="BA773" s="34">
        <f t="shared" si="555"/>
        <v>-0.94439640974959171</v>
      </c>
      <c r="BB773" s="34">
        <f t="shared" si="556"/>
        <v>-0.20500423208335658</v>
      </c>
      <c r="BC773" s="34">
        <f t="shared" si="557"/>
        <v>-0.31652306358970839</v>
      </c>
      <c r="BD773" s="34">
        <f t="shared" si="558"/>
        <v>-1.7973879639703474</v>
      </c>
      <c r="BE773" s="34">
        <f t="shared" si="559"/>
        <v>0.45573140739962908</v>
      </c>
      <c r="BF773" s="34">
        <f t="shared" si="560"/>
        <v>0.66940498490676847</v>
      </c>
      <c r="BG773" s="34">
        <f t="shared" si="561"/>
        <v>-0.258133953880894</v>
      </c>
      <c r="BH773" s="34">
        <f t="shared" si="562"/>
        <v>-0.11506432621005545</v>
      </c>
      <c r="BI773" s="19">
        <f t="shared" si="569"/>
        <v>-0.39243757076562158</v>
      </c>
      <c r="BJ773" s="19">
        <f t="shared" si="570"/>
        <v>-6.4103885476443773E-2</v>
      </c>
      <c r="BK773" s="19">
        <f t="shared" si="571"/>
        <v>8.9304537997072053E-2</v>
      </c>
      <c r="BL773" s="19">
        <f t="shared" si="572"/>
        <v>0.22790207376231297</v>
      </c>
      <c r="BM773" s="19">
        <f t="shared" si="573"/>
        <v>-0.50965862893153713</v>
      </c>
      <c r="BN773" s="19">
        <f t="shared" si="574"/>
        <v>0.45631001765075352</v>
      </c>
      <c r="BO773" s="19">
        <f t="shared" si="575"/>
        <v>0.78677890878853995</v>
      </c>
      <c r="BP773" s="19">
        <f t="shared" si="576"/>
        <v>0.25100770774878206</v>
      </c>
      <c r="BQ773" s="19">
        <f t="shared" si="577"/>
        <v>0.36989660059862745</v>
      </c>
      <c r="BR773" s="19">
        <f t="shared" si="578"/>
        <v>6.0716954336073263E-2</v>
      </c>
      <c r="BS773" s="19">
        <f t="shared" si="579"/>
        <v>0.10840683022635278</v>
      </c>
      <c r="BT773" s="19">
        <f>IF(AND('[1]Ponderación por derecho'!$B$13&lt;&gt;1,'[1]Ponderación por derecho'!$B$13&lt;&gt;0),"Error ponderación",IFERROR(IF(SUM($BI$1126:$BS$1126)=0,0,SUMPRODUCT($BI$1126:$BS$1126,BI773:BS773)),""))</f>
        <v>0.51746168259420733</v>
      </c>
      <c r="BU773" s="34">
        <f t="shared" si="580"/>
        <v>0.52797824534412063</v>
      </c>
      <c r="BV773" s="16">
        <f t="shared" si="581"/>
        <v>0</v>
      </c>
      <c r="BW773" s="34">
        <f t="shared" si="563"/>
        <v>-0.58287137140102585</v>
      </c>
      <c r="BX773" s="34">
        <f t="shared" si="564"/>
        <v>-4.9550489627895586E-2</v>
      </c>
      <c r="BY773" s="34">
        <f t="shared" si="582"/>
        <v>0.4903387041714603</v>
      </c>
      <c r="BZ773" s="34">
        <f t="shared" si="583"/>
        <v>4.7361052285820361E-2</v>
      </c>
      <c r="CA773" s="19">
        <f t="shared" si="565"/>
        <v>3.5070621094422237E-2</v>
      </c>
      <c r="CB773" s="16"/>
      <c r="CC773" s="5">
        <f t="shared" si="566"/>
        <v>52694</v>
      </c>
      <c r="CD773" s="6">
        <f t="shared" si="567"/>
        <v>6.1860790115844937E-5</v>
      </c>
      <c r="CE773" s="19">
        <f t="shared" si="539"/>
        <v>1.5217423650354236</v>
      </c>
      <c r="CF773" s="4">
        <f t="shared" si="568"/>
        <v>9.4136185053845831E-5</v>
      </c>
      <c r="CG773" s="3">
        <f>IF('Ponderación por derecho'!$D$20="Error ponderación","",CF773/$CF$1127)</f>
        <v>6.3242256841611593E-5</v>
      </c>
      <c r="CH773" s="39"/>
    </row>
    <row r="774" spans="1:86" ht="18.95" customHeight="1">
      <c r="A774" s="7">
        <v>52696</v>
      </c>
      <c r="B774" s="7" t="s">
        <v>349</v>
      </c>
      <c r="C774" s="7" t="s">
        <v>209</v>
      </c>
      <c r="D774" s="5">
        <v>0</v>
      </c>
      <c r="E774" s="5">
        <v>4377</v>
      </c>
      <c r="F774" s="5">
        <v>96.006960000000007</v>
      </c>
      <c r="G774" s="5">
        <v>70.007320000000007</v>
      </c>
      <c r="H774" s="5">
        <v>85.91807</v>
      </c>
      <c r="I774" s="5">
        <v>41.002189999999999</v>
      </c>
      <c r="J774" s="5">
        <v>52.201900000000002</v>
      </c>
      <c r="K774" s="85">
        <v>8.2017599999999996E-2</v>
      </c>
      <c r="L774" s="85">
        <v>5.6311100000000003E-2</v>
      </c>
      <c r="M774" s="85">
        <v>0.6693578</v>
      </c>
      <c r="N774" s="85">
        <v>0</v>
      </c>
      <c r="O774" s="85">
        <v>5.2982599999999998E-2</v>
      </c>
      <c r="P774" s="85">
        <v>0.13573540000000001</v>
      </c>
      <c r="Q774" s="85">
        <v>0.20693410000000001</v>
      </c>
      <c r="R774" s="85">
        <v>1.30352E-2</v>
      </c>
      <c r="S774" s="85">
        <v>1.9551999999999998E-3</v>
      </c>
      <c r="T774" s="5">
        <v>0.9956969</v>
      </c>
      <c r="U774" s="5">
        <v>0.25107570000000001</v>
      </c>
      <c r="V774" s="5">
        <v>0.81328339999999999</v>
      </c>
      <c r="W774" s="5">
        <v>0.81534150000000005</v>
      </c>
      <c r="X774" s="5">
        <v>0.91131899999999999</v>
      </c>
      <c r="Y774" s="5">
        <v>0.97231049999999997</v>
      </c>
      <c r="Z774" s="5">
        <v>2.8435999999999999E-2</v>
      </c>
      <c r="AA774" s="5">
        <v>3.7697099999999999E-3</v>
      </c>
      <c r="AB774" s="5">
        <v>2.7415999999999999E-3</v>
      </c>
      <c r="AC774" s="5">
        <v>0.60840000000000005</v>
      </c>
      <c r="AD774" s="40">
        <v>14850.354123829107</v>
      </c>
      <c r="AE774" s="19">
        <v>0</v>
      </c>
      <c r="AF774" s="5">
        <v>1</v>
      </c>
      <c r="AG774" s="5">
        <v>1</v>
      </c>
      <c r="AH774" s="32">
        <v>0</v>
      </c>
      <c r="AI774" s="32">
        <v>0</v>
      </c>
      <c r="AJ774" s="32">
        <v>1</v>
      </c>
      <c r="AK774" s="16"/>
      <c r="AL774" s="34">
        <f t="shared" si="540"/>
        <v>1.6207232727969778</v>
      </c>
      <c r="AM774" s="34">
        <f t="shared" si="541"/>
        <v>1.3850607008634781</v>
      </c>
      <c r="AN774" s="34">
        <f t="shared" si="542"/>
        <v>1.3841614525406849</v>
      </c>
      <c r="AO774" s="34">
        <f t="shared" si="543"/>
        <v>1.9012869050023566</v>
      </c>
      <c r="AP774" s="34">
        <f t="shared" si="544"/>
        <v>2.0660462947010845</v>
      </c>
      <c r="AQ774" s="34">
        <f t="shared" si="545"/>
        <v>1.9272133221295669</v>
      </c>
      <c r="AR774" s="34">
        <f t="shared" si="546"/>
        <v>1.3616353267897003</v>
      </c>
      <c r="AS774" s="34">
        <f t="shared" si="547"/>
        <v>9.4547201066300115</v>
      </c>
      <c r="AT774" s="34">
        <f t="shared" si="548"/>
        <v>-0.15074875333706975</v>
      </c>
      <c r="AU774" s="34">
        <f t="shared" si="549"/>
        <v>0.91605997708501397</v>
      </c>
      <c r="AV774" s="34">
        <f t="shared" si="550"/>
        <v>2.6375915745567151</v>
      </c>
      <c r="AW774" s="34">
        <f t="shared" si="551"/>
        <v>5.3856209463373181</v>
      </c>
      <c r="AX774" s="34">
        <f t="shared" si="552"/>
        <v>0.21427788838415254</v>
      </c>
      <c r="AY774" s="34">
        <f t="shared" si="553"/>
        <v>-0.13420173305676616</v>
      </c>
      <c r="AZ774" s="34">
        <f t="shared" si="554"/>
        <v>0.93299492348984503</v>
      </c>
      <c r="BA774" s="34">
        <f t="shared" si="555"/>
        <v>0.43276434432589828</v>
      </c>
      <c r="BB774" s="34">
        <f t="shared" si="556"/>
        <v>0.31618863577314754</v>
      </c>
      <c r="BC774" s="34">
        <f t="shared" si="557"/>
        <v>2.0437793722833018</v>
      </c>
      <c r="BD774" s="34">
        <f t="shared" si="558"/>
        <v>1.2495078830406461</v>
      </c>
      <c r="BE774" s="34">
        <f t="shared" si="559"/>
        <v>1.6899116226302777</v>
      </c>
      <c r="BF774" s="34">
        <f t="shared" si="560"/>
        <v>-0.73166780245139085</v>
      </c>
      <c r="BG774" s="34">
        <f t="shared" si="561"/>
        <v>3.653694835036015E-2</v>
      </c>
      <c r="BH774" s="34">
        <f t="shared" si="562"/>
        <v>-4.6724193373840296E-2</v>
      </c>
      <c r="BI774" s="19">
        <f t="shared" si="569"/>
        <v>1.2480463729987166</v>
      </c>
      <c r="BJ774" s="19">
        <f t="shared" si="570"/>
        <v>1.020961554475442</v>
      </c>
      <c r="BK774" s="19">
        <f t="shared" si="571"/>
        <v>4.373074250570097</v>
      </c>
      <c r="BL774" s="19">
        <f t="shared" si="572"/>
        <v>0.73498725972995405</v>
      </c>
      <c r="BM774" s="19">
        <f t="shared" si="573"/>
        <v>1.4105380516089145</v>
      </c>
      <c r="BN774" s="19">
        <f t="shared" si="574"/>
        <v>1.9827421566613237</v>
      </c>
      <c r="BO774" s="19">
        <f t="shared" si="575"/>
        <v>2.7399675916098398</v>
      </c>
      <c r="BP774" s="19">
        <f t="shared" si="576"/>
        <v>0.91750058059056516</v>
      </c>
      <c r="BQ774" s="19">
        <f t="shared" si="577"/>
        <v>0.2516179124296069</v>
      </c>
      <c r="BR774" s="19">
        <f t="shared" si="578"/>
        <v>0.50768616269685729</v>
      </c>
      <c r="BS774" s="19">
        <f t="shared" si="579"/>
        <v>0.47993244878879043</v>
      </c>
      <c r="BT774" s="19">
        <f>IF(AND('[1]Ponderación por derecho'!$B$13&lt;&gt;1,'[1]Ponderación por derecho'!$B$13&lt;&gt;0),"Error ponderación",IFERROR(IF(SUM($BI$1126:$BS$1126)=0,0,SUMPRODUCT($BI$1126:$BS$1126,BI774:BS774)),""))</f>
        <v>2.1689987536984052</v>
      </c>
      <c r="BU774" s="34">
        <f t="shared" si="580"/>
        <v>2.1965867796224989</v>
      </c>
      <c r="BV774" s="16">
        <f t="shared" si="581"/>
        <v>1</v>
      </c>
      <c r="BW774" s="34">
        <f t="shared" si="563"/>
        <v>1.3901096200383714</v>
      </c>
      <c r="BX774" s="34">
        <f t="shared" si="564"/>
        <v>-4.8714388714845604E-2</v>
      </c>
      <c r="BY774" s="34">
        <f t="shared" si="582"/>
        <v>-2.7676504258153067</v>
      </c>
      <c r="BZ774" s="34">
        <f t="shared" si="583"/>
        <v>0.475418398163927</v>
      </c>
      <c r="CA774" s="19">
        <f t="shared" si="565"/>
        <v>0.36042979369254036</v>
      </c>
      <c r="CB774" s="16"/>
      <c r="CC774" s="5">
        <f t="shared" si="566"/>
        <v>52696</v>
      </c>
      <c r="CD774" s="6">
        <f t="shared" si="567"/>
        <v>6.4010562254622526E-4</v>
      </c>
      <c r="CE774" s="19">
        <f t="shared" si="539"/>
        <v>8.6619017020849469</v>
      </c>
      <c r="CF774" s="4">
        <f t="shared" si="568"/>
        <v>5.5445319814472933E-3</v>
      </c>
      <c r="CG774" s="3">
        <f>IF('Ponderación por derecho'!$D$20="Error ponderación","",CF774/$CF$1127)</f>
        <v>3.7249089225004023E-3</v>
      </c>
      <c r="CH774" s="39"/>
    </row>
    <row r="775" spans="1:86" ht="18.95" customHeight="1">
      <c r="A775" s="7">
        <v>52699</v>
      </c>
      <c r="B775" s="7" t="s">
        <v>349</v>
      </c>
      <c r="C775" s="7" t="s">
        <v>355</v>
      </c>
      <c r="D775" s="5">
        <v>0</v>
      </c>
      <c r="E775" s="5">
        <v>1336</v>
      </c>
      <c r="F775" s="5">
        <v>82.920320000000004</v>
      </c>
      <c r="G775" s="5">
        <v>64.893929999999997</v>
      </c>
      <c r="H775" s="5">
        <v>82.316180000000003</v>
      </c>
      <c r="I775" s="5">
        <v>33.24615</v>
      </c>
      <c r="J775" s="5">
        <v>31.43272</v>
      </c>
      <c r="K775" s="85">
        <v>0</v>
      </c>
      <c r="L775" s="85">
        <v>1.02171E-2</v>
      </c>
      <c r="M775" s="85">
        <v>7.1689799999999998E-2</v>
      </c>
      <c r="N775" s="85">
        <v>0</v>
      </c>
      <c r="O775" s="85">
        <v>7.0943000000000004E-3</v>
      </c>
      <c r="P775" s="85">
        <v>1.0251E-2</v>
      </c>
      <c r="Q775" s="85">
        <v>1.6148E-3</v>
      </c>
      <c r="R775" s="85">
        <v>0</v>
      </c>
      <c r="S775" s="85">
        <v>0</v>
      </c>
      <c r="T775" s="5">
        <v>0.98334319999999997</v>
      </c>
      <c r="U775" s="5">
        <v>9.7560999999999995E-2</v>
      </c>
      <c r="V775" s="5">
        <v>0.76680550000000003</v>
      </c>
      <c r="W775" s="5">
        <v>0.55740630000000002</v>
      </c>
      <c r="X775" s="5">
        <v>0.84889950000000003</v>
      </c>
      <c r="Y775" s="5">
        <v>0.80785240000000003</v>
      </c>
      <c r="Z775" s="5">
        <v>6.9548799999999994E-2</v>
      </c>
      <c r="AA775" s="5">
        <v>3.8547900000000003E-2</v>
      </c>
      <c r="AB775" s="5">
        <v>3.7425100000000001E-3</v>
      </c>
      <c r="AC775" s="5">
        <v>0.50019999999999998</v>
      </c>
      <c r="AD775" s="40">
        <v>285961.82634730538</v>
      </c>
      <c r="AE775" s="19">
        <v>0.84811320000000001</v>
      </c>
      <c r="AF775" s="5">
        <v>0</v>
      </c>
      <c r="AG775" s="5">
        <v>0</v>
      </c>
      <c r="AH775" s="32">
        <v>0</v>
      </c>
      <c r="AI775" s="32">
        <v>0</v>
      </c>
      <c r="AJ775" s="32">
        <v>1</v>
      </c>
      <c r="AK775" s="16"/>
      <c r="AL775" s="34">
        <f t="shared" si="540"/>
        <v>0.82187684054723653</v>
      </c>
      <c r="AM775" s="34">
        <f t="shared" si="541"/>
        <v>0.87141597406178783</v>
      </c>
      <c r="AN775" s="34">
        <f t="shared" si="542"/>
        <v>0.95105680647933044</v>
      </c>
      <c r="AO775" s="34">
        <f t="shared" si="543"/>
        <v>1.2090178279221282</v>
      </c>
      <c r="AP775" s="34">
        <f t="shared" si="544"/>
        <v>0.4973530499436089</v>
      </c>
      <c r="AQ775" s="34">
        <f t="shared" si="545"/>
        <v>-0.3929029539360685</v>
      </c>
      <c r="AR775" s="34">
        <f t="shared" si="546"/>
        <v>-0.25154325485629997</v>
      </c>
      <c r="AS775" s="34">
        <f t="shared" si="547"/>
        <v>0.15551937854565009</v>
      </c>
      <c r="AT775" s="34">
        <f t="shared" si="548"/>
        <v>-0.15074875333706975</v>
      </c>
      <c r="AU775" s="34">
        <f t="shared" si="549"/>
        <v>-0.24970265145639073</v>
      </c>
      <c r="AV775" s="34">
        <f t="shared" si="550"/>
        <v>-0.40060318010250923</v>
      </c>
      <c r="AW775" s="34">
        <f t="shared" si="551"/>
        <v>-0.36641227961134382</v>
      </c>
      <c r="AX775" s="34">
        <f t="shared" si="552"/>
        <v>-0.20200785050292994</v>
      </c>
      <c r="AY775" s="34">
        <f t="shared" si="553"/>
        <v>-0.21011422768154267</v>
      </c>
      <c r="AZ775" s="34">
        <f t="shared" si="554"/>
        <v>0.71838198777154194</v>
      </c>
      <c r="BA775" s="34">
        <f t="shared" si="555"/>
        <v>-1.0264637118972961</v>
      </c>
      <c r="BB775" s="34">
        <f t="shared" si="556"/>
        <v>-0.8238692516961551</v>
      </c>
      <c r="BC775" s="34">
        <f t="shared" si="557"/>
        <v>-0.83664921023116601</v>
      </c>
      <c r="BD775" s="34">
        <f t="shared" si="558"/>
        <v>0.50145028330393104</v>
      </c>
      <c r="BE775" s="34">
        <f t="shared" si="559"/>
        <v>-0.82466925259920876</v>
      </c>
      <c r="BF775" s="34">
        <f t="shared" si="560"/>
        <v>-0.32034904167626421</v>
      </c>
      <c r="BG775" s="34">
        <f t="shared" si="561"/>
        <v>2.7550804504420281</v>
      </c>
      <c r="BH775" s="34">
        <f t="shared" si="562"/>
        <v>-2.1774411364394675E-2</v>
      </c>
      <c r="BI775" s="19">
        <f t="shared" si="569"/>
        <v>-0.15610328645134475</v>
      </c>
      <c r="BJ775" s="19">
        <f t="shared" si="570"/>
        <v>-6.7998844163555769E-2</v>
      </c>
      <c r="BK775" s="19">
        <f t="shared" si="571"/>
        <v>4.6915669620573551E-2</v>
      </c>
      <c r="BL775" s="19">
        <f t="shared" si="572"/>
        <v>0.33556404360508341</v>
      </c>
      <c r="BM775" s="19">
        <f t="shared" si="573"/>
        <v>0.24970022726371641</v>
      </c>
      <c r="BN775" s="19">
        <f t="shared" si="574"/>
        <v>-0.13446519738482715</v>
      </c>
      <c r="BO775" s="19">
        <f t="shared" si="575"/>
        <v>0.52032917869410877</v>
      </c>
      <c r="BP775" s="19">
        <f t="shared" si="576"/>
        <v>0.30993449502215331</v>
      </c>
      <c r="BQ775" s="19">
        <f t="shared" si="577"/>
        <v>9.7137857063143221E-2</v>
      </c>
      <c r="BR775" s="19">
        <f t="shared" si="578"/>
        <v>1.122281021102574</v>
      </c>
      <c r="BS775" s="19">
        <f t="shared" si="579"/>
        <v>0.1966627338337664</v>
      </c>
      <c r="BT775" s="19">
        <f>IF(AND('[1]Ponderación por derecho'!$B$13&lt;&gt;1,'[1]Ponderación por derecho'!$B$13&lt;&gt;0),"Error ponderación",IFERROR(IF(SUM($BI$1126:$BS$1126)=0,0,SUMPRODUCT($BI$1126:$BS$1126,BI775:BS775)),""))</f>
        <v>0.2062252612988951</v>
      </c>
      <c r="BU775" s="34">
        <f t="shared" si="580"/>
        <v>0.21352466277670079</v>
      </c>
      <c r="BV775" s="16">
        <f t="shared" si="581"/>
        <v>0</v>
      </c>
      <c r="BW775" s="34">
        <f t="shared" si="563"/>
        <v>-0.17611593589517877</v>
      </c>
      <c r="BX775" s="34">
        <f t="shared" si="564"/>
        <v>-3.345033860706758E-2</v>
      </c>
      <c r="BY775" s="34">
        <f t="shared" si="582"/>
        <v>0.73585719375712888</v>
      </c>
      <c r="BZ775" s="34">
        <f t="shared" si="583"/>
        <v>-0.17543030641829419</v>
      </c>
      <c r="CA775" s="19">
        <f t="shared" si="565"/>
        <v>-0.13426933493712936</v>
      </c>
      <c r="CB775" s="16"/>
      <c r="CC775" s="5">
        <f t="shared" si="566"/>
        <v>52699</v>
      </c>
      <c r="CD775" s="6">
        <f t="shared" si="567"/>
        <v>1.953806515242762E-4</v>
      </c>
      <c r="CE775" s="19">
        <f t="shared" si="539"/>
        <v>1.3625394189420199</v>
      </c>
      <c r="CF775" s="4">
        <f t="shared" si="568"/>
        <v>2.6621383940040054E-4</v>
      </c>
      <c r="CG775" s="3">
        <f>IF('Ponderación por derecho'!$D$20="Error ponderación","",CF775/$CF$1127)</f>
        <v>1.7884689077342055E-4</v>
      </c>
      <c r="CH775" s="39"/>
    </row>
    <row r="776" spans="1:86" ht="18.95" customHeight="1">
      <c r="A776" s="7">
        <v>52720</v>
      </c>
      <c r="B776" s="7" t="s">
        <v>349</v>
      </c>
      <c r="C776" s="7" t="s">
        <v>354</v>
      </c>
      <c r="D776" s="5">
        <v>0</v>
      </c>
      <c r="E776" s="5">
        <v>207</v>
      </c>
      <c r="F776" s="5">
        <v>67.638249999999999</v>
      </c>
      <c r="G776" s="5">
        <v>54.521590000000003</v>
      </c>
      <c r="H776" s="5">
        <v>76.283550000000005</v>
      </c>
      <c r="I776" s="5">
        <v>13.535589999999999</v>
      </c>
      <c r="J776" s="5">
        <v>18.238040000000002</v>
      </c>
      <c r="K776" s="85">
        <v>1.1315499999999999E-2</v>
      </c>
      <c r="L776" s="85">
        <v>6.7701000000000002E-3</v>
      </c>
      <c r="M776" s="85">
        <v>2.71822E-2</v>
      </c>
      <c r="N776" s="85">
        <v>6.2173999999999997E-3</v>
      </c>
      <c r="O776" s="85">
        <v>5.9103000000000003E-3</v>
      </c>
      <c r="P776" s="85">
        <v>1.6803100000000001E-2</v>
      </c>
      <c r="Q776" s="85">
        <v>3.5202299999999999E-2</v>
      </c>
      <c r="R776" s="85">
        <v>1.51831E-2</v>
      </c>
      <c r="S776" s="85">
        <v>1.8696500000000001E-2</v>
      </c>
      <c r="T776" s="5">
        <v>0.98181819999999997</v>
      </c>
      <c r="U776" s="5">
        <v>7.2727299999999995E-2</v>
      </c>
      <c r="V776" s="5">
        <v>0.78181820000000002</v>
      </c>
      <c r="W776" s="5">
        <v>0.78181820000000002</v>
      </c>
      <c r="X776" s="5">
        <v>0.7</v>
      </c>
      <c r="Y776" s="5">
        <v>0.90909090000000004</v>
      </c>
      <c r="Z776" s="5">
        <v>0</v>
      </c>
      <c r="AA776" s="5">
        <v>0</v>
      </c>
      <c r="AB776" s="5">
        <v>0</v>
      </c>
      <c r="AC776" s="5">
        <v>0.54430000000000001</v>
      </c>
      <c r="AD776" s="40">
        <v>115217.39130434782</v>
      </c>
      <c r="AE776" s="19">
        <v>0.67830190000000001</v>
      </c>
      <c r="AF776" s="5">
        <v>0</v>
      </c>
      <c r="AG776" s="5">
        <v>0</v>
      </c>
      <c r="AH776" s="32">
        <v>0</v>
      </c>
      <c r="AI776" s="32">
        <v>0</v>
      </c>
      <c r="AJ776" s="32">
        <v>1</v>
      </c>
      <c r="AK776" s="16"/>
      <c r="AL776" s="34">
        <f t="shared" si="540"/>
        <v>-0.11098500152153004</v>
      </c>
      <c r="AM776" s="34">
        <f t="shared" si="541"/>
        <v>-0.1704951153709037</v>
      </c>
      <c r="AN776" s="34">
        <f t="shared" si="542"/>
        <v>0.22567094489857412</v>
      </c>
      <c r="AO776" s="34">
        <f t="shared" si="543"/>
        <v>-0.55025767606372944</v>
      </c>
      <c r="AP776" s="34">
        <f t="shared" si="544"/>
        <v>-0.49923927496939019</v>
      </c>
      <c r="AQ776" s="34">
        <f t="shared" si="545"/>
        <v>-7.2809757819372878E-2</v>
      </c>
      <c r="AR776" s="34">
        <f t="shared" si="546"/>
        <v>-0.37217992277259626</v>
      </c>
      <c r="AS776" s="34">
        <f t="shared" si="547"/>
        <v>-0.53698064876932661</v>
      </c>
      <c r="AT776" s="34">
        <f t="shared" si="548"/>
        <v>-8.0850366893495864E-3</v>
      </c>
      <c r="AU776" s="34">
        <f t="shared" si="549"/>
        <v>-0.27978140687319686</v>
      </c>
      <c r="AV776" s="34">
        <f t="shared" si="550"/>
        <v>-0.24196548607836993</v>
      </c>
      <c r="AW776" s="34">
        <f t="shared" si="551"/>
        <v>0.57454366547784486</v>
      </c>
      <c r="AX776" s="34">
        <f t="shared" si="552"/>
        <v>0.28287216684214045</v>
      </c>
      <c r="AY776" s="34">
        <f t="shared" si="553"/>
        <v>0.51579511957302693</v>
      </c>
      <c r="AZ776" s="34">
        <f t="shared" si="554"/>
        <v>0.69188913729189527</v>
      </c>
      <c r="BA776" s="34">
        <f t="shared" si="555"/>
        <v>-1.2625194888348139</v>
      </c>
      <c r="BB776" s="34">
        <f t="shared" si="556"/>
        <v>-0.45562225587210964</v>
      </c>
      <c r="BC776" s="34">
        <f t="shared" si="557"/>
        <v>1.6694160767726178</v>
      </c>
      <c r="BD776" s="34">
        <f t="shared" si="558"/>
        <v>-1.2830145485514526</v>
      </c>
      <c r="BE776" s="34">
        <f t="shared" si="559"/>
        <v>0.72327758575609558</v>
      </c>
      <c r="BF776" s="34">
        <f t="shared" si="560"/>
        <v>-1.0161597436814094</v>
      </c>
      <c r="BG776" s="34">
        <f t="shared" si="561"/>
        <v>-0.258133953880894</v>
      </c>
      <c r="BH776" s="34">
        <f t="shared" si="562"/>
        <v>-0.11506432621005545</v>
      </c>
      <c r="BI776" s="19">
        <f t="shared" si="569"/>
        <v>-0.36988610058520427</v>
      </c>
      <c r="BJ776" s="19">
        <f t="shared" si="570"/>
        <v>-0.33276576467186986</v>
      </c>
      <c r="BK776" s="19">
        <f t="shared" si="571"/>
        <v>0.34048347549392038</v>
      </c>
      <c r="BL776" s="19">
        <f t="shared" si="572"/>
        <v>-5.9535019105439811E-2</v>
      </c>
      <c r="BM776" s="19">
        <f t="shared" si="573"/>
        <v>-0.68734507679801327</v>
      </c>
      <c r="BN776" s="19">
        <f t="shared" si="574"/>
        <v>0.1234423660520652</v>
      </c>
      <c r="BO776" s="19">
        <f t="shared" si="575"/>
        <v>0.23872504223533689</v>
      </c>
      <c r="BP776" s="19">
        <f t="shared" si="576"/>
        <v>8.5943582660305204E-2</v>
      </c>
      <c r="BQ776" s="19">
        <f t="shared" si="577"/>
        <v>-0.20378320854330415</v>
      </c>
      <c r="BR776" s="19">
        <f t="shared" si="578"/>
        <v>4.8892054723534306E-2</v>
      </c>
      <c r="BS776" s="19">
        <f t="shared" si="579"/>
        <v>9.6581930613813816E-2</v>
      </c>
      <c r="BT776" s="19">
        <f>IF(AND('[1]Ponderación por derecho'!$B$13&lt;&gt;1,'[1]Ponderación por derecho'!$B$13&lt;&gt;0),"Error ponderación",IFERROR(IF(SUM($BI$1126:$BS$1126)=0,0,SUMPRODUCT($BI$1126:$BS$1126,BI776:BS776)),""))</f>
        <v>8.9842077998914027E-2</v>
      </c>
      <c r="BU776" s="34">
        <f t="shared" si="580"/>
        <v>9.5938460021351951E-2</v>
      </c>
      <c r="BV776" s="16">
        <f t="shared" si="581"/>
        <v>0</v>
      </c>
      <c r="BW776" s="34">
        <f t="shared" si="563"/>
        <v>0.46224401804816279</v>
      </c>
      <c r="BX776" s="34">
        <f t="shared" si="564"/>
        <v>-4.3063548962000951E-2</v>
      </c>
      <c r="BY776" s="34">
        <f t="shared" si="582"/>
        <v>3.4376326062226015E-2</v>
      </c>
      <c r="BZ776" s="34">
        <f t="shared" si="583"/>
        <v>-0.15118559838279597</v>
      </c>
      <c r="CA776" s="19">
        <f t="shared" si="565"/>
        <v>-0.11584134106604908</v>
      </c>
      <c r="CB776" s="16"/>
      <c r="CC776" s="5">
        <f t="shared" si="566"/>
        <v>52720</v>
      </c>
      <c r="CD776" s="6">
        <f t="shared" si="567"/>
        <v>3.0272301546051774E-5</v>
      </c>
      <c r="CE776" s="19">
        <f t="shared" si="539"/>
        <v>1.2650109663959792</v>
      </c>
      <c r="CF776" s="4">
        <f t="shared" si="568"/>
        <v>3.8294793433801451E-5</v>
      </c>
      <c r="CG776" s="3">
        <f>IF('Ponderación por derecho'!$D$20="Error ponderación","",CF776/$CF$1127)</f>
        <v>2.5727079981535649E-5</v>
      </c>
      <c r="CH776" s="39"/>
    </row>
    <row r="777" spans="1:86" ht="18.95" customHeight="1">
      <c r="A777" s="7">
        <v>52786</v>
      </c>
      <c r="B777" s="7" t="s">
        <v>349</v>
      </c>
      <c r="C777" s="7" t="s">
        <v>353</v>
      </c>
      <c r="D777" s="5">
        <v>0</v>
      </c>
      <c r="E777" s="5">
        <v>9503</v>
      </c>
      <c r="F777" s="5">
        <v>80.282499999999999</v>
      </c>
      <c r="G777" s="5">
        <v>60.339149999999997</v>
      </c>
      <c r="H777" s="5">
        <v>73.257180000000005</v>
      </c>
      <c r="I777" s="5">
        <v>37.423450000000003</v>
      </c>
      <c r="J777" s="5">
        <v>23.824780000000001</v>
      </c>
      <c r="K777" s="85">
        <v>1.09684E-2</v>
      </c>
      <c r="L777" s="85">
        <v>8.9642999999999997E-3</v>
      </c>
      <c r="M777" s="85">
        <v>0.1470815</v>
      </c>
      <c r="N777" s="85">
        <v>8.6199999999999995E-5</v>
      </c>
      <c r="O777" s="85">
        <v>3.9141999999999996E-3</v>
      </c>
      <c r="P777" s="85">
        <v>3.7764699999999998E-2</v>
      </c>
      <c r="Q777" s="85">
        <v>4.0346999999999996E-3</v>
      </c>
      <c r="R777" s="85">
        <v>6.0039999999999996E-4</v>
      </c>
      <c r="S777" s="85">
        <v>1.7459999999999999E-4</v>
      </c>
      <c r="T777" s="5">
        <v>0.99040139999999999</v>
      </c>
      <c r="U777" s="5">
        <v>0.14950559999999999</v>
      </c>
      <c r="V777" s="5">
        <v>0.80599189999999998</v>
      </c>
      <c r="W777" s="5">
        <v>0.60170639999999997</v>
      </c>
      <c r="X777" s="5">
        <v>0.72929999999999995</v>
      </c>
      <c r="Y777" s="5">
        <v>0.83255769999999996</v>
      </c>
      <c r="Z777" s="5">
        <v>2.6246700000000001E-2</v>
      </c>
      <c r="AA777" s="5">
        <v>1.5783999999999999E-4</v>
      </c>
      <c r="AB777" s="5">
        <v>2.1045999999999999E-4</v>
      </c>
      <c r="AC777" s="5">
        <v>0.5444</v>
      </c>
      <c r="AD777" s="40">
        <v>7079.8695148900351</v>
      </c>
      <c r="AE777" s="19">
        <v>0.47169810000000001</v>
      </c>
      <c r="AF777" s="5">
        <v>1</v>
      </c>
      <c r="AG777" s="5">
        <v>0</v>
      </c>
      <c r="AH777" s="32">
        <v>0</v>
      </c>
      <c r="AI777" s="32">
        <v>0</v>
      </c>
      <c r="AJ777" s="32">
        <v>1</v>
      </c>
      <c r="AK777" s="16"/>
      <c r="AL777" s="34">
        <f t="shared" si="540"/>
        <v>0.66085666302901824</v>
      </c>
      <c r="AM777" s="34">
        <f t="shared" si="541"/>
        <v>0.4138841353516956</v>
      </c>
      <c r="AN777" s="34">
        <f t="shared" si="542"/>
        <v>-0.13823103647806498</v>
      </c>
      <c r="AO777" s="34">
        <f t="shared" si="543"/>
        <v>1.5818647466702573</v>
      </c>
      <c r="AP777" s="34">
        <f t="shared" si="544"/>
        <v>-7.7273588398404869E-2</v>
      </c>
      <c r="AQ777" s="34">
        <f t="shared" si="545"/>
        <v>-8.2628532806965554E-2</v>
      </c>
      <c r="AR777" s="34">
        <f t="shared" si="546"/>
        <v>-0.29538822658984687</v>
      </c>
      <c r="AS777" s="34">
        <f t="shared" si="547"/>
        <v>1.328549474738717</v>
      </c>
      <c r="AT777" s="34">
        <f t="shared" si="548"/>
        <v>-0.14877081844868659</v>
      </c>
      <c r="AU777" s="34">
        <f t="shared" si="549"/>
        <v>-0.33049103836600657</v>
      </c>
      <c r="AV777" s="34">
        <f t="shared" si="550"/>
        <v>0.26555117072729501</v>
      </c>
      <c r="AW777" s="34">
        <f t="shared" si="551"/>
        <v>-0.29861862746333251</v>
      </c>
      <c r="AX777" s="34">
        <f t="shared" si="552"/>
        <v>-0.18283377126917791</v>
      </c>
      <c r="AY777" s="34">
        <f t="shared" si="553"/>
        <v>-0.20333521706294305</v>
      </c>
      <c r="AZ777" s="34">
        <f t="shared" si="554"/>
        <v>0.84099958597183233</v>
      </c>
      <c r="BA777" s="34">
        <f t="shared" si="555"/>
        <v>-0.53270632130674467</v>
      </c>
      <c r="BB777" s="34">
        <f t="shared" si="556"/>
        <v>0.13733520034507454</v>
      </c>
      <c r="BC777" s="34">
        <f t="shared" si="557"/>
        <v>-0.3419386230439615</v>
      </c>
      <c r="BD777" s="34">
        <f t="shared" si="558"/>
        <v>-0.93187287531975815</v>
      </c>
      <c r="BE777" s="34">
        <f t="shared" si="559"/>
        <v>-0.44692273298839674</v>
      </c>
      <c r="BF777" s="34">
        <f t="shared" si="560"/>
        <v>-0.75357096066403961</v>
      </c>
      <c r="BG777" s="34">
        <f t="shared" si="561"/>
        <v>-0.24579590792823952</v>
      </c>
      <c r="BH777" s="34">
        <f t="shared" si="562"/>
        <v>-0.10981816909132557</v>
      </c>
      <c r="BI777" s="19">
        <f t="shared" si="569"/>
        <v>-0.2511886301972584</v>
      </c>
      <c r="BJ777" s="19">
        <f t="shared" si="570"/>
        <v>8.5277036368974435E-2</v>
      </c>
      <c r="BK777" s="19">
        <f t="shared" si="571"/>
        <v>0.54915583824125791</v>
      </c>
      <c r="BL777" s="19">
        <f t="shared" si="572"/>
        <v>0.25604292229016584</v>
      </c>
      <c r="BM777" s="19">
        <f t="shared" si="573"/>
        <v>-0.44654583402805653</v>
      </c>
      <c r="BN777" s="19">
        <f t="shared" si="574"/>
        <v>0.15982836692263885</v>
      </c>
      <c r="BO777" s="19">
        <f t="shared" si="575"/>
        <v>0.70808190172625241</v>
      </c>
      <c r="BP777" s="19">
        <f t="shared" si="576"/>
        <v>0.23901144587992018</v>
      </c>
      <c r="BQ777" s="19">
        <f t="shared" si="577"/>
        <v>-9.8683171565988145E-2</v>
      </c>
      <c r="BR777" s="19">
        <f t="shared" si="578"/>
        <v>7.0575179345945219E-2</v>
      </c>
      <c r="BS777" s="19">
        <f t="shared" si="579"/>
        <v>0.1159010922915832</v>
      </c>
      <c r="BT777" s="19">
        <f>IF(AND('[1]Ponderación por derecho'!$B$13&lt;&gt;1,'[1]Ponderación por derecho'!$B$13&lt;&gt;0),"Error ponderación",IFERROR(IF(SUM($BI$1126:$BS$1126)=0,0,SUMPRODUCT($BI$1126:$BS$1126,BI777:BS777)),""))</f>
        <v>0.41904486821371273</v>
      </c>
      <c r="BU777" s="34">
        <f t="shared" si="580"/>
        <v>0.42854412469069242</v>
      </c>
      <c r="BV777" s="16">
        <f t="shared" si="581"/>
        <v>0</v>
      </c>
      <c r="BW777" s="34">
        <f t="shared" si="563"/>
        <v>0.46369154628839698</v>
      </c>
      <c r="BX777" s="34">
        <f t="shared" si="564"/>
        <v>-4.9151880590271639E-2</v>
      </c>
      <c r="BY777" s="34">
        <f t="shared" si="582"/>
        <v>-0.81909227639864779</v>
      </c>
      <c r="BZ777" s="34">
        <f t="shared" si="583"/>
        <v>0.13485087023350747</v>
      </c>
      <c r="CA777" s="19">
        <f t="shared" si="565"/>
        <v>0.1015701568513096</v>
      </c>
      <c r="CB777" s="16"/>
      <c r="CC777" s="5">
        <f t="shared" si="566"/>
        <v>52786</v>
      </c>
      <c r="CD777" s="6">
        <f t="shared" si="567"/>
        <v>1.389747254068261E-3</v>
      </c>
      <c r="CE777" s="19">
        <f t="shared" ref="CE777:CE840" si="584">(1+Necesidad*BU777)*(1+CTerritorial*CA777)*(1+PlanesRR*AF777)*(1+SRC*AG777)*(1+ZMRT*AH777)*(1+Priorizado*AI777)*(1+Afro*AJ777)</f>
        <v>2.5558883349307076</v>
      </c>
      <c r="CF777" s="4">
        <f t="shared" si="568"/>
        <v>3.5520387951750504E-3</v>
      </c>
      <c r="CG777" s="3">
        <f>IF('Ponderación por derecho'!$D$20="Error ponderación","",CF777/$CF$1127)</f>
        <v>2.3863188174381169E-3</v>
      </c>
      <c r="CH777" s="39"/>
    </row>
    <row r="778" spans="1:86" ht="18.95" customHeight="1">
      <c r="A778" s="7">
        <v>52788</v>
      </c>
      <c r="B778" s="7" t="s">
        <v>349</v>
      </c>
      <c r="C778" s="7" t="s">
        <v>352</v>
      </c>
      <c r="D778" s="5">
        <v>0</v>
      </c>
      <c r="E778" s="5">
        <v>1297</v>
      </c>
      <c r="F778" s="5">
        <v>72.580190000000002</v>
      </c>
      <c r="G778" s="5">
        <v>57.604050000000001</v>
      </c>
      <c r="H778" s="5">
        <v>75.126410000000007</v>
      </c>
      <c r="I778" s="5">
        <v>17.619599999999998</v>
      </c>
      <c r="J778" s="5">
        <v>24.8308</v>
      </c>
      <c r="K778" s="85">
        <v>4.5148999999999996E-3</v>
      </c>
      <c r="L778" s="85">
        <v>8.3581999999999997E-3</v>
      </c>
      <c r="M778" s="85">
        <v>3.06255E-2</v>
      </c>
      <c r="N778" s="85">
        <v>1.5335400000000001E-2</v>
      </c>
      <c r="O778" s="85">
        <v>4.4980000000000003E-3</v>
      </c>
      <c r="P778" s="85">
        <v>1.7843899999999999E-2</v>
      </c>
      <c r="Q778" s="85">
        <v>9.2504000000000006E-3</v>
      </c>
      <c r="R778" s="85">
        <v>1.3423E-3</v>
      </c>
      <c r="S778" s="85">
        <v>2.721E-4</v>
      </c>
      <c r="T778" s="5">
        <v>0.98499060000000005</v>
      </c>
      <c r="U778" s="5">
        <v>7.0043800000000003E-2</v>
      </c>
      <c r="V778" s="5">
        <v>0.86053780000000002</v>
      </c>
      <c r="W778" s="5">
        <v>0.69168229999999997</v>
      </c>
      <c r="X778" s="5">
        <v>0.59474669999999996</v>
      </c>
      <c r="Y778" s="5">
        <v>0.87617259999999997</v>
      </c>
      <c r="Z778" s="5">
        <v>6.0975999999999999E-3</v>
      </c>
      <c r="AA778" s="5">
        <v>3.8550999999999999E-4</v>
      </c>
      <c r="AB778" s="5">
        <v>0</v>
      </c>
      <c r="AC778" s="5">
        <v>0.48659999999999998</v>
      </c>
      <c r="AD778" s="40">
        <v>0</v>
      </c>
      <c r="AE778" s="19">
        <v>0.78867920000000002</v>
      </c>
      <c r="AF778" s="5">
        <v>1</v>
      </c>
      <c r="AG778" s="5">
        <v>0</v>
      </c>
      <c r="AH778" s="32">
        <v>1</v>
      </c>
      <c r="AI778" s="32">
        <v>0</v>
      </c>
      <c r="AJ778" s="32">
        <v>1</v>
      </c>
      <c r="AK778" s="16"/>
      <c r="AL778" s="34">
        <f t="shared" si="540"/>
        <v>0.19068533841234811</v>
      </c>
      <c r="AM778" s="34">
        <f t="shared" si="541"/>
        <v>0.13914082567351768</v>
      </c>
      <c r="AN778" s="34">
        <f t="shared" si="542"/>
        <v>8.6532128848268455E-2</v>
      </c>
      <c r="AO778" s="34">
        <f t="shared" si="543"/>
        <v>-0.18573740109268444</v>
      </c>
      <c r="AP778" s="34">
        <f t="shared" si="544"/>
        <v>-1.2890392688333322E-3</v>
      </c>
      <c r="AQ778" s="34">
        <f t="shared" si="545"/>
        <v>-0.26518533022105206</v>
      </c>
      <c r="AR778" s="34">
        <f t="shared" si="546"/>
        <v>-0.3166002615257526</v>
      </c>
      <c r="AS778" s="34">
        <f t="shared" si="547"/>
        <v>-0.48340585830536864</v>
      </c>
      <c r="AT778" s="34">
        <f t="shared" si="548"/>
        <v>0.20113550057605278</v>
      </c>
      <c r="AU778" s="34">
        <f t="shared" si="549"/>
        <v>-0.31565997636234827</v>
      </c>
      <c r="AV778" s="34">
        <f t="shared" si="550"/>
        <v>-0.21676591465236547</v>
      </c>
      <c r="AW778" s="34">
        <f t="shared" si="551"/>
        <v>-0.1525004608000893</v>
      </c>
      <c r="AX778" s="34">
        <f t="shared" si="552"/>
        <v>-0.15914081759909024</v>
      </c>
      <c r="AY778" s="34">
        <f t="shared" si="553"/>
        <v>-0.19954968707832985</v>
      </c>
      <c r="AZ778" s="34">
        <f t="shared" si="554"/>
        <v>0.74700121523394991</v>
      </c>
      <c r="BA778" s="34">
        <f t="shared" si="555"/>
        <v>-1.2880273945199039</v>
      </c>
      <c r="BB778" s="34">
        <f t="shared" si="556"/>
        <v>1.4752933164413682</v>
      </c>
      <c r="BC778" s="34">
        <f t="shared" si="557"/>
        <v>0.66284534633076309</v>
      </c>
      <c r="BD778" s="34">
        <f t="shared" si="558"/>
        <v>-2.5444077183520508</v>
      </c>
      <c r="BE778" s="34">
        <f t="shared" si="559"/>
        <v>0.21995347082915068</v>
      </c>
      <c r="BF778" s="34">
        <f t="shared" si="560"/>
        <v>-0.95515545120552814</v>
      </c>
      <c r="BG778" s="34">
        <f t="shared" si="561"/>
        <v>-0.22799938662793004</v>
      </c>
      <c r="BH778" s="34">
        <f t="shared" si="562"/>
        <v>-0.11506432621005545</v>
      </c>
      <c r="BI778" s="19">
        <f t="shared" si="569"/>
        <v>-0.48889353196422913</v>
      </c>
      <c r="BJ778" s="19">
        <f t="shared" si="570"/>
        <v>0.43261129352971106</v>
      </c>
      <c r="BK778" s="19">
        <f t="shared" si="571"/>
        <v>0.1233749421459142</v>
      </c>
      <c r="BL778" s="19">
        <f t="shared" si="572"/>
        <v>0.19591041949420046</v>
      </c>
      <c r="BM778" s="19">
        <f t="shared" si="573"/>
        <v>-0.95378557799441088</v>
      </c>
      <c r="BN778" s="19">
        <f t="shared" si="574"/>
        <v>6.4624298196377772E-2</v>
      </c>
      <c r="BO778" s="19">
        <f t="shared" si="575"/>
        <v>0.13625445111372539</v>
      </c>
      <c r="BP778" s="19">
        <f t="shared" si="576"/>
        <v>1.5772260406628935E-2</v>
      </c>
      <c r="BQ778" s="19">
        <f t="shared" si="577"/>
        <v>-0.32133993329050331</v>
      </c>
      <c r="BR778" s="19">
        <f t="shared" si="578"/>
        <v>-7.8954578431303921E-2</v>
      </c>
      <c r="BS778" s="19">
        <f t="shared" si="579"/>
        <v>-4.1309558292012397E-2</v>
      </c>
      <c r="BT778" s="19">
        <f>IF(AND('[1]Ponderación por derecho'!$B$13&lt;&gt;1,'[1]Ponderación por derecho'!$B$13&lt;&gt;0),"Error ponderación",IFERROR(IF(SUM($BI$1126:$BS$1126)=0,0,SUMPRODUCT($BI$1126:$BS$1126,BI778:BS778)),""))</f>
        <v>0.17403677372171822</v>
      </c>
      <c r="BU778" s="34">
        <f t="shared" si="580"/>
        <v>0.18100345207152355</v>
      </c>
      <c r="BV778" s="16">
        <f t="shared" si="581"/>
        <v>0</v>
      </c>
      <c r="BW778" s="34">
        <f t="shared" si="563"/>
        <v>-0.37297977656704812</v>
      </c>
      <c r="BX778" s="34">
        <f t="shared" si="564"/>
        <v>-4.9550489627895586E-2</v>
      </c>
      <c r="BY778" s="34">
        <f t="shared" si="582"/>
        <v>0.4903387041714603</v>
      </c>
      <c r="BZ778" s="34">
        <f t="shared" si="583"/>
        <v>-2.2602812658838862E-2</v>
      </c>
      <c r="CA778" s="19">
        <f t="shared" si="565"/>
        <v>-1.8107733229726884E-2</v>
      </c>
      <c r="CB778" s="16"/>
      <c r="CC778" s="5">
        <f t="shared" si="566"/>
        <v>52788</v>
      </c>
      <c r="CD778" s="6">
        <f t="shared" si="567"/>
        <v>1.8967717442139686E-4</v>
      </c>
      <c r="CE778" s="19">
        <f t="shared" si="584"/>
        <v>2.5132610534593289</v>
      </c>
      <c r="CF778" s="4">
        <f t="shared" si="568"/>
        <v>4.7670825520350877E-4</v>
      </c>
      <c r="CG778" s="3">
        <f>IF('Ponderación por derecho'!$D$20="Error ponderación","",CF778/$CF$1127)</f>
        <v>3.202605448356775E-4</v>
      </c>
      <c r="CH778" s="39"/>
    </row>
    <row r="779" spans="1:86" ht="18.95" customHeight="1">
      <c r="A779" s="7">
        <v>52835</v>
      </c>
      <c r="B779" s="7" t="s">
        <v>349</v>
      </c>
      <c r="C779" s="7" t="s">
        <v>351</v>
      </c>
      <c r="D779" s="5">
        <v>0</v>
      </c>
      <c r="E779" s="5">
        <v>89473</v>
      </c>
      <c r="F779" s="5">
        <v>84.495490000000004</v>
      </c>
      <c r="G779" s="5">
        <v>58.598419999999997</v>
      </c>
      <c r="H779" s="5">
        <v>81.846909999999994</v>
      </c>
      <c r="I779" s="5">
        <v>39.195399999999999</v>
      </c>
      <c r="J779" s="5">
        <v>40.172370000000001</v>
      </c>
      <c r="K779" s="85">
        <v>6.0124000000000002E-3</v>
      </c>
      <c r="L779" s="85">
        <v>9.3078999999999992E-3</v>
      </c>
      <c r="M779" s="85">
        <v>6.5372799999999995E-2</v>
      </c>
      <c r="N779" s="85">
        <v>5.2309999999999998E-4</v>
      </c>
      <c r="O779" s="85">
        <v>1.9677000000000002E-3</v>
      </c>
      <c r="P779" s="85">
        <v>2.37215E-2</v>
      </c>
      <c r="Q779" s="85">
        <v>3.0964999999999999E-3</v>
      </c>
      <c r="R779" s="85">
        <v>9.5109999999999997E-4</v>
      </c>
      <c r="S779" s="85">
        <v>0</v>
      </c>
      <c r="T779" s="5">
        <v>0.99142669999999999</v>
      </c>
      <c r="U779" s="5">
        <v>0.19879340000000001</v>
      </c>
      <c r="V779" s="5">
        <v>0.77338700000000005</v>
      </c>
      <c r="W779" s="5">
        <v>0.70407350000000002</v>
      </c>
      <c r="X779" s="5">
        <v>0.9160393</v>
      </c>
      <c r="Y779" s="5">
        <v>0.88412259999999998</v>
      </c>
      <c r="Z779" s="5">
        <v>3.3891999999999999E-2</v>
      </c>
      <c r="AA779" s="5">
        <v>2.3638399999999999E-3</v>
      </c>
      <c r="AB779" s="5">
        <v>7.1529999999999999E-4</v>
      </c>
      <c r="AC779" s="5">
        <v>0.57640000000000002</v>
      </c>
      <c r="AD779" s="40">
        <v>14685.033473785388</v>
      </c>
      <c r="AE779" s="19">
        <v>0.84811320000000001</v>
      </c>
      <c r="AF779" s="5">
        <v>1</v>
      </c>
      <c r="AG779" s="5">
        <v>1</v>
      </c>
      <c r="AH779" s="32">
        <v>0</v>
      </c>
      <c r="AI779" s="32">
        <v>0</v>
      </c>
      <c r="AJ779" s="32">
        <v>1</v>
      </c>
      <c r="AK779" s="16"/>
      <c r="AL779" s="34">
        <f t="shared" si="540"/>
        <v>0.91802978237851063</v>
      </c>
      <c r="AM779" s="34">
        <f t="shared" si="541"/>
        <v>0.23902620640719807</v>
      </c>
      <c r="AN779" s="34">
        <f t="shared" si="542"/>
        <v>0.89463003685082543</v>
      </c>
      <c r="AO779" s="34">
        <f t="shared" si="543"/>
        <v>1.7400209953657655</v>
      </c>
      <c r="AP779" s="34">
        <f t="shared" si="544"/>
        <v>1.1574575854401798</v>
      </c>
      <c r="AQ779" s="34">
        <f t="shared" si="545"/>
        <v>-0.22282400626853094</v>
      </c>
      <c r="AR779" s="34">
        <f t="shared" si="546"/>
        <v>-0.28336305713929871</v>
      </c>
      <c r="AS779" s="34">
        <f t="shared" si="547"/>
        <v>5.7232284374121839E-2</v>
      </c>
      <c r="AT779" s="34">
        <f t="shared" si="548"/>
        <v>-0.13874576331255428</v>
      </c>
      <c r="AU779" s="34">
        <f t="shared" si="549"/>
        <v>-0.37994061388865275</v>
      </c>
      <c r="AV779" s="34">
        <f t="shared" si="550"/>
        <v>-7.4459034355013318E-2</v>
      </c>
      <c r="AW779" s="34">
        <f t="shared" si="551"/>
        <v>-0.32490236003296935</v>
      </c>
      <c r="AX779" s="34">
        <f t="shared" si="552"/>
        <v>-0.17163398847891004</v>
      </c>
      <c r="AY779" s="34">
        <f t="shared" si="553"/>
        <v>-0.21011422768154267</v>
      </c>
      <c r="AZ779" s="34">
        <f t="shared" si="554"/>
        <v>0.85881146767464012</v>
      </c>
      <c r="BA779" s="34">
        <f t="shared" si="555"/>
        <v>-6.4203040581722395E-2</v>
      </c>
      <c r="BB779" s="34">
        <f t="shared" si="556"/>
        <v>-0.66243142885176576</v>
      </c>
      <c r="BC779" s="34">
        <f t="shared" si="557"/>
        <v>0.80122105717462389</v>
      </c>
      <c r="BD779" s="34">
        <f t="shared" si="558"/>
        <v>1.3060776455032936</v>
      </c>
      <c r="BE779" s="34">
        <f t="shared" si="559"/>
        <v>0.34150976971667557</v>
      </c>
      <c r="BF779" s="34">
        <f t="shared" si="560"/>
        <v>-0.67708248695867113</v>
      </c>
      <c r="BG779" s="34">
        <f t="shared" si="561"/>
        <v>-7.3357176481484543E-2</v>
      </c>
      <c r="BH779" s="34">
        <f t="shared" si="562"/>
        <v>-9.7233972760338239E-2</v>
      </c>
      <c r="BI779" s="19">
        <f t="shared" si="569"/>
        <v>0.20253433000019069</v>
      </c>
      <c r="BJ779" s="19">
        <f t="shared" si="570"/>
        <v>-0.23558942652795545</v>
      </c>
      <c r="BK779" s="19">
        <f t="shared" si="571"/>
        <v>0.59216104130908542</v>
      </c>
      <c r="BL779" s="19">
        <f t="shared" si="572"/>
        <v>0.38964200953297817</v>
      </c>
      <c r="BM779" s="19">
        <f t="shared" si="573"/>
        <v>0.69453153901827358</v>
      </c>
      <c r="BN779" s="19">
        <f t="shared" si="574"/>
        <v>0.39502683924672427</v>
      </c>
      <c r="BO779" s="19">
        <f t="shared" si="575"/>
        <v>0.75797670100247883</v>
      </c>
      <c r="BP779" s="19">
        <f t="shared" si="576"/>
        <v>0.37319789694980032</v>
      </c>
      <c r="BQ779" s="19">
        <f t="shared" si="577"/>
        <v>1.0277689246098953E-2</v>
      </c>
      <c r="BR779" s="19">
        <f t="shared" si="578"/>
        <v>0.21151945940516115</v>
      </c>
      <c r="BS779" s="19">
        <f t="shared" si="579"/>
        <v>0.20356052731220994</v>
      </c>
      <c r="BT779" s="19">
        <f>IF(AND('[1]Ponderación por derecho'!$B$13&lt;&gt;1,'[1]Ponderación por derecho'!$B$13&lt;&gt;0),"Error ponderación",IFERROR(IF(SUM($BI$1126:$BS$1126)=0,0,SUMPRODUCT($BI$1126:$BS$1126,BI779:BS779)),""))</f>
        <v>0.45037851696966558</v>
      </c>
      <c r="BU779" s="34">
        <f t="shared" si="580"/>
        <v>0.46020166035188581</v>
      </c>
      <c r="BV779" s="16">
        <f t="shared" si="581"/>
        <v>0</v>
      </c>
      <c r="BW779" s="34">
        <f t="shared" si="563"/>
        <v>0.92690058316338408</v>
      </c>
      <c r="BX779" s="34">
        <f t="shared" si="564"/>
        <v>-4.8723696556617922E-2</v>
      </c>
      <c r="BY779" s="34">
        <f t="shared" si="582"/>
        <v>0.73585719375712888</v>
      </c>
      <c r="BZ779" s="34">
        <f t="shared" si="583"/>
        <v>-0.53801136012129835</v>
      </c>
      <c r="CA779" s="19">
        <f t="shared" si="565"/>
        <v>-0.40986108162369617</v>
      </c>
      <c r="CB779" s="16"/>
      <c r="CC779" s="5">
        <f t="shared" si="566"/>
        <v>52835</v>
      </c>
      <c r="CD779" s="6">
        <f t="shared" si="567"/>
        <v>1.3084800175023626E-2</v>
      </c>
      <c r="CE779" s="19">
        <f t="shared" si="584"/>
        <v>1.9608781568890847</v>
      </c>
      <c r="CF779" s="4">
        <f t="shared" si="568"/>
        <v>2.5657698850462301E-2</v>
      </c>
      <c r="CG779" s="3">
        <f>IF('Ponderación por derecho'!$D$20="Error ponderación","",CF779/$CF$1127)</f>
        <v>1.7237269385173237E-2</v>
      </c>
      <c r="CH779" s="39"/>
    </row>
    <row r="780" spans="1:86" ht="18.95" customHeight="1">
      <c r="A780" s="7">
        <v>52838</v>
      </c>
      <c r="B780" s="7" t="s">
        <v>349</v>
      </c>
      <c r="C780" s="7" t="s">
        <v>350</v>
      </c>
      <c r="D780" s="5">
        <v>0</v>
      </c>
      <c r="E780" s="5">
        <v>2319</v>
      </c>
      <c r="F780" s="5">
        <v>68.512060000000005</v>
      </c>
      <c r="G780" s="5">
        <v>51.65155</v>
      </c>
      <c r="H780" s="5">
        <v>70.253680000000003</v>
      </c>
      <c r="I780" s="5">
        <v>27.605460000000001</v>
      </c>
      <c r="J780" s="5">
        <v>21.707889999999999</v>
      </c>
      <c r="K780" s="85">
        <v>1.8518E-3</v>
      </c>
      <c r="L780" s="85">
        <v>3.2710999999999999E-3</v>
      </c>
      <c r="M780" s="85">
        <v>9.8377900000000004E-2</v>
      </c>
      <c r="N780" s="85">
        <v>2.7748999999999998E-3</v>
      </c>
      <c r="O780" s="85">
        <v>1.3339000000000001E-3</v>
      </c>
      <c r="P780" s="85">
        <v>1.2305E-2</v>
      </c>
      <c r="Q780" s="85">
        <v>1.9000000000000001E-5</v>
      </c>
      <c r="R780" s="85">
        <v>0</v>
      </c>
      <c r="S780" s="85">
        <v>0</v>
      </c>
      <c r="T780" s="5">
        <v>0.87066829999999995</v>
      </c>
      <c r="U780" s="5">
        <v>0.1540841</v>
      </c>
      <c r="V780" s="5">
        <v>0.78217820000000005</v>
      </c>
      <c r="W780" s="5">
        <v>0.58849010000000002</v>
      </c>
      <c r="X780" s="5">
        <v>0.84962870000000001</v>
      </c>
      <c r="Y780" s="5">
        <v>0.8180693</v>
      </c>
      <c r="Z780" s="5">
        <v>2.5117799999999999E-2</v>
      </c>
      <c r="AA780" s="5">
        <v>6.4683000000000004E-4</v>
      </c>
      <c r="AB780" s="5">
        <v>4.3122000000000001E-4</v>
      </c>
      <c r="AC780" s="5">
        <v>0.52329999999999999</v>
      </c>
      <c r="AD780" s="40">
        <v>51660.198361362658</v>
      </c>
      <c r="AE780" s="19">
        <v>0.84811320000000001</v>
      </c>
      <c r="AF780" s="5">
        <v>1</v>
      </c>
      <c r="AG780" s="5">
        <v>0</v>
      </c>
      <c r="AH780" s="32">
        <v>0</v>
      </c>
      <c r="AI780" s="32">
        <v>0</v>
      </c>
      <c r="AJ780" s="32">
        <v>1</v>
      </c>
      <c r="AK780" s="16"/>
      <c r="AL780" s="34">
        <f t="shared" si="540"/>
        <v>-5.7645106715517883E-2</v>
      </c>
      <c r="AM780" s="34">
        <f t="shared" si="541"/>
        <v>-0.45879327211426219</v>
      </c>
      <c r="AN780" s="34">
        <f t="shared" si="542"/>
        <v>-0.49938304402001671</v>
      </c>
      <c r="AO780" s="34">
        <f t="shared" si="543"/>
        <v>0.70555533154566874</v>
      </c>
      <c r="AP780" s="34">
        <f t="shared" si="544"/>
        <v>-0.23716199241313507</v>
      </c>
      <c r="AQ780" s="34">
        <f t="shared" si="545"/>
        <v>-0.34051918118463048</v>
      </c>
      <c r="AR780" s="34">
        <f t="shared" si="546"/>
        <v>-0.49463646499456349</v>
      </c>
      <c r="AS780" s="34">
        <f t="shared" si="547"/>
        <v>0.57076329147253979</v>
      </c>
      <c r="AT780" s="34">
        <f t="shared" si="548"/>
        <v>-8.7076229882609893E-2</v>
      </c>
      <c r="AU780" s="34">
        <f t="shared" si="549"/>
        <v>-0.3960418936041693</v>
      </c>
      <c r="AV780" s="34">
        <f t="shared" si="550"/>
        <v>-0.35087228107386464</v>
      </c>
      <c r="AW780" s="34">
        <f t="shared" si="551"/>
        <v>-0.41111871793433086</v>
      </c>
      <c r="AX780" s="34">
        <f t="shared" si="552"/>
        <v>-0.20200785050292994</v>
      </c>
      <c r="AY780" s="34">
        <f t="shared" si="553"/>
        <v>-0.21011422768154267</v>
      </c>
      <c r="AZ780" s="34">
        <f t="shared" si="554"/>
        <v>-1.2390470473164223</v>
      </c>
      <c r="BA780" s="34">
        <f t="shared" si="555"/>
        <v>-0.48918556625580878</v>
      </c>
      <c r="BB780" s="34">
        <f t="shared" si="556"/>
        <v>-0.44679180442122696</v>
      </c>
      <c r="BC780" s="34">
        <f t="shared" si="557"/>
        <v>-0.48952843736587581</v>
      </c>
      <c r="BD780" s="34">
        <f t="shared" si="558"/>
        <v>0.51018927675514425</v>
      </c>
      <c r="BE780" s="34">
        <f t="shared" si="559"/>
        <v>-0.66845182491317756</v>
      </c>
      <c r="BF780" s="34">
        <f t="shared" si="560"/>
        <v>-0.76486519868818403</v>
      </c>
      <c r="BG780" s="34">
        <f t="shared" si="561"/>
        <v>-0.20757251024458187</v>
      </c>
      <c r="BH780" s="34">
        <f t="shared" si="562"/>
        <v>-0.10431526285959122</v>
      </c>
      <c r="BI780" s="19">
        <f t="shared" si="569"/>
        <v>-0.44302926382015201</v>
      </c>
      <c r="BJ780" s="19">
        <f t="shared" si="570"/>
        <v>-0.46674051384335086</v>
      </c>
      <c r="BK780" s="19">
        <f t="shared" si="571"/>
        <v>7.8632491303820187E-3</v>
      </c>
      <c r="BL780" s="19">
        <f t="shared" si="572"/>
        <v>-7.2360668299063888E-2</v>
      </c>
      <c r="BM780" s="19">
        <f t="shared" si="573"/>
        <v>-4.1004869754053375E-2</v>
      </c>
      <c r="BN780" s="19">
        <f t="shared" si="574"/>
        <v>-0.35898973756752001</v>
      </c>
      <c r="BO780" s="19">
        <f t="shared" si="575"/>
        <v>-0.31487014456836149</v>
      </c>
      <c r="BP780" s="19">
        <f t="shared" si="576"/>
        <v>-0.12982647860922392</v>
      </c>
      <c r="BQ780" s="19">
        <f t="shared" si="577"/>
        <v>-0.34420817769508155</v>
      </c>
      <c r="BR780" s="19">
        <f t="shared" si="578"/>
        <v>-0.15844394821388083</v>
      </c>
      <c r="BS780" s="19">
        <f t="shared" si="579"/>
        <v>-0.12402486575221727</v>
      </c>
      <c r="BT780" s="19">
        <f>IF(AND('[1]Ponderación por derecho'!$B$13&lt;&gt;1,'[1]Ponderación por derecho'!$B$13&lt;&gt;0),"Error ponderación",IFERROR(IF(SUM($BI$1126:$BS$1126)=0,0,SUMPRODUCT($BI$1126:$BS$1126,BI780:BS780)),""))</f>
        <v>-0.3584800963231069</v>
      </c>
      <c r="BU780" s="34">
        <f t="shared" si="580"/>
        <v>-0.35701789153048419</v>
      </c>
      <c r="BV780" s="16">
        <f t="shared" si="581"/>
        <v>0</v>
      </c>
      <c r="BW780" s="34">
        <f t="shared" si="563"/>
        <v>0.15826308759895244</v>
      </c>
      <c r="BX780" s="34">
        <f t="shared" si="564"/>
        <v>-4.664193009738779E-2</v>
      </c>
      <c r="BY780" s="34">
        <f t="shared" si="582"/>
        <v>0.73585719375712888</v>
      </c>
      <c r="BZ780" s="34">
        <f t="shared" si="583"/>
        <v>-0.28249278375289782</v>
      </c>
      <c r="CA780" s="19">
        <f t="shared" si="565"/>
        <v>-0.21564571914666622</v>
      </c>
      <c r="CB780" s="16"/>
      <c r="CC780" s="5">
        <f t="shared" si="566"/>
        <v>52838</v>
      </c>
      <c r="CD780" s="6">
        <f t="shared" si="567"/>
        <v>3.3913752311736262E-4</v>
      </c>
      <c r="CE780" s="19">
        <f t="shared" si="584"/>
        <v>0.92436941039731535</v>
      </c>
      <c r="CF780" s="4">
        <f t="shared" si="568"/>
        <v>3.1348835228760241E-4</v>
      </c>
      <c r="CG780" s="3">
        <f>IF('Ponderación por derecho'!$D$20="Error ponderación","",CF780/$CF$1127)</f>
        <v>2.1060669582993909E-4</v>
      </c>
      <c r="CH780" s="39"/>
    </row>
    <row r="781" spans="1:86" ht="18.95" customHeight="1">
      <c r="A781" s="7">
        <v>52885</v>
      </c>
      <c r="B781" s="7" t="s">
        <v>349</v>
      </c>
      <c r="C781" s="7" t="s">
        <v>348</v>
      </c>
      <c r="D781" s="5">
        <v>0</v>
      </c>
      <c r="E781" s="5">
        <v>366</v>
      </c>
      <c r="F781" s="5">
        <v>71.221509999999995</v>
      </c>
      <c r="G781" s="5">
        <v>58.305019999999999</v>
      </c>
      <c r="H781" s="5">
        <v>77.166529999999995</v>
      </c>
      <c r="I781" s="5">
        <v>7.9226850000000004</v>
      </c>
      <c r="J781" s="5">
        <v>27.077310000000001</v>
      </c>
      <c r="K781" s="85">
        <v>5.3331000000000003E-3</v>
      </c>
      <c r="L781" s="85">
        <v>1.1818199999999999E-2</v>
      </c>
      <c r="M781" s="85">
        <v>5.1236299999999999E-2</v>
      </c>
      <c r="N781" s="85">
        <v>0</v>
      </c>
      <c r="O781" s="85">
        <v>3.4531199999999998E-2</v>
      </c>
      <c r="P781" s="85">
        <v>2.2531000000000001E-3</v>
      </c>
      <c r="Q781" s="85">
        <v>4.6823000000000004E-3</v>
      </c>
      <c r="R781" s="85">
        <v>5.8791E-3</v>
      </c>
      <c r="S781" s="85">
        <v>1.8734999999999999E-3</v>
      </c>
      <c r="T781" s="5">
        <v>0.83069979999999999</v>
      </c>
      <c r="U781" s="5">
        <v>0.13318279999999999</v>
      </c>
      <c r="V781" s="5">
        <v>0.74717829999999996</v>
      </c>
      <c r="W781" s="5">
        <v>0.58916480000000004</v>
      </c>
      <c r="X781" s="5">
        <v>0.87584649999999997</v>
      </c>
      <c r="Y781" s="5">
        <v>0.80361179999999999</v>
      </c>
      <c r="Z781" s="5">
        <v>8.77193E-2</v>
      </c>
      <c r="AA781" s="5">
        <v>0</v>
      </c>
      <c r="AB781" s="5">
        <v>0</v>
      </c>
      <c r="AC781" s="5">
        <v>0.47939999999999999</v>
      </c>
      <c r="AD781" s="40">
        <v>283172.13114754099</v>
      </c>
      <c r="AE781" s="19">
        <v>0.84811320000000001</v>
      </c>
      <c r="AF781" s="5">
        <v>1</v>
      </c>
      <c r="AG781" s="5">
        <v>0</v>
      </c>
      <c r="AH781" s="32">
        <v>0</v>
      </c>
      <c r="AI781" s="32">
        <v>0</v>
      </c>
      <c r="AJ781" s="32">
        <v>0</v>
      </c>
      <c r="AK781" s="16"/>
      <c r="AL781" s="34">
        <f t="shared" si="540"/>
        <v>0.10774757359501656</v>
      </c>
      <c r="AM781" s="34">
        <f t="shared" si="541"/>
        <v>0.20955390665231632</v>
      </c>
      <c r="AN781" s="34">
        <f t="shared" si="542"/>
        <v>0.3318437431737159</v>
      </c>
      <c r="AO781" s="34">
        <f t="shared" si="543"/>
        <v>-1.0512402089141271</v>
      </c>
      <c r="AP781" s="34">
        <f t="shared" si="544"/>
        <v>0.16838954511823043</v>
      </c>
      <c r="AQ781" s="34">
        <f t="shared" si="545"/>
        <v>-0.24204006460639244</v>
      </c>
      <c r="AR781" s="34">
        <f t="shared" si="546"/>
        <v>-0.19550862503303859</v>
      </c>
      <c r="AS781" s="34">
        <f t="shared" si="547"/>
        <v>-0.16271951343430116</v>
      </c>
      <c r="AT781" s="34">
        <f t="shared" si="548"/>
        <v>-0.15074875333706975</v>
      </c>
      <c r="AU781" s="34">
        <f t="shared" si="549"/>
        <v>0.44731407531334494</v>
      </c>
      <c r="AV781" s="34">
        <f t="shared" si="550"/>
        <v>-0.59424619730854444</v>
      </c>
      <c r="AW781" s="34">
        <f t="shared" si="551"/>
        <v>-0.28047607234491767</v>
      </c>
      <c r="AX781" s="34">
        <f t="shared" si="552"/>
        <v>-1.425580316257102E-2</v>
      </c>
      <c r="AY781" s="34">
        <f t="shared" si="553"/>
        <v>-0.13737381305412918</v>
      </c>
      <c r="AZ781" s="34">
        <f t="shared" si="554"/>
        <v>-1.9333942567562641</v>
      </c>
      <c r="BA781" s="34">
        <f t="shared" si="555"/>
        <v>-0.68786206675731043</v>
      </c>
      <c r="BB781" s="34">
        <f t="shared" si="556"/>
        <v>-1.3053054647982443</v>
      </c>
      <c r="BC781" s="34">
        <f t="shared" si="557"/>
        <v>-0.48199388929092291</v>
      </c>
      <c r="BD781" s="34">
        <f t="shared" si="558"/>
        <v>0.82439276346005586</v>
      </c>
      <c r="BE781" s="34">
        <f t="shared" si="559"/>
        <v>-0.88950845273284918</v>
      </c>
      <c r="BF781" s="34">
        <f t="shared" si="560"/>
        <v>-0.1385597317128357</v>
      </c>
      <c r="BG781" s="34">
        <f t="shared" si="561"/>
        <v>-0.258133953880894</v>
      </c>
      <c r="BH781" s="34">
        <f t="shared" si="562"/>
        <v>-0.11506432621005545</v>
      </c>
      <c r="BI781" s="19">
        <f t="shared" si="569"/>
        <v>-0.19935279606332901</v>
      </c>
      <c r="BJ781" s="19">
        <f t="shared" si="570"/>
        <v>-0.43042006105965552</v>
      </c>
      <c r="BK781" s="19">
        <f t="shared" si="571"/>
        <v>-0.17898860971006916</v>
      </c>
      <c r="BL781" s="19">
        <f t="shared" si="572"/>
        <v>-2.1500589871026592E-2</v>
      </c>
      <c r="BM781" s="19">
        <f t="shared" si="573"/>
        <v>0.48003212796387706</v>
      </c>
      <c r="BN781" s="19">
        <f t="shared" si="574"/>
        <v>-0.45866902548212568</v>
      </c>
      <c r="BO781" s="19">
        <f t="shared" si="575"/>
        <v>-1.0883701793384362</v>
      </c>
      <c r="BP781" s="19">
        <f t="shared" si="576"/>
        <v>4.674588521622277E-2</v>
      </c>
      <c r="BQ781" s="19">
        <f t="shared" si="577"/>
        <v>-5.6061990390649442E-2</v>
      </c>
      <c r="BR781" s="19">
        <f t="shared" si="578"/>
        <v>-9.5920064446668854E-2</v>
      </c>
      <c r="BS781" s="19">
        <f t="shared" si="579"/>
        <v>-4.8230188556389358E-2</v>
      </c>
      <c r="BT781" s="19">
        <f>IF(AND('[1]Ponderación por derecho'!$B$13&lt;&gt;1,'[1]Ponderación por derecho'!$B$13&lt;&gt;0),"Error ponderación",IFERROR(IF(SUM($BI$1126:$BS$1126)=0,0,SUMPRODUCT($BI$1126:$BS$1126,BI781:BS781)),""))</f>
        <v>-0.76786980952578687</v>
      </c>
      <c r="BU781" s="34">
        <f t="shared" si="580"/>
        <v>-0.77063934832227721</v>
      </c>
      <c r="BV781" s="16">
        <f t="shared" si="581"/>
        <v>0</v>
      </c>
      <c r="BW781" s="34">
        <f t="shared" si="563"/>
        <v>-0.47720180986391991</v>
      </c>
      <c r="BX781" s="34">
        <f t="shared" si="564"/>
        <v>-3.3607403326481336E-2</v>
      </c>
      <c r="BY781" s="34">
        <f t="shared" si="582"/>
        <v>0.73585719375712888</v>
      </c>
      <c r="BZ781" s="34">
        <f t="shared" si="583"/>
        <v>-7.501599352224253E-2</v>
      </c>
      <c r="CA781" s="19">
        <f t="shared" si="565"/>
        <v>-5.7946108445482605E-2</v>
      </c>
      <c r="CB781" s="16"/>
      <c r="CC781" s="5">
        <f t="shared" si="566"/>
        <v>52885</v>
      </c>
      <c r="CD781" s="6">
        <f t="shared" si="567"/>
        <v>5.3524938965482852E-5</v>
      </c>
      <c r="CE781" s="19">
        <f t="shared" si="584"/>
        <v>0.37757731104822245</v>
      </c>
      <c r="CF781" s="4">
        <f t="shared" si="568"/>
        <v>2.0209802528607241E-5</v>
      </c>
      <c r="CG781" s="3">
        <f>IF('Ponderación por derecho'!$D$20="Error ponderación","",CF781/$CF$1127)</f>
        <v>1.3577281908135012E-5</v>
      </c>
      <c r="CH781" s="39"/>
    </row>
    <row r="782" spans="1:86" ht="18.95" customHeight="1">
      <c r="A782" s="7">
        <v>54001</v>
      </c>
      <c r="B782" s="7" t="s">
        <v>309</v>
      </c>
      <c r="C782" s="7" t="s">
        <v>347</v>
      </c>
      <c r="D782" s="5">
        <v>1</v>
      </c>
      <c r="E782" s="5">
        <v>91093</v>
      </c>
      <c r="F782" s="5">
        <v>50.588889999999999</v>
      </c>
      <c r="G782" s="5">
        <v>41.04213</v>
      </c>
      <c r="H782" s="5">
        <v>64.671819999999997</v>
      </c>
      <c r="I782" s="5">
        <v>22.00245</v>
      </c>
      <c r="J782" s="5">
        <v>9.9191439999999993</v>
      </c>
      <c r="K782" s="85">
        <v>0.14895320000000001</v>
      </c>
      <c r="L782" s="85">
        <v>6.2630999999999997E-3</v>
      </c>
      <c r="M782" s="85">
        <v>9.1758999999999993E-2</v>
      </c>
      <c r="N782" s="85">
        <v>5.3844000000000001E-3</v>
      </c>
      <c r="O782" s="85">
        <v>3.0144E-3</v>
      </c>
      <c r="P782" s="85">
        <v>2.9764700000000002E-2</v>
      </c>
      <c r="Q782" s="85">
        <v>1.3726999999999999E-3</v>
      </c>
      <c r="R782" s="85">
        <v>1.6007E-3</v>
      </c>
      <c r="S782" s="85">
        <v>1.43E-5</v>
      </c>
      <c r="T782" s="5">
        <v>0.83688309999999999</v>
      </c>
      <c r="U782" s="5">
        <v>0.32378079999999998</v>
      </c>
      <c r="V782" s="5">
        <v>0.81437000000000004</v>
      </c>
      <c r="W782" s="5">
        <v>0.64694240000000003</v>
      </c>
      <c r="X782" s="5">
        <v>0.87492720000000002</v>
      </c>
      <c r="Y782" s="5">
        <v>0.86322129999999997</v>
      </c>
      <c r="Z782" s="5">
        <v>5.0777900000000001E-2</v>
      </c>
      <c r="AA782" s="5">
        <v>9.8800000000000003E-5</v>
      </c>
      <c r="AB782" s="5">
        <v>2.8541999999999999E-4</v>
      </c>
      <c r="AC782" s="5">
        <v>0.63980000000000004</v>
      </c>
      <c r="AD782" s="40">
        <v>15354.988857541193</v>
      </c>
      <c r="AE782" s="19">
        <v>0.84811320000000001</v>
      </c>
      <c r="AF782" s="5">
        <v>1</v>
      </c>
      <c r="AG782" s="5">
        <v>1</v>
      </c>
      <c r="AH782" s="32">
        <v>1</v>
      </c>
      <c r="AI782" s="32">
        <v>0</v>
      </c>
      <c r="AJ782" s="32">
        <v>0</v>
      </c>
      <c r="AK782" s="16"/>
      <c r="AL782" s="34">
        <f t="shared" si="540"/>
        <v>-1.1517273470083353</v>
      </c>
      <c r="AM782" s="34">
        <f t="shared" si="541"/>
        <v>-1.5245192655206674</v>
      </c>
      <c r="AN782" s="34">
        <f t="shared" si="542"/>
        <v>-1.1705666447585281</v>
      </c>
      <c r="AO782" s="34">
        <f t="shared" si="543"/>
        <v>0.20545598167494966</v>
      </c>
      <c r="AP782" s="34">
        <f t="shared" si="544"/>
        <v>-1.1275643200140182</v>
      </c>
      <c r="AQ782" s="34">
        <f t="shared" si="545"/>
        <v>3.8206895395294787</v>
      </c>
      <c r="AR782" s="34">
        <f t="shared" si="546"/>
        <v>-0.38992369725288706</v>
      </c>
      <c r="AS782" s="34">
        <f t="shared" si="547"/>
        <v>0.46777889261043293</v>
      </c>
      <c r="AT782" s="34">
        <f t="shared" si="548"/>
        <v>-2.719895504228664E-2</v>
      </c>
      <c r="AU782" s="34">
        <f t="shared" si="549"/>
        <v>-0.35334987630860965</v>
      </c>
      <c r="AV782" s="34">
        <f t="shared" si="550"/>
        <v>7.1857308882525603E-2</v>
      </c>
      <c r="AW782" s="34">
        <f t="shared" si="551"/>
        <v>-0.37319472648312924</v>
      </c>
      <c r="AX782" s="34">
        <f t="shared" si="552"/>
        <v>-0.15088868223266533</v>
      </c>
      <c r="AY782" s="34">
        <f t="shared" si="553"/>
        <v>-0.20955901661713272</v>
      </c>
      <c r="AZ782" s="34">
        <f t="shared" si="554"/>
        <v>-1.8259757371688545</v>
      </c>
      <c r="BA782" s="34">
        <f t="shared" si="555"/>
        <v>1.1238598664518766</v>
      </c>
      <c r="BB782" s="34">
        <f t="shared" si="556"/>
        <v>0.3428418817357276</v>
      </c>
      <c r="BC782" s="34">
        <f t="shared" si="557"/>
        <v>0.16322339966028593</v>
      </c>
      <c r="BD782" s="34">
        <f t="shared" si="558"/>
        <v>0.81337554365794384</v>
      </c>
      <c r="BE782" s="34">
        <f t="shared" si="559"/>
        <v>2.192679236600624E-2</v>
      </c>
      <c r="BF782" s="34">
        <f t="shared" si="560"/>
        <v>-0.50814513745747647</v>
      </c>
      <c r="BG782" s="34">
        <f t="shared" si="561"/>
        <v>-0.25041094995209101</v>
      </c>
      <c r="BH782" s="34">
        <f t="shared" si="562"/>
        <v>-0.10794963379901354</v>
      </c>
      <c r="BI782" s="19">
        <f t="shared" si="569"/>
        <v>1.2579942537409423</v>
      </c>
      <c r="BJ782" s="19">
        <f t="shared" si="570"/>
        <v>-0.52386702701260901</v>
      </c>
      <c r="BK782" s="19">
        <f t="shared" si="571"/>
        <v>-0.17357501824587218</v>
      </c>
      <c r="BL782" s="19">
        <f t="shared" si="572"/>
        <v>-0.58946315102531099</v>
      </c>
      <c r="BM782" s="19">
        <f t="shared" si="573"/>
        <v>-0.22251288422156135</v>
      </c>
      <c r="BN782" s="19">
        <f t="shared" si="574"/>
        <v>-0.35264774858660114</v>
      </c>
      <c r="BO782" s="19">
        <f t="shared" si="575"/>
        <v>-0.66457149399234472</v>
      </c>
      <c r="BP782" s="19">
        <f t="shared" si="576"/>
        <v>-0.65130801462050036</v>
      </c>
      <c r="BQ782" s="19">
        <f t="shared" si="577"/>
        <v>-0.62314383369431481</v>
      </c>
      <c r="BR782" s="19">
        <f t="shared" si="578"/>
        <v>-0.53723243785918628</v>
      </c>
      <c r="BS782" s="19">
        <f t="shared" si="579"/>
        <v>-0.48974533247482727</v>
      </c>
      <c r="BT782" s="19">
        <f>IF(AND('[1]Ponderación por derecho'!$B$13&lt;&gt;1,'[1]Ponderación por derecho'!$B$13&lt;&gt;0),"Error ponderación",IFERROR(IF(SUM($BI$1126:$BS$1126)=0,0,SUMPRODUCT($BI$1126:$BS$1126,BI782:BS782)),""))</f>
        <v>-0.54285347697467445</v>
      </c>
      <c r="BU782" s="34">
        <f t="shared" si="580"/>
        <v>-0.54329708673091193</v>
      </c>
      <c r="BV782" s="16">
        <f t="shared" si="581"/>
        <v>0</v>
      </c>
      <c r="BW782" s="34">
        <f t="shared" si="563"/>
        <v>1.8446334874719519</v>
      </c>
      <c r="BX782" s="34">
        <f t="shared" si="564"/>
        <v>-4.8685976896642801E-2</v>
      </c>
      <c r="BY782" s="34">
        <f t="shared" si="582"/>
        <v>0.73585719375712888</v>
      </c>
      <c r="BZ782" s="34">
        <f t="shared" si="583"/>
        <v>-0.84393490144414596</v>
      </c>
      <c r="CA782" s="19">
        <f t="shared" si="565"/>
        <v>-0.64238840825771082</v>
      </c>
      <c r="CB782" s="16"/>
      <c r="CC782" s="5">
        <f t="shared" si="566"/>
        <v>54001</v>
      </c>
      <c r="CD782" s="6">
        <f t="shared" si="567"/>
        <v>1.3321713839297073E-2</v>
      </c>
      <c r="CE782" s="19">
        <f t="shared" si="584"/>
        <v>0.47362779377206815</v>
      </c>
      <c r="CF782" s="4">
        <f t="shared" si="568"/>
        <v>6.3095339349691004E-3</v>
      </c>
      <c r="CG782" s="3">
        <f>IF('Ponderación por derecho'!$D$20="Error ponderación","",CF782/$CF$1127)</f>
        <v>4.2388499750434508E-3</v>
      </c>
      <c r="CH782" s="39"/>
    </row>
    <row r="783" spans="1:86" ht="18.95" customHeight="1">
      <c r="A783" s="7">
        <v>54003</v>
      </c>
      <c r="B783" s="7" t="s">
        <v>309</v>
      </c>
      <c r="C783" s="7" t="s">
        <v>346</v>
      </c>
      <c r="D783" s="5">
        <v>0</v>
      </c>
      <c r="E783" s="5">
        <v>3928</v>
      </c>
      <c r="F783" s="5">
        <v>81.491720000000001</v>
      </c>
      <c r="G783" s="5">
        <v>73.246759999999995</v>
      </c>
      <c r="H783" s="5">
        <v>78.414590000000004</v>
      </c>
      <c r="I783" s="5">
        <v>22.000060000000001</v>
      </c>
      <c r="J783" s="5">
        <v>27.13458</v>
      </c>
      <c r="K783" s="85">
        <v>4.1742000000000003E-3</v>
      </c>
      <c r="L783" s="85">
        <v>2.1783000000000002E-3</v>
      </c>
      <c r="M783" s="85">
        <v>2.4014000000000001E-2</v>
      </c>
      <c r="N783" s="85">
        <v>1.8751E-3</v>
      </c>
      <c r="O783" s="85">
        <v>2.8360999999999998E-3</v>
      </c>
      <c r="P783" s="85">
        <v>8.8915000000000001E-3</v>
      </c>
      <c r="Q783" s="85">
        <v>2.374E-4</v>
      </c>
      <c r="R783" s="85">
        <v>1.1689999999999999E-3</v>
      </c>
      <c r="S783" s="85">
        <v>3.882E-4</v>
      </c>
      <c r="T783" s="5">
        <v>0.8507863</v>
      </c>
      <c r="U783" s="5">
        <v>0.13156880000000001</v>
      </c>
      <c r="V783" s="5">
        <v>0.78078250000000005</v>
      </c>
      <c r="W783" s="5">
        <v>0.64422710000000005</v>
      </c>
      <c r="X783" s="5">
        <v>0.81261989999999995</v>
      </c>
      <c r="Y783" s="5">
        <v>0.82489449999999997</v>
      </c>
      <c r="Z783" s="5">
        <v>2.8985500000000001E-2</v>
      </c>
      <c r="AA783" s="5">
        <v>4.9643600000000001E-3</v>
      </c>
      <c r="AB783" s="5">
        <v>2.5458000000000002E-4</v>
      </c>
      <c r="AC783" s="5">
        <v>0.36609999999999998</v>
      </c>
      <c r="AD783" s="40">
        <v>11568.991853360489</v>
      </c>
      <c r="AE783" s="19">
        <v>0.65943399999999996</v>
      </c>
      <c r="AF783" s="5">
        <v>1</v>
      </c>
      <c r="AG783" s="5">
        <v>0</v>
      </c>
      <c r="AH783" s="32">
        <v>1</v>
      </c>
      <c r="AI783" s="32">
        <v>0</v>
      </c>
      <c r="AJ783" s="32">
        <v>0</v>
      </c>
      <c r="AK783" s="16"/>
      <c r="AL783" s="34">
        <f t="shared" si="540"/>
        <v>0.73467095629337287</v>
      </c>
      <c r="AM783" s="34">
        <f t="shared" si="541"/>
        <v>1.7104654272368738</v>
      </c>
      <c r="AN783" s="34">
        <f t="shared" si="542"/>
        <v>0.48191511808059501</v>
      </c>
      <c r="AO783" s="34">
        <f t="shared" si="543"/>
        <v>0.20524266107652306</v>
      </c>
      <c r="AP783" s="34">
        <f t="shared" si="544"/>
        <v>0.17271514016470119</v>
      </c>
      <c r="AQ783" s="34">
        <f t="shared" si="545"/>
        <v>-0.27482306182080091</v>
      </c>
      <c r="AR783" s="34">
        <f t="shared" si="546"/>
        <v>-0.53288182347989232</v>
      </c>
      <c r="AS783" s="34">
        <f t="shared" si="547"/>
        <v>-0.58627511952351941</v>
      </c>
      <c r="AT783" s="34">
        <f t="shared" si="548"/>
        <v>-0.10772293304464202</v>
      </c>
      <c r="AU783" s="34">
        <f t="shared" si="549"/>
        <v>-0.35787947266909664</v>
      </c>
      <c r="AV783" s="34">
        <f t="shared" si="550"/>
        <v>-0.43351903074975473</v>
      </c>
      <c r="AW783" s="34">
        <f t="shared" si="551"/>
        <v>-0.40500022806734226</v>
      </c>
      <c r="AX783" s="34">
        <f t="shared" si="552"/>
        <v>-0.164675241202037</v>
      </c>
      <c r="AY783" s="34">
        <f t="shared" si="553"/>
        <v>-0.19504199445049816</v>
      </c>
      <c r="AZ783" s="34">
        <f t="shared" si="554"/>
        <v>-1.5844443281271336</v>
      </c>
      <c r="BA783" s="34">
        <f t="shared" si="555"/>
        <v>-0.70320388146785084</v>
      </c>
      <c r="BB783" s="34">
        <f t="shared" si="556"/>
        <v>-0.48102697411566037</v>
      </c>
      <c r="BC783" s="34">
        <f t="shared" si="557"/>
        <v>0.13290094762542809</v>
      </c>
      <c r="BD783" s="34">
        <f t="shared" si="558"/>
        <v>6.6662588826913435E-2</v>
      </c>
      <c r="BE783" s="34">
        <f t="shared" si="559"/>
        <v>-0.5640938310556769</v>
      </c>
      <c r="BF783" s="34">
        <f t="shared" si="560"/>
        <v>-0.72617025280636716</v>
      </c>
      <c r="BG783" s="34">
        <f t="shared" si="561"/>
        <v>0.12992041640242991</v>
      </c>
      <c r="BH783" s="34">
        <f t="shared" si="562"/>
        <v>-0.1087183855121259</v>
      </c>
      <c r="BI783" s="19">
        <f t="shared" si="569"/>
        <v>-0.16537060840268558</v>
      </c>
      <c r="BJ783" s="19">
        <f t="shared" si="570"/>
        <v>0.23218554321377374</v>
      </c>
      <c r="BK783" s="19">
        <f t="shared" si="571"/>
        <v>9.3765594798427179E-2</v>
      </c>
      <c r="BL783" s="19">
        <f t="shared" si="572"/>
        <v>0.31347401162436545</v>
      </c>
      <c r="BM783" s="19">
        <f t="shared" si="573"/>
        <v>-3.9500581225827336E-2</v>
      </c>
      <c r="BN783" s="19">
        <f t="shared" si="574"/>
        <v>-8.764730183735292E-2</v>
      </c>
      <c r="BO783" s="19">
        <f t="shared" si="575"/>
        <v>-0.59473396503931764</v>
      </c>
      <c r="BP783" s="19">
        <f t="shared" si="576"/>
        <v>0.28499785754566792</v>
      </c>
      <c r="BQ783" s="19">
        <f t="shared" si="577"/>
        <v>-6.218043032116416E-2</v>
      </c>
      <c r="BR783" s="19">
        <f t="shared" si="578"/>
        <v>0.22318312608176819</v>
      </c>
      <c r="BS783" s="19">
        <f t="shared" si="579"/>
        <v>0.14363685877691626</v>
      </c>
      <c r="BT783" s="19">
        <f>IF(AND('[1]Ponderación por derecho'!$B$13&lt;&gt;1,'[1]Ponderación por derecho'!$B$13&lt;&gt;0),"Error ponderación",IFERROR(IF(SUM($BI$1126:$BS$1126)=0,0,SUMPRODUCT($BI$1126:$BS$1126,BI783:BS783)),""))</f>
        <v>-0.27722406442810993</v>
      </c>
      <c r="BU783" s="34">
        <f t="shared" si="580"/>
        <v>-0.27492193942997345</v>
      </c>
      <c r="BV783" s="16">
        <f t="shared" si="581"/>
        <v>0</v>
      </c>
      <c r="BW783" s="34">
        <f t="shared" si="563"/>
        <v>-2.11725130604942</v>
      </c>
      <c r="BX783" s="34">
        <f t="shared" si="564"/>
        <v>-4.8899135150352095E-2</v>
      </c>
      <c r="BY783" s="34">
        <f t="shared" si="582"/>
        <v>-4.3565900771799115E-2</v>
      </c>
      <c r="BZ783" s="34">
        <f t="shared" si="583"/>
        <v>0.7365721139905238</v>
      </c>
      <c r="CA783" s="19">
        <f t="shared" si="565"/>
        <v>0.55892833067702485</v>
      </c>
      <c r="CB783" s="16"/>
      <c r="CC783" s="5">
        <f t="shared" si="566"/>
        <v>54003</v>
      </c>
      <c r="CD783" s="6">
        <f t="shared" si="567"/>
        <v>5.7444251436179403E-4</v>
      </c>
      <c r="CE783" s="19">
        <f t="shared" si="584"/>
        <v>1.9116262737927479</v>
      </c>
      <c r="CF783" s="4">
        <f t="shared" si="568"/>
        <v>1.0981194032375734E-3</v>
      </c>
      <c r="CG783" s="3">
        <f>IF('Ponderación por derecho'!$D$20="Error ponderación","",CF783/$CF$1127)</f>
        <v>7.3773490292371538E-4</v>
      </c>
      <c r="CH783" s="39"/>
    </row>
    <row r="784" spans="1:86" ht="18.95" customHeight="1">
      <c r="A784" s="7">
        <v>54051</v>
      </c>
      <c r="B784" s="7" t="s">
        <v>309</v>
      </c>
      <c r="C784" s="7" t="s">
        <v>345</v>
      </c>
      <c r="D784" s="5">
        <v>0</v>
      </c>
      <c r="E784" s="5">
        <v>674</v>
      </c>
      <c r="F784" s="5">
        <v>80.341279999999998</v>
      </c>
      <c r="G784" s="5">
        <v>58.798609999999996</v>
      </c>
      <c r="H784" s="5">
        <v>71.635090000000005</v>
      </c>
      <c r="I784" s="5">
        <v>35.343960000000003</v>
      </c>
      <c r="J784" s="5">
        <v>28.2652</v>
      </c>
      <c r="K784" s="85">
        <v>0</v>
      </c>
      <c r="L784" s="85">
        <v>1.05667E-2</v>
      </c>
      <c r="M784" s="85">
        <v>9.3562000000000003E-3</v>
      </c>
      <c r="N784" s="85">
        <v>0</v>
      </c>
      <c r="O784" s="85">
        <v>2.4339000000000001E-3</v>
      </c>
      <c r="P784" s="85">
        <v>1.04174E-2</v>
      </c>
      <c r="Q784" s="85">
        <v>1.47704E-2</v>
      </c>
      <c r="R784" s="85">
        <v>0</v>
      </c>
      <c r="S784" s="85">
        <v>1.5388000000000001E-3</v>
      </c>
      <c r="T784" s="5">
        <v>0.87785020000000002</v>
      </c>
      <c r="U784" s="5">
        <v>0.25081429999999999</v>
      </c>
      <c r="V784" s="5">
        <v>0.80293159999999997</v>
      </c>
      <c r="W784" s="5">
        <v>0.55374590000000001</v>
      </c>
      <c r="X784" s="5">
        <v>0.84201959999999998</v>
      </c>
      <c r="Y784" s="5">
        <v>0.85342019999999996</v>
      </c>
      <c r="Z784" s="5">
        <v>0.1553398</v>
      </c>
      <c r="AA784" s="5">
        <v>5.9347200000000001E-3</v>
      </c>
      <c r="AB784" s="5">
        <v>4.4510399999999999E-3</v>
      </c>
      <c r="AC784" s="5">
        <v>0.51329999999999998</v>
      </c>
      <c r="AD784" s="40">
        <v>613899.70326409501</v>
      </c>
      <c r="AE784" s="19">
        <v>0.84811320000000001</v>
      </c>
      <c r="AF784" s="5">
        <v>1</v>
      </c>
      <c r="AG784" s="5">
        <v>0</v>
      </c>
      <c r="AH784" s="32">
        <v>1</v>
      </c>
      <c r="AI784" s="32">
        <v>0</v>
      </c>
      <c r="AJ784" s="32">
        <v>0</v>
      </c>
      <c r="AK784" s="16"/>
      <c r="AL784" s="34">
        <f t="shared" si="540"/>
        <v>0.66444476458049662</v>
      </c>
      <c r="AM784" s="34">
        <f t="shared" si="541"/>
        <v>0.25913547596387765</v>
      </c>
      <c r="AN784" s="34">
        <f t="shared" si="542"/>
        <v>-0.33327716929435397</v>
      </c>
      <c r="AO784" s="34">
        <f t="shared" si="543"/>
        <v>1.3962588674976946</v>
      </c>
      <c r="AP784" s="34">
        <f t="shared" si="544"/>
        <v>0.25811070977253825</v>
      </c>
      <c r="AQ784" s="34">
        <f t="shared" si="545"/>
        <v>-0.3929029539360685</v>
      </c>
      <c r="AR784" s="34">
        <f t="shared" si="546"/>
        <v>-0.23930809990894367</v>
      </c>
      <c r="AS784" s="34">
        <f t="shared" si="547"/>
        <v>-0.81433789757440211</v>
      </c>
      <c r="AT784" s="34">
        <f t="shared" si="548"/>
        <v>-0.15074875333706975</v>
      </c>
      <c r="AU784" s="34">
        <f t="shared" si="549"/>
        <v>-0.36809710394328532</v>
      </c>
      <c r="AV784" s="34">
        <f t="shared" si="550"/>
        <v>-0.39657434777613798</v>
      </c>
      <c r="AW784" s="34">
        <f t="shared" si="551"/>
        <v>2.1426896842373084E-3</v>
      </c>
      <c r="AX784" s="34">
        <f t="shared" si="552"/>
        <v>-0.20200785050292994</v>
      </c>
      <c r="AY784" s="34">
        <f t="shared" si="553"/>
        <v>-0.15036885803720648</v>
      </c>
      <c r="AZ784" s="34">
        <f t="shared" si="554"/>
        <v>-1.1142804880641097</v>
      </c>
      <c r="BA784" s="34">
        <f t="shared" si="555"/>
        <v>0.43027961671416615</v>
      </c>
      <c r="BB784" s="34">
        <f t="shared" si="556"/>
        <v>6.2269004303034607E-2</v>
      </c>
      <c r="BC784" s="34">
        <f t="shared" si="557"/>
        <v>-0.87752583654442595</v>
      </c>
      <c r="BD784" s="34">
        <f t="shared" si="558"/>
        <v>0.41899910249619204</v>
      </c>
      <c r="BE784" s="34">
        <f t="shared" si="559"/>
        <v>-0.12793301153670056</v>
      </c>
      <c r="BF784" s="34">
        <f t="shared" si="560"/>
        <v>0.53795902310304788</v>
      </c>
      <c r="BG784" s="34">
        <f t="shared" si="561"/>
        <v>0.20577157118333339</v>
      </c>
      <c r="BH784" s="34">
        <f t="shared" si="562"/>
        <v>-4.1128143705066126E-3</v>
      </c>
      <c r="BI784" s="19">
        <f t="shared" si="569"/>
        <v>-9.8633502172085441E-2</v>
      </c>
      <c r="BJ784" s="19">
        <f t="shared" si="570"/>
        <v>2.7365460119322865E-2</v>
      </c>
      <c r="BK784" s="19">
        <f t="shared" si="571"/>
        <v>-0.34247298984611046</v>
      </c>
      <c r="BL784" s="19">
        <f t="shared" si="572"/>
        <v>0.25684800562171345</v>
      </c>
      <c r="BM784" s="19">
        <f t="shared" si="573"/>
        <v>0.10300423610848164</v>
      </c>
      <c r="BN784" s="19">
        <f t="shared" si="574"/>
        <v>4.6645801755886028E-2</v>
      </c>
      <c r="BO784" s="19">
        <f t="shared" si="575"/>
        <v>9.4707023039274071E-2</v>
      </c>
      <c r="BP784" s="19">
        <f t="shared" si="576"/>
        <v>0.23121845703878335</v>
      </c>
      <c r="BQ784" s="19">
        <f t="shared" si="577"/>
        <v>0.35067830988211268</v>
      </c>
      <c r="BR784" s="19">
        <f t="shared" si="578"/>
        <v>0.23994915924220783</v>
      </c>
      <c r="BS784" s="19">
        <f t="shared" si="579"/>
        <v>0.16998769739092787</v>
      </c>
      <c r="BT784" s="19">
        <f>IF(AND('[1]Ponderación por derecho'!$B$13&lt;&gt;1,'[1]Ponderación por derecho'!$B$13&lt;&gt;0),"Error ponderación",IFERROR(IF(SUM($BI$1126:$BS$1126)=0,0,SUMPRODUCT($BI$1126:$BS$1126,BI784:BS784)),""))</f>
        <v>6.6820344070267421E-2</v>
      </c>
      <c r="BU784" s="34">
        <f t="shared" si="580"/>
        <v>7.2678757057771173E-2</v>
      </c>
      <c r="BV784" s="16">
        <f t="shared" si="581"/>
        <v>0</v>
      </c>
      <c r="BW784" s="34">
        <f t="shared" si="563"/>
        <v>1.3510263575518959E-2</v>
      </c>
      <c r="BX784" s="34">
        <f t="shared" si="564"/>
        <v>-1.4986862515690409E-2</v>
      </c>
      <c r="BY784" s="34">
        <f t="shared" si="582"/>
        <v>0.73585719375712888</v>
      </c>
      <c r="BZ784" s="34">
        <f t="shared" si="583"/>
        <v>-0.24479353160565245</v>
      </c>
      <c r="CA784" s="19">
        <f t="shared" si="565"/>
        <v>-0.18699115310707679</v>
      </c>
      <c r="CB784" s="16"/>
      <c r="CC784" s="5">
        <f t="shared" si="566"/>
        <v>54051</v>
      </c>
      <c r="CD784" s="6">
        <f t="shared" si="567"/>
        <v>9.8567783777965686E-5</v>
      </c>
      <c r="CE784" s="19">
        <f t="shared" si="584"/>
        <v>1.4975271050356418</v>
      </c>
      <c r="CF784" s="4">
        <f t="shared" si="568"/>
        <v>1.4760792789079606E-4</v>
      </c>
      <c r="CG784" s="3">
        <f>IF('Ponderación por derecho'!$D$20="Error ponderación","",CF784/$CF$1127)</f>
        <v>9.9165464185617464E-5</v>
      </c>
      <c r="CH784" s="39"/>
    </row>
    <row r="785" spans="1:86" ht="18.95" customHeight="1">
      <c r="A785" s="7">
        <v>54099</v>
      </c>
      <c r="B785" s="7" t="s">
        <v>309</v>
      </c>
      <c r="C785" s="7" t="s">
        <v>344</v>
      </c>
      <c r="D785" s="5">
        <v>0</v>
      </c>
      <c r="E785" s="5">
        <v>417</v>
      </c>
      <c r="F785" s="5">
        <v>61.252110000000002</v>
      </c>
      <c r="G785" s="5">
        <v>52.940249999999999</v>
      </c>
      <c r="H785" s="5">
        <v>72.281170000000003</v>
      </c>
      <c r="I785" s="5">
        <v>9.1525250000000007</v>
      </c>
      <c r="J785" s="5">
        <v>12.80561</v>
      </c>
      <c r="K785" s="85">
        <v>1.8723500000000001E-2</v>
      </c>
      <c r="L785" s="85">
        <v>2.3998599999999998E-2</v>
      </c>
      <c r="M785" s="85">
        <v>4.0036000000000004E-3</v>
      </c>
      <c r="N785" s="85">
        <v>0</v>
      </c>
      <c r="O785" s="85">
        <v>4.2450000000000002E-2</v>
      </c>
      <c r="P785" s="85">
        <v>1.6063299999999999E-2</v>
      </c>
      <c r="Q785" s="85">
        <v>4.3363100000000002E-2</v>
      </c>
      <c r="R785" s="85">
        <v>3.1054200000000001E-2</v>
      </c>
      <c r="S785" s="85">
        <v>3.9594000000000001E-3</v>
      </c>
      <c r="T785" s="5">
        <v>0.93150690000000003</v>
      </c>
      <c r="U785" s="5">
        <v>0.18721460000000001</v>
      </c>
      <c r="V785" s="5">
        <v>0.80365299999999995</v>
      </c>
      <c r="W785" s="5">
        <v>0.55479449999999997</v>
      </c>
      <c r="X785" s="5">
        <v>0.81050230000000001</v>
      </c>
      <c r="Y785" s="5">
        <v>0.78310500000000005</v>
      </c>
      <c r="Z785" s="5">
        <v>0.14606739999999999</v>
      </c>
      <c r="AA785" s="5">
        <v>0</v>
      </c>
      <c r="AB785" s="5">
        <v>0</v>
      </c>
      <c r="AC785" s="5">
        <v>0.45350000000000001</v>
      </c>
      <c r="AD785" s="40">
        <v>415397.8417266187</v>
      </c>
      <c r="AE785" s="19">
        <v>0.84811320000000001</v>
      </c>
      <c r="AF785" s="5">
        <v>0</v>
      </c>
      <c r="AG785" s="5">
        <v>0</v>
      </c>
      <c r="AH785" s="32">
        <v>0</v>
      </c>
      <c r="AI785" s="32">
        <v>0</v>
      </c>
      <c r="AJ785" s="32">
        <v>0</v>
      </c>
      <c r="AK785" s="16"/>
      <c r="AL785" s="34">
        <f t="shared" si="540"/>
        <v>-0.50081349491993932</v>
      </c>
      <c r="AM785" s="34">
        <f t="shared" si="541"/>
        <v>-0.32934217227064838</v>
      </c>
      <c r="AN785" s="34">
        <f t="shared" si="542"/>
        <v>-0.25559010785513203</v>
      </c>
      <c r="AO785" s="34">
        <f t="shared" si="543"/>
        <v>-0.94147024875967356</v>
      </c>
      <c r="AP785" s="34">
        <f t="shared" si="544"/>
        <v>-0.90954994894004548</v>
      </c>
      <c r="AQ785" s="34">
        <f t="shared" si="545"/>
        <v>0.13674796360985977</v>
      </c>
      <c r="AR785" s="34">
        <f t="shared" si="546"/>
        <v>0.23077593252067644</v>
      </c>
      <c r="AS785" s="34">
        <f t="shared" si="547"/>
        <v>-0.89761975609308531</v>
      </c>
      <c r="AT785" s="34">
        <f t="shared" si="548"/>
        <v>-0.15074875333706975</v>
      </c>
      <c r="AU785" s="34">
        <f t="shared" si="549"/>
        <v>0.64848607564662553</v>
      </c>
      <c r="AV785" s="34">
        <f t="shared" si="550"/>
        <v>-0.25987732595246504</v>
      </c>
      <c r="AW785" s="34">
        <f t="shared" si="551"/>
        <v>0.80316899563590527</v>
      </c>
      <c r="AX785" s="34">
        <f t="shared" si="552"/>
        <v>0.78972381395540103</v>
      </c>
      <c r="AY785" s="34">
        <f t="shared" si="553"/>
        <v>-5.6386766952542994E-2</v>
      </c>
      <c r="AZ785" s="34">
        <f t="shared" si="554"/>
        <v>-0.18213692719115265</v>
      </c>
      <c r="BA785" s="34">
        <f t="shared" si="555"/>
        <v>-0.17426487711853042</v>
      </c>
      <c r="BB785" s="34">
        <f t="shared" si="556"/>
        <v>7.9964247849329442E-2</v>
      </c>
      <c r="BC785" s="34">
        <f t="shared" si="557"/>
        <v>-0.86581585120072513</v>
      </c>
      <c r="BD785" s="34">
        <f t="shared" si="558"/>
        <v>4.128451349464668E-2</v>
      </c>
      <c r="BE785" s="34">
        <f t="shared" si="559"/>
        <v>-1.203059485440608</v>
      </c>
      <c r="BF785" s="34">
        <f t="shared" si="560"/>
        <v>0.44519199975724583</v>
      </c>
      <c r="BG785" s="34">
        <f t="shared" si="561"/>
        <v>-0.258133953880894</v>
      </c>
      <c r="BH785" s="34">
        <f t="shared" si="562"/>
        <v>-0.11506432621005545</v>
      </c>
      <c r="BI785" s="19">
        <f t="shared" si="569"/>
        <v>-9.7702340454600897E-2</v>
      </c>
      <c r="BJ785" s="19">
        <f t="shared" si="570"/>
        <v>-6.2006639668808344E-3</v>
      </c>
      <c r="BK785" s="19">
        <f t="shared" si="571"/>
        <v>-0.75474970073791658</v>
      </c>
      <c r="BL785" s="19">
        <f t="shared" si="572"/>
        <v>-0.32578112412850452</v>
      </c>
      <c r="BM785" s="19">
        <f t="shared" si="573"/>
        <v>-7.3259786599591092E-2</v>
      </c>
      <c r="BN785" s="19">
        <f t="shared" si="574"/>
        <v>-0.65458343543767084</v>
      </c>
      <c r="BO785" s="19">
        <f t="shared" si="575"/>
        <v>-0.10681272677164032</v>
      </c>
      <c r="BP785" s="19">
        <f t="shared" si="576"/>
        <v>0.14445515951773086</v>
      </c>
      <c r="BQ785" s="19">
        <f t="shared" si="577"/>
        <v>-3.7336087371745486E-2</v>
      </c>
      <c r="BR785" s="19">
        <f t="shared" si="578"/>
        <v>-0.27177807191779207</v>
      </c>
      <c r="BS785" s="19">
        <f t="shared" si="579"/>
        <v>-0.22408819602751259</v>
      </c>
      <c r="BT785" s="19">
        <f>IF(AND('[1]Ponderación por derecho'!$B$13&lt;&gt;1,'[1]Ponderación por derecho'!$B$13&lt;&gt;0),"Error ponderación",IFERROR(IF(SUM($BI$1126:$BS$1126)=0,0,SUMPRODUCT($BI$1126:$BS$1126,BI785:BS785)),""))</f>
        <v>-0.25102152681049755</v>
      </c>
      <c r="BU785" s="34">
        <f t="shared" si="580"/>
        <v>-0.24844855372554817</v>
      </c>
      <c r="BV785" s="16">
        <f t="shared" si="581"/>
        <v>0</v>
      </c>
      <c r="BW785" s="34">
        <f t="shared" si="563"/>
        <v>-0.85211162408461205</v>
      </c>
      <c r="BX785" s="34">
        <f t="shared" si="564"/>
        <v>-2.6162864534880811E-2</v>
      </c>
      <c r="BY785" s="34">
        <f t="shared" si="582"/>
        <v>0.73585719375712888</v>
      </c>
      <c r="BZ785" s="34">
        <f t="shared" si="583"/>
        <v>4.7472431620787993E-2</v>
      </c>
      <c r="CA785" s="19">
        <f t="shared" si="565"/>
        <v>3.5155278649346935E-2</v>
      </c>
      <c r="CB785" s="16"/>
      <c r="CC785" s="5">
        <f t="shared" si="566"/>
        <v>54099</v>
      </c>
      <c r="CD785" s="6">
        <f t="shared" si="567"/>
        <v>6.0983332100017342E-5</v>
      </c>
      <c r="CE785" s="19">
        <f t="shared" si="584"/>
        <v>0.8009612871410573</v>
      </c>
      <c r="CF785" s="4">
        <f t="shared" si="568"/>
        <v>4.884528817298045E-5</v>
      </c>
      <c r="CG785" s="3">
        <f>IF('Ponderación por derecho'!$D$20="Error ponderación","",CF785/$CF$1127)</f>
        <v>3.2815078052835981E-5</v>
      </c>
      <c r="CH785" s="39"/>
    </row>
    <row r="786" spans="1:86" ht="18.95" customHeight="1">
      <c r="A786" s="7">
        <v>54109</v>
      </c>
      <c r="B786" s="7" t="s">
        <v>309</v>
      </c>
      <c r="C786" s="7" t="s">
        <v>343</v>
      </c>
      <c r="D786" s="5">
        <v>0</v>
      </c>
      <c r="E786" s="5">
        <v>878</v>
      </c>
      <c r="F786" s="5">
        <v>88.286289999999994</v>
      </c>
      <c r="G786" s="5">
        <v>71.436589999999995</v>
      </c>
      <c r="H786" s="5">
        <v>72.222219999999993</v>
      </c>
      <c r="I786" s="5">
        <v>34.455669999999998</v>
      </c>
      <c r="J786" s="5">
        <v>36.655450000000002</v>
      </c>
      <c r="K786" s="85">
        <v>4.4460000000000002E-4</v>
      </c>
      <c r="L786" s="85">
        <v>5.7086000000000003E-3</v>
      </c>
      <c r="M786" s="85">
        <v>4.4618699999999997E-2</v>
      </c>
      <c r="N786" s="85">
        <v>0</v>
      </c>
      <c r="O786" s="85">
        <v>1.8442E-3</v>
      </c>
      <c r="P786" s="85">
        <v>2.6116999999999998E-3</v>
      </c>
      <c r="Q786" s="85">
        <v>3.2489999999999998E-4</v>
      </c>
      <c r="R786" s="85">
        <v>1.7039999999999999E-4</v>
      </c>
      <c r="S786" s="85">
        <v>5.5539999999999995E-4</v>
      </c>
      <c r="T786" s="5">
        <v>0.99026420000000004</v>
      </c>
      <c r="U786" s="5">
        <v>9.3880400000000003E-2</v>
      </c>
      <c r="V786" s="5">
        <v>0.79485399999999995</v>
      </c>
      <c r="W786" s="5">
        <v>0.62239219999999995</v>
      </c>
      <c r="X786" s="5">
        <v>0.84770509999999999</v>
      </c>
      <c r="Y786" s="5">
        <v>0.90681509999999999</v>
      </c>
      <c r="Z786" s="5">
        <v>4.86322E-2</v>
      </c>
      <c r="AA786" s="5">
        <v>8.5421400000000001E-3</v>
      </c>
      <c r="AB786" s="5">
        <v>0</v>
      </c>
      <c r="AC786" s="5">
        <v>0.42359999999999998</v>
      </c>
      <c r="AD786" s="40">
        <v>68953.997722095679</v>
      </c>
      <c r="AE786" s="19">
        <v>0.65943399999999996</v>
      </c>
      <c r="AF786" s="5">
        <v>0</v>
      </c>
      <c r="AG786" s="5">
        <v>0</v>
      </c>
      <c r="AH786" s="32">
        <v>0</v>
      </c>
      <c r="AI786" s="32">
        <v>0</v>
      </c>
      <c r="AJ786" s="32">
        <v>0</v>
      </c>
      <c r="AK786" s="16"/>
      <c r="AL786" s="34">
        <f t="shared" si="540"/>
        <v>1.149431200570828</v>
      </c>
      <c r="AM786" s="34">
        <f t="shared" si="541"/>
        <v>1.5286321864485488</v>
      </c>
      <c r="AN786" s="34">
        <f t="shared" si="542"/>
        <v>-0.26267847504161501</v>
      </c>
      <c r="AO786" s="34">
        <f t="shared" si="543"/>
        <v>1.3169741167125517</v>
      </c>
      <c r="AP786" s="34">
        <f t="shared" si="544"/>
        <v>0.89182511240309037</v>
      </c>
      <c r="AQ786" s="34">
        <f t="shared" si="545"/>
        <v>-0.38032609608679246</v>
      </c>
      <c r="AR786" s="34">
        <f t="shared" si="546"/>
        <v>-0.40932985691624246</v>
      </c>
      <c r="AS786" s="34">
        <f t="shared" si="547"/>
        <v>-0.26568368541301024</v>
      </c>
      <c r="AT786" s="34">
        <f t="shared" si="548"/>
        <v>-0.15074875333706975</v>
      </c>
      <c r="AU786" s="34">
        <f t="shared" si="549"/>
        <v>-0.38307805163694286</v>
      </c>
      <c r="AV786" s="34">
        <f t="shared" si="550"/>
        <v>-0.58556386995135268</v>
      </c>
      <c r="AW786" s="34">
        <f t="shared" si="551"/>
        <v>-0.40254891001165777</v>
      </c>
      <c r="AX786" s="34">
        <f t="shared" si="552"/>
        <v>-0.19656603987429677</v>
      </c>
      <c r="AY786" s="34">
        <f t="shared" si="553"/>
        <v>-0.18855029585124353</v>
      </c>
      <c r="AZ786" s="34">
        <f t="shared" si="554"/>
        <v>0.83861609804671355</v>
      </c>
      <c r="BA786" s="34">
        <f t="shared" si="555"/>
        <v>-1.0614495131510855</v>
      </c>
      <c r="BB786" s="34">
        <f t="shared" si="556"/>
        <v>-0.13586670302931189</v>
      </c>
      <c r="BC786" s="34">
        <f t="shared" si="557"/>
        <v>-0.11093498502876348</v>
      </c>
      <c r="BD786" s="34">
        <f t="shared" si="558"/>
        <v>0.48713616676782356</v>
      </c>
      <c r="BE786" s="34">
        <f t="shared" si="559"/>
        <v>0.68848037506323589</v>
      </c>
      <c r="BF786" s="34">
        <f t="shared" si="560"/>
        <v>-0.52961209336890036</v>
      </c>
      <c r="BG786" s="34">
        <f t="shared" si="561"/>
        <v>0.40958852365336867</v>
      </c>
      <c r="BH786" s="34">
        <f t="shared" si="562"/>
        <v>-0.11506432621005545</v>
      </c>
      <c r="BI786" s="19">
        <f t="shared" si="569"/>
        <v>-0.56815136142649758</v>
      </c>
      <c r="BJ786" s="19">
        <f t="shared" si="570"/>
        <v>0.32781187550099816</v>
      </c>
      <c r="BK786" s="19">
        <f t="shared" si="571"/>
        <v>0.25760417670968477</v>
      </c>
      <c r="BL786" s="19">
        <f t="shared" si="572"/>
        <v>0.49934122361687916</v>
      </c>
      <c r="BM786" s="19">
        <f t="shared" si="573"/>
        <v>0.33196107584465701</v>
      </c>
      <c r="BN786" s="19">
        <f t="shared" si="574"/>
        <v>0.41744923522757044</v>
      </c>
      <c r="BO786" s="19">
        <f t="shared" si="575"/>
        <v>0.58434710158253589</v>
      </c>
      <c r="BP786" s="19">
        <f t="shared" si="576"/>
        <v>0.47643258034826563</v>
      </c>
      <c r="BQ786" s="19">
        <f t="shared" si="577"/>
        <v>0.14375627045022807</v>
      </c>
      <c r="BR786" s="19">
        <f t="shared" si="578"/>
        <v>0.4568231427909844</v>
      </c>
      <c r="BS786" s="19">
        <f t="shared" si="579"/>
        <v>0.28193885950317638</v>
      </c>
      <c r="BT786" s="19">
        <f>IF(AND('[1]Ponderación por derecho'!$B$13&lt;&gt;1,'[1]Ponderación por derecho'!$B$13&lt;&gt;0),"Error ponderación",IFERROR(IF(SUM($BI$1126:$BS$1126)=0,0,SUMPRODUCT($BI$1126:$BS$1126,BI786:BS786)),""))</f>
        <v>0.48297069645973867</v>
      </c>
      <c r="BU786" s="34">
        <f t="shared" si="580"/>
        <v>0.49313073581702715</v>
      </c>
      <c r="BV786" s="16">
        <f t="shared" si="581"/>
        <v>0</v>
      </c>
      <c r="BW786" s="34">
        <f t="shared" si="563"/>
        <v>-1.2849225679146783</v>
      </c>
      <c r="BX786" s="34">
        <f t="shared" si="564"/>
        <v>-4.5668258943485106E-2</v>
      </c>
      <c r="BY786" s="34">
        <f t="shared" si="582"/>
        <v>-4.3565900771799115E-2</v>
      </c>
      <c r="BZ786" s="34">
        <f t="shared" si="583"/>
        <v>0.45805224254332089</v>
      </c>
      <c r="CA786" s="19">
        <f t="shared" si="565"/>
        <v>0.34723007155638635</v>
      </c>
      <c r="CB786" s="16"/>
      <c r="CC786" s="5">
        <f t="shared" si="566"/>
        <v>54109</v>
      </c>
      <c r="CD786" s="6">
        <f t="shared" si="567"/>
        <v>1.2840135631610368E-4</v>
      </c>
      <c r="CE786" s="19">
        <f t="shared" si="584"/>
        <v>1.8950208813904361</v>
      </c>
      <c r="CF786" s="4">
        <f t="shared" si="568"/>
        <v>2.4332325141787023E-4</v>
      </c>
      <c r="CG786" s="3">
        <f>IF('Ponderación por derecho'!$D$20="Error ponderación","",CF786/$CF$1127)</f>
        <v>1.6346861255215386E-4</v>
      </c>
      <c r="CH786" s="39"/>
    </row>
    <row r="787" spans="1:86" ht="18.95" customHeight="1">
      <c r="A787" s="7">
        <v>54125</v>
      </c>
      <c r="B787" s="7" t="s">
        <v>309</v>
      </c>
      <c r="C787" s="7" t="s">
        <v>342</v>
      </c>
      <c r="D787" s="5">
        <v>0</v>
      </c>
      <c r="E787" s="5">
        <v>48</v>
      </c>
      <c r="F787" s="5">
        <v>62.925449999999998</v>
      </c>
      <c r="G787" s="5">
        <v>50.783700000000003</v>
      </c>
      <c r="H787" s="5">
        <v>69.514110000000002</v>
      </c>
      <c r="I787" s="5">
        <v>7.68025</v>
      </c>
      <c r="J787" s="5">
        <v>31.630099999999999</v>
      </c>
      <c r="K787" s="85">
        <v>0</v>
      </c>
      <c r="L787" s="85">
        <v>5.6874999999999998E-3</v>
      </c>
      <c r="M787" s="85">
        <v>0</v>
      </c>
      <c r="N787" s="85">
        <v>0</v>
      </c>
      <c r="O787" s="85">
        <v>1.8229200000000001E-2</v>
      </c>
      <c r="P787" s="85">
        <v>0</v>
      </c>
      <c r="Q787" s="85">
        <v>2.7263900000000001E-2</v>
      </c>
      <c r="R787" s="85">
        <v>0</v>
      </c>
      <c r="S787" s="85">
        <v>0</v>
      </c>
      <c r="T787" s="5">
        <v>0.75</v>
      </c>
      <c r="U787" s="5">
        <v>0.1875</v>
      </c>
      <c r="V787" s="5">
        <v>0.8125</v>
      </c>
      <c r="W787" s="5">
        <v>0.5625</v>
      </c>
      <c r="X787" s="5">
        <v>0.4375</v>
      </c>
      <c r="Y787" s="5">
        <v>0.8125</v>
      </c>
      <c r="Z787" s="5">
        <v>0</v>
      </c>
      <c r="AA787" s="5">
        <v>1.0416669999999999E-2</v>
      </c>
      <c r="AB787" s="5">
        <v>0</v>
      </c>
      <c r="AC787" s="5">
        <v>0.51400000000000001</v>
      </c>
      <c r="AD787" s="40">
        <v>154843</v>
      </c>
      <c r="AE787" s="19">
        <v>0.84811320000000001</v>
      </c>
      <c r="AF787" s="5">
        <v>0</v>
      </c>
      <c r="AG787" s="5">
        <v>0</v>
      </c>
      <c r="AH787" s="32">
        <v>0</v>
      </c>
      <c r="AI787" s="32">
        <v>0</v>
      </c>
      <c r="AJ787" s="32">
        <v>1</v>
      </c>
      <c r="AK787" s="16"/>
      <c r="AL787" s="34">
        <f t="shared" si="540"/>
        <v>-0.39866797178025043</v>
      </c>
      <c r="AM787" s="34">
        <f t="shared" si="541"/>
        <v>-0.54596960252419469</v>
      </c>
      <c r="AN787" s="34">
        <f t="shared" si="542"/>
        <v>-0.58831169067152367</v>
      </c>
      <c r="AO787" s="34">
        <f t="shared" si="543"/>
        <v>-1.0728788613323645</v>
      </c>
      <c r="AP787" s="34">
        <f t="shared" si="544"/>
        <v>0.51226113358726888</v>
      </c>
      <c r="AQ787" s="34">
        <f t="shared" si="545"/>
        <v>-0.3929029539360685</v>
      </c>
      <c r="AR787" s="34">
        <f t="shared" si="546"/>
        <v>-0.41006830591335131</v>
      </c>
      <c r="AS787" s="34">
        <f t="shared" si="547"/>
        <v>-0.95991233330143277</v>
      </c>
      <c r="AT787" s="34">
        <f t="shared" si="548"/>
        <v>-0.15074875333706975</v>
      </c>
      <c r="AU787" s="34">
        <f t="shared" si="549"/>
        <v>3.3172292539043531E-2</v>
      </c>
      <c r="AV787" s="34">
        <f t="shared" si="550"/>
        <v>-0.64879765232385067</v>
      </c>
      <c r="AW787" s="34">
        <f t="shared" si="551"/>
        <v>0.35214888544074729</v>
      </c>
      <c r="AX787" s="34">
        <f t="shared" si="552"/>
        <v>-0.20200785050292994</v>
      </c>
      <c r="AY787" s="34">
        <f t="shared" si="553"/>
        <v>-0.21011422768154267</v>
      </c>
      <c r="AZ787" s="34">
        <f t="shared" si="554"/>
        <v>-3.335340312584063</v>
      </c>
      <c r="BA787" s="34">
        <f t="shared" si="555"/>
        <v>-0.17155201843303589</v>
      </c>
      <c r="BB787" s="34">
        <f t="shared" si="556"/>
        <v>0.2969725922547562</v>
      </c>
      <c r="BC787" s="34">
        <f t="shared" si="557"/>
        <v>-0.77976655493342495</v>
      </c>
      <c r="BD787" s="34">
        <f t="shared" si="558"/>
        <v>-4.4289083786988872</v>
      </c>
      <c r="BE787" s="34">
        <f t="shared" si="559"/>
        <v>-0.75360698156654748</v>
      </c>
      <c r="BF787" s="34">
        <f t="shared" si="560"/>
        <v>-1.0161597436814094</v>
      </c>
      <c r="BG787" s="34">
        <f t="shared" si="561"/>
        <v>0.55611688959121341</v>
      </c>
      <c r="BH787" s="34">
        <f t="shared" si="562"/>
        <v>-0.11506432621005545</v>
      </c>
      <c r="BI787" s="19">
        <f t="shared" si="569"/>
        <v>-0.38425555434687603</v>
      </c>
      <c r="BJ787" s="19">
        <f t="shared" si="570"/>
        <v>-0.21968843872759658</v>
      </c>
      <c r="BK787" s="19">
        <f t="shared" si="571"/>
        <v>-0.71278228667170274</v>
      </c>
      <c r="BL787" s="19">
        <f t="shared" si="572"/>
        <v>-0.2747083625586601</v>
      </c>
      <c r="BM787" s="19">
        <f t="shared" si="573"/>
        <v>-1.2944916508575248</v>
      </c>
      <c r="BN787" s="19">
        <f t="shared" si="574"/>
        <v>-0.60035753522354962</v>
      </c>
      <c r="BO787" s="19">
        <f t="shared" si="575"/>
        <v>-1.3520234294918936</v>
      </c>
      <c r="BP787" s="19">
        <f t="shared" si="576"/>
        <v>-0.3003379111415902</v>
      </c>
      <c r="BQ787" s="19">
        <f t="shared" si="577"/>
        <v>-0.5416473143810675</v>
      </c>
      <c r="BR787" s="19">
        <f t="shared" si="578"/>
        <v>-1.755510329019323E-2</v>
      </c>
      <c r="BS787" s="19">
        <f t="shared" si="579"/>
        <v>-0.24128217522394954</v>
      </c>
      <c r="BT787" s="19">
        <f>IF(AND('[1]Ponderación por derecho'!$B$13&lt;&gt;1,'[1]Ponderación por derecho'!$B$13&lt;&gt;0),"Error ponderación",IFERROR(IF(SUM($BI$1126:$BS$1126)=0,0,SUMPRODUCT($BI$1126:$BS$1126,BI787:BS787)),""))</f>
        <v>-0.90005666305853094</v>
      </c>
      <c r="BU787" s="34">
        <f t="shared" si="580"/>
        <v>-0.90419257929920793</v>
      </c>
      <c r="BV787" s="16">
        <f t="shared" si="581"/>
        <v>0</v>
      </c>
      <c r="BW787" s="34">
        <f t="shared" si="563"/>
        <v>2.3642961257159787E-2</v>
      </c>
      <c r="BX787" s="34">
        <f t="shared" si="564"/>
        <v>-4.083255788028433E-2</v>
      </c>
      <c r="BY787" s="34">
        <f t="shared" si="582"/>
        <v>0.73585719375712888</v>
      </c>
      <c r="BZ787" s="34">
        <f t="shared" si="583"/>
        <v>-0.23955586571133478</v>
      </c>
      <c r="CA787" s="19">
        <f t="shared" si="565"/>
        <v>-0.1830100915550906</v>
      </c>
      <c r="CB787" s="16"/>
      <c r="CC787" s="5">
        <f t="shared" si="566"/>
        <v>54125</v>
      </c>
      <c r="CD787" s="6">
        <f t="shared" si="567"/>
        <v>7.0196641266207019E-6</v>
      </c>
      <c r="CE787" s="19">
        <f t="shared" si="584"/>
        <v>0.20221948925766428</v>
      </c>
      <c r="CF787" s="4">
        <f t="shared" si="568"/>
        <v>1.4195128944455864E-6</v>
      </c>
      <c r="CG787" s="3">
        <f>IF('Ponderación por derecho'!$D$20="Error ponderación","",CF787/$CF$1127)</f>
        <v>9.5365240273075703E-7</v>
      </c>
      <c r="CH787" s="39"/>
    </row>
    <row r="788" spans="1:86" ht="18.95" customHeight="1">
      <c r="A788" s="7">
        <v>54128</v>
      </c>
      <c r="B788" s="7" t="s">
        <v>309</v>
      </c>
      <c r="C788" s="7" t="s">
        <v>341</v>
      </c>
      <c r="D788" s="5">
        <v>0</v>
      </c>
      <c r="E788" s="5">
        <v>663</v>
      </c>
      <c r="F788" s="5">
        <v>77.600759999999994</v>
      </c>
      <c r="G788" s="5">
        <v>59.448819999999998</v>
      </c>
      <c r="H788" s="5">
        <v>73.124750000000006</v>
      </c>
      <c r="I788" s="5">
        <v>19.2499</v>
      </c>
      <c r="J788" s="5">
        <v>30.244509999999998</v>
      </c>
      <c r="K788" s="85"/>
      <c r="L788" s="85">
        <v>1.2241000000000001E-3</v>
      </c>
      <c r="M788" s="85">
        <v>3.9076600000000003E-2</v>
      </c>
      <c r="N788" s="85">
        <v>0</v>
      </c>
      <c r="O788" s="85">
        <v>5.5040000000000004E-4</v>
      </c>
      <c r="P788" s="85">
        <v>7.9856000000000007E-3</v>
      </c>
      <c r="Q788" s="85">
        <v>0</v>
      </c>
      <c r="R788" s="85">
        <v>0</v>
      </c>
      <c r="S788" s="85">
        <v>0</v>
      </c>
      <c r="T788" s="5">
        <v>0.9431138</v>
      </c>
      <c r="U788" s="5">
        <v>0.18413170000000001</v>
      </c>
      <c r="V788" s="5">
        <v>0.82485030000000004</v>
      </c>
      <c r="W788" s="5">
        <v>0.70808389999999999</v>
      </c>
      <c r="X788" s="5">
        <v>0.78293409999999997</v>
      </c>
      <c r="Y788" s="5">
        <v>0.85479039999999995</v>
      </c>
      <c r="Z788" s="5">
        <v>3.125E-2</v>
      </c>
      <c r="AA788" s="5">
        <v>4.5248900000000002E-3</v>
      </c>
      <c r="AB788" s="5">
        <v>3.1674210000000001E-2</v>
      </c>
      <c r="AC788" s="5">
        <v>0.55630000000000002</v>
      </c>
      <c r="AD788" s="40">
        <v>0</v>
      </c>
      <c r="AE788" s="19" t="s">
        <v>1121</v>
      </c>
      <c r="AF788" s="5">
        <v>1</v>
      </c>
      <c r="AG788" s="5">
        <v>0</v>
      </c>
      <c r="AH788" s="32">
        <v>0</v>
      </c>
      <c r="AI788" s="32">
        <v>0</v>
      </c>
      <c r="AJ788" s="32">
        <v>0</v>
      </c>
      <c r="AK788" s="16"/>
      <c r="AL788" s="34">
        <f t="shared" si="540"/>
        <v>0.49715548142538091</v>
      </c>
      <c r="AM788" s="34">
        <f t="shared" si="541"/>
        <v>0.32444966827342708</v>
      </c>
      <c r="AN788" s="34">
        <f t="shared" si="542"/>
        <v>-0.15415491207612739</v>
      </c>
      <c r="AO788" s="34">
        <f t="shared" si="543"/>
        <v>-4.0224191211882122E-2</v>
      </c>
      <c r="AP788" s="34">
        <f t="shared" si="544"/>
        <v>0.4076077157343006</v>
      </c>
      <c r="AQ788" s="34" t="str">
        <f t="shared" si="545"/>
        <v/>
      </c>
      <c r="AR788" s="34">
        <f t="shared" si="546"/>
        <v>-0.56627651698895243</v>
      </c>
      <c r="AS788" s="34">
        <f t="shared" si="547"/>
        <v>-0.35191400116542843</v>
      </c>
      <c r="AT788" s="34">
        <f t="shared" si="548"/>
        <v>-0.15074875333706975</v>
      </c>
      <c r="AU788" s="34">
        <f t="shared" si="549"/>
        <v>-0.41594620514898994</v>
      </c>
      <c r="AV788" s="34">
        <f t="shared" si="550"/>
        <v>-0.45545243943040187</v>
      </c>
      <c r="AW788" s="34">
        <f t="shared" si="551"/>
        <v>-0.41165100414070804</v>
      </c>
      <c r="AX788" s="34">
        <f t="shared" si="552"/>
        <v>-0.20200785050292994</v>
      </c>
      <c r="AY788" s="34">
        <f t="shared" si="553"/>
        <v>-0.21011422768154267</v>
      </c>
      <c r="AZ788" s="34">
        <f t="shared" si="554"/>
        <v>1.9502329354559315E-2</v>
      </c>
      <c r="BA788" s="34">
        <f t="shared" si="555"/>
        <v>-0.20356926408948814</v>
      </c>
      <c r="BB788" s="34">
        <f t="shared" si="556"/>
        <v>0.59991349379316872</v>
      </c>
      <c r="BC788" s="34">
        <f t="shared" si="557"/>
        <v>0.84600622332222963</v>
      </c>
      <c r="BD788" s="34">
        <f t="shared" si="558"/>
        <v>-0.28910264950828912</v>
      </c>
      <c r="BE788" s="34">
        <f t="shared" si="559"/>
        <v>-0.10698251584667731</v>
      </c>
      <c r="BF788" s="34">
        <f t="shared" si="560"/>
        <v>-0.70351474567050498</v>
      </c>
      <c r="BG788" s="34">
        <f t="shared" si="561"/>
        <v>9.556790084988892E-2</v>
      </c>
      <c r="BH788" s="34">
        <f t="shared" si="562"/>
        <v>0.67448182161682468</v>
      </c>
      <c r="BI788" s="19">
        <f t="shared" si="569"/>
        <v>-0.17886208808280776</v>
      </c>
      <c r="BJ788" s="19">
        <f t="shared" si="570"/>
        <v>0.11936221502588112</v>
      </c>
      <c r="BK788" s="19">
        <f t="shared" si="571"/>
        <v>0.33041590119406067</v>
      </c>
      <c r="BL788" s="19">
        <f t="shared" si="572"/>
        <v>0.17320336404415559</v>
      </c>
      <c r="BM788" s="19">
        <f t="shared" si="573"/>
        <v>-9.9147046307659484E-2</v>
      </c>
      <c r="BN788" s="19">
        <f t="shared" si="574"/>
        <v>-2.1759824617232758E-2</v>
      </c>
      <c r="BO788" s="19">
        <f t="shared" si="575"/>
        <v>-0.14412428866601029</v>
      </c>
      <c r="BP788" s="19">
        <f t="shared" si="576"/>
        <v>0.1475738154612255</v>
      </c>
      <c r="BQ788" s="19">
        <f t="shared" si="577"/>
        <v>-0.13882449730888891</v>
      </c>
      <c r="BR788" s="19">
        <f t="shared" si="578"/>
        <v>0.12753638486457572</v>
      </c>
      <c r="BS788" s="19">
        <f t="shared" si="579"/>
        <v>0.32050769178688765</v>
      </c>
      <c r="BT788" s="19">
        <f>IF(AND('[1]Ponderación por derecho'!$B$13&lt;&gt;1,'[1]Ponderación por derecho'!$B$13&lt;&gt;0),"Error ponderación",IFERROR(IF(SUM($BI$1126:$BS$1126)=0,0,SUMPRODUCT($BI$1126:$BS$1126,BI788:BS788)),""))</f>
        <v>-5.4717648712998744E-2</v>
      </c>
      <c r="BU788" s="34">
        <f t="shared" si="580"/>
        <v>-5.01155389622586E-2</v>
      </c>
      <c r="BV788" s="16">
        <f t="shared" si="581"/>
        <v>0</v>
      </c>
      <c r="BW788" s="34">
        <f t="shared" si="563"/>
        <v>0.63594740687628293</v>
      </c>
      <c r="BX788" s="34">
        <f t="shared" si="564"/>
        <v>-4.9550489627895586E-2</v>
      </c>
      <c r="BY788" s="34" t="str">
        <f t="shared" si="582"/>
        <v/>
      </c>
      <c r="BZ788" s="34">
        <f t="shared" si="583"/>
        <v>-0.29319845862419369</v>
      </c>
      <c r="CA788" s="19">
        <f t="shared" si="565"/>
        <v>-0.22378292214474574</v>
      </c>
      <c r="CB788" s="16"/>
      <c r="CC788" s="5">
        <f t="shared" si="566"/>
        <v>54128</v>
      </c>
      <c r="CD788" s="6">
        <f t="shared" si="567"/>
        <v>9.6959110748948442E-5</v>
      </c>
      <c r="CE788" s="19">
        <f t="shared" si="584"/>
        <v>0.99134819735159119</v>
      </c>
      <c r="CF788" s="4">
        <f t="shared" si="568"/>
        <v>9.6120239657783332E-5</v>
      </c>
      <c r="CG788" s="3">
        <f>IF('Ponderación por derecho'!$D$20="Error ponderación","",CF788/$CF$1127)</f>
        <v>6.4575177766527177E-5</v>
      </c>
      <c r="CH788" s="39"/>
    </row>
    <row r="789" spans="1:86" ht="18.95" customHeight="1">
      <c r="A789" s="7">
        <v>54172</v>
      </c>
      <c r="B789" s="7" t="s">
        <v>309</v>
      </c>
      <c r="C789" s="7" t="s">
        <v>340</v>
      </c>
      <c r="D789" s="5">
        <v>0</v>
      </c>
      <c r="E789" s="5">
        <v>997</v>
      </c>
      <c r="F789" s="5">
        <v>61.269869999999997</v>
      </c>
      <c r="G789" s="5">
        <v>48.436990000000002</v>
      </c>
      <c r="H789" s="5">
        <v>69.999790000000004</v>
      </c>
      <c r="I789" s="5">
        <v>24.815560000000001</v>
      </c>
      <c r="J789" s="5">
        <v>12.476380000000001</v>
      </c>
      <c r="K789" s="85">
        <v>1.5662E-3</v>
      </c>
      <c r="L789" s="85">
        <v>1.9250999999999999E-3</v>
      </c>
      <c r="M789" s="85">
        <v>3.2360000000000002E-3</v>
      </c>
      <c r="N789" s="85">
        <v>0</v>
      </c>
      <c r="O789" s="85">
        <v>4.4990000000000004E-3</v>
      </c>
      <c r="P789" s="85">
        <v>1.2042000000000001E-3</v>
      </c>
      <c r="Q789" s="85">
        <v>7.2637999999999999E-3</v>
      </c>
      <c r="R789" s="85">
        <v>1.2734000000000001E-3</v>
      </c>
      <c r="S789" s="85">
        <v>4.1535000000000001E-3</v>
      </c>
      <c r="T789" s="5">
        <v>0.94715450000000001</v>
      </c>
      <c r="U789" s="5">
        <v>0.1737805</v>
      </c>
      <c r="V789" s="5">
        <v>0.77032520000000004</v>
      </c>
      <c r="W789" s="5">
        <v>0.4745935</v>
      </c>
      <c r="X789" s="5">
        <v>0.79065039999999998</v>
      </c>
      <c r="Y789" s="5">
        <v>0.84146339999999997</v>
      </c>
      <c r="Z789" s="5">
        <v>0.20036100000000001</v>
      </c>
      <c r="AA789" s="5">
        <v>0</v>
      </c>
      <c r="AB789" s="5">
        <v>0</v>
      </c>
      <c r="AC789" s="5">
        <v>0.57620000000000005</v>
      </c>
      <c r="AD789" s="40">
        <v>120236.00802407222</v>
      </c>
      <c r="AE789" s="19">
        <v>0.69433959999999995</v>
      </c>
      <c r="AF789" s="5">
        <v>1</v>
      </c>
      <c r="AG789" s="5">
        <v>0</v>
      </c>
      <c r="AH789" s="32">
        <v>0</v>
      </c>
      <c r="AI789" s="32">
        <v>0</v>
      </c>
      <c r="AJ789" s="32">
        <v>0</v>
      </c>
      <c r="AK789" s="16"/>
      <c r="AL789" s="34">
        <f t="shared" si="540"/>
        <v>-0.49972937304933301</v>
      </c>
      <c r="AM789" s="34">
        <f t="shared" si="541"/>
        <v>-0.78169877961273926</v>
      </c>
      <c r="AN789" s="34">
        <f t="shared" si="542"/>
        <v>-0.52991172162774947</v>
      </c>
      <c r="AO789" s="34">
        <f t="shared" si="543"/>
        <v>0.45654146646166593</v>
      </c>
      <c r="AP789" s="34">
        <f t="shared" si="544"/>
        <v>-0.93441664454244777</v>
      </c>
      <c r="AQ789" s="34">
        <f t="shared" si="545"/>
        <v>-0.34859824236716136</v>
      </c>
      <c r="AR789" s="34">
        <f t="shared" si="546"/>
        <v>-0.54174321144519733</v>
      </c>
      <c r="AS789" s="34">
        <f t="shared" si="547"/>
        <v>-0.90956295278234689</v>
      </c>
      <c r="AT789" s="34">
        <f t="shared" si="548"/>
        <v>-0.15074875333706975</v>
      </c>
      <c r="AU789" s="34">
        <f t="shared" si="549"/>
        <v>-0.31563457200811113</v>
      </c>
      <c r="AV789" s="34">
        <f t="shared" si="550"/>
        <v>-0.61964188376966678</v>
      </c>
      <c r="AW789" s="34">
        <f t="shared" si="551"/>
        <v>-0.2081551859363508</v>
      </c>
      <c r="AX789" s="34">
        <f t="shared" si="552"/>
        <v>-0.16134117412674767</v>
      </c>
      <c r="AY789" s="34">
        <f t="shared" si="553"/>
        <v>-4.8850650337020733E-2</v>
      </c>
      <c r="AZ789" s="34">
        <f t="shared" si="554"/>
        <v>8.96988283270896E-2</v>
      </c>
      <c r="BA789" s="34">
        <f t="shared" si="555"/>
        <v>-0.30196219620333481</v>
      </c>
      <c r="BB789" s="34">
        <f t="shared" si="556"/>
        <v>-0.73753441844151746</v>
      </c>
      <c r="BC789" s="34">
        <f t="shared" si="557"/>
        <v>-1.7614410033561607</v>
      </c>
      <c r="BD789" s="34">
        <f t="shared" si="558"/>
        <v>-0.19662775213089226</v>
      </c>
      <c r="BE789" s="34">
        <f t="shared" si="559"/>
        <v>-0.31075368506353751</v>
      </c>
      <c r="BF789" s="34">
        <f t="shared" si="560"/>
        <v>0.98837991860540098</v>
      </c>
      <c r="BG789" s="34">
        <f t="shared" si="561"/>
        <v>-0.258133953880894</v>
      </c>
      <c r="BH789" s="34">
        <f t="shared" si="562"/>
        <v>-0.11506432621005545</v>
      </c>
      <c r="BI789" s="19">
        <f t="shared" si="569"/>
        <v>-0.39349072006608182</v>
      </c>
      <c r="BJ789" s="19">
        <f t="shared" si="570"/>
        <v>-0.68699213649981805</v>
      </c>
      <c r="BK789" s="19">
        <f t="shared" si="571"/>
        <v>-1.0569111097292803</v>
      </c>
      <c r="BL789" s="19">
        <f t="shared" si="572"/>
        <v>-0.32523906319320139</v>
      </c>
      <c r="BM789" s="19">
        <f t="shared" si="573"/>
        <v>-0.48222632289381706</v>
      </c>
      <c r="BN789" s="19">
        <f t="shared" si="574"/>
        <v>-0.47670831396084573</v>
      </c>
      <c r="BO789" s="19">
        <f t="shared" si="575"/>
        <v>0.11269503628413491</v>
      </c>
      <c r="BP789" s="19">
        <f t="shared" si="576"/>
        <v>-0.33053527358804036</v>
      </c>
      <c r="BQ789" s="19">
        <f t="shared" si="577"/>
        <v>0.14659996507301576</v>
      </c>
      <c r="BR789" s="19">
        <f t="shared" si="578"/>
        <v>-0.26890465908908262</v>
      </c>
      <c r="BS789" s="19">
        <f t="shared" si="579"/>
        <v>-0.22121478319880306</v>
      </c>
      <c r="BT789" s="19">
        <f>IF(AND('[1]Ponderación por derecho'!$B$13&lt;&gt;1,'[1]Ponderación por derecho'!$B$13&lt;&gt;0),"Error ponderación",IFERROR(IF(SUM($BI$1126:$BS$1126)=0,0,SUMPRODUCT($BI$1126:$BS$1126,BI789:BS789)),""))</f>
        <v>-0.22406340334614988</v>
      </c>
      <c r="BU789" s="34">
        <f t="shared" si="580"/>
        <v>-0.22121177190104699</v>
      </c>
      <c r="BV789" s="16">
        <f t="shared" si="581"/>
        <v>0</v>
      </c>
      <c r="BW789" s="34">
        <f t="shared" si="563"/>
        <v>0.9240055266829158</v>
      </c>
      <c r="BX789" s="34">
        <f t="shared" si="564"/>
        <v>-4.2780992062238107E-2</v>
      </c>
      <c r="BY789" s="34">
        <f t="shared" si="582"/>
        <v>0.10062715690699604</v>
      </c>
      <c r="BZ789" s="34">
        <f t="shared" si="583"/>
        <v>-0.32728389717589129</v>
      </c>
      <c r="CA789" s="19">
        <f t="shared" si="565"/>
        <v>-0.24969068939045097</v>
      </c>
      <c r="CB789" s="16"/>
      <c r="CC789" s="5">
        <f t="shared" si="566"/>
        <v>54172</v>
      </c>
      <c r="CD789" s="6">
        <f t="shared" si="567"/>
        <v>1.4580427363001749E-4</v>
      </c>
      <c r="CE789" s="19">
        <f t="shared" si="584"/>
        <v>0.80720606966704767</v>
      </c>
      <c r="CF789" s="4">
        <f t="shared" si="568"/>
        <v>1.1769409465754518E-4</v>
      </c>
      <c r="CG789" s="3">
        <f>IF('Ponderación por derecho'!$D$20="Error ponderación","",CF789/$CF$1127)</f>
        <v>7.906885284140089E-5</v>
      </c>
      <c r="CH789" s="39"/>
    </row>
    <row r="790" spans="1:86" ht="18.95" customHeight="1">
      <c r="A790" s="7">
        <v>54174</v>
      </c>
      <c r="B790" s="7" t="s">
        <v>309</v>
      </c>
      <c r="C790" s="7" t="s">
        <v>339</v>
      </c>
      <c r="D790" s="5">
        <v>0</v>
      </c>
      <c r="E790" s="5">
        <v>330</v>
      </c>
      <c r="F790" s="5">
        <v>77.839309999999998</v>
      </c>
      <c r="G790" s="5">
        <v>56.903480000000002</v>
      </c>
      <c r="H790" s="5">
        <v>72.520099999999999</v>
      </c>
      <c r="I790" s="5">
        <v>34.6068</v>
      </c>
      <c r="J790" s="5">
        <v>30.214479999999998</v>
      </c>
      <c r="K790" s="85">
        <v>2.366E-3</v>
      </c>
      <c r="L790" s="85">
        <v>1.5100000000000001E-3</v>
      </c>
      <c r="M790" s="85"/>
      <c r="N790" s="85"/>
      <c r="O790" s="85">
        <v>0</v>
      </c>
      <c r="P790" s="85">
        <v>5.0534999999999998E-3</v>
      </c>
      <c r="Q790" s="85">
        <v>1.00675E-2</v>
      </c>
      <c r="R790" s="85">
        <v>4.1742999999999997E-3</v>
      </c>
      <c r="S790" s="85">
        <v>3.1169000000000001E-3</v>
      </c>
      <c r="T790" s="5">
        <v>0.96899219999999997</v>
      </c>
      <c r="U790" s="5">
        <v>0.13178290000000001</v>
      </c>
      <c r="V790" s="5">
        <v>0.84496119999999997</v>
      </c>
      <c r="W790" s="5">
        <v>0.69767440000000003</v>
      </c>
      <c r="X790" s="5">
        <v>0.84496119999999997</v>
      </c>
      <c r="Y790" s="5">
        <v>0.89534879999999994</v>
      </c>
      <c r="Z790" s="5">
        <v>0.13207550000000001</v>
      </c>
      <c r="AA790" s="5">
        <v>4.5454500000000004E-3</v>
      </c>
      <c r="AB790" s="5">
        <v>0</v>
      </c>
      <c r="AC790" s="5">
        <v>0.54830000000000001</v>
      </c>
      <c r="AD790" s="40">
        <v>619272.4242424242</v>
      </c>
      <c r="AE790" s="19">
        <v>0.75377360000000004</v>
      </c>
      <c r="AF790" s="5">
        <v>1</v>
      </c>
      <c r="AG790" s="5">
        <v>0</v>
      </c>
      <c r="AH790" s="32">
        <v>0</v>
      </c>
      <c r="AI790" s="32">
        <v>0</v>
      </c>
      <c r="AJ790" s="32">
        <v>0</v>
      </c>
      <c r="AK790" s="16"/>
      <c r="AL790" s="34">
        <f t="shared" si="540"/>
        <v>0.51171726477184565</v>
      </c>
      <c r="AM790" s="34">
        <f t="shared" si="541"/>
        <v>6.8767925062482943E-2</v>
      </c>
      <c r="AN790" s="34">
        <f t="shared" si="542"/>
        <v>-0.22686027627131411</v>
      </c>
      <c r="AO790" s="34">
        <f t="shared" si="543"/>
        <v>1.3304632974825241</v>
      </c>
      <c r="AP790" s="34">
        <f t="shared" si="544"/>
        <v>0.40533955405723548</v>
      </c>
      <c r="AQ790" s="34">
        <f t="shared" si="545"/>
        <v>-0.32597347649255282</v>
      </c>
      <c r="AR790" s="34">
        <f t="shared" si="546"/>
        <v>-0.55627070806604284</v>
      </c>
      <c r="AS790" s="34" t="str">
        <f t="shared" si="547"/>
        <v/>
      </c>
      <c r="AT790" s="34" t="str">
        <f t="shared" si="548"/>
        <v/>
      </c>
      <c r="AU790" s="34">
        <f t="shared" si="549"/>
        <v>-0.42992876172112682</v>
      </c>
      <c r="AV790" s="34">
        <f t="shared" si="550"/>
        <v>-0.5264436609697829</v>
      </c>
      <c r="AW790" s="34">
        <f t="shared" si="551"/>
        <v>-0.1296093524195199</v>
      </c>
      <c r="AX790" s="34">
        <f t="shared" si="552"/>
        <v>-6.8699457855609727E-2</v>
      </c>
      <c r="AY790" s="34">
        <f t="shared" si="553"/>
        <v>-8.909762861445697E-2</v>
      </c>
      <c r="AZ790" s="34">
        <f t="shared" si="554"/>
        <v>0.4690712354873387</v>
      </c>
      <c r="BA790" s="34">
        <f t="shared" si="555"/>
        <v>-0.7011687621806596</v>
      </c>
      <c r="BB790" s="34">
        <f t="shared" si="556"/>
        <v>1.0932143995807868</v>
      </c>
      <c r="BC790" s="34">
        <f t="shared" si="557"/>
        <v>0.72976066502043824</v>
      </c>
      <c r="BD790" s="34">
        <f t="shared" si="558"/>
        <v>0.45425228836576026</v>
      </c>
      <c r="BE790" s="34">
        <f t="shared" si="559"/>
        <v>0.51315949582625109</v>
      </c>
      <c r="BF790" s="34">
        <f t="shared" si="560"/>
        <v>0.30520807823184537</v>
      </c>
      <c r="BG790" s="34">
        <f t="shared" si="561"/>
        <v>9.7175036080417165E-2</v>
      </c>
      <c r="BH790" s="34">
        <f t="shared" si="562"/>
        <v>-0.11506432621005545</v>
      </c>
      <c r="BI790" s="19">
        <f t="shared" si="569"/>
        <v>-0.41800083831484214</v>
      </c>
      <c r="BJ790" s="19">
        <f t="shared" si="570"/>
        <v>0.20190387219240899</v>
      </c>
      <c r="BK790" s="19">
        <f t="shared" si="571"/>
        <v>0.62073896489614189</v>
      </c>
      <c r="BL790" s="19">
        <f t="shared" si="572"/>
        <v>0.51171726477184565</v>
      </c>
      <c r="BM790" s="19">
        <f t="shared" si="573"/>
        <v>0.14322102690062299</v>
      </c>
      <c r="BN790" s="19">
        <f t="shared" si="574"/>
        <v>0.16614436654277129</v>
      </c>
      <c r="BO790" s="19">
        <f t="shared" si="575"/>
        <v>0.55664172685011437</v>
      </c>
      <c r="BP790" s="19">
        <f t="shared" si="576"/>
        <v>0.22150890345811797</v>
      </c>
      <c r="BQ790" s="19">
        <f t="shared" si="577"/>
        <v>0.24260923812974466</v>
      </c>
      <c r="BR790" s="19">
        <f t="shared" si="578"/>
        <v>0.17326489074593532</v>
      </c>
      <c r="BS790" s="19">
        <f t="shared" si="579"/>
        <v>0.10251843664911107</v>
      </c>
      <c r="BT790" s="19">
        <f>IF(AND('[1]Ponderación por derecho'!$B$13&lt;&gt;1,'[1]Ponderación por derecho'!$B$13&lt;&gt;0),"Error ponderación",IFERROR(IF(SUM($BI$1126:$BS$1126)=0,0,SUMPRODUCT($BI$1126:$BS$1126,BI790:BS790)),""))</f>
        <v>0.36854494782637037</v>
      </c>
      <c r="BU790" s="34">
        <f t="shared" si="580"/>
        <v>0.37752220116683244</v>
      </c>
      <c r="BV790" s="16">
        <f t="shared" si="581"/>
        <v>0</v>
      </c>
      <c r="BW790" s="34">
        <f t="shared" si="563"/>
        <v>0.52014514765753617</v>
      </c>
      <c r="BX790" s="34">
        <f t="shared" si="564"/>
        <v>-1.4684368926777555E-2</v>
      </c>
      <c r="BY790" s="34">
        <f t="shared" si="582"/>
        <v>0.3461456464926651</v>
      </c>
      <c r="BZ790" s="34">
        <f t="shared" si="583"/>
        <v>-0.28386880840780787</v>
      </c>
      <c r="CA790" s="19">
        <f t="shared" si="565"/>
        <v>-0.21669161229044054</v>
      </c>
      <c r="CB790" s="16"/>
      <c r="CC790" s="5">
        <f t="shared" si="566"/>
        <v>54174</v>
      </c>
      <c r="CD790" s="6">
        <f t="shared" si="567"/>
        <v>4.8260190870517324E-5</v>
      </c>
      <c r="CE790" s="19">
        <f t="shared" si="584"/>
        <v>1.4020301821334489</v>
      </c>
      <c r="CF790" s="4">
        <f t="shared" si="568"/>
        <v>6.7662244195986407E-5</v>
      </c>
      <c r="CG790" s="3">
        <f>IF('Ponderación por derecho'!$D$20="Error ponderación","",CF790/$CF$1127)</f>
        <v>4.5456622482361758E-5</v>
      </c>
      <c r="CH790" s="39"/>
    </row>
    <row r="791" spans="1:86" ht="18.95" customHeight="1">
      <c r="A791" s="7">
        <v>54206</v>
      </c>
      <c r="B791" s="7" t="s">
        <v>309</v>
      </c>
      <c r="C791" s="7" t="s">
        <v>338</v>
      </c>
      <c r="D791" s="5">
        <v>0</v>
      </c>
      <c r="E791" s="5">
        <v>7199</v>
      </c>
      <c r="F791" s="5">
        <v>73.173180000000002</v>
      </c>
      <c r="G791" s="5">
        <v>66.736760000000004</v>
      </c>
      <c r="H791" s="5">
        <v>72.820269999999994</v>
      </c>
      <c r="I791" s="5">
        <v>16.522680000000001</v>
      </c>
      <c r="J791" s="5">
        <v>25.331469999999999</v>
      </c>
      <c r="K791" s="85">
        <v>3.6657E-3</v>
      </c>
      <c r="L791" s="85">
        <v>5.3086000000000001E-3</v>
      </c>
      <c r="M791" s="85">
        <v>5.5979500000000001E-2</v>
      </c>
      <c r="N791" s="85">
        <v>0</v>
      </c>
      <c r="O791" s="85">
        <v>1.2145000000000001E-3</v>
      </c>
      <c r="P791" s="85">
        <v>1.30067E-2</v>
      </c>
      <c r="Q791" s="85">
        <v>3.636E-4</v>
      </c>
      <c r="R791" s="85">
        <v>6.378E-4</v>
      </c>
      <c r="S791" s="85">
        <v>1.154E-4</v>
      </c>
      <c r="T791" s="5">
        <v>0.92244749999999998</v>
      </c>
      <c r="U791" s="5">
        <v>0.43294199999999999</v>
      </c>
      <c r="V791" s="5">
        <v>0.85707929999999999</v>
      </c>
      <c r="W791" s="5">
        <v>0.78557460000000001</v>
      </c>
      <c r="X791" s="5">
        <v>0.86250450000000001</v>
      </c>
      <c r="Y791" s="5">
        <v>0.87771250000000001</v>
      </c>
      <c r="Z791" s="5">
        <v>2.0408200000000001E-2</v>
      </c>
      <c r="AA791" s="5">
        <v>1.208501E-2</v>
      </c>
      <c r="AB791" s="5">
        <v>5.5562999999999999E-4</v>
      </c>
      <c r="AC791" s="5">
        <v>0.4713</v>
      </c>
      <c r="AD791" s="40">
        <v>4180.8237255174326</v>
      </c>
      <c r="AE791" s="19">
        <v>0.84811320000000001</v>
      </c>
      <c r="AF791" s="5">
        <v>0</v>
      </c>
      <c r="AG791" s="5">
        <v>0</v>
      </c>
      <c r="AH791" s="32">
        <v>0</v>
      </c>
      <c r="AI791" s="32">
        <v>0</v>
      </c>
      <c r="AJ791" s="32">
        <v>0</v>
      </c>
      <c r="AK791" s="16"/>
      <c r="AL791" s="34">
        <f t="shared" si="540"/>
        <v>0.22688316656837396</v>
      </c>
      <c r="AM791" s="34">
        <f t="shared" si="541"/>
        <v>1.0565299418780429</v>
      </c>
      <c r="AN791" s="34">
        <f t="shared" si="542"/>
        <v>-0.19076671938639134</v>
      </c>
      <c r="AO791" s="34">
        <f t="shared" si="543"/>
        <v>-0.28364352277731247</v>
      </c>
      <c r="AP791" s="34">
        <f t="shared" si="544"/>
        <v>3.6526495425012281E-2</v>
      </c>
      <c r="AQ791" s="34">
        <f t="shared" si="545"/>
        <v>-0.28920752474558009</v>
      </c>
      <c r="AR791" s="34">
        <f t="shared" si="546"/>
        <v>-0.42332889003678748</v>
      </c>
      <c r="AS791" s="34">
        <f t="shared" si="547"/>
        <v>-8.891939548679556E-2</v>
      </c>
      <c r="AT791" s="34">
        <f t="shared" si="548"/>
        <v>-0.15074875333706975</v>
      </c>
      <c r="AU791" s="34">
        <f t="shared" si="549"/>
        <v>-0.39907517350008714</v>
      </c>
      <c r="AV791" s="34">
        <f t="shared" si="550"/>
        <v>-0.33388290821680533</v>
      </c>
      <c r="AW791" s="34">
        <f t="shared" si="551"/>
        <v>-0.40146472705445779</v>
      </c>
      <c r="AX791" s="34">
        <f t="shared" si="552"/>
        <v>-0.1816393832556164</v>
      </c>
      <c r="AY791" s="34">
        <f t="shared" si="553"/>
        <v>-0.20563371321770307</v>
      </c>
      <c r="AZ791" s="34">
        <f t="shared" si="554"/>
        <v>-0.33952009416512824</v>
      </c>
      <c r="BA791" s="34">
        <f t="shared" si="555"/>
        <v>2.1614874401695165</v>
      </c>
      <c r="BB791" s="34">
        <f t="shared" si="556"/>
        <v>1.3904596599333801</v>
      </c>
      <c r="BC791" s="34">
        <f t="shared" si="557"/>
        <v>1.7113647597261556</v>
      </c>
      <c r="BD791" s="34">
        <f t="shared" si="558"/>
        <v>0.66449746638642937</v>
      </c>
      <c r="BE791" s="34">
        <f t="shared" si="559"/>
        <v>0.24349869657215747</v>
      </c>
      <c r="BF791" s="34">
        <f t="shared" si="560"/>
        <v>-0.81198305093241296</v>
      </c>
      <c r="BG791" s="34">
        <f t="shared" si="561"/>
        <v>0.68652778407075976</v>
      </c>
      <c r="BH791" s="34">
        <f t="shared" si="562"/>
        <v>-0.10121408255387432</v>
      </c>
      <c r="BI791" s="19">
        <f t="shared" si="569"/>
        <v>0.56050439867918167</v>
      </c>
      <c r="BJ791" s="19">
        <f t="shared" si="570"/>
        <v>0.67455357059154508</v>
      </c>
      <c r="BK791" s="19">
        <f t="shared" si="571"/>
        <v>0.61644284360257806</v>
      </c>
      <c r="BL791" s="19">
        <f t="shared" si="572"/>
        <v>3.8067206615652105E-2</v>
      </c>
      <c r="BM791" s="19">
        <f t="shared" si="573"/>
        <v>0.10064959610378484</v>
      </c>
      <c r="BN791" s="19">
        <f t="shared" si="574"/>
        <v>4.5499651641242034E-2</v>
      </c>
      <c r="BO791" s="19">
        <f t="shared" si="575"/>
        <v>-0.34154278133229948</v>
      </c>
      <c r="BP791" s="19">
        <f t="shared" si="576"/>
        <v>2.2621891656378776E-2</v>
      </c>
      <c r="BQ791" s="19">
        <f t="shared" si="577"/>
        <v>-0.26357786586058068</v>
      </c>
      <c r="BR791" s="19">
        <f t="shared" si="578"/>
        <v>0.23592574580714354</v>
      </c>
      <c r="BS791" s="19">
        <f t="shared" si="579"/>
        <v>-2.6654876401067812E-2</v>
      </c>
      <c r="BT791" s="19">
        <f>IF(AND('[1]Ponderación por derecho'!$B$13&lt;&gt;1,'[1]Ponderación por derecho'!$B$13&lt;&gt;0),"Error ponderación",IFERROR(IF(SUM($BI$1126:$BS$1126)=0,0,SUMPRODUCT($BI$1126:$BS$1126,BI791:BS791)),""))</f>
        <v>-2.2210781055468115E-2</v>
      </c>
      <c r="BU791" s="34">
        <f t="shared" si="580"/>
        <v>-1.7272657173508711E-2</v>
      </c>
      <c r="BV791" s="16">
        <f t="shared" si="581"/>
        <v>0</v>
      </c>
      <c r="BW791" s="34">
        <f t="shared" si="563"/>
        <v>-0.59445159732290087</v>
      </c>
      <c r="BX791" s="34">
        <f t="shared" si="564"/>
        <v>-4.9315101939153734E-2</v>
      </c>
      <c r="BY791" s="34">
        <f t="shared" si="582"/>
        <v>0.73585719375712888</v>
      </c>
      <c r="BZ791" s="34">
        <f t="shared" si="583"/>
        <v>-3.0696831498358074E-2</v>
      </c>
      <c r="CA791" s="19">
        <f t="shared" si="565"/>
        <v>-2.4259860504210001E-2</v>
      </c>
      <c r="CB791" s="16"/>
      <c r="CC791" s="5">
        <f t="shared" si="566"/>
        <v>54206</v>
      </c>
      <c r="CD791" s="6">
        <f t="shared" si="567"/>
        <v>1.0528033759904672E-3</v>
      </c>
      <c r="CE791" s="19">
        <f t="shared" si="584"/>
        <v>0.9629601502154419</v>
      </c>
      <c r="CF791" s="4">
        <f t="shared" si="568"/>
        <v>1.0138076970911047E-3</v>
      </c>
      <c r="CG791" s="3">
        <f>IF('Ponderación por derecho'!$D$20="Error ponderación","",CF791/$CF$1127)</f>
        <v>6.8109289462669846E-4</v>
      </c>
      <c r="CH791" s="39"/>
    </row>
    <row r="792" spans="1:86" ht="18.95" customHeight="1">
      <c r="A792" s="7">
        <v>54223</v>
      </c>
      <c r="B792" s="7" t="s">
        <v>309</v>
      </c>
      <c r="C792" s="7" t="s">
        <v>337</v>
      </c>
      <c r="D792" s="5">
        <v>0</v>
      </c>
      <c r="E792" s="5">
        <v>562</v>
      </c>
      <c r="F792" s="5">
        <v>76.613680000000002</v>
      </c>
      <c r="G792" s="5">
        <v>62.899949999999997</v>
      </c>
      <c r="H792" s="5">
        <v>78.694760000000002</v>
      </c>
      <c r="I792" s="5">
        <v>6.0944649999999996</v>
      </c>
      <c r="J792" s="5">
        <v>26.358560000000001</v>
      </c>
      <c r="K792" s="85">
        <v>4.1678000000000002E-3</v>
      </c>
      <c r="L792" s="85">
        <v>1.5211000000000001E-2</v>
      </c>
      <c r="M792" s="85">
        <v>3.9317100000000001E-2</v>
      </c>
      <c r="N792" s="85">
        <v>0</v>
      </c>
      <c r="O792" s="85">
        <v>2.5381899999999999E-2</v>
      </c>
      <c r="P792" s="85">
        <v>2.4768800000000001E-2</v>
      </c>
      <c r="Q792" s="85">
        <v>1.9749800000000001E-2</v>
      </c>
      <c r="R792" s="85">
        <v>4.9021999999999998E-3</v>
      </c>
      <c r="S792" s="85">
        <v>1.7177E-3</v>
      </c>
      <c r="T792" s="5">
        <v>0.94042550000000003</v>
      </c>
      <c r="U792" s="5">
        <v>0.3</v>
      </c>
      <c r="V792" s="5">
        <v>0.76808509999999997</v>
      </c>
      <c r="W792" s="5">
        <v>0.56595740000000005</v>
      </c>
      <c r="X792" s="5">
        <v>0.81063830000000003</v>
      </c>
      <c r="Y792" s="5">
        <v>0.8553191</v>
      </c>
      <c r="Z792" s="5">
        <v>0.13939389999999999</v>
      </c>
      <c r="AA792" s="5">
        <v>0</v>
      </c>
      <c r="AB792" s="5">
        <v>0</v>
      </c>
      <c r="AC792" s="5">
        <v>0.5181</v>
      </c>
      <c r="AD792" s="40">
        <v>100032.33096085409</v>
      </c>
      <c r="AE792" s="19">
        <v>0.73679240000000001</v>
      </c>
      <c r="AF792" s="5">
        <v>1</v>
      </c>
      <c r="AG792" s="5">
        <v>0</v>
      </c>
      <c r="AH792" s="32">
        <v>1</v>
      </c>
      <c r="AI792" s="32">
        <v>0</v>
      </c>
      <c r="AJ792" s="32">
        <v>0</v>
      </c>
      <c r="AK792" s="16"/>
      <c r="AL792" s="34">
        <f t="shared" si="540"/>
        <v>0.43690125754934644</v>
      </c>
      <c r="AM792" s="34">
        <f t="shared" si="541"/>
        <v>0.6711188497767181</v>
      </c>
      <c r="AN792" s="34">
        <f t="shared" si="542"/>
        <v>0.51560380060199595</v>
      </c>
      <c r="AO792" s="34">
        <f t="shared" si="543"/>
        <v>-1.2144188634981181</v>
      </c>
      <c r="AP792" s="34">
        <f t="shared" si="544"/>
        <v>0.11410245869163894</v>
      </c>
      <c r="AQ792" s="34">
        <f t="shared" si="545"/>
        <v>-0.27500410520864471</v>
      </c>
      <c r="AR792" s="34">
        <f t="shared" si="546"/>
        <v>-7.6768826104576068E-2</v>
      </c>
      <c r="AS792" s="34">
        <f t="shared" si="547"/>
        <v>-0.34817202773686229</v>
      </c>
      <c r="AT792" s="34">
        <f t="shared" si="548"/>
        <v>-0.15074875333706975</v>
      </c>
      <c r="AU792" s="34">
        <f t="shared" si="549"/>
        <v>0.21488201709123012</v>
      </c>
      <c r="AV792" s="34">
        <f t="shared" si="550"/>
        <v>-4.9102086666259911E-2</v>
      </c>
      <c r="AW792" s="34">
        <f t="shared" si="551"/>
        <v>0.14164089684395767</v>
      </c>
      <c r="AX792" s="34">
        <f t="shared" si="552"/>
        <v>-4.545360130289805E-2</v>
      </c>
      <c r="AY792" s="34">
        <f t="shared" si="553"/>
        <v>-0.14342289583979828</v>
      </c>
      <c r="AZ792" s="34">
        <f t="shared" si="554"/>
        <v>-2.7199788641790609E-2</v>
      </c>
      <c r="BA792" s="34">
        <f t="shared" si="555"/>
        <v>0.89781238982955613</v>
      </c>
      <c r="BB792" s="34">
        <f t="shared" si="556"/>
        <v>-0.79248190259463269</v>
      </c>
      <c r="BC792" s="34">
        <f t="shared" si="557"/>
        <v>-0.74115688172408523</v>
      </c>
      <c r="BD792" s="34">
        <f t="shared" si="558"/>
        <v>4.2914386107599553E-2</v>
      </c>
      <c r="BE792" s="34">
        <f t="shared" si="559"/>
        <v>-9.8898639718143944E-2</v>
      </c>
      <c r="BF792" s="34">
        <f t="shared" si="560"/>
        <v>0.37842603514202117</v>
      </c>
      <c r="BG792" s="34">
        <f t="shared" si="561"/>
        <v>-0.258133953880894</v>
      </c>
      <c r="BH792" s="34">
        <f t="shared" si="562"/>
        <v>-0.11506432621005545</v>
      </c>
      <c r="BI792" s="19">
        <f t="shared" si="569"/>
        <v>0.37947069507430248</v>
      </c>
      <c r="BJ792" s="19">
        <f t="shared" si="570"/>
        <v>-6.6043959640830208E-2</v>
      </c>
      <c r="BK792" s="19">
        <f t="shared" si="571"/>
        <v>-0.21747588397053366</v>
      </c>
      <c r="BL792" s="19">
        <f t="shared" si="572"/>
        <v>0.14307625210613834</v>
      </c>
      <c r="BM792" s="19">
        <f t="shared" si="573"/>
        <v>0.12396628729682287</v>
      </c>
      <c r="BN792" s="19">
        <f t="shared" si="574"/>
        <v>9.6300177054980854E-2</v>
      </c>
      <c r="BO792" s="19">
        <f t="shared" si="575"/>
        <v>-0.36665925176531694</v>
      </c>
      <c r="BP792" s="19">
        <f t="shared" si="576"/>
        <v>0.1957238281232242</v>
      </c>
      <c r="BQ792" s="19">
        <f t="shared" si="577"/>
        <v>0.22396813228385645</v>
      </c>
      <c r="BR792" s="19">
        <f t="shared" si="578"/>
        <v>1.1781469276218056E-2</v>
      </c>
      <c r="BS792" s="19">
        <f t="shared" si="579"/>
        <v>5.9471345166497568E-2</v>
      </c>
      <c r="BT792" s="19">
        <f>IF(AND('[1]Ponderación por derecho'!$B$13&lt;&gt;1,'[1]Ponderación por derecho'!$B$13&lt;&gt;0),"Error ponderación",IFERROR(IF(SUM($BI$1126:$BS$1126)=0,0,SUMPRODUCT($BI$1126:$BS$1126,BI792:BS792)),""))</f>
        <v>-0.16764836469433025</v>
      </c>
      <c r="BU792" s="34">
        <f t="shared" si="580"/>
        <v>-0.16421358723835969</v>
      </c>
      <c r="BV792" s="16">
        <f t="shared" si="581"/>
        <v>0</v>
      </c>
      <c r="BW792" s="34">
        <f t="shared" si="563"/>
        <v>8.2991619106767361E-2</v>
      </c>
      <c r="BX792" s="34">
        <f t="shared" si="564"/>
        <v>-4.3918494420678043E-2</v>
      </c>
      <c r="BY792" s="34">
        <f t="shared" si="582"/>
        <v>0.27599727055713724</v>
      </c>
      <c r="BZ792" s="34">
        <f t="shared" si="583"/>
        <v>-0.10502346508107552</v>
      </c>
      <c r="CA792" s="19">
        <f t="shared" si="565"/>
        <v>-8.0754281724498417E-2</v>
      </c>
      <c r="CB792" s="16"/>
      <c r="CC792" s="5">
        <f t="shared" si="566"/>
        <v>54223</v>
      </c>
      <c r="CD792" s="6">
        <f t="shared" si="567"/>
        <v>8.2188567482517378E-5</v>
      </c>
      <c r="CE792" s="19">
        <f t="shared" si="584"/>
        <v>1.3355567861551441</v>
      </c>
      <c r="CF792" s="4">
        <f t="shared" si="568"/>
        <v>1.0976749904564608E-4</v>
      </c>
      <c r="CG792" s="3">
        <f>IF('Ponderación por derecho'!$D$20="Error ponderación","",CF792/$CF$1127)</f>
        <v>7.3743633901621544E-5</v>
      </c>
      <c r="CH792" s="39"/>
    </row>
    <row r="793" spans="1:86" ht="18.95" customHeight="1">
      <c r="A793" s="7">
        <v>54239</v>
      </c>
      <c r="B793" s="7" t="s">
        <v>309</v>
      </c>
      <c r="C793" s="7" t="s">
        <v>336</v>
      </c>
      <c r="D793" s="5">
        <v>0</v>
      </c>
      <c r="E793" s="5">
        <v>430</v>
      </c>
      <c r="F793" s="5">
        <v>63.169319999999999</v>
      </c>
      <c r="G793" s="5">
        <v>55.062080000000002</v>
      </c>
      <c r="H793" s="5">
        <v>67.669529999999995</v>
      </c>
      <c r="I793" s="5">
        <v>9.1212999999999997</v>
      </c>
      <c r="J793" s="5">
        <v>19.44604</v>
      </c>
      <c r="K793" s="85"/>
      <c r="L793" s="85">
        <v>2.1416000000000001E-2</v>
      </c>
      <c r="M793" s="85">
        <v>1.09885E-2</v>
      </c>
      <c r="N793" s="85">
        <v>0</v>
      </c>
      <c r="O793" s="85">
        <v>3.4036400000000001E-2</v>
      </c>
      <c r="P793" s="85">
        <v>1.7440400000000002E-2</v>
      </c>
      <c r="Q793" s="85">
        <v>2.68382E-2</v>
      </c>
      <c r="R793" s="85">
        <v>1.8952500000000001E-2</v>
      </c>
      <c r="S793" s="85">
        <v>9.4211E-3</v>
      </c>
      <c r="T793" s="5">
        <v>0.94025159999999997</v>
      </c>
      <c r="U793" s="5">
        <v>0.14150940000000001</v>
      </c>
      <c r="V793" s="5">
        <v>0.77044020000000002</v>
      </c>
      <c r="W793" s="5">
        <v>0.55345909999999998</v>
      </c>
      <c r="X793" s="5">
        <v>0.76729559999999997</v>
      </c>
      <c r="Y793" s="5">
        <v>0.89308180000000004</v>
      </c>
      <c r="Z793" s="5">
        <v>0.24832209999999999</v>
      </c>
      <c r="AA793" s="5">
        <v>1.1627899999999999E-3</v>
      </c>
      <c r="AB793" s="5">
        <v>0</v>
      </c>
      <c r="AC793" s="5">
        <v>0.4113</v>
      </c>
      <c r="AD793" s="40">
        <v>128462.79069767441</v>
      </c>
      <c r="AE793" s="19">
        <v>0.34056599999999998</v>
      </c>
      <c r="AF793" s="5">
        <v>0</v>
      </c>
      <c r="AG793" s="5">
        <v>0</v>
      </c>
      <c r="AH793" s="32">
        <v>0</v>
      </c>
      <c r="AI793" s="32">
        <v>0</v>
      </c>
      <c r="AJ793" s="32">
        <v>0</v>
      </c>
      <c r="AK793" s="16"/>
      <c r="AL793" s="34">
        <f t="shared" si="540"/>
        <v>-0.38378144021578886</v>
      </c>
      <c r="AM793" s="34">
        <f t="shared" si="541"/>
        <v>-0.11620239793901523</v>
      </c>
      <c r="AN793" s="34">
        <f t="shared" si="542"/>
        <v>-0.81011084834481673</v>
      </c>
      <c r="AO793" s="34">
        <f t="shared" si="543"/>
        <v>-0.94425725113870085</v>
      </c>
      <c r="AP793" s="34">
        <f t="shared" si="544"/>
        <v>-0.40799920484302854</v>
      </c>
      <c r="AQ793" s="34" t="str">
        <f t="shared" si="545"/>
        <v/>
      </c>
      <c r="AR793" s="34">
        <f t="shared" si="546"/>
        <v>0.14039117517787789</v>
      </c>
      <c r="AS793" s="34">
        <f t="shared" si="547"/>
        <v>-0.78894071159748502</v>
      </c>
      <c r="AT793" s="34">
        <f t="shared" si="548"/>
        <v>-0.15074875333706975</v>
      </c>
      <c r="AU793" s="34">
        <f t="shared" si="549"/>
        <v>0.43474400083679465</v>
      </c>
      <c r="AV793" s="34">
        <f t="shared" si="550"/>
        <v>-0.22653534880916096</v>
      </c>
      <c r="AW793" s="34">
        <f t="shared" si="551"/>
        <v>0.3402228729115484</v>
      </c>
      <c r="AX793" s="34">
        <f t="shared" si="552"/>
        <v>0.40324987214478014</v>
      </c>
      <c r="AY793" s="34">
        <f t="shared" si="553"/>
        <v>0.15566891629834792</v>
      </c>
      <c r="AZ793" s="34">
        <f t="shared" si="554"/>
        <v>-3.0220842214519893E-2</v>
      </c>
      <c r="BA793" s="34">
        <f t="shared" si="555"/>
        <v>-0.60871389180762758</v>
      </c>
      <c r="BB793" s="34">
        <f t="shared" si="556"/>
        <v>-0.7347135797835973</v>
      </c>
      <c r="BC793" s="34">
        <f t="shared" si="557"/>
        <v>-0.88072860575725631</v>
      </c>
      <c r="BD793" s="34">
        <f t="shared" si="558"/>
        <v>-0.47652002346166311</v>
      </c>
      <c r="BE793" s="34">
        <f t="shared" si="559"/>
        <v>0.47849683801769671</v>
      </c>
      <c r="BF793" s="34">
        <f t="shared" si="560"/>
        <v>1.4682134550566259</v>
      </c>
      <c r="BG793" s="34">
        <f t="shared" si="561"/>
        <v>-0.16724092009169536</v>
      </c>
      <c r="BH793" s="34">
        <f t="shared" si="562"/>
        <v>-0.11506432621005545</v>
      </c>
      <c r="BI793" s="19">
        <f t="shared" si="569"/>
        <v>-0.70941237007622215</v>
      </c>
      <c r="BJ793" s="19">
        <f t="shared" si="570"/>
        <v>-0.23684160084824488</v>
      </c>
      <c r="BK793" s="19">
        <f t="shared" si="571"/>
        <v>-0.68448358585684332</v>
      </c>
      <c r="BL793" s="19">
        <f t="shared" si="572"/>
        <v>-0.26726509677642929</v>
      </c>
      <c r="BM793" s="19">
        <f t="shared" si="573"/>
        <v>-0.14992507582263234</v>
      </c>
      <c r="BN793" s="19">
        <f t="shared" si="574"/>
        <v>-4.3939983669084359E-2</v>
      </c>
      <c r="BO793" s="19">
        <f t="shared" si="575"/>
        <v>-0.21141840681389079</v>
      </c>
      <c r="BP793" s="19">
        <f t="shared" si="576"/>
        <v>9.7342159644956405E-3</v>
      </c>
      <c r="BQ793" s="19">
        <f t="shared" si="577"/>
        <v>0.41336697704639502</v>
      </c>
      <c r="BR793" s="19">
        <f t="shared" si="578"/>
        <v>-0.13178448133637877</v>
      </c>
      <c r="BS793" s="19">
        <f t="shared" si="579"/>
        <v>-0.11439228337583213</v>
      </c>
      <c r="BT793" s="19">
        <f>IF(AND('[1]Ponderación por derecho'!$B$13&lt;&gt;1,'[1]Ponderación por derecho'!$B$13&lt;&gt;0),"Error ponderación",IFERROR(IF(SUM($BI$1126:$BS$1126)=0,0,SUMPRODUCT($BI$1126:$BS$1126,BI793:BS793)),""))</f>
        <v>-0.1662595186773197</v>
      </c>
      <c r="BU793" s="34">
        <f t="shared" si="580"/>
        <v>-0.16281038511996404</v>
      </c>
      <c r="BV793" s="16">
        <f t="shared" si="581"/>
        <v>0</v>
      </c>
      <c r="BW793" s="34">
        <f t="shared" si="563"/>
        <v>-1.462968541463501</v>
      </c>
      <c r="BX793" s="34">
        <f t="shared" si="564"/>
        <v>-4.2317809807626047E-2</v>
      </c>
      <c r="BY793" s="34">
        <f t="shared" si="582"/>
        <v>-1.3607915584290826</v>
      </c>
      <c r="BZ793" s="34">
        <f t="shared" si="583"/>
        <v>0.95535930323340323</v>
      </c>
      <c r="CA793" s="19">
        <f t="shared" si="565"/>
        <v>0.72522478500163201</v>
      </c>
      <c r="CB793" s="16"/>
      <c r="CC793" s="5">
        <f t="shared" si="566"/>
        <v>54239</v>
      </c>
      <c r="CD793" s="6">
        <f t="shared" si="567"/>
        <v>6.2884491134310456E-5</v>
      </c>
      <c r="CE793" s="19">
        <f t="shared" si="584"/>
        <v>1.4105329173923273</v>
      </c>
      <c r="CF793" s="4">
        <f t="shared" si="568"/>
        <v>8.8700644738410868E-5</v>
      </c>
      <c r="CG793" s="3">
        <f>IF('Ponderación por derecho'!$D$20="Error ponderación","",CF793/$CF$1127)</f>
        <v>5.9590570335460483E-5</v>
      </c>
      <c r="CH793" s="39"/>
    </row>
    <row r="794" spans="1:86" ht="18.95" customHeight="1">
      <c r="A794" s="7">
        <v>54245</v>
      </c>
      <c r="B794" s="7" t="s">
        <v>309</v>
      </c>
      <c r="C794" s="7" t="s">
        <v>335</v>
      </c>
      <c r="D794" s="5">
        <v>0</v>
      </c>
      <c r="E794" s="5">
        <v>3318</v>
      </c>
      <c r="F794" s="5">
        <v>84.163169999999994</v>
      </c>
      <c r="G794" s="5">
        <v>74.947360000000003</v>
      </c>
      <c r="H794" s="5">
        <v>73.859650000000002</v>
      </c>
      <c r="I794" s="5">
        <v>16.157889999999998</v>
      </c>
      <c r="J794" s="5">
        <v>36.168419999999998</v>
      </c>
      <c r="K794" s="85">
        <v>8.3868999999999992E-3</v>
      </c>
      <c r="L794" s="85">
        <v>5.5485999999999999E-3</v>
      </c>
      <c r="M794" s="85">
        <v>7.3976200000000006E-2</v>
      </c>
      <c r="N794" s="85">
        <v>6.1703000000000001E-3</v>
      </c>
      <c r="O794" s="85">
        <v>2.1607000000000002E-3</v>
      </c>
      <c r="P794" s="85">
        <v>5.2665999999999998E-3</v>
      </c>
      <c r="Q794" s="85">
        <v>6.2551000000000004E-3</v>
      </c>
      <c r="R794" s="85">
        <v>9.142E-4</v>
      </c>
      <c r="S794" s="85">
        <v>1.6635E-3</v>
      </c>
      <c r="T794" s="5">
        <v>0.98316230000000004</v>
      </c>
      <c r="U794" s="5">
        <v>0.17574319999999999</v>
      </c>
      <c r="V794" s="5">
        <v>0.80452509999999999</v>
      </c>
      <c r="W794" s="5">
        <v>0.64667189999999997</v>
      </c>
      <c r="X794" s="5">
        <v>0.81268079999999998</v>
      </c>
      <c r="Y794" s="5">
        <v>0.81741649999999999</v>
      </c>
      <c r="Z794" s="5">
        <v>4.6195600000000003E-2</v>
      </c>
      <c r="AA794" s="5">
        <v>8.8909000000000002E-3</v>
      </c>
      <c r="AB794" s="5">
        <v>9.0415999999999999E-4</v>
      </c>
      <c r="AC794" s="5">
        <v>0.52539999999999998</v>
      </c>
      <c r="AD794" s="40">
        <v>14489.801084990959</v>
      </c>
      <c r="AE794" s="19">
        <v>0</v>
      </c>
      <c r="AF794" s="5">
        <v>0</v>
      </c>
      <c r="AG794" s="5">
        <v>0</v>
      </c>
      <c r="AH794" s="32">
        <v>0</v>
      </c>
      <c r="AI794" s="32">
        <v>0</v>
      </c>
      <c r="AJ794" s="32">
        <v>0</v>
      </c>
      <c r="AK794" s="16"/>
      <c r="AL794" s="34">
        <f t="shared" si="540"/>
        <v>0.89774400647535735</v>
      </c>
      <c r="AM794" s="34">
        <f t="shared" si="541"/>
        <v>1.8812922607854505</v>
      </c>
      <c r="AN794" s="34">
        <f t="shared" si="542"/>
        <v>-6.5787803588503377E-2</v>
      </c>
      <c r="AO794" s="34">
        <f t="shared" si="543"/>
        <v>-0.31620302951375251</v>
      </c>
      <c r="AP794" s="34">
        <f t="shared" si="544"/>
        <v>0.85503980499113474</v>
      </c>
      <c r="AQ794" s="34">
        <f t="shared" si="545"/>
        <v>-0.1556540805755352</v>
      </c>
      <c r="AR794" s="34">
        <f t="shared" si="546"/>
        <v>-0.41492947016446047</v>
      </c>
      <c r="AS794" s="34">
        <f t="shared" si="547"/>
        <v>0.19109379869980284</v>
      </c>
      <c r="AT794" s="34">
        <f t="shared" si="548"/>
        <v>-9.1657876550438559E-3</v>
      </c>
      <c r="AU794" s="34">
        <f t="shared" si="549"/>
        <v>-0.37503757352087941</v>
      </c>
      <c r="AV794" s="34">
        <f t="shared" si="550"/>
        <v>-0.52128414072489282</v>
      </c>
      <c r="AW794" s="34">
        <f t="shared" si="551"/>
        <v>-0.23641398048228199</v>
      </c>
      <c r="AX794" s="34">
        <f t="shared" si="552"/>
        <v>-0.17281240873827952</v>
      </c>
      <c r="AY794" s="34">
        <f t="shared" si="553"/>
        <v>-0.14552726225175761</v>
      </c>
      <c r="AZ794" s="34">
        <f t="shared" si="554"/>
        <v>0.71523932767202314</v>
      </c>
      <c r="BA794" s="34">
        <f t="shared" si="555"/>
        <v>-0.2833058271002506</v>
      </c>
      <c r="BB794" s="34">
        <f t="shared" si="556"/>
        <v>0.10135601648909216</v>
      </c>
      <c r="BC794" s="34">
        <f t="shared" si="557"/>
        <v>0.16020265673116907</v>
      </c>
      <c r="BD794" s="34">
        <f t="shared" si="558"/>
        <v>6.7392436195508013E-2</v>
      </c>
      <c r="BE794" s="34">
        <f t="shared" si="559"/>
        <v>-0.67843320251239481</v>
      </c>
      <c r="BF794" s="34">
        <f t="shared" si="560"/>
        <v>-0.55398939903780819</v>
      </c>
      <c r="BG794" s="34">
        <f t="shared" si="561"/>
        <v>0.4368504148498194</v>
      </c>
      <c r="BH794" s="34">
        <f t="shared" si="562"/>
        <v>-9.2526240965967219E-2</v>
      </c>
      <c r="BI794" s="19">
        <f t="shared" si="569"/>
        <v>-0.16824923708809639</v>
      </c>
      <c r="BJ794" s="19">
        <f t="shared" si="570"/>
        <v>0.52257293570336072</v>
      </c>
      <c r="BK794" s="19">
        <f t="shared" si="571"/>
        <v>0.41634682063544304</v>
      </c>
      <c r="BL794" s="19">
        <f t="shared" si="572"/>
        <v>0.44428910941015676</v>
      </c>
      <c r="BM794" s="19">
        <f t="shared" si="573"/>
        <v>0.18246488922192114</v>
      </c>
      <c r="BN794" s="19">
        <f t="shared" si="574"/>
        <v>-0.10065777892064343</v>
      </c>
      <c r="BO794" s="19">
        <f t="shared" si="575"/>
        <v>5.4207439225329557E-2</v>
      </c>
      <c r="BP794" s="19">
        <f t="shared" si="576"/>
        <v>0.36246579886853891</v>
      </c>
      <c r="BQ794" s="19">
        <f t="shared" si="577"/>
        <v>6.6075781728597183E-2</v>
      </c>
      <c r="BR794" s="19">
        <f t="shared" si="578"/>
        <v>0.39635571969113975</v>
      </c>
      <c r="BS794" s="19">
        <f t="shared" si="579"/>
        <v>0.21989683441921085</v>
      </c>
      <c r="BT794" s="19">
        <f>IF(AND('[1]Ponderación por derecho'!$B$13&lt;&gt;1,'[1]Ponderación por derecho'!$B$13&lt;&gt;0),"Error ponderación",IFERROR(IF(SUM($BI$1126:$BS$1126)=0,0,SUMPRODUCT($BI$1126:$BS$1126,BI794:BS794)),""))</f>
        <v>0.1014209730771439</v>
      </c>
      <c r="BU794" s="34">
        <f t="shared" si="580"/>
        <v>0.10763704280407491</v>
      </c>
      <c r="BV794" s="16">
        <f t="shared" si="581"/>
        <v>0</v>
      </c>
      <c r="BW794" s="34">
        <f t="shared" si="563"/>
        <v>0.18866118064387333</v>
      </c>
      <c r="BX794" s="34">
        <f t="shared" si="564"/>
        <v>-4.8734688481602798E-2</v>
      </c>
      <c r="BY794" s="34">
        <f t="shared" si="582"/>
        <v>-2.7676504258153067</v>
      </c>
      <c r="BZ794" s="34">
        <f t="shared" si="583"/>
        <v>0.87590797788434538</v>
      </c>
      <c r="CA794" s="19">
        <f t="shared" si="565"/>
        <v>0.66483517195956432</v>
      </c>
      <c r="CB794" s="16"/>
      <c r="CC794" s="5">
        <f t="shared" si="566"/>
        <v>54245</v>
      </c>
      <c r="CD794" s="6">
        <f t="shared" si="567"/>
        <v>4.85234282752656E-4</v>
      </c>
      <c r="CE794" s="19">
        <f t="shared" si="584"/>
        <v>1.7531893156953866</v>
      </c>
      <c r="CF794" s="4">
        <f t="shared" si="568"/>
        <v>8.5070756013107067E-4</v>
      </c>
      <c r="CG794" s="3">
        <f>IF('Ponderación por derecho'!$D$20="Error ponderación","",CF794/$CF$1127)</f>
        <v>5.7151950638466991E-4</v>
      </c>
      <c r="CH794" s="39"/>
    </row>
    <row r="795" spans="1:86" ht="18.95" customHeight="1">
      <c r="A795" s="7">
        <v>54250</v>
      </c>
      <c r="B795" s="7" t="s">
        <v>309</v>
      </c>
      <c r="C795" s="7" t="s">
        <v>334</v>
      </c>
      <c r="D795" s="5">
        <v>0</v>
      </c>
      <c r="E795" s="5">
        <v>8908</v>
      </c>
      <c r="F795" s="5">
        <v>91.960669999999993</v>
      </c>
      <c r="G795" s="5">
        <v>76.744739999999993</v>
      </c>
      <c r="H795" s="5">
        <v>76.955510000000004</v>
      </c>
      <c r="I795" s="5">
        <v>38.079619999999998</v>
      </c>
      <c r="J795" s="5">
        <v>39.081969999999998</v>
      </c>
      <c r="K795" s="85">
        <v>4.2962E-3</v>
      </c>
      <c r="L795" s="85">
        <v>4.2975000000000001E-3</v>
      </c>
      <c r="M795" s="85">
        <v>4.1029700000000002E-2</v>
      </c>
      <c r="N795" s="85">
        <v>4.0640000000000001E-4</v>
      </c>
      <c r="O795" s="85">
        <v>1.3835E-3</v>
      </c>
      <c r="P795" s="85">
        <v>1.0911199999999999E-2</v>
      </c>
      <c r="Q795" s="85">
        <v>5.3194000000000002E-3</v>
      </c>
      <c r="R795" s="85">
        <v>5.1550000000000001E-4</v>
      </c>
      <c r="S795" s="85">
        <v>2.0139999999999999E-4</v>
      </c>
      <c r="T795" s="5">
        <v>0.92514589999999997</v>
      </c>
      <c r="U795" s="5">
        <v>0.31099559999999998</v>
      </c>
      <c r="V795" s="5">
        <v>0.83324220000000004</v>
      </c>
      <c r="W795" s="5">
        <v>0.76814369999999998</v>
      </c>
      <c r="X795" s="5">
        <v>0.95660100000000003</v>
      </c>
      <c r="Y795" s="5">
        <v>0.92769869999999999</v>
      </c>
      <c r="Z795" s="5">
        <v>3.4482800000000001E-2</v>
      </c>
      <c r="AA795" s="5">
        <v>1.027167E-2</v>
      </c>
      <c r="AB795" s="5">
        <v>1.7961400000000001E-3</v>
      </c>
      <c r="AC795" s="5">
        <v>0.4879</v>
      </c>
      <c r="AD795" s="40">
        <v>904175.01122586441</v>
      </c>
      <c r="AE795" s="19">
        <v>0.84811320000000001</v>
      </c>
      <c r="AF795" s="5">
        <v>1</v>
      </c>
      <c r="AG795" s="5">
        <v>1</v>
      </c>
      <c r="AH795" s="32">
        <v>0</v>
      </c>
      <c r="AI795" s="32">
        <v>0</v>
      </c>
      <c r="AJ795" s="32">
        <v>0</v>
      </c>
      <c r="AK795" s="16"/>
      <c r="AL795" s="34">
        <f t="shared" si="540"/>
        <v>1.3737260045640458</v>
      </c>
      <c r="AM795" s="34">
        <f t="shared" si="541"/>
        <v>2.0618407343145213</v>
      </c>
      <c r="AN795" s="34">
        <f t="shared" si="542"/>
        <v>0.30646991376419397</v>
      </c>
      <c r="AO795" s="34">
        <f t="shared" si="543"/>
        <v>1.6404315153186566</v>
      </c>
      <c r="AP795" s="34">
        <f t="shared" si="544"/>
        <v>1.0750998267764504</v>
      </c>
      <c r="AQ795" s="34">
        <f t="shared" si="545"/>
        <v>-0.27137192224002787</v>
      </c>
      <c r="AR795" s="34">
        <f t="shared" si="546"/>
        <v>-0.45871494600724511</v>
      </c>
      <c r="AS795" s="34">
        <f t="shared" si="547"/>
        <v>-0.32152544273161304</v>
      </c>
      <c r="AT795" s="34">
        <f t="shared" si="548"/>
        <v>-0.14142354755239553</v>
      </c>
      <c r="AU795" s="34">
        <f t="shared" si="549"/>
        <v>-0.39478183763400587</v>
      </c>
      <c r="AV795" s="34">
        <f t="shared" si="550"/>
        <v>-0.38461859415376964</v>
      </c>
      <c r="AW795" s="34">
        <f t="shared" si="551"/>
        <v>-0.26262767539318499</v>
      </c>
      <c r="AX795" s="34">
        <f t="shared" si="552"/>
        <v>-0.18554509593097926</v>
      </c>
      <c r="AY795" s="34">
        <f t="shared" si="553"/>
        <v>-0.20229468164153142</v>
      </c>
      <c r="AZ795" s="34">
        <f t="shared" si="554"/>
        <v>-0.29264251532297847</v>
      </c>
      <c r="BA795" s="34">
        <f t="shared" si="555"/>
        <v>1.0023306412739308</v>
      </c>
      <c r="BB795" s="34">
        <f t="shared" si="556"/>
        <v>0.80575867582277105</v>
      </c>
      <c r="BC795" s="34">
        <f t="shared" si="557"/>
        <v>1.51670942544471</v>
      </c>
      <c r="BD795" s="34">
        <f t="shared" si="558"/>
        <v>1.7921835570091653</v>
      </c>
      <c r="BE795" s="34">
        <f t="shared" si="559"/>
        <v>1.0077927176352499</v>
      </c>
      <c r="BF795" s="34">
        <f t="shared" si="560"/>
        <v>-0.67117174568427618</v>
      </c>
      <c r="BG795" s="34">
        <f t="shared" si="561"/>
        <v>0.54478252147707951</v>
      </c>
      <c r="BH795" s="34">
        <f t="shared" si="562"/>
        <v>-7.0291767779781342E-2</v>
      </c>
      <c r="BI795" s="19">
        <f t="shared" si="569"/>
        <v>0.34580954426603228</v>
      </c>
      <c r="BJ795" s="19">
        <f t="shared" si="570"/>
        <v>0.8029614880433491</v>
      </c>
      <c r="BK795" s="19">
        <f t="shared" si="571"/>
        <v>0.85630332909238094</v>
      </c>
      <c r="BL795" s="19">
        <f t="shared" si="572"/>
        <v>0.61615122850582515</v>
      </c>
      <c r="BM795" s="19">
        <f t="shared" si="573"/>
        <v>0.82416718205053663</v>
      </c>
      <c r="BN795" s="19">
        <f t="shared" si="574"/>
        <v>0.66563337601517536</v>
      </c>
      <c r="BO795" s="19">
        <f t="shared" si="575"/>
        <v>0.36172044153416438</v>
      </c>
      <c r="BP795" s="19">
        <f t="shared" si="576"/>
        <v>0.59409045431653329</v>
      </c>
      <c r="BQ795" s="19">
        <f t="shared" si="577"/>
        <v>0.16675319241274608</v>
      </c>
      <c r="BR795" s="19">
        <f t="shared" si="578"/>
        <v>0.5720712814665313</v>
      </c>
      <c r="BS795" s="19">
        <f t="shared" si="579"/>
        <v>0.36704651838091101</v>
      </c>
      <c r="BT795" s="19">
        <f>IF(AND('[1]Ponderación por derecho'!$B$13&lt;&gt;1,'[1]Ponderación por derecho'!$B$13&lt;&gt;0),"Error ponderación",IFERROR(IF(SUM($BI$1126:$BS$1126)=0,0,SUMPRODUCT($BI$1126:$BS$1126,BI795:BS795)),""))</f>
        <v>0.54114253118030464</v>
      </c>
      <c r="BU795" s="34">
        <f t="shared" si="580"/>
        <v>0.55190387604358626</v>
      </c>
      <c r="BV795" s="16">
        <f t="shared" si="581"/>
        <v>0</v>
      </c>
      <c r="BW795" s="34">
        <f t="shared" si="563"/>
        <v>-0.35416190944400144</v>
      </c>
      <c r="BX795" s="34">
        <f t="shared" si="564"/>
        <v>1.3561450650691042E-3</v>
      </c>
      <c r="BY795" s="34">
        <f t="shared" si="582"/>
        <v>0.73585719375712888</v>
      </c>
      <c r="BZ795" s="34">
        <f t="shared" si="583"/>
        <v>-0.12768380979273217</v>
      </c>
      <c r="CA795" s="19">
        <f t="shared" si="565"/>
        <v>-9.7978027741631862E-2</v>
      </c>
      <c r="CB795" s="16"/>
      <c r="CC795" s="5">
        <f t="shared" si="566"/>
        <v>54250</v>
      </c>
      <c r="CD795" s="6">
        <f t="shared" si="567"/>
        <v>1.3027326674986918E-3</v>
      </c>
      <c r="CE795" s="19">
        <f t="shared" si="584"/>
        <v>2.3063986961754122</v>
      </c>
      <c r="CF795" s="4">
        <f t="shared" si="568"/>
        <v>3.0046209257840995E-3</v>
      </c>
      <c r="CG795" s="3">
        <f>IF('Ponderación por derecho'!$D$20="Error ponderación","",CF795/$CF$1127)</f>
        <v>2.0185543762096165E-3</v>
      </c>
      <c r="CH795" s="39"/>
    </row>
    <row r="796" spans="1:86" ht="18.95" customHeight="1">
      <c r="A796" s="7">
        <v>54261</v>
      </c>
      <c r="B796" s="7" t="s">
        <v>309</v>
      </c>
      <c r="C796" s="7" t="s">
        <v>333</v>
      </c>
      <c r="D796" s="5">
        <v>0</v>
      </c>
      <c r="E796" s="5">
        <v>4200</v>
      </c>
      <c r="F796" s="5">
        <v>72.567819999999998</v>
      </c>
      <c r="G796" s="5">
        <v>61.03772</v>
      </c>
      <c r="H796" s="5">
        <v>71.806370000000001</v>
      </c>
      <c r="I796" s="5">
        <v>15.73794</v>
      </c>
      <c r="J796" s="5">
        <v>21.00281</v>
      </c>
      <c r="K796" s="85">
        <v>1.5335E-2</v>
      </c>
      <c r="L796" s="85">
        <v>6.437E-3</v>
      </c>
      <c r="M796" s="85">
        <v>0.10116260000000001</v>
      </c>
      <c r="N796" s="85">
        <v>1.8427999999999999E-3</v>
      </c>
      <c r="O796" s="85">
        <v>2.2691999999999999E-3</v>
      </c>
      <c r="P796" s="85">
        <v>3.9189000000000003E-3</v>
      </c>
      <c r="Q796" s="85">
        <v>8.3642999999999999E-3</v>
      </c>
      <c r="R796" s="85">
        <v>1.6398999999999999E-3</v>
      </c>
      <c r="S796" s="85">
        <v>4.2729999999999998E-4</v>
      </c>
      <c r="T796" s="5">
        <v>0.90563769999999999</v>
      </c>
      <c r="U796" s="5">
        <v>0.23350660000000001</v>
      </c>
      <c r="V796" s="5">
        <v>0.78008789999999995</v>
      </c>
      <c r="W796" s="5">
        <v>0.61595359999999999</v>
      </c>
      <c r="X796" s="5">
        <v>0.8540584</v>
      </c>
      <c r="Y796" s="5">
        <v>0.83286680000000002</v>
      </c>
      <c r="Z796" s="5">
        <v>9.9495299999999995E-2</v>
      </c>
      <c r="AA796" s="5">
        <v>1.07143E-3</v>
      </c>
      <c r="AB796" s="5">
        <v>4.7618999999999998E-4</v>
      </c>
      <c r="AC796" s="5">
        <v>0.55679999999999996</v>
      </c>
      <c r="AD796" s="40">
        <v>12007.119047619048</v>
      </c>
      <c r="AE796" s="19">
        <v>0.69433959999999995</v>
      </c>
      <c r="AF796" s="5">
        <v>1</v>
      </c>
      <c r="AG796" s="5">
        <v>1</v>
      </c>
      <c r="AH796" s="32">
        <v>1</v>
      </c>
      <c r="AI796" s="32">
        <v>0</v>
      </c>
      <c r="AJ796" s="32">
        <v>0</v>
      </c>
      <c r="AK796" s="16"/>
      <c r="AL796" s="34">
        <f t="shared" si="540"/>
        <v>0.18993023776260665</v>
      </c>
      <c r="AM796" s="34">
        <f t="shared" si="541"/>
        <v>0.48405613412391085</v>
      </c>
      <c r="AN796" s="34">
        <f t="shared" si="542"/>
        <v>-0.31268182524515009</v>
      </c>
      <c r="AO796" s="34">
        <f t="shared" si="543"/>
        <v>-0.35368586855530476</v>
      </c>
      <c r="AP796" s="34">
        <f t="shared" si="544"/>
        <v>-0.2904165856620548</v>
      </c>
      <c r="AQ796" s="34">
        <f t="shared" si="545"/>
        <v>4.0893976155357219E-2</v>
      </c>
      <c r="AR796" s="34">
        <f t="shared" si="546"/>
        <v>-0.38383761760373014</v>
      </c>
      <c r="AS796" s="34">
        <f t="shared" si="547"/>
        <v>0.61409083162442435</v>
      </c>
      <c r="AT796" s="34">
        <f t="shared" si="548"/>
        <v>-0.10846408498077632</v>
      </c>
      <c r="AU796" s="34">
        <f t="shared" si="549"/>
        <v>-0.37228120108614676</v>
      </c>
      <c r="AV796" s="34">
        <f t="shared" si="550"/>
        <v>-0.55391429292591732</v>
      </c>
      <c r="AW796" s="34">
        <f t="shared" si="551"/>
        <v>-0.17732460856171287</v>
      </c>
      <c r="AX796" s="34">
        <f t="shared" si="552"/>
        <v>-0.14963681030401266</v>
      </c>
      <c r="AY796" s="34">
        <f t="shared" si="553"/>
        <v>-0.19352389986179686</v>
      </c>
      <c r="AZ796" s="34">
        <f t="shared" si="554"/>
        <v>-0.63154600760300683</v>
      </c>
      <c r="BA796" s="34">
        <f t="shared" si="555"/>
        <v>0.26576194232406442</v>
      </c>
      <c r="BB796" s="34">
        <f t="shared" si="556"/>
        <v>-0.49806483960950354</v>
      </c>
      <c r="BC796" s="34">
        <f t="shared" si="557"/>
        <v>-0.18283648382139642</v>
      </c>
      <c r="BD796" s="34">
        <f t="shared" si="558"/>
        <v>0.56327638494335008</v>
      </c>
      <c r="BE796" s="34">
        <f t="shared" si="559"/>
        <v>-0.44219656292724685</v>
      </c>
      <c r="BF796" s="34">
        <f t="shared" si="560"/>
        <v>-2.0745091822390614E-2</v>
      </c>
      <c r="BG796" s="34">
        <f t="shared" si="561"/>
        <v>-0.17438235368415933</v>
      </c>
      <c r="BH796" s="34">
        <f t="shared" si="562"/>
        <v>-0.10319429124679412</v>
      </c>
      <c r="BI796" s="19">
        <f t="shared" si="569"/>
        <v>-2.00863558857615E-3</v>
      </c>
      <c r="BJ796" s="19">
        <f t="shared" si="570"/>
        <v>-0.13261544102977427</v>
      </c>
      <c r="BK796" s="19">
        <f t="shared" si="571"/>
        <v>0.2070615285218782</v>
      </c>
      <c r="BL796" s="19">
        <f t="shared" si="572"/>
        <v>4.0733076390915161E-2</v>
      </c>
      <c r="BM796" s="19">
        <f t="shared" si="573"/>
        <v>-3.3140467268283826E-2</v>
      </c>
      <c r="BN796" s="19">
        <f t="shared" si="574"/>
        <v>-0.26872687269685253</v>
      </c>
      <c r="BO796" s="19">
        <f t="shared" si="575"/>
        <v>-0.38751882824000816</v>
      </c>
      <c r="BP796" s="19">
        <f t="shared" si="576"/>
        <v>2.0146713729296994E-2</v>
      </c>
      <c r="BQ796" s="19">
        <f t="shared" si="577"/>
        <v>-8.1129179738602744E-3</v>
      </c>
      <c r="BR796" s="19">
        <f t="shared" si="578"/>
        <v>-5.9325338594449849E-2</v>
      </c>
      <c r="BS796" s="19">
        <f t="shared" si="579"/>
        <v>-3.5595984448661445E-2</v>
      </c>
      <c r="BT796" s="19">
        <f>IF(AND('[1]Ponderación por derecho'!$B$13&lt;&gt;1,'[1]Ponderación por derecho'!$B$13&lt;&gt;0),"Error ponderación",IFERROR(IF(SUM($BI$1126:$BS$1126)=0,0,SUMPRODUCT($BI$1126:$BS$1126,BI796:BS796)),""))</f>
        <v>-0.3009005641350147</v>
      </c>
      <c r="BU796" s="34">
        <f t="shared" si="580"/>
        <v>-0.29884317629713442</v>
      </c>
      <c r="BV796" s="16">
        <f t="shared" si="581"/>
        <v>0</v>
      </c>
      <c r="BW796" s="34">
        <f t="shared" si="563"/>
        <v>0.6431850480774538</v>
      </c>
      <c r="BX796" s="34">
        <f t="shared" si="564"/>
        <v>-4.8874467822953897E-2</v>
      </c>
      <c r="BY796" s="34">
        <f t="shared" si="582"/>
        <v>0.10062715690699604</v>
      </c>
      <c r="BZ796" s="34">
        <f t="shared" si="583"/>
        <v>-0.23164591238716534</v>
      </c>
      <c r="CA796" s="19">
        <f t="shared" si="565"/>
        <v>-0.17699786937592876</v>
      </c>
      <c r="CB796" s="16"/>
      <c r="CC796" s="5">
        <f t="shared" si="566"/>
        <v>54261</v>
      </c>
      <c r="CD796" s="6">
        <f t="shared" si="567"/>
        <v>6.1422061107931135E-4</v>
      </c>
      <c r="CE796" s="19">
        <f t="shared" si="584"/>
        <v>1.3502491534684826</v>
      </c>
      <c r="CF796" s="4">
        <f t="shared" si="568"/>
        <v>8.2935086015273427E-4</v>
      </c>
      <c r="CG796" s="3">
        <f>IF('Ponderación por derecho'!$D$20="Error ponderación","",CF796/$CF$1127)</f>
        <v>5.5717171966963971E-4</v>
      </c>
      <c r="CH796" s="39"/>
    </row>
    <row r="797" spans="1:86" ht="18.95" customHeight="1">
      <c r="A797" s="7">
        <v>54313</v>
      </c>
      <c r="B797" s="7" t="s">
        <v>309</v>
      </c>
      <c r="C797" s="7" t="s">
        <v>332</v>
      </c>
      <c r="D797" s="5">
        <v>0</v>
      </c>
      <c r="E797" s="5">
        <v>213</v>
      </c>
      <c r="F797" s="5">
        <v>65.586320000000001</v>
      </c>
      <c r="G797" s="5">
        <v>53.60183</v>
      </c>
      <c r="H797" s="5">
        <v>76.064179999999993</v>
      </c>
      <c r="I797" s="5">
        <v>13.326790000000001</v>
      </c>
      <c r="J797" s="5">
        <v>14.459720000000001</v>
      </c>
      <c r="K797" s="85">
        <v>3.6656000000000002E-3</v>
      </c>
      <c r="L797" s="85">
        <v>2.0389899999999999E-2</v>
      </c>
      <c r="M797" s="85">
        <v>3.8087099999999999E-2</v>
      </c>
      <c r="N797" s="85">
        <v>0</v>
      </c>
      <c r="O797" s="85">
        <v>0.1070362</v>
      </c>
      <c r="P797" s="85">
        <v>1.54247E-2</v>
      </c>
      <c r="Q797" s="85">
        <v>5.7974000000000003E-3</v>
      </c>
      <c r="R797" s="85">
        <v>4.3115000000000002E-3</v>
      </c>
      <c r="S797" s="85">
        <v>5.4618999999999996E-3</v>
      </c>
      <c r="T797" s="5">
        <v>0.84567899999999996</v>
      </c>
      <c r="U797" s="5">
        <v>0.1666667</v>
      </c>
      <c r="V797" s="5">
        <v>0.78395060000000005</v>
      </c>
      <c r="W797" s="5">
        <v>0.62962960000000001</v>
      </c>
      <c r="X797" s="5">
        <v>0.79629629999999996</v>
      </c>
      <c r="Y797" s="5">
        <v>0.77777779999999996</v>
      </c>
      <c r="Z797" s="5">
        <v>6.25E-2</v>
      </c>
      <c r="AA797" s="5">
        <v>2.3474199999999998E-3</v>
      </c>
      <c r="AB797" s="5">
        <v>4.6948399999999996E-3</v>
      </c>
      <c r="AC797" s="5">
        <v>0.54479999999999995</v>
      </c>
      <c r="AD797" s="40">
        <v>23599.436619718308</v>
      </c>
      <c r="AE797" s="19">
        <v>0.58396230000000005</v>
      </c>
      <c r="AF797" s="5">
        <v>0</v>
      </c>
      <c r="AG797" s="5">
        <v>0</v>
      </c>
      <c r="AH797" s="32">
        <v>0</v>
      </c>
      <c r="AI797" s="32">
        <v>0</v>
      </c>
      <c r="AJ797" s="32">
        <v>1</v>
      </c>
      <c r="AK797" s="16"/>
      <c r="AL797" s="34">
        <f t="shared" si="540"/>
        <v>-0.23624075546037226</v>
      </c>
      <c r="AM797" s="34">
        <f t="shared" si="541"/>
        <v>-0.2628858530074078</v>
      </c>
      <c r="AN797" s="34">
        <f t="shared" si="542"/>
        <v>0.19929308044227906</v>
      </c>
      <c r="AO797" s="34">
        <f t="shared" si="543"/>
        <v>-0.56889422039490234</v>
      </c>
      <c r="AP797" s="34">
        <f t="shared" si="544"/>
        <v>-0.78461525324739945</v>
      </c>
      <c r="AQ797" s="34">
        <f t="shared" si="545"/>
        <v>-0.28921035354851521</v>
      </c>
      <c r="AR797" s="34">
        <f t="shared" si="546"/>
        <v>0.10448015546539982</v>
      </c>
      <c r="AS797" s="34">
        <f t="shared" si="547"/>
        <v>-0.36730977125925895</v>
      </c>
      <c r="AT797" s="34">
        <f t="shared" si="548"/>
        <v>-0.15074875333706975</v>
      </c>
      <c r="AU797" s="34">
        <f t="shared" si="549"/>
        <v>2.2892567792791607</v>
      </c>
      <c r="AV797" s="34">
        <f t="shared" si="550"/>
        <v>-0.27533893847422375</v>
      </c>
      <c r="AW797" s="34">
        <f t="shared" si="551"/>
        <v>-0.24923647504327412</v>
      </c>
      <c r="AX797" s="34">
        <f t="shared" si="552"/>
        <v>-6.4317906105325284E-2</v>
      </c>
      <c r="AY797" s="34">
        <f t="shared" si="553"/>
        <v>1.9492207590602582E-3</v>
      </c>
      <c r="AZ797" s="34">
        <f t="shared" si="554"/>
        <v>-1.6731701873105438</v>
      </c>
      <c r="BA797" s="34">
        <f t="shared" si="555"/>
        <v>-0.36958214755887642</v>
      </c>
      <c r="BB797" s="34">
        <f t="shared" si="556"/>
        <v>-0.40331654844471765</v>
      </c>
      <c r="BC797" s="34">
        <f t="shared" si="557"/>
        <v>-3.0113081608484357E-2</v>
      </c>
      <c r="BD797" s="34">
        <f t="shared" si="558"/>
        <v>-0.12896526841420905</v>
      </c>
      <c r="BE797" s="34">
        <f t="shared" si="559"/>
        <v>-1.2845129087655933</v>
      </c>
      <c r="BF797" s="34">
        <f t="shared" si="560"/>
        <v>-0.39086974765960059</v>
      </c>
      <c r="BG797" s="34">
        <f t="shared" si="561"/>
        <v>-7.4640695960340273E-2</v>
      </c>
      <c r="BH797" s="34">
        <f t="shared" si="562"/>
        <v>1.9644122072105001E-3</v>
      </c>
      <c r="BI797" s="19">
        <f t="shared" si="569"/>
        <v>-0.15316647355503751</v>
      </c>
      <c r="BJ797" s="19">
        <f t="shared" si="570"/>
        <v>-0.18724074866224186</v>
      </c>
      <c r="BK797" s="19">
        <f t="shared" si="571"/>
        <v>-0.21122120277603854</v>
      </c>
      <c r="BL797" s="19">
        <f t="shared" si="572"/>
        <v>-0.19349475439872099</v>
      </c>
      <c r="BM797" s="19">
        <f t="shared" si="573"/>
        <v>0.45855875253918404</v>
      </c>
      <c r="BN797" s="19">
        <f t="shared" si="574"/>
        <v>-0.59869753423339644</v>
      </c>
      <c r="BO797" s="19">
        <f t="shared" si="575"/>
        <v>-0.83043362758290673</v>
      </c>
      <c r="BP797" s="19">
        <f t="shared" si="576"/>
        <v>-0.15027933078284877</v>
      </c>
      <c r="BQ797" s="19">
        <f t="shared" si="577"/>
        <v>-0.20838709412030421</v>
      </c>
      <c r="BR797" s="19">
        <f t="shared" si="578"/>
        <v>-0.10297741022055078</v>
      </c>
      <c r="BS797" s="19">
        <f t="shared" si="579"/>
        <v>-7.7442374164700498E-2</v>
      </c>
      <c r="BT797" s="19">
        <f>IF(AND('[1]Ponderación por derecho'!$B$13&lt;&gt;1,'[1]Ponderación por derecho'!$B$13&lt;&gt;0),"Error ponderación",IFERROR(IF(SUM($BI$1126:$BS$1126)=0,0,SUMPRODUCT($BI$1126:$BS$1126,BI797:BS797)),""))</f>
        <v>-0.63227422379392062</v>
      </c>
      <c r="BU797" s="34">
        <f t="shared" si="580"/>
        <v>-0.63364215006296376</v>
      </c>
      <c r="BV797" s="16">
        <f t="shared" si="581"/>
        <v>0</v>
      </c>
      <c r="BW797" s="34">
        <f t="shared" si="563"/>
        <v>0.46948165924933366</v>
      </c>
      <c r="BX797" s="34">
        <f t="shared" si="564"/>
        <v>-4.8221800066644629E-2</v>
      </c>
      <c r="BY797" s="34">
        <f t="shared" si="582"/>
        <v>-0.35533522120223776</v>
      </c>
      <c r="BZ797" s="34">
        <f t="shared" si="583"/>
        <v>-2.1974879326817093E-2</v>
      </c>
      <c r="CA797" s="19">
        <f t="shared" si="565"/>
        <v>-1.763045168948307E-2</v>
      </c>
      <c r="CB797" s="16"/>
      <c r="CC797" s="5">
        <f t="shared" si="566"/>
        <v>54313</v>
      </c>
      <c r="CD797" s="6">
        <f t="shared" si="567"/>
        <v>3.1149759561879366E-5</v>
      </c>
      <c r="CE797" s="19">
        <f t="shared" si="584"/>
        <v>0.54977453732244308</v>
      </c>
      <c r="CF797" s="4">
        <f t="shared" si="568"/>
        <v>1.7125344650837576E-5</v>
      </c>
      <c r="CG797" s="3">
        <f>IF('Ponderación por derecho'!$D$20="Error ponderación","",CF797/$CF$1127)</f>
        <v>1.1505091737995202E-5</v>
      </c>
      <c r="CH797" s="39"/>
    </row>
    <row r="798" spans="1:86" ht="18.95" customHeight="1">
      <c r="A798" s="7">
        <v>54344</v>
      </c>
      <c r="B798" s="7" t="s">
        <v>309</v>
      </c>
      <c r="C798" s="7" t="s">
        <v>331</v>
      </c>
      <c r="D798" s="5">
        <v>0</v>
      </c>
      <c r="E798" s="5">
        <v>3449</v>
      </c>
      <c r="F798" s="5">
        <v>93.464699999999993</v>
      </c>
      <c r="G798" s="5">
        <v>78.894040000000004</v>
      </c>
      <c r="H798" s="5">
        <v>74.059060000000002</v>
      </c>
      <c r="I798" s="5">
        <v>40.966999999999999</v>
      </c>
      <c r="J798" s="5">
        <v>45.419800000000002</v>
      </c>
      <c r="K798" s="85">
        <v>8.9522999999999998E-3</v>
      </c>
      <c r="L798" s="85">
        <v>2.9762E-3</v>
      </c>
      <c r="M798" s="85">
        <v>1.61134E-2</v>
      </c>
      <c r="N798" s="85">
        <v>2.6784000000000001E-3</v>
      </c>
      <c r="O798" s="85">
        <v>7.1130999999999998E-3</v>
      </c>
      <c r="P798" s="85">
        <v>1.0312200000000001E-2</v>
      </c>
      <c r="Q798" s="85">
        <v>3.2437999999999998E-3</v>
      </c>
      <c r="R798" s="85">
        <v>4.0543999999999997E-3</v>
      </c>
      <c r="S798" s="85">
        <v>1.3292E-3</v>
      </c>
      <c r="T798" s="5">
        <v>0.96793689999999999</v>
      </c>
      <c r="U798" s="5">
        <v>0.20698340000000001</v>
      </c>
      <c r="V798" s="5">
        <v>0.81198590000000004</v>
      </c>
      <c r="W798" s="5">
        <v>0.73778750000000004</v>
      </c>
      <c r="X798" s="5">
        <v>0.88215540000000003</v>
      </c>
      <c r="Y798" s="5">
        <v>0.94208499999999995</v>
      </c>
      <c r="Z798" s="5">
        <v>4.8387100000000002E-2</v>
      </c>
      <c r="AA798" s="5">
        <v>2.7109310000000001E-2</v>
      </c>
      <c r="AB798" s="5">
        <v>2.0295700000000001E-3</v>
      </c>
      <c r="AC798" s="5">
        <v>0.45760000000000001</v>
      </c>
      <c r="AD798" s="40">
        <v>9626.7033922876199</v>
      </c>
      <c r="AE798" s="19">
        <v>0.75377360000000004</v>
      </c>
      <c r="AF798" s="5">
        <v>0</v>
      </c>
      <c r="AG798" s="5">
        <v>0</v>
      </c>
      <c r="AH798" s="32">
        <v>0</v>
      </c>
      <c r="AI798" s="32">
        <v>0</v>
      </c>
      <c r="AJ798" s="32">
        <v>0</v>
      </c>
      <c r="AK798" s="16"/>
      <c r="AL798" s="34">
        <f t="shared" si="540"/>
        <v>1.4655363546230815</v>
      </c>
      <c r="AM798" s="34">
        <f t="shared" si="541"/>
        <v>2.2777398954023469</v>
      </c>
      <c r="AN798" s="34">
        <f t="shared" si="542"/>
        <v>-4.1810003747004908E-2</v>
      </c>
      <c r="AO798" s="34">
        <f t="shared" si="543"/>
        <v>1.8981460046430942</v>
      </c>
      <c r="AP798" s="34">
        <f t="shared" si="544"/>
        <v>1.5537952354262516</v>
      </c>
      <c r="AQ798" s="34">
        <f t="shared" si="545"/>
        <v>-0.13966002878070688</v>
      </c>
      <c r="AR798" s="34">
        <f t="shared" si="546"/>
        <v>-0.50495725216268528</v>
      </c>
      <c r="AS798" s="34">
        <f t="shared" si="547"/>
        <v>-0.70920166950160646</v>
      </c>
      <c r="AT798" s="34">
        <f t="shared" si="548"/>
        <v>-8.9290507338862499E-2</v>
      </c>
      <c r="AU798" s="34">
        <f t="shared" si="549"/>
        <v>-0.249225049596732</v>
      </c>
      <c r="AV798" s="34">
        <f t="shared" si="550"/>
        <v>-0.39912142205939671</v>
      </c>
      <c r="AW798" s="34">
        <f t="shared" si="551"/>
        <v>-0.32077574118037133</v>
      </c>
      <c r="AX798" s="34">
        <f t="shared" si="552"/>
        <v>-7.2528525310851022E-2</v>
      </c>
      <c r="AY798" s="34">
        <f t="shared" si="553"/>
        <v>-0.15850677685541084</v>
      </c>
      <c r="AZ798" s="34">
        <f t="shared" si="554"/>
        <v>0.45073818295542351</v>
      </c>
      <c r="BA798" s="34">
        <f t="shared" si="555"/>
        <v>1.3646688339794343E-2</v>
      </c>
      <c r="BB798" s="34">
        <f t="shared" si="556"/>
        <v>0.28436221700226144</v>
      </c>
      <c r="BC798" s="34">
        <f t="shared" si="557"/>
        <v>1.1777139485321928</v>
      </c>
      <c r="BD798" s="34">
        <f t="shared" si="558"/>
        <v>0.90000087616488389</v>
      </c>
      <c r="BE798" s="34">
        <f t="shared" si="559"/>
        <v>1.2277606903001042</v>
      </c>
      <c r="BF798" s="34">
        <f t="shared" si="560"/>
        <v>-0.53206423061729946</v>
      </c>
      <c r="BG798" s="34">
        <f t="shared" si="561"/>
        <v>1.8609481072237428</v>
      </c>
      <c r="BH798" s="34">
        <f t="shared" si="562"/>
        <v>-6.4473035211953175E-2</v>
      </c>
      <c r="BI798" s="19">
        <f t="shared" si="569"/>
        <v>-5.5941114729305817E-2</v>
      </c>
      <c r="BJ798" s="19">
        <f t="shared" si="570"/>
        <v>0.68571495341397437</v>
      </c>
      <c r="BK798" s="19">
        <f t="shared" si="571"/>
        <v>0.64468287788455603</v>
      </c>
      <c r="BL798" s="19">
        <f t="shared" si="572"/>
        <v>0.68812292364210947</v>
      </c>
      <c r="BM798" s="19">
        <f t="shared" si="573"/>
        <v>0.73485702066480119</v>
      </c>
      <c r="BN798" s="19">
        <f t="shared" si="574"/>
        <v>0.76472520762126306</v>
      </c>
      <c r="BO798" s="19">
        <f t="shared" si="575"/>
        <v>0.67603614880604879</v>
      </c>
      <c r="BP798" s="19">
        <f t="shared" si="576"/>
        <v>0.69650391465611527</v>
      </c>
      <c r="BQ798" s="19">
        <f t="shared" si="577"/>
        <v>0.25832178238345704</v>
      </c>
      <c r="BR798" s="19">
        <f t="shared" si="578"/>
        <v>1.0559925616638046</v>
      </c>
      <c r="BS798" s="19">
        <f t="shared" si="579"/>
        <v>0.41418551418523913</v>
      </c>
      <c r="BT798" s="19">
        <f>IF(AND('[1]Ponderación por derecho'!$B$13&lt;&gt;1,'[1]Ponderación por derecho'!$B$13&lt;&gt;0),"Error ponderación",IFERROR(IF(SUM($BI$1126:$BS$1126)=0,0,SUMPRODUCT($BI$1126:$BS$1126,BI798:BS798)),""))</f>
        <v>0.70457862737219812</v>
      </c>
      <c r="BU798" s="34">
        <f t="shared" si="580"/>
        <v>0.71702936410338747</v>
      </c>
      <c r="BV798" s="16">
        <f t="shared" si="581"/>
        <v>0</v>
      </c>
      <c r="BW798" s="34">
        <f t="shared" si="563"/>
        <v>-0.79276296623500442</v>
      </c>
      <c r="BX798" s="34">
        <f t="shared" si="564"/>
        <v>-4.9008489388114258E-2</v>
      </c>
      <c r="BY798" s="34">
        <f t="shared" si="582"/>
        <v>0.3461456464926651</v>
      </c>
      <c r="BZ798" s="34">
        <f t="shared" si="583"/>
        <v>0.16520860304348453</v>
      </c>
      <c r="CA798" s="19">
        <f t="shared" si="565"/>
        <v>0.1246445578027688</v>
      </c>
      <c r="CB798" s="16"/>
      <c r="CC798" s="5">
        <f t="shared" si="566"/>
        <v>54344</v>
      </c>
      <c r="CD798" s="6">
        <f t="shared" si="567"/>
        <v>5.0439211609822499E-4</v>
      </c>
      <c r="CE798" s="19">
        <f t="shared" si="584"/>
        <v>1.8298993142119573</v>
      </c>
      <c r="CF798" s="4">
        <f t="shared" si="568"/>
        <v>9.2298678734205981E-4</v>
      </c>
      <c r="CG798" s="3">
        <f>IF('Ponderación por derecho'!$D$20="Error ponderación","",CF798/$CF$1127)</f>
        <v>6.2007789494668676E-4</v>
      </c>
      <c r="CH798" s="39"/>
    </row>
    <row r="799" spans="1:86" ht="18.95" customHeight="1">
      <c r="A799" s="7">
        <v>54347</v>
      </c>
      <c r="B799" s="7" t="s">
        <v>309</v>
      </c>
      <c r="C799" s="7" t="s">
        <v>330</v>
      </c>
      <c r="D799" s="5">
        <v>0</v>
      </c>
      <c r="E799" s="5">
        <v>205</v>
      </c>
      <c r="F799" s="5">
        <v>69.861419999999995</v>
      </c>
      <c r="G799" s="5">
        <v>54.301020000000001</v>
      </c>
      <c r="H799" s="5">
        <v>65.826080000000005</v>
      </c>
      <c r="I799" s="5">
        <v>20.651949999999999</v>
      </c>
      <c r="J799" s="5">
        <v>20.41508</v>
      </c>
      <c r="K799" s="85"/>
      <c r="L799" s="85">
        <v>1.3889500000000001E-2</v>
      </c>
      <c r="M799" s="85">
        <v>2.5316700000000001E-2</v>
      </c>
      <c r="N799" s="85">
        <v>0</v>
      </c>
      <c r="O799" s="85">
        <v>4.6158499999999998E-2</v>
      </c>
      <c r="P799" s="85">
        <v>2.2098199999999998E-2</v>
      </c>
      <c r="Q799" s="85">
        <v>3.6253100000000003E-2</v>
      </c>
      <c r="R799" s="85">
        <v>1.63395E-2</v>
      </c>
      <c r="S799" s="85">
        <v>1.1398999999999999E-2</v>
      </c>
      <c r="T799" s="5">
        <v>0.74634149999999999</v>
      </c>
      <c r="U799" s="5">
        <v>0.16585369999999999</v>
      </c>
      <c r="V799" s="5">
        <v>0.84878050000000005</v>
      </c>
      <c r="W799" s="5">
        <v>0.39024389999999998</v>
      </c>
      <c r="X799" s="5">
        <v>0.81463410000000003</v>
      </c>
      <c r="Y799" s="5">
        <v>0.71219520000000003</v>
      </c>
      <c r="Z799" s="5">
        <v>8.1761E-2</v>
      </c>
      <c r="AA799" s="5">
        <v>9.7561000000000002E-3</v>
      </c>
      <c r="AB799" s="5">
        <v>0</v>
      </c>
      <c r="AC799" s="5">
        <v>0.49909999999999999</v>
      </c>
      <c r="AD799" s="40">
        <v>113296.19512195123</v>
      </c>
      <c r="AE799" s="19">
        <v>0.84811320000000001</v>
      </c>
      <c r="AF799" s="5">
        <v>0</v>
      </c>
      <c r="AG799" s="5">
        <v>0</v>
      </c>
      <c r="AH799" s="32">
        <v>0</v>
      </c>
      <c r="AI799" s="32">
        <v>0</v>
      </c>
      <c r="AJ799" s="32">
        <v>0</v>
      </c>
      <c r="AK799" s="16"/>
      <c r="AL799" s="34">
        <f t="shared" si="540"/>
        <v>2.4723738291336634E-2</v>
      </c>
      <c r="AM799" s="34">
        <f t="shared" si="541"/>
        <v>-0.19265157466515853</v>
      </c>
      <c r="AN799" s="34">
        <f t="shared" si="542"/>
        <v>-1.0317741306165686</v>
      </c>
      <c r="AO799" s="34">
        <f t="shared" si="543"/>
        <v>8.4916455241763528E-2</v>
      </c>
      <c r="AP799" s="34">
        <f t="shared" si="544"/>
        <v>-0.33480774991318618</v>
      </c>
      <c r="AQ799" s="34" t="str">
        <f t="shared" si="545"/>
        <v/>
      </c>
      <c r="AR799" s="34">
        <f t="shared" si="546"/>
        <v>-0.12301813177657651</v>
      </c>
      <c r="AS799" s="34">
        <f t="shared" si="547"/>
        <v>-0.56600622644496168</v>
      </c>
      <c r="AT799" s="34">
        <f t="shared" si="548"/>
        <v>-0.15074875333706975</v>
      </c>
      <c r="AU799" s="34">
        <f t="shared" si="549"/>
        <v>0.74269812333516039</v>
      </c>
      <c r="AV799" s="34">
        <f t="shared" si="550"/>
        <v>-0.11376194009659013</v>
      </c>
      <c r="AW799" s="34">
        <f t="shared" si="551"/>
        <v>0.60398189419685422</v>
      </c>
      <c r="AX799" s="34">
        <f t="shared" si="552"/>
        <v>0.31980238873739503</v>
      </c>
      <c r="AY799" s="34">
        <f t="shared" si="553"/>
        <v>0.2324627599554395</v>
      </c>
      <c r="AZ799" s="34">
        <f t="shared" si="554"/>
        <v>-3.3988970951937598</v>
      </c>
      <c r="BA799" s="34">
        <f t="shared" si="555"/>
        <v>-0.3773100876825875</v>
      </c>
      <c r="BB799" s="34">
        <f t="shared" si="556"/>
        <v>1.1868981307651048</v>
      </c>
      <c r="BC799" s="34">
        <f t="shared" si="557"/>
        <v>-2.7033946365309363</v>
      </c>
      <c r="BD799" s="34">
        <f t="shared" si="558"/>
        <v>9.0801481599039946E-2</v>
      </c>
      <c r="BE799" s="34">
        <f t="shared" si="559"/>
        <v>-2.2872774530952751</v>
      </c>
      <c r="BF799" s="34">
        <f t="shared" si="560"/>
        <v>-0.19817037784558358</v>
      </c>
      <c r="BG799" s="34">
        <f t="shared" si="561"/>
        <v>0.50448141686601722</v>
      </c>
      <c r="BH799" s="34">
        <f t="shared" si="562"/>
        <v>-0.11506432621005545</v>
      </c>
      <c r="BI799" s="19">
        <f t="shared" si="569"/>
        <v>-0.70454210914957804</v>
      </c>
      <c r="BJ799" s="19">
        <f t="shared" si="570"/>
        <v>0.29040947477445656</v>
      </c>
      <c r="BK799" s="19">
        <f t="shared" si="571"/>
        <v>-1.0815590415615204</v>
      </c>
      <c r="BL799" s="19">
        <f t="shared" si="572"/>
        <v>-6.3012507522866551E-2</v>
      </c>
      <c r="BM799" s="19">
        <f t="shared" si="573"/>
        <v>0.16623061834033806</v>
      </c>
      <c r="BN799" s="19">
        <f t="shared" si="574"/>
        <v>-0.79210521830017611</v>
      </c>
      <c r="BO799" s="19">
        <f t="shared" si="575"/>
        <v>-0.90333291525171411</v>
      </c>
      <c r="BP799" s="19">
        <f t="shared" si="576"/>
        <v>0.17226306351436582</v>
      </c>
      <c r="BQ799" s="19">
        <f t="shared" si="577"/>
        <v>1.9672040133730851E-2</v>
      </c>
      <c r="BR799" s="19">
        <f t="shared" si="578"/>
        <v>0.25388930503759782</v>
      </c>
      <c r="BS799" s="19">
        <f t="shared" si="579"/>
        <v>4.737405734557356E-2</v>
      </c>
      <c r="BT799" s="19">
        <f>IF(AND('[1]Ponderación por derecho'!$B$13&lt;&gt;1,'[1]Ponderación por derecho'!$B$13&lt;&gt;0),"Error ponderación",IFERROR(IF(SUM($BI$1126:$BS$1126)=0,0,SUMPRODUCT($BI$1126:$BS$1126,BI799:BS799)),""))</f>
        <v>-0.63121612816101857</v>
      </c>
      <c r="BU799" s="34">
        <f t="shared" si="580"/>
        <v>-0.63257311720016374</v>
      </c>
      <c r="BV799" s="16">
        <f t="shared" si="581"/>
        <v>0</v>
      </c>
      <c r="BW799" s="34">
        <f t="shared" si="563"/>
        <v>-0.19203874653775627</v>
      </c>
      <c r="BX799" s="34">
        <f t="shared" si="564"/>
        <v>-4.3171715667579533E-2</v>
      </c>
      <c r="BY799" s="34">
        <f t="shared" si="582"/>
        <v>0.73585719375712888</v>
      </c>
      <c r="BZ799" s="34">
        <f t="shared" si="583"/>
        <v>-0.16688224385059769</v>
      </c>
      <c r="CA799" s="19">
        <f t="shared" si="565"/>
        <v>-0.12777209667892961</v>
      </c>
      <c r="CB799" s="16"/>
      <c r="CC799" s="5">
        <f t="shared" si="566"/>
        <v>54347</v>
      </c>
      <c r="CD799" s="6">
        <f t="shared" si="567"/>
        <v>2.9979815540775912E-5</v>
      </c>
      <c r="CE799" s="19">
        <f t="shared" si="584"/>
        <v>0.38115771423360284</v>
      </c>
      <c r="CF799" s="4">
        <f t="shared" si="568"/>
        <v>1.1427037964667191E-5</v>
      </c>
      <c r="CG799" s="3">
        <f>IF('Ponderación por derecho'!$D$20="Error ponderación","",CF799/$CF$1127)</f>
        <v>7.6768744079331594E-6</v>
      </c>
      <c r="CH799" s="39"/>
    </row>
    <row r="800" spans="1:86" ht="18.95" customHeight="1">
      <c r="A800" s="7">
        <v>54377</v>
      </c>
      <c r="B800" s="7" t="s">
        <v>309</v>
      </c>
      <c r="C800" s="7" t="s">
        <v>329</v>
      </c>
      <c r="D800" s="5">
        <v>0</v>
      </c>
      <c r="E800" s="5">
        <v>230</v>
      </c>
      <c r="F800" s="5">
        <v>74.214269999999999</v>
      </c>
      <c r="G800" s="5">
        <v>54.294919999999998</v>
      </c>
      <c r="H800" s="5">
        <v>67.287040000000005</v>
      </c>
      <c r="I800" s="5">
        <v>35.683610000000002</v>
      </c>
      <c r="J800" s="5">
        <v>19.040800000000001</v>
      </c>
      <c r="K800" s="85">
        <v>5.0920000000000002E-3</v>
      </c>
      <c r="L800" s="85">
        <v>9.8379999999999995E-4</v>
      </c>
      <c r="M800" s="85">
        <v>1.28918E-2</v>
      </c>
      <c r="N800" s="85">
        <v>0</v>
      </c>
      <c r="O800" s="85">
        <v>7.8455999999999994E-3</v>
      </c>
      <c r="P800" s="85">
        <v>1.34024E-2</v>
      </c>
      <c r="Q800" s="85">
        <v>6.1269999999999999E-4</v>
      </c>
      <c r="R800" s="85">
        <v>1.3008E-3</v>
      </c>
      <c r="S800" s="85">
        <v>5.6816999999999996E-3</v>
      </c>
      <c r="T800" s="5">
        <v>0.739645</v>
      </c>
      <c r="U800" s="5">
        <v>9.4674499999999995E-2</v>
      </c>
      <c r="V800" s="5">
        <v>0.739645</v>
      </c>
      <c r="W800" s="5">
        <v>0.57396449999999999</v>
      </c>
      <c r="X800" s="5">
        <v>0.83431949999999999</v>
      </c>
      <c r="Y800" s="5">
        <v>0.91124260000000001</v>
      </c>
      <c r="Z800" s="5">
        <v>0.4583333</v>
      </c>
      <c r="AA800" s="5">
        <v>8.6956499999999992E-3</v>
      </c>
      <c r="AB800" s="5">
        <v>0</v>
      </c>
      <c r="AC800" s="5">
        <v>0.55579999999999996</v>
      </c>
      <c r="AD800" s="40">
        <v>0</v>
      </c>
      <c r="AE800" s="19">
        <v>0.49433959999999999</v>
      </c>
      <c r="AF800" s="5">
        <v>0</v>
      </c>
      <c r="AG800" s="5">
        <v>0</v>
      </c>
      <c r="AH800" s="32">
        <v>0</v>
      </c>
      <c r="AI800" s="32">
        <v>0</v>
      </c>
      <c r="AJ800" s="32">
        <v>1</v>
      </c>
      <c r="AK800" s="16"/>
      <c r="AL800" s="34">
        <f t="shared" si="540"/>
        <v>0.29043431737185599</v>
      </c>
      <c r="AM800" s="34">
        <f t="shared" si="541"/>
        <v>-0.19326432527355963</v>
      </c>
      <c r="AN800" s="34">
        <f t="shared" si="542"/>
        <v>-0.85610286810999647</v>
      </c>
      <c r="AO800" s="34">
        <f t="shared" si="543"/>
        <v>1.4265744914540304</v>
      </c>
      <c r="AP800" s="34">
        <f t="shared" si="544"/>
        <v>-0.43860692505661025</v>
      </c>
      <c r="AQ800" s="34">
        <f t="shared" si="545"/>
        <v>-0.24886030848282173</v>
      </c>
      <c r="AR800" s="34">
        <f t="shared" si="546"/>
        <v>-0.5746864361361198</v>
      </c>
      <c r="AS800" s="34">
        <f t="shared" si="547"/>
        <v>-0.75932699838921058</v>
      </c>
      <c r="AT800" s="34">
        <f t="shared" si="548"/>
        <v>-0.15074875333706975</v>
      </c>
      <c r="AU800" s="34">
        <f t="shared" si="549"/>
        <v>-0.23061636011800699</v>
      </c>
      <c r="AV800" s="34">
        <f t="shared" si="550"/>
        <v>-0.32430232557530841</v>
      </c>
      <c r="AW800" s="34">
        <f t="shared" si="551"/>
        <v>-0.39448617473821762</v>
      </c>
      <c r="AX800" s="34">
        <f t="shared" si="552"/>
        <v>-0.16046614119702618</v>
      </c>
      <c r="AY800" s="34">
        <f t="shared" si="553"/>
        <v>1.0483164252577996E-2</v>
      </c>
      <c r="AZ800" s="34">
        <f t="shared" si="554"/>
        <v>-3.5152311104311065</v>
      </c>
      <c r="BA800" s="34">
        <f t="shared" si="555"/>
        <v>-1.0539012262479626</v>
      </c>
      <c r="BB800" s="34">
        <f t="shared" si="556"/>
        <v>-1.490090020117492</v>
      </c>
      <c r="BC800" s="34">
        <f t="shared" si="557"/>
        <v>-0.65173954084524666</v>
      </c>
      <c r="BD800" s="34">
        <f t="shared" si="558"/>
        <v>0.32671835170945596</v>
      </c>
      <c r="BE800" s="34">
        <f t="shared" si="559"/>
        <v>0.75617729497826969</v>
      </c>
      <c r="BF800" s="34">
        <f t="shared" si="560"/>
        <v>3.5692998936571909</v>
      </c>
      <c r="BG800" s="34">
        <f t="shared" si="561"/>
        <v>0.42158810192371826</v>
      </c>
      <c r="BH800" s="34">
        <f t="shared" si="562"/>
        <v>-0.11506432621005545</v>
      </c>
      <c r="BI800" s="19">
        <f t="shared" si="569"/>
        <v>-0.71962146761359358</v>
      </c>
      <c r="BJ800" s="19">
        <f t="shared" si="570"/>
        <v>-0.75268026050905712</v>
      </c>
      <c r="BK800" s="19">
        <f t="shared" si="571"/>
        <v>-0.37354407395420042</v>
      </c>
      <c r="BL800" s="19">
        <f t="shared" si="572"/>
        <v>6.9842782017393121E-2</v>
      </c>
      <c r="BM800" s="19">
        <f t="shared" si="573"/>
        <v>-0.11416831115505377</v>
      </c>
      <c r="BN800" s="19">
        <f t="shared" si="574"/>
        <v>0.24076976225827243</v>
      </c>
      <c r="BO800" s="19">
        <f t="shared" si="575"/>
        <v>-0.82771426457176445</v>
      </c>
      <c r="BP800" s="19">
        <f t="shared" si="576"/>
        <v>6.4984088087414904E-2</v>
      </c>
      <c r="BQ800" s="19">
        <f t="shared" si="577"/>
        <v>1.2900724584272083</v>
      </c>
      <c r="BR800" s="19">
        <f t="shared" si="578"/>
        <v>0.24083519451605073</v>
      </c>
      <c r="BS800" s="19">
        <f t="shared" si="579"/>
        <v>6.1951051804792844E-2</v>
      </c>
      <c r="BT800" s="19">
        <f>IF(AND('[1]Ponderación por derecho'!$B$13&lt;&gt;1,'[1]Ponderación por derecho'!$B$13&lt;&gt;0),"Error ponderación",IFERROR(IF(SUM($BI$1126:$BS$1126)=0,0,SUMPRODUCT($BI$1126:$BS$1126,BI800:BS800)),""))</f>
        <v>-0.49216225571021194</v>
      </c>
      <c r="BU800" s="34">
        <f t="shared" si="580"/>
        <v>-0.49208188490784655</v>
      </c>
      <c r="BV800" s="16">
        <f t="shared" si="581"/>
        <v>0</v>
      </c>
      <c r="BW800" s="34">
        <f t="shared" si="563"/>
        <v>0.6287097656751105</v>
      </c>
      <c r="BX800" s="34">
        <f t="shared" si="564"/>
        <v>-4.9550489627895586E-2</v>
      </c>
      <c r="BY800" s="34">
        <f t="shared" si="582"/>
        <v>-0.72556152157895015</v>
      </c>
      <c r="BZ800" s="34">
        <f t="shared" si="583"/>
        <v>4.8800748510578397E-2</v>
      </c>
      <c r="CA800" s="19">
        <f t="shared" si="565"/>
        <v>3.6164909925090485E-2</v>
      </c>
      <c r="CB800" s="16"/>
      <c r="CC800" s="5">
        <f t="shared" si="566"/>
        <v>54377</v>
      </c>
      <c r="CD800" s="6">
        <f t="shared" si="567"/>
        <v>3.3635890606724198E-5</v>
      </c>
      <c r="CE800" s="19">
        <f t="shared" si="584"/>
        <v>0.74783784908341111</v>
      </c>
      <c r="CF800" s="4">
        <f t="shared" si="568"/>
        <v>2.5154192083337537E-5</v>
      </c>
      <c r="CG800" s="3">
        <f>IF('Ponderación por derecho'!$D$20="Error ponderación","",CF800/$CF$1127)</f>
        <v>1.6899005153732589E-5</v>
      </c>
      <c r="CH800" s="39"/>
    </row>
    <row r="801" spans="1:86" ht="18.95" customHeight="1">
      <c r="A801" s="7">
        <v>54385</v>
      </c>
      <c r="B801" s="7" t="s">
        <v>309</v>
      </c>
      <c r="C801" s="7" t="s">
        <v>328</v>
      </c>
      <c r="D801" s="5">
        <v>0</v>
      </c>
      <c r="E801" s="5">
        <v>1726</v>
      </c>
      <c r="F801" s="5">
        <v>85.155739999999994</v>
      </c>
      <c r="G801" s="5">
        <v>68.859470000000002</v>
      </c>
      <c r="H801" s="5">
        <v>75.784120000000001</v>
      </c>
      <c r="I801" s="5">
        <v>25.050909999999998</v>
      </c>
      <c r="J801" s="5">
        <v>32.260689999999997</v>
      </c>
      <c r="K801" s="85">
        <v>2.2618E-3</v>
      </c>
      <c r="L801" s="85">
        <v>1.7972999999999999E-3</v>
      </c>
      <c r="M801" s="85">
        <v>1.0775699999999999E-2</v>
      </c>
      <c r="N801" s="85">
        <v>0</v>
      </c>
      <c r="O801" s="85">
        <v>4.1139999999999996E-3</v>
      </c>
      <c r="P801" s="85">
        <v>5.8577000000000004E-3</v>
      </c>
      <c r="Q801" s="85">
        <v>4.0211999999999999E-3</v>
      </c>
      <c r="R801" s="85">
        <v>2.1667000000000001E-3</v>
      </c>
      <c r="S801" s="85">
        <v>1.2807000000000001E-3</v>
      </c>
      <c r="T801" s="5">
        <v>0.92549530000000002</v>
      </c>
      <c r="U801" s="5">
        <v>0.11240310000000001</v>
      </c>
      <c r="V801" s="5">
        <v>0.79112830000000001</v>
      </c>
      <c r="W801" s="5">
        <v>0.66881999999999997</v>
      </c>
      <c r="X801" s="5">
        <v>0.77777779999999996</v>
      </c>
      <c r="Y801" s="5">
        <v>0.86132649999999999</v>
      </c>
      <c r="Z801" s="5">
        <v>6.0498200000000002E-2</v>
      </c>
      <c r="AA801" s="5">
        <v>0</v>
      </c>
      <c r="AB801" s="5">
        <v>1.7381199999999999E-3</v>
      </c>
      <c r="AC801" s="5">
        <v>0.54879999999999995</v>
      </c>
      <c r="AD801" s="40">
        <v>467625.14484356897</v>
      </c>
      <c r="AE801" s="19">
        <v>0.65943399999999996</v>
      </c>
      <c r="AF801" s="5">
        <v>0</v>
      </c>
      <c r="AG801" s="5">
        <v>1</v>
      </c>
      <c r="AH801" s="32">
        <v>1</v>
      </c>
      <c r="AI801" s="32">
        <v>0</v>
      </c>
      <c r="AJ801" s="32">
        <v>0</v>
      </c>
      <c r="AK801" s="16"/>
      <c r="AL801" s="34">
        <f t="shared" si="540"/>
        <v>0.95833335586206969</v>
      </c>
      <c r="AM801" s="34">
        <f t="shared" si="541"/>
        <v>1.2697581130187563</v>
      </c>
      <c r="AN801" s="34">
        <f t="shared" si="542"/>
        <v>0.1656176247298782</v>
      </c>
      <c r="AO801" s="34">
        <f t="shared" si="543"/>
        <v>0.47754774380046638</v>
      </c>
      <c r="AP801" s="34">
        <f t="shared" si="544"/>
        <v>0.55988950761126077</v>
      </c>
      <c r="AQ801" s="34">
        <f t="shared" si="545"/>
        <v>-0.32892108915088519</v>
      </c>
      <c r="AR801" s="34">
        <f t="shared" si="546"/>
        <v>-0.54621590252721142</v>
      </c>
      <c r="AS801" s="34">
        <f t="shared" si="547"/>
        <v>-0.79225169681827046</v>
      </c>
      <c r="AT801" s="34">
        <f t="shared" si="548"/>
        <v>-0.15074875333706975</v>
      </c>
      <c r="AU801" s="34">
        <f t="shared" si="549"/>
        <v>-0.32541524838942054</v>
      </c>
      <c r="AV801" s="34">
        <f t="shared" si="550"/>
        <v>-0.50697258550783741</v>
      </c>
      <c r="AW801" s="34">
        <f t="shared" si="551"/>
        <v>-0.29899683082049527</v>
      </c>
      <c r="AX801" s="34">
        <f t="shared" si="552"/>
        <v>-0.13281318448732282</v>
      </c>
      <c r="AY801" s="34">
        <f t="shared" si="553"/>
        <v>-0.16038983536057741</v>
      </c>
      <c r="AZ801" s="34">
        <f t="shared" si="554"/>
        <v>-0.28657261239996862</v>
      </c>
      <c r="BA801" s="34">
        <f t="shared" si="555"/>
        <v>-0.8853827031517475</v>
      </c>
      <c r="BB801" s="34">
        <f t="shared" si="556"/>
        <v>-0.22725451683639697</v>
      </c>
      <c r="BC801" s="34">
        <f t="shared" si="557"/>
        <v>0.40753617417426596</v>
      </c>
      <c r="BD801" s="34">
        <f t="shared" si="558"/>
        <v>-0.35089759181834335</v>
      </c>
      <c r="BE801" s="34">
        <f t="shared" si="559"/>
        <v>-7.0448900405445354E-3</v>
      </c>
      <c r="BF801" s="34">
        <f t="shared" si="560"/>
        <v>-0.41089703588418386</v>
      </c>
      <c r="BG801" s="34">
        <f t="shared" si="561"/>
        <v>-0.258133953880894</v>
      </c>
      <c r="BH801" s="34">
        <f t="shared" si="562"/>
        <v>-7.1738038026045281E-2</v>
      </c>
      <c r="BI801" s="19">
        <f t="shared" si="569"/>
        <v>-0.34956205585758487</v>
      </c>
      <c r="BJ801" s="19">
        <f t="shared" si="570"/>
        <v>0.16542923121838263</v>
      </c>
      <c r="BK801" s="19">
        <f t="shared" si="571"/>
        <v>0.19120594440602176</v>
      </c>
      <c r="BL801" s="19">
        <f t="shared" si="572"/>
        <v>0.40379230126249999</v>
      </c>
      <c r="BM801" s="19">
        <f t="shared" si="573"/>
        <v>-3.8807777532167707E-2</v>
      </c>
      <c r="BN801" s="19">
        <f t="shared" si="574"/>
        <v>0.14810529343789591</v>
      </c>
      <c r="BO801" s="19">
        <f t="shared" si="575"/>
        <v>-3.6007233139999172E-2</v>
      </c>
      <c r="BP801" s="19">
        <f t="shared" si="576"/>
        <v>0.41276008568737343</v>
      </c>
      <c r="BQ801" s="19">
        <f t="shared" si="577"/>
        <v>0.12901549487243616</v>
      </c>
      <c r="BR801" s="19">
        <f t="shared" si="578"/>
        <v>0.1799365222068661</v>
      </c>
      <c r="BS801" s="19">
        <f t="shared" si="579"/>
        <v>0.24206849415848233</v>
      </c>
      <c r="BT801" s="19">
        <f>IF(AND('[1]Ponderación por derecho'!$B$13&lt;&gt;1,'[1]Ponderación por derecho'!$B$13&lt;&gt;0),"Error ponderación",IFERROR(IF(SUM($BI$1126:$BS$1126)=0,0,SUMPRODUCT($BI$1126:$BS$1126,BI801:BS801)),""))</f>
        <v>5.9513817705045699E-2</v>
      </c>
      <c r="BU801" s="34">
        <f t="shared" si="580"/>
        <v>6.5296705233292479E-2</v>
      </c>
      <c r="BV801" s="16">
        <f t="shared" si="581"/>
        <v>0</v>
      </c>
      <c r="BW801" s="34">
        <f t="shared" si="563"/>
        <v>0.52738278885870704</v>
      </c>
      <c r="BX801" s="34">
        <f t="shared" si="564"/>
        <v>-2.3222376014667583E-2</v>
      </c>
      <c r="BY801" s="34">
        <f t="shared" si="582"/>
        <v>-4.3565900771799115E-2</v>
      </c>
      <c r="BZ801" s="34">
        <f t="shared" si="583"/>
        <v>-0.15353150402408011</v>
      </c>
      <c r="CA801" s="19">
        <f t="shared" si="565"/>
        <v>-0.11762442439773618</v>
      </c>
      <c r="CB801" s="16"/>
      <c r="CC801" s="5">
        <f t="shared" si="566"/>
        <v>54385</v>
      </c>
      <c r="CD801" s="6">
        <f t="shared" si="567"/>
        <v>2.5241542255306939E-4</v>
      </c>
      <c r="CE801" s="19">
        <f t="shared" si="584"/>
        <v>1.5998957199926414</v>
      </c>
      <c r="CF801" s="4">
        <f t="shared" si="568"/>
        <v>4.0383835420278977E-4</v>
      </c>
      <c r="CG801" s="3">
        <f>IF('Ponderación por derecho'!$D$20="Error ponderación","",CF801/$CF$1127)</f>
        <v>2.7130533178477419E-4</v>
      </c>
      <c r="CH801" s="39"/>
    </row>
    <row r="802" spans="1:86" ht="18.95" customHeight="1">
      <c r="A802" s="7">
        <v>54398</v>
      </c>
      <c r="B802" s="7" t="s">
        <v>309</v>
      </c>
      <c r="C802" s="7" t="s">
        <v>327</v>
      </c>
      <c r="D802" s="5">
        <v>0</v>
      </c>
      <c r="E802" s="5">
        <v>1342</v>
      </c>
      <c r="F802" s="5">
        <v>82.287689999999998</v>
      </c>
      <c r="G802" s="5">
        <v>74.892709999999994</v>
      </c>
      <c r="H802" s="5">
        <v>71.173100000000005</v>
      </c>
      <c r="I802" s="5">
        <v>19.670960000000001</v>
      </c>
      <c r="J802" s="5">
        <v>25.70815</v>
      </c>
      <c r="K802" s="85">
        <v>2.9090000000000001E-3</v>
      </c>
      <c r="L802" s="85">
        <v>1.1207E-2</v>
      </c>
      <c r="M802" s="85">
        <v>0.13727600000000001</v>
      </c>
      <c r="N802" s="85">
        <v>4.0000000000000001E-3</v>
      </c>
      <c r="O802" s="85">
        <v>8.3958999999999995E-3</v>
      </c>
      <c r="P802" s="85">
        <v>4.3075000000000002E-2</v>
      </c>
      <c r="Q802" s="85">
        <v>3.5320499999999998E-2</v>
      </c>
      <c r="R802" s="85">
        <v>3.4215999999999999E-3</v>
      </c>
      <c r="S802" s="85">
        <v>1.16924E-2</v>
      </c>
      <c r="T802" s="5">
        <v>0.99550939999999999</v>
      </c>
      <c r="U802" s="5">
        <v>0.1299466</v>
      </c>
      <c r="V802" s="5">
        <v>0.78445129999999996</v>
      </c>
      <c r="W802" s="5">
        <v>0.6603985</v>
      </c>
      <c r="X802" s="5">
        <v>0.86107210000000001</v>
      </c>
      <c r="Y802" s="5">
        <v>0.90906540000000002</v>
      </c>
      <c r="Z802" s="5">
        <v>4.2801600000000002E-2</v>
      </c>
      <c r="AA802" s="5">
        <v>1.6393439999999999E-2</v>
      </c>
      <c r="AB802" s="5">
        <v>2.9806300000000002E-3</v>
      </c>
      <c r="AC802" s="5">
        <v>0.45669999999999999</v>
      </c>
      <c r="AD802" s="40">
        <v>260640.08941877793</v>
      </c>
      <c r="AE802" s="19">
        <v>0.75377360000000004</v>
      </c>
      <c r="AF802" s="5">
        <v>0</v>
      </c>
      <c r="AG802" s="5">
        <v>0</v>
      </c>
      <c r="AH802" s="32">
        <v>0</v>
      </c>
      <c r="AI802" s="32">
        <v>0</v>
      </c>
      <c r="AJ802" s="32">
        <v>0</v>
      </c>
      <c r="AK802" s="16"/>
      <c r="AL802" s="34">
        <f t="shared" si="540"/>
        <v>0.78325927190974376</v>
      </c>
      <c r="AM802" s="34">
        <f t="shared" si="541"/>
        <v>1.8758026180396954</v>
      </c>
      <c r="AN802" s="34">
        <f t="shared" si="542"/>
        <v>-0.38882856465453586</v>
      </c>
      <c r="AO802" s="34">
        <f t="shared" si="543"/>
        <v>-2.6422785869599343E-3</v>
      </c>
      <c r="AP802" s="34">
        <f t="shared" si="544"/>
        <v>6.4977082854811935E-2</v>
      </c>
      <c r="AQ802" s="34">
        <f t="shared" si="545"/>
        <v>-0.31061307655517789</v>
      </c>
      <c r="AR802" s="34">
        <f t="shared" si="546"/>
        <v>-0.2168991476412313</v>
      </c>
      <c r="AS802" s="34">
        <f t="shared" si="547"/>
        <v>1.1759843169266353</v>
      </c>
      <c r="AT802" s="34">
        <f t="shared" si="548"/>
        <v>-5.896523183437076E-2</v>
      </c>
      <c r="AU802" s="34">
        <f t="shared" si="549"/>
        <v>-0.21663634398129381</v>
      </c>
      <c r="AV802" s="34">
        <f t="shared" si="550"/>
        <v>0.39412273504658002</v>
      </c>
      <c r="AW802" s="34">
        <f t="shared" si="551"/>
        <v>0.57785504598278103</v>
      </c>
      <c r="AX802" s="34">
        <f t="shared" si="552"/>
        <v>-9.2737315016244548E-2</v>
      </c>
      <c r="AY802" s="34">
        <f t="shared" si="553"/>
        <v>0.24385429326298322</v>
      </c>
      <c r="AZ802" s="34">
        <f t="shared" si="554"/>
        <v>0.92973760580792109</v>
      </c>
      <c r="BA802" s="34">
        <f t="shared" si="555"/>
        <v>-0.71862364096192721</v>
      </c>
      <c r="BB802" s="34">
        <f t="shared" si="556"/>
        <v>-0.39103486221845146</v>
      </c>
      <c r="BC802" s="34">
        <f t="shared" si="557"/>
        <v>0.31349112213156105</v>
      </c>
      <c r="BD802" s="34">
        <f t="shared" si="558"/>
        <v>0.64733107277765523</v>
      </c>
      <c r="BE802" s="34">
        <f t="shared" si="559"/>
        <v>0.72288768819362603</v>
      </c>
      <c r="BF802" s="34">
        <f t="shared" si="560"/>
        <v>-0.58794514698177658</v>
      </c>
      <c r="BG802" s="34">
        <f t="shared" si="561"/>
        <v>1.0233093814085394</v>
      </c>
      <c r="BH802" s="34">
        <f t="shared" si="562"/>
        <v>-4.0765869055252417E-2</v>
      </c>
      <c r="BI802" s="19">
        <f t="shared" si="569"/>
        <v>-0.47268842739054701</v>
      </c>
      <c r="BJ802" s="19">
        <f t="shared" si="570"/>
        <v>0.4226228693933376</v>
      </c>
      <c r="BK802" s="19">
        <f t="shared" si="571"/>
        <v>0.75757823698931348</v>
      </c>
      <c r="BL802" s="19">
        <f t="shared" si="572"/>
        <v>0.36214702003768651</v>
      </c>
      <c r="BM802" s="19">
        <f t="shared" si="573"/>
        <v>0.16522393721705778</v>
      </c>
      <c r="BN802" s="19">
        <f t="shared" si="574"/>
        <v>0.63342323171664994</v>
      </c>
      <c r="BO802" s="19">
        <f t="shared" si="575"/>
        <v>0.50165012440124734</v>
      </c>
      <c r="BP802" s="19">
        <f t="shared" si="576"/>
        <v>0.34526097844674963</v>
      </c>
      <c r="BQ802" s="19">
        <f t="shared" si="577"/>
        <v>0.1463894727303168</v>
      </c>
      <c r="BR802" s="19">
        <f t="shared" si="578"/>
        <v>0.68347431552708882</v>
      </c>
      <c r="BS802" s="19">
        <f t="shared" si="579"/>
        <v>0.32878256537249156</v>
      </c>
      <c r="BT802" s="19">
        <f>IF(AND('[1]Ponderación por derecho'!$B$13&lt;&gt;1,'[1]Ponderación por derecho'!$B$13&lt;&gt;0),"Error ponderación",IFERROR(IF(SUM($BI$1126:$BS$1126)=0,0,SUMPRODUCT($BI$1126:$BS$1126,BI802:BS802)),""))</f>
        <v>0.52537660559428612</v>
      </c>
      <c r="BU802" s="34">
        <f t="shared" si="580"/>
        <v>0.53597498262429433</v>
      </c>
      <c r="BV802" s="16">
        <f t="shared" si="581"/>
        <v>0</v>
      </c>
      <c r="BW802" s="34">
        <f t="shared" si="563"/>
        <v>-0.80579072039711364</v>
      </c>
      <c r="BX802" s="34">
        <f t="shared" si="564"/>
        <v>-3.4875996688310318E-2</v>
      </c>
      <c r="BY802" s="34">
        <f t="shared" si="582"/>
        <v>0.3461456464926651</v>
      </c>
      <c r="BZ802" s="34">
        <f t="shared" si="583"/>
        <v>0.16484035686425294</v>
      </c>
      <c r="CA802" s="19">
        <f t="shared" si="565"/>
        <v>0.12436466008966816</v>
      </c>
      <c r="CB802" s="16"/>
      <c r="CC802" s="5">
        <f t="shared" si="566"/>
        <v>54398</v>
      </c>
      <c r="CD802" s="6">
        <f t="shared" si="567"/>
        <v>1.9625810954010378E-4</v>
      </c>
      <c r="CE802" s="19">
        <f t="shared" si="584"/>
        <v>1.6482973191323815</v>
      </c>
      <c r="CF802" s="4">
        <f t="shared" si="568"/>
        <v>3.2349171581294236E-4</v>
      </c>
      <c r="CG802" s="3">
        <f>IF('Ponderación por derecho'!$D$20="Error ponderación","",CF802/$CF$1127)</f>
        <v>2.1732712203998458E-4</v>
      </c>
      <c r="CH802" s="39"/>
    </row>
    <row r="803" spans="1:86" ht="18.95" customHeight="1">
      <c r="A803" s="7">
        <v>54405</v>
      </c>
      <c r="B803" s="7" t="s">
        <v>309</v>
      </c>
      <c r="C803" s="7" t="s">
        <v>326</v>
      </c>
      <c r="D803" s="5">
        <v>0</v>
      </c>
      <c r="E803" s="5">
        <v>3832</v>
      </c>
      <c r="F803" s="5">
        <v>47.285049999999998</v>
      </c>
      <c r="G803" s="5">
        <v>36.748379999999997</v>
      </c>
      <c r="H803" s="5">
        <v>63.081229999999998</v>
      </c>
      <c r="I803" s="5">
        <v>26.97231</v>
      </c>
      <c r="J803" s="5">
        <v>7.9555939999999996</v>
      </c>
      <c r="K803" s="85">
        <v>1.2836200000000001E-2</v>
      </c>
      <c r="L803" s="85">
        <v>5.8995999999999996E-3</v>
      </c>
      <c r="M803" s="85">
        <v>6.9802100000000006E-2</v>
      </c>
      <c r="N803" s="85">
        <v>5.8639400000000001E-2</v>
      </c>
      <c r="O803" s="85">
        <v>3.7821999999999999E-3</v>
      </c>
      <c r="P803" s="85">
        <v>2.0404800000000001E-2</v>
      </c>
      <c r="Q803" s="85">
        <v>1.0849999999999999E-4</v>
      </c>
      <c r="R803" s="85">
        <v>1.9789999999999999E-3</v>
      </c>
      <c r="S803" s="85">
        <v>1.247E-4</v>
      </c>
      <c r="T803" s="5">
        <v>0.92982940000000003</v>
      </c>
      <c r="U803" s="5">
        <v>0.2283984</v>
      </c>
      <c r="V803" s="5">
        <v>0.79058890000000004</v>
      </c>
      <c r="W803" s="5">
        <v>0.66923500000000002</v>
      </c>
      <c r="X803" s="5">
        <v>0.85085310000000003</v>
      </c>
      <c r="Y803" s="5">
        <v>0.89873420000000004</v>
      </c>
      <c r="Z803" s="5">
        <v>4.4247799999999997E-2</v>
      </c>
      <c r="AA803" s="5">
        <v>3.9144000000000001E-4</v>
      </c>
      <c r="AB803" s="5">
        <v>0</v>
      </c>
      <c r="AC803" s="5">
        <v>0.62560000000000004</v>
      </c>
      <c r="AD803" s="40">
        <v>124855.34968684759</v>
      </c>
      <c r="AE803" s="19">
        <v>0.84811320000000001</v>
      </c>
      <c r="AF803" s="5">
        <v>1</v>
      </c>
      <c r="AG803" s="5">
        <v>0</v>
      </c>
      <c r="AH803" s="32">
        <v>1</v>
      </c>
      <c r="AI803" s="32">
        <v>0</v>
      </c>
      <c r="AJ803" s="32">
        <v>0</v>
      </c>
      <c r="AK803" s="16"/>
      <c r="AL803" s="34">
        <f t="shared" si="540"/>
        <v>-1.3534033155322638</v>
      </c>
      <c r="AM803" s="34">
        <f t="shared" si="541"/>
        <v>-1.9558304007371783</v>
      </c>
      <c r="AN803" s="34">
        <f t="shared" si="542"/>
        <v>-1.3618251004522695</v>
      </c>
      <c r="AO803" s="34">
        <f t="shared" si="543"/>
        <v>0.64904322405868475</v>
      </c>
      <c r="AP803" s="34">
        <f t="shared" si="544"/>
        <v>-1.275870975392013</v>
      </c>
      <c r="AQ803" s="34">
        <f t="shared" si="545"/>
        <v>-2.9792151585917914E-2</v>
      </c>
      <c r="AR803" s="34">
        <f t="shared" si="546"/>
        <v>-0.4026453186011823</v>
      </c>
      <c r="AS803" s="34">
        <f t="shared" si="547"/>
        <v>0.12614838793814764</v>
      </c>
      <c r="AT803" s="34">
        <f t="shared" si="548"/>
        <v>1.1947839043642721</v>
      </c>
      <c r="AU803" s="34">
        <f t="shared" si="549"/>
        <v>-0.33384441312531266</v>
      </c>
      <c r="AV803" s="34">
        <f t="shared" si="550"/>
        <v>-0.15476208830258165</v>
      </c>
      <c r="AW803" s="34">
        <f t="shared" si="551"/>
        <v>-0.40861136975165924</v>
      </c>
      <c r="AX803" s="34">
        <f t="shared" si="552"/>
        <v>-0.13880747941099914</v>
      </c>
      <c r="AY803" s="34">
        <f t="shared" si="553"/>
        <v>-0.20527263189609379</v>
      </c>
      <c r="AZ803" s="34">
        <f t="shared" si="554"/>
        <v>-0.21127906271876401</v>
      </c>
      <c r="BA803" s="34">
        <f t="shared" si="555"/>
        <v>0.21720614436595789</v>
      </c>
      <c r="BB803" s="34">
        <f t="shared" si="556"/>
        <v>-0.2404854765936344</v>
      </c>
      <c r="BC803" s="34">
        <f t="shared" si="557"/>
        <v>0.41217058569213427</v>
      </c>
      <c r="BD803" s="34">
        <f t="shared" si="558"/>
        <v>0.52486292401469692</v>
      </c>
      <c r="BE803" s="34">
        <f t="shared" si="559"/>
        <v>0.5649226020217023</v>
      </c>
      <c r="BF803" s="34">
        <f t="shared" si="560"/>
        <v>-0.57347643670582871</v>
      </c>
      <c r="BG803" s="34">
        <f t="shared" si="561"/>
        <v>-0.22753585005608995</v>
      </c>
      <c r="BH803" s="34">
        <f t="shared" si="562"/>
        <v>-0.11506432621005545</v>
      </c>
      <c r="BI803" s="19">
        <f t="shared" si="569"/>
        <v>-0.39147036922407646</v>
      </c>
      <c r="BJ803" s="19">
        <f t="shared" si="570"/>
        <v>-0.86632039864399835</v>
      </c>
      <c r="BK803" s="19">
        <f t="shared" si="571"/>
        <v>-0.27169478063399394</v>
      </c>
      <c r="BL803" s="19">
        <f t="shared" si="572"/>
        <v>-7.930970558399586E-2</v>
      </c>
      <c r="BM803" s="19">
        <f t="shared" si="573"/>
        <v>-0.36161748816754291</v>
      </c>
      <c r="BN803" s="19">
        <f t="shared" si="574"/>
        <v>-0.31441426727104776</v>
      </c>
      <c r="BO803" s="19">
        <f t="shared" si="575"/>
        <v>9.7175971960871688E-3</v>
      </c>
      <c r="BP803" s="19">
        <f t="shared" si="576"/>
        <v>-0.7461053974716314</v>
      </c>
      <c r="BQ803" s="19">
        <f t="shared" si="577"/>
        <v>-0.71071746137806213</v>
      </c>
      <c r="BR803" s="19">
        <f t="shared" si="578"/>
        <v>-0.59540393249481582</v>
      </c>
      <c r="BS803" s="19">
        <f t="shared" si="579"/>
        <v>-0.55791342454613768</v>
      </c>
      <c r="BT803" s="19">
        <f>IF(AND('[1]Ponderación por derecho'!$B$13&lt;&gt;1,'[1]Ponderación por derecho'!$B$13&lt;&gt;0),"Error ponderación",IFERROR(IF(SUM($BI$1126:$BS$1126)=0,0,SUMPRODUCT($BI$1126:$BS$1126,BI803:BS803)),""))</f>
        <v>-0.26272956131207037</v>
      </c>
      <c r="BU803" s="34">
        <f t="shared" si="580"/>
        <v>-0.26027761080864981</v>
      </c>
      <c r="BV803" s="16">
        <f t="shared" si="581"/>
        <v>0</v>
      </c>
      <c r="BW803" s="34">
        <f t="shared" si="563"/>
        <v>1.6390844773586766</v>
      </c>
      <c r="BX803" s="34">
        <f t="shared" si="564"/>
        <v>-4.2520915046583715E-2</v>
      </c>
      <c r="BY803" s="34">
        <f t="shared" si="582"/>
        <v>0.73585719375712888</v>
      </c>
      <c r="BZ803" s="34">
        <f t="shared" si="583"/>
        <v>-0.77747358535640732</v>
      </c>
      <c r="CA803" s="19">
        <f t="shared" si="565"/>
        <v>-0.59187228227526778</v>
      </c>
      <c r="CB803" s="16"/>
      <c r="CC803" s="5">
        <f t="shared" si="566"/>
        <v>54405</v>
      </c>
      <c r="CD803" s="6">
        <f t="shared" si="567"/>
        <v>5.6040318610855262E-4</v>
      </c>
      <c r="CE803" s="19">
        <f t="shared" si="584"/>
        <v>0.60476056824769664</v>
      </c>
      <c r="CF803" s="4">
        <f t="shared" si="568"/>
        <v>3.3890974927882798E-4</v>
      </c>
      <c r="CG803" s="3">
        <f>IF('Ponderación por derecho'!$D$20="Error ponderación","",CF803/$CF$1127)</f>
        <v>2.2768521369076011E-4</v>
      </c>
      <c r="CH803" s="39"/>
    </row>
    <row r="804" spans="1:86" ht="18.95" customHeight="1">
      <c r="A804" s="7">
        <v>54418</v>
      </c>
      <c r="B804" s="7" t="s">
        <v>309</v>
      </c>
      <c r="C804" s="7" t="s">
        <v>325</v>
      </c>
      <c r="D804" s="5">
        <v>0</v>
      </c>
      <c r="E804" s="5">
        <v>607</v>
      </c>
      <c r="F804" s="5">
        <v>66.905619999999999</v>
      </c>
      <c r="G804" s="5">
        <v>57.00262</v>
      </c>
      <c r="H804" s="5">
        <v>71.400530000000003</v>
      </c>
      <c r="I804" s="5">
        <v>11.71466</v>
      </c>
      <c r="J804" s="5">
        <v>17.120419999999999</v>
      </c>
      <c r="K804" s="85">
        <v>0</v>
      </c>
      <c r="L804" s="85">
        <v>1.5679999999999999E-4</v>
      </c>
      <c r="M804" s="85">
        <v>0</v>
      </c>
      <c r="N804" s="85">
        <v>0</v>
      </c>
      <c r="O804" s="85">
        <v>0</v>
      </c>
      <c r="P804" s="85">
        <v>1.5200999999999999E-3</v>
      </c>
      <c r="Q804" s="85">
        <v>0</v>
      </c>
      <c r="R804" s="85">
        <v>0</v>
      </c>
      <c r="S804" s="85">
        <v>0</v>
      </c>
      <c r="T804" s="5">
        <v>0.78387090000000004</v>
      </c>
      <c r="U804" s="5">
        <v>0.14193549999999999</v>
      </c>
      <c r="V804" s="5">
        <v>0.79516129999999996</v>
      </c>
      <c r="W804" s="5">
        <v>0.45967740000000001</v>
      </c>
      <c r="X804" s="5">
        <v>0.81774190000000002</v>
      </c>
      <c r="Y804" s="5">
        <v>0.77419349999999998</v>
      </c>
      <c r="Z804" s="5">
        <v>2.9748299999999998E-2</v>
      </c>
      <c r="AA804" s="5">
        <v>0</v>
      </c>
      <c r="AB804" s="5">
        <v>0</v>
      </c>
      <c r="AC804" s="5">
        <v>0.45419999999999999</v>
      </c>
      <c r="AD804" s="40">
        <v>28898.682042833607</v>
      </c>
      <c r="AE804" s="19">
        <v>0.65943399999999996</v>
      </c>
      <c r="AF804" s="5">
        <v>1</v>
      </c>
      <c r="AG804" s="5">
        <v>0</v>
      </c>
      <c r="AH804" s="32">
        <v>0</v>
      </c>
      <c r="AI804" s="32">
        <v>0</v>
      </c>
      <c r="AJ804" s="32">
        <v>0</v>
      </c>
      <c r="AK804" s="16"/>
      <c r="AL804" s="34">
        <f t="shared" si="540"/>
        <v>-0.15570685997099667</v>
      </c>
      <c r="AM804" s="34">
        <f t="shared" si="541"/>
        <v>7.8726629212786101E-2</v>
      </c>
      <c r="AN804" s="34">
        <f t="shared" si="542"/>
        <v>-0.36148153582974296</v>
      </c>
      <c r="AO804" s="34">
        <f t="shared" si="543"/>
        <v>-0.71278565819477824</v>
      </c>
      <c r="AP804" s="34">
        <f t="shared" si="544"/>
        <v>-0.58365295640533776</v>
      </c>
      <c r="AQ804" s="34">
        <f t="shared" si="545"/>
        <v>-0.3929029539360685</v>
      </c>
      <c r="AR804" s="34">
        <f t="shared" si="546"/>
        <v>-0.60362943711284656</v>
      </c>
      <c r="AS804" s="34">
        <f t="shared" si="547"/>
        <v>-0.95991233330143277</v>
      </c>
      <c r="AT804" s="34">
        <f t="shared" si="548"/>
        <v>-0.15074875333706975</v>
      </c>
      <c r="AU804" s="34">
        <f t="shared" si="549"/>
        <v>-0.42992876172112682</v>
      </c>
      <c r="AV804" s="34">
        <f t="shared" si="550"/>
        <v>-0.61199339740007141</v>
      </c>
      <c r="AW804" s="34">
        <f t="shared" si="551"/>
        <v>-0.41165100414070804</v>
      </c>
      <c r="AX804" s="34">
        <f t="shared" si="552"/>
        <v>-0.20200785050292994</v>
      </c>
      <c r="AY804" s="34">
        <f t="shared" si="553"/>
        <v>-0.21011422768154267</v>
      </c>
      <c r="AZ804" s="34">
        <f t="shared" si="554"/>
        <v>-2.7469228113964781</v>
      </c>
      <c r="BA804" s="34">
        <f t="shared" si="555"/>
        <v>-0.60466361470219931</v>
      </c>
      <c r="BB804" s="34">
        <f t="shared" si="556"/>
        <v>-0.12832893155471151</v>
      </c>
      <c r="BC804" s="34">
        <f t="shared" si="557"/>
        <v>-1.9280129205649945</v>
      </c>
      <c r="BD804" s="34">
        <f t="shared" si="558"/>
        <v>0.12804646767649586</v>
      </c>
      <c r="BE804" s="34">
        <f t="shared" si="559"/>
        <v>-1.3393172159483044</v>
      </c>
      <c r="BF804" s="34">
        <f t="shared" si="560"/>
        <v>-0.71853871346292031</v>
      </c>
      <c r="BG804" s="34">
        <f t="shared" si="561"/>
        <v>-0.258133953880894</v>
      </c>
      <c r="BH804" s="34">
        <f t="shared" si="562"/>
        <v>-0.11506432621005545</v>
      </c>
      <c r="BI804" s="19">
        <f t="shared" si="569"/>
        <v>-0.45301603482267022</v>
      </c>
      <c r="BJ804" s="19">
        <f t="shared" si="570"/>
        <v>-0.21774391315159067</v>
      </c>
      <c r="BK804" s="19">
        <f t="shared" si="571"/>
        <v>-1.0145440379458079</v>
      </c>
      <c r="BL804" s="19">
        <f t="shared" si="572"/>
        <v>-0.15322780665403321</v>
      </c>
      <c r="BM804" s="19">
        <f t="shared" si="573"/>
        <v>-0.29517841681665624</v>
      </c>
      <c r="BN804" s="19">
        <f t="shared" si="574"/>
        <v>-0.70233915777312417</v>
      </c>
      <c r="BO804" s="19">
        <f t="shared" si="575"/>
        <v>-1.2904531579106548</v>
      </c>
      <c r="BP804" s="19">
        <f t="shared" si="576"/>
        <v>-0.17885735523696331</v>
      </c>
      <c r="BQ804" s="19">
        <f t="shared" si="577"/>
        <v>-0.36145326703848651</v>
      </c>
      <c r="BR804" s="19">
        <f t="shared" si="578"/>
        <v>-0.20798501384447776</v>
      </c>
      <c r="BS804" s="19">
        <f t="shared" si="579"/>
        <v>-0.16029513795419828</v>
      </c>
      <c r="BT804" s="19">
        <f>IF(AND('[1]Ponderación por derecho'!$B$13&lt;&gt;1,'[1]Ponderación por derecho'!$B$13&lt;&gt;0),"Error ponderación",IFERROR(IF(SUM($BI$1126:$BS$1126)=0,0,SUMPRODUCT($BI$1126:$BS$1126,BI804:BS804)),""))</f>
        <v>-0.89947710891758281</v>
      </c>
      <c r="BU804" s="34">
        <f t="shared" si="580"/>
        <v>-0.90360703447397683</v>
      </c>
      <c r="BV804" s="16">
        <f t="shared" si="581"/>
        <v>0</v>
      </c>
      <c r="BW804" s="34">
        <f t="shared" si="563"/>
        <v>-0.84197892640297201</v>
      </c>
      <c r="BX804" s="34">
        <f t="shared" si="564"/>
        <v>-4.7923443280011975E-2</v>
      </c>
      <c r="BY804" s="34">
        <f t="shared" si="582"/>
        <v>-4.3565900771799115E-2</v>
      </c>
      <c r="BZ804" s="34">
        <f t="shared" si="583"/>
        <v>0.31115609015159434</v>
      </c>
      <c r="CA804" s="19">
        <f t="shared" si="565"/>
        <v>0.23557678243463162</v>
      </c>
      <c r="CB804" s="16"/>
      <c r="CC804" s="5">
        <f t="shared" si="566"/>
        <v>54418</v>
      </c>
      <c r="CD804" s="6">
        <f t="shared" si="567"/>
        <v>8.8769502601224287E-5</v>
      </c>
      <c r="CE804" s="19">
        <f t="shared" si="584"/>
        <v>0.29425371894565339</v>
      </c>
      <c r="CF804" s="4">
        <f t="shared" si="568"/>
        <v>2.6120756269366098E-5</v>
      </c>
      <c r="CG804" s="3">
        <f>IF('Ponderación por derecho'!$D$20="Error ponderación","",CF804/$CF$1127)</f>
        <v>1.7548359070844871E-5</v>
      </c>
      <c r="CH804" s="39"/>
    </row>
    <row r="805" spans="1:86" ht="18.95" customHeight="1">
      <c r="A805" s="7">
        <v>54480</v>
      </c>
      <c r="B805" s="7" t="s">
        <v>309</v>
      </c>
      <c r="C805" s="7" t="s">
        <v>324</v>
      </c>
      <c r="D805" s="5">
        <v>0</v>
      </c>
      <c r="E805" s="5">
        <v>35</v>
      </c>
      <c r="F805" s="5">
        <v>69.158640000000005</v>
      </c>
      <c r="G805" s="5">
        <v>50.199010000000001</v>
      </c>
      <c r="H805" s="5">
        <v>66.417919999999995</v>
      </c>
      <c r="I805" s="5">
        <v>20.69651</v>
      </c>
      <c r="J805" s="5">
        <v>29.69154</v>
      </c>
      <c r="K805" s="85"/>
      <c r="L805" s="85">
        <v>0</v>
      </c>
      <c r="M805" s="85">
        <v>0</v>
      </c>
      <c r="N805" s="85">
        <v>0</v>
      </c>
      <c r="O805" s="85">
        <v>0</v>
      </c>
      <c r="P805" s="85">
        <v>1.39852E-2</v>
      </c>
      <c r="Q805" s="85">
        <v>0</v>
      </c>
      <c r="R805" s="85">
        <v>0</v>
      </c>
      <c r="S805" s="85">
        <v>0</v>
      </c>
      <c r="T805" s="5"/>
      <c r="U805" s="5">
        <v>0.1052632</v>
      </c>
      <c r="V805" s="5">
        <v>0.78947369999999994</v>
      </c>
      <c r="W805" s="5">
        <v>0.73684210000000006</v>
      </c>
      <c r="X805" s="5">
        <v>0.5263158</v>
      </c>
      <c r="Y805" s="5">
        <v>0.78947369999999994</v>
      </c>
      <c r="Z805" s="5">
        <v>0</v>
      </c>
      <c r="AA805" s="5">
        <v>0</v>
      </c>
      <c r="AB805" s="5">
        <v>0</v>
      </c>
      <c r="AC805" s="5">
        <v>0.51839999999999997</v>
      </c>
      <c r="AD805" s="40">
        <v>0</v>
      </c>
      <c r="AE805" s="19">
        <v>0.75377360000000004</v>
      </c>
      <c r="AF805" s="5">
        <v>0</v>
      </c>
      <c r="AG805" s="5">
        <v>0</v>
      </c>
      <c r="AH805" s="32">
        <v>0</v>
      </c>
      <c r="AI805" s="32">
        <v>0</v>
      </c>
      <c r="AJ805" s="32">
        <v>0</v>
      </c>
      <c r="AK805" s="16"/>
      <c r="AL805" s="34">
        <f t="shared" si="540"/>
        <v>-1.8175989649255066E-2</v>
      </c>
      <c r="AM805" s="34">
        <f t="shared" si="541"/>
        <v>-0.60470225059400362</v>
      </c>
      <c r="AN805" s="34">
        <f t="shared" si="542"/>
        <v>-0.96060908845121973</v>
      </c>
      <c r="AO805" s="34">
        <f t="shared" si="543"/>
        <v>8.889367945343539E-2</v>
      </c>
      <c r="AP805" s="34">
        <f t="shared" si="544"/>
        <v>0.36584196939508362</v>
      </c>
      <c r="AQ805" s="34" t="str">
        <f t="shared" si="545"/>
        <v/>
      </c>
      <c r="AR805" s="34">
        <f t="shared" si="546"/>
        <v>-0.60911705809610017</v>
      </c>
      <c r="AS805" s="34">
        <f t="shared" si="547"/>
        <v>-0.95991233330143277</v>
      </c>
      <c r="AT805" s="34">
        <f t="shared" si="548"/>
        <v>-0.15074875333706975</v>
      </c>
      <c r="AU805" s="34">
        <f t="shared" si="549"/>
        <v>-0.42992876172112682</v>
      </c>
      <c r="AV805" s="34">
        <f t="shared" si="550"/>
        <v>-0.31019172773991693</v>
      </c>
      <c r="AW805" s="34">
        <f t="shared" si="551"/>
        <v>-0.41165100414070804</v>
      </c>
      <c r="AX805" s="34">
        <f t="shared" si="552"/>
        <v>-0.20200785050292994</v>
      </c>
      <c r="AY805" s="34">
        <f t="shared" si="553"/>
        <v>-0.21011422768154267</v>
      </c>
      <c r="AZ805" s="34" t="str">
        <f t="shared" si="554"/>
        <v/>
      </c>
      <c r="BA805" s="34">
        <f t="shared" si="555"/>
        <v>-0.95325074705000601</v>
      </c>
      <c r="BB805" s="34">
        <f t="shared" si="556"/>
        <v>-0.26784025286592456</v>
      </c>
      <c r="BC805" s="34">
        <f t="shared" si="557"/>
        <v>1.1671564240767902</v>
      </c>
      <c r="BD805" s="34">
        <f t="shared" si="558"/>
        <v>-3.3645080844527593</v>
      </c>
      <c r="BE805" s="34">
        <f t="shared" si="559"/>
        <v>-1.1056814224563358</v>
      </c>
      <c r="BF805" s="34">
        <f t="shared" si="560"/>
        <v>-1.0161597436814094</v>
      </c>
      <c r="BG805" s="34">
        <f t="shared" si="561"/>
        <v>-0.258133953880894</v>
      </c>
      <c r="BH805" s="34">
        <f t="shared" si="562"/>
        <v>-0.11506432621005545</v>
      </c>
      <c r="BI805" s="19">
        <f t="shared" si="569"/>
        <v>-0.95692991775061287</v>
      </c>
      <c r="BJ805" s="19">
        <f t="shared" si="570"/>
        <v>-0.49388652051867604</v>
      </c>
      <c r="BK805" s="19">
        <f t="shared" si="571"/>
        <v>6.302270037536746E-2</v>
      </c>
      <c r="BL805" s="19">
        <f t="shared" si="572"/>
        <v>-8.4462371493162408E-2</v>
      </c>
      <c r="BM805" s="19">
        <f t="shared" si="573"/>
        <v>-1.1428649589262674</v>
      </c>
      <c r="BN805" s="19">
        <f t="shared" si="574"/>
        <v>-0.4780163799485026</v>
      </c>
      <c r="BO805" s="19">
        <f t="shared" si="575"/>
        <v>-0.16137866234363632</v>
      </c>
      <c r="BP805" s="19">
        <f t="shared" si="576"/>
        <v>-0.1100919200760925</v>
      </c>
      <c r="BQ805" s="19">
        <f t="shared" si="577"/>
        <v>-0.41481665367073567</v>
      </c>
      <c r="BR805" s="19">
        <f t="shared" si="578"/>
        <v>-0.16214139040389722</v>
      </c>
      <c r="BS805" s="19">
        <f t="shared" si="579"/>
        <v>-0.11445151451361774</v>
      </c>
      <c r="BT805" s="19">
        <f>IF(AND('[1]Ponderación por derecho'!$B$13&lt;&gt;1,'[1]Ponderación por derecho'!$B$13&lt;&gt;0),"Error ponderación",IFERROR(IF(SUM($BI$1126:$BS$1126)=0,0,SUMPRODUCT($BI$1126:$BS$1126,BI805:BS805)),""))</f>
        <v>-0.32287154926010414</v>
      </c>
      <c r="BU805" s="34">
        <f t="shared" si="580"/>
        <v>-0.32104126916931952</v>
      </c>
      <c r="BV805" s="16">
        <f t="shared" si="581"/>
        <v>0</v>
      </c>
      <c r="BW805" s="34">
        <f t="shared" si="563"/>
        <v>8.7334203827469883E-2</v>
      </c>
      <c r="BX805" s="34">
        <f t="shared" si="564"/>
        <v>-4.9550489627895586E-2</v>
      </c>
      <c r="BY805" s="34">
        <f t="shared" si="582"/>
        <v>0.3461456464926651</v>
      </c>
      <c r="BZ805" s="34">
        <f t="shared" si="583"/>
        <v>-0.1279764535640798</v>
      </c>
      <c r="CA805" s="19">
        <f t="shared" si="565"/>
        <v>-9.8200461338972284E-2</v>
      </c>
      <c r="CB805" s="16"/>
      <c r="CC805" s="5">
        <f t="shared" si="566"/>
        <v>54480</v>
      </c>
      <c r="CD805" s="6">
        <f t="shared" si="567"/>
        <v>5.1185050923275947E-6</v>
      </c>
      <c r="CE805" s="19">
        <f t="shared" si="584"/>
        <v>0.64821882714297108</v>
      </c>
      <c r="CF805" s="4">
        <f t="shared" si="568"/>
        <v>3.3179113676739183E-6</v>
      </c>
      <c r="CG805" s="3">
        <f>IF('Ponderación por derecho'!$D$20="Error ponderación","",CF805/$CF$1127)</f>
        <v>2.2290281125383704E-6</v>
      </c>
      <c r="CH805" s="39"/>
    </row>
    <row r="806" spans="1:86" ht="18.95" customHeight="1">
      <c r="A806" s="7">
        <v>54498</v>
      </c>
      <c r="B806" s="7" t="s">
        <v>309</v>
      </c>
      <c r="C806" s="7" t="s">
        <v>323</v>
      </c>
      <c r="D806" s="5">
        <v>0</v>
      </c>
      <c r="E806" s="5">
        <v>25104</v>
      </c>
      <c r="F806" s="5">
        <v>52.25094</v>
      </c>
      <c r="G806" s="5">
        <v>49.842080000000003</v>
      </c>
      <c r="H806" s="5">
        <v>69.718050000000005</v>
      </c>
      <c r="I806" s="5">
        <v>13.62246</v>
      </c>
      <c r="J806" s="5">
        <v>10.9086</v>
      </c>
      <c r="K806" s="85">
        <v>5.4774000000000003E-3</v>
      </c>
      <c r="L806" s="85">
        <v>8.0394999999999998E-3</v>
      </c>
      <c r="M806" s="85">
        <v>4.12065E-2</v>
      </c>
      <c r="N806" s="85">
        <v>2.586E-4</v>
      </c>
      <c r="O806" s="85">
        <v>3.5978E-3</v>
      </c>
      <c r="P806" s="85">
        <v>1.3084E-2</v>
      </c>
      <c r="Q806" s="85">
        <v>1.2292E-3</v>
      </c>
      <c r="R806" s="85">
        <v>2.4659999999999998E-4</v>
      </c>
      <c r="S806" s="85">
        <v>1.4300000000000001E-4</v>
      </c>
      <c r="T806" s="5">
        <v>0.95728210000000002</v>
      </c>
      <c r="U806" s="5">
        <v>0.27949380000000001</v>
      </c>
      <c r="V806" s="5">
        <v>0.83694880000000005</v>
      </c>
      <c r="W806" s="5">
        <v>0.69834160000000001</v>
      </c>
      <c r="X806" s="5">
        <v>0.7736383</v>
      </c>
      <c r="Y806" s="5">
        <v>0.84838480000000005</v>
      </c>
      <c r="Z806" s="5">
        <v>2.6062499999999999E-2</v>
      </c>
      <c r="AA806" s="5">
        <v>4.5808999999999997E-4</v>
      </c>
      <c r="AB806" s="5">
        <v>1.9917000000000001E-4</v>
      </c>
      <c r="AC806" s="5">
        <v>0.58540000000000003</v>
      </c>
      <c r="AD806" s="40">
        <v>4078.4337157425111</v>
      </c>
      <c r="AE806" s="19">
        <v>0.84811320000000001</v>
      </c>
      <c r="AF806" s="5">
        <v>1</v>
      </c>
      <c r="AG806" s="5">
        <v>1</v>
      </c>
      <c r="AH806" s="32">
        <v>1</v>
      </c>
      <c r="AI806" s="32">
        <v>0</v>
      </c>
      <c r="AJ806" s="32">
        <v>0</v>
      </c>
      <c r="AK806" s="16"/>
      <c r="AL806" s="34">
        <f t="shared" si="540"/>
        <v>-1.050270998188418</v>
      </c>
      <c r="AM806" s="34">
        <f t="shared" si="541"/>
        <v>-0.64055619725900015</v>
      </c>
      <c r="AN806" s="34">
        <f t="shared" si="542"/>
        <v>-0.5637891867866871</v>
      </c>
      <c r="AO806" s="34">
        <f t="shared" si="543"/>
        <v>-0.54250405247154054</v>
      </c>
      <c r="AP806" s="34">
        <f t="shared" si="544"/>
        <v>-1.0528308474751527</v>
      </c>
      <c r="AQ806" s="34">
        <f t="shared" si="545"/>
        <v>-0.23795810197110109</v>
      </c>
      <c r="AR806" s="34">
        <f t="shared" si="546"/>
        <v>-0.32775399116454684</v>
      </c>
      <c r="AS806" s="34">
        <f t="shared" si="547"/>
        <v>-0.31877458658953201</v>
      </c>
      <c r="AT806" s="34">
        <f t="shared" si="548"/>
        <v>-0.14481494867192024</v>
      </c>
      <c r="AU806" s="34">
        <f t="shared" si="549"/>
        <v>-0.33852897604664628</v>
      </c>
      <c r="AV806" s="34">
        <f t="shared" si="550"/>
        <v>-0.33201134127673021</v>
      </c>
      <c r="AW806" s="34">
        <f t="shared" si="551"/>
        <v>-0.37721488809445181</v>
      </c>
      <c r="AX806" s="34">
        <f t="shared" si="552"/>
        <v>-0.19413255413543618</v>
      </c>
      <c r="AY806" s="34">
        <f t="shared" si="553"/>
        <v>-0.20456211703744331</v>
      </c>
      <c r="AZ806" s="34">
        <f t="shared" si="554"/>
        <v>0.26563915128949639</v>
      </c>
      <c r="BA806" s="34">
        <f t="shared" si="555"/>
        <v>0.70289149712987309</v>
      </c>
      <c r="BB806" s="34">
        <f t="shared" si="556"/>
        <v>0.89667798512232477</v>
      </c>
      <c r="BC806" s="34">
        <f t="shared" si="557"/>
        <v>0.73721145867036886</v>
      </c>
      <c r="BD806" s="34">
        <f t="shared" si="558"/>
        <v>-0.40050683947508692</v>
      </c>
      <c r="BE806" s="34">
        <f t="shared" si="559"/>
        <v>-0.20492478353899379</v>
      </c>
      <c r="BF806" s="34">
        <f t="shared" si="560"/>
        <v>-0.75541381534031515</v>
      </c>
      <c r="BG806" s="34">
        <f t="shared" si="561"/>
        <v>-0.22232594912638629</v>
      </c>
      <c r="BH806" s="34">
        <f t="shared" si="562"/>
        <v>-0.11009959603169647</v>
      </c>
      <c r="BI806" s="19">
        <f t="shared" si="569"/>
        <v>-3.2951930542638376E-2</v>
      </c>
      <c r="BJ806" s="19">
        <f t="shared" si="570"/>
        <v>-2.3877401100407408E-2</v>
      </c>
      <c r="BK806" s="19">
        <f t="shared" si="571"/>
        <v>-0.21061137536919369</v>
      </c>
      <c r="BL806" s="19">
        <f t="shared" si="572"/>
        <v>-0.59754297343016916</v>
      </c>
      <c r="BM806" s="19">
        <f t="shared" si="573"/>
        <v>-0.59728888766562871</v>
      </c>
      <c r="BN806" s="19">
        <f t="shared" si="574"/>
        <v>-0.52906904100138064</v>
      </c>
      <c r="BO806" s="19">
        <f t="shared" si="575"/>
        <v>-0.21802659642549868</v>
      </c>
      <c r="BP806" s="19">
        <f t="shared" si="576"/>
        <v>-0.62220177616192707</v>
      </c>
      <c r="BQ806" s="19">
        <f t="shared" si="577"/>
        <v>-0.67008231018872555</v>
      </c>
      <c r="BR806" s="19">
        <f t="shared" si="578"/>
        <v>-0.49238635478408249</v>
      </c>
      <c r="BS806" s="19">
        <f t="shared" si="579"/>
        <v>-0.45497757041918591</v>
      </c>
      <c r="BT806" s="19">
        <f>IF(AND('[1]Ponderación por derecho'!$B$13&lt;&gt;1,'[1]Ponderación por derecho'!$B$13&lt;&gt;0),"Error ponderación",IFERROR(IF(SUM($BI$1126:$BS$1126)=0,0,SUMPRODUCT($BI$1126:$BS$1126,BI806:BS806)),""))</f>
        <v>-0.27250949073324499</v>
      </c>
      <c r="BU806" s="34">
        <f t="shared" si="580"/>
        <v>-0.27015863254429973</v>
      </c>
      <c r="BV806" s="16">
        <f t="shared" si="581"/>
        <v>0</v>
      </c>
      <c r="BW806" s="34">
        <f t="shared" si="563"/>
        <v>1.0571781247844743</v>
      </c>
      <c r="BX806" s="34">
        <f t="shared" si="564"/>
        <v>-4.9320866675802176E-2</v>
      </c>
      <c r="BY806" s="34">
        <f t="shared" si="582"/>
        <v>0.73585719375712888</v>
      </c>
      <c r="BZ806" s="34">
        <f t="shared" si="583"/>
        <v>-0.58123815062193362</v>
      </c>
      <c r="CA806" s="19">
        <f t="shared" si="565"/>
        <v>-0.4427170363848692</v>
      </c>
      <c r="CB806" s="16"/>
      <c r="CC806" s="5">
        <f t="shared" si="566"/>
        <v>54498</v>
      </c>
      <c r="CD806" s="6">
        <f t="shared" si="567"/>
        <v>3.6712843382226269E-3</v>
      </c>
      <c r="CE806" s="19">
        <f t="shared" si="584"/>
        <v>1.0002743260735847</v>
      </c>
      <c r="CF806" s="4">
        <f t="shared" si="568"/>
        <v>3.6722914672401444E-3</v>
      </c>
      <c r="CG806" s="3">
        <f>IF('Ponderación por derecho'!$D$20="Error ponderación","",CF806/$CF$1127)</f>
        <v>2.4671065651918705E-3</v>
      </c>
      <c r="CH806" s="39"/>
    </row>
    <row r="807" spans="1:86" ht="18.95" customHeight="1">
      <c r="A807" s="7">
        <v>54518</v>
      </c>
      <c r="B807" s="7" t="s">
        <v>309</v>
      </c>
      <c r="C807" s="7" t="s">
        <v>322</v>
      </c>
      <c r="D807" s="5">
        <v>0</v>
      </c>
      <c r="E807" s="5">
        <v>1597</v>
      </c>
      <c r="F807" s="5">
        <v>37.761150000000001</v>
      </c>
      <c r="G807" s="5">
        <v>26.319559999999999</v>
      </c>
      <c r="H807" s="5">
        <v>70.565920000000006</v>
      </c>
      <c r="I807" s="5">
        <v>17.93994</v>
      </c>
      <c r="J807" s="5">
        <v>6.0747720000000003</v>
      </c>
      <c r="K807" s="85">
        <v>1.12446E-2</v>
      </c>
      <c r="L807" s="85">
        <v>1.0656999999999999E-3</v>
      </c>
      <c r="M807" s="85">
        <v>2.7205099999999999E-2</v>
      </c>
      <c r="N807" s="85">
        <v>0</v>
      </c>
      <c r="O807" s="85">
        <v>1.50499E-2</v>
      </c>
      <c r="P807" s="85">
        <v>3.1061200000000001E-2</v>
      </c>
      <c r="Q807" s="85">
        <v>1.9813999999999999E-3</v>
      </c>
      <c r="R807" s="85">
        <v>3.4413999999999998E-3</v>
      </c>
      <c r="S807" s="85">
        <v>2.9910000000000001E-4</v>
      </c>
      <c r="T807" s="5">
        <v>0.96033559999999996</v>
      </c>
      <c r="U807" s="5">
        <v>0.26849729999999999</v>
      </c>
      <c r="V807" s="5">
        <v>0.82227309999999998</v>
      </c>
      <c r="W807" s="5">
        <v>0.57665909999999998</v>
      </c>
      <c r="X807" s="5">
        <v>0.81083139999999998</v>
      </c>
      <c r="Y807" s="5">
        <v>0.93897790000000003</v>
      </c>
      <c r="Z807" s="5">
        <v>0.27789469999999999</v>
      </c>
      <c r="AA807" s="5">
        <v>3.1309000000000003E-4</v>
      </c>
      <c r="AB807" s="5">
        <v>6.2617E-4</v>
      </c>
      <c r="AC807" s="5">
        <v>0.55020000000000002</v>
      </c>
      <c r="AD807" s="40">
        <v>21989.355040701314</v>
      </c>
      <c r="AE807" s="19">
        <v>0.84811320000000001</v>
      </c>
      <c r="AF807" s="5">
        <v>1</v>
      </c>
      <c r="AG807" s="5">
        <v>0</v>
      </c>
      <c r="AH807" s="32">
        <v>0</v>
      </c>
      <c r="AI807" s="32">
        <v>0</v>
      </c>
      <c r="AJ807" s="32">
        <v>0</v>
      </c>
      <c r="AK807" s="16"/>
      <c r="AL807" s="34">
        <f t="shared" si="540"/>
        <v>-1.934769772934875</v>
      </c>
      <c r="AM807" s="34">
        <f t="shared" si="541"/>
        <v>-3.0034149580981446</v>
      </c>
      <c r="AN807" s="34">
        <f t="shared" si="542"/>
        <v>-0.46183814545670726</v>
      </c>
      <c r="AO807" s="34">
        <f t="shared" si="543"/>
        <v>-0.15714530046505981</v>
      </c>
      <c r="AP807" s="34">
        <f t="shared" si="544"/>
        <v>-1.4179291965635394</v>
      </c>
      <c r="AQ807" s="34">
        <f t="shared" si="545"/>
        <v>-7.4815379100330259E-2</v>
      </c>
      <c r="AR807" s="34">
        <f t="shared" si="546"/>
        <v>-0.57182013410468824</v>
      </c>
      <c r="AS807" s="34">
        <f t="shared" si="547"/>
        <v>-0.53662434443870655</v>
      </c>
      <c r="AT807" s="34">
        <f t="shared" si="548"/>
        <v>-0.15074875333706975</v>
      </c>
      <c r="AU807" s="34">
        <f t="shared" si="549"/>
        <v>-4.7595770887182524E-2</v>
      </c>
      <c r="AV807" s="34">
        <f t="shared" si="550"/>
        <v>0.10324782036774353</v>
      </c>
      <c r="AW807" s="34">
        <f t="shared" si="551"/>
        <v>-0.35614195733461296</v>
      </c>
      <c r="AX807" s="34">
        <f t="shared" si="552"/>
        <v>-9.2104991950241397E-2</v>
      </c>
      <c r="AY807" s="34">
        <f t="shared" si="553"/>
        <v>-0.19850138646720619</v>
      </c>
      <c r="AZ807" s="34">
        <f t="shared" si="554"/>
        <v>0.31868565551218453</v>
      </c>
      <c r="BA807" s="34">
        <f t="shared" si="555"/>
        <v>0.59836469077023213</v>
      </c>
      <c r="BB807" s="34">
        <f t="shared" si="556"/>
        <v>0.53669727301757519</v>
      </c>
      <c r="BC807" s="34">
        <f t="shared" si="557"/>
        <v>-0.62164825102344856</v>
      </c>
      <c r="BD807" s="34">
        <f t="shared" si="558"/>
        <v>4.5228565530842597E-2</v>
      </c>
      <c r="BE807" s="34">
        <f t="shared" si="559"/>
        <v>1.1802528190707433</v>
      </c>
      <c r="BF807" s="34">
        <f t="shared" si="560"/>
        <v>1.7640766700382986</v>
      </c>
      <c r="BG807" s="34">
        <f t="shared" si="561"/>
        <v>-0.23366031724052022</v>
      </c>
      <c r="BH807" s="34">
        <f t="shared" si="562"/>
        <v>-9.9455725036269038E-2</v>
      </c>
      <c r="BI807" s="19">
        <f t="shared" si="569"/>
        <v>2.0570388737731538E-2</v>
      </c>
      <c r="BJ807" s="19">
        <f t="shared" si="570"/>
        <v>-1.0128459397284193</v>
      </c>
      <c r="BK807" s="19">
        <f t="shared" si="571"/>
        <v>-1.0310141227990102</v>
      </c>
      <c r="BL807" s="19">
        <f t="shared" si="572"/>
        <v>-1.0427592631359723</v>
      </c>
      <c r="BM807" s="19">
        <f t="shared" si="573"/>
        <v>-0.47343213397329315</v>
      </c>
      <c r="BN807" s="19">
        <f t="shared" si="574"/>
        <v>-0.21708971116546269</v>
      </c>
      <c r="BO807" s="19">
        <f t="shared" si="575"/>
        <v>-6.486720076249608E-2</v>
      </c>
      <c r="BP807" s="19">
        <f t="shared" si="576"/>
        <v>-1.0134373824425582</v>
      </c>
      <c r="BQ807" s="19">
        <f t="shared" si="577"/>
        <v>-0.12306482978792747</v>
      </c>
      <c r="BR807" s="19">
        <f t="shared" si="578"/>
        <v>-0.78897715888086706</v>
      </c>
      <c r="BS807" s="19">
        <f t="shared" si="579"/>
        <v>-0.74424229481278337</v>
      </c>
      <c r="BT807" s="19">
        <f>IF(AND('[1]Ponderación por derecho'!$B$13&lt;&gt;1,'[1]Ponderación por derecho'!$B$13&lt;&gt;0),"Error ponderación",IFERROR(IF(SUM($BI$1126:$BS$1126)=0,0,SUMPRODUCT($BI$1126:$BS$1126,BI807:BS807)),""))</f>
        <v>-0.30012970167657071</v>
      </c>
      <c r="BU807" s="34">
        <f t="shared" si="580"/>
        <v>-0.29806434565541323</v>
      </c>
      <c r="BV807" s="16">
        <f t="shared" si="581"/>
        <v>0</v>
      </c>
      <c r="BW807" s="34">
        <f t="shared" si="563"/>
        <v>0.54764818422198869</v>
      </c>
      <c r="BX807" s="34">
        <f t="shared" si="564"/>
        <v>-4.8312450475858845E-2</v>
      </c>
      <c r="BY807" s="34">
        <f t="shared" si="582"/>
        <v>0.73585719375712888</v>
      </c>
      <c r="BZ807" s="34">
        <f t="shared" si="583"/>
        <v>-0.41173097583441959</v>
      </c>
      <c r="CA807" s="19">
        <f t="shared" si="565"/>
        <v>-0.31387749030681911</v>
      </c>
      <c r="CB807" s="16"/>
      <c r="CC807" s="5">
        <f t="shared" si="566"/>
        <v>54518</v>
      </c>
      <c r="CD807" s="6">
        <f t="shared" si="567"/>
        <v>2.3355007521277626E-4</v>
      </c>
      <c r="CE807" s="19">
        <f t="shared" si="584"/>
        <v>0.68254219219295953</v>
      </c>
      <c r="CF807" s="4">
        <f t="shared" si="568"/>
        <v>1.5940778032255887E-4</v>
      </c>
      <c r="CG807" s="3">
        <f>IF('Ponderación por derecho'!$D$20="Error ponderación","",CF807/$CF$1127)</f>
        <v>1.0709280156131211E-4</v>
      </c>
      <c r="CH807" s="39"/>
    </row>
    <row r="808" spans="1:86" ht="18.95" customHeight="1">
      <c r="A808" s="7">
        <v>54520</v>
      </c>
      <c r="B808" s="7" t="s">
        <v>309</v>
      </c>
      <c r="C808" s="7" t="s">
        <v>321</v>
      </c>
      <c r="D808" s="5">
        <v>0</v>
      </c>
      <c r="E808" s="5">
        <v>143</v>
      </c>
      <c r="F808" s="5">
        <v>68.618759999999995</v>
      </c>
      <c r="G808" s="5">
        <v>56.615839999999999</v>
      </c>
      <c r="H808" s="5">
        <v>70.984359999999995</v>
      </c>
      <c r="I808" s="5">
        <v>13.68497</v>
      </c>
      <c r="J808" s="5">
        <v>27.375499999999999</v>
      </c>
      <c r="K808" s="85"/>
      <c r="L808" s="85">
        <v>1.0824200000000001E-2</v>
      </c>
      <c r="M808" s="85">
        <v>3.4947400000000003E-2</v>
      </c>
      <c r="N808" s="85">
        <v>0</v>
      </c>
      <c r="O808" s="85">
        <v>1.864E-2</v>
      </c>
      <c r="P808" s="85">
        <v>3.6832000000000002E-3</v>
      </c>
      <c r="Q808" s="85">
        <v>6.5700000000000003E-4</v>
      </c>
      <c r="R808" s="85">
        <v>0</v>
      </c>
      <c r="S808" s="85">
        <v>0</v>
      </c>
      <c r="T808" s="5">
        <v>0.86274510000000004</v>
      </c>
      <c r="U808" s="5">
        <v>9.8039200000000007E-2</v>
      </c>
      <c r="V808" s="5">
        <v>0.70588229999999996</v>
      </c>
      <c r="W808" s="5">
        <v>0.57843140000000004</v>
      </c>
      <c r="X808" s="5">
        <v>0.93137250000000005</v>
      </c>
      <c r="Y808" s="5">
        <v>0.87254900000000002</v>
      </c>
      <c r="Z808" s="5">
        <v>6.1224500000000001E-2</v>
      </c>
      <c r="AA808" s="5">
        <v>0</v>
      </c>
      <c r="AB808" s="5">
        <v>0</v>
      </c>
      <c r="AC808" s="5">
        <v>0.50390000000000001</v>
      </c>
      <c r="AD808" s="40">
        <v>93006.993006993012</v>
      </c>
      <c r="AE808" s="19">
        <v>0.65943399999999996</v>
      </c>
      <c r="AF808" s="5">
        <v>0</v>
      </c>
      <c r="AG808" s="5">
        <v>0</v>
      </c>
      <c r="AH808" s="32">
        <v>1</v>
      </c>
      <c r="AI808" s="32">
        <v>0</v>
      </c>
      <c r="AJ808" s="32">
        <v>0</v>
      </c>
      <c r="AK808" s="16"/>
      <c r="AL808" s="34">
        <f t="shared" si="540"/>
        <v>-5.1131829486142061E-2</v>
      </c>
      <c r="AM808" s="34">
        <f t="shared" si="541"/>
        <v>3.9874222603402058E-2</v>
      </c>
      <c r="AN808" s="34">
        <f t="shared" si="542"/>
        <v>-0.41152336402309636</v>
      </c>
      <c r="AO808" s="34">
        <f t="shared" si="543"/>
        <v>-0.53692469238465546</v>
      </c>
      <c r="AP808" s="34">
        <f t="shared" si="544"/>
        <v>0.1909117938855977</v>
      </c>
      <c r="AQ808" s="34" t="str">
        <f t="shared" si="545"/>
        <v/>
      </c>
      <c r="AR808" s="34">
        <f t="shared" si="546"/>
        <v>-0.23029622233759281</v>
      </c>
      <c r="AS808" s="34">
        <f t="shared" si="547"/>
        <v>-0.41616080649281079</v>
      </c>
      <c r="AT808" s="34">
        <f t="shared" si="548"/>
        <v>-0.15074875333706975</v>
      </c>
      <c r="AU808" s="34">
        <f t="shared" si="549"/>
        <v>4.3608401259671851E-2</v>
      </c>
      <c r="AV808" s="34">
        <f t="shared" si="550"/>
        <v>-0.55962099833051882</v>
      </c>
      <c r="AW808" s="34">
        <f t="shared" si="551"/>
        <v>-0.39324510742545393</v>
      </c>
      <c r="AX808" s="34">
        <f t="shared" si="552"/>
        <v>-0.20200785050292994</v>
      </c>
      <c r="AY808" s="34">
        <f t="shared" si="553"/>
        <v>-0.21011422768154267</v>
      </c>
      <c r="AZ808" s="34">
        <f t="shared" si="554"/>
        <v>-1.376691737755986</v>
      </c>
      <c r="BA808" s="34">
        <f t="shared" si="555"/>
        <v>-1.0219182002525746</v>
      </c>
      <c r="BB808" s="34">
        <f t="shared" si="556"/>
        <v>-2.3182563623416437</v>
      </c>
      <c r="BC808" s="34">
        <f t="shared" si="557"/>
        <v>-0.60185652202798556</v>
      </c>
      <c r="BD808" s="34">
        <f t="shared" si="558"/>
        <v>1.4898361951277386</v>
      </c>
      <c r="BE808" s="34">
        <f t="shared" si="559"/>
        <v>0.16454826269722261</v>
      </c>
      <c r="BF808" s="34">
        <f t="shared" si="560"/>
        <v>-0.40363066589841362</v>
      </c>
      <c r="BG808" s="34">
        <f t="shared" si="561"/>
        <v>-0.258133953880894</v>
      </c>
      <c r="BH808" s="34">
        <f t="shared" si="562"/>
        <v>-0.11506432621005545</v>
      </c>
      <c r="BI808" s="19">
        <f t="shared" si="569"/>
        <v>-0.71672078213783552</v>
      </c>
      <c r="BJ808" s="19">
        <f t="shared" si="570"/>
        <v>-0.8362261206919448</v>
      </c>
      <c r="BK808" s="19">
        <f t="shared" si="571"/>
        <v>-0.35638305266897952</v>
      </c>
      <c r="BL808" s="19">
        <f t="shared" si="572"/>
        <v>-0.1009402914116059</v>
      </c>
      <c r="BM808" s="19">
        <f t="shared" si="573"/>
        <v>0.57478546342433601</v>
      </c>
      <c r="BN808" s="19">
        <f t="shared" si="574"/>
        <v>-0.14873485503981274</v>
      </c>
      <c r="BO808" s="19">
        <f t="shared" si="575"/>
        <v>-0.76895384585536508</v>
      </c>
      <c r="BP808" s="19">
        <f t="shared" si="576"/>
        <v>-0.126569839994536</v>
      </c>
      <c r="BQ808" s="19">
        <f t="shared" si="577"/>
        <v>-0.22162557435536612</v>
      </c>
      <c r="BR808" s="19">
        <f t="shared" si="578"/>
        <v>-0.17312667034952622</v>
      </c>
      <c r="BS808" s="19">
        <f t="shared" si="579"/>
        <v>-0.12543679445924674</v>
      </c>
      <c r="BT808" s="19">
        <f>IF(AND('[1]Ponderación por derecho'!$B$13&lt;&gt;1,'[1]Ponderación por derecho'!$B$13&lt;&gt;0),"Error ponderación",IFERROR(IF(SUM($BI$1126:$BS$1126)=0,0,SUMPRODUCT($BI$1126:$BS$1126,BI808:BS808)),""))</f>
        <v>-0.59634260357801527</v>
      </c>
      <c r="BU808" s="34">
        <f t="shared" si="580"/>
        <v>-0.59733911503473802</v>
      </c>
      <c r="BV808" s="16">
        <f t="shared" si="581"/>
        <v>0</v>
      </c>
      <c r="BW808" s="34">
        <f t="shared" si="563"/>
        <v>-0.12255739100650788</v>
      </c>
      <c r="BX808" s="34">
        <f t="shared" si="564"/>
        <v>-4.4314033236030781E-2</v>
      </c>
      <c r="BY808" s="34">
        <f t="shared" si="582"/>
        <v>-4.3565900771799115E-2</v>
      </c>
      <c r="BZ808" s="34">
        <f t="shared" si="583"/>
        <v>7.0145775004779254E-2</v>
      </c>
      <c r="CA808" s="19">
        <f t="shared" si="565"/>
        <v>5.238890473819597E-2</v>
      </c>
      <c r="CB808" s="16"/>
      <c r="CC808" s="5">
        <f t="shared" si="566"/>
        <v>54520</v>
      </c>
      <c r="CD808" s="6">
        <f t="shared" si="567"/>
        <v>2.0912749377224173E-5</v>
      </c>
      <c r="CE808" s="19">
        <f t="shared" si="584"/>
        <v>0.62945573303341307</v>
      </c>
      <c r="CF808" s="4">
        <f t="shared" si="568"/>
        <v>1.3163649988984695E-5</v>
      </c>
      <c r="CG808" s="3">
        <f>IF('Ponderación por derecho'!$D$20="Error ponderación","",CF808/$CF$1127)</f>
        <v>8.8435592870080601E-6</v>
      </c>
      <c r="CH808" s="39"/>
    </row>
    <row r="809" spans="1:86" ht="18.95" customHeight="1">
      <c r="A809" s="7">
        <v>54553</v>
      </c>
      <c r="B809" s="7" t="s">
        <v>309</v>
      </c>
      <c r="C809" s="7" t="s">
        <v>320</v>
      </c>
      <c r="D809" s="5">
        <v>0</v>
      </c>
      <c r="E809" s="5">
        <v>1563</v>
      </c>
      <c r="F809" s="5">
        <v>71.605580000000003</v>
      </c>
      <c r="G809" s="5">
        <v>60.363549999999996</v>
      </c>
      <c r="H809" s="5">
        <v>67.757739999999998</v>
      </c>
      <c r="I809" s="5">
        <v>15.21683</v>
      </c>
      <c r="J809" s="5">
        <v>22.010719999999999</v>
      </c>
      <c r="K809" s="85">
        <v>3.9963000000000004E-3</v>
      </c>
      <c r="L809" s="85">
        <v>3.4191E-3</v>
      </c>
      <c r="M809" s="85">
        <v>4.1155400000000002E-2</v>
      </c>
      <c r="N809" s="85">
        <v>0</v>
      </c>
      <c r="O809" s="85">
        <v>2.3616000000000002E-3</v>
      </c>
      <c r="P809" s="85">
        <v>9.6752000000000001E-3</v>
      </c>
      <c r="Q809" s="85">
        <v>4.4210000000000001E-4</v>
      </c>
      <c r="R809" s="85">
        <v>8.8130000000000001E-4</v>
      </c>
      <c r="S809" s="85">
        <v>2.1939999999999999E-4</v>
      </c>
      <c r="T809" s="5">
        <v>0.97610520000000001</v>
      </c>
      <c r="U809" s="5">
        <v>0.2174432</v>
      </c>
      <c r="V809" s="5">
        <v>0.80884109999999998</v>
      </c>
      <c r="W809" s="5">
        <v>0.72043009999999996</v>
      </c>
      <c r="X809" s="5">
        <v>0.9318997</v>
      </c>
      <c r="Y809" s="5">
        <v>0.90740739999999998</v>
      </c>
      <c r="Z809" s="5">
        <v>0.1054422</v>
      </c>
      <c r="AA809" s="5">
        <v>0</v>
      </c>
      <c r="AB809" s="5">
        <v>0</v>
      </c>
      <c r="AC809" s="5">
        <v>0.53739999999999999</v>
      </c>
      <c r="AD809" s="40">
        <v>32121.30518234165</v>
      </c>
      <c r="AE809" s="19" t="s">
        <v>1121</v>
      </c>
      <c r="AF809" s="5">
        <v>0</v>
      </c>
      <c r="AG809" s="5">
        <v>0</v>
      </c>
      <c r="AH809" s="32">
        <v>0</v>
      </c>
      <c r="AI809" s="32">
        <v>0</v>
      </c>
      <c r="AJ809" s="32">
        <v>1</v>
      </c>
      <c r="AK809" s="16"/>
      <c r="AL809" s="34">
        <f t="shared" si="540"/>
        <v>0.1311923194758664</v>
      </c>
      <c r="AM809" s="34">
        <f t="shared" si="541"/>
        <v>0.41633513778529857</v>
      </c>
      <c r="AN809" s="34">
        <f t="shared" si="542"/>
        <v>-0.79950414996450148</v>
      </c>
      <c r="AO809" s="34">
        <f t="shared" si="543"/>
        <v>-0.4001977920055807</v>
      </c>
      <c r="AP809" s="34">
        <f t="shared" si="544"/>
        <v>-0.21428928509826245</v>
      </c>
      <c r="AQ809" s="34">
        <f t="shared" si="545"/>
        <v>-0.27985550224227229</v>
      </c>
      <c r="AR809" s="34">
        <f t="shared" si="546"/>
        <v>-0.48945682273996183</v>
      </c>
      <c r="AS809" s="34">
        <f t="shared" si="547"/>
        <v>-0.31956965869847059</v>
      </c>
      <c r="AT809" s="34">
        <f t="shared" si="548"/>
        <v>-0.15074875333706975</v>
      </c>
      <c r="AU809" s="34">
        <f t="shared" si="549"/>
        <v>-0.36993383875463248</v>
      </c>
      <c r="AV809" s="34">
        <f t="shared" si="550"/>
        <v>-0.41454429580878654</v>
      </c>
      <c r="AW809" s="34">
        <f t="shared" si="551"/>
        <v>-0.39926554457021513</v>
      </c>
      <c r="AX809" s="34">
        <f t="shared" si="552"/>
        <v>-0.17386308696411304</v>
      </c>
      <c r="AY809" s="34">
        <f t="shared" si="553"/>
        <v>-0.20159581456744899</v>
      </c>
      <c r="AZ809" s="34">
        <f t="shared" si="554"/>
        <v>0.59264083906879972</v>
      </c>
      <c r="BA809" s="34">
        <f t="shared" si="555"/>
        <v>0.11307191356241703</v>
      </c>
      <c r="BB809" s="34">
        <f t="shared" si="556"/>
        <v>0.20722331777244402</v>
      </c>
      <c r="BC809" s="34">
        <f t="shared" si="557"/>
        <v>0.98387940761595938</v>
      </c>
      <c r="BD809" s="34">
        <f t="shared" si="558"/>
        <v>1.4961543483744189</v>
      </c>
      <c r="BE809" s="34">
        <f t="shared" si="559"/>
        <v>0.69753670158286851</v>
      </c>
      <c r="BF809" s="34">
        <f t="shared" si="560"/>
        <v>3.8751501415082955E-2</v>
      </c>
      <c r="BG809" s="34">
        <f t="shared" si="561"/>
        <v>-0.258133953880894</v>
      </c>
      <c r="BH809" s="34">
        <f t="shared" si="562"/>
        <v>-0.11506432621005545</v>
      </c>
      <c r="BI809" s="19">
        <f t="shared" si="569"/>
        <v>-0.32209591288145223</v>
      </c>
      <c r="BJ809" s="19">
        <f t="shared" si="570"/>
        <v>4.4700544272593588E-2</v>
      </c>
      <c r="BK809" s="19">
        <f t="shared" si="571"/>
        <v>0.26516735613111836</v>
      </c>
      <c r="BL809" s="19">
        <f t="shared" si="572"/>
        <v>-9.7782169306016714E-3</v>
      </c>
      <c r="BM809" s="19">
        <f t="shared" si="573"/>
        <v>0.30397707484050795</v>
      </c>
      <c r="BN809" s="19">
        <f t="shared" si="574"/>
        <v>0.13806157508331612</v>
      </c>
      <c r="BO809" s="19">
        <f t="shared" si="575"/>
        <v>-6.8940832502332031E-2</v>
      </c>
      <c r="BP809" s="19">
        <f t="shared" si="576"/>
        <v>-2.1335383744123318E-2</v>
      </c>
      <c r="BQ809" s="19">
        <f t="shared" si="577"/>
        <v>-1.055066455883321E-2</v>
      </c>
      <c r="BR809" s="19">
        <f t="shared" si="578"/>
        <v>-0.10951248299082554</v>
      </c>
      <c r="BS809" s="19">
        <f t="shared" si="579"/>
        <v>-6.1822607100546011E-2</v>
      </c>
      <c r="BT809" s="19">
        <f>IF(AND('[1]Ponderación por derecho'!$B$13&lt;&gt;1,'[1]Ponderación por derecho'!$B$13&lt;&gt;0),"Error ponderación",IFERROR(IF(SUM($BI$1126:$BS$1126)=0,0,SUMPRODUCT($BI$1126:$BS$1126,BI809:BS809)),""))</f>
        <v>1.5888165128347544E-2</v>
      </c>
      <c r="BU809" s="34">
        <f t="shared" si="580"/>
        <v>2.1220106847115918E-2</v>
      </c>
      <c r="BV809" s="16">
        <f t="shared" si="581"/>
        <v>0</v>
      </c>
      <c r="BW809" s="34">
        <f t="shared" si="563"/>
        <v>0.36236456947199353</v>
      </c>
      <c r="BX809" s="34">
        <f t="shared" si="564"/>
        <v>-4.7742003960323624E-2</v>
      </c>
      <c r="BY809" s="34" t="str">
        <f t="shared" si="582"/>
        <v/>
      </c>
      <c r="BZ809" s="34">
        <f t="shared" si="583"/>
        <v>-0.15731128275583495</v>
      </c>
      <c r="CA809" s="19">
        <f t="shared" si="565"/>
        <v>-0.12049737049388355</v>
      </c>
      <c r="CB809" s="16"/>
      <c r="CC809" s="5">
        <f t="shared" si="566"/>
        <v>54553</v>
      </c>
      <c r="CD809" s="6">
        <f t="shared" si="567"/>
        <v>2.2857781312308659E-4</v>
      </c>
      <c r="CE809" s="19">
        <f t="shared" si="584"/>
        <v>1.1811531152015413</v>
      </c>
      <c r="CF809" s="4">
        <f t="shared" si="568"/>
        <v>2.6998539603628947E-4</v>
      </c>
      <c r="CG809" s="3">
        <f>IF('Ponderación por derecho'!$D$20="Error ponderación","",CF809/$CF$1127)</f>
        <v>1.8138068533205004E-4</v>
      </c>
      <c r="CH809" s="39"/>
    </row>
    <row r="810" spans="1:86" ht="18.95" customHeight="1">
      <c r="A810" s="7">
        <v>54599</v>
      </c>
      <c r="B810" s="7" t="s">
        <v>309</v>
      </c>
      <c r="C810" s="7" t="s">
        <v>319</v>
      </c>
      <c r="D810" s="5">
        <v>0</v>
      </c>
      <c r="E810" s="5">
        <v>307</v>
      </c>
      <c r="F810" s="5">
        <v>75.846869999999996</v>
      </c>
      <c r="G810" s="5">
        <v>55.25367</v>
      </c>
      <c r="H810" s="5">
        <v>72.482410000000002</v>
      </c>
      <c r="I810" s="5">
        <v>21.4542</v>
      </c>
      <c r="J810" s="5">
        <v>24.456939999999999</v>
      </c>
      <c r="K810" s="85"/>
      <c r="L810" s="85">
        <v>6.6363000000000004E-3</v>
      </c>
      <c r="M810" s="85">
        <v>1.9374499999999999E-2</v>
      </c>
      <c r="N810" s="85">
        <v>0</v>
      </c>
      <c r="O810" s="85">
        <v>1.8477999999999999E-3</v>
      </c>
      <c r="P810" s="85">
        <v>9.1312000000000008E-3</v>
      </c>
      <c r="Q810" s="85">
        <v>3.3327999999999999E-3</v>
      </c>
      <c r="R810" s="85">
        <v>4.4870999999999999E-3</v>
      </c>
      <c r="S810" s="85">
        <v>1.5560000000000001E-3</v>
      </c>
      <c r="T810" s="5">
        <v>0.92063490000000003</v>
      </c>
      <c r="U810" s="5">
        <v>0.1865079</v>
      </c>
      <c r="V810" s="5">
        <v>0.85714290000000004</v>
      </c>
      <c r="W810" s="5">
        <v>0.52380959999999999</v>
      </c>
      <c r="X810" s="5">
        <v>0.8650793</v>
      </c>
      <c r="Y810" s="5">
        <v>0.93650789999999995</v>
      </c>
      <c r="Z810" s="5">
        <v>9.4674499999999995E-2</v>
      </c>
      <c r="AA810" s="5">
        <v>0</v>
      </c>
      <c r="AB810" s="5">
        <v>0</v>
      </c>
      <c r="AC810" s="5">
        <v>0.51959999999999995</v>
      </c>
      <c r="AD810" s="40">
        <v>304442.93159609119</v>
      </c>
      <c r="AE810" s="19">
        <v>0.84811320000000001</v>
      </c>
      <c r="AF810" s="5">
        <v>0</v>
      </c>
      <c r="AG810" s="5">
        <v>0</v>
      </c>
      <c r="AH810" s="32">
        <v>0</v>
      </c>
      <c r="AI810" s="32">
        <v>0</v>
      </c>
      <c r="AJ810" s="32">
        <v>0</v>
      </c>
      <c r="AK810" s="16"/>
      <c r="AL810" s="34">
        <f t="shared" si="540"/>
        <v>0.39009295284214668</v>
      </c>
      <c r="AM810" s="34">
        <f t="shared" si="541"/>
        <v>-9.6957006289261433E-2</v>
      </c>
      <c r="AN810" s="34">
        <f t="shared" si="542"/>
        <v>-0.23139226200937149</v>
      </c>
      <c r="AO810" s="34">
        <f t="shared" si="543"/>
        <v>0.15652166448354335</v>
      </c>
      <c r="AP810" s="34">
        <f t="shared" si="544"/>
        <v>-2.9526632495192322E-2</v>
      </c>
      <c r="AQ810" s="34" t="str">
        <f t="shared" si="545"/>
        <v/>
      </c>
      <c r="AR810" s="34">
        <f t="shared" si="546"/>
        <v>-0.37686259935141853</v>
      </c>
      <c r="AS810" s="34">
        <f t="shared" si="547"/>
        <v>-0.6584617545415351</v>
      </c>
      <c r="AT810" s="34">
        <f t="shared" si="548"/>
        <v>-0.15074875333706975</v>
      </c>
      <c r="AU810" s="34">
        <f t="shared" si="549"/>
        <v>-0.38298659596168905</v>
      </c>
      <c r="AV810" s="34">
        <f t="shared" si="550"/>
        <v>-0.42771547841423074</v>
      </c>
      <c r="AW810" s="34">
        <f t="shared" si="551"/>
        <v>-0.31828240052944645</v>
      </c>
      <c r="AX810" s="34">
        <f t="shared" si="552"/>
        <v>-5.8710030833095353E-2</v>
      </c>
      <c r="AY810" s="34">
        <f t="shared" si="553"/>
        <v>-0.14970105172197215</v>
      </c>
      <c r="AZ810" s="34">
        <f t="shared" si="554"/>
        <v>-0.37100923565982075</v>
      </c>
      <c r="BA810" s="34">
        <f t="shared" si="555"/>
        <v>-0.1809823866947009</v>
      </c>
      <c r="BB810" s="34">
        <f t="shared" si="556"/>
        <v>1.3920197063563706</v>
      </c>
      <c r="BC810" s="34">
        <f t="shared" si="557"/>
        <v>-1.2118321823813956</v>
      </c>
      <c r="BD810" s="34">
        <f t="shared" si="558"/>
        <v>0.6953547899440049</v>
      </c>
      <c r="BE810" s="34">
        <f t="shared" si="559"/>
        <v>1.14248627086292</v>
      </c>
      <c r="BF810" s="34">
        <f t="shared" si="560"/>
        <v>-6.8975460027541596E-2</v>
      </c>
      <c r="BG810" s="34">
        <f t="shared" si="561"/>
        <v>-0.258133953880894</v>
      </c>
      <c r="BH810" s="34">
        <f t="shared" si="562"/>
        <v>-0.11506432621005545</v>
      </c>
      <c r="BI810" s="19">
        <f t="shared" si="569"/>
        <v>-0.20618732435203618</v>
      </c>
      <c r="BJ810" s="19">
        <f t="shared" si="570"/>
        <v>0.30606670023856358</v>
      </c>
      <c r="BK810" s="19">
        <f t="shared" si="571"/>
        <v>-0.49340032802692796</v>
      </c>
      <c r="BL810" s="19">
        <f t="shared" si="572"/>
        <v>0.11967209975253847</v>
      </c>
      <c r="BM810" s="19">
        <f t="shared" si="573"/>
        <v>9.4280520495707856E-2</v>
      </c>
      <c r="BN810" s="19">
        <f t="shared" si="574"/>
        <v>0.36828791509694531</v>
      </c>
      <c r="BO810" s="19">
        <f t="shared" si="575"/>
        <v>-0.17758999056857461</v>
      </c>
      <c r="BP810" s="19">
        <f t="shared" si="576"/>
        <v>0.16569146100452567</v>
      </c>
      <c r="BQ810" s="19">
        <f t="shared" si="577"/>
        <v>5.7138813697544311E-2</v>
      </c>
      <c r="BR810" s="19">
        <f t="shared" si="578"/>
        <v>-5.9140175869064893E-3</v>
      </c>
      <c r="BS810" s="19">
        <f t="shared" si="579"/>
        <v>4.1775858303373027E-2</v>
      </c>
      <c r="BT810" s="19">
        <f>IF(AND('[1]Ponderación por derecho'!$B$13&lt;&gt;1,'[1]Ponderación por derecho'!$B$13&lt;&gt;0),"Error ponderación",IFERROR(IF(SUM($BI$1126:$BS$1126)=0,0,SUMPRODUCT($BI$1126:$BS$1126,BI810:BS810)),""))</f>
        <v>8.2904719292509005E-2</v>
      </c>
      <c r="BU810" s="34">
        <f t="shared" si="580"/>
        <v>8.8929391835484081E-2</v>
      </c>
      <c r="BV810" s="16">
        <f t="shared" si="581"/>
        <v>0</v>
      </c>
      <c r="BW810" s="34">
        <f t="shared" si="563"/>
        <v>0.10470454271028158</v>
      </c>
      <c r="BX810" s="34">
        <f t="shared" si="564"/>
        <v>-3.2409820054860927E-2</v>
      </c>
      <c r="BY810" s="34">
        <f t="shared" si="582"/>
        <v>0.73585719375712888</v>
      </c>
      <c r="BZ810" s="34">
        <f t="shared" si="583"/>
        <v>-0.26938397213751653</v>
      </c>
      <c r="CA810" s="19">
        <f t="shared" si="565"/>
        <v>-0.20568193242043731</v>
      </c>
      <c r="CB810" s="16"/>
      <c r="CC810" s="5">
        <f t="shared" si="566"/>
        <v>54599</v>
      </c>
      <c r="CD810" s="6">
        <f t="shared" si="567"/>
        <v>4.4896601809844903E-5</v>
      </c>
      <c r="CE810" s="19">
        <f t="shared" si="584"/>
        <v>0.88010686645256786</v>
      </c>
      <c r="CF810" s="4">
        <f t="shared" si="568"/>
        <v>3.9513807533231283E-5</v>
      </c>
      <c r="CG810" s="3">
        <f>IF('Ponderación por derecho'!$D$20="Error ponderación","",CF810/$CF$1127)</f>
        <v>2.6546033954713867E-5</v>
      </c>
      <c r="CH810" s="39"/>
    </row>
    <row r="811" spans="1:86" ht="18.95" customHeight="1">
      <c r="A811" s="7">
        <v>54660</v>
      </c>
      <c r="B811" s="7" t="s">
        <v>309</v>
      </c>
      <c r="C811" s="7" t="s">
        <v>318</v>
      </c>
      <c r="D811" s="5">
        <v>0</v>
      </c>
      <c r="E811" s="5">
        <v>620</v>
      </c>
      <c r="F811" s="5">
        <v>76.356340000000003</v>
      </c>
      <c r="G811" s="5">
        <v>61.772790000000001</v>
      </c>
      <c r="H811" s="5">
        <v>71.59872</v>
      </c>
      <c r="I811" s="5">
        <v>28.950980000000001</v>
      </c>
      <c r="J811" s="5">
        <v>22.73019</v>
      </c>
      <c r="K811" s="85">
        <v>0</v>
      </c>
      <c r="L811" s="85">
        <v>4.0239999999999998E-3</v>
      </c>
      <c r="M811" s="85">
        <v>5.6190299999999999E-2</v>
      </c>
      <c r="N811" s="85">
        <v>0</v>
      </c>
      <c r="O811" s="85">
        <v>3.6267999999999999E-3</v>
      </c>
      <c r="P811" s="85">
        <v>1.2088999999999999E-3</v>
      </c>
      <c r="Q811" s="85">
        <v>6.5303000000000002E-3</v>
      </c>
      <c r="R811" s="85">
        <v>1.7729E-3</v>
      </c>
      <c r="S811" s="85">
        <v>2.8942999999999998E-3</v>
      </c>
      <c r="T811" s="5">
        <v>0.91653289999999998</v>
      </c>
      <c r="U811" s="5">
        <v>0.1139647</v>
      </c>
      <c r="V811" s="5">
        <v>0.75441409999999998</v>
      </c>
      <c r="W811" s="5">
        <v>0.4719101</v>
      </c>
      <c r="X811" s="5">
        <v>0.79775280000000004</v>
      </c>
      <c r="Y811" s="5">
        <v>0.84430179999999999</v>
      </c>
      <c r="Z811" s="5">
        <v>0.11011899999999999</v>
      </c>
      <c r="AA811" s="5">
        <v>3.22581E-3</v>
      </c>
      <c r="AB811" s="5">
        <v>3.22581E-3</v>
      </c>
      <c r="AC811" s="5">
        <v>0.48930000000000001</v>
      </c>
      <c r="AD811" s="40">
        <v>5964.5161290322585</v>
      </c>
      <c r="AE811" s="19">
        <v>0.84811320000000001</v>
      </c>
      <c r="AF811" s="5">
        <v>0</v>
      </c>
      <c r="AG811" s="5">
        <v>0</v>
      </c>
      <c r="AH811" s="32">
        <v>1</v>
      </c>
      <c r="AI811" s="32">
        <v>0</v>
      </c>
      <c r="AJ811" s="32">
        <v>0</v>
      </c>
      <c r="AK811" s="16"/>
      <c r="AL811" s="34">
        <f t="shared" si="540"/>
        <v>0.42119247814721211</v>
      </c>
      <c r="AM811" s="34">
        <f t="shared" si="541"/>
        <v>0.55789459145458931</v>
      </c>
      <c r="AN811" s="34">
        <f t="shared" si="542"/>
        <v>-0.3376504333244198</v>
      </c>
      <c r="AO811" s="34">
        <f t="shared" si="543"/>
        <v>0.82565036568589878</v>
      </c>
      <c r="AP811" s="34">
        <f t="shared" si="544"/>
        <v>-0.15994781717292006</v>
      </c>
      <c r="AQ811" s="34">
        <f t="shared" si="545"/>
        <v>-0.3929029539360685</v>
      </c>
      <c r="AR811" s="34">
        <f t="shared" si="546"/>
        <v>-0.46828678490341769</v>
      </c>
      <c r="AS811" s="34">
        <f t="shared" si="547"/>
        <v>-8.5639528548160468E-2</v>
      </c>
      <c r="AT811" s="34">
        <f t="shared" si="548"/>
        <v>-0.15074875333706975</v>
      </c>
      <c r="AU811" s="34">
        <f t="shared" si="549"/>
        <v>-0.33779224977376843</v>
      </c>
      <c r="AV811" s="34">
        <f t="shared" si="550"/>
        <v>-0.61952808862583297</v>
      </c>
      <c r="AW811" s="34">
        <f t="shared" si="551"/>
        <v>-0.22870423500886047</v>
      </c>
      <c r="AX811" s="34">
        <f t="shared" si="552"/>
        <v>-0.145389387688941</v>
      </c>
      <c r="AY811" s="34">
        <f t="shared" si="553"/>
        <v>-9.77402847639431E-2</v>
      </c>
      <c r="AZ811" s="34">
        <f t="shared" si="554"/>
        <v>-0.4422706603598287</v>
      </c>
      <c r="BA811" s="34">
        <f t="shared" si="555"/>
        <v>-0.87053897461892205</v>
      </c>
      <c r="BB811" s="34">
        <f t="shared" si="556"/>
        <v>-1.127818296441877</v>
      </c>
      <c r="BC811" s="34">
        <f t="shared" si="557"/>
        <v>-1.7914072199032598</v>
      </c>
      <c r="BD811" s="34">
        <f t="shared" si="558"/>
        <v>-0.11151005179093285</v>
      </c>
      <c r="BE811" s="34">
        <f t="shared" si="559"/>
        <v>-0.26735426383556871</v>
      </c>
      <c r="BF811" s="34">
        <f t="shared" si="560"/>
        <v>8.5541201469399641E-2</v>
      </c>
      <c r="BG811" s="34">
        <f t="shared" si="561"/>
        <v>-5.9786572860360491E-3</v>
      </c>
      <c r="BH811" s="34">
        <f t="shared" si="562"/>
        <v>-3.4654243081812378E-2</v>
      </c>
      <c r="BI811" s="19">
        <f t="shared" si="569"/>
        <v>-0.5336974539598035</v>
      </c>
      <c r="BJ811" s="19">
        <f t="shared" si="570"/>
        <v>-0.34607016329690182</v>
      </c>
      <c r="BK811" s="19">
        <f t="shared" si="571"/>
        <v>-0.48528475676806937</v>
      </c>
      <c r="BL811" s="19">
        <f t="shared" si="572"/>
        <v>0.13522186240507117</v>
      </c>
      <c r="BM811" s="19">
        <f t="shared" si="573"/>
        <v>-0.20308337291254044</v>
      </c>
      <c r="BN811" s="19">
        <f t="shared" si="574"/>
        <v>-0.15522995810472986</v>
      </c>
      <c r="BO811" s="19">
        <f t="shared" si="575"/>
        <v>5.1558490105736522E-2</v>
      </c>
      <c r="BP811" s="19">
        <f t="shared" si="576"/>
        <v>0.13790154522913556</v>
      </c>
      <c r="BQ811" s="19">
        <f t="shared" si="577"/>
        <v>0.13633113161755622</v>
      </c>
      <c r="BR811" s="19">
        <f t="shared" si="578"/>
        <v>0.105824512032411</v>
      </c>
      <c r="BS811" s="19">
        <f t="shared" si="579"/>
        <v>9.6265983433818883E-2</v>
      </c>
      <c r="BT811" s="19">
        <f>IF(AND('[1]Ponderación por derecho'!$B$13&lt;&gt;1,'[1]Ponderación por derecho'!$B$13&lt;&gt;0),"Error ponderación",IFERROR(IF(SUM($BI$1126:$BS$1126)=0,0,SUMPRODUCT($BI$1126:$BS$1126,BI811:BS811)),""))</f>
        <v>-9.0003775037931069E-2</v>
      </c>
      <c r="BU811" s="34">
        <f t="shared" si="580"/>
        <v>-8.5766407815018528E-2</v>
      </c>
      <c r="BV811" s="16">
        <f t="shared" si="581"/>
        <v>0</v>
      </c>
      <c r="BW811" s="34">
        <f t="shared" si="563"/>
        <v>-0.33389651408072063</v>
      </c>
      <c r="BX811" s="34">
        <f t="shared" si="564"/>
        <v>-4.9214676936844462E-2</v>
      </c>
      <c r="BY811" s="34">
        <f t="shared" si="582"/>
        <v>0.73585719375712888</v>
      </c>
      <c r="BZ811" s="34">
        <f t="shared" si="583"/>
        <v>-0.11758200091318793</v>
      </c>
      <c r="CA811" s="19">
        <f t="shared" si="565"/>
        <v>-9.0299813104173551E-2</v>
      </c>
      <c r="CB811" s="16"/>
      <c r="CC811" s="5">
        <f t="shared" si="566"/>
        <v>54660</v>
      </c>
      <c r="CD811" s="6">
        <f t="shared" si="567"/>
        <v>9.0670661635517395E-5</v>
      </c>
      <c r="CE811" s="19">
        <f t="shared" si="584"/>
        <v>1.1021576807224625</v>
      </c>
      <c r="CF811" s="4">
        <f t="shared" si="568"/>
        <v>9.9933366137773007E-5</v>
      </c>
      <c r="CG811" s="3">
        <f>IF('Ponderación por derecho'!$D$20="Error ponderación","",CF811/$CF$1127)</f>
        <v>6.7136899638718192E-5</v>
      </c>
      <c r="CH811" s="39"/>
    </row>
    <row r="812" spans="1:86" ht="18.95" customHeight="1">
      <c r="A812" s="7">
        <v>54670</v>
      </c>
      <c r="B812" s="7" t="s">
        <v>309</v>
      </c>
      <c r="C812" s="7" t="s">
        <v>317</v>
      </c>
      <c r="D812" s="5">
        <v>0</v>
      </c>
      <c r="E812" s="5">
        <v>7296</v>
      </c>
      <c r="F812" s="5">
        <v>89.212469999999996</v>
      </c>
      <c r="G812" s="5">
        <v>76.676519999999996</v>
      </c>
      <c r="H812" s="5">
        <v>76.676519999999996</v>
      </c>
      <c r="I812" s="5">
        <v>17.307690000000001</v>
      </c>
      <c r="J812" s="5">
        <v>41.4497</v>
      </c>
      <c r="K812" s="85">
        <v>3.692E-3</v>
      </c>
      <c r="L812" s="85">
        <v>2.0946800000000002E-2</v>
      </c>
      <c r="M812" s="85">
        <v>4.3537800000000001E-2</v>
      </c>
      <c r="N812" s="85">
        <v>0</v>
      </c>
      <c r="O812" s="85">
        <v>1.81E-3</v>
      </c>
      <c r="P812" s="85">
        <v>2.1001700000000002E-2</v>
      </c>
      <c r="Q812" s="85">
        <v>1.0508E-3</v>
      </c>
      <c r="R812" s="85">
        <v>7.4614E-3</v>
      </c>
      <c r="S812" s="85">
        <v>8.6700000000000004E-4</v>
      </c>
      <c r="T812" s="5">
        <v>0.98321760000000002</v>
      </c>
      <c r="U812" s="5">
        <v>0.16579859999999999</v>
      </c>
      <c r="V812" s="5">
        <v>0.83145250000000004</v>
      </c>
      <c r="W812" s="5">
        <v>0.71209489999999998</v>
      </c>
      <c r="X812" s="5">
        <v>0.83912039999999999</v>
      </c>
      <c r="Y812" s="5">
        <v>0.85778359999999998</v>
      </c>
      <c r="Z812" s="5">
        <v>3.0042900000000001E-2</v>
      </c>
      <c r="AA812" s="5">
        <v>7.5383799999999999E-3</v>
      </c>
      <c r="AB812" s="5">
        <v>5.4825000000000002E-4</v>
      </c>
      <c r="AC812" s="5">
        <v>0.55010000000000003</v>
      </c>
      <c r="AD812" s="40">
        <v>45177.206688596489</v>
      </c>
      <c r="AE812" s="19">
        <v>0.54905660000000001</v>
      </c>
      <c r="AF812" s="5">
        <v>1</v>
      </c>
      <c r="AG812" s="5">
        <v>0</v>
      </c>
      <c r="AH812" s="32">
        <v>0</v>
      </c>
      <c r="AI812" s="32">
        <v>0</v>
      </c>
      <c r="AJ812" s="32">
        <v>0</v>
      </c>
      <c r="AK812" s="16"/>
      <c r="AL812" s="34">
        <f t="shared" si="540"/>
        <v>1.2059679119513709</v>
      </c>
      <c r="AM812" s="34">
        <f t="shared" si="541"/>
        <v>2.0549879725923743</v>
      </c>
      <c r="AN812" s="34">
        <f t="shared" si="542"/>
        <v>0.27292311883023967</v>
      </c>
      <c r="AO812" s="34">
        <f t="shared" si="543"/>
        <v>-0.2135770780195817</v>
      </c>
      <c r="AP812" s="34">
        <f t="shared" si="544"/>
        <v>1.2539341407170885</v>
      </c>
      <c r="AQ812" s="34">
        <f t="shared" si="545"/>
        <v>-0.28846354957365938</v>
      </c>
      <c r="AR812" s="34">
        <f t="shared" si="546"/>
        <v>0.12397030932747864</v>
      </c>
      <c r="AS812" s="34">
        <f t="shared" si="547"/>
        <v>-0.28250156100110652</v>
      </c>
      <c r="AT812" s="34">
        <f t="shared" si="548"/>
        <v>-0.15074875333706975</v>
      </c>
      <c r="AU812" s="34">
        <f t="shared" si="549"/>
        <v>-0.383946880551854</v>
      </c>
      <c r="AV812" s="34">
        <f t="shared" si="550"/>
        <v>-0.14031010503568878</v>
      </c>
      <c r="AW812" s="34">
        <f t="shared" si="551"/>
        <v>-0.3822127754216989</v>
      </c>
      <c r="AX812" s="34">
        <f t="shared" si="552"/>
        <v>3.6275751753428009E-2</v>
      </c>
      <c r="AY812" s="34">
        <f t="shared" si="553"/>
        <v>-0.17645213027990539</v>
      </c>
      <c r="AZ812" s="34">
        <f t="shared" si="554"/>
        <v>0.71620001923367826</v>
      </c>
      <c r="BA812" s="34">
        <f t="shared" si="555"/>
        <v>-0.37783383860610104</v>
      </c>
      <c r="BB812" s="34">
        <f t="shared" si="556"/>
        <v>0.76185906759598332</v>
      </c>
      <c r="BC812" s="34">
        <f t="shared" si="557"/>
        <v>0.89079808982383746</v>
      </c>
      <c r="BD812" s="34">
        <f t="shared" si="558"/>
        <v>0.38425405338242669</v>
      </c>
      <c r="BE812" s="34">
        <f t="shared" si="559"/>
        <v>-6.1216187063011594E-2</v>
      </c>
      <c r="BF812" s="34">
        <f t="shared" si="560"/>
        <v>-0.71559134653767187</v>
      </c>
      <c r="BG812" s="34">
        <f t="shared" si="561"/>
        <v>0.33112655580341638</v>
      </c>
      <c r="BH812" s="34">
        <f t="shared" si="562"/>
        <v>-0.10139804453969692</v>
      </c>
      <c r="BI812" s="19">
        <f t="shared" si="569"/>
        <v>-0.13112475644984026</v>
      </c>
      <c r="BJ812" s="19">
        <f t="shared" si="570"/>
        <v>0.98027244983861206</v>
      </c>
      <c r="BK812" s="19">
        <f t="shared" si="571"/>
        <v>0.60475481359136729</v>
      </c>
      <c r="BL812" s="19">
        <f t="shared" si="572"/>
        <v>0.52760957930715058</v>
      </c>
      <c r="BM812" s="19">
        <f t="shared" si="573"/>
        <v>0.41808043784922039</v>
      </c>
      <c r="BN812" s="19">
        <f t="shared" si="574"/>
        <v>0.33481387328422346</v>
      </c>
      <c r="BO812" s="19">
        <f t="shared" si="575"/>
        <v>4.0136721930799202E-2</v>
      </c>
      <c r="BP812" s="19">
        <f t="shared" si="576"/>
        <v>0.62112183185239944</v>
      </c>
      <c r="BQ812" s="19">
        <f t="shared" si="577"/>
        <v>0.10464147837793121</v>
      </c>
      <c r="BR812" s="19">
        <f t="shared" si="578"/>
        <v>0.45354744582496065</v>
      </c>
      <c r="BS812" s="19">
        <f t="shared" si="579"/>
        <v>0.30937257904392285</v>
      </c>
      <c r="BT812" s="19">
        <f>IF(AND('[1]Ponderación por derecho'!$B$13&lt;&gt;1,'[1]Ponderación por derecho'!$B$13&lt;&gt;0),"Error ponderación",IFERROR(IF(SUM($BI$1126:$BS$1126)=0,0,SUMPRODUCT($BI$1126:$BS$1126,BI812:BS812)),""))</f>
        <v>0.31656701291838907</v>
      </c>
      <c r="BU812" s="34">
        <f t="shared" si="580"/>
        <v>0.32500698531180083</v>
      </c>
      <c r="BV812" s="16">
        <f t="shared" si="581"/>
        <v>0</v>
      </c>
      <c r="BW812" s="34">
        <f t="shared" si="563"/>
        <v>0.54620065598175449</v>
      </c>
      <c r="BX812" s="34">
        <f t="shared" si="564"/>
        <v>-4.7006933868455954E-2</v>
      </c>
      <c r="BY812" s="34">
        <f t="shared" si="582"/>
        <v>-0.49952869197537242</v>
      </c>
      <c r="BZ812" s="34">
        <f t="shared" si="583"/>
        <v>1.1165662069129167E-4</v>
      </c>
      <c r="CA812" s="19">
        <f t="shared" si="565"/>
        <v>-8.4284804096113096E-4</v>
      </c>
      <c r="CB812" s="16"/>
      <c r="CC812" s="5">
        <f t="shared" si="566"/>
        <v>54670</v>
      </c>
      <c r="CD812" s="6">
        <f t="shared" si="567"/>
        <v>1.0669889472463467E-3</v>
      </c>
      <c r="CE812" s="19">
        <f t="shared" si="584"/>
        <v>1.6789835907364676</v>
      </c>
      <c r="CF812" s="4">
        <f t="shared" si="568"/>
        <v>1.7914569339237947E-3</v>
      </c>
      <c r="CG812" s="3">
        <f>IF('Ponderación por derecho'!$D$20="Error ponderación","",CF812/$CF$1127)</f>
        <v>1.2035306027229542E-3</v>
      </c>
      <c r="CH812" s="39"/>
    </row>
    <row r="813" spans="1:86" ht="18.95" customHeight="1">
      <c r="A813" s="7">
        <v>54673</v>
      </c>
      <c r="B813" s="7" t="s">
        <v>309</v>
      </c>
      <c r="C813" s="7" t="s">
        <v>316</v>
      </c>
      <c r="D813" s="5">
        <v>0</v>
      </c>
      <c r="E813" s="5">
        <v>336</v>
      </c>
      <c r="F813" s="5">
        <v>69.136840000000007</v>
      </c>
      <c r="G813" s="5">
        <v>54.535400000000003</v>
      </c>
      <c r="H813" s="5">
        <v>75.713570000000004</v>
      </c>
      <c r="I813" s="5">
        <v>16.09273</v>
      </c>
      <c r="J813" s="5">
        <v>14.928089999999999</v>
      </c>
      <c r="K813" s="85">
        <v>0</v>
      </c>
      <c r="L813" s="85">
        <v>4.9562500000000002E-2</v>
      </c>
      <c r="M813" s="85">
        <v>0</v>
      </c>
      <c r="N813" s="85">
        <v>0</v>
      </c>
      <c r="O813" s="85">
        <v>6.1874899999999997E-2</v>
      </c>
      <c r="P813" s="85">
        <v>7.0899999999999999E-4</v>
      </c>
      <c r="Q813" s="85">
        <v>7.7256E-3</v>
      </c>
      <c r="R813" s="85">
        <v>2.2260000000000001E-3</v>
      </c>
      <c r="S813" s="85">
        <v>1.0204000000000001E-3</v>
      </c>
      <c r="T813" s="5">
        <v>0.96075089999999996</v>
      </c>
      <c r="U813" s="5">
        <v>0.1177474</v>
      </c>
      <c r="V813" s="5">
        <v>0.7542662</v>
      </c>
      <c r="W813" s="5">
        <v>0.46928330000000001</v>
      </c>
      <c r="X813" s="5">
        <v>0.8651877</v>
      </c>
      <c r="Y813" s="5">
        <v>0.80546079999999998</v>
      </c>
      <c r="Z813" s="5">
        <v>8.0110500000000001E-2</v>
      </c>
      <c r="AA813" s="5">
        <v>0</v>
      </c>
      <c r="AB813" s="5">
        <v>0</v>
      </c>
      <c r="AC813" s="5">
        <v>0.5252</v>
      </c>
      <c r="AD813" s="40">
        <v>921672.91666666663</v>
      </c>
      <c r="AE813" s="19">
        <v>0.84811320000000001</v>
      </c>
      <c r="AF813" s="5">
        <v>0</v>
      </c>
      <c r="AG813" s="5">
        <v>0</v>
      </c>
      <c r="AH813" s="32">
        <v>0</v>
      </c>
      <c r="AI813" s="32">
        <v>0</v>
      </c>
      <c r="AJ813" s="32">
        <v>1</v>
      </c>
      <c r="AK813" s="16"/>
      <c r="AL813" s="34">
        <f t="shared" si="540"/>
        <v>-1.9506724828265376E-2</v>
      </c>
      <c r="AM813" s="34">
        <f t="shared" si="541"/>
        <v>-0.16910788817385222</v>
      </c>
      <c r="AN813" s="34">
        <f t="shared" si="542"/>
        <v>0.15713443041255384</v>
      </c>
      <c r="AO813" s="34">
        <f t="shared" si="543"/>
        <v>-0.32201891662399779</v>
      </c>
      <c r="AP813" s="34">
        <f t="shared" si="544"/>
        <v>-0.74923933301140289</v>
      </c>
      <c r="AQ813" s="34">
        <f t="shared" si="545"/>
        <v>-0.3929029539360685</v>
      </c>
      <c r="AR813" s="34">
        <f t="shared" si="546"/>
        <v>1.1254506394964259</v>
      </c>
      <c r="AS813" s="34">
        <f t="shared" si="547"/>
        <v>-0.95991233330143277</v>
      </c>
      <c r="AT813" s="34">
        <f t="shared" si="548"/>
        <v>-0.15074875333706975</v>
      </c>
      <c r="AU813" s="34">
        <f t="shared" si="549"/>
        <v>1.1419631162681767</v>
      </c>
      <c r="AV813" s="34">
        <f t="shared" si="550"/>
        <v>-0.63163153381785797</v>
      </c>
      <c r="AW813" s="34">
        <f t="shared" si="551"/>
        <v>-0.19521782961503523</v>
      </c>
      <c r="AX813" s="34">
        <f t="shared" si="552"/>
        <v>-0.13091940884015177</v>
      </c>
      <c r="AY813" s="34">
        <f t="shared" si="553"/>
        <v>-0.17049622977078061</v>
      </c>
      <c r="AZ813" s="34">
        <f t="shared" si="554"/>
        <v>0.32590039702313373</v>
      </c>
      <c r="BA813" s="34">
        <f t="shared" si="555"/>
        <v>-0.83458266575550066</v>
      </c>
      <c r="BB813" s="34">
        <f t="shared" si="556"/>
        <v>-1.1314461402462805</v>
      </c>
      <c r="BC813" s="34">
        <f t="shared" si="557"/>
        <v>-1.8207413697228616</v>
      </c>
      <c r="BD813" s="34">
        <f t="shared" si="558"/>
        <v>0.69665389429138769</v>
      </c>
      <c r="BE813" s="34">
        <f t="shared" si="559"/>
        <v>-0.86123705692869423</v>
      </c>
      <c r="BF813" s="34">
        <f t="shared" si="560"/>
        <v>-0.21468303606052752</v>
      </c>
      <c r="BG813" s="34">
        <f t="shared" si="561"/>
        <v>-0.258133953880894</v>
      </c>
      <c r="BH813" s="34">
        <f t="shared" si="562"/>
        <v>-0.11506432621005545</v>
      </c>
      <c r="BI813" s="19">
        <f t="shared" si="569"/>
        <v>-0.35678372975967182</v>
      </c>
      <c r="BJ813" s="19">
        <f t="shared" si="570"/>
        <v>-5.8367796307902307E-2</v>
      </c>
      <c r="BK813" s="19">
        <f t="shared" si="571"/>
        <v>-0.93338680928418649</v>
      </c>
      <c r="BL813" s="19">
        <f t="shared" si="572"/>
        <v>-8.5127739082667561E-2</v>
      </c>
      <c r="BM813" s="19">
        <f t="shared" si="573"/>
        <v>0.36312589251605382</v>
      </c>
      <c r="BN813" s="19">
        <f t="shared" si="574"/>
        <v>-0.50412510519160592</v>
      </c>
      <c r="BO813" s="19">
        <f t="shared" si="575"/>
        <v>-6.3778783071966438E-2</v>
      </c>
      <c r="BP813" s="19">
        <f t="shared" si="576"/>
        <v>-7.5213066834208572E-2</v>
      </c>
      <c r="BQ813" s="19">
        <f t="shared" si="577"/>
        <v>-0.13489533021985783</v>
      </c>
      <c r="BR813" s="19">
        <f t="shared" si="578"/>
        <v>-0.14937896949331333</v>
      </c>
      <c r="BS813" s="19">
        <f t="shared" si="579"/>
        <v>-0.10168909360303381</v>
      </c>
      <c r="BT813" s="19">
        <f>IF(AND('[1]Ponderación por derecho'!$B$13&lt;&gt;1,'[1]Ponderación por derecho'!$B$13&lt;&gt;0),"Error ponderación",IFERROR(IF(SUM($BI$1126:$BS$1126)=0,0,SUMPRODUCT($BI$1126:$BS$1126,BI813:BS813)),""))</f>
        <v>-0.19480048235504543</v>
      </c>
      <c r="BU813" s="34">
        <f t="shared" si="580"/>
        <v>-0.19164636852137915</v>
      </c>
      <c r="BV813" s="16">
        <f t="shared" si="581"/>
        <v>0</v>
      </c>
      <c r="BW813" s="34">
        <f t="shared" si="563"/>
        <v>0.18576612416340499</v>
      </c>
      <c r="BX813" s="34">
        <f t="shared" si="564"/>
        <v>2.3413077482970805E-3</v>
      </c>
      <c r="BY813" s="34">
        <f t="shared" si="582"/>
        <v>0.73585719375712888</v>
      </c>
      <c r="BZ813" s="34">
        <f t="shared" si="583"/>
        <v>-0.30798820855627701</v>
      </c>
      <c r="CA813" s="19">
        <f t="shared" si="565"/>
        <v>-0.23502436174897565</v>
      </c>
      <c r="CB813" s="16"/>
      <c r="CC813" s="5">
        <f t="shared" si="566"/>
        <v>54673</v>
      </c>
      <c r="CD813" s="6">
        <f t="shared" si="567"/>
        <v>4.9137648886344912E-5</v>
      </c>
      <c r="CE813" s="19">
        <f t="shared" si="584"/>
        <v>0.84822401399542291</v>
      </c>
      <c r="CF813" s="4">
        <f t="shared" si="568"/>
        <v>4.1679733776673204E-5</v>
      </c>
      <c r="CG813" s="3">
        <f>IF('Ponderación por derecho'!$D$20="Error ponderación","",CF813/$CF$1127)</f>
        <v>2.8001139275897105E-5</v>
      </c>
      <c r="CH813" s="39"/>
    </row>
    <row r="814" spans="1:86" ht="18.95" customHeight="1">
      <c r="A814" s="7">
        <v>54680</v>
      </c>
      <c r="B814" s="7" t="s">
        <v>309</v>
      </c>
      <c r="C814" s="7" t="s">
        <v>45</v>
      </c>
      <c r="D814" s="5">
        <v>0</v>
      </c>
      <c r="E814" s="5">
        <v>131</v>
      </c>
      <c r="F814" s="5">
        <v>67.552180000000007</v>
      </c>
      <c r="G814" s="5">
        <v>55.663429999999998</v>
      </c>
      <c r="H814" s="5">
        <v>69.822010000000006</v>
      </c>
      <c r="I814" s="5">
        <v>11.08414</v>
      </c>
      <c r="J814" s="5">
        <v>20.67961</v>
      </c>
      <c r="K814" s="85">
        <v>8.9400999999999994E-3</v>
      </c>
      <c r="L814" s="85">
        <v>5.6322299999999999E-2</v>
      </c>
      <c r="M814" s="85">
        <v>9.5641000000000004E-2</v>
      </c>
      <c r="N814" s="85">
        <v>0</v>
      </c>
      <c r="O814" s="85">
        <v>0.11191719999999999</v>
      </c>
      <c r="P814" s="85">
        <v>3.7427500000000002E-2</v>
      </c>
      <c r="Q814" s="85">
        <v>6.3299000000000003E-3</v>
      </c>
      <c r="R814" s="85">
        <v>1.0515500000000001E-2</v>
      </c>
      <c r="S814" s="85">
        <v>1.2669E-2</v>
      </c>
      <c r="T814" s="5">
        <v>0.97902100000000003</v>
      </c>
      <c r="U814" s="5">
        <v>0.18881120000000001</v>
      </c>
      <c r="V814" s="5">
        <v>0.79720279999999999</v>
      </c>
      <c r="W814" s="5">
        <v>0.55244760000000004</v>
      </c>
      <c r="X814" s="5">
        <v>0.81118880000000004</v>
      </c>
      <c r="Y814" s="5">
        <v>0.90209790000000001</v>
      </c>
      <c r="Z814" s="5">
        <v>0.2456141</v>
      </c>
      <c r="AA814" s="5">
        <v>4.580153E-2</v>
      </c>
      <c r="AB814" s="5">
        <v>0</v>
      </c>
      <c r="AC814" s="5">
        <v>0.46679999999999999</v>
      </c>
      <c r="AD814" s="40">
        <v>439435.11450381682</v>
      </c>
      <c r="AE814" s="19">
        <v>0.75377360000000004</v>
      </c>
      <c r="AF814" s="5">
        <v>0</v>
      </c>
      <c r="AG814" s="5">
        <v>0</v>
      </c>
      <c r="AH814" s="32">
        <v>0</v>
      </c>
      <c r="AI814" s="32">
        <v>0</v>
      </c>
      <c r="AJ814" s="32">
        <v>0</v>
      </c>
      <c r="AK814" s="16"/>
      <c r="AL814" s="34">
        <f t="shared" si="540"/>
        <v>-0.11623896376269577</v>
      </c>
      <c r="AM814" s="34">
        <f t="shared" si="541"/>
        <v>-5.5796237551836853E-2</v>
      </c>
      <c r="AN814" s="34">
        <f t="shared" si="542"/>
        <v>-0.55128864984509851</v>
      </c>
      <c r="AO814" s="34">
        <f t="shared" si="543"/>
        <v>-0.76906302376801228</v>
      </c>
      <c r="AP814" s="34">
        <f t="shared" si="544"/>
        <v>-0.31482783621241917</v>
      </c>
      <c r="AQ814" s="34">
        <f t="shared" si="545"/>
        <v>-0.1400051427387842</v>
      </c>
      <c r="AR814" s="34">
        <f t="shared" si="546"/>
        <v>1.3620272997170757</v>
      </c>
      <c r="AS814" s="34">
        <f t="shared" si="547"/>
        <v>0.52817947826404599</v>
      </c>
      <c r="AT814" s="34">
        <f t="shared" si="548"/>
        <v>-0.15074875333706975</v>
      </c>
      <c r="AU814" s="34">
        <f t="shared" si="549"/>
        <v>2.4132554323107742</v>
      </c>
      <c r="AV814" s="34">
        <f t="shared" si="550"/>
        <v>0.25738697445053804</v>
      </c>
      <c r="AW814" s="34">
        <f t="shared" si="551"/>
        <v>-0.23431845373296539</v>
      </c>
      <c r="AX814" s="34">
        <f t="shared" si="552"/>
        <v>0.13380998790899437</v>
      </c>
      <c r="AY814" s="34">
        <f t="shared" si="553"/>
        <v>0.28177171462681133</v>
      </c>
      <c r="AZ814" s="34">
        <f t="shared" si="554"/>
        <v>0.64329516918588459</v>
      </c>
      <c r="BA814" s="34">
        <f t="shared" si="555"/>
        <v>-0.15908845743646768</v>
      </c>
      <c r="BB814" s="34">
        <f t="shared" si="556"/>
        <v>-7.8252913118667347E-2</v>
      </c>
      <c r="BC814" s="34">
        <f t="shared" si="557"/>
        <v>-0.89202428587851634</v>
      </c>
      <c r="BD814" s="34">
        <f t="shared" si="558"/>
        <v>4.9511774882823142E-2</v>
      </c>
      <c r="BE814" s="34">
        <f t="shared" si="559"/>
        <v>0.61635391303654041</v>
      </c>
      <c r="BF814" s="34">
        <f t="shared" si="560"/>
        <v>1.4411208901089931</v>
      </c>
      <c r="BG814" s="34">
        <f t="shared" si="561"/>
        <v>3.322082606191858</v>
      </c>
      <c r="BH814" s="34">
        <f t="shared" si="562"/>
        <v>-0.11506432621005545</v>
      </c>
      <c r="BI814" s="19">
        <f t="shared" si="569"/>
        <v>-0.28346075000678345</v>
      </c>
      <c r="BJ814" s="19">
        <f t="shared" si="570"/>
        <v>0.4093260496821905</v>
      </c>
      <c r="BK814" s="19">
        <f t="shared" si="571"/>
        <v>-0.1600279237923887</v>
      </c>
      <c r="BL814" s="19">
        <f t="shared" si="572"/>
        <v>-0.13349385854988277</v>
      </c>
      <c r="BM814" s="19">
        <f t="shared" si="573"/>
        <v>0.71597979032705938</v>
      </c>
      <c r="BN814" s="19">
        <f t="shared" si="574"/>
        <v>0.25250064124146093</v>
      </c>
      <c r="BO814" s="19">
        <f t="shared" si="575"/>
        <v>-0.12002876943836438</v>
      </c>
      <c r="BP814" s="19">
        <f t="shared" si="576"/>
        <v>8.7855120731493014E-3</v>
      </c>
      <c r="BQ814" s="19">
        <f t="shared" si="577"/>
        <v>0.53555121365770286</v>
      </c>
      <c r="BR814" s="19">
        <f t="shared" si="578"/>
        <v>1.1625384523519913</v>
      </c>
      <c r="BS814" s="19">
        <f t="shared" si="579"/>
        <v>1.6822808218020038E-2</v>
      </c>
      <c r="BT814" s="19">
        <f>IF(AND('[1]Ponderación por derecho'!$B$13&lt;&gt;1,'[1]Ponderación por derecho'!$B$13&lt;&gt;0),"Error ponderación",IFERROR(IF(SUM($BI$1126:$BS$1126)=0,0,SUMPRODUCT($BI$1126:$BS$1126,BI814:BS814)),""))</f>
        <v>9.7601017589694194E-2</v>
      </c>
      <c r="BU814" s="34">
        <f t="shared" si="580"/>
        <v>0.10377760153663759</v>
      </c>
      <c r="BV814" s="16">
        <f t="shared" si="581"/>
        <v>0</v>
      </c>
      <c r="BW814" s="34">
        <f t="shared" si="563"/>
        <v>-0.65959036813344596</v>
      </c>
      <c r="BX814" s="34">
        <f t="shared" si="564"/>
        <v>-2.4809524032111379E-2</v>
      </c>
      <c r="BY814" s="34">
        <f t="shared" si="582"/>
        <v>0.3461456464926651</v>
      </c>
      <c r="BZ814" s="34">
        <f t="shared" si="583"/>
        <v>0.11275141522429739</v>
      </c>
      <c r="CA814" s="19">
        <f t="shared" si="565"/>
        <v>8.4772733641772124E-2</v>
      </c>
      <c r="CB814" s="16"/>
      <c r="CC814" s="5">
        <f t="shared" si="566"/>
        <v>54680</v>
      </c>
      <c r="CD814" s="6">
        <f t="shared" si="567"/>
        <v>1.9157833345568997E-5</v>
      </c>
      <c r="CE814" s="19">
        <f t="shared" si="584"/>
        <v>1.176821285548737</v>
      </c>
      <c r="CF814" s="4">
        <f t="shared" si="568"/>
        <v>2.2545346066060969E-5</v>
      </c>
      <c r="CG814" s="3">
        <f>IF('Ponderación por derecho'!$D$20="Error ponderación","",CF814/$CF$1127)</f>
        <v>1.5146338952202896E-5</v>
      </c>
      <c r="CH814" s="39"/>
    </row>
    <row r="815" spans="1:86" ht="18.95" customHeight="1">
      <c r="A815" s="7">
        <v>54720</v>
      </c>
      <c r="B815" s="7" t="s">
        <v>309</v>
      </c>
      <c r="C815" s="7" t="s">
        <v>315</v>
      </c>
      <c r="D815" s="5">
        <v>0</v>
      </c>
      <c r="E815" s="5">
        <v>6470</v>
      </c>
      <c r="F815" s="5">
        <v>83.090959999999995</v>
      </c>
      <c r="G815" s="5">
        <v>64.597920000000002</v>
      </c>
      <c r="H815" s="5">
        <v>76.334220000000002</v>
      </c>
      <c r="I815" s="5">
        <v>33.276989999999998</v>
      </c>
      <c r="J815" s="5">
        <v>25.824680000000001</v>
      </c>
      <c r="K815" s="85">
        <v>0</v>
      </c>
      <c r="L815" s="85">
        <v>2.5306E-3</v>
      </c>
      <c r="M815" s="85">
        <v>0</v>
      </c>
      <c r="N815" s="85">
        <v>0</v>
      </c>
      <c r="O815" s="85">
        <v>1.1239999999999999E-4</v>
      </c>
      <c r="P815" s="85">
        <v>1.5009400000000001E-2</v>
      </c>
      <c r="Q815" s="85">
        <v>0</v>
      </c>
      <c r="R815" s="85">
        <v>2.3706000000000001E-3</v>
      </c>
      <c r="S815" s="85">
        <v>0</v>
      </c>
      <c r="T815" s="5">
        <v>0.92948339999999996</v>
      </c>
      <c r="U815" s="5">
        <v>0.18052260000000001</v>
      </c>
      <c r="V815" s="5">
        <v>0.780582</v>
      </c>
      <c r="W815" s="5">
        <v>0.68735159999999995</v>
      </c>
      <c r="X815" s="5">
        <v>0.8690618</v>
      </c>
      <c r="Y815" s="5">
        <v>0.8611936</v>
      </c>
      <c r="Z815" s="5">
        <v>2.17077E-2</v>
      </c>
      <c r="AA815" s="5">
        <v>4.1731099999999998E-3</v>
      </c>
      <c r="AB815" s="5">
        <v>9.2736000000000001E-4</v>
      </c>
      <c r="AC815" s="5">
        <v>0.53269999999999995</v>
      </c>
      <c r="AD815" s="40">
        <v>396847.75888717157</v>
      </c>
      <c r="AE815" s="19" t="s">
        <v>1121</v>
      </c>
      <c r="AF815" s="5">
        <v>1</v>
      </c>
      <c r="AG815" s="5">
        <v>0</v>
      </c>
      <c r="AH815" s="32">
        <v>1</v>
      </c>
      <c r="AI815" s="32">
        <v>0</v>
      </c>
      <c r="AJ815" s="32">
        <v>0</v>
      </c>
      <c r="AK815" s="16"/>
      <c r="AL815" s="34">
        <f t="shared" si="540"/>
        <v>0.83229320068238877</v>
      </c>
      <c r="AM815" s="34">
        <f t="shared" si="541"/>
        <v>0.8416814974072464</v>
      </c>
      <c r="AN815" s="34">
        <f t="shared" si="542"/>
        <v>0.23176369409855729</v>
      </c>
      <c r="AO815" s="34">
        <f t="shared" si="543"/>
        <v>1.2117704669411575</v>
      </c>
      <c r="AP815" s="34">
        <f t="shared" si="544"/>
        <v>7.3778577367912115E-2</v>
      </c>
      <c r="AQ815" s="34">
        <f t="shared" si="545"/>
        <v>-0.3929029539360685</v>
      </c>
      <c r="AR815" s="34">
        <f t="shared" si="546"/>
        <v>-0.52055217505897233</v>
      </c>
      <c r="AS815" s="34">
        <f t="shared" si="547"/>
        <v>-0.95991233330143277</v>
      </c>
      <c r="AT815" s="34">
        <f t="shared" si="548"/>
        <v>-0.15074875333706975</v>
      </c>
      <c r="AU815" s="34">
        <f t="shared" si="549"/>
        <v>-0.42707331230486928</v>
      </c>
      <c r="AV815" s="34">
        <f t="shared" si="550"/>
        <v>-0.2853940710772403</v>
      </c>
      <c r="AW815" s="34">
        <f t="shared" si="551"/>
        <v>-0.41165100414070804</v>
      </c>
      <c r="AX815" s="34">
        <f t="shared" si="552"/>
        <v>-0.12630153432782576</v>
      </c>
      <c r="AY815" s="34">
        <f t="shared" si="553"/>
        <v>-0.21011422768154267</v>
      </c>
      <c r="AZ815" s="34">
        <f t="shared" si="554"/>
        <v>-0.2172898996144752</v>
      </c>
      <c r="BA815" s="34">
        <f t="shared" si="555"/>
        <v>-0.23787542485269281</v>
      </c>
      <c r="BB815" s="34">
        <f t="shared" si="556"/>
        <v>-0.48594504499316665</v>
      </c>
      <c r="BC815" s="34">
        <f t="shared" si="557"/>
        <v>0.61448330787189642</v>
      </c>
      <c r="BD815" s="34">
        <f t="shared" si="558"/>
        <v>0.74308249348138455</v>
      </c>
      <c r="BE815" s="34">
        <f t="shared" si="559"/>
        <v>-9.076944395532081E-3</v>
      </c>
      <c r="BF815" s="34">
        <f t="shared" si="560"/>
        <v>-0.79898202133512752</v>
      </c>
      <c r="BG815" s="34">
        <f t="shared" si="561"/>
        <v>6.8069942124440355E-2</v>
      </c>
      <c r="BH815" s="34">
        <f t="shared" si="562"/>
        <v>-9.194793228424844E-2</v>
      </c>
      <c r="BI815" s="19">
        <f t="shared" si="569"/>
        <v>-0.13300489489673467</v>
      </c>
      <c r="BJ815" s="19">
        <f t="shared" si="570"/>
        <v>-5.4938574214964196E-2</v>
      </c>
      <c r="BK815" s="19">
        <f t="shared" si="571"/>
        <v>0.16228805841761748</v>
      </c>
      <c r="BL815" s="19">
        <f t="shared" si="572"/>
        <v>0.34077222367265952</v>
      </c>
      <c r="BM815" s="19">
        <f t="shared" si="573"/>
        <v>0.12992925284814247</v>
      </c>
      <c r="BN815" s="19">
        <f t="shared" si="574"/>
        <v>0.17927406173653879</v>
      </c>
      <c r="BO815" s="19">
        <f t="shared" si="575"/>
        <v>0.19427652106199145</v>
      </c>
      <c r="BP815" s="19">
        <f t="shared" si="576"/>
        <v>0.3529958331772815</v>
      </c>
      <c r="BQ815" s="19">
        <f t="shared" si="577"/>
        <v>-5.8934349444760468E-2</v>
      </c>
      <c r="BR815" s="19">
        <f t="shared" si="578"/>
        <v>0.23008297170842884</v>
      </c>
      <c r="BS815" s="19">
        <f t="shared" si="579"/>
        <v>0.17674368023886589</v>
      </c>
      <c r="BT815" s="19">
        <f>IF(AND('[1]Ponderación por derecho'!$B$13&lt;&gt;1,'[1]Ponderación por derecho'!$B$13&lt;&gt;0),"Error ponderación",IFERROR(IF(SUM($BI$1126:$BS$1126)=0,0,SUMPRODUCT($BI$1126:$BS$1126,BI815:BS815)),""))</f>
        <v>0.13993276420896453</v>
      </c>
      <c r="BU815" s="34">
        <f t="shared" si="580"/>
        <v>0.14654691923206087</v>
      </c>
      <c r="BV815" s="16">
        <f t="shared" si="581"/>
        <v>0</v>
      </c>
      <c r="BW815" s="34">
        <f t="shared" si="563"/>
        <v>0.29433074218097927</v>
      </c>
      <c r="BX815" s="34">
        <f t="shared" si="564"/>
        <v>-2.7207266646095622E-2</v>
      </c>
      <c r="BY815" s="34" t="str">
        <f t="shared" si="582"/>
        <v/>
      </c>
      <c r="BZ815" s="34">
        <f t="shared" si="583"/>
        <v>-0.13356173776744182</v>
      </c>
      <c r="CA815" s="19">
        <f t="shared" si="565"/>
        <v>-0.10244574170766541</v>
      </c>
      <c r="CB815" s="16"/>
      <c r="CC815" s="5">
        <f t="shared" si="566"/>
        <v>54720</v>
      </c>
      <c r="CD815" s="6">
        <f t="shared" si="567"/>
        <v>9.4619222706741543E-4</v>
      </c>
      <c r="CE815" s="19">
        <f t="shared" si="584"/>
        <v>1.7365264476983133</v>
      </c>
      <c r="CF815" s="4">
        <f t="shared" si="568"/>
        <v>1.6430878269091348E-3</v>
      </c>
      <c r="CG815" s="3">
        <f>IF('Ponderación por derecho'!$D$20="Error ponderación","",CF815/$CF$1127)</f>
        <v>1.1038537657254224E-3</v>
      </c>
      <c r="CH815" s="39"/>
    </row>
    <row r="816" spans="1:86" ht="18.95" customHeight="1">
      <c r="A816" s="7">
        <v>54743</v>
      </c>
      <c r="B816" s="7" t="s">
        <v>309</v>
      </c>
      <c r="C816" s="7" t="s">
        <v>314</v>
      </c>
      <c r="D816" s="5">
        <v>0</v>
      </c>
      <c r="E816" s="5">
        <v>124</v>
      </c>
      <c r="F816" s="5">
        <v>72.88794</v>
      </c>
      <c r="G816" s="5">
        <v>56.287430000000001</v>
      </c>
      <c r="H816" s="5">
        <v>69.124250000000004</v>
      </c>
      <c r="I816" s="5">
        <v>19.273949999999999</v>
      </c>
      <c r="J816" s="5">
        <v>25.913180000000001</v>
      </c>
      <c r="K816" s="85"/>
      <c r="L816" s="85">
        <v>9.6892000000000002E-3</v>
      </c>
      <c r="M816" s="85"/>
      <c r="N816" s="85"/>
      <c r="O816" s="85">
        <v>6.5858999999999996E-3</v>
      </c>
      <c r="P816" s="85">
        <v>2.54349E-2</v>
      </c>
      <c r="Q816" s="85">
        <v>1.4724299999999999E-2</v>
      </c>
      <c r="R816" s="85">
        <v>4.8253999999999997E-3</v>
      </c>
      <c r="S816" s="85">
        <v>6.6172000000000002E-3</v>
      </c>
      <c r="T816" s="5">
        <v>0.98148150000000001</v>
      </c>
      <c r="U816" s="5">
        <v>0.1481481</v>
      </c>
      <c r="V816" s="5">
        <v>0.83333330000000005</v>
      </c>
      <c r="W816" s="5">
        <v>0.64814819999999995</v>
      </c>
      <c r="X816" s="5">
        <v>0.70370370000000004</v>
      </c>
      <c r="Y816" s="5">
        <v>0.83333330000000005</v>
      </c>
      <c r="Z816" s="5">
        <v>0</v>
      </c>
      <c r="AA816" s="5">
        <v>0</v>
      </c>
      <c r="AB816" s="5">
        <v>8.0645200000000004E-3</v>
      </c>
      <c r="AC816" s="5">
        <v>0.48110000000000003</v>
      </c>
      <c r="AD816" s="40">
        <v>120092.74193548386</v>
      </c>
      <c r="AE816" s="19">
        <v>0.7377359</v>
      </c>
      <c r="AF816" s="5">
        <v>0</v>
      </c>
      <c r="AG816" s="5">
        <v>0</v>
      </c>
      <c r="AH816" s="32">
        <v>0</v>
      </c>
      <c r="AI816" s="32">
        <v>0</v>
      </c>
      <c r="AJ816" s="32">
        <v>0</v>
      </c>
      <c r="AK816" s="16"/>
      <c r="AL816" s="34">
        <f t="shared" si="540"/>
        <v>0.20947129030869863</v>
      </c>
      <c r="AM816" s="34">
        <f t="shared" si="541"/>
        <v>6.8851361599776804E-3</v>
      </c>
      <c r="AN816" s="34">
        <f t="shared" si="542"/>
        <v>-0.63518990663966246</v>
      </c>
      <c r="AO816" s="34">
        <f t="shared" si="543"/>
        <v>-3.8077596905537803E-2</v>
      </c>
      <c r="AP816" s="34">
        <f t="shared" si="544"/>
        <v>8.0462969922699371E-2</v>
      </c>
      <c r="AQ816" s="34" t="str">
        <f t="shared" si="545"/>
        <v/>
      </c>
      <c r="AR816" s="34">
        <f t="shared" si="546"/>
        <v>-0.2700184788171392</v>
      </c>
      <c r="AS816" s="34" t="str">
        <f t="shared" si="547"/>
        <v/>
      </c>
      <c r="AT816" s="34" t="str">
        <f t="shared" si="548"/>
        <v/>
      </c>
      <c r="AU816" s="34">
        <f t="shared" si="549"/>
        <v>-0.26261822515056665</v>
      </c>
      <c r="AV816" s="34">
        <f t="shared" si="550"/>
        <v>-3.2974651494409805E-2</v>
      </c>
      <c r="AW816" s="34">
        <f t="shared" si="551"/>
        <v>8.5119525718522387E-4</v>
      </c>
      <c r="AX816" s="34">
        <f t="shared" si="552"/>
        <v>-4.7906248346789054E-2</v>
      </c>
      <c r="AY816" s="34">
        <f t="shared" si="553"/>
        <v>4.6804839130584586E-2</v>
      </c>
      <c r="AZ816" s="34">
        <f t="shared" si="554"/>
        <v>0.68603986335320932</v>
      </c>
      <c r="BA816" s="34">
        <f t="shared" si="555"/>
        <v>-0.54560998516644654</v>
      </c>
      <c r="BB816" s="34">
        <f t="shared" si="556"/>
        <v>0.80799327062048065</v>
      </c>
      <c r="BC816" s="34">
        <f t="shared" si="557"/>
        <v>0.17668887775244135</v>
      </c>
      <c r="BD816" s="34">
        <f t="shared" si="558"/>
        <v>-1.2386280838706247</v>
      </c>
      <c r="BE816" s="34">
        <f t="shared" si="559"/>
        <v>-0.43506373104912932</v>
      </c>
      <c r="BF816" s="34">
        <f t="shared" si="560"/>
        <v>-1.0161597436814094</v>
      </c>
      <c r="BG816" s="34">
        <f t="shared" si="561"/>
        <v>-0.258133953880894</v>
      </c>
      <c r="BH816" s="34">
        <f t="shared" si="562"/>
        <v>8.596075697506049E-2</v>
      </c>
      <c r="BI816" s="19">
        <f t="shared" si="569"/>
        <v>-0.59039994590305445</v>
      </c>
      <c r="BJ816" s="19">
        <f t="shared" si="570"/>
        <v>0.18161997598777302</v>
      </c>
      <c r="BK816" s="19">
        <f t="shared" si="571"/>
        <v>0.19308008403056998</v>
      </c>
      <c r="BL816" s="19">
        <f t="shared" si="572"/>
        <v>0.20947129030869863</v>
      </c>
      <c r="BM816" s="19">
        <f t="shared" si="573"/>
        <v>-0.47359444636616405</v>
      </c>
      <c r="BN816" s="19">
        <f t="shared" si="574"/>
        <v>-8.618903074494684E-2</v>
      </c>
      <c r="BO816" s="19">
        <f t="shared" si="575"/>
        <v>0.21627115390161891</v>
      </c>
      <c r="BP816" s="19">
        <f t="shared" si="576"/>
        <v>8.0782520980954786E-2</v>
      </c>
      <c r="BQ816" s="19">
        <f t="shared" si="577"/>
        <v>-0.25329453808070873</v>
      </c>
      <c r="BR816" s="19">
        <f t="shared" si="578"/>
        <v>-6.1927481387026118E-4</v>
      </c>
      <c r="BS816" s="19">
        <f t="shared" si="579"/>
        <v>0.11407896213811458</v>
      </c>
      <c r="BT816" s="19">
        <f>IF(AND('[1]Ponderación por derecho'!$B$13&lt;&gt;1,'[1]Ponderación por derecho'!$B$13&lt;&gt;0),"Error ponderación",IFERROR(IF(SUM($BI$1126:$BS$1126)=0,0,SUMPRODUCT($BI$1126:$BS$1126,BI816:BS816)),""))</f>
        <v>0.11860286292488001</v>
      </c>
      <c r="BU816" s="34">
        <f t="shared" si="580"/>
        <v>0.12499653689995685</v>
      </c>
      <c r="BV816" s="16">
        <f t="shared" si="581"/>
        <v>0</v>
      </c>
      <c r="BW816" s="34">
        <f t="shared" si="563"/>
        <v>-0.45259382977993579</v>
      </c>
      <c r="BX816" s="34">
        <f t="shared" si="564"/>
        <v>-4.2789058193623192E-2</v>
      </c>
      <c r="BY816" s="34">
        <f t="shared" si="582"/>
        <v>0.27989481564789465</v>
      </c>
      <c r="BZ816" s="34">
        <f t="shared" si="583"/>
        <v>7.182935744188812E-2</v>
      </c>
      <c r="CA816" s="19">
        <f t="shared" si="565"/>
        <v>5.3668567367544807E-2</v>
      </c>
      <c r="CB816" s="16"/>
      <c r="CC816" s="5">
        <f t="shared" si="566"/>
        <v>54743</v>
      </c>
      <c r="CD816" s="6">
        <f t="shared" si="567"/>
        <v>1.8134132327103478E-5</v>
      </c>
      <c r="CE816" s="19">
        <f t="shared" si="584"/>
        <v>1.1662323857404249</v>
      </c>
      <c r="CF816" s="4">
        <f t="shared" si="568"/>
        <v>2.1148612407170451E-5</v>
      </c>
      <c r="CG816" s="3">
        <f>IF('Ponderación por derecho'!$D$20="Error ponderación","",CF816/$CF$1127)</f>
        <v>1.42079900192782E-5</v>
      </c>
      <c r="CH816" s="39"/>
    </row>
    <row r="817" spans="1:86" ht="18.95" customHeight="1">
      <c r="A817" s="7">
        <v>54800</v>
      </c>
      <c r="B817" s="7" t="s">
        <v>309</v>
      </c>
      <c r="C817" s="7" t="s">
        <v>313</v>
      </c>
      <c r="D817" s="5">
        <v>0</v>
      </c>
      <c r="E817" s="5">
        <v>8002</v>
      </c>
      <c r="F817" s="5">
        <v>88.383740000000003</v>
      </c>
      <c r="G817" s="5">
        <v>75.762469999999993</v>
      </c>
      <c r="H817" s="5">
        <v>81.891490000000005</v>
      </c>
      <c r="I817" s="5">
        <v>12.521990000000001</v>
      </c>
      <c r="J817" s="5">
        <v>34.404690000000002</v>
      </c>
      <c r="K817" s="85">
        <v>4.9192300000000001E-2</v>
      </c>
      <c r="L817" s="85">
        <v>2.01129E-2</v>
      </c>
      <c r="M817" s="85">
        <v>5.3994599999999997E-2</v>
      </c>
      <c r="N817" s="85">
        <v>2.34E-4</v>
      </c>
      <c r="O817" s="85">
        <v>7.1843999999999996E-3</v>
      </c>
      <c r="P817" s="85">
        <v>3.6273199999999998E-2</v>
      </c>
      <c r="Q817" s="85">
        <v>1.20731E-2</v>
      </c>
      <c r="R817" s="85">
        <v>1.5345000000000001E-3</v>
      </c>
      <c r="S817" s="85">
        <v>8.2939999999999999E-4</v>
      </c>
      <c r="T817" s="5">
        <v>0.95863100000000001</v>
      </c>
      <c r="U817" s="5">
        <v>0.2255038</v>
      </c>
      <c r="V817" s="5">
        <v>0.81927709999999998</v>
      </c>
      <c r="W817" s="5">
        <v>0.7300352</v>
      </c>
      <c r="X817" s="5">
        <v>0.81767780000000001</v>
      </c>
      <c r="Y817" s="5">
        <v>0.88484910000000006</v>
      </c>
      <c r="Z817" s="5">
        <v>2.7874599999999999E-2</v>
      </c>
      <c r="AA817" s="5">
        <v>1.8557859999999999E-2</v>
      </c>
      <c r="AB817" s="5">
        <v>7.4980999999999995E-4</v>
      </c>
      <c r="AC817" s="5">
        <v>0.57550000000000001</v>
      </c>
      <c r="AD817" s="40">
        <v>11494.673831542115</v>
      </c>
      <c r="AE817" s="19">
        <v>0.84811320000000001</v>
      </c>
      <c r="AF817" s="5">
        <v>0</v>
      </c>
      <c r="AG817" s="5">
        <v>0</v>
      </c>
      <c r="AH817" s="32">
        <v>0</v>
      </c>
      <c r="AI817" s="32">
        <v>0</v>
      </c>
      <c r="AJ817" s="32">
        <v>0</v>
      </c>
      <c r="AK817" s="16"/>
      <c r="AL817" s="34">
        <f t="shared" si="540"/>
        <v>1.1553798309925976</v>
      </c>
      <c r="AM817" s="34">
        <f t="shared" si="541"/>
        <v>1.9631708097057012</v>
      </c>
      <c r="AN817" s="34">
        <f t="shared" si="542"/>
        <v>0.8999905018071177</v>
      </c>
      <c r="AO817" s="34">
        <f t="shared" si="543"/>
        <v>-0.64072703111199103</v>
      </c>
      <c r="AP817" s="34">
        <f t="shared" si="544"/>
        <v>0.72182552611367812</v>
      </c>
      <c r="AQ817" s="34">
        <f t="shared" si="545"/>
        <v>0.99865027228737102</v>
      </c>
      <c r="AR817" s="34">
        <f t="shared" si="546"/>
        <v>9.4785825029422441E-2</v>
      </c>
      <c r="AS817" s="34">
        <f t="shared" si="547"/>
        <v>-0.1198027346067998</v>
      </c>
      <c r="AT817" s="34">
        <f t="shared" si="548"/>
        <v>-0.14537941732916185</v>
      </c>
      <c r="AU817" s="34">
        <f t="shared" si="549"/>
        <v>-0.24741371913962198</v>
      </c>
      <c r="AV817" s="34">
        <f t="shared" si="550"/>
        <v>0.22943937135961079</v>
      </c>
      <c r="AW817" s="34">
        <f t="shared" si="551"/>
        <v>-7.3422341076881212E-2</v>
      </c>
      <c r="AX817" s="34">
        <f t="shared" si="552"/>
        <v>-0.15300281288768597</v>
      </c>
      <c r="AY817" s="34">
        <f t="shared" si="553"/>
        <v>-0.17791198594576646</v>
      </c>
      <c r="AZ817" s="34">
        <f t="shared" si="554"/>
        <v>0.28907272900228009</v>
      </c>
      <c r="BA817" s="34">
        <f t="shared" si="555"/>
        <v>0.18969163577789661</v>
      </c>
      <c r="BB817" s="34">
        <f t="shared" si="556"/>
        <v>0.46320829372079048</v>
      </c>
      <c r="BC817" s="34">
        <f t="shared" si="557"/>
        <v>1.091142024652757</v>
      </c>
      <c r="BD817" s="34">
        <f t="shared" si="558"/>
        <v>0.12727827036406733</v>
      </c>
      <c r="BE817" s="34">
        <f t="shared" si="559"/>
        <v>0.3526180277219329</v>
      </c>
      <c r="BF817" s="34">
        <f t="shared" si="560"/>
        <v>-0.73728440731165723</v>
      </c>
      <c r="BG817" s="34">
        <f t="shared" si="561"/>
        <v>1.1924978850884966</v>
      </c>
      <c r="BH817" s="34">
        <f t="shared" si="562"/>
        <v>-9.6373738596281566E-2</v>
      </c>
      <c r="BI817" s="19">
        <f t="shared" si="569"/>
        <v>0.69611080329079511</v>
      </c>
      <c r="BJ817" s="19">
        <f t="shared" si="570"/>
        <v>0.84038830948530474</v>
      </c>
      <c r="BK817" s="19">
        <f t="shared" si="571"/>
        <v>0.70890637367951825</v>
      </c>
      <c r="BL817" s="19">
        <f t="shared" si="572"/>
        <v>0.50500020683171787</v>
      </c>
      <c r="BM817" s="19">
        <f t="shared" si="573"/>
        <v>0.20056335911270784</v>
      </c>
      <c r="BN817" s="19">
        <f t="shared" si="574"/>
        <v>0.57914574335804703</v>
      </c>
      <c r="BO817" s="19">
        <f t="shared" si="575"/>
        <v>-0.1416922143955307</v>
      </c>
      <c r="BP817" s="19">
        <f t="shared" si="576"/>
        <v>0.50118850905245582</v>
      </c>
      <c r="BQ817" s="19">
        <f t="shared" si="577"/>
        <v>8.0061145911724599E-2</v>
      </c>
      <c r="BR817" s="19">
        <f t="shared" si="578"/>
        <v>0.72332191004510937</v>
      </c>
      <c r="BS817" s="19">
        <f t="shared" si="579"/>
        <v>0.29369803548351653</v>
      </c>
      <c r="BT817" s="19">
        <f>IF(AND('[1]Ponderación por derecho'!$B$13&lt;&gt;1,'[1]Ponderación por derecho'!$B$13&lt;&gt;0),"Error ponderación",IFERROR(IF(SUM($BI$1126:$BS$1126)=0,0,SUMPRODUCT($BI$1126:$BS$1126,BI817:BS817)),""))</f>
        <v>0.27097527770670976</v>
      </c>
      <c r="BU817" s="34">
        <f t="shared" si="580"/>
        <v>0.27894398146054278</v>
      </c>
      <c r="BV817" s="16">
        <f t="shared" si="581"/>
        <v>0</v>
      </c>
      <c r="BW817" s="34">
        <f t="shared" si="563"/>
        <v>0.91387282900127498</v>
      </c>
      <c r="BX817" s="34">
        <f t="shared" si="564"/>
        <v>-4.8903319384975746E-2</v>
      </c>
      <c r="BY817" s="34">
        <f t="shared" si="582"/>
        <v>0.73585719375712888</v>
      </c>
      <c r="BZ817" s="34">
        <f t="shared" si="583"/>
        <v>-0.53360890112447601</v>
      </c>
      <c r="CA817" s="19">
        <f t="shared" si="565"/>
        <v>-0.40651484675494298</v>
      </c>
      <c r="CB817" s="16"/>
      <c r="CC817" s="5">
        <f t="shared" si="566"/>
        <v>54800</v>
      </c>
      <c r="CD817" s="6">
        <f t="shared" si="567"/>
        <v>1.1702365071087262E-3</v>
      </c>
      <c r="CE817" s="19">
        <f t="shared" si="584"/>
        <v>0.79333637663495638</v>
      </c>
      <c r="CF817" s="4">
        <f t="shared" si="568"/>
        <v>9.2839119035558414E-4</v>
      </c>
      <c r="CG817" s="3">
        <f>IF('Ponderación por derecho'!$D$20="Error ponderación","",CF817/$CF$1127)</f>
        <v>6.2370866289486091E-4</v>
      </c>
      <c r="CH817" s="39"/>
    </row>
    <row r="818" spans="1:86" ht="18.95" customHeight="1">
      <c r="A818" s="7">
        <v>54810</v>
      </c>
      <c r="B818" s="7" t="s">
        <v>309</v>
      </c>
      <c r="C818" s="7" t="s">
        <v>312</v>
      </c>
      <c r="D818" s="5">
        <v>0</v>
      </c>
      <c r="E818" s="5">
        <v>14117</v>
      </c>
      <c r="F818" s="5">
        <v>85.145610000000005</v>
      </c>
      <c r="G818" s="5">
        <v>67.596800000000002</v>
      </c>
      <c r="H818" s="5">
        <v>78.790530000000004</v>
      </c>
      <c r="I818" s="5">
        <v>29.28687</v>
      </c>
      <c r="J818" s="5">
        <v>28.716470000000001</v>
      </c>
      <c r="K818" s="85">
        <v>7.3558E-3</v>
      </c>
      <c r="L818" s="85">
        <v>9.9939999999999994E-3</v>
      </c>
      <c r="M818" s="85">
        <v>2.1724000000000001E-3</v>
      </c>
      <c r="N818" s="85">
        <v>6.3670000000000003E-4</v>
      </c>
      <c r="O818" s="85">
        <v>4.9915999999999997E-3</v>
      </c>
      <c r="P818" s="85">
        <v>2.7124100000000002E-2</v>
      </c>
      <c r="Q818" s="85">
        <v>3.7521999999999998E-3</v>
      </c>
      <c r="R818" s="85">
        <v>1.3449999999999999E-4</v>
      </c>
      <c r="S818" s="85">
        <v>1.75E-4</v>
      </c>
      <c r="T818" s="5">
        <v>0.91729070000000001</v>
      </c>
      <c r="U818" s="5">
        <v>0.2653797</v>
      </c>
      <c r="V818" s="5">
        <v>0.80196369999999995</v>
      </c>
      <c r="W818" s="5">
        <v>0.76917959999999996</v>
      </c>
      <c r="X818" s="5">
        <v>0.89471350000000005</v>
      </c>
      <c r="Y818" s="5">
        <v>0.95501190000000002</v>
      </c>
      <c r="Z818" s="5">
        <v>3.0137000000000001E-2</v>
      </c>
      <c r="AA818" s="5">
        <v>1.0802580000000001E-2</v>
      </c>
      <c r="AB818" s="5">
        <v>1.13339E-3</v>
      </c>
      <c r="AC818" s="5">
        <v>0.56869999999999998</v>
      </c>
      <c r="AD818" s="40">
        <v>14009.208755401289</v>
      </c>
      <c r="AE818" s="19">
        <v>0.75377360000000004</v>
      </c>
      <c r="AF818" s="5">
        <v>1</v>
      </c>
      <c r="AG818" s="5">
        <v>1</v>
      </c>
      <c r="AH818" s="32">
        <v>1</v>
      </c>
      <c r="AI818" s="32">
        <v>0</v>
      </c>
      <c r="AJ818" s="32">
        <v>0</v>
      </c>
      <c r="AK818" s="16"/>
      <c r="AL818" s="34">
        <f t="shared" si="540"/>
        <v>0.95771499130411741</v>
      </c>
      <c r="AM818" s="34">
        <f t="shared" si="541"/>
        <v>1.1429217506073837</v>
      </c>
      <c r="AN818" s="34">
        <f t="shared" si="542"/>
        <v>0.52711954149172247</v>
      </c>
      <c r="AO818" s="34">
        <f t="shared" si="543"/>
        <v>0.8556303890355047</v>
      </c>
      <c r="AP818" s="34">
        <f t="shared" si="544"/>
        <v>0.29219506941320328</v>
      </c>
      <c r="AQ818" s="34">
        <f t="shared" si="545"/>
        <v>-0.18482186763893715</v>
      </c>
      <c r="AR818" s="34">
        <f t="shared" si="546"/>
        <v>-0.25935121557928398</v>
      </c>
      <c r="AS818" s="34">
        <f t="shared" si="547"/>
        <v>-0.92611165522984373</v>
      </c>
      <c r="AT818" s="34">
        <f t="shared" si="548"/>
        <v>-0.13613911130187761</v>
      </c>
      <c r="AU818" s="34">
        <f t="shared" si="549"/>
        <v>-0.30312038711088252</v>
      </c>
      <c r="AV818" s="34">
        <f t="shared" si="550"/>
        <v>7.9238074341133127E-3</v>
      </c>
      <c r="AW818" s="34">
        <f t="shared" si="551"/>
        <v>-0.30653288290025688</v>
      </c>
      <c r="AX818" s="34">
        <f t="shared" si="552"/>
        <v>-0.19771252462528227</v>
      </c>
      <c r="AY818" s="34">
        <f t="shared" si="553"/>
        <v>-0.20331968668351899</v>
      </c>
      <c r="AZ818" s="34">
        <f t="shared" si="554"/>
        <v>-0.42910588521656501</v>
      </c>
      <c r="BA818" s="34">
        <f t="shared" si="555"/>
        <v>0.56873046428845919</v>
      </c>
      <c r="BB818" s="34">
        <f t="shared" si="556"/>
        <v>3.852735441606546E-2</v>
      </c>
      <c r="BC818" s="34">
        <f t="shared" si="557"/>
        <v>1.5282775866287077</v>
      </c>
      <c r="BD818" s="34">
        <f t="shared" si="558"/>
        <v>1.0505016354348822</v>
      </c>
      <c r="BE818" s="34">
        <f t="shared" si="559"/>
        <v>1.4254142903113183</v>
      </c>
      <c r="BF818" s="34">
        <f t="shared" si="560"/>
        <v>-0.71464990991966137</v>
      </c>
      <c r="BG818" s="34">
        <f t="shared" si="561"/>
        <v>0.58628272406656134</v>
      </c>
      <c r="BH818" s="34">
        <f t="shared" si="562"/>
        <v>-8.6812202211208833E-2</v>
      </c>
      <c r="BI818" s="19">
        <f t="shared" si="569"/>
        <v>0.30367604604708148</v>
      </c>
      <c r="BJ818" s="19">
        <f t="shared" si="570"/>
        <v>0.30736596314805503</v>
      </c>
      <c r="BK818" s="19">
        <f t="shared" si="571"/>
        <v>0.51996030756766043</v>
      </c>
      <c r="BL818" s="19">
        <f t="shared" si="572"/>
        <v>0.4107879400011199</v>
      </c>
      <c r="BM818" s="19">
        <f t="shared" si="573"/>
        <v>0.34652543924573426</v>
      </c>
      <c r="BN818" s="19">
        <f t="shared" si="574"/>
        <v>0.79701769634984965</v>
      </c>
      <c r="BO818" s="19">
        <f t="shared" si="575"/>
        <v>3.9997206972894293E-2</v>
      </c>
      <c r="BP818" s="19">
        <f t="shared" si="576"/>
        <v>0.3800012333394176</v>
      </c>
      <c r="BQ818" s="19">
        <f t="shared" si="577"/>
        <v>1.3248464900312359E-2</v>
      </c>
      <c r="BR818" s="19">
        <f t="shared" si="578"/>
        <v>0.44689267622905327</v>
      </c>
      <c r="BS818" s="19">
        <f t="shared" si="579"/>
        <v>0.22252770080312989</v>
      </c>
      <c r="BT818" s="19">
        <f>IF(AND('[1]Ponderación por derecho'!$B$13&lt;&gt;1,'[1]Ponderación por derecho'!$B$13&lt;&gt;0),"Error ponderación",IFERROR(IF(SUM($BI$1126:$BS$1126)=0,0,SUMPRODUCT($BI$1126:$BS$1126,BI818:BS818)),""))</f>
        <v>0.32057710502101305</v>
      </c>
      <c r="BU818" s="34">
        <f t="shared" si="580"/>
        <v>0.32905852858185713</v>
      </c>
      <c r="BV818" s="16">
        <f t="shared" si="581"/>
        <v>0</v>
      </c>
      <c r="BW818" s="34">
        <f t="shared" si="563"/>
        <v>0.81544090866533991</v>
      </c>
      <c r="BX818" s="34">
        <f t="shared" si="564"/>
        <v>-4.8761746670399113E-2</v>
      </c>
      <c r="BY818" s="34">
        <f t="shared" si="582"/>
        <v>0.3461456464926651</v>
      </c>
      <c r="BZ818" s="34">
        <f t="shared" si="583"/>
        <v>-0.37094160282920202</v>
      </c>
      <c r="CA818" s="19">
        <f t="shared" si="565"/>
        <v>-0.28287417549499316</v>
      </c>
      <c r="CB818" s="16"/>
      <c r="CC818" s="5">
        <f t="shared" si="566"/>
        <v>54810</v>
      </c>
      <c r="CD818" s="6">
        <f t="shared" si="567"/>
        <v>2.0645124682396759E-3</v>
      </c>
      <c r="CE818" s="19">
        <f t="shared" si="584"/>
        <v>2.1226741019547442</v>
      </c>
      <c r="CF818" s="4">
        <f t="shared" si="568"/>
        <v>4.3822871494950261E-3</v>
      </c>
      <c r="CG818" s="3">
        <f>IF('Ponderación por derecho'!$D$20="Error ponderación","",CF818/$CF$1127)</f>
        <v>2.9440934886359716E-3</v>
      </c>
      <c r="CH818" s="39"/>
    </row>
    <row r="819" spans="1:86" ht="18.95" customHeight="1">
      <c r="A819" s="7">
        <v>54820</v>
      </c>
      <c r="B819" s="7" t="s">
        <v>309</v>
      </c>
      <c r="C819" s="7" t="s">
        <v>311</v>
      </c>
      <c r="D819" s="5">
        <v>0</v>
      </c>
      <c r="E819" s="5">
        <v>571</v>
      </c>
      <c r="F819" s="5">
        <v>74.18535</v>
      </c>
      <c r="G819" s="5">
        <v>54.392800000000001</v>
      </c>
      <c r="H819" s="5">
        <v>74.811930000000004</v>
      </c>
      <c r="I819" s="5">
        <v>27.028479999999998</v>
      </c>
      <c r="J819" s="5">
        <v>22.294460000000001</v>
      </c>
      <c r="K819" s="85">
        <v>8.2042E-3</v>
      </c>
      <c r="L819" s="85">
        <v>4.8345999999999997E-3</v>
      </c>
      <c r="M819" s="85">
        <v>2.0470700000000001E-2</v>
      </c>
      <c r="N819" s="85">
        <v>0</v>
      </c>
      <c r="O819" s="85">
        <v>9.7075000000000009E-3</v>
      </c>
      <c r="P819" s="85">
        <v>2.6785400000000001E-2</v>
      </c>
      <c r="Q819" s="85">
        <v>2.0710300000000001E-2</v>
      </c>
      <c r="R819" s="85">
        <v>4.0207999999999997E-3</v>
      </c>
      <c r="S819" s="85">
        <v>2.9066000000000001E-3</v>
      </c>
      <c r="T819" s="5">
        <v>0.96</v>
      </c>
      <c r="U819" s="5">
        <v>0.19040000000000001</v>
      </c>
      <c r="V819" s="5">
        <v>0.76639999999999997</v>
      </c>
      <c r="W819" s="5">
        <v>0.67200000000000004</v>
      </c>
      <c r="X819" s="5">
        <v>0.86080000000000001</v>
      </c>
      <c r="Y819" s="5">
        <v>0.94240000000000002</v>
      </c>
      <c r="Z819" s="5">
        <v>0.1151832</v>
      </c>
      <c r="AA819" s="5">
        <v>7.0052500000000002E-3</v>
      </c>
      <c r="AB819" s="5">
        <v>1.7513100000000001E-3</v>
      </c>
      <c r="AC819" s="5">
        <v>0.66400000000000003</v>
      </c>
      <c r="AD819" s="40">
        <v>0</v>
      </c>
      <c r="AE819" s="19">
        <v>0.75377360000000004</v>
      </c>
      <c r="AF819" s="5">
        <v>1</v>
      </c>
      <c r="AG819" s="5">
        <v>0</v>
      </c>
      <c r="AH819" s="32">
        <v>0</v>
      </c>
      <c r="AI819" s="32">
        <v>0</v>
      </c>
      <c r="AJ819" s="32">
        <v>0</v>
      </c>
      <c r="AK819" s="16"/>
      <c r="AL819" s="34">
        <f t="shared" si="540"/>
        <v>0.28866895675823312</v>
      </c>
      <c r="AM819" s="34">
        <f t="shared" si="541"/>
        <v>-0.18343218928171251</v>
      </c>
      <c r="AN819" s="34">
        <f t="shared" si="542"/>
        <v>4.8717884356244467E-2</v>
      </c>
      <c r="AO819" s="34">
        <f t="shared" si="543"/>
        <v>0.65405670439911567</v>
      </c>
      <c r="AP819" s="34">
        <f t="shared" si="544"/>
        <v>-0.19285844279887995</v>
      </c>
      <c r="AQ819" s="34">
        <f t="shared" si="545"/>
        <v>-0.16082230353788951</v>
      </c>
      <c r="AR819" s="34">
        <f t="shared" si="546"/>
        <v>-0.43991774428463332</v>
      </c>
      <c r="AS819" s="34">
        <f t="shared" si="547"/>
        <v>-0.64140582409498936</v>
      </c>
      <c r="AT819" s="34">
        <f t="shared" si="548"/>
        <v>-0.15074875333706975</v>
      </c>
      <c r="AU819" s="34">
        <f t="shared" si="549"/>
        <v>-0.18331599296382514</v>
      </c>
      <c r="AV819" s="34">
        <f t="shared" si="550"/>
        <v>-2.7670644173963417E-4</v>
      </c>
      <c r="AW819" s="34">
        <f t="shared" si="551"/>
        <v>0.16854936532950038</v>
      </c>
      <c r="AX819" s="34">
        <f t="shared" si="552"/>
        <v>-7.3601558392553335E-2</v>
      </c>
      <c r="AY819" s="34">
        <f t="shared" si="553"/>
        <v>-9.7262725596653429E-2</v>
      </c>
      <c r="AZ819" s="34">
        <f t="shared" si="554"/>
        <v>0.31285549117056538</v>
      </c>
      <c r="BA819" s="34">
        <f t="shared" si="555"/>
        <v>-0.14398618035337782</v>
      </c>
      <c r="BB819" s="34">
        <f t="shared" si="556"/>
        <v>-0.83381577409430274</v>
      </c>
      <c r="BC819" s="34">
        <f t="shared" si="557"/>
        <v>0.44304805038346973</v>
      </c>
      <c r="BD819" s="34">
        <f t="shared" si="558"/>
        <v>0.64407012911600536</v>
      </c>
      <c r="BE819" s="34">
        <f t="shared" si="559"/>
        <v>1.2325770719541391</v>
      </c>
      <c r="BF819" s="34">
        <f t="shared" si="560"/>
        <v>0.136206699035058</v>
      </c>
      <c r="BG819" s="34">
        <f t="shared" si="561"/>
        <v>0.28945282012970447</v>
      </c>
      <c r="BH819" s="34">
        <f t="shared" si="562"/>
        <v>-7.1409249598809482E-2</v>
      </c>
      <c r="BI819" s="19">
        <f t="shared" si="569"/>
        <v>-8.5363533178340958E-2</v>
      </c>
      <c r="BJ819" s="19">
        <f t="shared" si="570"/>
        <v>-0.48572190255354952</v>
      </c>
      <c r="BK819" s="19">
        <f t="shared" si="571"/>
        <v>3.0103727682237829E-2</v>
      </c>
      <c r="BL819" s="19">
        <f t="shared" si="572"/>
        <v>6.8960101710581687E-2</v>
      </c>
      <c r="BM819" s="19">
        <f t="shared" si="573"/>
        <v>8.9298564451100071E-2</v>
      </c>
      <c r="BN819" s="19">
        <f t="shared" si="574"/>
        <v>0.50698977409021084</v>
      </c>
      <c r="BO819" s="19">
        <f t="shared" si="575"/>
        <v>0.37848718696639377</v>
      </c>
      <c r="BP819" s="19">
        <f t="shared" si="576"/>
        <v>0.10753369918283989</v>
      </c>
      <c r="BQ819" s="19">
        <f t="shared" si="577"/>
        <v>0.10920431006554589</v>
      </c>
      <c r="BR819" s="19">
        <f t="shared" si="578"/>
        <v>0.16028635043042808</v>
      </c>
      <c r="BS819" s="19">
        <f t="shared" si="579"/>
        <v>3.9998993854256731E-2</v>
      </c>
      <c r="BT819" s="19">
        <f>IF(AND('[1]Ponderación por derecho'!$B$13&lt;&gt;1,'[1]Ponderación por derecho'!$B$13&lt;&gt;0),"Error ponderación",IFERROR(IF(SUM($BI$1126:$BS$1126)=0,0,SUMPRODUCT($BI$1126:$BS$1126,BI819:BS819)),""))</f>
        <v>0.24419614519955024</v>
      </c>
      <c r="BU819" s="34">
        <f t="shared" si="580"/>
        <v>0.25188804077121707</v>
      </c>
      <c r="BV819" s="16">
        <f t="shared" si="581"/>
        <v>0</v>
      </c>
      <c r="BW819" s="34">
        <f t="shared" si="563"/>
        <v>2.1949353216086607</v>
      </c>
      <c r="BX819" s="34">
        <f t="shared" si="564"/>
        <v>-4.9550489627895586E-2</v>
      </c>
      <c r="BY819" s="34">
        <f t="shared" si="582"/>
        <v>0.3461456464926651</v>
      </c>
      <c r="BZ819" s="34">
        <f t="shared" si="583"/>
        <v>-0.83051015949114337</v>
      </c>
      <c r="CA819" s="19">
        <f t="shared" si="565"/>
        <v>-0.6321844882076717</v>
      </c>
      <c r="CB819" s="16"/>
      <c r="CC819" s="5">
        <f t="shared" si="566"/>
        <v>54820</v>
      </c>
      <c r="CD819" s="6">
        <f t="shared" si="567"/>
        <v>8.350475450625876E-5</v>
      </c>
      <c r="CE819" s="19">
        <f t="shared" si="584"/>
        <v>0.68737373961531201</v>
      </c>
      <c r="CF819" s="4">
        <f t="shared" si="568"/>
        <v>5.7398975380625661E-5</v>
      </c>
      <c r="CG819" s="3">
        <f>IF('Ponderación por derecho'!$D$20="Error ponderación","",CF819/$CF$1127)</f>
        <v>3.85615875700772E-5</v>
      </c>
      <c r="CH819" s="39"/>
    </row>
    <row r="820" spans="1:86" ht="18.95" customHeight="1">
      <c r="A820" s="7">
        <v>54871</v>
      </c>
      <c r="B820" s="7" t="s">
        <v>309</v>
      </c>
      <c r="C820" s="7" t="s">
        <v>310</v>
      </c>
      <c r="D820" s="5">
        <v>0</v>
      </c>
      <c r="E820" s="5">
        <v>234</v>
      </c>
      <c r="F820" s="5">
        <v>83.496499999999997</v>
      </c>
      <c r="G820" s="5">
        <v>65.230909999999994</v>
      </c>
      <c r="H820" s="5">
        <v>80.062160000000006</v>
      </c>
      <c r="I820" s="5">
        <v>18.29485</v>
      </c>
      <c r="J820" s="5">
        <v>25.0444</v>
      </c>
      <c r="K820" s="85"/>
      <c r="L820" s="85">
        <v>5.4282999999999996E-3</v>
      </c>
      <c r="M820" s="85">
        <v>9.1764200000000004E-2</v>
      </c>
      <c r="N820" s="85">
        <v>0</v>
      </c>
      <c r="O820" s="85">
        <v>6.2893999999999997E-3</v>
      </c>
      <c r="P820" s="85">
        <v>5.6561100000000003E-2</v>
      </c>
      <c r="Q820" s="85">
        <v>0</v>
      </c>
      <c r="R820" s="85">
        <v>0</v>
      </c>
      <c r="S820" s="85">
        <v>0</v>
      </c>
      <c r="T820" s="5">
        <v>0.92063490000000003</v>
      </c>
      <c r="U820" s="5">
        <v>0.30687829999999999</v>
      </c>
      <c r="V820" s="5">
        <v>0.77248680000000003</v>
      </c>
      <c r="W820" s="5">
        <v>0.59259260000000002</v>
      </c>
      <c r="X820" s="5">
        <v>0.88888889999999998</v>
      </c>
      <c r="Y820" s="5">
        <v>0.91534389999999999</v>
      </c>
      <c r="Z820" s="5">
        <v>4.9382700000000002E-2</v>
      </c>
      <c r="AA820" s="5">
        <v>0</v>
      </c>
      <c r="AB820" s="5">
        <v>0</v>
      </c>
      <c r="AC820" s="5">
        <v>0.40660000000000002</v>
      </c>
      <c r="AD820" s="40">
        <v>40598.290598290601</v>
      </c>
      <c r="AE820" s="19">
        <v>0.81226410000000004</v>
      </c>
      <c r="AF820" s="5">
        <v>0</v>
      </c>
      <c r="AG820" s="5">
        <v>0</v>
      </c>
      <c r="AH820" s="32">
        <v>0</v>
      </c>
      <c r="AI820" s="32">
        <v>0</v>
      </c>
      <c r="AJ820" s="32">
        <v>0</v>
      </c>
      <c r="AK820" s="16"/>
      <c r="AL820" s="34">
        <f t="shared" si="540"/>
        <v>0.85704853758586907</v>
      </c>
      <c r="AM820" s="34">
        <f t="shared" si="541"/>
        <v>0.90526592488455548</v>
      </c>
      <c r="AN820" s="34">
        <f t="shared" si="542"/>
        <v>0.68002506083601155</v>
      </c>
      <c r="AO820" s="34">
        <f t="shared" si="543"/>
        <v>-0.12546763787609122</v>
      </c>
      <c r="AP820" s="34">
        <f t="shared" si="544"/>
        <v>1.4844138693907424E-2</v>
      </c>
      <c r="AQ820" s="34" t="str">
        <f t="shared" si="545"/>
        <v/>
      </c>
      <c r="AR820" s="34">
        <f t="shared" si="546"/>
        <v>-0.41913967937546442</v>
      </c>
      <c r="AS820" s="34">
        <f t="shared" si="547"/>
        <v>0.46785980014402373</v>
      </c>
      <c r="AT820" s="34">
        <f t="shared" si="548"/>
        <v>-0.15074875333706975</v>
      </c>
      <c r="AU820" s="34">
        <f t="shared" si="549"/>
        <v>-0.27015061618188674</v>
      </c>
      <c r="AV820" s="34">
        <f t="shared" si="550"/>
        <v>0.72064458382467322</v>
      </c>
      <c r="AW820" s="34">
        <f t="shared" si="551"/>
        <v>-0.41165100414070804</v>
      </c>
      <c r="AX820" s="34">
        <f t="shared" si="552"/>
        <v>-0.20200785050292994</v>
      </c>
      <c r="AY820" s="34">
        <f t="shared" si="553"/>
        <v>-0.21011422768154267</v>
      </c>
      <c r="AZ820" s="34">
        <f t="shared" si="554"/>
        <v>-0.37100923565982075</v>
      </c>
      <c r="BA820" s="34">
        <f t="shared" si="555"/>
        <v>0.96319380502380147</v>
      </c>
      <c r="BB820" s="34">
        <f t="shared" si="556"/>
        <v>-0.68451246328533288</v>
      </c>
      <c r="BC820" s="34">
        <f t="shared" si="557"/>
        <v>-0.44371476687900302</v>
      </c>
      <c r="BD820" s="34">
        <f t="shared" si="558"/>
        <v>0.98069754704220802</v>
      </c>
      <c r="BE820" s="34">
        <f t="shared" si="559"/>
        <v>0.818886584113792</v>
      </c>
      <c r="BF820" s="34">
        <f t="shared" si="560"/>
        <v>-0.52210361109667047</v>
      </c>
      <c r="BG820" s="34">
        <f t="shared" si="561"/>
        <v>-0.258133953880894</v>
      </c>
      <c r="BH820" s="34">
        <f t="shared" si="562"/>
        <v>-0.11506432621005545</v>
      </c>
      <c r="BI820" s="19">
        <f t="shared" si="569"/>
        <v>0.82160943292990651</v>
      </c>
      <c r="BJ820" s="19">
        <f t="shared" si="570"/>
        <v>-6.6128739258747279E-2</v>
      </c>
      <c r="BK820" s="19">
        <f t="shared" si="571"/>
        <v>0.29373119028362987</v>
      </c>
      <c r="BL820" s="19">
        <f t="shared" si="572"/>
        <v>0.35314989212439968</v>
      </c>
      <c r="BM820" s="19">
        <f t="shared" si="573"/>
        <v>0.24179702318474292</v>
      </c>
      <c r="BN820" s="19">
        <f t="shared" si="574"/>
        <v>0.79885990184144473</v>
      </c>
      <c r="BO820" s="19">
        <f t="shared" si="575"/>
        <v>-0.3027092925588733</v>
      </c>
      <c r="BP820" s="19">
        <f t="shared" si="576"/>
        <v>0.32752034354146958</v>
      </c>
      <c r="BQ820" s="19">
        <f t="shared" si="577"/>
        <v>4.1610232935885318E-2</v>
      </c>
      <c r="BR820" s="19">
        <f t="shared" si="578"/>
        <v>0.12960011867447749</v>
      </c>
      <c r="BS820" s="19">
        <f t="shared" si="579"/>
        <v>0.177289994564757</v>
      </c>
      <c r="BT820" s="19">
        <f>IF(AND('[1]Ponderación por derecho'!$B$13&lt;&gt;1,'[1]Ponderación por derecho'!$B$13&lt;&gt;0),"Error ponderación",IFERROR(IF(SUM($BI$1126:$BS$1126)=0,0,SUMPRODUCT($BI$1126:$BS$1126,BI820:BS820)),""))</f>
        <v>7.5077576421247294E-2</v>
      </c>
      <c r="BU820" s="34">
        <f t="shared" si="580"/>
        <v>8.1021342042044447E-2</v>
      </c>
      <c r="BV820" s="16">
        <f t="shared" si="581"/>
        <v>0</v>
      </c>
      <c r="BW820" s="34">
        <f t="shared" si="563"/>
        <v>-1.5310023687545145</v>
      </c>
      <c r="BX820" s="34">
        <f t="shared" si="564"/>
        <v>-4.7264734853668881E-2</v>
      </c>
      <c r="BY820" s="34">
        <f t="shared" si="582"/>
        <v>0.58776659098757633</v>
      </c>
      <c r="BZ820" s="34">
        <f t="shared" si="583"/>
        <v>0.33016683754020232</v>
      </c>
      <c r="CA820" s="19">
        <f t="shared" si="565"/>
        <v>0.25002653104983391</v>
      </c>
      <c r="CB820" s="16"/>
      <c r="CC820" s="5">
        <f t="shared" si="566"/>
        <v>54871</v>
      </c>
      <c r="CD820" s="6">
        <f t="shared" si="567"/>
        <v>3.4220862617275917E-5</v>
      </c>
      <c r="CE820" s="19">
        <f t="shared" si="584"/>
        <v>1.3143516487070279</v>
      </c>
      <c r="CF820" s="4">
        <f t="shared" si="568"/>
        <v>4.4978247201193301E-5</v>
      </c>
      <c r="CG820" s="3">
        <f>IF('Ponderación por derecho'!$D$20="Error ponderación","",CF820/$CF$1127)</f>
        <v>3.0217135527175842E-5</v>
      </c>
      <c r="CH820" s="39"/>
    </row>
    <row r="821" spans="1:86" ht="18.95" customHeight="1">
      <c r="A821" s="7">
        <v>54874</v>
      </c>
      <c r="B821" s="7" t="s">
        <v>309</v>
      </c>
      <c r="C821" s="7" t="s">
        <v>308</v>
      </c>
      <c r="D821" s="5">
        <v>0</v>
      </c>
      <c r="E821" s="5">
        <v>5496</v>
      </c>
      <c r="F821" s="5">
        <v>56.690530000000003</v>
      </c>
      <c r="G821" s="5">
        <v>41.355989999999998</v>
      </c>
      <c r="H821" s="5">
        <v>66.603890000000007</v>
      </c>
      <c r="I821" s="5">
        <v>26.186489999999999</v>
      </c>
      <c r="J821" s="5">
        <v>11.80016</v>
      </c>
      <c r="K821" s="85">
        <v>1.1033899999999999E-2</v>
      </c>
      <c r="L821" s="85">
        <v>8.6681999999999992E-3</v>
      </c>
      <c r="M821" s="85">
        <v>0.2335979</v>
      </c>
      <c r="N821" s="85">
        <v>7.4960000000000001E-4</v>
      </c>
      <c r="O821" s="85">
        <v>3.5685000000000001E-3</v>
      </c>
      <c r="P821" s="85">
        <v>7.0181000000000002E-3</v>
      </c>
      <c r="Q821" s="85">
        <v>3.0303999999999999E-3</v>
      </c>
      <c r="R821" s="85">
        <v>3.042E-3</v>
      </c>
      <c r="S821" s="85">
        <v>3.7560000000000002E-4</v>
      </c>
      <c r="T821" s="5">
        <v>0.83474519999999997</v>
      </c>
      <c r="U821" s="5">
        <v>0.26635189999999997</v>
      </c>
      <c r="V821" s="5">
        <v>0.80974860000000004</v>
      </c>
      <c r="W821" s="5">
        <v>0.66796279999999997</v>
      </c>
      <c r="X821" s="5">
        <v>0.87182340000000003</v>
      </c>
      <c r="Y821" s="5">
        <v>0.83141229999999999</v>
      </c>
      <c r="Z821" s="5">
        <v>4.0883099999999999E-2</v>
      </c>
      <c r="AA821" s="5">
        <v>9.098E-5</v>
      </c>
      <c r="AB821" s="5">
        <v>0</v>
      </c>
      <c r="AC821" s="5">
        <v>0.62060000000000004</v>
      </c>
      <c r="AD821" s="40">
        <v>6451.710334788937</v>
      </c>
      <c r="AE821" s="19">
        <v>0.65943399999999996</v>
      </c>
      <c r="AF821" s="5">
        <v>1</v>
      </c>
      <c r="AG821" s="5">
        <v>1</v>
      </c>
      <c r="AH821" s="32">
        <v>1</v>
      </c>
      <c r="AI821" s="32">
        <v>0</v>
      </c>
      <c r="AJ821" s="32">
        <v>0</v>
      </c>
      <c r="AK821" s="16"/>
      <c r="AL821" s="34">
        <f t="shared" si="540"/>
        <v>-0.77926555812499221</v>
      </c>
      <c r="AM821" s="34">
        <f t="shared" si="541"/>
        <v>-1.4929917399546579</v>
      </c>
      <c r="AN821" s="34">
        <f t="shared" si="542"/>
        <v>-0.93824736418200683</v>
      </c>
      <c r="AO821" s="34">
        <f t="shared" si="543"/>
        <v>0.57890448236173819</v>
      </c>
      <c r="AP821" s="34">
        <f t="shared" si="544"/>
        <v>-0.98549144604977268</v>
      </c>
      <c r="AQ821" s="34">
        <f t="shared" si="545"/>
        <v>-8.0775666884501371E-2</v>
      </c>
      <c r="AR821" s="34">
        <f t="shared" si="546"/>
        <v>-0.30575101085733031</v>
      </c>
      <c r="AS821" s="34">
        <f t="shared" si="547"/>
        <v>2.6746703476501623</v>
      </c>
      <c r="AT821" s="34">
        <f t="shared" si="548"/>
        <v>-0.13354852140746395</v>
      </c>
      <c r="AU821" s="34">
        <f t="shared" si="549"/>
        <v>-0.33927332362579526</v>
      </c>
      <c r="AV821" s="34">
        <f t="shared" si="550"/>
        <v>-0.47887729084725367</v>
      </c>
      <c r="AW821" s="34">
        <f t="shared" si="551"/>
        <v>-0.32675415572989219</v>
      </c>
      <c r="AX821" s="34">
        <f t="shared" si="552"/>
        <v>-0.10486003399880994</v>
      </c>
      <c r="AY821" s="34">
        <f t="shared" si="553"/>
        <v>-0.19553120140235586</v>
      </c>
      <c r="AZ821" s="34">
        <f t="shared" si="554"/>
        <v>-1.8631161076871741</v>
      </c>
      <c r="BA821" s="34">
        <f t="shared" si="555"/>
        <v>0.57797167386812909</v>
      </c>
      <c r="BB821" s="34">
        <f t="shared" si="556"/>
        <v>0.22948341413821058</v>
      </c>
      <c r="BC821" s="34">
        <f t="shared" si="557"/>
        <v>0.39796360175711853</v>
      </c>
      <c r="BD821" s="34">
        <f t="shared" si="558"/>
        <v>0.77617849501028069</v>
      </c>
      <c r="BE821" s="34">
        <f t="shared" si="559"/>
        <v>-0.46443601408849311</v>
      </c>
      <c r="BF821" s="34">
        <f t="shared" si="560"/>
        <v>-0.60713904869966207</v>
      </c>
      <c r="BG821" s="34">
        <f t="shared" si="561"/>
        <v>-0.25102222414969466</v>
      </c>
      <c r="BH821" s="34">
        <f t="shared" si="562"/>
        <v>-0.11506432621005545</v>
      </c>
      <c r="BI821" s="19">
        <f t="shared" si="569"/>
        <v>-0.14701711906612638</v>
      </c>
      <c r="BJ821" s="19">
        <f t="shared" si="570"/>
        <v>-0.52308644555792594</v>
      </c>
      <c r="BK821" s="19">
        <f t="shared" si="571"/>
        <v>0.76445613042742966</v>
      </c>
      <c r="BL821" s="19">
        <f t="shared" si="572"/>
        <v>-0.4564070397662281</v>
      </c>
      <c r="BM821" s="19">
        <f t="shared" si="573"/>
        <v>-0.18286209155509572</v>
      </c>
      <c r="BN821" s="19">
        <f t="shared" si="574"/>
        <v>-0.57419295435357964</v>
      </c>
      <c r="BO821" s="19">
        <f t="shared" si="575"/>
        <v>-0.53698859368510943</v>
      </c>
      <c r="BP821" s="19">
        <f t="shared" si="576"/>
        <v>-0.44206279606190108</v>
      </c>
      <c r="BQ821" s="19">
        <f t="shared" si="577"/>
        <v>-0.52731193607567006</v>
      </c>
      <c r="BR821" s="19">
        <f t="shared" si="578"/>
        <v>-0.40860632789234752</v>
      </c>
      <c r="BS821" s="19">
        <f t="shared" si="579"/>
        <v>-0.36328702857913453</v>
      </c>
      <c r="BT821" s="19">
        <f>IF(AND('[1]Ponderación por derecho'!$B$13&lt;&gt;1,'[1]Ponderación por derecho'!$B$13&lt;&gt;0),"Error ponderación",IFERROR(IF(SUM($BI$1126:$BS$1126)=0,0,SUMPRODUCT($BI$1126:$BS$1126,BI821:BS821)),""))</f>
        <v>-0.54536947226021382</v>
      </c>
      <c r="BU821" s="34">
        <f t="shared" si="580"/>
        <v>-0.54583908913528312</v>
      </c>
      <c r="BV821" s="16">
        <f t="shared" si="581"/>
        <v>0</v>
      </c>
      <c r="BW821" s="34">
        <f t="shared" si="563"/>
        <v>1.5667080653469598</v>
      </c>
      <c r="BX821" s="34">
        <f t="shared" si="564"/>
        <v>-4.9187247050872102E-2</v>
      </c>
      <c r="BY821" s="34">
        <f t="shared" si="582"/>
        <v>-4.3565900771799115E-2</v>
      </c>
      <c r="BZ821" s="34">
        <f t="shared" si="583"/>
        <v>-0.49131830584142949</v>
      </c>
      <c r="CA821" s="19">
        <f t="shared" si="565"/>
        <v>-0.37437047819668889</v>
      </c>
      <c r="CB821" s="16"/>
      <c r="CC821" s="5">
        <f t="shared" si="566"/>
        <v>54874</v>
      </c>
      <c r="CD821" s="6">
        <f t="shared" si="567"/>
        <v>8.0375154249807035E-4</v>
      </c>
      <c r="CE821" s="19">
        <f t="shared" si="584"/>
        <v>0.74111770637301744</v>
      </c>
      <c r="CF821" s="4">
        <f t="shared" si="568"/>
        <v>5.9567449966994477E-4</v>
      </c>
      <c r="CG821" s="3">
        <f>IF('Ponderación por derecho'!$D$20="Error ponderación","",CF821/$CF$1127)</f>
        <v>4.001840491047824E-4</v>
      </c>
      <c r="CH821" s="39"/>
    </row>
    <row r="822" spans="1:86" ht="18.95" customHeight="1">
      <c r="A822" s="7">
        <v>63001</v>
      </c>
      <c r="B822" s="7" t="s">
        <v>297</v>
      </c>
      <c r="C822" s="7" t="s">
        <v>307</v>
      </c>
      <c r="D822" s="5">
        <v>1</v>
      </c>
      <c r="E822" s="5">
        <v>20551</v>
      </c>
      <c r="F822" s="5">
        <v>34.308570000000003</v>
      </c>
      <c r="G822" s="5">
        <v>31.691680000000002</v>
      </c>
      <c r="H822" s="5">
        <v>63.034970000000001</v>
      </c>
      <c r="I822" s="5">
        <v>14.877090000000001</v>
      </c>
      <c r="J822" s="5">
        <v>3.896064</v>
      </c>
      <c r="K822" s="85">
        <v>3.7990000000000002E-4</v>
      </c>
      <c r="L822" s="85">
        <v>1.3741999999999999E-3</v>
      </c>
      <c r="M822" s="85">
        <v>0</v>
      </c>
      <c r="N822" s="85">
        <v>0</v>
      </c>
      <c r="O822" s="85">
        <v>1.27E-4</v>
      </c>
      <c r="P822" s="85">
        <v>4.4959999999999998E-4</v>
      </c>
      <c r="Q822" s="85">
        <v>0</v>
      </c>
      <c r="R822" s="85">
        <v>2.3809999999999999E-4</v>
      </c>
      <c r="S822" s="85">
        <v>0</v>
      </c>
      <c r="T822" s="5">
        <v>0.85939080000000001</v>
      </c>
      <c r="U822" s="5">
        <v>0.35691800000000001</v>
      </c>
      <c r="V822" s="5">
        <v>0.82758240000000005</v>
      </c>
      <c r="W822" s="5">
        <v>0.68270209999999998</v>
      </c>
      <c r="X822" s="5">
        <v>0.83831630000000001</v>
      </c>
      <c r="Y822" s="5">
        <v>0.89479600000000004</v>
      </c>
      <c r="Z822" s="5">
        <v>3.10735E-2</v>
      </c>
      <c r="AA822" s="5">
        <v>0</v>
      </c>
      <c r="AB822" s="5">
        <v>4.3793E-4</v>
      </c>
      <c r="AC822" s="5">
        <v>0.58150000000000002</v>
      </c>
      <c r="AD822" s="40">
        <v>60418.422461194103</v>
      </c>
      <c r="AE822" s="19">
        <v>0.84811320000000001</v>
      </c>
      <c r="AF822" s="5">
        <v>1</v>
      </c>
      <c r="AG822" s="5">
        <v>0</v>
      </c>
      <c r="AH822" s="32">
        <v>1</v>
      </c>
      <c r="AI822" s="32">
        <v>0</v>
      </c>
      <c r="AJ822" s="32">
        <v>1</v>
      </c>
      <c r="AK822" s="16"/>
      <c r="AL822" s="34">
        <f t="shared" si="540"/>
        <v>-2.1455252621251337</v>
      </c>
      <c r="AM822" s="34">
        <f t="shared" si="541"/>
        <v>-2.4637805649175166</v>
      </c>
      <c r="AN822" s="34">
        <f t="shared" si="542"/>
        <v>-1.3673875748550961</v>
      </c>
      <c r="AO822" s="34">
        <f t="shared" si="543"/>
        <v>-0.4305214489551627</v>
      </c>
      <c r="AP822" s="34">
        <f t="shared" si="544"/>
        <v>-1.582486705425183</v>
      </c>
      <c r="AQ822" s="34">
        <f t="shared" si="545"/>
        <v>-0.38215633158577617</v>
      </c>
      <c r="AR822" s="34">
        <f t="shared" si="546"/>
        <v>-0.5610233798104679</v>
      </c>
      <c r="AS822" s="34">
        <f t="shared" si="547"/>
        <v>-0.95991233330143277</v>
      </c>
      <c r="AT822" s="34">
        <f t="shared" si="548"/>
        <v>-0.15074875333706975</v>
      </c>
      <c r="AU822" s="34">
        <f t="shared" si="549"/>
        <v>-0.42670240873300663</v>
      </c>
      <c r="AV822" s="34">
        <f t="shared" si="550"/>
        <v>-0.63791205728817468</v>
      </c>
      <c r="AW822" s="34">
        <f t="shared" si="551"/>
        <v>-0.41165100414070804</v>
      </c>
      <c r="AX822" s="34">
        <f t="shared" si="552"/>
        <v>-0.19440400595670015</v>
      </c>
      <c r="AY822" s="34">
        <f t="shared" si="553"/>
        <v>-0.21011422768154267</v>
      </c>
      <c r="AZ822" s="34">
        <f t="shared" si="554"/>
        <v>-1.4349638481585301</v>
      </c>
      <c r="BA822" s="34">
        <f t="shared" si="555"/>
        <v>1.4388442421805805</v>
      </c>
      <c r="BB822" s="34">
        <f t="shared" si="556"/>
        <v>0.66692926159582111</v>
      </c>
      <c r="BC822" s="34">
        <f t="shared" si="557"/>
        <v>0.56256114798677437</v>
      </c>
      <c r="BD822" s="34">
        <f t="shared" si="558"/>
        <v>0.37461743155834487</v>
      </c>
      <c r="BE822" s="34">
        <f t="shared" si="559"/>
        <v>0.504707128275935</v>
      </c>
      <c r="BF822" s="34">
        <f t="shared" si="560"/>
        <v>-0.70528056461927058</v>
      </c>
      <c r="BG822" s="34">
        <f t="shared" si="561"/>
        <v>-0.258133953880894</v>
      </c>
      <c r="BH822" s="34">
        <f t="shared" si="562"/>
        <v>-0.10414800202966308</v>
      </c>
      <c r="BI822" s="19">
        <f t="shared" si="569"/>
        <v>-0.10356655475343057</v>
      </c>
      <c r="BJ822" s="19">
        <f t="shared" si="570"/>
        <v>-0.78595822771072121</v>
      </c>
      <c r="BK822" s="19">
        <f t="shared" si="571"/>
        <v>-0.84762548247993064</v>
      </c>
      <c r="BL822" s="19">
        <f t="shared" si="572"/>
        <v>-1.1481370077311017</v>
      </c>
      <c r="BM822" s="19">
        <f t="shared" si="573"/>
        <v>-0.54485722753328159</v>
      </c>
      <c r="BN822" s="19">
        <f t="shared" si="574"/>
        <v>-0.75957673037912443</v>
      </c>
      <c r="BO822" s="19">
        <f t="shared" si="575"/>
        <v>-0.75904543375146682</v>
      </c>
      <c r="BP822" s="19">
        <f t="shared" si="576"/>
        <v>-1.1699646340409169</v>
      </c>
      <c r="BQ822" s="19">
        <f t="shared" si="577"/>
        <v>-1.0203066848086491</v>
      </c>
      <c r="BR822" s="19">
        <f t="shared" si="578"/>
        <v>-0.87125781456252349</v>
      </c>
      <c r="BS822" s="19">
        <f t="shared" si="579"/>
        <v>-0.81992916394544657</v>
      </c>
      <c r="BT822" s="19">
        <f>IF(AND('[1]Ponderación por derecho'!$B$13&lt;&gt;1,'[1]Ponderación por derecho'!$B$13&lt;&gt;0),"Error ponderación",IFERROR(IF(SUM($BI$1126:$BS$1126)=0,0,SUMPRODUCT($BI$1126:$BS$1126,BI822:BS822)),""))</f>
        <v>-0.76458738153161498</v>
      </c>
      <c r="BU822" s="34">
        <f t="shared" si="580"/>
        <v>-0.76732299081504451</v>
      </c>
      <c r="BV822" s="16">
        <f t="shared" si="581"/>
        <v>0</v>
      </c>
      <c r="BW822" s="34">
        <f t="shared" si="563"/>
        <v>1.000724523415335</v>
      </c>
      <c r="BX822" s="34">
        <f t="shared" si="564"/>
        <v>-4.6148826760894601E-2</v>
      </c>
      <c r="BY822" s="34">
        <f t="shared" si="582"/>
        <v>0.73585719375712888</v>
      </c>
      <c r="BZ822" s="34">
        <f t="shared" si="583"/>
        <v>-0.56347763013718977</v>
      </c>
      <c r="CA822" s="19">
        <f t="shared" si="565"/>
        <v>-0.42921756416351481</v>
      </c>
      <c r="CB822" s="16"/>
      <c r="CC822" s="5">
        <f t="shared" si="566"/>
        <v>63001</v>
      </c>
      <c r="CD822" s="6">
        <f t="shared" si="567"/>
        <v>3.0054399472121259E-3</v>
      </c>
      <c r="CE822" s="19">
        <f t="shared" si="584"/>
        <v>0.41717907976257335</v>
      </c>
      <c r="CF822" s="4">
        <f t="shared" si="568"/>
        <v>1.2538066714596317E-3</v>
      </c>
      <c r="CG822" s="3">
        <f>IF('Ponderación por derecho'!$D$20="Error ponderación","",CF822/$CF$1127)</f>
        <v>8.4232820249535592E-4</v>
      </c>
      <c r="CH822" s="39"/>
    </row>
    <row r="823" spans="1:86" ht="18.95" customHeight="1">
      <c r="A823" s="7">
        <v>63111</v>
      </c>
      <c r="B823" s="7" t="s">
        <v>297</v>
      </c>
      <c r="C823" s="7" t="s">
        <v>196</v>
      </c>
      <c r="D823" s="5">
        <v>0</v>
      </c>
      <c r="E823" s="5">
        <v>387</v>
      </c>
      <c r="F823" s="5">
        <v>57.150309999999998</v>
      </c>
      <c r="G823" s="5">
        <v>51.529769999999999</v>
      </c>
      <c r="H823" s="5">
        <v>64.853129999999993</v>
      </c>
      <c r="I823" s="5">
        <v>12.054</v>
      </c>
      <c r="J823" s="5">
        <v>12.2881</v>
      </c>
      <c r="K823" s="85">
        <v>1.8449799999999999E-2</v>
      </c>
      <c r="L823" s="85">
        <v>3.5495000000000001E-3</v>
      </c>
      <c r="M823" s="85">
        <v>9.5713000000000006E-2</v>
      </c>
      <c r="N823" s="85">
        <v>1.8147E-3</v>
      </c>
      <c r="O823" s="85">
        <v>8.4545999999999996E-3</v>
      </c>
      <c r="P823" s="85">
        <v>1.4334299999999999E-2</v>
      </c>
      <c r="Q823" s="85">
        <v>1.0878999999999999E-3</v>
      </c>
      <c r="R823" s="85">
        <v>9.5359999999999998E-4</v>
      </c>
      <c r="S823" s="85">
        <v>0</v>
      </c>
      <c r="T823" s="5">
        <v>0.87374750000000001</v>
      </c>
      <c r="U823" s="5">
        <v>0.23446890000000001</v>
      </c>
      <c r="V823" s="5">
        <v>0.80360719999999997</v>
      </c>
      <c r="W823" s="5">
        <v>0.60721449999999999</v>
      </c>
      <c r="X823" s="5">
        <v>0.82364729999999997</v>
      </c>
      <c r="Y823" s="5">
        <v>0.90380760000000004</v>
      </c>
      <c r="Z823" s="5">
        <v>0.1269035</v>
      </c>
      <c r="AA823" s="5">
        <v>0</v>
      </c>
      <c r="AB823" s="5">
        <v>0</v>
      </c>
      <c r="AC823" s="5">
        <v>0.43130000000000002</v>
      </c>
      <c r="AD823" s="40">
        <v>180005.16795865633</v>
      </c>
      <c r="AE823" s="19">
        <v>0.84811320000000001</v>
      </c>
      <c r="AF823" s="5">
        <v>0</v>
      </c>
      <c r="AG823" s="5">
        <v>0</v>
      </c>
      <c r="AH823" s="32">
        <v>1</v>
      </c>
      <c r="AI823" s="32">
        <v>0</v>
      </c>
      <c r="AJ823" s="32">
        <v>0</v>
      </c>
      <c r="AK823" s="16"/>
      <c r="AL823" s="34">
        <f t="shared" si="540"/>
        <v>-0.75119925442749758</v>
      </c>
      <c r="AM823" s="34">
        <f t="shared" si="541"/>
        <v>-0.4710261850800071</v>
      </c>
      <c r="AN823" s="34">
        <f t="shared" si="542"/>
        <v>-1.1487652562160178</v>
      </c>
      <c r="AO823" s="34">
        <f t="shared" si="543"/>
        <v>-0.68249770343740146</v>
      </c>
      <c r="AP823" s="34">
        <f t="shared" si="544"/>
        <v>-0.94863740646578509</v>
      </c>
      <c r="AQ823" s="34">
        <f t="shared" si="545"/>
        <v>0.12900552997660095</v>
      </c>
      <c r="AR823" s="34">
        <f t="shared" si="546"/>
        <v>-0.48489313794266414</v>
      </c>
      <c r="AS823" s="34">
        <f t="shared" si="547"/>
        <v>0.52929973642145456</v>
      </c>
      <c r="AT823" s="34">
        <f t="shared" si="548"/>
        <v>-0.10910886421933279</v>
      </c>
      <c r="AU823" s="34">
        <f t="shared" si="549"/>
        <v>-0.21514510838757209</v>
      </c>
      <c r="AV823" s="34">
        <f t="shared" si="550"/>
        <v>-0.30173941184366582</v>
      </c>
      <c r="AW823" s="34">
        <f t="shared" si="551"/>
        <v>-0.38117341656608866</v>
      </c>
      <c r="AX823" s="34">
        <f t="shared" si="552"/>
        <v>-0.17155414970795005</v>
      </c>
      <c r="AY823" s="34">
        <f t="shared" si="553"/>
        <v>-0.21011422768154267</v>
      </c>
      <c r="AZ823" s="34">
        <f t="shared" si="554"/>
        <v>-1.1855540734167964</v>
      </c>
      <c r="BA823" s="34">
        <f t="shared" si="555"/>
        <v>0.27490904783580744</v>
      </c>
      <c r="BB823" s="34">
        <f t="shared" si="556"/>
        <v>7.8840818192523157E-2</v>
      </c>
      <c r="BC823" s="34">
        <f t="shared" si="557"/>
        <v>-0.28042825658235415</v>
      </c>
      <c r="BD823" s="34">
        <f t="shared" si="558"/>
        <v>0.19881889215098159</v>
      </c>
      <c r="BE823" s="34">
        <f t="shared" si="559"/>
        <v>0.64249539784257892</v>
      </c>
      <c r="BF823" s="34">
        <f t="shared" si="560"/>
        <v>0.25346408048104851</v>
      </c>
      <c r="BG823" s="34">
        <f t="shared" si="561"/>
        <v>-0.258133953880894</v>
      </c>
      <c r="BH823" s="34">
        <f t="shared" si="562"/>
        <v>-0.11506432621005545</v>
      </c>
      <c r="BI823" s="19">
        <f t="shared" si="569"/>
        <v>-0.24828355946786984</v>
      </c>
      <c r="BJ823" s="19">
        <f t="shared" si="570"/>
        <v>-0.29235950161004937</v>
      </c>
      <c r="BK823" s="19">
        <f t="shared" si="571"/>
        <v>-0.16744259152946572</v>
      </c>
      <c r="BL823" s="19">
        <f t="shared" si="572"/>
        <v>-0.43015405932341516</v>
      </c>
      <c r="BM823" s="19">
        <f t="shared" si="573"/>
        <v>-0.32165454090079187</v>
      </c>
      <c r="BN823" s="19">
        <f t="shared" si="574"/>
        <v>-0.13681442280952813</v>
      </c>
      <c r="BO823" s="19">
        <f t="shared" si="575"/>
        <v>-0.74974173114009546</v>
      </c>
      <c r="BP823" s="19">
        <f t="shared" si="576"/>
        <v>-0.4613767020677238</v>
      </c>
      <c r="BQ823" s="19">
        <f t="shared" si="577"/>
        <v>-0.2359498005426639</v>
      </c>
      <c r="BR823" s="19">
        <f t="shared" si="578"/>
        <v>-0.40648247866331144</v>
      </c>
      <c r="BS823" s="19">
        <f t="shared" si="579"/>
        <v>-0.35879260277303188</v>
      </c>
      <c r="BT823" s="19">
        <f>IF(AND('[1]Ponderación por derecho'!$B$13&lt;&gt;1,'[1]Ponderación por derecho'!$B$13&lt;&gt;0),"Error ponderación",IFERROR(IF(SUM($BI$1126:$BS$1126)=0,0,SUMPRODUCT($BI$1126:$BS$1126,BI823:BS823)),""))</f>
        <v>-0.47438709273491603</v>
      </c>
      <c r="BU823" s="34">
        <f t="shared" si="580"/>
        <v>-0.47412298519090734</v>
      </c>
      <c r="BV823" s="16">
        <f t="shared" si="581"/>
        <v>0</v>
      </c>
      <c r="BW823" s="34">
        <f t="shared" si="563"/>
        <v>-1.173462893416634</v>
      </c>
      <c r="BX823" s="34">
        <f t="shared" si="564"/>
        <v>-3.9415883811159493E-2</v>
      </c>
      <c r="BY823" s="34">
        <f t="shared" si="582"/>
        <v>0.73585719375712888</v>
      </c>
      <c r="BZ823" s="34">
        <f t="shared" si="583"/>
        <v>0.15900719449022158</v>
      </c>
      <c r="CA823" s="19">
        <f t="shared" si="565"/>
        <v>0.11993097170207125</v>
      </c>
      <c r="CB823" s="16"/>
      <c r="CC823" s="5">
        <f t="shared" si="566"/>
        <v>63111</v>
      </c>
      <c r="CD823" s="6">
        <f t="shared" si="567"/>
        <v>5.6596042020879403E-5</v>
      </c>
      <c r="CE823" s="19">
        <f t="shared" si="584"/>
        <v>0.82571962629085727</v>
      </c>
      <c r="CF823" s="4">
        <f t="shared" si="568"/>
        <v>4.6732462667022193E-5</v>
      </c>
      <c r="CG823" s="3">
        <f>IF('Ponderación por derecho'!$D$20="Error ponderación","",CF823/$CF$1127)</f>
        <v>3.1395646691421774E-5</v>
      </c>
      <c r="CH823" s="39"/>
    </row>
    <row r="824" spans="1:86" ht="18.95" customHeight="1">
      <c r="A824" s="7">
        <v>63130</v>
      </c>
      <c r="B824" s="7" t="s">
        <v>297</v>
      </c>
      <c r="C824" s="7" t="s">
        <v>306</v>
      </c>
      <c r="D824" s="5">
        <v>0</v>
      </c>
      <c r="E824" s="5">
        <v>6558</v>
      </c>
      <c r="F824" s="5">
        <v>40.586849999999998</v>
      </c>
      <c r="G824" s="5">
        <v>41.639159999999997</v>
      </c>
      <c r="H824" s="5">
        <v>64.403700000000001</v>
      </c>
      <c r="I824" s="5">
        <v>10.32376</v>
      </c>
      <c r="J824" s="5">
        <v>4.9326359999999996</v>
      </c>
      <c r="K824" s="85">
        <v>5.9528000000000003E-3</v>
      </c>
      <c r="L824" s="85">
        <v>4.2050000000000004E-3</v>
      </c>
      <c r="M824" s="85">
        <v>2.56096E-2</v>
      </c>
      <c r="N824" s="85">
        <v>8.5669999999999995E-4</v>
      </c>
      <c r="O824" s="85">
        <v>4.7444000000000002E-3</v>
      </c>
      <c r="P824" s="85">
        <v>6.0739000000000001E-3</v>
      </c>
      <c r="Q824" s="85">
        <v>2.3105000000000001E-3</v>
      </c>
      <c r="R824" s="85">
        <v>1.2538E-3</v>
      </c>
      <c r="S824" s="85">
        <v>3.6860000000000001E-4</v>
      </c>
      <c r="T824" s="5">
        <v>0.90430619999999995</v>
      </c>
      <c r="U824" s="5">
        <v>0.27751199999999998</v>
      </c>
      <c r="V824" s="5">
        <v>0.83168149999999996</v>
      </c>
      <c r="W824" s="5">
        <v>0.69019140000000001</v>
      </c>
      <c r="X824" s="5">
        <v>0.82501709999999995</v>
      </c>
      <c r="Y824" s="5">
        <v>0.92156530000000003</v>
      </c>
      <c r="Z824" s="5">
        <v>3.0447200000000001E-2</v>
      </c>
      <c r="AA824" s="5">
        <v>0</v>
      </c>
      <c r="AB824" s="5">
        <v>4.5745999999999997E-4</v>
      </c>
      <c r="AC824" s="5">
        <v>0.58120000000000005</v>
      </c>
      <c r="AD824" s="40">
        <v>6826.6239707227815</v>
      </c>
      <c r="AE824" s="19">
        <v>0.84811320000000001</v>
      </c>
      <c r="AF824" s="5">
        <v>1</v>
      </c>
      <c r="AG824" s="5">
        <v>0</v>
      </c>
      <c r="AH824" s="32">
        <v>1</v>
      </c>
      <c r="AI824" s="32">
        <v>0</v>
      </c>
      <c r="AJ824" s="32">
        <v>0</v>
      </c>
      <c r="AK824" s="16"/>
      <c r="AL824" s="34">
        <f t="shared" si="540"/>
        <v>-1.7622808557179199</v>
      </c>
      <c r="AM824" s="34">
        <f t="shared" si="541"/>
        <v>-1.4645470531053399</v>
      </c>
      <c r="AN824" s="34">
        <f t="shared" si="542"/>
        <v>-1.2028063904759068</v>
      </c>
      <c r="AO824" s="34">
        <f t="shared" si="543"/>
        <v>-0.83693110604070087</v>
      </c>
      <c r="AP824" s="34">
        <f t="shared" si="544"/>
        <v>-1.504194568031952</v>
      </c>
      <c r="AQ824" s="34">
        <f t="shared" si="545"/>
        <v>-0.22450997281782661</v>
      </c>
      <c r="AR824" s="34">
        <f t="shared" si="546"/>
        <v>-0.46195222241637107</v>
      </c>
      <c r="AS824" s="34">
        <f t="shared" si="547"/>
        <v>-0.56144895402405925</v>
      </c>
      <c r="AT824" s="34">
        <f t="shared" si="548"/>
        <v>-0.1310910176192292</v>
      </c>
      <c r="AU824" s="34">
        <f t="shared" si="549"/>
        <v>-0.30940034347831025</v>
      </c>
      <c r="AV824" s="34">
        <f t="shared" si="550"/>
        <v>-0.50173800889148257</v>
      </c>
      <c r="AW824" s="34">
        <f t="shared" si="551"/>
        <v>-0.34692219993888979</v>
      </c>
      <c r="AX824" s="34">
        <f t="shared" si="552"/>
        <v>-0.16196711009107401</v>
      </c>
      <c r="AY824" s="34">
        <f t="shared" si="553"/>
        <v>-0.19580298304227681</v>
      </c>
      <c r="AZ824" s="34">
        <f t="shared" si="554"/>
        <v>-0.65467730623490894</v>
      </c>
      <c r="BA824" s="34">
        <f t="shared" si="555"/>
        <v>0.68405357371391895</v>
      </c>
      <c r="BB824" s="34">
        <f t="shared" si="556"/>
        <v>0.7674762158800148</v>
      </c>
      <c r="BC824" s="34">
        <f t="shared" si="557"/>
        <v>0.64619608336211554</v>
      </c>
      <c r="BD824" s="34">
        <f t="shared" si="558"/>
        <v>0.21523506498349923</v>
      </c>
      <c r="BE824" s="34">
        <f t="shared" si="559"/>
        <v>0.91401241529603738</v>
      </c>
      <c r="BF824" s="34">
        <f t="shared" si="560"/>
        <v>-0.71154647061140597</v>
      </c>
      <c r="BG824" s="34">
        <f t="shared" si="561"/>
        <v>-0.258133953880894</v>
      </c>
      <c r="BH824" s="34">
        <f t="shared" si="562"/>
        <v>-0.10366117579888862</v>
      </c>
      <c r="BI824" s="19">
        <f t="shared" si="569"/>
        <v>-0.24775426319327146</v>
      </c>
      <c r="BJ824" s="19">
        <f t="shared" si="570"/>
        <v>-0.38634101988056541</v>
      </c>
      <c r="BK824" s="19">
        <f t="shared" si="571"/>
        <v>-0.55917790879328788</v>
      </c>
      <c r="BL824" s="19">
        <f t="shared" si="572"/>
        <v>-0.94668593666857459</v>
      </c>
      <c r="BM824" s="19">
        <f t="shared" si="573"/>
        <v>-0.53278661550892092</v>
      </c>
      <c r="BN824" s="19">
        <f t="shared" si="574"/>
        <v>-0.45000214977112168</v>
      </c>
      <c r="BO824" s="19">
        <f t="shared" si="575"/>
        <v>-0.61284353740483322</v>
      </c>
      <c r="BP824" s="19">
        <f t="shared" si="576"/>
        <v>-0.96212398290449697</v>
      </c>
      <c r="BQ824" s="19">
        <f t="shared" si="577"/>
        <v>-0.88987676979053421</v>
      </c>
      <c r="BR824" s="19">
        <f t="shared" si="578"/>
        <v>-0.73873926421369696</v>
      </c>
      <c r="BS824" s="19">
        <f t="shared" si="579"/>
        <v>-0.68724833818636177</v>
      </c>
      <c r="BT824" s="19">
        <f>IF(AND('[1]Ponderación por derecho'!$B$13&lt;&gt;1,'[1]Ponderación por derecho'!$B$13&lt;&gt;0),"Error ponderación",IFERROR(IF(SUM($BI$1126:$BS$1126)=0,0,SUMPRODUCT($BI$1126:$BS$1126,BI824:BS824)),""))</f>
        <v>-0.51869061760986623</v>
      </c>
      <c r="BU824" s="34">
        <f t="shared" si="580"/>
        <v>-0.51888446284610201</v>
      </c>
      <c r="BV824" s="16">
        <f t="shared" si="581"/>
        <v>0</v>
      </c>
      <c r="BW824" s="34">
        <f t="shared" si="563"/>
        <v>0.99638193869463254</v>
      </c>
      <c r="BX824" s="34">
        <f t="shared" si="564"/>
        <v>-4.9166138757379206E-2</v>
      </c>
      <c r="BY824" s="34">
        <f t="shared" si="582"/>
        <v>0.73585719375712888</v>
      </c>
      <c r="BZ824" s="34">
        <f t="shared" si="583"/>
        <v>-0.56102433123146078</v>
      </c>
      <c r="CA824" s="19">
        <f t="shared" si="565"/>
        <v>-0.42735285302191195</v>
      </c>
      <c r="CB824" s="16"/>
      <c r="CC824" s="5">
        <f t="shared" si="566"/>
        <v>63130</v>
      </c>
      <c r="CD824" s="6">
        <f t="shared" si="567"/>
        <v>9.5906161129955339E-4</v>
      </c>
      <c r="CE824" s="19">
        <f t="shared" si="584"/>
        <v>0.55432217628645897</v>
      </c>
      <c r="CF824" s="4">
        <f t="shared" si="568"/>
        <v>5.3162911956836643E-4</v>
      </c>
      <c r="CG824" s="3">
        <f>IF('Ponderación por derecho'!$D$20="Error ponderación","",CF824/$CF$1127)</f>
        <v>3.5715729615546916E-4</v>
      </c>
      <c r="CH824" s="39"/>
    </row>
    <row r="825" spans="1:86" ht="18.95" customHeight="1">
      <c r="A825" s="7">
        <v>63190</v>
      </c>
      <c r="B825" s="7" t="s">
        <v>297</v>
      </c>
      <c r="C825" s="7" t="s">
        <v>305</v>
      </c>
      <c r="D825" s="5">
        <v>0</v>
      </c>
      <c r="E825" s="5">
        <v>1910</v>
      </c>
      <c r="F825" s="5">
        <v>40.900219999999997</v>
      </c>
      <c r="G825" s="5">
        <v>43.753070000000001</v>
      </c>
      <c r="H825" s="5">
        <v>64.077479999999994</v>
      </c>
      <c r="I825" s="5">
        <v>11.53843</v>
      </c>
      <c r="J825" s="5">
        <v>4.0583119999999999</v>
      </c>
      <c r="K825" s="85">
        <v>1.34897E-2</v>
      </c>
      <c r="L825" s="85">
        <v>1.30899E-2</v>
      </c>
      <c r="M825" s="85">
        <v>9.4374399999999997E-2</v>
      </c>
      <c r="N825" s="85">
        <v>3.6769999999999999E-4</v>
      </c>
      <c r="O825" s="85">
        <v>7.7768000000000004E-3</v>
      </c>
      <c r="P825" s="85">
        <v>2.9346899999999999E-2</v>
      </c>
      <c r="Q825" s="85">
        <v>3.3320000000000002E-4</v>
      </c>
      <c r="R825" s="85">
        <v>6.9680000000000002E-4</v>
      </c>
      <c r="S825" s="85">
        <v>1.7378000000000001E-3</v>
      </c>
      <c r="T825" s="5">
        <v>0.84345049999999999</v>
      </c>
      <c r="U825" s="5">
        <v>0.2473756</v>
      </c>
      <c r="V825" s="5">
        <v>0.8073939</v>
      </c>
      <c r="W825" s="5">
        <v>0.63030580000000003</v>
      </c>
      <c r="X825" s="5">
        <v>0.861707</v>
      </c>
      <c r="Y825" s="5">
        <v>0.93153810000000004</v>
      </c>
      <c r="Z825" s="5">
        <v>0.1637681</v>
      </c>
      <c r="AA825" s="5">
        <v>0</v>
      </c>
      <c r="AB825" s="5">
        <v>5.2355999999999995E-4</v>
      </c>
      <c r="AC825" s="5">
        <v>0.3947</v>
      </c>
      <c r="AD825" s="40">
        <v>38868.586387434552</v>
      </c>
      <c r="AE825" s="19">
        <v>0.7377359</v>
      </c>
      <c r="AF825" s="5">
        <v>1</v>
      </c>
      <c r="AG825" s="5">
        <v>0</v>
      </c>
      <c r="AH825" s="32">
        <v>1</v>
      </c>
      <c r="AI825" s="32">
        <v>0</v>
      </c>
      <c r="AJ825" s="32">
        <v>0</v>
      </c>
      <c r="AK825" s="16"/>
      <c r="AL825" s="34">
        <f t="shared" si="540"/>
        <v>-1.7431518427341366</v>
      </c>
      <c r="AM825" s="34">
        <f t="shared" si="541"/>
        <v>-1.2522028500554336</v>
      </c>
      <c r="AN825" s="34">
        <f t="shared" si="542"/>
        <v>-1.2420322962193187</v>
      </c>
      <c r="AO825" s="34">
        <f t="shared" si="543"/>
        <v>-0.72851515152563373</v>
      </c>
      <c r="AP825" s="34">
        <f t="shared" si="544"/>
        <v>-1.5702321368011249</v>
      </c>
      <c r="AQ825" s="34">
        <f t="shared" si="545"/>
        <v>-1.1305924405301903E-2</v>
      </c>
      <c r="AR825" s="34">
        <f t="shared" si="546"/>
        <v>-0.15100219898454595</v>
      </c>
      <c r="AS825" s="34">
        <f t="shared" si="547"/>
        <v>0.50847227017829988</v>
      </c>
      <c r="AT825" s="34">
        <f t="shared" si="548"/>
        <v>-0.14231155312293414</v>
      </c>
      <c r="AU825" s="34">
        <f t="shared" si="549"/>
        <v>-0.23236417968952408</v>
      </c>
      <c r="AV825" s="34">
        <f t="shared" si="550"/>
        <v>6.1741646947682444E-2</v>
      </c>
      <c r="AW825" s="34">
        <f t="shared" si="551"/>
        <v>-0.40231638498466138</v>
      </c>
      <c r="AX825" s="34">
        <f t="shared" si="552"/>
        <v>-0.17975518826096057</v>
      </c>
      <c r="AY825" s="34">
        <f t="shared" si="553"/>
        <v>-0.14264249427373954</v>
      </c>
      <c r="AZ825" s="34">
        <f t="shared" si="554"/>
        <v>-1.711884493732768</v>
      </c>
      <c r="BA825" s="34">
        <f t="shared" si="555"/>
        <v>0.39759318657467668</v>
      </c>
      <c r="BB825" s="34">
        <f t="shared" si="556"/>
        <v>0.17172490293989875</v>
      </c>
      <c r="BC825" s="34">
        <f t="shared" si="557"/>
        <v>-2.2561782648527252E-2</v>
      </c>
      <c r="BD825" s="34">
        <f t="shared" si="558"/>
        <v>0.65493994132150513</v>
      </c>
      <c r="BE825" s="34">
        <f t="shared" si="559"/>
        <v>1.066497529452705</v>
      </c>
      <c r="BF825" s="34">
        <f t="shared" si="560"/>
        <v>0.62228112987857764</v>
      </c>
      <c r="BG825" s="34">
        <f t="shared" si="561"/>
        <v>-0.258133953880894</v>
      </c>
      <c r="BH825" s="34">
        <f t="shared" si="562"/>
        <v>-0.10201349459795711</v>
      </c>
      <c r="BI825" s="19">
        <f t="shared" si="569"/>
        <v>-0.28524834468331467</v>
      </c>
      <c r="BJ825" s="19">
        <f t="shared" si="570"/>
        <v>-0.41049338203336028</v>
      </c>
      <c r="BK825" s="19">
        <f t="shared" si="571"/>
        <v>-0.41908045173478797</v>
      </c>
      <c r="BL825" s="19">
        <f t="shared" si="572"/>
        <v>-0.94273169792853539</v>
      </c>
      <c r="BM825" s="19">
        <f t="shared" si="573"/>
        <v>-0.38255212505638131</v>
      </c>
      <c r="BN825" s="19">
        <f t="shared" si="574"/>
        <v>-0.20497088877791639</v>
      </c>
      <c r="BO825" s="19">
        <f t="shared" si="575"/>
        <v>-0.94757201008102099</v>
      </c>
      <c r="BP825" s="19">
        <f t="shared" si="576"/>
        <v>-0.96145351549754854</v>
      </c>
      <c r="BQ825" s="19">
        <f t="shared" si="577"/>
        <v>-0.42117106904309942</v>
      </c>
      <c r="BR825" s="19">
        <f t="shared" si="578"/>
        <v>-0.71464276362959012</v>
      </c>
      <c r="BS825" s="19">
        <f t="shared" si="579"/>
        <v>-0.66260261053527769</v>
      </c>
      <c r="BT825" s="19">
        <f>IF(AND('[1]Ponderación por derecho'!$B$13&lt;&gt;1,'[1]Ponderación por derecho'!$B$13&lt;&gt;0),"Error ponderación",IFERROR(IF(SUM($BI$1126:$BS$1126)=0,0,SUMPRODUCT($BI$1126:$BS$1126,BI825:BS825)),""))</f>
        <v>-0.6173759480805574</v>
      </c>
      <c r="BU825" s="34">
        <f t="shared" si="580"/>
        <v>-0.61858987516323694</v>
      </c>
      <c r="BV825" s="16">
        <f t="shared" si="581"/>
        <v>0</v>
      </c>
      <c r="BW825" s="34">
        <f t="shared" si="563"/>
        <v>-1.7032582293424006</v>
      </c>
      <c r="BX825" s="34">
        <f t="shared" si="564"/>
        <v>-4.7362120226296642E-2</v>
      </c>
      <c r="BY825" s="34">
        <f t="shared" si="582"/>
        <v>0.27989481564789465</v>
      </c>
      <c r="BZ825" s="34">
        <f t="shared" si="583"/>
        <v>0.49024184464026749</v>
      </c>
      <c r="CA825" s="19">
        <f t="shared" si="565"/>
        <v>0.37169684547201853</v>
      </c>
      <c r="CB825" s="16"/>
      <c r="CC825" s="5">
        <f t="shared" si="566"/>
        <v>63190</v>
      </c>
      <c r="CD825" s="6">
        <f t="shared" si="567"/>
        <v>2.7932413503844875E-4</v>
      </c>
      <c r="CE825" s="19">
        <f t="shared" si="584"/>
        <v>0.99972739235784613</v>
      </c>
      <c r="CF825" s="4">
        <f t="shared" si="568"/>
        <v>2.7924798914459923E-4</v>
      </c>
      <c r="CG825" s="3">
        <f>IF('Ponderación por derecho'!$D$20="Error ponderación","",CF825/$CF$1127)</f>
        <v>1.8760344963931401E-4</v>
      </c>
      <c r="CH825" s="39"/>
    </row>
    <row r="826" spans="1:86" ht="18.95" customHeight="1">
      <c r="A826" s="7">
        <v>63212</v>
      </c>
      <c r="B826" s="7" t="s">
        <v>297</v>
      </c>
      <c r="C826" s="7" t="s">
        <v>304</v>
      </c>
      <c r="D826" s="5">
        <v>0</v>
      </c>
      <c r="E826" s="5">
        <v>1120</v>
      </c>
      <c r="F826" s="5">
        <v>60.400320000000001</v>
      </c>
      <c r="G826" s="5">
        <v>54.921599999999998</v>
      </c>
      <c r="H826" s="5">
        <v>65.639989999999997</v>
      </c>
      <c r="I826" s="5">
        <v>14.5967</v>
      </c>
      <c r="J826" s="5">
        <v>10.385400000000001</v>
      </c>
      <c r="K826" s="85">
        <v>1.21995E-2</v>
      </c>
      <c r="L826" s="85">
        <v>1.2316199999999999E-2</v>
      </c>
      <c r="M826" s="85">
        <v>9.8577899999999996E-2</v>
      </c>
      <c r="N826" s="85">
        <v>1.2541E-3</v>
      </c>
      <c r="O826" s="85">
        <v>4.0660000000000002E-3</v>
      </c>
      <c r="P826" s="85">
        <v>3.0972599999999999E-2</v>
      </c>
      <c r="Q826" s="85">
        <v>1.3872000000000001E-3</v>
      </c>
      <c r="R826" s="85">
        <v>0</v>
      </c>
      <c r="S826" s="85">
        <v>0</v>
      </c>
      <c r="T826" s="5">
        <v>0.89567669999999999</v>
      </c>
      <c r="U826" s="5">
        <v>0.2471805</v>
      </c>
      <c r="V826" s="5">
        <v>0.79417289999999996</v>
      </c>
      <c r="W826" s="5">
        <v>0.60338340000000001</v>
      </c>
      <c r="X826" s="5">
        <v>0.79511279999999995</v>
      </c>
      <c r="Y826" s="5">
        <v>0.83458650000000001</v>
      </c>
      <c r="Z826" s="5">
        <v>3.3088199999999998E-2</v>
      </c>
      <c r="AA826" s="5">
        <v>1.78571E-3</v>
      </c>
      <c r="AB826" s="5">
        <v>0</v>
      </c>
      <c r="AC826" s="5">
        <v>0.52990000000000004</v>
      </c>
      <c r="AD826" s="40">
        <v>70780.357142857145</v>
      </c>
      <c r="AE826" s="19">
        <v>0.84811320000000001</v>
      </c>
      <c r="AF826" s="5">
        <v>0</v>
      </c>
      <c r="AG826" s="5">
        <v>0</v>
      </c>
      <c r="AH826" s="32">
        <v>1</v>
      </c>
      <c r="AI826" s="32">
        <v>0</v>
      </c>
      <c r="AJ826" s="32">
        <v>0</v>
      </c>
      <c r="AK826" s="16"/>
      <c r="AL826" s="34">
        <f t="shared" si="540"/>
        <v>-0.55280922510935449</v>
      </c>
      <c r="AM826" s="34">
        <f t="shared" si="541"/>
        <v>-0.13031374309772661</v>
      </c>
      <c r="AN826" s="34">
        <f t="shared" si="542"/>
        <v>-1.0541502841319621</v>
      </c>
      <c r="AO826" s="34">
        <f t="shared" si="543"/>
        <v>-0.45554779313628163</v>
      </c>
      <c r="AP826" s="34">
        <f t="shared" si="544"/>
        <v>-1.0923480699007424</v>
      </c>
      <c r="AQ826" s="34">
        <f t="shared" si="545"/>
        <v>-4.7803139873443895E-2</v>
      </c>
      <c r="AR826" s="34">
        <f t="shared" si="546"/>
        <v>-0.17807982879796011</v>
      </c>
      <c r="AS826" s="34">
        <f t="shared" si="547"/>
        <v>0.57387511968756355</v>
      </c>
      <c r="AT826" s="34">
        <f t="shared" si="548"/>
        <v>-0.12197232475793604</v>
      </c>
      <c r="AU826" s="34">
        <f t="shared" si="549"/>
        <v>-0.32663465739280456</v>
      </c>
      <c r="AV826" s="34">
        <f t="shared" si="550"/>
        <v>0.10110266084781268</v>
      </c>
      <c r="AW826" s="34">
        <f t="shared" si="551"/>
        <v>-0.37278850806247293</v>
      </c>
      <c r="AX826" s="34">
        <f t="shared" si="552"/>
        <v>-0.20200785050292994</v>
      </c>
      <c r="AY826" s="34">
        <f t="shared" si="553"/>
        <v>-0.21011422768154267</v>
      </c>
      <c r="AZ826" s="34">
        <f t="shared" si="554"/>
        <v>-0.80459209522776798</v>
      </c>
      <c r="BA826" s="34">
        <f t="shared" si="555"/>
        <v>0.39573867105421412</v>
      </c>
      <c r="BB826" s="34">
        <f t="shared" si="556"/>
        <v>-0.15257342659374426</v>
      </c>
      <c r="BC826" s="34">
        <f t="shared" si="557"/>
        <v>-0.3232111336091078</v>
      </c>
      <c r="BD826" s="34">
        <f t="shared" si="558"/>
        <v>-0.14314875545413094</v>
      </c>
      <c r="BE826" s="34">
        <f t="shared" si="559"/>
        <v>-0.41590217711631916</v>
      </c>
      <c r="BF826" s="34">
        <f t="shared" si="560"/>
        <v>-0.68512421653950839</v>
      </c>
      <c r="BG826" s="34">
        <f t="shared" si="561"/>
        <v>-0.11854847467337594</v>
      </c>
      <c r="BH826" s="34">
        <f t="shared" si="562"/>
        <v>-0.11506432621005545</v>
      </c>
      <c r="BI826" s="19">
        <f t="shared" si="569"/>
        <v>-0.23540491765039731</v>
      </c>
      <c r="BJ826" s="19">
        <f t="shared" si="570"/>
        <v>-0.15365566616314366</v>
      </c>
      <c r="BK826" s="19">
        <f t="shared" si="571"/>
        <v>-0.10071507967696625</v>
      </c>
      <c r="BL826" s="19">
        <f t="shared" si="572"/>
        <v>-0.33739077493364528</v>
      </c>
      <c r="BM826" s="19">
        <f t="shared" si="573"/>
        <v>-0.52071049424922589</v>
      </c>
      <c r="BN826" s="19">
        <f t="shared" si="574"/>
        <v>-0.28920291379262036</v>
      </c>
      <c r="BO826" s="19">
        <f t="shared" si="575"/>
        <v>-0.54430946547550751</v>
      </c>
      <c r="BP826" s="19">
        <f t="shared" si="576"/>
        <v>-0.3774085378061422</v>
      </c>
      <c r="BQ826" s="19">
        <f t="shared" si="577"/>
        <v>-0.48268255644346852</v>
      </c>
      <c r="BR826" s="19">
        <f t="shared" si="578"/>
        <v>-0.29382397582142433</v>
      </c>
      <c r="BS826" s="19">
        <f t="shared" si="579"/>
        <v>-0.29266259300031755</v>
      </c>
      <c r="BT826" s="19">
        <f>IF(AND('[1]Ponderación por derecho'!$B$13&lt;&gt;1,'[1]Ponderación por derecho'!$B$13&lt;&gt;0),"Error ponderación",IFERROR(IF(SUM($BI$1126:$BS$1126)=0,0,SUMPRODUCT($BI$1126:$BS$1126,BI826:BS826)),""))</f>
        <v>-0.38964674010816858</v>
      </c>
      <c r="BU826" s="34">
        <f t="shared" si="580"/>
        <v>-0.3885066959384883</v>
      </c>
      <c r="BV826" s="16">
        <f t="shared" si="581"/>
        <v>0</v>
      </c>
      <c r="BW826" s="34">
        <f t="shared" si="563"/>
        <v>0.25379995145441919</v>
      </c>
      <c r="BX826" s="34">
        <f t="shared" si="564"/>
        <v>-4.5565431713472736E-2</v>
      </c>
      <c r="BY826" s="34">
        <f t="shared" si="582"/>
        <v>0.73585719375712888</v>
      </c>
      <c r="BZ826" s="34">
        <f t="shared" si="583"/>
        <v>-0.31469723783269177</v>
      </c>
      <c r="CA826" s="19">
        <f t="shared" si="565"/>
        <v>-0.24012378180409241</v>
      </c>
      <c r="CB826" s="16"/>
      <c r="CC826" s="5">
        <f t="shared" si="566"/>
        <v>63212</v>
      </c>
      <c r="CD826" s="6">
        <f t="shared" si="567"/>
        <v>1.6379216295448303E-4</v>
      </c>
      <c r="CE826" s="19">
        <f t="shared" si="584"/>
        <v>0.66273639207164592</v>
      </c>
      <c r="CF826" s="4">
        <f t="shared" si="568"/>
        <v>1.0855102712606519E-4</v>
      </c>
      <c r="CG826" s="3">
        <f>IF('Ponderación por derecho'!$D$20="Error ponderación","",CF826/$CF$1127)</f>
        <v>7.2926387807202718E-5</v>
      </c>
      <c r="CH826" s="39"/>
    </row>
    <row r="827" spans="1:86" ht="18.95" customHeight="1">
      <c r="A827" s="7">
        <v>63272</v>
      </c>
      <c r="B827" s="7" t="s">
        <v>297</v>
      </c>
      <c r="C827" s="7" t="s">
        <v>303</v>
      </c>
      <c r="D827" s="5">
        <v>0</v>
      </c>
      <c r="E827" s="5">
        <v>808</v>
      </c>
      <c r="F827" s="5">
        <v>57.34055</v>
      </c>
      <c r="G827" s="5">
        <v>50.490270000000002</v>
      </c>
      <c r="H827" s="5">
        <v>68.285340000000005</v>
      </c>
      <c r="I827" s="5">
        <v>16.661650000000002</v>
      </c>
      <c r="J827" s="5">
        <v>4.1726200000000002</v>
      </c>
      <c r="K827" s="85">
        <v>7.2471999999999996E-3</v>
      </c>
      <c r="L827" s="85">
        <v>1.19712E-2</v>
      </c>
      <c r="M827" s="85">
        <v>3.2474700000000002E-2</v>
      </c>
      <c r="N827" s="85">
        <v>0</v>
      </c>
      <c r="O827" s="85">
        <v>8.1782999999999995E-3</v>
      </c>
      <c r="P827" s="85">
        <v>1.08059E-2</v>
      </c>
      <c r="Q827" s="85">
        <v>1.1680000000000001E-4</v>
      </c>
      <c r="R827" s="85">
        <v>6.8509E-3</v>
      </c>
      <c r="S827" s="85">
        <v>1.1823999999999999E-3</v>
      </c>
      <c r="T827" s="5">
        <v>0.8902196</v>
      </c>
      <c r="U827" s="5">
        <v>0.2255489</v>
      </c>
      <c r="V827" s="5">
        <v>0.82634730000000001</v>
      </c>
      <c r="W827" s="5">
        <v>0.68363269999999998</v>
      </c>
      <c r="X827" s="5">
        <v>0.81437119999999996</v>
      </c>
      <c r="Y827" s="5">
        <v>0.90918169999999998</v>
      </c>
      <c r="Z827" s="5">
        <v>1.50376E-2</v>
      </c>
      <c r="AA827" s="5">
        <v>0</v>
      </c>
      <c r="AB827" s="5">
        <v>0</v>
      </c>
      <c r="AC827" s="5">
        <v>0.51449999999999996</v>
      </c>
      <c r="AD827" s="40">
        <v>31485.148514851484</v>
      </c>
      <c r="AE827" s="19">
        <v>0.84811320000000001</v>
      </c>
      <c r="AF827" s="5">
        <v>0</v>
      </c>
      <c r="AG827" s="5">
        <v>0</v>
      </c>
      <c r="AH827" s="32">
        <v>1</v>
      </c>
      <c r="AI827" s="32">
        <v>0</v>
      </c>
      <c r="AJ827" s="32">
        <v>0</v>
      </c>
      <c r="AK827" s="16"/>
      <c r="AL827" s="34">
        <f t="shared" si="540"/>
        <v>-0.7395864534891976</v>
      </c>
      <c r="AM827" s="34">
        <f t="shared" si="541"/>
        <v>-0.57544491580665891</v>
      </c>
      <c r="AN827" s="34">
        <f t="shared" si="542"/>
        <v>-0.73606356425478414</v>
      </c>
      <c r="AO827" s="34">
        <f t="shared" si="543"/>
        <v>-0.27123968865038173</v>
      </c>
      <c r="AP827" s="34">
        <f t="shared" si="544"/>
        <v>-1.5615984696355585</v>
      </c>
      <c r="AQ827" s="34">
        <f t="shared" si="545"/>
        <v>-0.18789394762641215</v>
      </c>
      <c r="AR827" s="34">
        <f t="shared" si="546"/>
        <v>-0.19015399486443013</v>
      </c>
      <c r="AS827" s="34">
        <f t="shared" si="547"/>
        <v>-0.45463389462925813</v>
      </c>
      <c r="AT827" s="34">
        <f t="shared" si="548"/>
        <v>-0.15074875333706975</v>
      </c>
      <c r="AU827" s="34">
        <f t="shared" si="549"/>
        <v>-0.22216433146330142</v>
      </c>
      <c r="AV827" s="34">
        <f t="shared" si="550"/>
        <v>-0.38716808961030141</v>
      </c>
      <c r="AW827" s="34">
        <f t="shared" si="551"/>
        <v>-0.40837884472466285</v>
      </c>
      <c r="AX827" s="34">
        <f t="shared" si="552"/>
        <v>1.6779123884997624E-2</v>
      </c>
      <c r="AY827" s="34">
        <f t="shared" si="553"/>
        <v>-0.16420642610403871</v>
      </c>
      <c r="AZ827" s="34">
        <f t="shared" si="554"/>
        <v>-0.89939480627857449</v>
      </c>
      <c r="BA827" s="34">
        <f t="shared" si="555"/>
        <v>0.19012033208734225</v>
      </c>
      <c r="BB827" s="34">
        <f t="shared" si="556"/>
        <v>0.63663345440975239</v>
      </c>
      <c r="BC827" s="34">
        <f t="shared" si="557"/>
        <v>0.57295339704346759</v>
      </c>
      <c r="BD827" s="34">
        <f t="shared" si="558"/>
        <v>8.7650794025912443E-2</v>
      </c>
      <c r="BE827" s="34">
        <f t="shared" si="559"/>
        <v>0.72466592688049569</v>
      </c>
      <c r="BF827" s="34">
        <f t="shared" si="560"/>
        <v>-0.86571397017456864</v>
      </c>
      <c r="BG827" s="34">
        <f t="shared" si="561"/>
        <v>-0.258133953880894</v>
      </c>
      <c r="BH827" s="34">
        <f t="shared" si="562"/>
        <v>-0.11506432621005545</v>
      </c>
      <c r="BI827" s="19">
        <f t="shared" si="569"/>
        <v>-0.24461239326461801</v>
      </c>
      <c r="BJ827" s="19">
        <f t="shared" si="570"/>
        <v>-4.2988485420445532E-2</v>
      </c>
      <c r="BK827" s="19">
        <f t="shared" si="571"/>
        <v>-0.2070889836916627</v>
      </c>
      <c r="BL827" s="19">
        <f t="shared" si="572"/>
        <v>-0.44516760341313366</v>
      </c>
      <c r="BM827" s="19">
        <f t="shared" si="573"/>
        <v>-0.56537066902431588</v>
      </c>
      <c r="BN827" s="19">
        <f t="shared" si="574"/>
        <v>-0.13402953873966775</v>
      </c>
      <c r="BO827" s="19">
        <f t="shared" si="575"/>
        <v>-0.52633777988453978</v>
      </c>
      <c r="BP827" s="19">
        <f t="shared" si="576"/>
        <v>-0.36140366480210001</v>
      </c>
      <c r="BQ827" s="19">
        <f t="shared" si="577"/>
        <v>-0.58983561658926831</v>
      </c>
      <c r="BR827" s="19">
        <f t="shared" si="578"/>
        <v>-0.38730894449137682</v>
      </c>
      <c r="BS827" s="19">
        <f t="shared" si="579"/>
        <v>-0.3396190686010972</v>
      </c>
      <c r="BT827" s="19">
        <f>IF(AND('[1]Ponderación por derecho'!$B$13&lt;&gt;1,'[1]Ponderación por derecho'!$B$13&lt;&gt;0),"Error ponderación",IFERROR(IF(SUM($BI$1126:$BS$1126)=0,0,SUMPRODUCT($BI$1126:$BS$1126,BI827:BS827)),""))</f>
        <v>-0.31197544864825932</v>
      </c>
      <c r="BU827" s="34">
        <f t="shared" si="580"/>
        <v>-0.31003253870278247</v>
      </c>
      <c r="BV827" s="16">
        <f t="shared" si="581"/>
        <v>0</v>
      </c>
      <c r="BW827" s="34">
        <f t="shared" si="563"/>
        <v>3.0880602458330658E-2</v>
      </c>
      <c r="BX827" s="34">
        <f t="shared" si="564"/>
        <v>-4.7777820693453092E-2</v>
      </c>
      <c r="BY827" s="34">
        <f t="shared" si="582"/>
        <v>0.73585719375712888</v>
      </c>
      <c r="BZ827" s="34">
        <f t="shared" si="583"/>
        <v>-0.23965332517400215</v>
      </c>
      <c r="CA827" s="19">
        <f t="shared" si="565"/>
        <v>-0.18308416884973502</v>
      </c>
      <c r="CB827" s="16"/>
      <c r="CC827" s="5">
        <f t="shared" si="566"/>
        <v>63272</v>
      </c>
      <c r="CD827" s="6">
        <f t="shared" si="567"/>
        <v>1.1816434613144847E-4</v>
      </c>
      <c r="CE827" s="19">
        <f t="shared" si="584"/>
        <v>0.78282389046055978</v>
      </c>
      <c r="CF827" s="4">
        <f t="shared" si="568"/>
        <v>9.2501873152348683E-5</v>
      </c>
      <c r="CG827" s="3">
        <f>IF('Ponderación por derecho'!$D$20="Error ponderación","",CF827/$CF$1127)</f>
        <v>6.2144298888730192E-5</v>
      </c>
      <c r="CH827" s="39"/>
    </row>
    <row r="828" spans="1:86" ht="18.95" customHeight="1">
      <c r="A828" s="7">
        <v>63302</v>
      </c>
      <c r="B828" s="7" t="s">
        <v>297</v>
      </c>
      <c r="C828" s="7" t="s">
        <v>302</v>
      </c>
      <c r="D828" s="5">
        <v>0</v>
      </c>
      <c r="E828" s="5">
        <v>2143</v>
      </c>
      <c r="F828" s="5">
        <v>67.248350000000002</v>
      </c>
      <c r="G828" s="5">
        <v>55.719569999999997</v>
      </c>
      <c r="H828" s="5">
        <v>68.096350000000001</v>
      </c>
      <c r="I828" s="5">
        <v>22.267060000000001</v>
      </c>
      <c r="J828" s="5">
        <v>12.67497</v>
      </c>
      <c r="K828" s="85">
        <v>6.0115000000000004E-3</v>
      </c>
      <c r="L828" s="85">
        <v>5.4576199999999998E-2</v>
      </c>
      <c r="M828" s="85">
        <v>0.1062584</v>
      </c>
      <c r="N828" s="85">
        <v>0</v>
      </c>
      <c r="O828" s="85">
        <v>4.4563199999999997E-2</v>
      </c>
      <c r="P828" s="85">
        <v>3.8027699999999998E-2</v>
      </c>
      <c r="Q828" s="85">
        <v>0</v>
      </c>
      <c r="R828" s="85">
        <v>1.7976700000000002E-2</v>
      </c>
      <c r="S828" s="85">
        <v>0</v>
      </c>
      <c r="T828" s="5">
        <v>0.88458879999999995</v>
      </c>
      <c r="U828" s="5">
        <v>0.2446441</v>
      </c>
      <c r="V828" s="5">
        <v>0.81133379999999999</v>
      </c>
      <c r="W828" s="5">
        <v>0.66067730000000002</v>
      </c>
      <c r="X828" s="5">
        <v>0.81893579999999999</v>
      </c>
      <c r="Y828" s="5">
        <v>0.86316510000000002</v>
      </c>
      <c r="Z828" s="5">
        <v>7.8740000000000008E-3</v>
      </c>
      <c r="AA828" s="5">
        <v>1.6332199999999999E-3</v>
      </c>
      <c r="AB828" s="5">
        <v>9.3327000000000004E-4</v>
      </c>
      <c r="AC828" s="5">
        <v>0.48670000000000002</v>
      </c>
      <c r="AD828" s="40">
        <v>11155.856276248251</v>
      </c>
      <c r="AE828" s="19">
        <v>0.49433959999999999</v>
      </c>
      <c r="AF828" s="5">
        <v>0</v>
      </c>
      <c r="AG828" s="5">
        <v>1</v>
      </c>
      <c r="AH828" s="32">
        <v>1</v>
      </c>
      <c r="AI828" s="32">
        <v>0</v>
      </c>
      <c r="AJ828" s="32">
        <v>0</v>
      </c>
      <c r="AK828" s="16"/>
      <c r="AL828" s="34">
        <f t="shared" si="540"/>
        <v>-0.1347856274984173</v>
      </c>
      <c r="AM828" s="34">
        <f t="shared" si="541"/>
        <v>-5.0156922936161842E-2</v>
      </c>
      <c r="AN828" s="34">
        <f t="shared" si="542"/>
        <v>-0.75878842455288797</v>
      </c>
      <c r="AO828" s="34">
        <f t="shared" si="543"/>
        <v>0.22907387437356905</v>
      </c>
      <c r="AP828" s="34">
        <f t="shared" si="544"/>
        <v>-0.91941716976894272</v>
      </c>
      <c r="AQ828" s="34">
        <f t="shared" si="545"/>
        <v>-0.22284946549494652</v>
      </c>
      <c r="AR828" s="34">
        <f t="shared" si="546"/>
        <v>1.3009180203876167</v>
      </c>
      <c r="AS828" s="34">
        <f t="shared" si="547"/>
        <v>0.69337710271501696</v>
      </c>
      <c r="AT828" s="34">
        <f t="shared" si="548"/>
        <v>-0.15074875333706975</v>
      </c>
      <c r="AU828" s="34">
        <f t="shared" si="549"/>
        <v>0.70217055702060738</v>
      </c>
      <c r="AV828" s="34">
        <f t="shared" si="550"/>
        <v>0.27191885643544178</v>
      </c>
      <c r="AW828" s="34">
        <f t="shared" si="551"/>
        <v>-0.41165100414070804</v>
      </c>
      <c r="AX828" s="34">
        <f t="shared" si="552"/>
        <v>0.37208720306367554</v>
      </c>
      <c r="AY828" s="34">
        <f t="shared" si="553"/>
        <v>-0.21011422768154267</v>
      </c>
      <c r="AZ828" s="34">
        <f t="shared" si="554"/>
        <v>-0.99721509642991613</v>
      </c>
      <c r="BA828" s="34">
        <f t="shared" si="555"/>
        <v>0.37162901874206095</v>
      </c>
      <c r="BB828" s="34">
        <f t="shared" si="556"/>
        <v>0.2683668353602599</v>
      </c>
      <c r="BC828" s="34">
        <f t="shared" si="557"/>
        <v>0.31660455329103482</v>
      </c>
      <c r="BD828" s="34">
        <f t="shared" si="558"/>
        <v>0.14235459203387846</v>
      </c>
      <c r="BE828" s="34">
        <f t="shared" si="559"/>
        <v>2.106748871852537E-2</v>
      </c>
      <c r="BF828" s="34">
        <f t="shared" si="560"/>
        <v>-0.93738320882259774</v>
      </c>
      <c r="BG828" s="34">
        <f t="shared" si="561"/>
        <v>-0.13046832152664689</v>
      </c>
      <c r="BH828" s="34">
        <f t="shared" si="562"/>
        <v>-9.1800613133000253E-2</v>
      </c>
      <c r="BI828" s="19">
        <f t="shared" si="569"/>
        <v>-0.20333629043525789</v>
      </c>
      <c r="BJ828" s="19">
        <f t="shared" si="570"/>
        <v>0.50637597760390496</v>
      </c>
      <c r="BK828" s="19">
        <f t="shared" si="571"/>
        <v>0.29173200950254485</v>
      </c>
      <c r="BL828" s="19">
        <f t="shared" si="572"/>
        <v>-0.14276719041774352</v>
      </c>
      <c r="BM828" s="19">
        <f t="shared" si="573"/>
        <v>-2.4964006904818963E-2</v>
      </c>
      <c r="BN828" s="19">
        <f t="shared" si="574"/>
        <v>5.2733572551849954E-2</v>
      </c>
      <c r="BO828" s="19">
        <f t="shared" si="575"/>
        <v>-0.39326407539901836</v>
      </c>
      <c r="BP828" s="19">
        <f t="shared" si="576"/>
        <v>0.11865078778262912</v>
      </c>
      <c r="BQ828" s="19">
        <f t="shared" si="577"/>
        <v>-0.42742768800085257</v>
      </c>
      <c r="BR828" s="19">
        <f t="shared" si="578"/>
        <v>-0.15845605890220227</v>
      </c>
      <c r="BS828" s="19">
        <f t="shared" si="579"/>
        <v>-0.14556682277098673</v>
      </c>
      <c r="BT828" s="19">
        <f>IF(AND('[1]Ponderación por derecho'!$B$13&lt;&gt;1,'[1]Ponderación por derecho'!$B$13&lt;&gt;0),"Error ponderación",IFERROR(IF(SUM($BI$1126:$BS$1126)=0,0,SUMPRODUCT($BI$1126:$BS$1126,BI828:BS828)),""))</f>
        <v>-7.9536770413173197E-2</v>
      </c>
      <c r="BU828" s="34">
        <f t="shared" si="580"/>
        <v>-7.5191208777236632E-2</v>
      </c>
      <c r="BV828" s="16">
        <f t="shared" si="581"/>
        <v>0</v>
      </c>
      <c r="BW828" s="34">
        <f t="shared" si="563"/>
        <v>-0.37153224832681314</v>
      </c>
      <c r="BX828" s="34">
        <f t="shared" si="564"/>
        <v>-4.8922395405990221E-2</v>
      </c>
      <c r="BY828" s="34">
        <f t="shared" si="582"/>
        <v>-0.72556152157895015</v>
      </c>
      <c r="BZ828" s="34">
        <f t="shared" si="583"/>
        <v>0.38200538843725118</v>
      </c>
      <c r="CA828" s="19">
        <f t="shared" si="565"/>
        <v>0.2894281397150244</v>
      </c>
      <c r="CB828" s="16"/>
      <c r="CC828" s="5">
        <f t="shared" si="566"/>
        <v>63302</v>
      </c>
      <c r="CD828" s="6">
        <f t="shared" si="567"/>
        <v>3.1339875465308676E-4</v>
      </c>
      <c r="CE828" s="19">
        <f t="shared" si="584"/>
        <v>1.986063751852555</v>
      </c>
      <c r="CF828" s="4">
        <f t="shared" si="568"/>
        <v>6.2242990649222783E-4</v>
      </c>
      <c r="CG828" s="3">
        <f>IF('Ponderación por derecho'!$D$20="Error ponderación","",CF828/$CF$1127)</f>
        <v>4.1815877698640167E-4</v>
      </c>
      <c r="CH828" s="39"/>
    </row>
    <row r="829" spans="1:86" ht="18.95" customHeight="1">
      <c r="A829" s="7">
        <v>63401</v>
      </c>
      <c r="B829" s="7" t="s">
        <v>297</v>
      </c>
      <c r="C829" s="7" t="s">
        <v>301</v>
      </c>
      <c r="D829" s="5">
        <v>0</v>
      </c>
      <c r="E829" s="5">
        <v>4088</v>
      </c>
      <c r="F829" s="5">
        <v>53.055599999999998</v>
      </c>
      <c r="G829" s="5">
        <v>50.105289999999997</v>
      </c>
      <c r="H829" s="5">
        <v>71.895610000000005</v>
      </c>
      <c r="I829" s="5">
        <v>12.713329999999999</v>
      </c>
      <c r="J829" s="5">
        <v>5.7260119999999999</v>
      </c>
      <c r="K829" s="85">
        <v>1.1197800000000001E-2</v>
      </c>
      <c r="L829" s="85">
        <v>1.4918799999999999E-2</v>
      </c>
      <c r="M829" s="85">
        <v>5.4913799999999999E-2</v>
      </c>
      <c r="N829" s="85">
        <v>2.2087999999999999E-3</v>
      </c>
      <c r="O829" s="85">
        <v>7.9705999999999996E-3</v>
      </c>
      <c r="P829" s="85">
        <v>9.4544999999999994E-3</v>
      </c>
      <c r="Q829" s="85">
        <v>2.9583000000000001E-3</v>
      </c>
      <c r="R829" s="85">
        <v>1.8055E-3</v>
      </c>
      <c r="S829" s="85">
        <v>8.3900000000000006E-5</v>
      </c>
      <c r="T829" s="5">
        <v>0.84220910000000004</v>
      </c>
      <c r="U829" s="5">
        <v>0.28057199999999999</v>
      </c>
      <c r="V829" s="5">
        <v>0.82248520000000003</v>
      </c>
      <c r="W829" s="5">
        <v>0.64571009999999995</v>
      </c>
      <c r="X829" s="5">
        <v>0.8498521</v>
      </c>
      <c r="Y829" s="5">
        <v>0.86242600000000003</v>
      </c>
      <c r="Z829" s="5">
        <v>7.9484399999999997E-2</v>
      </c>
      <c r="AA829" s="5">
        <v>0</v>
      </c>
      <c r="AB829" s="5">
        <v>2.4462000000000003E-4</v>
      </c>
      <c r="AC829" s="5">
        <v>0.56179999999999997</v>
      </c>
      <c r="AD829" s="40">
        <v>226508.70841487279</v>
      </c>
      <c r="AE829" s="19">
        <v>0.75377360000000004</v>
      </c>
      <c r="AF829" s="5">
        <v>1</v>
      </c>
      <c r="AG829" s="5">
        <v>0</v>
      </c>
      <c r="AH829" s="32">
        <v>1</v>
      </c>
      <c r="AI829" s="32">
        <v>0</v>
      </c>
      <c r="AJ829" s="32">
        <v>1</v>
      </c>
      <c r="AK829" s="16"/>
      <c r="AL829" s="34">
        <f t="shared" si="540"/>
        <v>-1.0011522197873863</v>
      </c>
      <c r="AM829" s="34">
        <f t="shared" si="541"/>
        <v>-0.61411651076110552</v>
      </c>
      <c r="AN829" s="34">
        <f t="shared" si="542"/>
        <v>-0.30195127583511339</v>
      </c>
      <c r="AO829" s="34">
        <f t="shared" si="543"/>
        <v>-0.62364888747057989</v>
      </c>
      <c r="AP829" s="34">
        <f t="shared" si="544"/>
        <v>-1.4442709903195574</v>
      </c>
      <c r="AQ829" s="34">
        <f t="shared" si="545"/>
        <v>-7.6139258873938256E-2</v>
      </c>
      <c r="AR829" s="34">
        <f t="shared" si="546"/>
        <v>-8.6995119799134213E-2</v>
      </c>
      <c r="AS829" s="34">
        <f t="shared" si="547"/>
        <v>-0.10550077213055017</v>
      </c>
      <c r="AT829" s="34">
        <f t="shared" si="548"/>
        <v>-0.10006589276327936</v>
      </c>
      <c r="AU829" s="34">
        <f t="shared" si="549"/>
        <v>-0.22744081583836107</v>
      </c>
      <c r="AV829" s="34">
        <f t="shared" si="550"/>
        <v>-0.41988782522242907</v>
      </c>
      <c r="AW829" s="34">
        <f t="shared" si="551"/>
        <v>-0.32877404180777625</v>
      </c>
      <c r="AX829" s="34">
        <f t="shared" si="552"/>
        <v>-0.1443482901156227</v>
      </c>
      <c r="AY829" s="34">
        <f t="shared" si="553"/>
        <v>-0.20685673059734733</v>
      </c>
      <c r="AZ829" s="34">
        <f t="shared" si="554"/>
        <v>-1.7334505426412481</v>
      </c>
      <c r="BA829" s="34">
        <f t="shared" si="555"/>
        <v>0.71314028561866161</v>
      </c>
      <c r="BB829" s="34">
        <f t="shared" si="556"/>
        <v>0.54189988066405437</v>
      </c>
      <c r="BC829" s="34">
        <f t="shared" si="557"/>
        <v>0.14946198926638549</v>
      </c>
      <c r="BD829" s="34">
        <f t="shared" si="558"/>
        <v>0.51286658220906767</v>
      </c>
      <c r="BE829" s="34">
        <f t="shared" si="559"/>
        <v>9.766575447107937E-3</v>
      </c>
      <c r="BF829" s="34">
        <f t="shared" si="560"/>
        <v>-0.22094694112467564</v>
      </c>
      <c r="BG829" s="34">
        <f t="shared" si="561"/>
        <v>-0.258133953880894</v>
      </c>
      <c r="BH829" s="34">
        <f t="shared" si="562"/>
        <v>-0.10896665941169137</v>
      </c>
      <c r="BI829" s="19">
        <f t="shared" si="569"/>
        <v>0.11168325030320332</v>
      </c>
      <c r="BJ829" s="19">
        <f t="shared" si="570"/>
        <v>-5.3070583298728456E-2</v>
      </c>
      <c r="BK829" s="19">
        <f t="shared" si="571"/>
        <v>-0.31906366755051696</v>
      </c>
      <c r="BL829" s="19">
        <f t="shared" si="572"/>
        <v>-0.55060905627533285</v>
      </c>
      <c r="BM829" s="19">
        <f t="shared" si="573"/>
        <v>-0.38628174131628362</v>
      </c>
      <c r="BN829" s="19">
        <f t="shared" si="574"/>
        <v>-0.47042448985423585</v>
      </c>
      <c r="BO829" s="19">
        <f t="shared" si="575"/>
        <v>-0.89529115730653475</v>
      </c>
      <c r="BP829" s="19">
        <f t="shared" si="576"/>
        <v>-0.57275025495150456</v>
      </c>
      <c r="BQ829" s="19">
        <f t="shared" si="577"/>
        <v>-0.47631863050313639</v>
      </c>
      <c r="BR829" s="19">
        <f t="shared" si="578"/>
        <v>-0.48871430142187594</v>
      </c>
      <c r="BS829" s="19">
        <f t="shared" si="579"/>
        <v>-0.43899186993214162</v>
      </c>
      <c r="BT829" s="19">
        <f>IF(AND('[1]Ponderación por derecho'!$B$13&lt;&gt;1,'[1]Ponderación por derecho'!$B$13&lt;&gt;0),"Error ponderación",IFERROR(IF(SUM($BI$1126:$BS$1126)=0,0,SUMPRODUCT($BI$1126:$BS$1126,BI829:BS829)),""))</f>
        <v>-0.59938704226928374</v>
      </c>
      <c r="BU829" s="34">
        <f t="shared" si="580"/>
        <v>-0.60041502321216778</v>
      </c>
      <c r="BV829" s="16">
        <f t="shared" si="581"/>
        <v>0</v>
      </c>
      <c r="BW829" s="34">
        <f t="shared" si="563"/>
        <v>0.71556146008917054</v>
      </c>
      <c r="BX829" s="34">
        <f t="shared" si="564"/>
        <v>-3.6797653140612077E-2</v>
      </c>
      <c r="BY829" s="34">
        <f t="shared" si="582"/>
        <v>0.3461456464926651</v>
      </c>
      <c r="BZ829" s="34">
        <f t="shared" si="583"/>
        <v>-0.34163648448040784</v>
      </c>
      <c r="CA829" s="19">
        <f t="shared" si="565"/>
        <v>-0.26059984905096412</v>
      </c>
      <c r="CB829" s="16"/>
      <c r="CC829" s="5">
        <f t="shared" si="566"/>
        <v>63401</v>
      </c>
      <c r="CD829" s="6">
        <f t="shared" si="567"/>
        <v>5.9784139478386304E-4</v>
      </c>
      <c r="CE829" s="19">
        <f t="shared" si="584"/>
        <v>0.77296116646870927</v>
      </c>
      <c r="CF829" s="4">
        <f t="shared" si="568"/>
        <v>4.6210818187541488E-4</v>
      </c>
      <c r="CG829" s="3">
        <f>IF('Ponderación por derecho'!$D$20="Error ponderación","",CF829/$CF$1127)</f>
        <v>3.1045197242759098E-4</v>
      </c>
      <c r="CH829" s="39"/>
    </row>
    <row r="830" spans="1:86" ht="18.95" customHeight="1">
      <c r="A830" s="7">
        <v>63470</v>
      </c>
      <c r="B830" s="7" t="s">
        <v>297</v>
      </c>
      <c r="C830" s="7" t="s">
        <v>300</v>
      </c>
      <c r="D830" s="5">
        <v>0</v>
      </c>
      <c r="E830" s="5">
        <v>3780</v>
      </c>
      <c r="F830" s="5">
        <v>56.527009999999997</v>
      </c>
      <c r="G830" s="5">
        <v>52.197560000000003</v>
      </c>
      <c r="H830" s="5">
        <v>69.737660000000005</v>
      </c>
      <c r="I830" s="5">
        <v>15.388109999999999</v>
      </c>
      <c r="J830" s="5">
        <v>7.189152</v>
      </c>
      <c r="K830" s="85">
        <v>1.859E-3</v>
      </c>
      <c r="L830" s="85">
        <v>2.5765400000000001E-2</v>
      </c>
      <c r="M830" s="85">
        <v>2.2334400000000001E-2</v>
      </c>
      <c r="N830" s="85">
        <v>8.7589999999999999E-4</v>
      </c>
      <c r="O830" s="85">
        <v>5.0669E-3</v>
      </c>
      <c r="P830" s="85">
        <v>5.5751500000000002E-2</v>
      </c>
      <c r="Q830" s="85">
        <v>7.4900000000000005E-5</v>
      </c>
      <c r="R830" s="85">
        <v>4.3933000000000002E-3</v>
      </c>
      <c r="S830" s="85">
        <v>3.567E-4</v>
      </c>
      <c r="T830" s="5">
        <v>0.88888889999999998</v>
      </c>
      <c r="U830" s="5">
        <v>0.4313882</v>
      </c>
      <c r="V830" s="5">
        <v>0.84092719999999999</v>
      </c>
      <c r="W830" s="5">
        <v>0.69757530000000001</v>
      </c>
      <c r="X830" s="5">
        <v>0.85904610000000003</v>
      </c>
      <c r="Y830" s="5">
        <v>0.87023709999999999</v>
      </c>
      <c r="Z830" s="5">
        <v>4.9382700000000002E-2</v>
      </c>
      <c r="AA830" s="5">
        <v>5.2910000000000001E-4</v>
      </c>
      <c r="AB830" s="5">
        <v>0</v>
      </c>
      <c r="AC830" s="5">
        <v>0.53490000000000004</v>
      </c>
      <c r="AD830" s="40">
        <v>15870.37037037037</v>
      </c>
      <c r="AE830" s="19">
        <v>0.84811320000000001</v>
      </c>
      <c r="AF830" s="5">
        <v>1</v>
      </c>
      <c r="AG830" s="5">
        <v>0</v>
      </c>
      <c r="AH830" s="32">
        <v>1</v>
      </c>
      <c r="AI830" s="32">
        <v>0</v>
      </c>
      <c r="AJ830" s="32">
        <v>0</v>
      </c>
      <c r="AK830" s="16"/>
      <c r="AL830" s="34">
        <f t="shared" si="540"/>
        <v>-0.78924729282553274</v>
      </c>
      <c r="AM830" s="34">
        <f t="shared" si="541"/>
        <v>-0.40394606560723034</v>
      </c>
      <c r="AN830" s="34">
        <f t="shared" si="542"/>
        <v>-0.56143120747325359</v>
      </c>
      <c r="AO830" s="34">
        <f t="shared" si="543"/>
        <v>-0.38491011330326597</v>
      </c>
      <c r="AP830" s="34">
        <f t="shared" si="544"/>
        <v>-1.3337602318719706</v>
      </c>
      <c r="AQ830" s="34">
        <f t="shared" si="545"/>
        <v>-0.34031550737330618</v>
      </c>
      <c r="AR830" s="34">
        <f t="shared" si="546"/>
        <v>0.29260966181412368</v>
      </c>
      <c r="AS830" s="34">
        <f t="shared" si="547"/>
        <v>-0.61240825287328959</v>
      </c>
      <c r="AT830" s="34">
        <f t="shared" si="548"/>
        <v>-0.13065045671601624</v>
      </c>
      <c r="AU830" s="34">
        <f t="shared" si="549"/>
        <v>-0.3012074392368238</v>
      </c>
      <c r="AV830" s="34">
        <f t="shared" si="550"/>
        <v>0.7010427650059825</v>
      </c>
      <c r="AW830" s="34">
        <f t="shared" si="551"/>
        <v>-0.40955267588504213</v>
      </c>
      <c r="AX830" s="34">
        <f t="shared" si="552"/>
        <v>-6.1705581519514295E-2</v>
      </c>
      <c r="AY830" s="34">
        <f t="shared" si="553"/>
        <v>-0.19626501183014242</v>
      </c>
      <c r="AZ830" s="34">
        <f t="shared" si="554"/>
        <v>-0.9225122070217</v>
      </c>
      <c r="BA830" s="34">
        <f t="shared" si="555"/>
        <v>2.1467178542356637</v>
      </c>
      <c r="BB830" s="34">
        <f t="shared" si="556"/>
        <v>0.99426428526729271</v>
      </c>
      <c r="BC830" s="34">
        <f t="shared" si="557"/>
        <v>0.7286539898844846</v>
      </c>
      <c r="BD830" s="34">
        <f t="shared" si="558"/>
        <v>0.62305076458764153</v>
      </c>
      <c r="BE830" s="34">
        <f t="shared" si="559"/>
        <v>0.12919907937671035</v>
      </c>
      <c r="BF830" s="34">
        <f t="shared" si="560"/>
        <v>-0.52210361109667047</v>
      </c>
      <c r="BG830" s="34">
        <f t="shared" si="561"/>
        <v>-0.21677523547269903</v>
      </c>
      <c r="BH830" s="34">
        <f t="shared" si="562"/>
        <v>-0.11506432621005545</v>
      </c>
      <c r="BI830" s="19">
        <f t="shared" si="569"/>
        <v>0.41499037979636794</v>
      </c>
      <c r="BJ830" s="19">
        <f t="shared" si="570"/>
        <v>0.2943092938247287</v>
      </c>
      <c r="BK830" s="19">
        <f t="shared" si="571"/>
        <v>-0.22433385193811262</v>
      </c>
      <c r="BL830" s="19">
        <f t="shared" si="572"/>
        <v>-0.45994887477077451</v>
      </c>
      <c r="BM830" s="19">
        <f t="shared" si="573"/>
        <v>-0.33730563550705095</v>
      </c>
      <c r="BN830" s="19">
        <f t="shared" si="574"/>
        <v>1.3664850519053371E-2</v>
      </c>
      <c r="BO830" s="19">
        <f t="shared" si="575"/>
        <v>-0.57232499873666931</v>
      </c>
      <c r="BP830" s="19">
        <f t="shared" si="576"/>
        <v>-0.42547643717252354</v>
      </c>
      <c r="BQ830" s="19">
        <f t="shared" si="577"/>
        <v>-0.50253863858411518</v>
      </c>
      <c r="BR830" s="19">
        <f t="shared" si="578"/>
        <v>-0.40076251337612473</v>
      </c>
      <c r="BS830" s="19">
        <f t="shared" si="579"/>
        <v>-0.3668588769552435</v>
      </c>
      <c r="BT830" s="19">
        <f>IF(AND('[1]Ponderación por derecho'!$B$13&lt;&gt;1,'[1]Ponderación por derecho'!$B$13&lt;&gt;0),"Error ponderación",IFERROR(IF(SUM($BI$1126:$BS$1126)=0,0,SUMPRODUCT($BI$1126:$BS$1126,BI830:BS830)),""))</f>
        <v>-0.2232011854476729</v>
      </c>
      <c r="BU830" s="34">
        <f t="shared" si="580"/>
        <v>-0.22034064150441329</v>
      </c>
      <c r="BV830" s="16">
        <f t="shared" si="581"/>
        <v>0</v>
      </c>
      <c r="BW830" s="34">
        <f t="shared" si="563"/>
        <v>0.32617636346613593</v>
      </c>
      <c r="BX830" s="34">
        <f t="shared" si="564"/>
        <v>-4.8656960015977704E-2</v>
      </c>
      <c r="BY830" s="34">
        <f t="shared" si="582"/>
        <v>0.73585719375712888</v>
      </c>
      <c r="BZ830" s="34">
        <f t="shared" si="583"/>
        <v>-0.33779219906909574</v>
      </c>
      <c r="CA830" s="19">
        <f t="shared" si="565"/>
        <v>-0.25767787251511065</v>
      </c>
      <c r="CB830" s="16"/>
      <c r="CC830" s="5">
        <f t="shared" si="566"/>
        <v>63470</v>
      </c>
      <c r="CD830" s="6">
        <f t="shared" si="567"/>
        <v>5.5279854997138025E-4</v>
      </c>
      <c r="CE830" s="19">
        <f t="shared" si="584"/>
        <v>1.0406557491699162</v>
      </c>
      <c r="CF830" s="4">
        <f t="shared" si="568"/>
        <v>5.7527298916051006E-4</v>
      </c>
      <c r="CG830" s="3">
        <f>IF('Ponderación por derecho'!$D$20="Error ponderación","",CF830/$CF$1127)</f>
        <v>3.8647797458246674E-4</v>
      </c>
      <c r="CH830" s="39"/>
    </row>
    <row r="831" spans="1:86" ht="18.95" customHeight="1">
      <c r="A831" s="7">
        <v>63548</v>
      </c>
      <c r="B831" s="7" t="s">
        <v>297</v>
      </c>
      <c r="C831" s="7" t="s">
        <v>299</v>
      </c>
      <c r="D831" s="5">
        <v>0</v>
      </c>
      <c r="E831" s="5">
        <v>1736</v>
      </c>
      <c r="F831" s="5">
        <v>59.358220000000003</v>
      </c>
      <c r="G831" s="5">
        <v>52.762680000000003</v>
      </c>
      <c r="H831" s="5">
        <v>67.932040000000001</v>
      </c>
      <c r="I831" s="5">
        <v>13.60886</v>
      </c>
      <c r="J831" s="5">
        <v>12.99244</v>
      </c>
      <c r="K831" s="85">
        <v>8.0955000000000003E-3</v>
      </c>
      <c r="L831" s="85">
        <v>1.23508E-2</v>
      </c>
      <c r="M831" s="85">
        <v>5.7691699999999999E-2</v>
      </c>
      <c r="N831" s="85">
        <v>0</v>
      </c>
      <c r="O831" s="85">
        <v>4.6397000000000001E-3</v>
      </c>
      <c r="P831" s="85">
        <v>5.9584E-3</v>
      </c>
      <c r="Q831" s="85">
        <v>2.7589099999999998E-2</v>
      </c>
      <c r="R831" s="85">
        <v>2.7942000000000002E-3</v>
      </c>
      <c r="S831" s="85">
        <v>3.5859999999999999E-4</v>
      </c>
      <c r="T831" s="5">
        <v>0.91919850000000003</v>
      </c>
      <c r="U831" s="5">
        <v>0.19715579999999999</v>
      </c>
      <c r="V831" s="5">
        <v>0.79638010000000004</v>
      </c>
      <c r="W831" s="5">
        <v>0.63930189999999998</v>
      </c>
      <c r="X831" s="5">
        <v>0.82870069999999996</v>
      </c>
      <c r="Y831" s="5">
        <v>0.88364580000000004</v>
      </c>
      <c r="Z831" s="5">
        <v>1.45454E-2</v>
      </c>
      <c r="AA831" s="5">
        <v>7.4884799999999996E-3</v>
      </c>
      <c r="AB831" s="5">
        <v>2.30415E-3</v>
      </c>
      <c r="AC831" s="5">
        <v>0.48509999999999998</v>
      </c>
      <c r="AD831" s="40">
        <v>17532.258064516129</v>
      </c>
      <c r="AE831" s="19">
        <v>0.84811320000000001</v>
      </c>
      <c r="AF831" s="5">
        <v>1</v>
      </c>
      <c r="AG831" s="5">
        <v>0</v>
      </c>
      <c r="AH831" s="32">
        <v>1</v>
      </c>
      <c r="AI831" s="32">
        <v>0</v>
      </c>
      <c r="AJ831" s="32">
        <v>0</v>
      </c>
      <c r="AK831" s="16"/>
      <c r="AL831" s="34">
        <f t="shared" si="540"/>
        <v>-0.6164220292399375</v>
      </c>
      <c r="AM831" s="34">
        <f t="shared" si="541"/>
        <v>-0.34717924203027439</v>
      </c>
      <c r="AN831" s="34">
        <f t="shared" si="542"/>
        <v>-0.77854566988640495</v>
      </c>
      <c r="AO831" s="34">
        <f t="shared" si="543"/>
        <v>-0.54371792700652122</v>
      </c>
      <c r="AP831" s="34">
        <f t="shared" si="544"/>
        <v>-0.89543870531280356</v>
      </c>
      <c r="AQ831" s="34">
        <f t="shared" si="545"/>
        <v>-0.16389721232829954</v>
      </c>
      <c r="AR831" s="34">
        <f t="shared" si="546"/>
        <v>-0.17686891243303293</v>
      </c>
      <c r="AS831" s="34">
        <f t="shared" si="547"/>
        <v>-6.2279034137976454E-2</v>
      </c>
      <c r="AT831" s="34">
        <f t="shared" si="548"/>
        <v>-0.15074875333706975</v>
      </c>
      <c r="AU831" s="34">
        <f t="shared" si="549"/>
        <v>-0.31206017936694164</v>
      </c>
      <c r="AV831" s="34">
        <f t="shared" si="550"/>
        <v>-0.50453446402186641</v>
      </c>
      <c r="AW831" s="34">
        <f t="shared" si="551"/>
        <v>0.36125938408884561</v>
      </c>
      <c r="AX831" s="34">
        <f t="shared" si="552"/>
        <v>-0.11277365297636448</v>
      </c>
      <c r="AY831" s="34">
        <f t="shared" si="553"/>
        <v>-0.19619124252787817</v>
      </c>
      <c r="AZ831" s="34">
        <f t="shared" si="554"/>
        <v>-0.39596289495750248</v>
      </c>
      <c r="BA831" s="34">
        <f t="shared" si="555"/>
        <v>-7.9769184181463185E-2</v>
      </c>
      <c r="BB831" s="34">
        <f t="shared" si="556"/>
        <v>-9.8432947587112435E-2</v>
      </c>
      <c r="BC831" s="34">
        <f t="shared" si="557"/>
        <v>7.7899975076507019E-2</v>
      </c>
      <c r="BD831" s="34">
        <f t="shared" si="558"/>
        <v>0.25938064407961781</v>
      </c>
      <c r="BE831" s="34">
        <f t="shared" si="559"/>
        <v>0.33421944980352275</v>
      </c>
      <c r="BF831" s="34">
        <f t="shared" si="560"/>
        <v>-0.8706382539512395</v>
      </c>
      <c r="BG831" s="34">
        <f t="shared" si="561"/>
        <v>0.32722596981103508</v>
      </c>
      <c r="BH831" s="34">
        <f t="shared" si="562"/>
        <v>-5.7628552547024682E-2</v>
      </c>
      <c r="BI831" s="19">
        <f t="shared" si="569"/>
        <v>-0.34073735546538925</v>
      </c>
      <c r="BJ831" s="19">
        <f t="shared" si="570"/>
        <v>-0.20749370068347325</v>
      </c>
      <c r="BK831" s="19">
        <f t="shared" si="571"/>
        <v>-0.20026702943380228</v>
      </c>
      <c r="BL831" s="19">
        <f t="shared" si="572"/>
        <v>-0.38358539128850361</v>
      </c>
      <c r="BM831" s="19">
        <f t="shared" si="573"/>
        <v>-0.31603941353337578</v>
      </c>
      <c r="BN831" s="19">
        <f t="shared" si="574"/>
        <v>-0.26224568115276042</v>
      </c>
      <c r="BO831" s="19">
        <f t="shared" si="575"/>
        <v>-0.19280714595839268</v>
      </c>
      <c r="BP831" s="19">
        <f t="shared" si="576"/>
        <v>-0.36459784110815097</v>
      </c>
      <c r="BQ831" s="19">
        <f t="shared" si="577"/>
        <v>-0.56108384190635174</v>
      </c>
      <c r="BR831" s="19">
        <f t="shared" si="578"/>
        <v>-0.16179576731892686</v>
      </c>
      <c r="BS831" s="19">
        <f t="shared" si="579"/>
        <v>-0.29008060810494679</v>
      </c>
      <c r="BT831" s="19">
        <f>IF(AND('[1]Ponderación por derecho'!$B$13&lt;&gt;1,'[1]Ponderación por derecho'!$B$13&lt;&gt;0),"Error ponderación",IFERROR(IF(SUM($BI$1126:$BS$1126)=0,0,SUMPRODUCT($BI$1126:$BS$1126,BI831:BS831)),""))</f>
        <v>-0.21657601746171912</v>
      </c>
      <c r="BU831" s="34">
        <f t="shared" si="580"/>
        <v>-0.21364699106458437</v>
      </c>
      <c r="BV831" s="16">
        <f t="shared" si="581"/>
        <v>0</v>
      </c>
      <c r="BW831" s="34">
        <f t="shared" si="563"/>
        <v>-0.39469270017056318</v>
      </c>
      <c r="BX831" s="34">
        <f t="shared" si="564"/>
        <v>-4.8563392831863748E-2</v>
      </c>
      <c r="BY831" s="34">
        <f t="shared" si="582"/>
        <v>0.73585719375712888</v>
      </c>
      <c r="BZ831" s="34">
        <f t="shared" si="583"/>
        <v>-9.7533700251567323E-2</v>
      </c>
      <c r="CA831" s="19">
        <f t="shared" si="565"/>
        <v>-7.5061437736774428E-2</v>
      </c>
      <c r="CB831" s="16"/>
      <c r="CC831" s="5">
        <f t="shared" si="566"/>
        <v>63548</v>
      </c>
      <c r="CD831" s="6">
        <f t="shared" si="567"/>
        <v>2.5387785257944873E-4</v>
      </c>
      <c r="CE831" s="19">
        <f t="shared" si="584"/>
        <v>1.2728270504126815</v>
      </c>
      <c r="CF831" s="4">
        <f t="shared" si="568"/>
        <v>3.2314259826380531E-4</v>
      </c>
      <c r="CG831" s="3">
        <f>IF('Ponderación por derecho'!$D$20="Error ponderación","",CF831/$CF$1127)</f>
        <v>2.1709257905635072E-4</v>
      </c>
      <c r="CH831" s="39"/>
    </row>
    <row r="832" spans="1:86" ht="18.95" customHeight="1">
      <c r="A832" s="7">
        <v>63594</v>
      </c>
      <c r="B832" s="7" t="s">
        <v>297</v>
      </c>
      <c r="C832" s="7" t="s">
        <v>298</v>
      </c>
      <c r="D832" s="5">
        <v>0</v>
      </c>
      <c r="E832" s="5">
        <v>3054</v>
      </c>
      <c r="F832" s="5">
        <v>52.851930000000003</v>
      </c>
      <c r="G832" s="5">
        <v>50.26634</v>
      </c>
      <c r="H832" s="5">
        <v>65.487229999999997</v>
      </c>
      <c r="I832" s="5">
        <v>20.178550000000001</v>
      </c>
      <c r="J832" s="5">
        <v>5.3599220000000001</v>
      </c>
      <c r="K832" s="85">
        <v>7.0780000000000001E-3</v>
      </c>
      <c r="L832" s="85">
        <v>1.20678E-2</v>
      </c>
      <c r="M832" s="85">
        <v>2.8502300000000001E-2</v>
      </c>
      <c r="N832" s="85">
        <v>0</v>
      </c>
      <c r="O832" s="85">
        <v>5.1532000000000001E-3</v>
      </c>
      <c r="P832" s="85">
        <v>1.6470100000000001E-2</v>
      </c>
      <c r="Q832" s="85">
        <v>2.0136500000000002E-2</v>
      </c>
      <c r="R832" s="85">
        <v>2.0918999999999998E-3</v>
      </c>
      <c r="S832" s="85">
        <v>6.3219999999999997E-4</v>
      </c>
      <c r="T832" s="5">
        <v>0.81011449999999996</v>
      </c>
      <c r="U832" s="5">
        <v>0.2783079</v>
      </c>
      <c r="V832" s="5">
        <v>0.84160299999999999</v>
      </c>
      <c r="W832" s="5">
        <v>0.69338420000000001</v>
      </c>
      <c r="X832" s="5">
        <v>0.86577610000000005</v>
      </c>
      <c r="Y832" s="5">
        <v>0.89217559999999996</v>
      </c>
      <c r="Z832" s="5">
        <v>5.03597E-2</v>
      </c>
      <c r="AA832" s="5">
        <v>0</v>
      </c>
      <c r="AB832" s="5">
        <v>3.2744000000000002E-4</v>
      </c>
      <c r="AC832" s="5">
        <v>0.55289999999999995</v>
      </c>
      <c r="AD832" s="40">
        <v>10036.018336607727</v>
      </c>
      <c r="AE832" s="19">
        <v>0.84811320000000001</v>
      </c>
      <c r="AF832" s="5">
        <v>1</v>
      </c>
      <c r="AG832" s="5">
        <v>0</v>
      </c>
      <c r="AH832" s="32">
        <v>1</v>
      </c>
      <c r="AI832" s="32">
        <v>0</v>
      </c>
      <c r="AJ832" s="32">
        <v>1</v>
      </c>
      <c r="AK832" s="16"/>
      <c r="AL832" s="34">
        <f t="shared" si="540"/>
        <v>-1.0135848268474339</v>
      </c>
      <c r="AM832" s="34">
        <f t="shared" si="541"/>
        <v>-0.59793889019013124</v>
      </c>
      <c r="AN832" s="34">
        <f t="shared" si="542"/>
        <v>-1.072518714520545</v>
      </c>
      <c r="AO832" s="34">
        <f t="shared" si="543"/>
        <v>4.2662910766776446E-2</v>
      </c>
      <c r="AP832" s="34">
        <f t="shared" si="544"/>
        <v>-1.4719217165385639</v>
      </c>
      <c r="AQ832" s="34">
        <f t="shared" si="545"/>
        <v>-0.19268028219253336</v>
      </c>
      <c r="AR832" s="34">
        <f t="shared" si="546"/>
        <v>-0.1867732283658185</v>
      </c>
      <c r="AS832" s="34">
        <f t="shared" si="547"/>
        <v>-0.51644102663606173</v>
      </c>
      <c r="AT832" s="34">
        <f t="shared" si="548"/>
        <v>-0.15074875333706975</v>
      </c>
      <c r="AU832" s="34">
        <f t="shared" si="549"/>
        <v>-0.29901504346615626</v>
      </c>
      <c r="AV832" s="34">
        <f t="shared" si="550"/>
        <v>-0.25002799307765844</v>
      </c>
      <c r="AW832" s="34">
        <f t="shared" si="551"/>
        <v>0.1524743218969086</v>
      </c>
      <c r="AX832" s="34">
        <f t="shared" si="552"/>
        <v>-0.13520196051444583</v>
      </c>
      <c r="AY832" s="34">
        <f t="shared" si="553"/>
        <v>-0.18556846300182514</v>
      </c>
      <c r="AZ832" s="34">
        <f t="shared" si="554"/>
        <v>-2.2910095190373605</v>
      </c>
      <c r="BA832" s="34">
        <f t="shared" si="555"/>
        <v>0.69161897044757426</v>
      </c>
      <c r="BB832" s="34">
        <f t="shared" si="556"/>
        <v>1.0108410049631431</v>
      </c>
      <c r="BC832" s="34">
        <f t="shared" si="557"/>
        <v>0.68185090045668872</v>
      </c>
      <c r="BD832" s="34">
        <f t="shared" si="558"/>
        <v>0.70370549021389783</v>
      </c>
      <c r="BE832" s="34">
        <f t="shared" si="559"/>
        <v>0.46464094895456659</v>
      </c>
      <c r="BF832" s="34">
        <f t="shared" si="560"/>
        <v>-0.51232907787885762</v>
      </c>
      <c r="BG832" s="34">
        <f t="shared" si="561"/>
        <v>-0.258133953880894</v>
      </c>
      <c r="BH832" s="34">
        <f t="shared" si="562"/>
        <v>-0.10690219712634876</v>
      </c>
      <c r="BI832" s="19">
        <f t="shared" si="569"/>
        <v>-0.19119334208850136</v>
      </c>
      <c r="BJ832" s="19">
        <f t="shared" si="570"/>
        <v>7.5376295469064436E-2</v>
      </c>
      <c r="BK832" s="19">
        <f t="shared" si="571"/>
        <v>-0.28272498434226895</v>
      </c>
      <c r="BL832" s="19">
        <f t="shared" si="572"/>
        <v>-0.58216679009225181</v>
      </c>
      <c r="BM832" s="19">
        <f t="shared" si="573"/>
        <v>-0.35574375659694074</v>
      </c>
      <c r="BN832" s="19">
        <f t="shared" si="574"/>
        <v>-0.26632395699017525</v>
      </c>
      <c r="BO832" s="19">
        <f t="shared" si="575"/>
        <v>-0.69862409545789184</v>
      </c>
      <c r="BP832" s="19">
        <f t="shared" si="576"/>
        <v>-0.57439339368093989</v>
      </c>
      <c r="BQ832" s="19">
        <f t="shared" si="577"/>
        <v>-0.57049412257603882</v>
      </c>
      <c r="BR832" s="19">
        <f t="shared" si="578"/>
        <v>-0.48576241457671765</v>
      </c>
      <c r="BS832" s="19">
        <f t="shared" si="579"/>
        <v>-0.43535182899186925</v>
      </c>
      <c r="BT832" s="19">
        <f>IF(AND('[1]Ponderación por derecho'!$B$13&lt;&gt;1,'[1]Ponderación por derecho'!$B$13&lt;&gt;0),"Error ponderación",IFERROR(IF(SUM($BI$1126:$BS$1126)=0,0,SUMPRODUCT($BI$1126:$BS$1126,BI832:BS832)),""))</f>
        <v>-0.41413397573218558</v>
      </c>
      <c r="BU832" s="34">
        <f t="shared" si="580"/>
        <v>-0.41324704906650017</v>
      </c>
      <c r="BV832" s="16">
        <f t="shared" si="581"/>
        <v>0</v>
      </c>
      <c r="BW832" s="34">
        <f t="shared" si="563"/>
        <v>0.58673144670831467</v>
      </c>
      <c r="BX832" s="34">
        <f t="shared" si="564"/>
        <v>-4.8985444240785284E-2</v>
      </c>
      <c r="BY832" s="34">
        <f t="shared" si="582"/>
        <v>0.73585719375712888</v>
      </c>
      <c r="BZ832" s="34">
        <f t="shared" si="583"/>
        <v>-0.4245343987415528</v>
      </c>
      <c r="CA832" s="19">
        <f t="shared" si="565"/>
        <v>-0.32360915622401815</v>
      </c>
      <c r="CB832" s="16"/>
      <c r="CC832" s="5">
        <f t="shared" si="566"/>
        <v>63594</v>
      </c>
      <c r="CD832" s="6">
        <f t="shared" si="567"/>
        <v>4.4662613005624213E-4</v>
      </c>
      <c r="CE832" s="19">
        <f t="shared" si="584"/>
        <v>0.97799706252329488</v>
      </c>
      <c r="CF832" s="4">
        <f t="shared" si="568"/>
        <v>4.3679904324115185E-4</v>
      </c>
      <c r="CG832" s="3">
        <f>IF('Ponderación por derecho'!$D$20="Error ponderación","",CF832/$CF$1127)</f>
        <v>2.934488716005023E-4</v>
      </c>
      <c r="CH832" s="39"/>
    </row>
    <row r="833" spans="1:86" ht="18.95" customHeight="1">
      <c r="A833" s="7">
        <v>63690</v>
      </c>
      <c r="B833" s="7" t="s">
        <v>297</v>
      </c>
      <c r="C833" s="7" t="s">
        <v>296</v>
      </c>
      <c r="D833" s="5">
        <v>0</v>
      </c>
      <c r="E833" s="5">
        <v>705</v>
      </c>
      <c r="F833" s="5">
        <v>52.759970000000003</v>
      </c>
      <c r="G833" s="5">
        <v>48.134599999999999</v>
      </c>
      <c r="H833" s="5">
        <v>65.013329999999996</v>
      </c>
      <c r="I833" s="5">
        <v>13.562900000000001</v>
      </c>
      <c r="J833" s="5">
        <v>8.5764680000000002</v>
      </c>
      <c r="K833" s="85">
        <v>5.5373999999999996E-3</v>
      </c>
      <c r="L833" s="85">
        <v>1.5121300000000001E-2</v>
      </c>
      <c r="M833" s="85">
        <v>3.7174199999999998E-2</v>
      </c>
      <c r="N833" s="85">
        <v>0</v>
      </c>
      <c r="O833" s="85">
        <v>1.52059E-2</v>
      </c>
      <c r="P833" s="85">
        <v>1.23549E-2</v>
      </c>
      <c r="Q833" s="85">
        <v>3.5950000000000001E-3</v>
      </c>
      <c r="R833" s="85">
        <v>1.0468999999999999E-3</v>
      </c>
      <c r="S833" s="85">
        <v>1.3550999999999999E-3</v>
      </c>
      <c r="T833" s="5">
        <v>0.91469820000000002</v>
      </c>
      <c r="U833" s="5">
        <v>0.2401575</v>
      </c>
      <c r="V833" s="5">
        <v>0.80971130000000002</v>
      </c>
      <c r="W833" s="5">
        <v>0.58661410000000003</v>
      </c>
      <c r="X833" s="5">
        <v>0.75328079999999997</v>
      </c>
      <c r="Y833" s="5">
        <v>0.84251969999999998</v>
      </c>
      <c r="Z833" s="5">
        <v>8.5470099999999993E-2</v>
      </c>
      <c r="AA833" s="5">
        <v>0</v>
      </c>
      <c r="AB833" s="5">
        <v>1.41844E-3</v>
      </c>
      <c r="AC833" s="5">
        <v>0.55089999999999995</v>
      </c>
      <c r="AD833" s="40">
        <v>12321.985815602837</v>
      </c>
      <c r="AE833" s="19">
        <v>0.84811320000000001</v>
      </c>
      <c r="AF833" s="5">
        <v>0</v>
      </c>
      <c r="AG833" s="5">
        <v>0</v>
      </c>
      <c r="AH833" s="32">
        <v>1</v>
      </c>
      <c r="AI833" s="32">
        <v>0</v>
      </c>
      <c r="AJ833" s="32">
        <v>0</v>
      </c>
      <c r="AK833" s="16"/>
      <c r="AL833" s="34">
        <f t="shared" si="540"/>
        <v>-1.0191983317585256</v>
      </c>
      <c r="AM833" s="34">
        <f t="shared" si="541"/>
        <v>-0.81207413313311694</v>
      </c>
      <c r="AN833" s="34">
        <f t="shared" si="542"/>
        <v>-1.1295022125642042</v>
      </c>
      <c r="AO833" s="34">
        <f t="shared" si="543"/>
        <v>-0.54782010889091159</v>
      </c>
      <c r="AP833" s="34">
        <f t="shared" si="544"/>
        <v>-1.2289764494817192</v>
      </c>
      <c r="AQ833" s="34">
        <f t="shared" si="545"/>
        <v>-0.2362608202100652</v>
      </c>
      <c r="AR833" s="34">
        <f t="shared" si="546"/>
        <v>-7.9908109281858278E-2</v>
      </c>
      <c r="AS833" s="34">
        <f t="shared" si="547"/>
        <v>-0.38151371114673532</v>
      </c>
      <c r="AT833" s="34">
        <f t="shared" si="548"/>
        <v>-0.15074875333706975</v>
      </c>
      <c r="AU833" s="34">
        <f t="shared" si="549"/>
        <v>-4.3632691626184432E-2</v>
      </c>
      <c r="AV833" s="34">
        <f t="shared" si="550"/>
        <v>-0.3496641156106079</v>
      </c>
      <c r="AW833" s="34">
        <f t="shared" si="551"/>
        <v>-0.31093685088144096</v>
      </c>
      <c r="AX833" s="34">
        <f t="shared" si="552"/>
        <v>-0.16857456677572308</v>
      </c>
      <c r="AY833" s="34">
        <f t="shared" si="553"/>
        <v>-0.15750118478770334</v>
      </c>
      <c r="AZ833" s="34">
        <f t="shared" si="554"/>
        <v>-0.47414373103196439</v>
      </c>
      <c r="BA833" s="34">
        <f t="shared" si="555"/>
        <v>0.32898181559440803</v>
      </c>
      <c r="BB833" s="34">
        <f t="shared" si="556"/>
        <v>0.22856848125177154</v>
      </c>
      <c r="BC833" s="34">
        <f t="shared" si="557"/>
        <v>-0.51047821087797152</v>
      </c>
      <c r="BD833" s="34">
        <f t="shared" si="558"/>
        <v>-0.644478396226426</v>
      </c>
      <c r="BE833" s="34">
        <f t="shared" si="559"/>
        <v>-0.29460275191701002</v>
      </c>
      <c r="BF833" s="34">
        <f t="shared" si="560"/>
        <v>-0.1610621678576718</v>
      </c>
      <c r="BG833" s="34">
        <f t="shared" si="561"/>
        <v>-0.258133953880894</v>
      </c>
      <c r="BH833" s="34">
        <f t="shared" si="562"/>
        <v>-7.9706732826556395E-2</v>
      </c>
      <c r="BI833" s="19">
        <f t="shared" si="569"/>
        <v>-0.34559373905995378</v>
      </c>
      <c r="BJ833" s="19">
        <f t="shared" si="570"/>
        <v>-0.22113792038773458</v>
      </c>
      <c r="BK833" s="19">
        <f t="shared" si="571"/>
        <v>-0.63706341792774412</v>
      </c>
      <c r="BL833" s="19">
        <f t="shared" si="572"/>
        <v>-0.58497354254779765</v>
      </c>
      <c r="BM833" s="19">
        <f t="shared" si="573"/>
        <v>-0.63902917911144319</v>
      </c>
      <c r="BN833" s="19">
        <f t="shared" si="574"/>
        <v>-0.55448839976204789</v>
      </c>
      <c r="BO833" s="19">
        <f t="shared" si="575"/>
        <v>-0.44430023026810561</v>
      </c>
      <c r="BP833" s="19">
        <f t="shared" si="576"/>
        <v>-0.59388644926712431</v>
      </c>
      <c r="BQ833" s="19">
        <f t="shared" si="577"/>
        <v>-0.44592056146796688</v>
      </c>
      <c r="BR833" s="19">
        <f t="shared" si="578"/>
        <v>-0.47827782347570763</v>
      </c>
      <c r="BS833" s="19">
        <f t="shared" si="579"/>
        <v>-0.41880208312426176</v>
      </c>
      <c r="BT833" s="19">
        <f>IF(AND('[1]Ponderación por derecho'!$B$13&lt;&gt;1,'[1]Ponderación por derecho'!$B$13&lt;&gt;0),"Error ponderación",IFERROR(IF(SUM($BI$1126:$BS$1126)=0,0,SUMPRODUCT($BI$1126:$BS$1126,BI833:BS833)),""))</f>
        <v>-0.43272421914021408</v>
      </c>
      <c r="BU833" s="34">
        <f t="shared" si="580"/>
        <v>-0.43202945446791763</v>
      </c>
      <c r="BV833" s="16">
        <f t="shared" si="581"/>
        <v>0</v>
      </c>
      <c r="BW833" s="34">
        <f t="shared" si="563"/>
        <v>0.55778088190362796</v>
      </c>
      <c r="BX833" s="34">
        <f t="shared" si="564"/>
        <v>-4.8856740273159116E-2</v>
      </c>
      <c r="BY833" s="34">
        <f t="shared" si="582"/>
        <v>0.73585719375712888</v>
      </c>
      <c r="BZ833" s="34">
        <f t="shared" si="583"/>
        <v>-0.41492711179586594</v>
      </c>
      <c r="CA833" s="19">
        <f t="shared" si="565"/>
        <v>-0.31630681937205002</v>
      </c>
      <c r="CB833" s="16"/>
      <c r="CC833" s="5">
        <f t="shared" si="566"/>
        <v>63690</v>
      </c>
      <c r="CD833" s="6">
        <f t="shared" si="567"/>
        <v>1.0310131685974156E-4</v>
      </c>
      <c r="CE833" s="19">
        <f t="shared" si="584"/>
        <v>0.56834307694376962</v>
      </c>
      <c r="CF833" s="4">
        <f t="shared" si="568"/>
        <v>5.8596919661020067E-5</v>
      </c>
      <c r="CG833" s="3">
        <f>IF('Ponderación por derecho'!$D$20="Error ponderación","",CF833/$CF$1127)</f>
        <v>3.9366386487935489E-5</v>
      </c>
      <c r="CH833" s="39"/>
    </row>
    <row r="834" spans="1:86" ht="18.95" customHeight="1">
      <c r="A834" s="7">
        <v>66001</v>
      </c>
      <c r="B834" s="7" t="s">
        <v>282</v>
      </c>
      <c r="C834" s="7" t="s">
        <v>295</v>
      </c>
      <c r="D834" s="5">
        <v>1</v>
      </c>
      <c r="E834" s="5">
        <v>42883</v>
      </c>
      <c r="F834" s="5">
        <v>33.655090000000001</v>
      </c>
      <c r="G834" s="5">
        <v>34.684289999999997</v>
      </c>
      <c r="H834" s="5">
        <v>57.680320000000002</v>
      </c>
      <c r="I834" s="5">
        <v>12.335929999999999</v>
      </c>
      <c r="J834" s="5">
        <v>4.4892560000000001</v>
      </c>
      <c r="K834" s="85">
        <v>2.9442300000000001E-2</v>
      </c>
      <c r="L834" s="85">
        <v>1.5694999999999999E-3</v>
      </c>
      <c r="M834" s="85">
        <v>0.10773720000000001</v>
      </c>
      <c r="N834" s="85">
        <v>0</v>
      </c>
      <c r="O834" s="85">
        <v>1.3416999999999999E-3</v>
      </c>
      <c r="P834" s="85">
        <v>1.9591299999999999E-2</v>
      </c>
      <c r="Q834" s="85">
        <v>2.2169999999999999E-4</v>
      </c>
      <c r="R834" s="85">
        <v>2.1513999999999999E-3</v>
      </c>
      <c r="S834" s="85">
        <v>1.025E-4</v>
      </c>
      <c r="T834" s="5">
        <v>0.79810599999999998</v>
      </c>
      <c r="U834" s="5">
        <v>0.29046729999999998</v>
      </c>
      <c r="V834" s="5">
        <v>0.82666669999999998</v>
      </c>
      <c r="W834" s="5">
        <v>0.6605607</v>
      </c>
      <c r="X834" s="5">
        <v>0.82310280000000002</v>
      </c>
      <c r="Y834" s="5">
        <v>0.87523980000000001</v>
      </c>
      <c r="Z834" s="5">
        <v>2.0240399999999999E-2</v>
      </c>
      <c r="AA834" s="5">
        <v>2.332E-5</v>
      </c>
      <c r="AB834" s="5">
        <v>4.6639000000000001E-4</v>
      </c>
      <c r="AC834" s="5">
        <v>0.60599999999999998</v>
      </c>
      <c r="AD834" s="40">
        <v>118914.93132476739</v>
      </c>
      <c r="AE834" s="19">
        <v>0.84811320000000001</v>
      </c>
      <c r="AF834" s="5">
        <v>1</v>
      </c>
      <c r="AG834" s="5">
        <v>1</v>
      </c>
      <c r="AH834" s="32">
        <v>1</v>
      </c>
      <c r="AI834" s="32">
        <v>0</v>
      </c>
      <c r="AJ834" s="32">
        <v>1</v>
      </c>
      <c r="AK834" s="16"/>
      <c r="AL834" s="34">
        <f t="shared" si="540"/>
        <v>-2.185415575188423</v>
      </c>
      <c r="AM834" s="34">
        <f t="shared" si="541"/>
        <v>-2.1631701389820801</v>
      </c>
      <c r="AN834" s="34">
        <f t="shared" si="542"/>
        <v>-2.0112506003868122</v>
      </c>
      <c r="AO834" s="34">
        <f t="shared" si="543"/>
        <v>-0.65733390581629214</v>
      </c>
      <c r="AP834" s="34">
        <f t="shared" si="544"/>
        <v>-1.5376829970821391</v>
      </c>
      <c r="AQ834" s="34">
        <f t="shared" si="545"/>
        <v>0.4399616926130534</v>
      </c>
      <c r="AR834" s="34">
        <f t="shared" si="546"/>
        <v>-0.55418835188936177</v>
      </c>
      <c r="AS834" s="34">
        <f t="shared" si="547"/>
        <v>0.71638596053690329</v>
      </c>
      <c r="AT834" s="34">
        <f t="shared" si="548"/>
        <v>-0.15074875333706975</v>
      </c>
      <c r="AU834" s="34">
        <f t="shared" si="549"/>
        <v>-0.39584373964111946</v>
      </c>
      <c r="AV834" s="34">
        <f t="shared" si="550"/>
        <v>-0.17445833287892171</v>
      </c>
      <c r="AW834" s="34">
        <f t="shared" si="551"/>
        <v>-0.40544006456419079</v>
      </c>
      <c r="AX834" s="34">
        <f t="shared" si="552"/>
        <v>-0.133301797765598</v>
      </c>
      <c r="AY834" s="34">
        <f t="shared" si="553"/>
        <v>-0.20613456795412879</v>
      </c>
      <c r="AZ834" s="34">
        <f t="shared" si="554"/>
        <v>-2.499625515748729</v>
      </c>
      <c r="BA834" s="34">
        <f t="shared" si="555"/>
        <v>0.80719967787715774</v>
      </c>
      <c r="BB834" s="34">
        <f t="shared" si="556"/>
        <v>0.64446802716922857</v>
      </c>
      <c r="BC834" s="34">
        <f t="shared" si="557"/>
        <v>0.31530245116336381</v>
      </c>
      <c r="BD834" s="34">
        <f t="shared" si="558"/>
        <v>0.19229340952044782</v>
      </c>
      <c r="BE834" s="34">
        <f t="shared" si="559"/>
        <v>0.20569086509301512</v>
      </c>
      <c r="BF834" s="34">
        <f t="shared" si="560"/>
        <v>-0.81366182951373223</v>
      </c>
      <c r="BG834" s="34">
        <f t="shared" si="561"/>
        <v>-0.25631107481591742</v>
      </c>
      <c r="BH834" s="34">
        <f t="shared" si="562"/>
        <v>-0.1034385768106236</v>
      </c>
      <c r="BI834" s="19">
        <f t="shared" si="569"/>
        <v>-0.25469640996553372</v>
      </c>
      <c r="BJ834" s="19">
        <f t="shared" si="570"/>
        <v>-0.69096348790073792</v>
      </c>
      <c r="BK834" s="19">
        <f t="shared" si="571"/>
        <v>-0.38457572116271871</v>
      </c>
      <c r="BL834" s="19">
        <f t="shared" si="572"/>
        <v>-1.1680821642627464</v>
      </c>
      <c r="BM834" s="19">
        <f t="shared" si="573"/>
        <v>-0.58041110906760351</v>
      </c>
      <c r="BN834" s="19">
        <f t="shared" si="574"/>
        <v>-0.71806101432477654</v>
      </c>
      <c r="BO834" s="19">
        <f t="shared" si="575"/>
        <v>-1.187466495376404</v>
      </c>
      <c r="BP834" s="19">
        <f t="shared" si="576"/>
        <v>-1.1593586864770105</v>
      </c>
      <c r="BQ834" s="19">
        <f t="shared" si="577"/>
        <v>-1.0684039908854279</v>
      </c>
      <c r="BR834" s="19">
        <f t="shared" si="578"/>
        <v>-0.88262040598615632</v>
      </c>
      <c r="BS834" s="19">
        <f t="shared" si="579"/>
        <v>-0.83166290665105835</v>
      </c>
      <c r="BT834" s="19">
        <f>IF(AND('[1]Ponderación por derecho'!$B$13&lt;&gt;1,'[1]Ponderación por derecho'!$B$13&lt;&gt;0),"Error ponderación",IFERROR(IF(SUM($BI$1126:$BS$1126)=0,0,SUMPRODUCT($BI$1126:$BS$1126,BI834:BS834)),""))</f>
        <v>-0.94734424956578256</v>
      </c>
      <c r="BU834" s="34">
        <f t="shared" si="580"/>
        <v>-0.95196896397259134</v>
      </c>
      <c r="BV834" s="16">
        <f t="shared" si="581"/>
        <v>0</v>
      </c>
      <c r="BW834" s="34">
        <f t="shared" si="563"/>
        <v>1.3553689422727464</v>
      </c>
      <c r="BX834" s="34">
        <f t="shared" si="564"/>
        <v>-4.2855370991204213E-2</v>
      </c>
      <c r="BY834" s="34">
        <f t="shared" si="582"/>
        <v>0.73585719375712888</v>
      </c>
      <c r="BZ834" s="34">
        <f t="shared" si="583"/>
        <v>-0.68279025501289026</v>
      </c>
      <c r="CA834" s="19">
        <f t="shared" si="565"/>
        <v>-0.51990507901140104</v>
      </c>
      <c r="CB834" s="16"/>
      <c r="CC834" s="5">
        <f t="shared" si="566"/>
        <v>66001</v>
      </c>
      <c r="CD834" s="6">
        <f t="shared" si="567"/>
        <v>6.2713386821224067E-3</v>
      </c>
      <c r="CE834" s="19">
        <f t="shared" si="584"/>
        <v>0.21766194110623868</v>
      </c>
      <c r="CF834" s="4">
        <f t="shared" si="568"/>
        <v>1.3650317508854038E-3</v>
      </c>
      <c r="CG834" s="3">
        <f>IF('Ponderación por derecho'!$D$20="Error ponderación","",CF834/$CF$1127)</f>
        <v>9.1705106317055548E-4</v>
      </c>
      <c r="CH834" s="39"/>
    </row>
    <row r="835" spans="1:86" ht="18.95" customHeight="1">
      <c r="A835" s="7">
        <v>66045</v>
      </c>
      <c r="B835" s="7" t="s">
        <v>282</v>
      </c>
      <c r="C835" s="7" t="s">
        <v>294</v>
      </c>
      <c r="D835" s="5">
        <v>0</v>
      </c>
      <c r="E835" s="5">
        <v>1836</v>
      </c>
      <c r="F835" s="5">
        <v>61.892409999999998</v>
      </c>
      <c r="G835" s="5">
        <v>52.628019999999999</v>
      </c>
      <c r="H835" s="5">
        <v>66.687579999999997</v>
      </c>
      <c r="I835" s="5">
        <v>18.370750000000001</v>
      </c>
      <c r="J835" s="5">
        <v>11.704510000000001</v>
      </c>
      <c r="K835" s="85">
        <v>0</v>
      </c>
      <c r="L835" s="85">
        <v>0</v>
      </c>
      <c r="M835" s="85">
        <v>0</v>
      </c>
      <c r="N835" s="85">
        <v>0</v>
      </c>
      <c r="O835" s="85">
        <v>0</v>
      </c>
      <c r="P835" s="85">
        <v>1.08521E-2</v>
      </c>
      <c r="Q835" s="85">
        <v>0</v>
      </c>
      <c r="R835" s="85">
        <v>0</v>
      </c>
      <c r="S835" s="85">
        <v>0</v>
      </c>
      <c r="T835" s="5">
        <v>0.96638100000000005</v>
      </c>
      <c r="U835" s="5">
        <v>0.1634806</v>
      </c>
      <c r="V835" s="5">
        <v>0.77389589999999997</v>
      </c>
      <c r="W835" s="5">
        <v>0.66776530000000001</v>
      </c>
      <c r="X835" s="5">
        <v>0.82992750000000004</v>
      </c>
      <c r="Y835" s="5">
        <v>0.91628209999999999</v>
      </c>
      <c r="Z835" s="5">
        <v>5.9360700000000002E-2</v>
      </c>
      <c r="AA835" s="5">
        <v>2.7232999999999999E-4</v>
      </c>
      <c r="AB835" s="5">
        <v>0</v>
      </c>
      <c r="AC835" s="5">
        <v>0.49280000000000002</v>
      </c>
      <c r="AD835" s="40">
        <v>233229.84749455337</v>
      </c>
      <c r="AE835" s="19">
        <v>0.75377360000000004</v>
      </c>
      <c r="AF835" s="5">
        <v>1</v>
      </c>
      <c r="AG835" s="5">
        <v>0</v>
      </c>
      <c r="AH835" s="32">
        <v>1</v>
      </c>
      <c r="AI835" s="32">
        <v>0</v>
      </c>
      <c r="AJ835" s="32">
        <v>1</v>
      </c>
      <c r="AK835" s="16"/>
      <c r="AL835" s="34">
        <f t="shared" ref="AL835:AL898" si="585">IF(OR(ISBLANK(F835),ISNA(F835)),"",(F835-AL$1126)/AL$1127)</f>
        <v>-0.46172772725386874</v>
      </c>
      <c r="AM835" s="34">
        <f t="shared" ref="AM835:AM898" si="586">IF(OR(ISBLANK(G835),ISNA(G835)),"",(G835-AM$1126)/AM$1127)</f>
        <v>-0.36070596283801981</v>
      </c>
      <c r="AN835" s="34">
        <f t="shared" ref="AN835:AN898" si="587">IF(OR(ISBLANK(H835),ISNA(H835)),"",(H835-AN$1126)/AN$1127)</f>
        <v>-0.92818416740784926</v>
      </c>
      <c r="AO835" s="34">
        <f t="shared" ref="AO835:AO898" si="588">IF(OR(ISBLANK(I835),ISNA(I835)),"",(I835-AO$1126)/AO$1127)</f>
        <v>-0.11869314690513311</v>
      </c>
      <c r="AP835" s="34">
        <f t="shared" ref="AP835:AP898" si="589">IF(OR(ISBLANK(J835),ISNA(J835)),"",(J835-AP$1126)/AP$1127)</f>
        <v>-0.99271587709909914</v>
      </c>
      <c r="AQ835" s="34">
        <f t="shared" ref="AQ835:AQ898" si="590">IF(OR(ISBLANK(K835),ISNA(K835)),"",(K835-AQ$1126)/AQ$1127)</f>
        <v>-0.3929029539360685</v>
      </c>
      <c r="AR835" s="34">
        <f t="shared" ref="AR835:AR898" si="591">IF(OR(ISBLANK(L835),ISNA(L835)),"",(L835-AR$1126)/AR$1127)</f>
        <v>-0.60911705809610017</v>
      </c>
      <c r="AS835" s="34">
        <f t="shared" ref="AS835:AS898" si="592">IF(OR(ISBLANK(M835),ISNA(M835)),"",(M835-AS$1126)/AS$1127)</f>
        <v>-0.95991233330143277</v>
      </c>
      <c r="AT835" s="34">
        <f t="shared" ref="AT835:AT898" si="593">IF(OR(ISBLANK(N835),ISNA(N835)),"",(N835-AT$1126)/AT$1127)</f>
        <v>-0.15074875333706975</v>
      </c>
      <c r="AU835" s="34">
        <f t="shared" ref="AU835:AU898" si="594">IF(OR(ISBLANK(O835),ISNA(O835)),"",(O835-AU$1126)/AU$1127)</f>
        <v>-0.42992876172112682</v>
      </c>
      <c r="AV835" s="34">
        <f t="shared" ref="AV835:AV898" si="595">IF(OR(ISBLANK(P835),ISNA(P835)),"",(P835-AV$1126)/AV$1127)</f>
        <v>-0.38604950755814788</v>
      </c>
      <c r="AW835" s="34">
        <f t="shared" ref="AW835:AW898" si="596">IF(OR(ISBLANK(Q835),ISNA(Q835)),"",(Q835-AW$1126)/AW$1127)</f>
        <v>-0.41165100414070804</v>
      </c>
      <c r="AX835" s="34">
        <f t="shared" ref="AX835:AX898" si="597">IF(OR(ISBLANK(R835),ISNA(R835)),"",(R835-AX$1126)/AX$1127)</f>
        <v>-0.20200785050292994</v>
      </c>
      <c r="AY835" s="34">
        <f t="shared" ref="AY835:AY898" si="598">IF(OR(ISBLANK(S835),ISNA(S835)),"",(S835-AY$1126)/AY$1127)</f>
        <v>-0.21011422768154267</v>
      </c>
      <c r="AZ835" s="34">
        <f t="shared" ref="AZ835:AZ898" si="599">IF(OR(ISBLANK(T835),ISNA(T835)),"",(T835-AZ$1126)/AZ$1127)</f>
        <v>0.42370852652179675</v>
      </c>
      <c r="BA835" s="34">
        <f t="shared" ref="BA835:BA898" si="600">IF(OR(ISBLANK(U835),ISNA(U835)),"",(U835-BA$1126)/BA$1127)</f>
        <v>-0.39986749814701367</v>
      </c>
      <c r="BB835" s="34">
        <f t="shared" ref="BB835:BB898" si="601">IF(OR(ISBLANK(V835),ISNA(V835)),"",(V835-BB$1126)/BB$1127)</f>
        <v>-0.64994860456467363</v>
      </c>
      <c r="BC835" s="34">
        <f t="shared" ref="BC835:BC898" si="602">IF(OR(ISBLANK(W835),ISNA(W835)),"",(W835-BC$1126)/BC$1127)</f>
        <v>0.39575806856488072</v>
      </c>
      <c r="BD835" s="34">
        <f t="shared" ref="BD835:BD898" si="603">IF(OR(ISBLANK(X835),ISNA(X835)),"",(X835-BD$1126)/BD$1127)</f>
        <v>0.27408305379704689</v>
      </c>
      <c r="BE835" s="34">
        <f t="shared" ref="BE835:BE898" si="604">IF(OR(ISBLANK(Y835),ISNA(Y835)),"",(Y835-BE$1126)/BE$1127)</f>
        <v>0.83323175639256875</v>
      </c>
      <c r="BF835" s="34">
        <f t="shared" ref="BF835:BF898" si="605">IF(OR(ISBLANK(Z835),ISNA(Z835)),"",(Z835-BF$1126)/BF$1127)</f>
        <v>-0.4222773138117808</v>
      </c>
      <c r="BG835" s="34">
        <f t="shared" ref="BG835:BG898" si="606">IF(OR(ISBLANK(AA835),ISNA(AA835)),"",(AA835-BG$1126)/BG$1127)</f>
        <v>-0.23684644720143128</v>
      </c>
      <c r="BH835" s="34">
        <f t="shared" ref="BH835:BH898" si="607">IF(OR(ISBLANK(AB835),ISNA(AB835)),"",(AB835-BH$1126)/BH$1127)</f>
        <v>-0.11506432621005545</v>
      </c>
      <c r="BI835" s="19">
        <f t="shared" si="569"/>
        <v>-0.57365153983031048</v>
      </c>
      <c r="BJ835" s="19">
        <f t="shared" si="570"/>
        <v>-0.53992387516626461</v>
      </c>
      <c r="BK835" s="19">
        <f t="shared" si="571"/>
        <v>-0.34196066399680691</v>
      </c>
      <c r="BL835" s="19">
        <f t="shared" si="572"/>
        <v>-0.30623824029546926</v>
      </c>
      <c r="BM835" s="19">
        <f t="shared" si="573"/>
        <v>-0.38285386167439306</v>
      </c>
      <c r="BN835" s="19">
        <f t="shared" si="574"/>
        <v>-4.8484928064826223E-3</v>
      </c>
      <c r="BO835" s="19">
        <f t="shared" si="575"/>
        <v>-3.5545208174681452E-2</v>
      </c>
      <c r="BP835" s="19">
        <f t="shared" si="576"/>
        <v>-0.33186778887839935</v>
      </c>
      <c r="BQ835" s="19">
        <f t="shared" si="577"/>
        <v>-0.36470642291573069</v>
      </c>
      <c r="BR835" s="19">
        <f t="shared" si="578"/>
        <v>-0.30289613404561422</v>
      </c>
      <c r="BS835" s="19">
        <f t="shared" si="579"/>
        <v>-0.26230209371515562</v>
      </c>
      <c r="BT835" s="19">
        <f>IF(AND('[1]Ponderación por derecho'!$B$13&lt;&gt;1,'[1]Ponderación por derecho'!$B$13&lt;&gt;0),"Error ponderación",IFERROR(IF(SUM($BI$1126:$BS$1126)=0,0,SUMPRODUCT($BI$1126:$BS$1126,BI835:BS835)),""))</f>
        <v>-0.12721192696253844</v>
      </c>
      <c r="BU835" s="34">
        <f t="shared" si="580"/>
        <v>-0.1233591696926653</v>
      </c>
      <c r="BV835" s="16">
        <f t="shared" si="581"/>
        <v>0</v>
      </c>
      <c r="BW835" s="34">
        <f t="shared" ref="BW835:BW898" si="608">IF(OR(ISBLANK(AC835),ISNA(AC835)),"",(AC835-BW$1126)/BW$1127)</f>
        <v>-0.2832330256725189</v>
      </c>
      <c r="BX835" s="34">
        <f t="shared" ref="BX835:BX898" si="609">IF(OR(ISBLANK(AD835),ISNA(AD835)),"",(AD835-BX$1126)/BX$1127)</f>
        <v>-3.6419241253972973E-2</v>
      </c>
      <c r="BY835" s="34">
        <f t="shared" si="582"/>
        <v>0.3461456464926651</v>
      </c>
      <c r="BZ835" s="34">
        <f t="shared" si="583"/>
        <v>-8.8311265220577528E-3</v>
      </c>
      <c r="CA835" s="19">
        <f t="shared" ref="CA835:CA898" si="610">MIN(MAX(IF(BZ835="",0,(BZ835-$BZ$1126)/(2*$BZ$1127)),-1),1)*CTerritorial</f>
        <v>-7.6401067542312164E-3</v>
      </c>
      <c r="CB835" s="16"/>
      <c r="CC835" s="5">
        <f t="shared" ref="CC835:CC898" si="611">A835</f>
        <v>66045</v>
      </c>
      <c r="CD835" s="6">
        <f t="shared" ref="CD835:CD898" si="612">E835/$CD$1127</f>
        <v>2.6850215284324186E-4</v>
      </c>
      <c r="CE835" s="19">
        <f t="shared" si="584"/>
        <v>1.9396523348778509</v>
      </c>
      <c r="CF835" s="4">
        <f t="shared" ref="CF835:CF898" si="613">CD835*CE835</f>
        <v>5.2080082768212366E-4</v>
      </c>
      <c r="CG835" s="3">
        <f>IF('Ponderación por derecho'!$D$20="Error ponderación","",CF835/$CF$1127)</f>
        <v>3.4988266933440142E-4</v>
      </c>
      <c r="CH835" s="39"/>
    </row>
    <row r="836" spans="1:86" ht="18.95" customHeight="1">
      <c r="A836" s="7">
        <v>66075</v>
      </c>
      <c r="B836" s="7" t="s">
        <v>282</v>
      </c>
      <c r="C836" s="7" t="s">
        <v>293</v>
      </c>
      <c r="D836" s="5">
        <v>0</v>
      </c>
      <c r="E836" s="5">
        <v>857</v>
      </c>
      <c r="F836" s="5">
        <v>70.471789999999999</v>
      </c>
      <c r="G836" s="5">
        <v>59.197960000000002</v>
      </c>
      <c r="H836" s="5">
        <v>65.372380000000007</v>
      </c>
      <c r="I836" s="5">
        <v>23.074470000000002</v>
      </c>
      <c r="J836" s="5">
        <v>19.77084</v>
      </c>
      <c r="K836" s="85">
        <v>0.20111270000000001</v>
      </c>
      <c r="L836" s="85">
        <v>1.1306500000000001E-2</v>
      </c>
      <c r="M836" s="85">
        <v>1.8353299999999999E-2</v>
      </c>
      <c r="N836" s="85">
        <v>0</v>
      </c>
      <c r="O836" s="85">
        <v>1.36808E-2</v>
      </c>
      <c r="P836" s="85">
        <v>1.7115499999999999E-2</v>
      </c>
      <c r="Q836" s="85">
        <v>4.5773500000000002E-2</v>
      </c>
      <c r="R836" s="85">
        <v>2.37874E-2</v>
      </c>
      <c r="S836" s="85">
        <v>1.573E-4</v>
      </c>
      <c r="T836" s="5">
        <v>0.89259650000000001</v>
      </c>
      <c r="U836" s="5">
        <v>0.25547439999999999</v>
      </c>
      <c r="V836" s="5">
        <v>0.85401459999999996</v>
      </c>
      <c r="W836" s="5">
        <v>0.71428570000000002</v>
      </c>
      <c r="X836" s="5">
        <v>0.81126169999999997</v>
      </c>
      <c r="Y836" s="5">
        <v>0.8331596</v>
      </c>
      <c r="Z836" s="5">
        <v>6.8493100000000001E-2</v>
      </c>
      <c r="AA836" s="5">
        <v>0</v>
      </c>
      <c r="AB836" s="5">
        <v>0</v>
      </c>
      <c r="AC836" s="5">
        <v>0.53759999999999997</v>
      </c>
      <c r="AD836" s="40">
        <v>422080.51341890317</v>
      </c>
      <c r="AE836" s="19">
        <v>0.84811320000000001</v>
      </c>
      <c r="AF836" s="5">
        <v>1</v>
      </c>
      <c r="AG836" s="5">
        <v>0</v>
      </c>
      <c r="AH836" s="32">
        <v>1</v>
      </c>
      <c r="AI836" s="32">
        <v>0</v>
      </c>
      <c r="AJ836" s="32">
        <v>1</v>
      </c>
      <c r="AK836" s="16"/>
      <c r="AL836" s="34">
        <f t="shared" si="585"/>
        <v>6.198249201668378E-2</v>
      </c>
      <c r="AM836" s="34">
        <f t="shared" si="586"/>
        <v>0.29925055063024525</v>
      </c>
      <c r="AN836" s="34">
        <f t="shared" si="587"/>
        <v>-1.0863287055530702</v>
      </c>
      <c r="AO836" s="34">
        <f t="shared" si="588"/>
        <v>0.30113964189479742</v>
      </c>
      <c r="AP836" s="34">
        <f t="shared" si="589"/>
        <v>-0.38346710651766241</v>
      </c>
      <c r="AQ836" s="34">
        <f t="shared" si="590"/>
        <v>5.2961790064420136</v>
      </c>
      <c r="AR836" s="34">
        <f t="shared" si="591"/>
        <v>-0.21341688815249571</v>
      </c>
      <c r="AS836" s="34">
        <f t="shared" si="592"/>
        <v>-0.67435074940744688</v>
      </c>
      <c r="AT836" s="34">
        <f t="shared" si="593"/>
        <v>-0.15074875333706975</v>
      </c>
      <c r="AU836" s="34">
        <f t="shared" si="594"/>
        <v>-8.2376872273288285E-2</v>
      </c>
      <c r="AV836" s="34">
        <f t="shared" si="595"/>
        <v>-0.23440174077333173</v>
      </c>
      <c r="AW836" s="34">
        <f t="shared" si="596"/>
        <v>0.8706965046807279</v>
      </c>
      <c r="AX836" s="34">
        <f t="shared" si="597"/>
        <v>0.55765486163056899</v>
      </c>
      <c r="AY836" s="34">
        <f t="shared" si="598"/>
        <v>-0.20400690597303339</v>
      </c>
      <c r="AZ836" s="34">
        <f t="shared" si="599"/>
        <v>-0.8581024414883629</v>
      </c>
      <c r="BA836" s="34">
        <f t="shared" si="600"/>
        <v>0.47457601741589506</v>
      </c>
      <c r="BB836" s="34">
        <f t="shared" si="601"/>
        <v>1.3152855361513844</v>
      </c>
      <c r="BC836" s="34">
        <f t="shared" si="602"/>
        <v>0.91526331573551145</v>
      </c>
      <c r="BD836" s="34">
        <f t="shared" si="603"/>
        <v>5.0385434540794694E-2</v>
      </c>
      <c r="BE836" s="34">
        <f t="shared" si="604"/>
        <v>-0.4377196215040689</v>
      </c>
      <c r="BF836" s="34">
        <f t="shared" si="605"/>
        <v>-0.33091094005706773</v>
      </c>
      <c r="BG836" s="34">
        <f t="shared" si="606"/>
        <v>-0.258133953880894</v>
      </c>
      <c r="BH836" s="34">
        <f t="shared" si="607"/>
        <v>-0.11506432621005545</v>
      </c>
      <c r="BI836" s="19">
        <f t="shared" ref="BI836:BI899" si="614">IFERROR(AVERAGE(AN836,AQ836,BA836),"")</f>
        <v>1.5614754394349462</v>
      </c>
      <c r="BJ836" s="19">
        <f t="shared" ref="BJ836:BJ899" si="615">IFERROR(AVERAGE(AM836,AR836,BB836),"")</f>
        <v>0.46703973287637801</v>
      </c>
      <c r="BK836" s="19">
        <f t="shared" ref="BK836:BK899" si="616">IFERROR(AVERAGE(AL836,AS836,BC836),"")</f>
        <v>0.10096501944824947</v>
      </c>
      <c r="BL836" s="19">
        <f t="shared" ref="BL836:BL899" si="617">IFERROR(AVERAGE(AL836,AT836),"")</f>
        <v>-4.4383130660192983E-2</v>
      </c>
      <c r="BM836" s="19">
        <f t="shared" ref="BM836:BM899" si="618">IFERROR(AVERAGE(AP836,BD836,AU836),"")</f>
        <v>-0.13848618141671867</v>
      </c>
      <c r="BN836" s="19">
        <f t="shared" ref="BN836:BN899" si="619">IFERROR(AVERAGE(AL836,AV836,BE836),"")</f>
        <v>-0.20337962342023896</v>
      </c>
      <c r="BO836" s="19">
        <f t="shared" ref="BO836:BO899" si="620">IFERROR(AVERAGE(AO836,AW836,AZ836),"")</f>
        <v>0.10457790169572083</v>
      </c>
      <c r="BP836" s="19">
        <f t="shared" ref="BP836:BP899" si="621">IFERROR(AVERAGE(AL836,AX836),"")</f>
        <v>0.3098186768236264</v>
      </c>
      <c r="BQ836" s="19">
        <f t="shared" ref="BQ836:BQ899" si="622">IFERROR(AVERAGE(AL836,AY836,BF836),"")</f>
        <v>-0.15764511800447245</v>
      </c>
      <c r="BR836" s="19">
        <f t="shared" ref="BR836:BR899" si="623">IFERROR(AVERAGE(AL836,BG836,AY836),"")</f>
        <v>-0.13338612261241453</v>
      </c>
      <c r="BS836" s="19">
        <f t="shared" ref="BS836:BS899" si="624">IFERROR(AVERAGE(AL836,AY836,BH836),"")</f>
        <v>-8.5696246722135036E-2</v>
      </c>
      <c r="BT836" s="19">
        <f>IF(AND('[1]Ponderación por derecho'!$B$13&lt;&gt;1,'[1]Ponderación por derecho'!$B$13&lt;&gt;0),"Error ponderación",IFERROR(IF(SUM($BI$1126:$BS$1126)=0,0,SUMPRODUCT($BI$1126:$BS$1126,BI836:BS836)),""))</f>
        <v>8.4683010397064329E-2</v>
      </c>
      <c r="BU836" s="34">
        <f t="shared" ref="BU836:BU899" si="625">MAX(IF(OR(BT836="",BT836=0),0,(BT836-$BT$1126)/(2*$BT$1127)),-1)</f>
        <v>9.0726064623160865E-2</v>
      </c>
      <c r="BV836" s="16">
        <f t="shared" ref="BV836:BV899" si="626">IF(OR(BT836&lt;BT$1126-2*BT$1127,BT836&gt;BT$1126+2*BT$1127),1,0)</f>
        <v>0</v>
      </c>
      <c r="BW836" s="34">
        <f t="shared" si="608"/>
        <v>0.36525962595246186</v>
      </c>
      <c r="BX836" s="34">
        <f t="shared" si="609"/>
        <v>-2.5786618429438333E-2</v>
      </c>
      <c r="BY836" s="34">
        <f t="shared" ref="BY836:BY899" si="627">IFERROR(IF(OR(ISBLANK(AE836),ISNA(AE836)),"",(AE836-BY$1126)/BY$1127),"")</f>
        <v>0.73585719375712888</v>
      </c>
      <c r="BZ836" s="34">
        <f t="shared" ref="BZ836:BZ899" si="628">IFERROR(-AVERAGE(BW836:BY836),"")</f>
        <v>-0.35844340042671746</v>
      </c>
      <c r="CA836" s="19">
        <f t="shared" si="610"/>
        <v>-0.27337450253810353</v>
      </c>
      <c r="CB836" s="16"/>
      <c r="CC836" s="5">
        <f t="shared" si="611"/>
        <v>66075</v>
      </c>
      <c r="CD836" s="6">
        <f t="shared" si="612"/>
        <v>1.2533025326070711E-4</v>
      </c>
      <c r="CE836" s="19">
        <f t="shared" si="584"/>
        <v>1.7917120054988795</v>
      </c>
      <c r="CF836" s="4">
        <f t="shared" si="613"/>
        <v>2.2455571941942402E-4</v>
      </c>
      <c r="CG836" s="3">
        <f>IF('Ponderación por derecho'!$D$20="Error ponderación","",CF836/$CF$1127)</f>
        <v>1.5086027200542369E-4</v>
      </c>
      <c r="CH836" s="39"/>
    </row>
    <row r="837" spans="1:86" ht="18.95" customHeight="1">
      <c r="A837" s="7">
        <v>66088</v>
      </c>
      <c r="B837" s="7" t="s">
        <v>282</v>
      </c>
      <c r="C837" s="7" t="s">
        <v>292</v>
      </c>
      <c r="D837" s="5">
        <v>0</v>
      </c>
      <c r="E837" s="5">
        <v>2266</v>
      </c>
      <c r="F837" s="5">
        <v>62.089790000000001</v>
      </c>
      <c r="G837" s="5">
        <v>53.290059999999997</v>
      </c>
      <c r="H837" s="5">
        <v>66.051839999999999</v>
      </c>
      <c r="I837" s="5">
        <v>19.912790000000001</v>
      </c>
      <c r="J837" s="5">
        <v>9.90442</v>
      </c>
      <c r="K837" s="85">
        <v>4.3937999999999998E-3</v>
      </c>
      <c r="L837" s="85">
        <v>3.1371499999999997E-2</v>
      </c>
      <c r="M837" s="85">
        <v>2.7116000000000001E-2</v>
      </c>
      <c r="N837" s="85">
        <v>3.099E-4</v>
      </c>
      <c r="O837" s="85">
        <v>2.0070000000000001E-2</v>
      </c>
      <c r="P837" s="85">
        <v>4.6126300000000002E-2</v>
      </c>
      <c r="Q837" s="85">
        <v>1.7351999999999999E-2</v>
      </c>
      <c r="R837" s="85">
        <v>3.5040000000000002E-3</v>
      </c>
      <c r="S837" s="85">
        <v>2.5841000000000002E-3</v>
      </c>
      <c r="T837" s="5">
        <v>0.95859870000000003</v>
      </c>
      <c r="U837" s="5">
        <v>0.1597664</v>
      </c>
      <c r="V837" s="5">
        <v>0.78290870000000001</v>
      </c>
      <c r="W837" s="5">
        <v>0.70806800000000003</v>
      </c>
      <c r="X837" s="5">
        <v>0.80520170000000002</v>
      </c>
      <c r="Y837" s="5">
        <v>0.91825900000000005</v>
      </c>
      <c r="Z837" s="5">
        <v>4.62633E-2</v>
      </c>
      <c r="AA837" s="5">
        <v>1.3239199999999999E-3</v>
      </c>
      <c r="AB837" s="5">
        <v>8.8261000000000004E-4</v>
      </c>
      <c r="AC837" s="5">
        <v>0.496</v>
      </c>
      <c r="AD837" s="40">
        <v>0</v>
      </c>
      <c r="AE837" s="19">
        <v>0.84811320000000001</v>
      </c>
      <c r="AF837" s="5">
        <v>1</v>
      </c>
      <c r="AG837" s="5">
        <v>0</v>
      </c>
      <c r="AH837" s="32">
        <v>1</v>
      </c>
      <c r="AI837" s="32">
        <v>0</v>
      </c>
      <c r="AJ837" s="32">
        <v>0</v>
      </c>
      <c r="AK837" s="16"/>
      <c r="AL837" s="34">
        <f t="shared" si="585"/>
        <v>-0.44967908002299389</v>
      </c>
      <c r="AM837" s="34">
        <f t="shared" si="586"/>
        <v>-0.29420343615185091</v>
      </c>
      <c r="AN837" s="34">
        <f t="shared" si="587"/>
        <v>-1.0046279088011303</v>
      </c>
      <c r="AO837" s="34">
        <f t="shared" si="588"/>
        <v>1.8942374265566848E-2</v>
      </c>
      <c r="AP837" s="34">
        <f t="shared" si="589"/>
        <v>-1.1286764216634722</v>
      </c>
      <c r="AQ837" s="34">
        <f t="shared" si="590"/>
        <v>-0.26861101057540948</v>
      </c>
      <c r="AR837" s="34">
        <f t="shared" si="591"/>
        <v>0.48880961075684148</v>
      </c>
      <c r="AS837" s="34">
        <f t="shared" si="592"/>
        <v>-0.53801066390849961</v>
      </c>
      <c r="AT837" s="34">
        <f t="shared" si="593"/>
        <v>-0.14363782500864813</v>
      </c>
      <c r="AU837" s="34">
        <f t="shared" si="594"/>
        <v>7.9936627818821118E-2</v>
      </c>
      <c r="AV837" s="34">
        <f t="shared" si="595"/>
        <v>0.46799999512744817</v>
      </c>
      <c r="AW837" s="34">
        <f t="shared" si="596"/>
        <v>7.4466377599153546E-2</v>
      </c>
      <c r="AX837" s="34">
        <f t="shared" si="597"/>
        <v>-9.0105829125403158E-2</v>
      </c>
      <c r="AY837" s="34">
        <f t="shared" si="598"/>
        <v>-0.10978409400729705</v>
      </c>
      <c r="AZ837" s="34">
        <f t="shared" si="599"/>
        <v>0.28851160174294094</v>
      </c>
      <c r="BA837" s="34">
        <f t="shared" si="600"/>
        <v>-0.43517268290407074</v>
      </c>
      <c r="BB837" s="34">
        <f t="shared" si="601"/>
        <v>-0.42887334668547966</v>
      </c>
      <c r="BC837" s="34">
        <f t="shared" si="602"/>
        <v>0.84582866394118417</v>
      </c>
      <c r="BD837" s="34">
        <f t="shared" si="603"/>
        <v>-2.2239771595179831E-2</v>
      </c>
      <c r="BE837" s="34">
        <f t="shared" si="604"/>
        <v>0.86345875604926747</v>
      </c>
      <c r="BF837" s="34">
        <f t="shared" si="605"/>
        <v>-0.55331208491411743</v>
      </c>
      <c r="BG837" s="34">
        <f t="shared" si="606"/>
        <v>-0.15464570123493396</v>
      </c>
      <c r="BH837" s="34">
        <f t="shared" si="607"/>
        <v>-9.3063419935408578E-2</v>
      </c>
      <c r="BI837" s="19">
        <f t="shared" si="614"/>
        <v>-0.56947053409353687</v>
      </c>
      <c r="BJ837" s="19">
        <f t="shared" si="615"/>
        <v>-7.8089057360163028E-2</v>
      </c>
      <c r="BK837" s="19">
        <f t="shared" si="616"/>
        <v>-4.7287026663436461E-2</v>
      </c>
      <c r="BL837" s="19">
        <f t="shared" si="617"/>
        <v>-0.29665845251582101</v>
      </c>
      <c r="BM837" s="19">
        <f t="shared" si="618"/>
        <v>-0.3569931884799436</v>
      </c>
      <c r="BN837" s="19">
        <f t="shared" si="619"/>
        <v>0.2939265570512406</v>
      </c>
      <c r="BO837" s="19">
        <f t="shared" si="620"/>
        <v>0.12730678453588709</v>
      </c>
      <c r="BP837" s="19">
        <f t="shared" si="621"/>
        <v>-0.26989245457419853</v>
      </c>
      <c r="BQ837" s="19">
        <f t="shared" si="622"/>
        <v>-0.37092508631480275</v>
      </c>
      <c r="BR837" s="19">
        <f t="shared" si="623"/>
        <v>-0.23803629175507499</v>
      </c>
      <c r="BS837" s="19">
        <f t="shared" si="624"/>
        <v>-0.21750886465523314</v>
      </c>
      <c r="BT837" s="19">
        <f>IF(AND('[1]Ponderación por derecho'!$B$13&lt;&gt;1,'[1]Ponderación por derecho'!$B$13&lt;&gt;0),"Error ponderación",IFERROR(IF(SUM($BI$1126:$BS$1126)=0,0,SUMPRODUCT($BI$1126:$BS$1126,BI837:BS837)),""))</f>
        <v>0.13621354791128312</v>
      </c>
      <c r="BU837" s="34">
        <f t="shared" si="625"/>
        <v>0.14278925846639048</v>
      </c>
      <c r="BV837" s="16">
        <f t="shared" si="626"/>
        <v>0</v>
      </c>
      <c r="BW837" s="34">
        <f t="shared" si="608"/>
        <v>-0.23691212198502051</v>
      </c>
      <c r="BX837" s="34">
        <f t="shared" si="609"/>
        <v>-4.9550489627895586E-2</v>
      </c>
      <c r="BY837" s="34">
        <f t="shared" si="627"/>
        <v>0.73585719375712888</v>
      </c>
      <c r="BZ837" s="34">
        <f t="shared" si="628"/>
        <v>-0.14979819404807093</v>
      </c>
      <c r="CA837" s="19">
        <f t="shared" si="610"/>
        <v>-0.11478679841948107</v>
      </c>
      <c r="CB837" s="16"/>
      <c r="CC837" s="5">
        <f t="shared" si="611"/>
        <v>66088</v>
      </c>
      <c r="CD837" s="6">
        <f t="shared" si="612"/>
        <v>3.313866439775523E-4</v>
      </c>
      <c r="CE837" s="19">
        <f t="shared" si="584"/>
        <v>1.7101550301809332</v>
      </c>
      <c r="CF837" s="4">
        <f t="shared" si="613"/>
        <v>5.667225361329891E-4</v>
      </c>
      <c r="CG837" s="3">
        <f>IF('Ponderación por derecho'!$D$20="Error ponderación","",CF837/$CF$1127)</f>
        <v>3.8073363784129434E-4</v>
      </c>
      <c r="CH837" s="39"/>
    </row>
    <row r="838" spans="1:86" ht="18.95" customHeight="1">
      <c r="A838" s="7">
        <v>66170</v>
      </c>
      <c r="B838" s="7" t="s">
        <v>282</v>
      </c>
      <c r="C838" s="7" t="s">
        <v>291</v>
      </c>
      <c r="D838" s="5">
        <v>0</v>
      </c>
      <c r="E838" s="5">
        <v>11874</v>
      </c>
      <c r="F838" s="5">
        <v>33.54025</v>
      </c>
      <c r="G838" s="5">
        <v>35.175229999999999</v>
      </c>
      <c r="H838" s="5">
        <v>61.219970000000004</v>
      </c>
      <c r="I838" s="5">
        <v>13.14874</v>
      </c>
      <c r="J838" s="5">
        <v>3.924372</v>
      </c>
      <c r="K838" s="85">
        <v>1.76551E-2</v>
      </c>
      <c r="L838" s="85">
        <v>9.0588000000000005E-3</v>
      </c>
      <c r="M838" s="85">
        <v>0.1177585</v>
      </c>
      <c r="N838" s="85">
        <v>3.6329999999999999E-4</v>
      </c>
      <c r="O838" s="85">
        <v>4.9196999999999999E-3</v>
      </c>
      <c r="P838" s="85">
        <v>3.70126E-2</v>
      </c>
      <c r="Q838" s="85">
        <v>3.9849999999999998E-4</v>
      </c>
      <c r="R838" s="85">
        <v>1.2432000000000001E-3</v>
      </c>
      <c r="S838" s="85">
        <v>1.6880000000000001E-4</v>
      </c>
      <c r="T838" s="5">
        <v>0.77298650000000002</v>
      </c>
      <c r="U838" s="5">
        <v>0.24429790000000001</v>
      </c>
      <c r="V838" s="5">
        <v>0.81593009999999999</v>
      </c>
      <c r="W838" s="5">
        <v>0.64424440000000005</v>
      </c>
      <c r="X838" s="5">
        <v>0.81450460000000002</v>
      </c>
      <c r="Y838" s="5">
        <v>0.85682460000000005</v>
      </c>
      <c r="Z838" s="5">
        <v>2.4707400000000001E-2</v>
      </c>
      <c r="AA838" s="5">
        <v>1.6844000000000001E-4</v>
      </c>
      <c r="AB838" s="5">
        <v>5.0531000000000003E-4</v>
      </c>
      <c r="AC838" s="5">
        <v>0.61180000000000001</v>
      </c>
      <c r="AD838" s="40">
        <v>150997.47347145024</v>
      </c>
      <c r="AE838" s="19">
        <v>0.84811320000000001</v>
      </c>
      <c r="AF838" s="5">
        <v>1</v>
      </c>
      <c r="AG838" s="5">
        <v>0</v>
      </c>
      <c r="AH838" s="32">
        <v>1</v>
      </c>
      <c r="AI838" s="32">
        <v>0</v>
      </c>
      <c r="AJ838" s="32">
        <v>1</v>
      </c>
      <c r="AK838" s="16"/>
      <c r="AL838" s="34">
        <f t="shared" si="585"/>
        <v>-2.1924257416084942</v>
      </c>
      <c r="AM838" s="34">
        <f t="shared" si="586"/>
        <v>-2.113854764606955</v>
      </c>
      <c r="AN838" s="34">
        <f t="shared" si="587"/>
        <v>-1.5856299233447384</v>
      </c>
      <c r="AO838" s="34">
        <f t="shared" si="588"/>
        <v>-0.58478615870029216</v>
      </c>
      <c r="AP838" s="34">
        <f t="shared" si="589"/>
        <v>-1.5803486061659635</v>
      </c>
      <c r="AQ838" s="34">
        <f t="shared" si="590"/>
        <v>0.10652503305168047</v>
      </c>
      <c r="AR838" s="34">
        <f t="shared" si="591"/>
        <v>-0.29208095501511805</v>
      </c>
      <c r="AS838" s="34">
        <f t="shared" si="592"/>
        <v>0.87230878099299558</v>
      </c>
      <c r="AT838" s="34">
        <f t="shared" si="593"/>
        <v>-0.14241251499658711</v>
      </c>
      <c r="AU838" s="34">
        <f t="shared" si="594"/>
        <v>-0.30494696018053485</v>
      </c>
      <c r="AV838" s="34">
        <f t="shared" si="595"/>
        <v>0.24734152654061364</v>
      </c>
      <c r="AW838" s="34">
        <f t="shared" si="596"/>
        <v>-0.40048700133853338</v>
      </c>
      <c r="AX838" s="34">
        <f t="shared" si="597"/>
        <v>-0.1623056264799444</v>
      </c>
      <c r="AY838" s="34">
        <f t="shared" si="598"/>
        <v>-0.20356040756459182</v>
      </c>
      <c r="AZ838" s="34">
        <f t="shared" si="599"/>
        <v>-2.9360105371411778</v>
      </c>
      <c r="BA838" s="34">
        <f t="shared" si="600"/>
        <v>0.36833822800303428</v>
      </c>
      <c r="BB838" s="34">
        <f t="shared" si="601"/>
        <v>0.38110962425939604</v>
      </c>
      <c r="BC838" s="34">
        <f t="shared" si="602"/>
        <v>0.13309414116581147</v>
      </c>
      <c r="BD838" s="34">
        <f t="shared" si="603"/>
        <v>8.9249507309500486E-2</v>
      </c>
      <c r="BE838" s="34">
        <f t="shared" si="604"/>
        <v>-7.58793934319585E-2</v>
      </c>
      <c r="BF838" s="34">
        <f t="shared" si="605"/>
        <v>-0.76897110291806148</v>
      </c>
      <c r="BG838" s="34">
        <f t="shared" si="606"/>
        <v>-0.24496732653506831</v>
      </c>
      <c r="BH838" s="34">
        <f t="shared" si="607"/>
        <v>-0.10246841414284365</v>
      </c>
      <c r="BI838" s="19">
        <f t="shared" si="614"/>
        <v>-0.37025555409667454</v>
      </c>
      <c r="BJ838" s="19">
        <f t="shared" si="615"/>
        <v>-0.67494203178755896</v>
      </c>
      <c r="BK838" s="19">
        <f t="shared" si="616"/>
        <v>-0.39567427314989573</v>
      </c>
      <c r="BL838" s="19">
        <f t="shared" si="617"/>
        <v>-1.1674191283025406</v>
      </c>
      <c r="BM838" s="19">
        <f t="shared" si="618"/>
        <v>-0.59868201967899926</v>
      </c>
      <c r="BN838" s="19">
        <f t="shared" si="619"/>
        <v>-0.67365453616661297</v>
      </c>
      <c r="BO838" s="19">
        <f t="shared" si="620"/>
        <v>-1.3070945657266677</v>
      </c>
      <c r="BP838" s="19">
        <f t="shared" si="621"/>
        <v>-1.1773656840442193</v>
      </c>
      <c r="BQ838" s="19">
        <f t="shared" si="622"/>
        <v>-1.054985750697049</v>
      </c>
      <c r="BR838" s="19">
        <f t="shared" si="623"/>
        <v>-0.8803178252360514</v>
      </c>
      <c r="BS838" s="19">
        <f t="shared" si="624"/>
        <v>-0.83281818777197658</v>
      </c>
      <c r="BT838" s="19">
        <f>IF(AND('[1]Ponderación por derecho'!$B$13&lt;&gt;1,'[1]Ponderación por derecho'!$B$13&lt;&gt;0),"Error ponderación",IFERROR(IF(SUM($BI$1126:$BS$1126)=0,0,SUMPRODUCT($BI$1126:$BS$1126,BI838:BS838)),""))</f>
        <v>-0.99063205007082955</v>
      </c>
      <c r="BU838" s="34">
        <f t="shared" si="625"/>
        <v>-0.99570421800753039</v>
      </c>
      <c r="BV838" s="16">
        <f t="shared" si="626"/>
        <v>0</v>
      </c>
      <c r="BW838" s="34">
        <f t="shared" si="608"/>
        <v>1.4393255802063381</v>
      </c>
      <c r="BX838" s="34">
        <f t="shared" si="609"/>
        <v>-4.1049067750343192E-2</v>
      </c>
      <c r="BY838" s="34">
        <f t="shared" si="627"/>
        <v>0.73585719375712888</v>
      </c>
      <c r="BZ838" s="34">
        <f t="shared" si="628"/>
        <v>-0.71137790207104123</v>
      </c>
      <c r="CA838" s="19">
        <f t="shared" si="610"/>
        <v>-0.54163406762222988</v>
      </c>
      <c r="CB838" s="16"/>
      <c r="CC838" s="5">
        <f t="shared" si="611"/>
        <v>66170</v>
      </c>
      <c r="CD838" s="6">
        <f t="shared" si="612"/>
        <v>1.736489413322796E-3</v>
      </c>
      <c r="CE838" s="19">
        <f t="shared" si="584"/>
        <v>0.11695614550569719</v>
      </c>
      <c r="CF838" s="4">
        <f t="shared" si="613"/>
        <v>2.0309310849368368E-4</v>
      </c>
      <c r="CG838" s="3">
        <f>IF('Ponderación por derecho'!$D$20="Error ponderación","",CF838/$CF$1127)</f>
        <v>1.3644133255211091E-4</v>
      </c>
      <c r="CH838" s="39"/>
    </row>
    <row r="839" spans="1:86" ht="18.95" customHeight="1">
      <c r="A839" s="7">
        <v>66318</v>
      </c>
      <c r="B839" s="7" t="s">
        <v>282</v>
      </c>
      <c r="C839" s="7" t="s">
        <v>290</v>
      </c>
      <c r="D839" s="5">
        <v>0</v>
      </c>
      <c r="E839" s="5">
        <v>2597</v>
      </c>
      <c r="F839" s="5">
        <v>63.046219999999998</v>
      </c>
      <c r="G839" s="5">
        <v>52.425139999999999</v>
      </c>
      <c r="H839" s="5">
        <v>69.698099999999997</v>
      </c>
      <c r="I839" s="5">
        <v>22.680029999999999</v>
      </c>
      <c r="J839" s="5">
        <v>11.160600000000001</v>
      </c>
      <c r="K839" s="85">
        <v>1.05687E-2</v>
      </c>
      <c r="L839" s="85">
        <v>8.0304999999999994E-3</v>
      </c>
      <c r="M839" s="85">
        <v>0.1014202</v>
      </c>
      <c r="N839" s="85">
        <v>4.2499999999999998E-4</v>
      </c>
      <c r="O839" s="85">
        <v>4.0051000000000002E-3</v>
      </c>
      <c r="P839" s="85">
        <v>2.7559E-2</v>
      </c>
      <c r="Q839" s="85">
        <v>7.3400000000000002E-3</v>
      </c>
      <c r="R839" s="85">
        <v>9.4200000000000002E-4</v>
      </c>
      <c r="S839" s="85">
        <v>6.9099999999999999E-4</v>
      </c>
      <c r="T839" s="5">
        <v>0.94678680000000004</v>
      </c>
      <c r="U839" s="5">
        <v>0.15882109999999999</v>
      </c>
      <c r="V839" s="5">
        <v>0.80147360000000001</v>
      </c>
      <c r="W839" s="5">
        <v>0.6500205</v>
      </c>
      <c r="X839" s="5">
        <v>0.74539500000000003</v>
      </c>
      <c r="Y839" s="5">
        <v>0.84690949999999998</v>
      </c>
      <c r="Z839" s="5">
        <v>3.05343E-2</v>
      </c>
      <c r="AA839" s="5">
        <v>1.15518E-3</v>
      </c>
      <c r="AB839" s="5">
        <v>2.31036E-3</v>
      </c>
      <c r="AC839" s="5">
        <v>0.45950000000000002</v>
      </c>
      <c r="AD839" s="40">
        <v>158881.40161725067</v>
      </c>
      <c r="AE839" s="19">
        <v>0.84811320000000001</v>
      </c>
      <c r="AF839" s="5">
        <v>0</v>
      </c>
      <c r="AG839" s="5">
        <v>0</v>
      </c>
      <c r="AH839" s="32">
        <v>1</v>
      </c>
      <c r="AI839" s="32">
        <v>0</v>
      </c>
      <c r="AJ839" s="32">
        <v>1</v>
      </c>
      <c r="AK839" s="16"/>
      <c r="AL839" s="34">
        <f t="shared" si="585"/>
        <v>-0.39129582097432919</v>
      </c>
      <c r="AM839" s="34">
        <f t="shared" si="586"/>
        <v>-0.38108544536791228</v>
      </c>
      <c r="AN839" s="34">
        <f t="shared" si="587"/>
        <v>-0.56618804896430164</v>
      </c>
      <c r="AO839" s="34">
        <f t="shared" si="588"/>
        <v>0.26593371016113854</v>
      </c>
      <c r="AP839" s="34">
        <f t="shared" si="589"/>
        <v>-1.0337973229123685</v>
      </c>
      <c r="AQ839" s="34">
        <f t="shared" si="590"/>
        <v>-9.3935258138399688E-2</v>
      </c>
      <c r="AR839" s="34">
        <f t="shared" si="591"/>
        <v>-0.3280689694097591</v>
      </c>
      <c r="AS839" s="34">
        <f t="shared" si="592"/>
        <v>0.61809886636537503</v>
      </c>
      <c r="AT839" s="34">
        <f t="shared" si="593"/>
        <v>-0.14099675417740798</v>
      </c>
      <c r="AU839" s="34">
        <f t="shared" si="594"/>
        <v>-0.32818178256584801</v>
      </c>
      <c r="AV839" s="34">
        <f t="shared" si="595"/>
        <v>1.8453489998649559E-2</v>
      </c>
      <c r="AW839" s="34">
        <f t="shared" si="596"/>
        <v>-0.20602043809814324</v>
      </c>
      <c r="AX839" s="34">
        <f t="shared" si="597"/>
        <v>-0.1719246016052044</v>
      </c>
      <c r="AY839" s="34">
        <f t="shared" si="598"/>
        <v>-0.18328549722648918</v>
      </c>
      <c r="AZ839" s="34">
        <f t="shared" si="599"/>
        <v>8.3311011198325444E-2</v>
      </c>
      <c r="BA839" s="34">
        <f t="shared" si="600"/>
        <v>-0.44415819557189867</v>
      </c>
      <c r="BB839" s="34">
        <f t="shared" si="601"/>
        <v>2.6505675926963439E-2</v>
      </c>
      <c r="BC839" s="34">
        <f t="shared" si="602"/>
        <v>0.19759733241486035</v>
      </c>
      <c r="BD839" s="34">
        <f t="shared" si="603"/>
        <v>-0.73898464219128868</v>
      </c>
      <c r="BE839" s="34">
        <f t="shared" si="604"/>
        <v>-0.22748226879041183</v>
      </c>
      <c r="BF839" s="34">
        <f t="shared" si="605"/>
        <v>-0.71067506647294987</v>
      </c>
      <c r="BG839" s="34">
        <f t="shared" si="606"/>
        <v>-0.16783577899754748</v>
      </c>
      <c r="BH839" s="34">
        <f t="shared" si="607"/>
        <v>-5.7473755266271513E-2</v>
      </c>
      <c r="BI839" s="19">
        <f t="shared" si="614"/>
        <v>-0.36809383422486669</v>
      </c>
      <c r="BJ839" s="19">
        <f t="shared" si="615"/>
        <v>-0.22754957961690267</v>
      </c>
      <c r="BK839" s="19">
        <f t="shared" si="616"/>
        <v>0.14146679260196873</v>
      </c>
      <c r="BL839" s="19">
        <f t="shared" si="617"/>
        <v>-0.26614628757586856</v>
      </c>
      <c r="BM839" s="19">
        <f t="shared" si="618"/>
        <v>-0.70032124922316841</v>
      </c>
      <c r="BN839" s="19">
        <f t="shared" si="619"/>
        <v>-0.20010819992203052</v>
      </c>
      <c r="BO839" s="19">
        <f t="shared" si="620"/>
        <v>4.7741427753773581E-2</v>
      </c>
      <c r="BP839" s="19">
        <f t="shared" si="621"/>
        <v>-0.28161021128976682</v>
      </c>
      <c r="BQ839" s="19">
        <f t="shared" si="622"/>
        <v>-0.42841879489125612</v>
      </c>
      <c r="BR839" s="19">
        <f t="shared" si="623"/>
        <v>-0.24747236573278864</v>
      </c>
      <c r="BS839" s="19">
        <f t="shared" si="624"/>
        <v>-0.21068502448902995</v>
      </c>
      <c r="BT839" s="19">
        <f>IF(AND('[1]Ponderación por derecho'!$B$13&lt;&gt;1,'[1]Ponderación por derecho'!$B$13&lt;&gt;0),"Error ponderación",IFERROR(IF(SUM($BI$1126:$BS$1126)=0,0,SUMPRODUCT($BI$1126:$BS$1126,BI839:BS839)),""))</f>
        <v>-8.1671662023102901E-2</v>
      </c>
      <c r="BU839" s="34">
        <f t="shared" si="625"/>
        <v>-7.7348168147035282E-2</v>
      </c>
      <c r="BV839" s="16">
        <f t="shared" si="626"/>
        <v>0</v>
      </c>
      <c r="BW839" s="34">
        <f t="shared" si="608"/>
        <v>-0.7652599296705519</v>
      </c>
      <c r="BX839" s="34">
        <f t="shared" si="609"/>
        <v>-4.0605188805359183E-2</v>
      </c>
      <c r="BY839" s="34">
        <f t="shared" si="627"/>
        <v>0.73585719375712888</v>
      </c>
      <c r="BZ839" s="34">
        <f t="shared" si="628"/>
        <v>2.3335974906260753E-2</v>
      </c>
      <c r="CA839" s="19">
        <f t="shared" si="610"/>
        <v>1.6809564782483178E-2</v>
      </c>
      <c r="CB839" s="16"/>
      <c r="CC839" s="5">
        <f t="shared" si="611"/>
        <v>66318</v>
      </c>
      <c r="CD839" s="6">
        <f t="shared" si="612"/>
        <v>3.7979307785070756E-4</v>
      </c>
      <c r="CE839" s="19">
        <f t="shared" si="584"/>
        <v>1.5961409555011785</v>
      </c>
      <c r="CF839" s="4">
        <f t="shared" si="613"/>
        <v>6.0620328617336185E-4</v>
      </c>
      <c r="CG839" s="3">
        <f>IF('Ponderación por derecho'!$D$20="Error ponderación","",CF839/$CF$1127)</f>
        <v>4.0725746322177393E-4</v>
      </c>
      <c r="CH839" s="39"/>
    </row>
    <row r="840" spans="1:86" ht="18.95" customHeight="1">
      <c r="A840" s="7">
        <v>66383</v>
      </c>
      <c r="B840" s="7" t="s">
        <v>282</v>
      </c>
      <c r="C840" s="7" t="s">
        <v>289</v>
      </c>
      <c r="D840" s="5">
        <v>0</v>
      </c>
      <c r="E840" s="5">
        <v>1038</v>
      </c>
      <c r="F840" s="5">
        <v>67.880030000000005</v>
      </c>
      <c r="G840" s="5">
        <v>56.606819999999999</v>
      </c>
      <c r="H840" s="5">
        <v>63.69706</v>
      </c>
      <c r="I840" s="5">
        <v>25.52946</v>
      </c>
      <c r="J840" s="5">
        <v>16.104970000000002</v>
      </c>
      <c r="K840" s="85">
        <v>5.6414000000000004E-3</v>
      </c>
      <c r="L840" s="85">
        <v>1.7426500000000001E-2</v>
      </c>
      <c r="M840" s="85">
        <v>0.25650479999999998</v>
      </c>
      <c r="N840" s="85">
        <v>0</v>
      </c>
      <c r="O840" s="85">
        <v>8.8918999999999995E-3</v>
      </c>
      <c r="P840" s="85">
        <v>3.2535099999999997E-2</v>
      </c>
      <c r="Q840" s="85">
        <v>1.7616199999999999E-2</v>
      </c>
      <c r="R840" s="85">
        <v>1.7776000000000001E-3</v>
      </c>
      <c r="S840" s="85">
        <v>2.9889000000000001E-3</v>
      </c>
      <c r="T840" s="5">
        <v>0.92236019999999996</v>
      </c>
      <c r="U840" s="5">
        <v>0.1501035</v>
      </c>
      <c r="V840" s="5">
        <v>0.79296060000000002</v>
      </c>
      <c r="W840" s="5">
        <v>0.56935820000000004</v>
      </c>
      <c r="X840" s="5">
        <v>0.74430640000000003</v>
      </c>
      <c r="Y840" s="5">
        <v>0.91821940000000002</v>
      </c>
      <c r="Z840" s="5">
        <v>0.1209213</v>
      </c>
      <c r="AA840" s="5">
        <v>0</v>
      </c>
      <c r="AB840" s="5">
        <v>0</v>
      </c>
      <c r="AC840" s="5">
        <v>0.51839999999999997</v>
      </c>
      <c r="AD840" s="40">
        <v>417159.82658959535</v>
      </c>
      <c r="AE840" s="19">
        <v>0.84811320000000001</v>
      </c>
      <c r="AF840" s="5">
        <v>1</v>
      </c>
      <c r="AG840" s="5">
        <v>0</v>
      </c>
      <c r="AH840" s="32">
        <v>1</v>
      </c>
      <c r="AI840" s="32">
        <v>0</v>
      </c>
      <c r="AJ840" s="32">
        <v>0</v>
      </c>
      <c r="AK840" s="16"/>
      <c r="AL840" s="34">
        <f t="shared" si="585"/>
        <v>-9.622604961413847E-2</v>
      </c>
      <c r="AM840" s="34">
        <f t="shared" si="586"/>
        <v>3.8968155310324278E-2</v>
      </c>
      <c r="AN840" s="34">
        <f t="shared" si="587"/>
        <v>-1.2877754114878743</v>
      </c>
      <c r="AO840" s="34">
        <f t="shared" si="588"/>
        <v>0.5202609540000972</v>
      </c>
      <c r="AP840" s="34">
        <f t="shared" si="589"/>
        <v>-0.66034975210882596</v>
      </c>
      <c r="AQ840" s="34">
        <f t="shared" si="590"/>
        <v>-0.23331886515760292</v>
      </c>
      <c r="AR840" s="34">
        <f t="shared" si="591"/>
        <v>7.6831859184243415E-4</v>
      </c>
      <c r="AS840" s="34">
        <f t="shared" si="592"/>
        <v>3.0310820363438111</v>
      </c>
      <c r="AT840" s="34">
        <f t="shared" si="593"/>
        <v>-0.15074875333706975</v>
      </c>
      <c r="AU840" s="34">
        <f t="shared" si="594"/>
        <v>-0.20403578427965882</v>
      </c>
      <c r="AV840" s="34">
        <f t="shared" si="595"/>
        <v>0.13893349323936915</v>
      </c>
      <c r="AW840" s="34">
        <f t="shared" si="596"/>
        <v>8.1867957374146122E-2</v>
      </c>
      <c r="AX840" s="34">
        <f t="shared" si="597"/>
        <v>-0.14523929079953621</v>
      </c>
      <c r="AY840" s="34">
        <f t="shared" si="598"/>
        <v>-9.406735003015429E-2</v>
      </c>
      <c r="AZ840" s="34">
        <f t="shared" si="599"/>
        <v>-0.34103670127783214</v>
      </c>
      <c r="BA840" s="34">
        <f t="shared" si="600"/>
        <v>-0.52702300593163165</v>
      </c>
      <c r="BB840" s="34">
        <f t="shared" si="601"/>
        <v>-0.18230997185458808</v>
      </c>
      <c r="BC840" s="34">
        <f t="shared" si="602"/>
        <v>-0.70317927524224355</v>
      </c>
      <c r="BD840" s="34">
        <f t="shared" si="603"/>
        <v>-0.75203081370937819</v>
      </c>
      <c r="BE840" s="34">
        <f t="shared" si="604"/>
        <v>0.86285326806990281</v>
      </c>
      <c r="BF840" s="34">
        <f t="shared" si="605"/>
        <v>0.19361432345382182</v>
      </c>
      <c r="BG840" s="34">
        <f t="shared" si="606"/>
        <v>-0.258133953880894</v>
      </c>
      <c r="BH840" s="34">
        <f t="shared" si="607"/>
        <v>-0.11506432621005545</v>
      </c>
      <c r="BI840" s="19">
        <f t="shared" si="614"/>
        <v>-0.68270576085903623</v>
      </c>
      <c r="BJ840" s="19">
        <f t="shared" si="615"/>
        <v>-4.7524499317473788E-2</v>
      </c>
      <c r="BK840" s="19">
        <f t="shared" si="616"/>
        <v>0.74389223716247643</v>
      </c>
      <c r="BL840" s="19">
        <f t="shared" si="617"/>
        <v>-0.12348740147560411</v>
      </c>
      <c r="BM840" s="19">
        <f t="shared" si="618"/>
        <v>-0.53880545003262093</v>
      </c>
      <c r="BN840" s="19">
        <f t="shared" si="619"/>
        <v>0.30185357056504453</v>
      </c>
      <c r="BO840" s="19">
        <f t="shared" si="620"/>
        <v>8.7030736698803721E-2</v>
      </c>
      <c r="BP840" s="19">
        <f t="shared" si="621"/>
        <v>-0.12073267020683734</v>
      </c>
      <c r="BQ840" s="19">
        <f t="shared" si="622"/>
        <v>1.1069746031763528E-3</v>
      </c>
      <c r="BR840" s="19">
        <f t="shared" si="623"/>
        <v>-0.1494757845083956</v>
      </c>
      <c r="BS840" s="19">
        <f t="shared" si="624"/>
        <v>-0.10178590861811608</v>
      </c>
      <c r="BT840" s="19">
        <f>IF(AND('[1]Ponderación por derecho'!$B$13&lt;&gt;1,'[1]Ponderación por derecho'!$B$13&lt;&gt;0),"Error ponderación",IFERROR(IF(SUM($BI$1126:$BS$1126)=0,0,SUMPRODUCT($BI$1126:$BS$1126,BI840:BS840)),""))</f>
        <v>0.12456653965542044</v>
      </c>
      <c r="BU840" s="34">
        <f t="shared" si="625"/>
        <v>0.13102185843972949</v>
      </c>
      <c r="BV840" s="16">
        <f t="shared" si="626"/>
        <v>0</v>
      </c>
      <c r="BW840" s="34">
        <f t="shared" si="608"/>
        <v>8.7334203827469883E-2</v>
      </c>
      <c r="BX840" s="34">
        <f t="shared" si="609"/>
        <v>-2.606366170507414E-2</v>
      </c>
      <c r="BY840" s="34">
        <f t="shared" si="627"/>
        <v>0.73585719375712888</v>
      </c>
      <c r="BZ840" s="34">
        <f t="shared" si="628"/>
        <v>-0.26570924529317486</v>
      </c>
      <c r="CA840" s="19">
        <f t="shared" si="610"/>
        <v>-0.2028888344929938</v>
      </c>
      <c r="CB840" s="16"/>
      <c r="CC840" s="5">
        <f t="shared" si="611"/>
        <v>66383</v>
      </c>
      <c r="CD840" s="6">
        <f t="shared" si="612"/>
        <v>1.5180023673817266E-4</v>
      </c>
      <c r="CE840" s="19">
        <f t="shared" si="584"/>
        <v>1.5443010357341906</v>
      </c>
      <c r="CF840" s="4">
        <f t="shared" si="613"/>
        <v>2.3442526281945537E-4</v>
      </c>
      <c r="CG840" s="3">
        <f>IF('Ponderación por derecho'!$D$20="Error ponderación","",CF840/$CF$1127)</f>
        <v>1.5749079562667718E-4</v>
      </c>
      <c r="CH840" s="39"/>
    </row>
    <row r="841" spans="1:86" ht="18.95" customHeight="1">
      <c r="A841" s="7">
        <v>66400</v>
      </c>
      <c r="B841" s="7" t="s">
        <v>282</v>
      </c>
      <c r="C841" s="7" t="s">
        <v>288</v>
      </c>
      <c r="D841" s="5">
        <v>0</v>
      </c>
      <c r="E841" s="5">
        <v>3577</v>
      </c>
      <c r="F841" s="5">
        <v>48.29318</v>
      </c>
      <c r="G841" s="5">
        <v>48.962809999999998</v>
      </c>
      <c r="H841" s="5">
        <v>65.869979999999998</v>
      </c>
      <c r="I841" s="5">
        <v>12.67507</v>
      </c>
      <c r="J841" s="5">
        <v>5.1872720000000001</v>
      </c>
      <c r="K841" s="85">
        <v>1.38605E-2</v>
      </c>
      <c r="L841" s="85">
        <v>1.0806899999999999E-2</v>
      </c>
      <c r="M841" s="85">
        <v>0.1125433</v>
      </c>
      <c r="N841" s="85">
        <v>3.927E-4</v>
      </c>
      <c r="O841" s="85">
        <v>7.1098000000000003E-3</v>
      </c>
      <c r="P841" s="85">
        <v>4.4626899999999997E-2</v>
      </c>
      <c r="Q841" s="85">
        <v>1.0969E-3</v>
      </c>
      <c r="R841" s="85">
        <v>3.0249000000000001E-3</v>
      </c>
      <c r="S841" s="85">
        <v>1.5080000000000001E-4</v>
      </c>
      <c r="T841" s="5">
        <v>0.89158820000000005</v>
      </c>
      <c r="U841" s="5">
        <v>0.21044640000000001</v>
      </c>
      <c r="V841" s="5">
        <v>0.79744910000000002</v>
      </c>
      <c r="W841" s="5">
        <v>0.69055569999999999</v>
      </c>
      <c r="X841" s="5">
        <v>0.88946250000000004</v>
      </c>
      <c r="Y841" s="5">
        <v>0.87579720000000005</v>
      </c>
      <c r="Z841" s="5">
        <v>2.76753E-2</v>
      </c>
      <c r="AA841" s="5">
        <v>0</v>
      </c>
      <c r="AB841" s="5">
        <v>2.7955999999999999E-4</v>
      </c>
      <c r="AC841" s="5">
        <v>0.53949999999999998</v>
      </c>
      <c r="AD841" s="40">
        <v>235932.06597707575</v>
      </c>
      <c r="AE841" s="19">
        <v>0.84811320000000001</v>
      </c>
      <c r="AF841" s="5">
        <v>1</v>
      </c>
      <c r="AG841" s="5">
        <v>0</v>
      </c>
      <c r="AH841" s="32">
        <v>1</v>
      </c>
      <c r="AI841" s="32">
        <v>0</v>
      </c>
      <c r="AJ841" s="32">
        <v>1</v>
      </c>
      <c r="AK841" s="16"/>
      <c r="AL841" s="34">
        <f t="shared" si="585"/>
        <v>-1.2918641386508083</v>
      </c>
      <c r="AM841" s="34">
        <f t="shared" si="586"/>
        <v>-0.72887967716859514</v>
      </c>
      <c r="AN841" s="34">
        <f t="shared" si="587"/>
        <v>-1.0264954313886381</v>
      </c>
      <c r="AO841" s="34">
        <f t="shared" si="588"/>
        <v>-0.627063802155018</v>
      </c>
      <c r="AP841" s="34">
        <f t="shared" si="589"/>
        <v>-1.4849619467598523</v>
      </c>
      <c r="AQ841" s="34">
        <f t="shared" si="590"/>
        <v>-8.1672312210005424E-4</v>
      </c>
      <c r="AR841" s="34">
        <f t="shared" si="591"/>
        <v>-0.23090168052005641</v>
      </c>
      <c r="AS841" s="34">
        <f t="shared" si="592"/>
        <v>0.79116474845803375</v>
      </c>
      <c r="AT841" s="34">
        <f t="shared" si="593"/>
        <v>-0.14173790611354228</v>
      </c>
      <c r="AU841" s="34">
        <f t="shared" si="594"/>
        <v>-0.24930888396571468</v>
      </c>
      <c r="AV841" s="34">
        <f t="shared" si="595"/>
        <v>0.43169692307119212</v>
      </c>
      <c r="AW841" s="34">
        <f t="shared" si="596"/>
        <v>-0.38092128099464684</v>
      </c>
      <c r="AX841" s="34">
        <f t="shared" si="597"/>
        <v>-0.10540613119217629</v>
      </c>
      <c r="AY841" s="34">
        <f t="shared" si="598"/>
        <v>-0.20425927463867424</v>
      </c>
      <c r="AZ841" s="34">
        <f t="shared" si="599"/>
        <v>-0.8756189930546755</v>
      </c>
      <c r="BA841" s="34">
        <f t="shared" si="600"/>
        <v>4.6564101191468567E-2</v>
      </c>
      <c r="BB841" s="34">
        <f t="shared" si="601"/>
        <v>-7.2211412584354776E-2</v>
      </c>
      <c r="BC841" s="34">
        <f t="shared" si="602"/>
        <v>0.65026431496683623</v>
      </c>
      <c r="BD841" s="34">
        <f t="shared" si="603"/>
        <v>0.98757177447448519</v>
      </c>
      <c r="BE841" s="34">
        <f t="shared" si="604"/>
        <v>0.21421356710558259</v>
      </c>
      <c r="BF841" s="34">
        <f t="shared" si="605"/>
        <v>-0.7392783320509716</v>
      </c>
      <c r="BG841" s="34">
        <f t="shared" si="606"/>
        <v>-0.258133953880894</v>
      </c>
      <c r="BH841" s="34">
        <f t="shared" si="607"/>
        <v>-0.10809570659534422</v>
      </c>
      <c r="BI841" s="19">
        <f t="shared" si="614"/>
        <v>-0.32691601777308987</v>
      </c>
      <c r="BJ841" s="19">
        <f t="shared" si="615"/>
        <v>-0.34399759009100211</v>
      </c>
      <c r="BK841" s="19">
        <f t="shared" si="616"/>
        <v>4.9854974924687233E-2</v>
      </c>
      <c r="BL841" s="19">
        <f t="shared" si="617"/>
        <v>-0.71680102238217525</v>
      </c>
      <c r="BM841" s="19">
        <f t="shared" si="618"/>
        <v>-0.24889968541702726</v>
      </c>
      <c r="BN841" s="19">
        <f t="shared" si="619"/>
        <v>-0.21531788282467787</v>
      </c>
      <c r="BO841" s="19">
        <f t="shared" si="620"/>
        <v>-0.62786802540144671</v>
      </c>
      <c r="BP841" s="19">
        <f t="shared" si="621"/>
        <v>-0.69863513492149232</v>
      </c>
      <c r="BQ841" s="19">
        <f t="shared" si="622"/>
        <v>-0.7451339151134847</v>
      </c>
      <c r="BR841" s="19">
        <f t="shared" si="623"/>
        <v>-0.5847524557234588</v>
      </c>
      <c r="BS841" s="19">
        <f t="shared" si="624"/>
        <v>-0.53473970662827564</v>
      </c>
      <c r="BT841" s="19">
        <f>IF(AND('[1]Ponderación por derecho'!$B$13&lt;&gt;1,'[1]Ponderación por derecho'!$B$13&lt;&gt;0),"Error ponderación",IFERROR(IF(SUM($BI$1126:$BS$1126)=0,0,SUMPRODUCT($BI$1126:$BS$1126,BI841:BS841)),""))</f>
        <v>-0.44732889556632716</v>
      </c>
      <c r="BU841" s="34">
        <f t="shared" si="625"/>
        <v>-0.44678509522909859</v>
      </c>
      <c r="BV841" s="16">
        <f t="shared" si="626"/>
        <v>0</v>
      </c>
      <c r="BW841" s="34">
        <f t="shared" si="608"/>
        <v>0.39276266251691438</v>
      </c>
      <c r="BX841" s="34">
        <f t="shared" si="609"/>
        <v>-3.6267101626752091E-2</v>
      </c>
      <c r="BY841" s="34">
        <f t="shared" si="627"/>
        <v>0.73585719375712888</v>
      </c>
      <c r="BZ841" s="34">
        <f t="shared" si="628"/>
        <v>-0.36411758488243046</v>
      </c>
      <c r="CA841" s="19">
        <f t="shared" si="610"/>
        <v>-0.27768735448996701</v>
      </c>
      <c r="CB841" s="16"/>
      <c r="CC841" s="5">
        <f t="shared" si="611"/>
        <v>66400</v>
      </c>
      <c r="CD841" s="6">
        <f t="shared" si="612"/>
        <v>5.231112204358802E-4</v>
      </c>
      <c r="CE841" s="19">
        <f t="shared" ref="CE841:CE904" si="629">(1+Necesidad*BU841)*(1+CTerritorial*CA841)*(1+PlanesRR*AF841)*(1+SRC*AG841)*(1+ZMRT*AH841)*(1+Priorizado*AI841)*(1+Afro*AJ841)</f>
        <v>0.98528577313800536</v>
      </c>
      <c r="CF841" s="4">
        <f t="shared" si="613"/>
        <v>5.1541404326433174E-4</v>
      </c>
      <c r="CG841" s="3">
        <f>IF('Ponderación por derecho'!$D$20="Error ponderación","",CF841/$CF$1127)</f>
        <v>3.4626373785225648E-4</v>
      </c>
      <c r="CH841" s="39"/>
    </row>
    <row r="842" spans="1:86" ht="18.95" customHeight="1">
      <c r="A842" s="7">
        <v>66440</v>
      </c>
      <c r="B842" s="7" t="s">
        <v>282</v>
      </c>
      <c r="C842" s="7" t="s">
        <v>287</v>
      </c>
      <c r="D842" s="5">
        <v>0</v>
      </c>
      <c r="E842" s="5">
        <v>1234</v>
      </c>
      <c r="F842" s="5">
        <v>61.518949999999997</v>
      </c>
      <c r="G842" s="5">
        <v>54.526119999999999</v>
      </c>
      <c r="H842" s="5">
        <v>70.467259999999996</v>
      </c>
      <c r="I842" s="5">
        <v>14.68638</v>
      </c>
      <c r="J842" s="5">
        <v>15.884600000000001</v>
      </c>
      <c r="K842" s="85">
        <v>1.7738400000000001E-2</v>
      </c>
      <c r="L842" s="85">
        <v>1.14704E-2</v>
      </c>
      <c r="M842" s="85">
        <v>0.10385809999999999</v>
      </c>
      <c r="N842" s="85">
        <v>0</v>
      </c>
      <c r="O842" s="85">
        <v>5.7010000000000003E-3</v>
      </c>
      <c r="P842" s="85">
        <v>4.1921199999999999E-2</v>
      </c>
      <c r="Q842" s="85">
        <v>3.0600000000000001E-4</v>
      </c>
      <c r="R842" s="85">
        <v>2.3923999999999998E-3</v>
      </c>
      <c r="S842" s="85">
        <v>7.8229999999999999E-4</v>
      </c>
      <c r="T842" s="5">
        <v>0.9363958</v>
      </c>
      <c r="U842" s="5">
        <v>0.18109539999999999</v>
      </c>
      <c r="V842" s="5">
        <v>0.79505300000000001</v>
      </c>
      <c r="W842" s="5">
        <v>0.67579509999999998</v>
      </c>
      <c r="X842" s="5">
        <v>0.86572439999999995</v>
      </c>
      <c r="Y842" s="5">
        <v>0.8975265</v>
      </c>
      <c r="Z842" s="5">
        <v>5.9880000000000003E-3</v>
      </c>
      <c r="AA842" s="5">
        <v>0</v>
      </c>
      <c r="AB842" s="5">
        <v>0</v>
      </c>
      <c r="AC842" s="5">
        <v>0.45100000000000001</v>
      </c>
      <c r="AD842" s="40">
        <v>24489.465153970828</v>
      </c>
      <c r="AE842" s="19">
        <v>0.43018869999999998</v>
      </c>
      <c r="AF842" s="5">
        <v>1</v>
      </c>
      <c r="AG842" s="5">
        <v>0</v>
      </c>
      <c r="AH842" s="32">
        <v>1</v>
      </c>
      <c r="AI842" s="32">
        <v>0</v>
      </c>
      <c r="AJ842" s="32">
        <v>1</v>
      </c>
      <c r="AK842" s="16"/>
      <c r="AL842" s="34">
        <f t="shared" si="585"/>
        <v>-0.48452480798566772</v>
      </c>
      <c r="AM842" s="34">
        <f t="shared" si="586"/>
        <v>-0.17004007270597704</v>
      </c>
      <c r="AN842" s="34">
        <f t="shared" si="587"/>
        <v>-0.4737013906919636</v>
      </c>
      <c r="AO842" s="34">
        <f t="shared" si="588"/>
        <v>-0.44754336164385061</v>
      </c>
      <c r="AP842" s="34">
        <f t="shared" si="589"/>
        <v>-0.67699426721954326</v>
      </c>
      <c r="AQ842" s="34">
        <f t="shared" si="590"/>
        <v>0.10888142589658535</v>
      </c>
      <c r="AR842" s="34">
        <f t="shared" si="591"/>
        <v>-0.20768078433135242</v>
      </c>
      <c r="AS842" s="34">
        <f t="shared" si="592"/>
        <v>0.65603049639240807</v>
      </c>
      <c r="AT842" s="34">
        <f t="shared" si="593"/>
        <v>-0.15074875333706975</v>
      </c>
      <c r="AU842" s="34">
        <f t="shared" si="594"/>
        <v>-0.28509853821503595</v>
      </c>
      <c r="AV842" s="34">
        <f t="shared" si="595"/>
        <v>0.36618723782201806</v>
      </c>
      <c r="AW842" s="34">
        <f t="shared" si="596"/>
        <v>-0.40307839471168555</v>
      </c>
      <c r="AX842" s="34">
        <f t="shared" si="597"/>
        <v>-0.12560534024505465</v>
      </c>
      <c r="AY842" s="34">
        <f t="shared" si="598"/>
        <v>-0.17974068812294886</v>
      </c>
      <c r="AZ842" s="34">
        <f t="shared" si="599"/>
        <v>-9.7205191643648325E-2</v>
      </c>
      <c r="BA842" s="34">
        <f t="shared" si="600"/>
        <v>-0.23243069655889018</v>
      </c>
      <c r="BB842" s="34">
        <f t="shared" si="601"/>
        <v>-0.13098542569951729</v>
      </c>
      <c r="BC842" s="34">
        <f t="shared" si="602"/>
        <v>0.4854289061701188</v>
      </c>
      <c r="BD842" s="34">
        <f t="shared" si="603"/>
        <v>0.70308589893382567</v>
      </c>
      <c r="BE842" s="34">
        <f t="shared" si="604"/>
        <v>0.54645674766114039</v>
      </c>
      <c r="BF842" s="34">
        <f t="shared" si="605"/>
        <v>-0.95625195974255184</v>
      </c>
      <c r="BG842" s="34">
        <f t="shared" si="606"/>
        <v>-0.258133953880894</v>
      </c>
      <c r="BH842" s="34">
        <f t="shared" si="607"/>
        <v>-0.11506432621005545</v>
      </c>
      <c r="BI842" s="19">
        <f t="shared" si="614"/>
        <v>-0.19908355378475615</v>
      </c>
      <c r="BJ842" s="19">
        <f t="shared" si="615"/>
        <v>-0.16956876091228226</v>
      </c>
      <c r="BK842" s="19">
        <f t="shared" si="616"/>
        <v>0.21897819819228639</v>
      </c>
      <c r="BL842" s="19">
        <f t="shared" si="617"/>
        <v>-0.31763678066136875</v>
      </c>
      <c r="BM842" s="19">
        <f t="shared" si="618"/>
        <v>-8.6335635500251182E-2</v>
      </c>
      <c r="BN842" s="19">
        <f t="shared" si="619"/>
        <v>0.14270639249916359</v>
      </c>
      <c r="BO842" s="19">
        <f t="shared" si="620"/>
        <v>-0.31594231599972816</v>
      </c>
      <c r="BP842" s="19">
        <f t="shared" si="621"/>
        <v>-0.30506507411536121</v>
      </c>
      <c r="BQ842" s="19">
        <f t="shared" si="622"/>
        <v>-0.54017248528372275</v>
      </c>
      <c r="BR842" s="19">
        <f t="shared" si="623"/>
        <v>-0.30746648332983684</v>
      </c>
      <c r="BS842" s="19">
        <f t="shared" si="624"/>
        <v>-0.25977660743955733</v>
      </c>
      <c r="BT842" s="19">
        <f>IF(AND('[1]Ponderación por derecho'!$B$13&lt;&gt;1,'[1]Ponderación por derecho'!$B$13&lt;&gt;0),"Error ponderación",IFERROR(IF(SUM($BI$1126:$BS$1126)=0,0,SUMPRODUCT($BI$1126:$BS$1126,BI842:BS842)),""))</f>
        <v>-0.14907299243257147</v>
      </c>
      <c r="BU842" s="34">
        <f t="shared" si="625"/>
        <v>-0.14544620670196903</v>
      </c>
      <c r="BV842" s="16">
        <f t="shared" si="626"/>
        <v>0</v>
      </c>
      <c r="BW842" s="34">
        <f t="shared" si="608"/>
        <v>-0.88829983009047042</v>
      </c>
      <c r="BX842" s="34">
        <f t="shared" si="609"/>
        <v>-4.817168990334994E-2</v>
      </c>
      <c r="BY842" s="34">
        <f t="shared" si="627"/>
        <v>-0.99056525805237061</v>
      </c>
      <c r="BZ842" s="34">
        <f t="shared" si="628"/>
        <v>0.6423455926820637</v>
      </c>
      <c r="CA842" s="19">
        <f t="shared" si="610"/>
        <v>0.48730834026001768</v>
      </c>
      <c r="CB842" s="16"/>
      <c r="CC842" s="5">
        <f t="shared" si="611"/>
        <v>66440</v>
      </c>
      <c r="CD842" s="6">
        <f t="shared" si="612"/>
        <v>1.804638652552072E-4</v>
      </c>
      <c r="CE842" s="19">
        <f t="shared" si="629"/>
        <v>2.7468331475972585</v>
      </c>
      <c r="CF842" s="4">
        <f t="shared" si="613"/>
        <v>4.9570412702652832E-4</v>
      </c>
      <c r="CG842" s="3">
        <f>IF('Ponderación por derecho'!$D$20="Error ponderación","",CF842/$CF$1127)</f>
        <v>3.3302228787927509E-4</v>
      </c>
      <c r="CH842" s="39"/>
    </row>
    <row r="843" spans="1:86" ht="18.95" customHeight="1">
      <c r="A843" s="7">
        <v>66456</v>
      </c>
      <c r="B843" s="7" t="s">
        <v>282</v>
      </c>
      <c r="C843" s="7" t="s">
        <v>286</v>
      </c>
      <c r="D843" s="5">
        <v>0</v>
      </c>
      <c r="E843" s="5">
        <v>2186</v>
      </c>
      <c r="F843" s="5">
        <v>70.105419999999995</v>
      </c>
      <c r="G843" s="5">
        <v>61.539670000000001</v>
      </c>
      <c r="H843" s="5">
        <v>71.804150000000007</v>
      </c>
      <c r="I843" s="5">
        <v>14.94018</v>
      </c>
      <c r="J843" s="5">
        <v>22.241810000000001</v>
      </c>
      <c r="K843" s="85">
        <v>7.3921999999999998E-3</v>
      </c>
      <c r="L843" s="85">
        <v>1.79087E-2</v>
      </c>
      <c r="M843" s="85">
        <v>0.1143209</v>
      </c>
      <c r="N843" s="85">
        <v>5.0489999999999997E-4</v>
      </c>
      <c r="O843" s="85">
        <v>4.4949999999999999E-3</v>
      </c>
      <c r="P843" s="85">
        <v>3.8191299999999997E-2</v>
      </c>
      <c r="Q843" s="85">
        <v>2.5920000000000001E-4</v>
      </c>
      <c r="R843" s="85">
        <v>1.6881999999999999E-3</v>
      </c>
      <c r="S843" s="85">
        <v>9.7769999999999997E-4</v>
      </c>
      <c r="T843" s="5">
        <v>0.9418976</v>
      </c>
      <c r="U843" s="5">
        <v>0.196162</v>
      </c>
      <c r="V843" s="5">
        <v>0.79797439999999997</v>
      </c>
      <c r="W843" s="5">
        <v>0.67857149999999999</v>
      </c>
      <c r="X843" s="5">
        <v>0.82515989999999995</v>
      </c>
      <c r="Y843" s="5">
        <v>0.9205757</v>
      </c>
      <c r="Z843" s="5">
        <v>2.6819900000000001E-2</v>
      </c>
      <c r="AA843" s="5">
        <v>2.28728E-3</v>
      </c>
      <c r="AB843" s="5">
        <v>5.0320199999999999E-3</v>
      </c>
      <c r="AC843" s="5">
        <v>0.50680000000000003</v>
      </c>
      <c r="AD843" s="40">
        <v>76399.359560841724</v>
      </c>
      <c r="AE843" s="19">
        <v>0.84811320000000001</v>
      </c>
      <c r="AF843" s="5">
        <v>1</v>
      </c>
      <c r="AG843" s="5">
        <v>1</v>
      </c>
      <c r="AH843" s="32">
        <v>1</v>
      </c>
      <c r="AI843" s="32">
        <v>0</v>
      </c>
      <c r="AJ843" s="32">
        <v>1</v>
      </c>
      <c r="AK843" s="16"/>
      <c r="AL843" s="34">
        <f t="shared" si="585"/>
        <v>3.9618205432553677E-2</v>
      </c>
      <c r="AM843" s="34">
        <f t="shared" si="586"/>
        <v>0.53447747312173977</v>
      </c>
      <c r="AN843" s="34">
        <f t="shared" si="587"/>
        <v>-0.31294876629950036</v>
      </c>
      <c r="AO843" s="34">
        <f t="shared" si="588"/>
        <v>-0.42489032068957988</v>
      </c>
      <c r="AP843" s="34">
        <f t="shared" si="589"/>
        <v>-0.19683508989503304</v>
      </c>
      <c r="AQ843" s="34">
        <f t="shared" si="590"/>
        <v>-0.18379218337057537</v>
      </c>
      <c r="AR843" s="34">
        <f t="shared" si="591"/>
        <v>1.7644153018659355E-2</v>
      </c>
      <c r="AS843" s="34">
        <f t="shared" si="592"/>
        <v>0.81882267763316574</v>
      </c>
      <c r="AT843" s="34">
        <f t="shared" si="593"/>
        <v>-0.13916337833539158</v>
      </c>
      <c r="AU843" s="34">
        <f t="shared" si="594"/>
        <v>-0.31573618942505977</v>
      </c>
      <c r="AV843" s="34">
        <f t="shared" si="595"/>
        <v>0.27587989591016732</v>
      </c>
      <c r="AW843" s="34">
        <f t="shared" si="596"/>
        <v>-0.40438949968318316</v>
      </c>
      <c r="AX843" s="34">
        <f t="shared" si="597"/>
        <v>-0.14809432524906557</v>
      </c>
      <c r="AY843" s="34">
        <f t="shared" si="598"/>
        <v>-0.17215409777429841</v>
      </c>
      <c r="AZ843" s="34">
        <f t="shared" si="599"/>
        <v>-1.6259360574710753E-3</v>
      </c>
      <c r="BA843" s="34">
        <f t="shared" si="600"/>
        <v>-8.9215711727519645E-2</v>
      </c>
      <c r="BB843" s="34">
        <f t="shared" si="601"/>
        <v>-5.9326312175610636E-2</v>
      </c>
      <c r="BC843" s="34">
        <f t="shared" si="602"/>
        <v>0.51643367758748715</v>
      </c>
      <c r="BD843" s="34">
        <f t="shared" si="603"/>
        <v>0.21694643122709942</v>
      </c>
      <c r="BE843" s="34">
        <f t="shared" si="604"/>
        <v>0.8988813318521256</v>
      </c>
      <c r="BF843" s="34">
        <f t="shared" si="605"/>
        <v>-0.74783630105252452</v>
      </c>
      <c r="BG843" s="34">
        <f t="shared" si="606"/>
        <v>-7.9341722845747253E-2</v>
      </c>
      <c r="BH843" s="34">
        <f t="shared" si="607"/>
        <v>1.0369331228845693E-2</v>
      </c>
      <c r="BI843" s="19">
        <f t="shared" si="614"/>
        <v>-0.19531888713253179</v>
      </c>
      <c r="BJ843" s="19">
        <f t="shared" si="615"/>
        <v>0.16426510465492952</v>
      </c>
      <c r="BK843" s="19">
        <f t="shared" si="616"/>
        <v>0.45829152021773556</v>
      </c>
      <c r="BL843" s="19">
        <f t="shared" si="617"/>
        <v>-4.9772586451418951E-2</v>
      </c>
      <c r="BM843" s="19">
        <f t="shared" si="618"/>
        <v>-9.85416160309978E-2</v>
      </c>
      <c r="BN843" s="19">
        <f t="shared" si="619"/>
        <v>0.40479314439828218</v>
      </c>
      <c r="BO843" s="19">
        <f t="shared" si="620"/>
        <v>-0.27696858547674469</v>
      </c>
      <c r="BP843" s="19">
        <f t="shared" si="621"/>
        <v>-5.4238059908255948E-2</v>
      </c>
      <c r="BQ843" s="19">
        <f t="shared" si="622"/>
        <v>-0.29345739779808971</v>
      </c>
      <c r="BR843" s="19">
        <f t="shared" si="623"/>
        <v>-7.0625871729164E-2</v>
      </c>
      <c r="BS843" s="19">
        <f t="shared" si="624"/>
        <v>-4.0722187037633015E-2</v>
      </c>
      <c r="BT843" s="19">
        <f>IF(AND('[1]Ponderación por derecho'!$B$13&lt;&gt;1,'[1]Ponderación por derecho'!$B$13&lt;&gt;0),"Error ponderación",IFERROR(IF(SUM($BI$1126:$BS$1126)=0,0,SUMPRODUCT($BI$1126:$BS$1126,BI843:BS843)),""))</f>
        <v>1.5806671512098219E-2</v>
      </c>
      <c r="BU843" s="34">
        <f t="shared" si="625"/>
        <v>2.1137770854820017E-2</v>
      </c>
      <c r="BV843" s="16">
        <f t="shared" si="626"/>
        <v>0</v>
      </c>
      <c r="BW843" s="34">
        <f t="shared" si="608"/>
        <v>-8.0579072039712013E-2</v>
      </c>
      <c r="BX843" s="34">
        <f t="shared" si="609"/>
        <v>-4.5249072048717781E-2</v>
      </c>
      <c r="BY843" s="34">
        <f t="shared" si="627"/>
        <v>0.73585719375712888</v>
      </c>
      <c r="BZ843" s="34">
        <f t="shared" si="628"/>
        <v>-0.20334301655623302</v>
      </c>
      <c r="CA843" s="19">
        <f t="shared" si="610"/>
        <v>-0.15548531537269691</v>
      </c>
      <c r="CB843" s="16"/>
      <c r="CC843" s="5">
        <f t="shared" si="611"/>
        <v>66456</v>
      </c>
      <c r="CD843" s="6">
        <f t="shared" si="612"/>
        <v>3.196872037665178E-4</v>
      </c>
      <c r="CE843" s="19">
        <f t="shared" si="629"/>
        <v>2.5031575951017788</v>
      </c>
      <c r="CF843" s="4">
        <f t="shared" si="613"/>
        <v>8.0022745216500903E-4</v>
      </c>
      <c r="CG843" s="3">
        <f>IF('Ponderación por derecho'!$D$20="Error ponderación","",CF843/$CF$1127)</f>
        <v>5.3760612916892798E-4</v>
      </c>
      <c r="CH843" s="39"/>
    </row>
    <row r="844" spans="1:86" ht="18.95" customHeight="1">
      <c r="A844" s="7">
        <v>66572</v>
      </c>
      <c r="B844" s="7" t="s">
        <v>282</v>
      </c>
      <c r="C844" s="7" t="s">
        <v>285</v>
      </c>
      <c r="D844" s="5">
        <v>0</v>
      </c>
      <c r="E844" s="5">
        <v>4874</v>
      </c>
      <c r="F844" s="5">
        <v>81.763159999999999</v>
      </c>
      <c r="G844" s="5">
        <v>68.699780000000004</v>
      </c>
      <c r="H844" s="5">
        <v>73.392989999999998</v>
      </c>
      <c r="I844" s="5">
        <v>23.046019999999999</v>
      </c>
      <c r="J844" s="5">
        <v>30.511320000000001</v>
      </c>
      <c r="K844" s="85">
        <v>7.3255000000000004E-3</v>
      </c>
      <c r="L844" s="85">
        <v>1.4888500000000001E-2</v>
      </c>
      <c r="M844" s="85">
        <v>4.4344700000000001E-2</v>
      </c>
      <c r="N844" s="85">
        <v>2.264E-4</v>
      </c>
      <c r="O844" s="85">
        <v>9.4778999999999992E-3</v>
      </c>
      <c r="P844" s="85">
        <v>2.85796E-2</v>
      </c>
      <c r="Q844" s="85">
        <v>7.097E-3</v>
      </c>
      <c r="R844" s="85">
        <v>7.5710000000000003E-4</v>
      </c>
      <c r="S844" s="85">
        <v>1.407E-4</v>
      </c>
      <c r="T844" s="5">
        <v>0.9201222</v>
      </c>
      <c r="U844" s="5">
        <v>0.22522909999999999</v>
      </c>
      <c r="V844" s="5">
        <v>0.75709300000000002</v>
      </c>
      <c r="W844" s="5">
        <v>0.68441719999999995</v>
      </c>
      <c r="X844" s="5">
        <v>0.89131389999999999</v>
      </c>
      <c r="Y844" s="5">
        <v>0.88149279999999997</v>
      </c>
      <c r="Z844" s="5">
        <v>2.4523099999999999E-2</v>
      </c>
      <c r="AA844" s="5">
        <v>1.0259000000000001E-4</v>
      </c>
      <c r="AB844" s="5">
        <v>3.2827199999999998E-3</v>
      </c>
      <c r="AC844" s="5">
        <v>0.51980000000000004</v>
      </c>
      <c r="AD844" s="40">
        <v>58866.434140336482</v>
      </c>
      <c r="AE844" s="19">
        <v>0.84811320000000001</v>
      </c>
      <c r="AF844" s="5">
        <v>1</v>
      </c>
      <c r="AG844" s="5">
        <v>1</v>
      </c>
      <c r="AH844" s="32">
        <v>1</v>
      </c>
      <c r="AI844" s="32">
        <v>0</v>
      </c>
      <c r="AJ844" s="32">
        <v>1</v>
      </c>
      <c r="AK844" s="16"/>
      <c r="AL844" s="34">
        <f t="shared" si="585"/>
        <v>0.75124044055899553</v>
      </c>
      <c r="AM844" s="34">
        <f t="shared" si="586"/>
        <v>1.2537171056981802</v>
      </c>
      <c r="AN844" s="34">
        <f t="shared" si="587"/>
        <v>-0.1219007371125682</v>
      </c>
      <c r="AO844" s="34">
        <f t="shared" si="588"/>
        <v>0.2986003234741943</v>
      </c>
      <c r="AP844" s="34">
        <f t="shared" si="589"/>
        <v>0.42775983751444535</v>
      </c>
      <c r="AQ844" s="34">
        <f t="shared" si="590"/>
        <v>-0.18567899492826026</v>
      </c>
      <c r="AR844" s="34">
        <f t="shared" si="591"/>
        <v>-8.8055546558015452E-2</v>
      </c>
      <c r="AS844" s="34">
        <f t="shared" si="592"/>
        <v>-0.26994689006759282</v>
      </c>
      <c r="AT844" s="34">
        <f t="shared" si="593"/>
        <v>-0.145553806020017</v>
      </c>
      <c r="AU844" s="34">
        <f t="shared" si="594"/>
        <v>-0.18914883269667879</v>
      </c>
      <c r="AV844" s="34">
        <f t="shared" si="595"/>
        <v>4.3163984423496025E-2</v>
      </c>
      <c r="AW844" s="34">
        <f t="shared" si="596"/>
        <v>-0.21282809852707285</v>
      </c>
      <c r="AX844" s="34">
        <f t="shared" si="597"/>
        <v>-0.1778294771054055</v>
      </c>
      <c r="AY844" s="34">
        <f t="shared" si="598"/>
        <v>-0.20465141671913165</v>
      </c>
      <c r="AZ844" s="34">
        <f t="shared" si="599"/>
        <v>-0.37991604512927368</v>
      </c>
      <c r="BA844" s="34">
        <f t="shared" si="600"/>
        <v>0.18708048552945436</v>
      </c>
      <c r="BB844" s="34">
        <f t="shared" si="601"/>
        <v>-1.0621074731314097</v>
      </c>
      <c r="BC844" s="34">
        <f t="shared" si="602"/>
        <v>0.58171410990073757</v>
      </c>
      <c r="BD844" s="34">
        <f t="shared" si="603"/>
        <v>1.0097596138540463</v>
      </c>
      <c r="BE844" s="34">
        <f t="shared" si="604"/>
        <v>0.30129986345071152</v>
      </c>
      <c r="BF844" s="34">
        <f t="shared" si="605"/>
        <v>-0.77081495805833067</v>
      </c>
      <c r="BG844" s="34">
        <f t="shared" si="606"/>
        <v>-0.25011469302000433</v>
      </c>
      <c r="BH844" s="34">
        <f t="shared" si="607"/>
        <v>-3.3235641914716889E-2</v>
      </c>
      <c r="BI844" s="19">
        <f t="shared" si="614"/>
        <v>-4.016641550379136E-2</v>
      </c>
      <c r="BJ844" s="19">
        <f t="shared" si="615"/>
        <v>3.4518028669584977E-2</v>
      </c>
      <c r="BK844" s="19">
        <f t="shared" si="616"/>
        <v>0.3543358867973801</v>
      </c>
      <c r="BL844" s="19">
        <f t="shared" si="617"/>
        <v>0.30284331726948926</v>
      </c>
      <c r="BM844" s="19">
        <f t="shared" si="618"/>
        <v>0.41612353955727094</v>
      </c>
      <c r="BN844" s="19">
        <f t="shared" si="619"/>
        <v>0.3652347628110677</v>
      </c>
      <c r="BO844" s="19">
        <f t="shared" si="620"/>
        <v>-9.8047940060717417E-2</v>
      </c>
      <c r="BP844" s="19">
        <f t="shared" si="621"/>
        <v>0.286705481726795</v>
      </c>
      <c r="BQ844" s="19">
        <f t="shared" si="622"/>
        <v>-7.4741978072822277E-2</v>
      </c>
      <c r="BR844" s="19">
        <f t="shared" si="623"/>
        <v>9.8824776939953174E-2</v>
      </c>
      <c r="BS844" s="19">
        <f t="shared" si="624"/>
        <v>0.171117793975049</v>
      </c>
      <c r="BT844" s="19">
        <f>IF(AND('[1]Ponderación por derecho'!$B$13&lt;&gt;1,'[1]Ponderación por derecho'!$B$13&lt;&gt;0),"Error ponderación",IFERROR(IF(SUM($BI$1126:$BS$1126)=0,0,SUMPRODUCT($BI$1126:$BS$1126,BI844:BS844)),""))</f>
        <v>6.7450064546878602E-2</v>
      </c>
      <c r="BU844" s="34">
        <f t="shared" si="625"/>
        <v>7.3314986773632615E-2</v>
      </c>
      <c r="BV844" s="16">
        <f t="shared" si="626"/>
        <v>0</v>
      </c>
      <c r="BW844" s="34">
        <f t="shared" si="608"/>
        <v>0.10759959919075153</v>
      </c>
      <c r="BX844" s="34">
        <f t="shared" si="609"/>
        <v>-4.6236206418059131E-2</v>
      </c>
      <c r="BY844" s="34">
        <f t="shared" si="627"/>
        <v>0.73585719375712888</v>
      </c>
      <c r="BZ844" s="34">
        <f t="shared" si="628"/>
        <v>-0.26574019550994044</v>
      </c>
      <c r="CA844" s="19">
        <f t="shared" si="610"/>
        <v>-0.20291235923101208</v>
      </c>
      <c r="CB844" s="16"/>
      <c r="CC844" s="5">
        <f t="shared" si="611"/>
        <v>66572</v>
      </c>
      <c r="CD844" s="6">
        <f t="shared" si="612"/>
        <v>7.1278839485727709E-4</v>
      </c>
      <c r="CE844" s="19">
        <f t="shared" si="629"/>
        <v>2.4885553058615066</v>
      </c>
      <c r="CF844" s="4">
        <f t="shared" si="613"/>
        <v>1.7738133419785836E-3</v>
      </c>
      <c r="CG844" s="3">
        <f>IF('Ponderación por derecho'!$D$20="Error ponderación","",CF844/$CF$1127)</f>
        <v>1.1916773438218273E-3</v>
      </c>
      <c r="CH844" s="39"/>
    </row>
    <row r="845" spans="1:86" ht="18.95" customHeight="1">
      <c r="A845" s="7">
        <v>66594</v>
      </c>
      <c r="B845" s="7" t="s">
        <v>282</v>
      </c>
      <c r="C845" s="7" t="s">
        <v>284</v>
      </c>
      <c r="D845" s="5">
        <v>0</v>
      </c>
      <c r="E845" s="5">
        <v>5065</v>
      </c>
      <c r="F845" s="5">
        <v>69.94632</v>
      </c>
      <c r="G845" s="5">
        <v>57.435470000000002</v>
      </c>
      <c r="H845" s="5">
        <v>70.199820000000003</v>
      </c>
      <c r="I845" s="5">
        <v>20.196770000000001</v>
      </c>
      <c r="J845" s="5">
        <v>15.63973</v>
      </c>
      <c r="K845" s="85">
        <v>3.3917000000000001E-3</v>
      </c>
      <c r="L845" s="85">
        <v>1.15707E-2</v>
      </c>
      <c r="M845" s="85">
        <v>0.10795879999999999</v>
      </c>
      <c r="N845" s="85">
        <v>3.7639999999999999E-4</v>
      </c>
      <c r="O845" s="85">
        <v>5.2341999999999996E-3</v>
      </c>
      <c r="P845" s="85">
        <v>3.3702799999999998E-2</v>
      </c>
      <c r="Q845" s="85">
        <v>9.6215999999999993E-3</v>
      </c>
      <c r="R845" s="85">
        <v>5.8290000000000002E-4</v>
      </c>
      <c r="S845" s="85">
        <v>5.1829999999999997E-4</v>
      </c>
      <c r="T845" s="5">
        <v>0.94616840000000002</v>
      </c>
      <c r="U845" s="5">
        <v>9.7719799999999996E-2</v>
      </c>
      <c r="V845" s="5">
        <v>0.78295899999999996</v>
      </c>
      <c r="W845" s="5">
        <v>0.64803699999999997</v>
      </c>
      <c r="X845" s="5">
        <v>0.81278930000000005</v>
      </c>
      <c r="Y845" s="5">
        <v>0.86713530000000005</v>
      </c>
      <c r="Z845" s="5">
        <v>3.3966000000000003E-2</v>
      </c>
      <c r="AA845" s="5">
        <v>3.9487000000000002E-4</v>
      </c>
      <c r="AB845" s="5">
        <v>4.5409700000000001E-3</v>
      </c>
      <c r="AC845" s="5">
        <v>0.51559999999999995</v>
      </c>
      <c r="AD845" s="40">
        <v>123027.44323790721</v>
      </c>
      <c r="AE845" s="19">
        <v>0.75377360000000004</v>
      </c>
      <c r="AF845" s="5">
        <v>1</v>
      </c>
      <c r="AG845" s="5">
        <v>1</v>
      </c>
      <c r="AH845" s="32">
        <v>1</v>
      </c>
      <c r="AI845" s="32">
        <v>0</v>
      </c>
      <c r="AJ845" s="32">
        <v>1</v>
      </c>
      <c r="AK845" s="16"/>
      <c r="AL845" s="34">
        <f t="shared" si="585"/>
        <v>2.9906280341703017E-2</v>
      </c>
      <c r="AM845" s="34">
        <f t="shared" si="586"/>
        <v>0.12220680967938696</v>
      </c>
      <c r="AN845" s="34">
        <f t="shared" si="587"/>
        <v>-0.50585937068098208</v>
      </c>
      <c r="AO845" s="34">
        <f t="shared" si="588"/>
        <v>4.4289145621728379E-2</v>
      </c>
      <c r="AP845" s="34">
        <f t="shared" si="589"/>
        <v>-0.69548926388497556</v>
      </c>
      <c r="AQ845" s="34">
        <f t="shared" si="590"/>
        <v>-0.29695844478764405</v>
      </c>
      <c r="AR845" s="34">
        <f t="shared" si="591"/>
        <v>-0.20417052677637579</v>
      </c>
      <c r="AS845" s="34">
        <f t="shared" si="592"/>
        <v>0.71983386619914946</v>
      </c>
      <c r="AT845" s="34">
        <f t="shared" si="593"/>
        <v>-0.14211192396366579</v>
      </c>
      <c r="AU845" s="34">
        <f t="shared" si="594"/>
        <v>-0.29695729077294569</v>
      </c>
      <c r="AV845" s="34">
        <f t="shared" si="595"/>
        <v>0.16720553354888634</v>
      </c>
      <c r="AW845" s="34">
        <f t="shared" si="596"/>
        <v>-0.14210126923128827</v>
      </c>
      <c r="AX845" s="34">
        <f t="shared" si="597"/>
        <v>-0.18339264266589786</v>
      </c>
      <c r="AY845" s="34">
        <f t="shared" si="598"/>
        <v>-0.18999073854282453</v>
      </c>
      <c r="AZ845" s="34">
        <f t="shared" si="599"/>
        <v>7.2567943174316252E-2</v>
      </c>
      <c r="BA845" s="34">
        <f t="shared" si="600"/>
        <v>-1.0249542446258997</v>
      </c>
      <c r="BB845" s="34">
        <f t="shared" si="601"/>
        <v>-0.42763953638553825</v>
      </c>
      <c r="BC845" s="34">
        <f t="shared" si="602"/>
        <v>0.17544707881078644</v>
      </c>
      <c r="BD845" s="34">
        <f t="shared" si="603"/>
        <v>6.8692738978636411E-2</v>
      </c>
      <c r="BE845" s="34">
        <f t="shared" si="604"/>
        <v>8.1772245679941055E-2</v>
      </c>
      <c r="BF845" s="34">
        <f t="shared" si="605"/>
        <v>-0.67634214360338119</v>
      </c>
      <c r="BG845" s="34">
        <f t="shared" si="606"/>
        <v>-0.2272677336241487</v>
      </c>
      <c r="BH845" s="34">
        <f t="shared" si="607"/>
        <v>-1.8711204158958588E-3</v>
      </c>
      <c r="BI845" s="19">
        <f t="shared" si="614"/>
        <v>-0.60925735336484188</v>
      </c>
      <c r="BJ845" s="19">
        <f t="shared" si="615"/>
        <v>-0.16986775116084238</v>
      </c>
      <c r="BK845" s="19">
        <f t="shared" si="616"/>
        <v>0.30839574178387968</v>
      </c>
      <c r="BL845" s="19">
        <f t="shared" si="617"/>
        <v>-5.6102821810981383E-2</v>
      </c>
      <c r="BM845" s="19">
        <f t="shared" si="618"/>
        <v>-0.30791793855976163</v>
      </c>
      <c r="BN845" s="19">
        <f t="shared" si="619"/>
        <v>9.2961353190176801E-2</v>
      </c>
      <c r="BO845" s="19">
        <f t="shared" si="620"/>
        <v>-8.4147268117478798E-3</v>
      </c>
      <c r="BP845" s="19">
        <f t="shared" si="621"/>
        <v>-7.6743181162097426E-2</v>
      </c>
      <c r="BQ845" s="19">
        <f t="shared" si="622"/>
        <v>-0.27880886726816756</v>
      </c>
      <c r="BR845" s="19">
        <f t="shared" si="623"/>
        <v>-0.12911739727509008</v>
      </c>
      <c r="BS845" s="19">
        <f t="shared" si="624"/>
        <v>-5.3985192872339126E-2</v>
      </c>
      <c r="BT845" s="19">
        <f>IF(AND('[1]Ponderación por derecho'!$B$13&lt;&gt;1,'[1]Ponderación por derecho'!$B$13&lt;&gt;0),"Error ponderación",IFERROR(IF(SUM($BI$1126:$BS$1126)=0,0,SUMPRODUCT($BI$1126:$BS$1126,BI845:BS845)),""))</f>
        <v>-1.0292507680989379E-2</v>
      </c>
      <c r="BU845" s="34">
        <f t="shared" si="625"/>
        <v>-5.2311880388063231E-3</v>
      </c>
      <c r="BV845" s="16">
        <f t="shared" si="626"/>
        <v>0</v>
      </c>
      <c r="BW845" s="34">
        <f t="shared" si="608"/>
        <v>4.680341310090818E-2</v>
      </c>
      <c r="BX845" s="34">
        <f t="shared" si="609"/>
        <v>-4.2623829376988581E-2</v>
      </c>
      <c r="BY845" s="34">
        <f t="shared" si="627"/>
        <v>0.3461456464926651</v>
      </c>
      <c r="BZ845" s="34">
        <f t="shared" si="628"/>
        <v>-0.11677507673886156</v>
      </c>
      <c r="CA845" s="19">
        <f t="shared" si="610"/>
        <v>-8.9686483642043457E-2</v>
      </c>
      <c r="CB845" s="16"/>
      <c r="CC845" s="5">
        <f t="shared" si="611"/>
        <v>66594</v>
      </c>
      <c r="CD845" s="6">
        <f t="shared" si="612"/>
        <v>7.4072080836112191E-4</v>
      </c>
      <c r="CE845" s="19">
        <f t="shared" si="629"/>
        <v>2.6132004639719475</v>
      </c>
      <c r="CF845" s="4">
        <f t="shared" si="613"/>
        <v>1.9356519600829598E-3</v>
      </c>
      <c r="CG845" s="3">
        <f>IF('Ponderación por derecho'!$D$20="Error ponderación","",CF845/$CF$1127)</f>
        <v>1.3004032226875792E-3</v>
      </c>
      <c r="CH845" s="39"/>
    </row>
    <row r="846" spans="1:86" ht="18.95" customHeight="1">
      <c r="A846" s="7">
        <v>66682</v>
      </c>
      <c r="B846" s="7" t="s">
        <v>282</v>
      </c>
      <c r="C846" s="7" t="s">
        <v>283</v>
      </c>
      <c r="D846" s="5">
        <v>0</v>
      </c>
      <c r="E846" s="5">
        <v>3830</v>
      </c>
      <c r="F846" s="5">
        <v>45.54663</v>
      </c>
      <c r="G846" s="5">
        <v>44.017600000000002</v>
      </c>
      <c r="H846" s="5">
        <v>66.398740000000004</v>
      </c>
      <c r="I846" s="5">
        <v>16.256139999999998</v>
      </c>
      <c r="J846" s="5">
        <v>6.5266679999999999</v>
      </c>
      <c r="K846" s="85">
        <v>5.0960000000000003E-4</v>
      </c>
      <c r="L846" s="85">
        <v>8.6277999999999997E-3</v>
      </c>
      <c r="M846" s="85">
        <v>8.8784999999999992E-3</v>
      </c>
      <c r="N846" s="85">
        <v>8.3830000000000005E-4</v>
      </c>
      <c r="O846" s="85">
        <v>1.5885999999999999E-3</v>
      </c>
      <c r="P846" s="85">
        <v>4.5034000000000003E-3</v>
      </c>
      <c r="Q846" s="85">
        <v>2.3387E-3</v>
      </c>
      <c r="R846" s="85">
        <v>9.6349999999999995E-4</v>
      </c>
      <c r="S846" s="85">
        <v>4.685E-4</v>
      </c>
      <c r="T846" s="5">
        <v>0.85220039999999997</v>
      </c>
      <c r="U846" s="5">
        <v>0.2409056</v>
      </c>
      <c r="V846" s="5">
        <v>0.8196388</v>
      </c>
      <c r="W846" s="5">
        <v>0.67438310000000001</v>
      </c>
      <c r="X846" s="5">
        <v>0.78631390000000001</v>
      </c>
      <c r="Y846" s="5">
        <v>0.88399899999999998</v>
      </c>
      <c r="Z846" s="5">
        <v>2.32068E-2</v>
      </c>
      <c r="AA846" s="5">
        <v>7.8328999999999996E-4</v>
      </c>
      <c r="AB846" s="5">
        <v>0</v>
      </c>
      <c r="AC846" s="5">
        <v>0.55820000000000003</v>
      </c>
      <c r="AD846" s="40">
        <v>13033.420365535248</v>
      </c>
      <c r="AE846" s="19">
        <v>0.84811320000000001</v>
      </c>
      <c r="AF846" s="5">
        <v>1</v>
      </c>
      <c r="AG846" s="5">
        <v>0</v>
      </c>
      <c r="AH846" s="32">
        <v>1</v>
      </c>
      <c r="AI846" s="32">
        <v>0</v>
      </c>
      <c r="AJ846" s="32">
        <v>0</v>
      </c>
      <c r="AK846" s="16"/>
      <c r="AL846" s="34">
        <f t="shared" si="585"/>
        <v>-1.4595215104815857</v>
      </c>
      <c r="AM846" s="34">
        <f t="shared" si="586"/>
        <v>-1.225630568343917</v>
      </c>
      <c r="AN846" s="34">
        <f t="shared" si="587"/>
        <v>-0.96291536296583657</v>
      </c>
      <c r="AO846" s="34">
        <f t="shared" si="588"/>
        <v>-0.30743367855332265</v>
      </c>
      <c r="AP846" s="34">
        <f t="shared" si="589"/>
        <v>-1.3837975552309048</v>
      </c>
      <c r="AQ846" s="34">
        <f t="shared" si="590"/>
        <v>-0.37848737417900358</v>
      </c>
      <c r="AR846" s="34">
        <f t="shared" si="591"/>
        <v>-0.30716491320250533</v>
      </c>
      <c r="AS846" s="34">
        <f t="shared" si="592"/>
        <v>-0.82177049926598666</v>
      </c>
      <c r="AT846" s="34">
        <f t="shared" si="593"/>
        <v>-0.1315132218181416</v>
      </c>
      <c r="AU846" s="34">
        <f t="shared" si="594"/>
        <v>-0.38957140457996287</v>
      </c>
      <c r="AV846" s="34">
        <f t="shared" si="595"/>
        <v>-0.53976253514488381</v>
      </c>
      <c r="AW846" s="34">
        <f t="shared" si="596"/>
        <v>-0.34613217514837202</v>
      </c>
      <c r="AX846" s="34">
        <f t="shared" si="597"/>
        <v>-0.17123798817494845</v>
      </c>
      <c r="AY846" s="34">
        <f t="shared" si="598"/>
        <v>-0.19192427078111929</v>
      </c>
      <c r="AZ846" s="34">
        <f t="shared" si="599"/>
        <v>-1.5598780724790893</v>
      </c>
      <c r="BA846" s="34">
        <f t="shared" si="600"/>
        <v>0.33609285127281913</v>
      </c>
      <c r="BB846" s="34">
        <f t="shared" si="601"/>
        <v>0.4720804445257466</v>
      </c>
      <c r="BC846" s="34">
        <f t="shared" si="602"/>
        <v>0.46966073975269945</v>
      </c>
      <c r="BD846" s="34">
        <f t="shared" si="603"/>
        <v>-0.24859791820492746</v>
      </c>
      <c r="BE846" s="34">
        <f t="shared" si="604"/>
        <v>0.33961991329623553</v>
      </c>
      <c r="BF846" s="34">
        <f t="shared" si="605"/>
        <v>-0.78398406560654677</v>
      </c>
      <c r="BG846" s="34">
        <f t="shared" si="606"/>
        <v>-0.19690569732834245</v>
      </c>
      <c r="BH846" s="34">
        <f t="shared" si="607"/>
        <v>-0.11506432621005545</v>
      </c>
      <c r="BI846" s="19">
        <f t="shared" si="614"/>
        <v>-0.33510329529067368</v>
      </c>
      <c r="BJ846" s="19">
        <f t="shared" si="615"/>
        <v>-0.35357167900689196</v>
      </c>
      <c r="BK846" s="19">
        <f t="shared" si="616"/>
        <v>-0.60387708999829093</v>
      </c>
      <c r="BL846" s="19">
        <f t="shared" si="617"/>
        <v>-0.79551736614986368</v>
      </c>
      <c r="BM846" s="19">
        <f t="shared" si="618"/>
        <v>-0.67398895933859837</v>
      </c>
      <c r="BN846" s="19">
        <f t="shared" si="619"/>
        <v>-0.55322137744341138</v>
      </c>
      <c r="BO846" s="19">
        <f t="shared" si="620"/>
        <v>-0.73781464206026126</v>
      </c>
      <c r="BP846" s="19">
        <f t="shared" si="621"/>
        <v>-0.81537974932826707</v>
      </c>
      <c r="BQ846" s="19">
        <f t="shared" si="622"/>
        <v>-0.81180994895641723</v>
      </c>
      <c r="BR846" s="19">
        <f t="shared" si="623"/>
        <v>-0.61611715953034918</v>
      </c>
      <c r="BS846" s="19">
        <f t="shared" si="624"/>
        <v>-0.58883670249092013</v>
      </c>
      <c r="BT846" s="19">
        <f>IF(AND('[1]Ponderación por derecho'!$B$13&lt;&gt;1,'[1]Ponderación por derecho'!$B$13&lt;&gt;0),"Error ponderación",IFERROR(IF(SUM($BI$1126:$BS$1126)=0,0,SUMPRODUCT($BI$1126:$BS$1126,BI846:BS846)),""))</f>
        <v>-0.60558807006453241</v>
      </c>
      <c r="BU846" s="34">
        <f t="shared" si="625"/>
        <v>-0.60668014924626368</v>
      </c>
      <c r="BV846" s="16">
        <f t="shared" si="626"/>
        <v>0</v>
      </c>
      <c r="BW846" s="34">
        <f t="shared" si="608"/>
        <v>0.66345044344073545</v>
      </c>
      <c r="BX846" s="34">
        <f t="shared" si="609"/>
        <v>-4.8816685263573897E-2</v>
      </c>
      <c r="BY846" s="34">
        <f t="shared" si="627"/>
        <v>0.73585719375712888</v>
      </c>
      <c r="BZ846" s="34">
        <f t="shared" si="628"/>
        <v>-0.45016365064476349</v>
      </c>
      <c r="CA846" s="19">
        <f t="shared" si="610"/>
        <v>-0.34308951854891073</v>
      </c>
      <c r="CB846" s="16"/>
      <c r="CC846" s="5">
        <f t="shared" si="611"/>
        <v>66682</v>
      </c>
      <c r="CD846" s="6">
        <f t="shared" si="612"/>
        <v>5.6011070010327684E-4</v>
      </c>
      <c r="CE846" s="19">
        <f t="shared" si="629"/>
        <v>0.53033084755896209</v>
      </c>
      <c r="CF846" s="4">
        <f t="shared" si="613"/>
        <v>2.9704398231261442E-4</v>
      </c>
      <c r="CG846" s="3">
        <f>IF('Ponderación por derecho'!$D$20="Error ponderación","",CF846/$CF$1127)</f>
        <v>1.9955909421997574E-4</v>
      </c>
      <c r="CH846" s="39"/>
    </row>
    <row r="847" spans="1:86" ht="18.95" customHeight="1">
      <c r="A847" s="7">
        <v>66687</v>
      </c>
      <c r="B847" s="7" t="s">
        <v>282</v>
      </c>
      <c r="C847" s="7" t="s">
        <v>281</v>
      </c>
      <c r="D847" s="5">
        <v>0</v>
      </c>
      <c r="E847" s="5">
        <v>2460</v>
      </c>
      <c r="F847" s="5">
        <v>62.747900000000001</v>
      </c>
      <c r="G847" s="5">
        <v>57.232050000000001</v>
      </c>
      <c r="H847" s="5">
        <v>66.922479999999993</v>
      </c>
      <c r="I847" s="5">
        <v>20.798649999999999</v>
      </c>
      <c r="J847" s="5">
        <v>9.9635800000000003</v>
      </c>
      <c r="K847" s="85">
        <v>8.6852000000000006E-3</v>
      </c>
      <c r="L847" s="85">
        <v>1.8848299999999998E-2</v>
      </c>
      <c r="M847" s="85">
        <v>0.1251285</v>
      </c>
      <c r="N847" s="85">
        <v>4.4863000000000004E-3</v>
      </c>
      <c r="O847" s="85">
        <v>6.9826000000000003E-3</v>
      </c>
      <c r="P847" s="85">
        <v>1.8632300000000001E-2</v>
      </c>
      <c r="Q847" s="85">
        <v>3.1189000000000001E-2</v>
      </c>
      <c r="R847" s="85">
        <v>7.8300700000000001E-2</v>
      </c>
      <c r="S847" s="85">
        <v>1.4589E-3</v>
      </c>
      <c r="T847" s="5">
        <v>0.8961093</v>
      </c>
      <c r="U847" s="5">
        <v>0.16307940000000001</v>
      </c>
      <c r="V847" s="5">
        <v>0.81167219999999995</v>
      </c>
      <c r="W847" s="5">
        <v>0.70529799999999998</v>
      </c>
      <c r="X847" s="5">
        <v>0.82491720000000002</v>
      </c>
      <c r="Y847" s="5">
        <v>0.87168869999999998</v>
      </c>
      <c r="Z847" s="5">
        <v>7.9787E-3</v>
      </c>
      <c r="AA847" s="5">
        <v>4.0650000000000001E-4</v>
      </c>
      <c r="AB847" s="5">
        <v>2.0325199999999999E-3</v>
      </c>
      <c r="AC847" s="5">
        <v>0.47360000000000002</v>
      </c>
      <c r="AD847" s="40">
        <v>151210.16260162601</v>
      </c>
      <c r="AE847" s="19">
        <v>0.84811320000000001</v>
      </c>
      <c r="AF847" s="5">
        <v>1</v>
      </c>
      <c r="AG847" s="5">
        <v>0</v>
      </c>
      <c r="AH847" s="32">
        <v>1</v>
      </c>
      <c r="AI847" s="32">
        <v>0</v>
      </c>
      <c r="AJ847" s="32">
        <v>0</v>
      </c>
      <c r="AK847" s="16"/>
      <c r="AL847" s="34">
        <f t="shared" si="585"/>
        <v>-0.40950613834141042</v>
      </c>
      <c r="AM847" s="34">
        <f t="shared" si="586"/>
        <v>0.10177308365301302</v>
      </c>
      <c r="AN847" s="34">
        <f t="shared" si="587"/>
        <v>-0.89993891800828107</v>
      </c>
      <c r="AO847" s="34">
        <f t="shared" si="588"/>
        <v>9.8010234233061794E-2</v>
      </c>
      <c r="AP847" s="34">
        <f t="shared" si="589"/>
        <v>-1.1242080751827805</v>
      </c>
      <c r="AQ847" s="34">
        <f t="shared" si="590"/>
        <v>-0.1472157614202517</v>
      </c>
      <c r="AR847" s="34">
        <f t="shared" si="591"/>
        <v>5.052788181881946E-2</v>
      </c>
      <c r="AS847" s="34">
        <f t="shared" si="592"/>
        <v>0.98697965071662441</v>
      </c>
      <c r="AT847" s="34">
        <f t="shared" si="593"/>
        <v>-4.7806650207680122E-2</v>
      </c>
      <c r="AU847" s="34">
        <f t="shared" si="594"/>
        <v>-0.25254031782468234</v>
      </c>
      <c r="AV847" s="34">
        <f t="shared" si="595"/>
        <v>-0.1976773845675634</v>
      </c>
      <c r="AW847" s="34">
        <f t="shared" si="596"/>
        <v>0.46211081115923119</v>
      </c>
      <c r="AX847" s="34">
        <f t="shared" si="597"/>
        <v>2.2985648108199328</v>
      </c>
      <c r="AY847" s="34">
        <f t="shared" si="598"/>
        <v>-0.1534710513271613</v>
      </c>
      <c r="AZ847" s="34">
        <f t="shared" si="599"/>
        <v>-0.79707681187203339</v>
      </c>
      <c r="BA847" s="34">
        <f t="shared" si="600"/>
        <v>-0.40368108926341317</v>
      </c>
      <c r="BB847" s="34">
        <f t="shared" si="601"/>
        <v>0.27666745972408807</v>
      </c>
      <c r="BC847" s="34">
        <f t="shared" si="602"/>
        <v>0.81489536296650045</v>
      </c>
      <c r="BD847" s="34">
        <f t="shared" si="603"/>
        <v>0.21403782767442683</v>
      </c>
      <c r="BE847" s="34">
        <f t="shared" si="604"/>
        <v>0.15139418924653808</v>
      </c>
      <c r="BF847" s="34">
        <f t="shared" si="605"/>
        <v>-0.93633572302126211</v>
      </c>
      <c r="BG847" s="34">
        <f t="shared" si="606"/>
        <v>-0.22635863913333917</v>
      </c>
      <c r="BH847" s="34">
        <f t="shared" si="607"/>
        <v>-6.4399500271820842E-2</v>
      </c>
      <c r="BI847" s="19">
        <f t="shared" si="614"/>
        <v>-0.48361192289731525</v>
      </c>
      <c r="BJ847" s="19">
        <f t="shared" si="615"/>
        <v>0.14298947506530685</v>
      </c>
      <c r="BK847" s="19">
        <f t="shared" si="616"/>
        <v>0.46412295844723817</v>
      </c>
      <c r="BL847" s="19">
        <f t="shared" si="617"/>
        <v>-0.22865639427454526</v>
      </c>
      <c r="BM847" s="19">
        <f t="shared" si="618"/>
        <v>-0.38757018844434538</v>
      </c>
      <c r="BN847" s="19">
        <f t="shared" si="619"/>
        <v>-0.15192977788747858</v>
      </c>
      <c r="BO847" s="19">
        <f t="shared" si="620"/>
        <v>-7.8985255493246795E-2</v>
      </c>
      <c r="BP847" s="19">
        <f t="shared" si="621"/>
        <v>0.94452933623926116</v>
      </c>
      <c r="BQ847" s="19">
        <f t="shared" si="622"/>
        <v>-0.49977097089661121</v>
      </c>
      <c r="BR847" s="19">
        <f t="shared" si="623"/>
        <v>-0.26311194293397028</v>
      </c>
      <c r="BS847" s="19">
        <f t="shared" si="624"/>
        <v>-0.20912556331346419</v>
      </c>
      <c r="BT847" s="19">
        <f>IF(AND('[1]Ponderación por derecho'!$B$13&lt;&gt;1,'[1]Ponderación por derecho'!$B$13&lt;&gt;0),"Error ponderación",IFERROR(IF(SUM($BI$1126:$BS$1126)=0,0,SUMPRODUCT($BI$1126:$BS$1126,BI847:BS847)),""))</f>
        <v>-5.64736660998056E-2</v>
      </c>
      <c r="BU847" s="34">
        <f t="shared" si="625"/>
        <v>-5.1889707795179867E-2</v>
      </c>
      <c r="BV847" s="16">
        <f t="shared" si="626"/>
        <v>0</v>
      </c>
      <c r="BW847" s="34">
        <f t="shared" si="608"/>
        <v>-0.5611584477975109</v>
      </c>
      <c r="BX847" s="34">
        <f t="shared" si="609"/>
        <v>-4.1037092980283643E-2</v>
      </c>
      <c r="BY847" s="34">
        <f t="shared" si="627"/>
        <v>0.73585719375712888</v>
      </c>
      <c r="BZ847" s="34">
        <f t="shared" si="628"/>
        <v>-4.4553884326444769E-2</v>
      </c>
      <c r="CA847" s="19">
        <f t="shared" si="610"/>
        <v>-3.4792372762692633E-2</v>
      </c>
      <c r="CB847" s="16"/>
      <c r="CC847" s="5">
        <f t="shared" si="611"/>
        <v>66687</v>
      </c>
      <c r="CD847" s="6">
        <f t="shared" si="612"/>
        <v>3.5975778648931095E-4</v>
      </c>
      <c r="CE847" s="19">
        <f t="shared" si="629"/>
        <v>1.5606279210657494</v>
      </c>
      <c r="CF847" s="4">
        <f t="shared" si="613"/>
        <v>5.614480464160291E-4</v>
      </c>
      <c r="CG847" s="3">
        <f>IF('Ponderación por derecho'!$D$20="Error ponderación","",CF847/$CF$1127)</f>
        <v>3.771901478092984E-4</v>
      </c>
      <c r="CH847" s="39"/>
    </row>
    <row r="848" spans="1:86" ht="18.95" customHeight="1">
      <c r="A848" s="7">
        <v>68001</v>
      </c>
      <c r="B848" s="7" t="s">
        <v>199</v>
      </c>
      <c r="C848" s="7" t="s">
        <v>280</v>
      </c>
      <c r="D848" s="5">
        <v>1</v>
      </c>
      <c r="E848" s="5">
        <v>53296</v>
      </c>
      <c r="F848" s="5">
        <v>28.485910000000001</v>
      </c>
      <c r="G848" s="5">
        <v>28.32742</v>
      </c>
      <c r="H848" s="5">
        <v>57.886569999999999</v>
      </c>
      <c r="I848" s="5">
        <v>14.5185</v>
      </c>
      <c r="J848" s="5">
        <v>4.4048959999999999</v>
      </c>
      <c r="K848" s="85">
        <v>3.8089E-3</v>
      </c>
      <c r="L848" s="85">
        <v>8.5010999999999993E-3</v>
      </c>
      <c r="M848" s="85">
        <v>8.3520499999999998E-2</v>
      </c>
      <c r="N848" s="85">
        <v>5.1060000000000005E-4</v>
      </c>
      <c r="O848" s="85">
        <v>3.5465000000000002E-3</v>
      </c>
      <c r="P848" s="85">
        <v>1.49432E-2</v>
      </c>
      <c r="Q848" s="85">
        <v>1.6076E-3</v>
      </c>
      <c r="R848" s="85">
        <v>0</v>
      </c>
      <c r="S848" s="85">
        <v>0</v>
      </c>
      <c r="T848" s="5">
        <v>0.80855200000000005</v>
      </c>
      <c r="U848" s="5">
        <v>0.32460499999999998</v>
      </c>
      <c r="V848" s="5">
        <v>0.84119080000000002</v>
      </c>
      <c r="W848" s="5">
        <v>0.68287339999999996</v>
      </c>
      <c r="X848" s="5">
        <v>0.7628414</v>
      </c>
      <c r="Y848" s="5">
        <v>0.88204559999999999</v>
      </c>
      <c r="Z848" s="5">
        <v>4.5160699999999998E-2</v>
      </c>
      <c r="AA848" s="5">
        <v>1.6887E-4</v>
      </c>
      <c r="AB848" s="5">
        <v>7.1299999999999998E-4</v>
      </c>
      <c r="AC848" s="5">
        <v>0.66769999999999996</v>
      </c>
      <c r="AD848" s="40">
        <v>83679.882167517266</v>
      </c>
      <c r="AE848" s="19">
        <v>0.84811320000000001</v>
      </c>
      <c r="AF848" s="5">
        <v>1</v>
      </c>
      <c r="AG848" s="5">
        <v>0</v>
      </c>
      <c r="AH848" s="32">
        <v>1</v>
      </c>
      <c r="AI848" s="32">
        <v>0</v>
      </c>
      <c r="AJ848" s="32">
        <v>0</v>
      </c>
      <c r="AK848" s="16"/>
      <c r="AL848" s="34">
        <f t="shared" si="585"/>
        <v>-2.5009573032910311</v>
      </c>
      <c r="AM848" s="34">
        <f t="shared" si="586"/>
        <v>-2.8017235750516649</v>
      </c>
      <c r="AN848" s="34">
        <f t="shared" si="587"/>
        <v>-1.9864503335129897</v>
      </c>
      <c r="AO848" s="34">
        <f t="shared" si="588"/>
        <v>-0.46252757171242026</v>
      </c>
      <c r="AP848" s="34">
        <f t="shared" si="589"/>
        <v>-1.5440546960191093</v>
      </c>
      <c r="AQ848" s="34">
        <f t="shared" si="590"/>
        <v>-0.28515667894257446</v>
      </c>
      <c r="AR848" s="34">
        <f t="shared" si="591"/>
        <v>-0.31159910694343795</v>
      </c>
      <c r="AS848" s="34">
        <f t="shared" si="592"/>
        <v>0.33959490886306321</v>
      </c>
      <c r="AT848" s="34">
        <f t="shared" si="593"/>
        <v>-0.13903258681725023</v>
      </c>
      <c r="AU848" s="34">
        <f t="shared" si="594"/>
        <v>-0.33983221941901293</v>
      </c>
      <c r="AV848" s="34">
        <f t="shared" si="595"/>
        <v>-0.28699688778400578</v>
      </c>
      <c r="AW848" s="34">
        <f t="shared" si="596"/>
        <v>-0.36661398806849721</v>
      </c>
      <c r="AX848" s="34">
        <f t="shared" si="597"/>
        <v>-0.20200785050292994</v>
      </c>
      <c r="AY848" s="34">
        <f t="shared" si="598"/>
        <v>-0.21011422768154267</v>
      </c>
      <c r="AZ848" s="34">
        <f t="shared" si="599"/>
        <v>-2.3181538330533904</v>
      </c>
      <c r="BA848" s="34">
        <f t="shared" si="600"/>
        <v>1.1316942677433435</v>
      </c>
      <c r="BB848" s="34">
        <f t="shared" si="601"/>
        <v>1.0007301380518838</v>
      </c>
      <c r="BC848" s="34">
        <f t="shared" si="602"/>
        <v>0.56447409905426993</v>
      </c>
      <c r="BD848" s="34">
        <f t="shared" si="603"/>
        <v>-0.52990074840734913</v>
      </c>
      <c r="BE848" s="34">
        <f t="shared" si="604"/>
        <v>0.30975223100102922</v>
      </c>
      <c r="BF848" s="34">
        <f t="shared" si="605"/>
        <v>-0.56434320090793577</v>
      </c>
      <c r="BG848" s="34">
        <f t="shared" si="606"/>
        <v>-0.24493371427100574</v>
      </c>
      <c r="BH848" s="34">
        <f t="shared" si="607"/>
        <v>-9.7291305086543114E-2</v>
      </c>
      <c r="BI848" s="19">
        <f t="shared" si="614"/>
        <v>-0.37997091490407353</v>
      </c>
      <c r="BJ848" s="19">
        <f t="shared" si="615"/>
        <v>-0.70419751464773961</v>
      </c>
      <c r="BK848" s="19">
        <f t="shared" si="616"/>
        <v>-0.53229609845789938</v>
      </c>
      <c r="BL848" s="19">
        <f t="shared" si="617"/>
        <v>-1.3199949450541406</v>
      </c>
      <c r="BM848" s="19">
        <f t="shared" si="618"/>
        <v>-0.80459588794849057</v>
      </c>
      <c r="BN848" s="19">
        <f t="shared" si="619"/>
        <v>-0.82606732002466909</v>
      </c>
      <c r="BO848" s="19">
        <f t="shared" si="620"/>
        <v>-1.0490984642781027</v>
      </c>
      <c r="BP848" s="19">
        <f t="shared" si="621"/>
        <v>-1.3514825768969805</v>
      </c>
      <c r="BQ848" s="19">
        <f t="shared" si="622"/>
        <v>-1.0918049106268366</v>
      </c>
      <c r="BR848" s="19">
        <f t="shared" si="623"/>
        <v>-0.98533508174785978</v>
      </c>
      <c r="BS848" s="19">
        <f t="shared" si="624"/>
        <v>-0.93612094535303891</v>
      </c>
      <c r="BT848" s="19">
        <f>IF(AND('[1]Ponderación por derecho'!$B$13&lt;&gt;1,'[1]Ponderación por derecho'!$B$13&lt;&gt;0),"Error ponderación",IFERROR(IF(SUM($BI$1126:$BS$1126)=0,0,SUMPRODUCT($BI$1126:$BS$1126,BI848:BS848)),""))</f>
        <v>-0.91320893107599999</v>
      </c>
      <c r="BU848" s="34">
        <f t="shared" si="625"/>
        <v>-0.91748079852421904</v>
      </c>
      <c r="BV848" s="16">
        <f t="shared" si="626"/>
        <v>0</v>
      </c>
      <c r="BW848" s="34">
        <f t="shared" si="608"/>
        <v>2.2484938664973297</v>
      </c>
      <c r="BX848" s="34">
        <f t="shared" si="609"/>
        <v>-4.4839165891048791E-2</v>
      </c>
      <c r="BY848" s="34">
        <f t="shared" si="627"/>
        <v>0.73585719375712888</v>
      </c>
      <c r="BZ848" s="34">
        <f t="shared" si="628"/>
        <v>-0.97983729812113651</v>
      </c>
      <c r="CA848" s="19">
        <f t="shared" si="610"/>
        <v>-0.74568552898862828</v>
      </c>
      <c r="CB848" s="16"/>
      <c r="CC848" s="5">
        <f t="shared" si="611"/>
        <v>68001</v>
      </c>
      <c r="CD848" s="6">
        <f t="shared" si="612"/>
        <v>7.794167068591186E-3</v>
      </c>
      <c r="CE848" s="19">
        <f t="shared" si="629"/>
        <v>9.6859900263600959E-2</v>
      </c>
      <c r="CF848" s="4">
        <f t="shared" si="613"/>
        <v>7.5494224490158532E-4</v>
      </c>
      <c r="CG848" s="3">
        <f>IF('Ponderación por derecho'!$D$20="Error ponderación","",CF848/$CF$1127)</f>
        <v>5.0718277275990328E-4</v>
      </c>
      <c r="CH848" s="39"/>
    </row>
    <row r="849" spans="1:86" ht="18.95" customHeight="1">
      <c r="A849" s="7">
        <v>68013</v>
      </c>
      <c r="B849" s="7" t="s">
        <v>199</v>
      </c>
      <c r="C849" s="7" t="s">
        <v>279</v>
      </c>
      <c r="D849" s="5">
        <v>0</v>
      </c>
      <c r="E849" s="5">
        <v>281</v>
      </c>
      <c r="F849" s="5">
        <v>70.980180000000004</v>
      </c>
      <c r="G849" s="5">
        <v>64.587329999999994</v>
      </c>
      <c r="H849" s="5">
        <v>73.512469999999993</v>
      </c>
      <c r="I849" s="5">
        <v>9.9808050000000001</v>
      </c>
      <c r="J849" s="5">
        <v>18.541270000000001</v>
      </c>
      <c r="K849" s="85">
        <v>1.1114199999999999E-2</v>
      </c>
      <c r="L849" s="85">
        <v>1.09427E-2</v>
      </c>
      <c r="M849" s="85">
        <v>5.05824E-2</v>
      </c>
      <c r="N849" s="85">
        <v>3.3763700000000001E-2</v>
      </c>
      <c r="O849" s="85">
        <v>3.2667000000000002E-2</v>
      </c>
      <c r="P849" s="85">
        <v>4.5316999999999996E-3</v>
      </c>
      <c r="Q849" s="85">
        <v>3.2017E-3</v>
      </c>
      <c r="R849" s="85">
        <v>3.8005000000000001E-3</v>
      </c>
      <c r="S849" s="85">
        <v>2.3990000000000001E-3</v>
      </c>
      <c r="T849" s="5">
        <v>0.96378830000000004</v>
      </c>
      <c r="U849" s="5">
        <v>0.22005569999999999</v>
      </c>
      <c r="V849" s="5">
        <v>0.78551530000000003</v>
      </c>
      <c r="W849" s="5">
        <v>0.4317549</v>
      </c>
      <c r="X849" s="5">
        <v>0.7604457</v>
      </c>
      <c r="Y849" s="5">
        <v>0.86629529999999999</v>
      </c>
      <c r="Z849" s="5">
        <v>0.17391309999999999</v>
      </c>
      <c r="AA849" s="5">
        <v>0</v>
      </c>
      <c r="AB849" s="5">
        <v>0</v>
      </c>
      <c r="AC849" s="5">
        <v>0.42859999999999998</v>
      </c>
      <c r="AD849" s="40">
        <v>28469.750889679715</v>
      </c>
      <c r="AE849" s="19">
        <v>0.84811320000000001</v>
      </c>
      <c r="AF849" s="5">
        <v>0</v>
      </c>
      <c r="AG849" s="5">
        <v>0</v>
      </c>
      <c r="AH849" s="32">
        <v>0</v>
      </c>
      <c r="AI849" s="32">
        <v>0</v>
      </c>
      <c r="AJ849" s="32">
        <v>1</v>
      </c>
      <c r="AK849" s="16"/>
      <c r="AL849" s="34">
        <f t="shared" si="585"/>
        <v>9.3016090991779779E-2</v>
      </c>
      <c r="AM849" s="34">
        <f t="shared" si="586"/>
        <v>0.84061772217069419</v>
      </c>
      <c r="AN849" s="34">
        <f t="shared" si="587"/>
        <v>-0.10753401766488688</v>
      </c>
      <c r="AO849" s="34">
        <f t="shared" si="588"/>
        <v>-0.86754171936013325</v>
      </c>
      <c r="AP849" s="34">
        <f t="shared" si="589"/>
        <v>-0.47633635571076716</v>
      </c>
      <c r="AQ849" s="34">
        <f t="shared" si="590"/>
        <v>-7.850413812764831E-2</v>
      </c>
      <c r="AR849" s="34">
        <f t="shared" si="591"/>
        <v>-0.2261490087756314</v>
      </c>
      <c r="AS849" s="34">
        <f t="shared" si="592"/>
        <v>-0.17289363578332159</v>
      </c>
      <c r="AT849" s="34">
        <f t="shared" si="593"/>
        <v>0.62398906790309971</v>
      </c>
      <c r="AU849" s="34">
        <f t="shared" si="594"/>
        <v>0.39995527814441773</v>
      </c>
      <c r="AV849" s="34">
        <f t="shared" si="595"/>
        <v>-0.539077343108608</v>
      </c>
      <c r="AW849" s="34">
        <f t="shared" si="596"/>
        <v>-0.32195517535344925</v>
      </c>
      <c r="AX849" s="34">
        <f t="shared" si="597"/>
        <v>-8.0636950889547934E-2</v>
      </c>
      <c r="AY849" s="34">
        <f t="shared" si="598"/>
        <v>-0.1169707770857781</v>
      </c>
      <c r="AZ849" s="34">
        <f t="shared" si="599"/>
        <v>0.37866720623420325</v>
      </c>
      <c r="BA849" s="34">
        <f t="shared" si="600"/>
        <v>0.137904931487626</v>
      </c>
      <c r="BB849" s="34">
        <f t="shared" si="601"/>
        <v>-0.36493597237473191</v>
      </c>
      <c r="BC849" s="34">
        <f t="shared" si="602"/>
        <v>-2.239830644920803</v>
      </c>
      <c r="BD849" s="34">
        <f t="shared" si="603"/>
        <v>-0.55861167354595564</v>
      </c>
      <c r="BE849" s="34">
        <f t="shared" si="604"/>
        <v>6.8928561269182773E-2</v>
      </c>
      <c r="BF849" s="34">
        <f t="shared" si="605"/>
        <v>0.7237782020328376</v>
      </c>
      <c r="BG849" s="34">
        <f t="shared" si="606"/>
        <v>-0.258133953880894</v>
      </c>
      <c r="BH849" s="34">
        <f t="shared" si="607"/>
        <v>-0.11506432621005545</v>
      </c>
      <c r="BI849" s="19">
        <f t="shared" si="614"/>
        <v>-1.6044408101636393E-2</v>
      </c>
      <c r="BJ849" s="19">
        <f t="shared" si="615"/>
        <v>8.3177580340110302E-2</v>
      </c>
      <c r="BK849" s="19">
        <f t="shared" si="616"/>
        <v>-0.77323606323744831</v>
      </c>
      <c r="BL849" s="19">
        <f t="shared" si="617"/>
        <v>0.35850257944743974</v>
      </c>
      <c r="BM849" s="19">
        <f t="shared" si="618"/>
        <v>-0.21166425037076833</v>
      </c>
      <c r="BN849" s="19">
        <f t="shared" si="619"/>
        <v>-0.12571089694921514</v>
      </c>
      <c r="BO849" s="19">
        <f t="shared" si="620"/>
        <v>-0.27027656282645973</v>
      </c>
      <c r="BP849" s="19">
        <f t="shared" si="621"/>
        <v>6.1895700511159224E-3</v>
      </c>
      <c r="BQ849" s="19">
        <f t="shared" si="622"/>
        <v>0.23327450531294644</v>
      </c>
      <c r="BR849" s="19">
        <f t="shared" si="623"/>
        <v>-9.4029546658297436E-2</v>
      </c>
      <c r="BS849" s="19">
        <f t="shared" si="624"/>
        <v>-4.6339670768017927E-2</v>
      </c>
      <c r="BT849" s="19">
        <f>IF(AND('[1]Ponderación por derecho'!$B$13&lt;&gt;1,'[1]Ponderación por derecho'!$B$13&lt;&gt;0),"Error ponderación",IFERROR(IF(SUM($BI$1126:$BS$1126)=0,0,SUMPRODUCT($BI$1126:$BS$1126,BI849:BS849)),""))</f>
        <v>-0.15621603442997234</v>
      </c>
      <c r="BU849" s="34">
        <f t="shared" si="625"/>
        <v>-0.15266308426778905</v>
      </c>
      <c r="BV849" s="16">
        <f t="shared" si="626"/>
        <v>0</v>
      </c>
      <c r="BW849" s="34">
        <f t="shared" si="608"/>
        <v>-1.2125461559029616</v>
      </c>
      <c r="BX849" s="34">
        <f t="shared" si="609"/>
        <v>-4.7947592854210477E-2</v>
      </c>
      <c r="BY849" s="34">
        <f t="shared" si="627"/>
        <v>0.73585719375712888</v>
      </c>
      <c r="BZ849" s="34">
        <f t="shared" si="628"/>
        <v>0.17487885166668107</v>
      </c>
      <c r="CA849" s="19">
        <f t="shared" si="610"/>
        <v>0.1319947507644316</v>
      </c>
      <c r="CB849" s="16"/>
      <c r="CC849" s="5">
        <f t="shared" si="611"/>
        <v>68013</v>
      </c>
      <c r="CD849" s="6">
        <f t="shared" si="612"/>
        <v>4.1094283741258689E-5</v>
      </c>
      <c r="CE849" s="19">
        <f t="shared" si="629"/>
        <v>1.254599335576996</v>
      </c>
      <c r="CF849" s="4">
        <f t="shared" si="613"/>
        <v>5.1556861077795701E-5</v>
      </c>
      <c r="CG849" s="3">
        <f>IF('Ponderación por derecho'!$D$20="Error ponderación","",CF849/$CF$1127)</f>
        <v>3.4636757888204186E-5</v>
      </c>
      <c r="CH849" s="39"/>
    </row>
    <row r="850" spans="1:86" ht="18.95" customHeight="1">
      <c r="A850" s="7">
        <v>68020</v>
      </c>
      <c r="B850" s="7" t="s">
        <v>199</v>
      </c>
      <c r="C850" s="7" t="s">
        <v>278</v>
      </c>
      <c r="D850" s="5">
        <v>0</v>
      </c>
      <c r="E850" s="5">
        <v>66</v>
      </c>
      <c r="F850" s="5">
        <v>77.65258</v>
      </c>
      <c r="G850" s="5">
        <v>63.077530000000003</v>
      </c>
      <c r="H850" s="5">
        <v>75.097890000000007</v>
      </c>
      <c r="I850" s="5">
        <v>25.920120000000001</v>
      </c>
      <c r="J850" s="5">
        <v>24.698509999999999</v>
      </c>
      <c r="K850" s="85"/>
      <c r="L850" s="85">
        <v>0.1321698</v>
      </c>
      <c r="M850" s="85">
        <v>9.7339700000000001E-2</v>
      </c>
      <c r="N850" s="85">
        <v>0</v>
      </c>
      <c r="O850" s="85">
        <v>0.16240189999999999</v>
      </c>
      <c r="P850" s="85">
        <v>0.15769059999999999</v>
      </c>
      <c r="Q850" s="85">
        <v>8.6005999999999999E-2</v>
      </c>
      <c r="R850" s="85">
        <v>6.2615100000000007E-2</v>
      </c>
      <c r="S850" s="85">
        <v>7.1496199999999996E-2</v>
      </c>
      <c r="T850" s="5"/>
      <c r="U850" s="5">
        <v>9.8591600000000001E-2</v>
      </c>
      <c r="V850" s="5">
        <v>0.7887324</v>
      </c>
      <c r="W850" s="5">
        <v>0.5633802</v>
      </c>
      <c r="X850" s="5">
        <v>0.80281690000000006</v>
      </c>
      <c r="Y850" s="5">
        <v>0.9014084</v>
      </c>
      <c r="Z850" s="5">
        <v>7.4074100000000004E-2</v>
      </c>
      <c r="AA850" s="5">
        <v>0</v>
      </c>
      <c r="AB850" s="5">
        <v>1.515152E-2</v>
      </c>
      <c r="AC850" s="5">
        <v>0.5071</v>
      </c>
      <c r="AD850" s="40">
        <v>15.151515151515152</v>
      </c>
      <c r="AE850" s="19">
        <v>0.41320750000000001</v>
      </c>
      <c r="AF850" s="5">
        <v>0</v>
      </c>
      <c r="AG850" s="5">
        <v>0</v>
      </c>
      <c r="AH850" s="32">
        <v>0</v>
      </c>
      <c r="AI850" s="32">
        <v>0</v>
      </c>
      <c r="AJ850" s="32">
        <v>0</v>
      </c>
      <c r="AK850" s="16"/>
      <c r="AL850" s="34">
        <f t="shared" si="585"/>
        <v>0.50031872440594638</v>
      </c>
      <c r="AM850" s="34">
        <f t="shared" si="586"/>
        <v>0.68895692404553921</v>
      </c>
      <c r="AN850" s="34">
        <f t="shared" si="587"/>
        <v>8.3102778005885711E-2</v>
      </c>
      <c r="AO850" s="34">
        <f t="shared" si="588"/>
        <v>0.55512950001741568</v>
      </c>
      <c r="AP850" s="34">
        <f t="shared" si="589"/>
        <v>-1.1280884365701297E-2</v>
      </c>
      <c r="AQ850" s="34" t="str">
        <f t="shared" si="590"/>
        <v/>
      </c>
      <c r="AR850" s="34">
        <f t="shared" si="591"/>
        <v>4.0165064612434129</v>
      </c>
      <c r="AS850" s="34">
        <f t="shared" si="592"/>
        <v>0.55460979120835097</v>
      </c>
      <c r="AT850" s="34">
        <f t="shared" si="593"/>
        <v>-0.15074875333706975</v>
      </c>
      <c r="AU850" s="34">
        <f t="shared" si="594"/>
        <v>3.6957866346678951</v>
      </c>
      <c r="AV850" s="34">
        <f t="shared" si="595"/>
        <v>3.1691650090034993</v>
      </c>
      <c r="AW850" s="34">
        <f t="shared" si="596"/>
        <v>1.9978125466844727</v>
      </c>
      <c r="AX850" s="34">
        <f t="shared" si="597"/>
        <v>1.7976372005119037</v>
      </c>
      <c r="AY850" s="34">
        <f t="shared" si="598"/>
        <v>2.565793555763602</v>
      </c>
      <c r="AZ850" s="34" t="str">
        <f t="shared" si="599"/>
        <v/>
      </c>
      <c r="BA850" s="34">
        <f t="shared" si="600"/>
        <v>-1.0166673833714701</v>
      </c>
      <c r="BB850" s="34">
        <f t="shared" si="601"/>
        <v>-0.28602362414519772</v>
      </c>
      <c r="BC850" s="34">
        <f t="shared" si="602"/>
        <v>-0.76993713561287769</v>
      </c>
      <c r="BD850" s="34">
        <f t="shared" si="603"/>
        <v>-5.0820067237600755E-2</v>
      </c>
      <c r="BE850" s="34">
        <f t="shared" si="604"/>
        <v>0.60581138874937701</v>
      </c>
      <c r="BF850" s="34">
        <f t="shared" si="605"/>
        <v>-0.27507504457230425</v>
      </c>
      <c r="BG850" s="34">
        <f t="shared" si="606"/>
        <v>-0.258133953880894</v>
      </c>
      <c r="BH850" s="34">
        <f t="shared" si="607"/>
        <v>0.26261910298113605</v>
      </c>
      <c r="BI850" s="19">
        <f t="shared" si="614"/>
        <v>-0.46678230268279219</v>
      </c>
      <c r="BJ850" s="19">
        <f t="shared" si="615"/>
        <v>1.4731465870479179</v>
      </c>
      <c r="BK850" s="19">
        <f t="shared" si="616"/>
        <v>9.4997126667139886E-2</v>
      </c>
      <c r="BL850" s="19">
        <f t="shared" si="617"/>
        <v>0.17478498553443833</v>
      </c>
      <c r="BM850" s="19">
        <f t="shared" si="618"/>
        <v>1.211228561021531</v>
      </c>
      <c r="BN850" s="19">
        <f t="shared" si="619"/>
        <v>1.4250983740529408</v>
      </c>
      <c r="BO850" s="19">
        <f t="shared" si="620"/>
        <v>1.2764710233509442</v>
      </c>
      <c r="BP850" s="19">
        <f t="shared" si="621"/>
        <v>1.1489779624589249</v>
      </c>
      <c r="BQ850" s="19">
        <f t="shared" si="622"/>
        <v>0.93034574519908142</v>
      </c>
      <c r="BR850" s="19">
        <f t="shared" si="623"/>
        <v>0.93599277542955139</v>
      </c>
      <c r="BS850" s="19">
        <f t="shared" si="624"/>
        <v>1.1095771277168949</v>
      </c>
      <c r="BT850" s="19">
        <f>IF(AND('[1]Ponderación por derecho'!$B$13&lt;&gt;1,'[1]Ponderación por derecho'!$B$13&lt;&gt;0),"Error ponderación",IFERROR(IF(SUM($BI$1126:$BS$1126)=0,0,SUMPRODUCT($BI$1126:$BS$1126,BI850:BS850)),""))</f>
        <v>1.3603943413009381</v>
      </c>
      <c r="BU850" s="34">
        <f t="shared" si="625"/>
        <v>1.3796240562368962</v>
      </c>
      <c r="BV850" s="16">
        <f t="shared" si="626"/>
        <v>1</v>
      </c>
      <c r="BW850" s="34">
        <f t="shared" si="608"/>
        <v>-7.6236487319009491E-2</v>
      </c>
      <c r="BX850" s="34">
        <f t="shared" si="609"/>
        <v>-4.9549636571089899E-2</v>
      </c>
      <c r="BY850" s="34">
        <f t="shared" si="627"/>
        <v>-1.0607136339878982</v>
      </c>
      <c r="BZ850" s="34">
        <f t="shared" si="628"/>
        <v>0.39549991929266587</v>
      </c>
      <c r="CA850" s="19">
        <f t="shared" si="610"/>
        <v>0.2996851051333162</v>
      </c>
      <c r="CB850" s="16"/>
      <c r="CC850" s="5">
        <f t="shared" si="611"/>
        <v>68020</v>
      </c>
      <c r="CD850" s="6">
        <f t="shared" si="612"/>
        <v>9.6520381741034641E-6</v>
      </c>
      <c r="CE850" s="19">
        <f t="shared" si="629"/>
        <v>2.8462749973068147</v>
      </c>
      <c r="CF850" s="4">
        <f t="shared" si="613"/>
        <v>2.7472354928001608E-5</v>
      </c>
      <c r="CG850" s="3">
        <f>IF('Ponderación por derecho'!$D$20="Error ponderación","",CF850/$CF$1127)</f>
        <v>1.845638555893031E-5</v>
      </c>
      <c r="CH850" s="39"/>
    </row>
    <row r="851" spans="1:86" ht="18.95" customHeight="1">
      <c r="A851" s="7">
        <v>68051</v>
      </c>
      <c r="B851" s="7" t="s">
        <v>199</v>
      </c>
      <c r="C851" s="7" t="s">
        <v>277</v>
      </c>
      <c r="D851" s="5">
        <v>0</v>
      </c>
      <c r="E851" s="5">
        <v>191</v>
      </c>
      <c r="F851" s="5">
        <v>78.17747</v>
      </c>
      <c r="G851" s="5">
        <v>63.459809999999997</v>
      </c>
      <c r="H851" s="5">
        <v>77.689419999999998</v>
      </c>
      <c r="I851" s="5">
        <v>7.4970049999999997</v>
      </c>
      <c r="J851" s="5">
        <v>27.789280000000002</v>
      </c>
      <c r="K851" s="85">
        <v>8.1755999999999999E-3</v>
      </c>
      <c r="L851" s="85">
        <v>4.7882999999999997E-3</v>
      </c>
      <c r="M851" s="85">
        <v>2.5418099999999999E-2</v>
      </c>
      <c r="N851" s="85">
        <v>4.5751999999999998E-3</v>
      </c>
      <c r="O851" s="85">
        <v>5.1808999999999996E-3</v>
      </c>
      <c r="P851" s="85">
        <v>7.4166800000000005E-2</v>
      </c>
      <c r="Q851" s="85">
        <v>1.8446999999999999E-3</v>
      </c>
      <c r="R851" s="85">
        <v>0</v>
      </c>
      <c r="S851" s="85">
        <v>0</v>
      </c>
      <c r="T851" s="5">
        <v>0.95918369999999997</v>
      </c>
      <c r="U851" s="5">
        <v>0.1326531</v>
      </c>
      <c r="V851" s="5">
        <v>0.80102039999999997</v>
      </c>
      <c r="W851" s="5">
        <v>0.57142850000000001</v>
      </c>
      <c r="X851" s="5">
        <v>0.64795919999999996</v>
      </c>
      <c r="Y851" s="5">
        <v>0.83673470000000005</v>
      </c>
      <c r="Z851" s="5">
        <v>7.4074100000000004E-2</v>
      </c>
      <c r="AA851" s="5">
        <v>0</v>
      </c>
      <c r="AB851" s="5">
        <v>0</v>
      </c>
      <c r="AC851" s="5">
        <v>0.54210000000000003</v>
      </c>
      <c r="AD851" s="40">
        <v>636000</v>
      </c>
      <c r="AE851" s="19">
        <v>0.65943399999999996</v>
      </c>
      <c r="AF851" s="5">
        <v>0</v>
      </c>
      <c r="AG851" s="5">
        <v>0</v>
      </c>
      <c r="AH851" s="32">
        <v>0</v>
      </c>
      <c r="AI851" s="32">
        <v>0</v>
      </c>
      <c r="AJ851" s="32">
        <v>0</v>
      </c>
      <c r="AK851" s="16"/>
      <c r="AL851" s="34">
        <f t="shared" si="585"/>
        <v>0.53235953120001767</v>
      </c>
      <c r="AM851" s="34">
        <f t="shared" si="586"/>
        <v>0.72735730151757771</v>
      </c>
      <c r="AN851" s="34">
        <f t="shared" si="587"/>
        <v>0.39471798097082339</v>
      </c>
      <c r="AO851" s="34">
        <f t="shared" si="588"/>
        <v>-1.0892344818590207</v>
      </c>
      <c r="AP851" s="34">
        <f t="shared" si="589"/>
        <v>0.22216453909825185</v>
      </c>
      <c r="AQ851" s="34">
        <f t="shared" si="590"/>
        <v>-0.16163134117731662</v>
      </c>
      <c r="AR851" s="34">
        <f t="shared" si="591"/>
        <v>-0.44153813236833644</v>
      </c>
      <c r="AS851" s="34">
        <f t="shared" si="592"/>
        <v>-0.5644285295399446</v>
      </c>
      <c r="AT851" s="34">
        <f t="shared" si="593"/>
        <v>-4.5766761442282651E-2</v>
      </c>
      <c r="AU851" s="34">
        <f t="shared" si="594"/>
        <v>-0.29831134285378674</v>
      </c>
      <c r="AV851" s="34">
        <f t="shared" si="595"/>
        <v>1.1469090867597307</v>
      </c>
      <c r="AW851" s="34">
        <f t="shared" si="596"/>
        <v>-0.35997161651417953</v>
      </c>
      <c r="AX851" s="34">
        <f t="shared" si="597"/>
        <v>-0.20200785050292994</v>
      </c>
      <c r="AY851" s="34">
        <f t="shared" si="598"/>
        <v>-0.21011422768154267</v>
      </c>
      <c r="AZ851" s="34">
        <f t="shared" si="599"/>
        <v>0.29867443291054219</v>
      </c>
      <c r="BA851" s="34">
        <f t="shared" si="600"/>
        <v>-0.69289710966448093</v>
      </c>
      <c r="BB851" s="34">
        <f t="shared" si="601"/>
        <v>1.538911871157426E-2</v>
      </c>
      <c r="BC851" s="34">
        <f t="shared" si="602"/>
        <v>-0.6800597037592524</v>
      </c>
      <c r="BD851" s="34">
        <f t="shared" si="603"/>
        <v>-1.906690097640735</v>
      </c>
      <c r="BE851" s="34">
        <f t="shared" si="604"/>
        <v>-0.38305598324585555</v>
      </c>
      <c r="BF851" s="34">
        <f t="shared" si="605"/>
        <v>-0.27507504457230425</v>
      </c>
      <c r="BG851" s="34">
        <f t="shared" si="606"/>
        <v>-0.258133953880894</v>
      </c>
      <c r="BH851" s="34">
        <f t="shared" si="607"/>
        <v>-0.11506432621005545</v>
      </c>
      <c r="BI851" s="19">
        <f t="shared" si="614"/>
        <v>-0.15327015662365806</v>
      </c>
      <c r="BJ851" s="19">
        <f t="shared" si="615"/>
        <v>0.10040276262027185</v>
      </c>
      <c r="BK851" s="19">
        <f t="shared" si="616"/>
        <v>-0.23737623403305977</v>
      </c>
      <c r="BL851" s="19">
        <f t="shared" si="617"/>
        <v>0.24329638487886751</v>
      </c>
      <c r="BM851" s="19">
        <f t="shared" si="618"/>
        <v>-0.66094563379875659</v>
      </c>
      <c r="BN851" s="19">
        <f t="shared" si="619"/>
        <v>0.43207087823796425</v>
      </c>
      <c r="BO851" s="19">
        <f t="shared" si="620"/>
        <v>-0.38351055515421933</v>
      </c>
      <c r="BP851" s="19">
        <f t="shared" si="621"/>
        <v>0.16517584034854388</v>
      </c>
      <c r="BQ851" s="19">
        <f t="shared" si="622"/>
        <v>1.5723419648723591E-2</v>
      </c>
      <c r="BR851" s="19">
        <f t="shared" si="623"/>
        <v>2.1370449879193665E-2</v>
      </c>
      <c r="BS851" s="19">
        <f t="shared" si="624"/>
        <v>6.9060325769473185E-2</v>
      </c>
      <c r="BT851" s="19">
        <f>IF(AND('[1]Ponderación por derecho'!$B$13&lt;&gt;1,'[1]Ponderación por derecho'!$B$13&lt;&gt;0),"Error ponderación",IFERROR(IF(SUM($BI$1126:$BS$1126)=0,0,SUMPRODUCT($BI$1126:$BS$1126,BI851:BS851)),""))</f>
        <v>-4.2053461581666035E-2</v>
      </c>
      <c r="BU851" s="34">
        <f t="shared" si="625"/>
        <v>-3.7320445774969832E-2</v>
      </c>
      <c r="BV851" s="16">
        <f t="shared" si="626"/>
        <v>0</v>
      </c>
      <c r="BW851" s="34">
        <f t="shared" si="608"/>
        <v>0.43039839676300773</v>
      </c>
      <c r="BX851" s="34">
        <f t="shared" si="609"/>
        <v>-1.3742577152157182E-2</v>
      </c>
      <c r="BY851" s="34">
        <f t="shared" si="627"/>
        <v>-4.3565900771799115E-2</v>
      </c>
      <c r="BZ851" s="34">
        <f t="shared" si="628"/>
        <v>-0.1243633062796838</v>
      </c>
      <c r="CA851" s="19">
        <f t="shared" si="610"/>
        <v>-9.5454168996962158E-2</v>
      </c>
      <c r="CB851" s="16"/>
      <c r="CC851" s="5">
        <f t="shared" si="611"/>
        <v>68051</v>
      </c>
      <c r="CD851" s="6">
        <f t="shared" si="612"/>
        <v>2.7932413503844876E-5</v>
      </c>
      <c r="CE851" s="19">
        <f t="shared" si="629"/>
        <v>0.88338838433707845</v>
      </c>
      <c r="CF851" s="4">
        <f t="shared" si="613"/>
        <v>2.4675169635796719E-5</v>
      </c>
      <c r="CG851" s="3">
        <f>IF('Ponderación por derecho'!$D$20="Error ponderación","",CF851/$CF$1127)</f>
        <v>1.6577189895944679E-5</v>
      </c>
      <c r="CH851" s="39"/>
    </row>
    <row r="852" spans="1:86" ht="18.95" customHeight="1">
      <c r="A852" s="7">
        <v>68077</v>
      </c>
      <c r="B852" s="7" t="s">
        <v>199</v>
      </c>
      <c r="C852" s="7" t="s">
        <v>276</v>
      </c>
      <c r="D852" s="5">
        <v>0</v>
      </c>
      <c r="E852" s="5">
        <v>1504</v>
      </c>
      <c r="F852" s="5">
        <v>47.515309999999999</v>
      </c>
      <c r="G852" s="5">
        <v>44.926670000000001</v>
      </c>
      <c r="H852" s="5">
        <v>64.553060000000002</v>
      </c>
      <c r="I852" s="5">
        <v>13.89526</v>
      </c>
      <c r="J852" s="5">
        <v>7.7350060000000003</v>
      </c>
      <c r="K852" s="85">
        <v>1.1161300000000001E-2</v>
      </c>
      <c r="L852" s="85">
        <v>5.0263E-3</v>
      </c>
      <c r="M852" s="85">
        <v>9.0590400000000001E-2</v>
      </c>
      <c r="N852" s="85">
        <v>0</v>
      </c>
      <c r="O852" s="85">
        <v>3.1744999999999998E-3</v>
      </c>
      <c r="P852" s="85">
        <v>1.4893200000000001E-2</v>
      </c>
      <c r="Q852" s="85">
        <v>1.2137000000000001E-3</v>
      </c>
      <c r="R852" s="85">
        <v>0</v>
      </c>
      <c r="S852" s="85">
        <v>2.2800000000000001E-4</v>
      </c>
      <c r="T852" s="5">
        <v>0.97756220000000005</v>
      </c>
      <c r="U852" s="5">
        <v>0.27107340000000002</v>
      </c>
      <c r="V852" s="5">
        <v>0.80836870000000005</v>
      </c>
      <c r="W852" s="5">
        <v>0.68162520000000004</v>
      </c>
      <c r="X852" s="5">
        <v>0.75560950000000005</v>
      </c>
      <c r="Y852" s="5">
        <v>0.89205579999999995</v>
      </c>
      <c r="Z852" s="5">
        <v>4.0485899999999998E-2</v>
      </c>
      <c r="AA852" s="5">
        <v>0</v>
      </c>
      <c r="AB852" s="5">
        <v>6.6489000000000001E-4</v>
      </c>
      <c r="AC852" s="5">
        <v>0.55249999999999999</v>
      </c>
      <c r="AD852" s="40">
        <v>50186.835106382976</v>
      </c>
      <c r="AE852" s="19">
        <v>0.50754710000000003</v>
      </c>
      <c r="AF852" s="5">
        <v>1</v>
      </c>
      <c r="AG852" s="5">
        <v>0</v>
      </c>
      <c r="AH852" s="32">
        <v>0</v>
      </c>
      <c r="AI852" s="32">
        <v>0</v>
      </c>
      <c r="AJ852" s="32">
        <v>0</v>
      </c>
      <c r="AK852" s="16"/>
      <c r="AL852" s="34">
        <f t="shared" si="585"/>
        <v>-1.3393475778112121</v>
      </c>
      <c r="AM852" s="34">
        <f t="shared" si="586"/>
        <v>-1.1343136510359058</v>
      </c>
      <c r="AN852" s="34">
        <f t="shared" si="587"/>
        <v>-1.1848467887291225</v>
      </c>
      <c r="AO852" s="34">
        <f t="shared" si="588"/>
        <v>-0.5181551573875175</v>
      </c>
      <c r="AP852" s="34">
        <f t="shared" si="589"/>
        <v>-1.292531956012074</v>
      </c>
      <c r="AQ852" s="34">
        <f t="shared" si="590"/>
        <v>-7.7171771945235099E-2</v>
      </c>
      <c r="AR852" s="34">
        <f t="shared" si="591"/>
        <v>-0.43320870766161207</v>
      </c>
      <c r="AS852" s="34">
        <f t="shared" si="592"/>
        <v>0.44959648035004873</v>
      </c>
      <c r="AT852" s="34">
        <f t="shared" si="593"/>
        <v>-0.15074875333706975</v>
      </c>
      <c r="AU852" s="34">
        <f t="shared" si="594"/>
        <v>-0.34928263919523916</v>
      </c>
      <c r="AV852" s="34">
        <f t="shared" si="595"/>
        <v>-0.28820747442053557</v>
      </c>
      <c r="AW852" s="34">
        <f t="shared" si="596"/>
        <v>-0.37764912157860164</v>
      </c>
      <c r="AX852" s="34">
        <f t="shared" si="597"/>
        <v>-0.20200785050292994</v>
      </c>
      <c r="AY852" s="34">
        <f t="shared" si="598"/>
        <v>-0.20126191140983182</v>
      </c>
      <c r="AZ852" s="34">
        <f t="shared" si="599"/>
        <v>0.61795236900246941</v>
      </c>
      <c r="BA852" s="34">
        <f t="shared" si="600"/>
        <v>0.62285170990023464</v>
      </c>
      <c r="BB852" s="34">
        <f t="shared" si="601"/>
        <v>0.19563580314634391</v>
      </c>
      <c r="BC852" s="34">
        <f t="shared" si="602"/>
        <v>0.55053512927932513</v>
      </c>
      <c r="BD852" s="34">
        <f t="shared" si="603"/>
        <v>-0.61657042303684673</v>
      </c>
      <c r="BE852" s="34">
        <f t="shared" si="604"/>
        <v>0.46280919491598471</v>
      </c>
      <c r="BF852" s="34">
        <f t="shared" si="605"/>
        <v>-0.61111289168237981</v>
      </c>
      <c r="BG852" s="34">
        <f t="shared" si="606"/>
        <v>-0.258133953880894</v>
      </c>
      <c r="BH852" s="34">
        <f t="shared" si="607"/>
        <v>-9.8490547788159064E-2</v>
      </c>
      <c r="BI852" s="19">
        <f t="shared" si="614"/>
        <v>-0.21305561692470767</v>
      </c>
      <c r="BJ852" s="19">
        <f t="shared" si="615"/>
        <v>-0.45729551851705796</v>
      </c>
      <c r="BK852" s="19">
        <f t="shared" si="616"/>
        <v>-0.11307198939394607</v>
      </c>
      <c r="BL852" s="19">
        <f t="shared" si="617"/>
        <v>-0.74504816557414089</v>
      </c>
      <c r="BM852" s="19">
        <f t="shared" si="618"/>
        <v>-0.75279500608138672</v>
      </c>
      <c r="BN852" s="19">
        <f t="shared" si="619"/>
        <v>-0.38824861910525432</v>
      </c>
      <c r="BO852" s="19">
        <f t="shared" si="620"/>
        <v>-9.2617303321216579E-2</v>
      </c>
      <c r="BP852" s="19">
        <f t="shared" si="621"/>
        <v>-0.77067771415707098</v>
      </c>
      <c r="BQ852" s="19">
        <f t="shared" si="622"/>
        <v>-0.71724079363447457</v>
      </c>
      <c r="BR852" s="19">
        <f t="shared" si="623"/>
        <v>-0.59958114770064597</v>
      </c>
      <c r="BS852" s="19">
        <f t="shared" si="624"/>
        <v>-0.54636667900306757</v>
      </c>
      <c r="BT852" s="19">
        <f>IF(AND('[1]Ponderación por derecho'!$B$13&lt;&gt;1,'[1]Ponderación por derecho'!$B$13&lt;&gt;0),"Error ponderación",IFERROR(IF(SUM($BI$1126:$BS$1126)=0,0,SUMPRODUCT($BI$1126:$BS$1126,BI852:BS852)),""))</f>
        <v>-0.25424234109559618</v>
      </c>
      <c r="BU852" s="34">
        <f t="shared" si="625"/>
        <v>-0.25170266064053742</v>
      </c>
      <c r="BV852" s="16">
        <f t="shared" si="626"/>
        <v>0</v>
      </c>
      <c r="BW852" s="34">
        <f t="shared" si="608"/>
        <v>0.58094133374737789</v>
      </c>
      <c r="BX852" s="34">
        <f t="shared" si="609"/>
        <v>-4.6724883025814339E-2</v>
      </c>
      <c r="BY852" s="34">
        <f t="shared" si="627"/>
        <v>-0.67100208672343431</v>
      </c>
      <c r="BZ852" s="34">
        <f t="shared" si="628"/>
        <v>4.5595212000623588E-2</v>
      </c>
      <c r="CA852" s="19">
        <f t="shared" si="610"/>
        <v>3.3728435661408658E-2</v>
      </c>
      <c r="CB852" s="16"/>
      <c r="CC852" s="5">
        <f t="shared" si="611"/>
        <v>68077</v>
      </c>
      <c r="CD852" s="6">
        <f t="shared" si="612"/>
        <v>2.1994947596744866E-4</v>
      </c>
      <c r="CE852" s="19">
        <f t="shared" si="629"/>
        <v>1.0360306743184531</v>
      </c>
      <c r="CF852" s="4">
        <f t="shared" si="613"/>
        <v>2.2787440390254624E-4</v>
      </c>
      <c r="CG852" s="3">
        <f>IF('Ponderación por derecho'!$D$20="Error ponderación","",CF852/$CF$1127)</f>
        <v>1.530898195097955E-4</v>
      </c>
      <c r="CH852" s="39"/>
    </row>
    <row r="853" spans="1:86" ht="18.95" customHeight="1">
      <c r="A853" s="7">
        <v>68079</v>
      </c>
      <c r="B853" s="7" t="s">
        <v>199</v>
      </c>
      <c r="C853" s="7" t="s">
        <v>275</v>
      </c>
      <c r="D853" s="5">
        <v>0</v>
      </c>
      <c r="E853" s="5">
        <v>111</v>
      </c>
      <c r="F853" s="5">
        <v>50.01435</v>
      </c>
      <c r="G853" s="5">
        <v>46.288440000000001</v>
      </c>
      <c r="H853" s="5">
        <v>63.388120000000001</v>
      </c>
      <c r="I853" s="5">
        <v>9.4379600000000003</v>
      </c>
      <c r="J853" s="5">
        <v>15.88547</v>
      </c>
      <c r="K853" s="85">
        <v>0</v>
      </c>
      <c r="L853" s="85">
        <v>3.02067E-2</v>
      </c>
      <c r="M853" s="85">
        <v>5.2463099999999999E-2</v>
      </c>
      <c r="N853" s="85">
        <v>0</v>
      </c>
      <c r="O853" s="85">
        <v>2.9919899999999999E-2</v>
      </c>
      <c r="P853" s="85">
        <v>6.8337300000000004E-2</v>
      </c>
      <c r="Q853" s="85">
        <v>0</v>
      </c>
      <c r="R853" s="85">
        <v>1.0968800000000001E-2</v>
      </c>
      <c r="S853" s="85">
        <v>3.7372900000000001E-2</v>
      </c>
      <c r="T853" s="5">
        <v>0.95161289999999998</v>
      </c>
      <c r="U853" s="5">
        <v>0.37096770000000001</v>
      </c>
      <c r="V853" s="5">
        <v>0.8387097</v>
      </c>
      <c r="W853" s="5">
        <v>0.72580650000000002</v>
      </c>
      <c r="X853" s="5">
        <v>0.79032259999999999</v>
      </c>
      <c r="Y853" s="5">
        <v>0.91935489999999997</v>
      </c>
      <c r="Z853" s="5">
        <v>0.2</v>
      </c>
      <c r="AA853" s="5">
        <v>0</v>
      </c>
      <c r="AB853" s="5">
        <v>0</v>
      </c>
      <c r="AC853" s="5">
        <v>0.59740000000000004</v>
      </c>
      <c r="AD853" s="40">
        <v>31747.747747747748</v>
      </c>
      <c r="AE853" s="19">
        <v>0.15377360000000001</v>
      </c>
      <c r="AF853" s="5">
        <v>0</v>
      </c>
      <c r="AG853" s="5">
        <v>0</v>
      </c>
      <c r="AH853" s="32">
        <v>0</v>
      </c>
      <c r="AI853" s="32">
        <v>0</v>
      </c>
      <c r="AJ853" s="32">
        <v>0</v>
      </c>
      <c r="AK853" s="16"/>
      <c r="AL853" s="34">
        <f t="shared" si="585"/>
        <v>-1.1867989336940519</v>
      </c>
      <c r="AM853" s="34">
        <f t="shared" si="586"/>
        <v>-0.99752260251100622</v>
      </c>
      <c r="AN853" s="34">
        <f t="shared" si="587"/>
        <v>-1.3249235057812023</v>
      </c>
      <c r="AO853" s="34">
        <f t="shared" si="588"/>
        <v>-0.91599361067936524</v>
      </c>
      <c r="AP853" s="34">
        <f t="shared" si="589"/>
        <v>-0.67692855624188608</v>
      </c>
      <c r="AQ853" s="34">
        <f t="shared" si="590"/>
        <v>-0.3929029539360685</v>
      </c>
      <c r="AR853" s="34">
        <f t="shared" si="591"/>
        <v>0.44804442630981461</v>
      </c>
      <c r="AS853" s="34">
        <f t="shared" si="592"/>
        <v>-0.14363155916334489</v>
      </c>
      <c r="AT853" s="34">
        <f t="shared" si="593"/>
        <v>-0.15074875333706975</v>
      </c>
      <c r="AU853" s="34">
        <f t="shared" si="594"/>
        <v>0.33016697661949534</v>
      </c>
      <c r="AV853" s="34">
        <f t="shared" si="595"/>
        <v>1.00576679080672</v>
      </c>
      <c r="AW853" s="34">
        <f t="shared" si="596"/>
        <v>-0.41165100414070804</v>
      </c>
      <c r="AX853" s="34">
        <f t="shared" si="597"/>
        <v>0.1482863538594604</v>
      </c>
      <c r="AY853" s="34">
        <f t="shared" si="598"/>
        <v>1.2409240652615374</v>
      </c>
      <c r="AZ853" s="34">
        <f t="shared" si="599"/>
        <v>0.16715176247689692</v>
      </c>
      <c r="BA853" s="34">
        <f t="shared" si="600"/>
        <v>1.5723931233073978</v>
      </c>
      <c r="BB853" s="34">
        <f t="shared" si="601"/>
        <v>0.93987115723304071</v>
      </c>
      <c r="BC853" s="34">
        <f t="shared" si="602"/>
        <v>1.0439190463741861</v>
      </c>
      <c r="BD853" s="34">
        <f t="shared" si="603"/>
        <v>-0.20055622450240576</v>
      </c>
      <c r="BE853" s="34">
        <f t="shared" si="604"/>
        <v>0.88021517717515796</v>
      </c>
      <c r="BF853" s="34">
        <f t="shared" si="605"/>
        <v>0.984768243588379</v>
      </c>
      <c r="BG853" s="34">
        <f t="shared" si="606"/>
        <v>-0.258133953880894</v>
      </c>
      <c r="BH853" s="34">
        <f t="shared" si="607"/>
        <v>-0.11506432621005545</v>
      </c>
      <c r="BI853" s="19">
        <f t="shared" si="614"/>
        <v>-4.8477778803290995E-2</v>
      </c>
      <c r="BJ853" s="19">
        <f t="shared" si="615"/>
        <v>0.13013099367728306</v>
      </c>
      <c r="BK853" s="19">
        <f t="shared" si="616"/>
        <v>-9.5503815494403524E-2</v>
      </c>
      <c r="BL853" s="19">
        <f t="shared" si="617"/>
        <v>-0.6687738435155608</v>
      </c>
      <c r="BM853" s="19">
        <f t="shared" si="618"/>
        <v>-0.18243926804159882</v>
      </c>
      <c r="BN853" s="19">
        <f t="shared" si="619"/>
        <v>0.23306101142927538</v>
      </c>
      <c r="BO853" s="19">
        <f t="shared" si="620"/>
        <v>-0.38683095078105878</v>
      </c>
      <c r="BP853" s="19">
        <f t="shared" si="621"/>
        <v>-0.51925628991729578</v>
      </c>
      <c r="BQ853" s="19">
        <f t="shared" si="622"/>
        <v>0.34629779171862146</v>
      </c>
      <c r="BR853" s="19">
        <f t="shared" si="623"/>
        <v>-6.8002940771136153E-2</v>
      </c>
      <c r="BS853" s="19">
        <f t="shared" si="624"/>
        <v>-2.0313064880856633E-2</v>
      </c>
      <c r="BT853" s="19">
        <f>IF(AND('[1]Ponderación por derecho'!$B$13&lt;&gt;1,'[1]Ponderación por derecho'!$B$13&lt;&gt;0),"Error ponderación",IFERROR(IF(SUM($BI$1126:$BS$1126)=0,0,SUMPRODUCT($BI$1126:$BS$1126,BI853:BS853)),""))</f>
        <v>-9.747097322629017E-2</v>
      </c>
      <c r="BU853" s="34">
        <f t="shared" si="625"/>
        <v>-9.3310792281007859E-2</v>
      </c>
      <c r="BV853" s="16">
        <f t="shared" si="626"/>
        <v>0</v>
      </c>
      <c r="BW853" s="34">
        <f t="shared" si="608"/>
        <v>1.2308815136125946</v>
      </c>
      <c r="BX853" s="34">
        <f t="shared" si="609"/>
        <v>-4.7763035897308841E-2</v>
      </c>
      <c r="BY853" s="34">
        <f t="shared" si="627"/>
        <v>-2.1324203889651736</v>
      </c>
      <c r="BZ853" s="34">
        <f t="shared" si="628"/>
        <v>0.3164339704166293</v>
      </c>
      <c r="CA853" s="19">
        <f t="shared" si="610"/>
        <v>0.23958841025188371</v>
      </c>
      <c r="CB853" s="16"/>
      <c r="CC853" s="5">
        <f t="shared" si="611"/>
        <v>68079</v>
      </c>
      <c r="CD853" s="6">
        <f t="shared" si="612"/>
        <v>1.6232973292810374E-5</v>
      </c>
      <c r="CE853" s="19">
        <f t="shared" si="629"/>
        <v>1.1135413468244084</v>
      </c>
      <c r="CF853" s="4">
        <f t="shared" si="613"/>
        <v>1.8076086943440716E-5</v>
      </c>
      <c r="CG853" s="3">
        <f>IF('Ponderación por derecho'!$D$20="Error ponderación","",CF853/$CF$1127)</f>
        <v>1.2143816243610102E-5</v>
      </c>
      <c r="CH853" s="39"/>
    </row>
    <row r="854" spans="1:86" ht="18.95" customHeight="1">
      <c r="A854" s="7">
        <v>68081</v>
      </c>
      <c r="B854" s="7" t="s">
        <v>199</v>
      </c>
      <c r="C854" s="7" t="s">
        <v>274</v>
      </c>
      <c r="D854" s="5">
        <v>0</v>
      </c>
      <c r="E854" s="5">
        <v>56441</v>
      </c>
      <c r="F854" s="5">
        <v>43.304560000000002</v>
      </c>
      <c r="G854" s="5">
        <v>33.458919999999999</v>
      </c>
      <c r="H854" s="5">
        <v>63.336860000000001</v>
      </c>
      <c r="I854" s="5">
        <v>18.136620000000001</v>
      </c>
      <c r="J854" s="5">
        <v>11.009740000000001</v>
      </c>
      <c r="K854" s="85">
        <v>1.0492599999999999E-2</v>
      </c>
      <c r="L854" s="85">
        <v>6.2011999999999996E-3</v>
      </c>
      <c r="M854" s="85">
        <v>6.9002900000000006E-2</v>
      </c>
      <c r="N854" s="85">
        <v>3.7379999999999998E-4</v>
      </c>
      <c r="O854" s="85">
        <v>3.9255999999999996E-3</v>
      </c>
      <c r="P854" s="85">
        <v>1.7247599999999998E-2</v>
      </c>
      <c r="Q854" s="85">
        <v>5.7200000000000003E-4</v>
      </c>
      <c r="R854" s="85">
        <v>5.5576999999999996E-3</v>
      </c>
      <c r="S854" s="85">
        <v>5.3319999999999995E-4</v>
      </c>
      <c r="T854" s="5">
        <v>0.87410319999999997</v>
      </c>
      <c r="U854" s="5">
        <v>0.3083225</v>
      </c>
      <c r="V854" s="5">
        <v>0.83094199999999996</v>
      </c>
      <c r="W854" s="5">
        <v>0.63377629999999996</v>
      </c>
      <c r="X854" s="5">
        <v>0.80122700000000002</v>
      </c>
      <c r="Y854" s="5">
        <v>0.82782549999999999</v>
      </c>
      <c r="Z854" s="5">
        <v>6.9046899999999994E-2</v>
      </c>
      <c r="AA854" s="5">
        <v>6.8212999999999998E-4</v>
      </c>
      <c r="AB854" s="5">
        <v>9.7446999999999996E-4</v>
      </c>
      <c r="AC854" s="5">
        <v>0.65500000000000003</v>
      </c>
      <c r="AD854" s="40">
        <v>320688.86093442712</v>
      </c>
      <c r="AE854" s="19">
        <v>0.84811320000000001</v>
      </c>
      <c r="AF854" s="5">
        <v>1</v>
      </c>
      <c r="AG854" s="5">
        <v>1</v>
      </c>
      <c r="AH854" s="32">
        <v>1</v>
      </c>
      <c r="AI854" s="32">
        <v>0</v>
      </c>
      <c r="AJ854" s="32">
        <v>1</v>
      </c>
      <c r="AK854" s="16"/>
      <c r="AL854" s="34">
        <f t="shared" si="585"/>
        <v>-1.5963839610689157</v>
      </c>
      <c r="AM854" s="34">
        <f t="shared" si="586"/>
        <v>-2.2862596820994612</v>
      </c>
      <c r="AN854" s="34">
        <f t="shared" si="587"/>
        <v>-1.3310871987749096</v>
      </c>
      <c r="AO854" s="34">
        <f t="shared" si="588"/>
        <v>-0.13959053255770765</v>
      </c>
      <c r="AP854" s="34">
        <f t="shared" si="589"/>
        <v>-1.0451917574978511</v>
      </c>
      <c r="AQ854" s="34">
        <f t="shared" si="590"/>
        <v>-9.6087977171980254E-2</v>
      </c>
      <c r="AR854" s="34">
        <f t="shared" si="591"/>
        <v>-0.39209004762829136</v>
      </c>
      <c r="AS854" s="34">
        <f t="shared" si="592"/>
        <v>0.11371352239091234</v>
      </c>
      <c r="AT854" s="34">
        <f t="shared" si="593"/>
        <v>-0.14217158325264254</v>
      </c>
      <c r="AU854" s="34">
        <f t="shared" si="594"/>
        <v>-0.33020142872770286</v>
      </c>
      <c r="AV854" s="34">
        <f t="shared" si="595"/>
        <v>-0.23120337087961998</v>
      </c>
      <c r="AW854" s="34">
        <f t="shared" si="596"/>
        <v>-0.39562638782240461</v>
      </c>
      <c r="AX854" s="34">
        <f t="shared" si="597"/>
        <v>-2.4519875557187782E-2</v>
      </c>
      <c r="AY854" s="34">
        <f t="shared" si="598"/>
        <v>-0.18941223190927853</v>
      </c>
      <c r="AZ854" s="34">
        <f t="shared" si="599"/>
        <v>-1.1793747246196755</v>
      </c>
      <c r="BA854" s="34">
        <f t="shared" si="600"/>
        <v>0.97692159238747112</v>
      </c>
      <c r="BB854" s="34">
        <f t="shared" si="601"/>
        <v>0.74933699685799449</v>
      </c>
      <c r="BC854" s="34">
        <f t="shared" si="602"/>
        <v>1.6194181623182324E-2</v>
      </c>
      <c r="BD854" s="34">
        <f t="shared" si="603"/>
        <v>-6.9873997144463657E-2</v>
      </c>
      <c r="BE854" s="34">
        <f t="shared" si="604"/>
        <v>-0.51927854652242689</v>
      </c>
      <c r="BF854" s="34">
        <f t="shared" si="605"/>
        <v>-0.32537037046031775</v>
      </c>
      <c r="BG854" s="34">
        <f t="shared" si="606"/>
        <v>-0.20481317786920997</v>
      </c>
      <c r="BH854" s="34">
        <f t="shared" si="607"/>
        <v>-9.0773616680982439E-2</v>
      </c>
      <c r="BI854" s="19">
        <f t="shared" si="614"/>
        <v>-0.15008452785313955</v>
      </c>
      <c r="BJ854" s="19">
        <f t="shared" si="615"/>
        <v>-0.64300424428991942</v>
      </c>
      <c r="BK854" s="19">
        <f t="shared" si="616"/>
        <v>-0.4888254190182737</v>
      </c>
      <c r="BL854" s="19">
        <f t="shared" si="617"/>
        <v>-0.86927777216077906</v>
      </c>
      <c r="BM854" s="19">
        <f t="shared" si="618"/>
        <v>-0.48175572779000592</v>
      </c>
      <c r="BN854" s="19">
        <f t="shared" si="619"/>
        <v>-0.78228862615698747</v>
      </c>
      <c r="BO854" s="19">
        <f t="shared" si="620"/>
        <v>-0.57153054833326256</v>
      </c>
      <c r="BP854" s="19">
        <f t="shared" si="621"/>
        <v>-0.81045191831305174</v>
      </c>
      <c r="BQ854" s="19">
        <f t="shared" si="622"/>
        <v>-0.70372218781283735</v>
      </c>
      <c r="BR854" s="19">
        <f t="shared" si="623"/>
        <v>-0.66353645694913477</v>
      </c>
      <c r="BS854" s="19">
        <f t="shared" si="624"/>
        <v>-0.62552326988639229</v>
      </c>
      <c r="BT854" s="19">
        <f>IF(AND('[1]Ponderación por derecho'!$B$13&lt;&gt;1,'[1]Ponderación por derecho'!$B$13&lt;&gt;0),"Error ponderación",IFERROR(IF(SUM($BI$1126:$BS$1126)=0,0,SUMPRODUCT($BI$1126:$BS$1126,BI854:BS854)),""))</f>
        <v>-0.64905271087171146</v>
      </c>
      <c r="BU854" s="34">
        <f t="shared" si="625"/>
        <v>-0.65059407153061999</v>
      </c>
      <c r="BV854" s="16">
        <f t="shared" si="626"/>
        <v>0</v>
      </c>
      <c r="BW854" s="34">
        <f t="shared" si="608"/>
        <v>2.0646577799875705</v>
      </c>
      <c r="BX854" s="34">
        <f t="shared" si="609"/>
        <v>-3.1495145816127959E-2</v>
      </c>
      <c r="BY854" s="34">
        <f t="shared" si="627"/>
        <v>0.73585719375712888</v>
      </c>
      <c r="BZ854" s="34">
        <f t="shared" si="628"/>
        <v>-0.92300660930952372</v>
      </c>
      <c r="CA854" s="19">
        <f t="shared" si="610"/>
        <v>-0.70248948044985893</v>
      </c>
      <c r="CB854" s="16"/>
      <c r="CC854" s="5">
        <f t="shared" si="611"/>
        <v>68081</v>
      </c>
      <c r="CD854" s="6">
        <f t="shared" si="612"/>
        <v>8.2541013118874792E-3</v>
      </c>
      <c r="CE854" s="19">
        <f t="shared" si="629"/>
        <v>0.43533690448277029</v>
      </c>
      <c r="CF854" s="4">
        <f t="shared" si="613"/>
        <v>3.5933149144042687E-3</v>
      </c>
      <c r="CG854" s="3">
        <f>IF('Ponderación por derecho'!$D$20="Error ponderación","",CF854/$CF$1127)</f>
        <v>2.4140488017393297E-3</v>
      </c>
      <c r="CH854" s="39"/>
    </row>
    <row r="855" spans="1:86" ht="18.95" customHeight="1">
      <c r="A855" s="7">
        <v>68092</v>
      </c>
      <c r="B855" s="7" t="s">
        <v>199</v>
      </c>
      <c r="C855" s="7" t="s">
        <v>273</v>
      </c>
      <c r="D855" s="5">
        <v>0</v>
      </c>
      <c r="E855" s="5">
        <v>261</v>
      </c>
      <c r="F855" s="5">
        <v>72.612679999999997</v>
      </c>
      <c r="G855" s="5">
        <v>59.524859999999997</v>
      </c>
      <c r="H855" s="5">
        <v>67.643299999999996</v>
      </c>
      <c r="I855" s="5">
        <v>8.7170000000000005</v>
      </c>
      <c r="J855" s="5">
        <v>26.767130000000002</v>
      </c>
      <c r="K855" s="85">
        <v>2.99145E-2</v>
      </c>
      <c r="L855" s="85">
        <v>4.6016700000000001E-2</v>
      </c>
      <c r="M855" s="85">
        <v>0.1131791</v>
      </c>
      <c r="N855" s="85">
        <v>0</v>
      </c>
      <c r="O855" s="85">
        <v>0.1006856</v>
      </c>
      <c r="P855" s="85">
        <v>2.5694700000000001E-2</v>
      </c>
      <c r="Q855" s="85">
        <v>3.1683599999999999E-2</v>
      </c>
      <c r="R855" s="85">
        <v>8.7965000000000005E-3</v>
      </c>
      <c r="S855" s="85">
        <v>5.0067999999999996E-3</v>
      </c>
      <c r="T855" s="5">
        <v>0.99038459999999995</v>
      </c>
      <c r="U855" s="5">
        <v>0.12884619999999999</v>
      </c>
      <c r="V855" s="5">
        <v>0.81153850000000005</v>
      </c>
      <c r="W855" s="5">
        <v>0.64230770000000004</v>
      </c>
      <c r="X855" s="5">
        <v>0.69230769999999997</v>
      </c>
      <c r="Y855" s="5">
        <v>0.87115379999999998</v>
      </c>
      <c r="Z855" s="5">
        <v>0.21232880000000001</v>
      </c>
      <c r="AA855" s="5">
        <v>0</v>
      </c>
      <c r="AB855" s="5">
        <v>7.6628399999999998E-3</v>
      </c>
      <c r="AC855" s="5">
        <v>0.57289999999999996</v>
      </c>
      <c r="AD855" s="40">
        <v>750383.14176245208</v>
      </c>
      <c r="AE855" s="19">
        <v>0.78867920000000002</v>
      </c>
      <c r="AF855" s="5">
        <v>0</v>
      </c>
      <c r="AG855" s="5">
        <v>0</v>
      </c>
      <c r="AH855" s="32">
        <v>1</v>
      </c>
      <c r="AI855" s="32">
        <v>0</v>
      </c>
      <c r="AJ855" s="32">
        <v>0</v>
      </c>
      <c r="AK855" s="16"/>
      <c r="AL855" s="34">
        <f t="shared" si="585"/>
        <v>0.19266862217225825</v>
      </c>
      <c r="AM855" s="34">
        <f t="shared" si="586"/>
        <v>0.33208795618536024</v>
      </c>
      <c r="AN855" s="34">
        <f t="shared" si="587"/>
        <v>-0.81326484107257591</v>
      </c>
      <c r="AO855" s="34">
        <f t="shared" si="588"/>
        <v>-0.98034324191022038</v>
      </c>
      <c r="AP855" s="34">
        <f t="shared" si="589"/>
        <v>0.14496169333694334</v>
      </c>
      <c r="AQ855" s="34">
        <f t="shared" si="590"/>
        <v>0.4533193000724059</v>
      </c>
      <c r="AR855" s="34">
        <f t="shared" si="591"/>
        <v>1.0013562103993547</v>
      </c>
      <c r="AS855" s="34">
        <f t="shared" si="592"/>
        <v>0.80105725035359465</v>
      </c>
      <c r="AT855" s="34">
        <f t="shared" si="593"/>
        <v>-0.15074875333706975</v>
      </c>
      <c r="AU855" s="34">
        <f t="shared" si="594"/>
        <v>2.1279238872606059</v>
      </c>
      <c r="AV855" s="34">
        <f t="shared" si="595"/>
        <v>-2.6684443331000892E-2</v>
      </c>
      <c r="AW855" s="34">
        <f t="shared" si="596"/>
        <v>0.47596706156313473</v>
      </c>
      <c r="AX855" s="34">
        <f t="shared" si="597"/>
        <v>7.8912848996902915E-2</v>
      </c>
      <c r="AY855" s="34">
        <f t="shared" si="598"/>
        <v>-1.572046843065731E-2</v>
      </c>
      <c r="AZ855" s="34">
        <f t="shared" si="599"/>
        <v>0.84070773030753132</v>
      </c>
      <c r="BA855" s="34">
        <f t="shared" si="600"/>
        <v>-0.72908345069394642</v>
      </c>
      <c r="BB855" s="34">
        <f t="shared" si="601"/>
        <v>0.2733879281713601</v>
      </c>
      <c r="BC855" s="34">
        <f t="shared" si="602"/>
        <v>0.11146651517387315</v>
      </c>
      <c r="BD855" s="34">
        <f t="shared" si="603"/>
        <v>-1.3752018213500929</v>
      </c>
      <c r="BE855" s="34">
        <f t="shared" si="604"/>
        <v>0.14321551449497361</v>
      </c>
      <c r="BF855" s="34">
        <f t="shared" si="605"/>
        <v>1.1081134484356379</v>
      </c>
      <c r="BG855" s="34">
        <f t="shared" si="606"/>
        <v>-0.258133953880894</v>
      </c>
      <c r="BH855" s="34">
        <f t="shared" si="607"/>
        <v>7.5948040109853704E-2</v>
      </c>
      <c r="BI855" s="19">
        <f t="shared" si="614"/>
        <v>-0.36300966389803885</v>
      </c>
      <c r="BJ855" s="19">
        <f t="shared" si="615"/>
        <v>0.53561069825202501</v>
      </c>
      <c r="BK855" s="19">
        <f t="shared" si="616"/>
        <v>0.36839746256657535</v>
      </c>
      <c r="BL855" s="19">
        <f t="shared" si="617"/>
        <v>2.095993441759425E-2</v>
      </c>
      <c r="BM855" s="19">
        <f t="shared" si="618"/>
        <v>0.29922791974915208</v>
      </c>
      <c r="BN855" s="19">
        <f t="shared" si="619"/>
        <v>0.10306656444541033</v>
      </c>
      <c r="BO855" s="19">
        <f t="shared" si="620"/>
        <v>0.11211051665348189</v>
      </c>
      <c r="BP855" s="19">
        <f t="shared" si="621"/>
        <v>0.13579073558458057</v>
      </c>
      <c r="BQ855" s="19">
        <f t="shared" si="622"/>
        <v>0.42835386739241293</v>
      </c>
      <c r="BR855" s="19">
        <f t="shared" si="623"/>
        <v>-2.7061933379764352E-2</v>
      </c>
      <c r="BS855" s="19">
        <f t="shared" si="624"/>
        <v>8.4298731283818221E-2</v>
      </c>
      <c r="BT855" s="19">
        <f>IF(AND('[1]Ponderación por derecho'!$B$13&lt;&gt;1,'[1]Ponderación por derecho'!$B$13&lt;&gt;0),"Error ponderación",IFERROR(IF(SUM($BI$1126:$BS$1126)=0,0,SUMPRODUCT($BI$1126:$BS$1126,BI855:BS855)),""))</f>
        <v>0.19409736731076904</v>
      </c>
      <c r="BU855" s="34">
        <f t="shared" si="625"/>
        <v>0.20127140624042422</v>
      </c>
      <c r="BV855" s="16">
        <f t="shared" si="626"/>
        <v>0</v>
      </c>
      <c r="BW855" s="34">
        <f t="shared" si="608"/>
        <v>0.87623709475518163</v>
      </c>
      <c r="BX855" s="34">
        <f t="shared" si="609"/>
        <v>-7.3026061947202899E-3</v>
      </c>
      <c r="BY855" s="34">
        <f t="shared" si="627"/>
        <v>0.4903387041714603</v>
      </c>
      <c r="BZ855" s="34">
        <f t="shared" si="628"/>
        <v>-0.45309106424397383</v>
      </c>
      <c r="CA855" s="19">
        <f t="shared" si="610"/>
        <v>-0.34531459627661021</v>
      </c>
      <c r="CB855" s="16"/>
      <c r="CC855" s="5">
        <f t="shared" si="611"/>
        <v>68092</v>
      </c>
      <c r="CD855" s="6">
        <f t="shared" si="612"/>
        <v>3.8169423688500062E-5</v>
      </c>
      <c r="CE855" s="19">
        <f t="shared" si="629"/>
        <v>1.0582839096871641</v>
      </c>
      <c r="CF855" s="4">
        <f t="shared" si="613"/>
        <v>4.0394086931571703E-5</v>
      </c>
      <c r="CG855" s="3">
        <f>IF('Ponderación por derecho'!$D$20="Error ponderación","",CF855/$CF$1127)</f>
        <v>2.7137420314490191E-5</v>
      </c>
      <c r="CH855" s="39"/>
    </row>
    <row r="856" spans="1:86" ht="18.95" customHeight="1">
      <c r="A856" s="7">
        <v>68101</v>
      </c>
      <c r="B856" s="7" t="s">
        <v>199</v>
      </c>
      <c r="C856" s="7" t="s">
        <v>120</v>
      </c>
      <c r="D856" s="5">
        <v>0</v>
      </c>
      <c r="E856" s="5">
        <v>967</v>
      </c>
      <c r="F856" s="5">
        <v>78.664379999999994</v>
      </c>
      <c r="G856" s="5">
        <v>68.214510000000004</v>
      </c>
      <c r="H856" s="5">
        <v>74.171360000000007</v>
      </c>
      <c r="I856" s="5">
        <v>11.17887</v>
      </c>
      <c r="J856" s="5">
        <v>25.397120000000001</v>
      </c>
      <c r="K856" s="85"/>
      <c r="L856" s="85">
        <v>1.34244E-2</v>
      </c>
      <c r="M856" s="85">
        <v>7.6524900000000007E-2</v>
      </c>
      <c r="N856" s="85"/>
      <c r="O856" s="85">
        <v>2.3836E-3</v>
      </c>
      <c r="P856" s="85">
        <v>3.2332100000000003E-2</v>
      </c>
      <c r="Q856" s="85">
        <v>0.2483678</v>
      </c>
      <c r="R856" s="85">
        <v>3.3710799999999999E-2</v>
      </c>
      <c r="S856" s="85">
        <v>1.1377E-3</v>
      </c>
      <c r="T856" s="5">
        <v>0.98888889999999996</v>
      </c>
      <c r="U856" s="5">
        <v>0.16481480000000001</v>
      </c>
      <c r="V856" s="5">
        <v>0.83518519999999996</v>
      </c>
      <c r="W856" s="5">
        <v>0.67685189999999995</v>
      </c>
      <c r="X856" s="5">
        <v>0.70555559999999995</v>
      </c>
      <c r="Y856" s="5">
        <v>0.8907408</v>
      </c>
      <c r="Z856" s="5">
        <v>0.15769230000000001</v>
      </c>
      <c r="AA856" s="5">
        <v>1.0341300000000001E-3</v>
      </c>
      <c r="AB856" s="5">
        <v>1.0341300000000001E-3</v>
      </c>
      <c r="AC856" s="5">
        <v>0.57899999999999996</v>
      </c>
      <c r="AD856" s="40">
        <v>35133.402275077562</v>
      </c>
      <c r="AE856" s="19">
        <v>0.84811320000000001</v>
      </c>
      <c r="AF856" s="5">
        <v>0</v>
      </c>
      <c r="AG856" s="5">
        <v>0</v>
      </c>
      <c r="AH856" s="32">
        <v>0</v>
      </c>
      <c r="AI856" s="32">
        <v>0</v>
      </c>
      <c r="AJ856" s="32">
        <v>0</v>
      </c>
      <c r="AK856" s="16"/>
      <c r="AL856" s="34">
        <f t="shared" si="585"/>
        <v>0.56208192872350093</v>
      </c>
      <c r="AM856" s="34">
        <f t="shared" si="586"/>
        <v>1.2049712880361096</v>
      </c>
      <c r="AN856" s="34">
        <f t="shared" si="587"/>
        <v>-2.8306634195827001E-2</v>
      </c>
      <c r="AO856" s="34">
        <f t="shared" si="588"/>
        <v>-0.76060785209898918</v>
      </c>
      <c r="AP856" s="34">
        <f t="shared" si="589"/>
        <v>4.1485030693055154E-2</v>
      </c>
      <c r="AQ856" s="34" t="str">
        <f t="shared" si="590"/>
        <v/>
      </c>
      <c r="AR856" s="34">
        <f t="shared" si="591"/>
        <v>-0.13929550753749023</v>
      </c>
      <c r="AS856" s="34">
        <f t="shared" si="592"/>
        <v>0.23074938155795924</v>
      </c>
      <c r="AT856" s="34" t="str">
        <f t="shared" si="593"/>
        <v/>
      </c>
      <c r="AU856" s="34">
        <f t="shared" si="594"/>
        <v>-0.36937494296141482</v>
      </c>
      <c r="AV856" s="34">
        <f t="shared" si="595"/>
        <v>0.13401851149505825</v>
      </c>
      <c r="AW856" s="34">
        <f t="shared" si="596"/>
        <v>6.5463886826094999</v>
      </c>
      <c r="AX856" s="34">
        <f t="shared" si="597"/>
        <v>0.87456368552832842</v>
      </c>
      <c r="AY856" s="34">
        <f t="shared" si="598"/>
        <v>-0.16594194600467674</v>
      </c>
      <c r="AZ856" s="34">
        <f t="shared" si="599"/>
        <v>0.81472389000431344</v>
      </c>
      <c r="BA856" s="34">
        <f t="shared" si="600"/>
        <v>-0.3871853115380896</v>
      </c>
      <c r="BB856" s="34">
        <f t="shared" si="601"/>
        <v>0.85341858462572395</v>
      </c>
      <c r="BC856" s="34">
        <f t="shared" si="602"/>
        <v>0.49723046301851015</v>
      </c>
      <c r="BD856" s="34">
        <f t="shared" si="603"/>
        <v>-1.2164342523123399</v>
      </c>
      <c r="BE856" s="34">
        <f t="shared" si="604"/>
        <v>0.44270271277295459</v>
      </c>
      <c r="BF856" s="34">
        <f t="shared" si="605"/>
        <v>0.5614949385533089</v>
      </c>
      <c r="BG856" s="34">
        <f t="shared" si="606"/>
        <v>-0.1772980221714503</v>
      </c>
      <c r="BH856" s="34">
        <f t="shared" si="607"/>
        <v>-8.9286465993424574E-2</v>
      </c>
      <c r="BI856" s="19">
        <f t="shared" si="614"/>
        <v>-0.20774597286695831</v>
      </c>
      <c r="BJ856" s="19">
        <f t="shared" si="615"/>
        <v>0.63969812170811446</v>
      </c>
      <c r="BK856" s="19">
        <f t="shared" si="616"/>
        <v>0.43002059109999013</v>
      </c>
      <c r="BL856" s="19">
        <f t="shared" si="617"/>
        <v>0.56208192872350093</v>
      </c>
      <c r="BM856" s="19">
        <f t="shared" si="618"/>
        <v>-0.51477472152689985</v>
      </c>
      <c r="BN856" s="19">
        <f t="shared" si="619"/>
        <v>0.37960105099717129</v>
      </c>
      <c r="BO856" s="19">
        <f t="shared" si="620"/>
        <v>2.2001682401716081</v>
      </c>
      <c r="BP856" s="19">
        <f t="shared" si="621"/>
        <v>0.71832280712591468</v>
      </c>
      <c r="BQ856" s="19">
        <f t="shared" si="622"/>
        <v>0.31921164042404437</v>
      </c>
      <c r="BR856" s="19">
        <f t="shared" si="623"/>
        <v>7.2947320182457961E-2</v>
      </c>
      <c r="BS856" s="19">
        <f t="shared" si="624"/>
        <v>0.1022845055751332</v>
      </c>
      <c r="BT856" s="19">
        <f>IF(AND('[1]Ponderación por derecho'!$B$13&lt;&gt;1,'[1]Ponderación por derecho'!$B$13&lt;&gt;0),"Error ponderación",IFERROR(IF(SUM($BI$1126:$BS$1126)=0,0,SUMPRODUCT($BI$1126:$BS$1126,BI856:BS856)),""))</f>
        <v>1.3419040597265783</v>
      </c>
      <c r="BU856" s="34">
        <f t="shared" si="625"/>
        <v>1.36094264594584</v>
      </c>
      <c r="BV856" s="16">
        <f t="shared" si="626"/>
        <v>1</v>
      </c>
      <c r="BW856" s="34">
        <f t="shared" si="608"/>
        <v>0.96453631740947587</v>
      </c>
      <c r="BX856" s="34">
        <f t="shared" si="609"/>
        <v>-4.7572417625315583E-2</v>
      </c>
      <c r="BY856" s="34">
        <f t="shared" si="627"/>
        <v>0.73585719375712888</v>
      </c>
      <c r="BZ856" s="34">
        <f t="shared" si="628"/>
        <v>-0.55094036451376305</v>
      </c>
      <c r="CA856" s="19">
        <f t="shared" si="610"/>
        <v>-0.41968819991089779</v>
      </c>
      <c r="CB856" s="16"/>
      <c r="CC856" s="5">
        <f t="shared" si="611"/>
        <v>68101</v>
      </c>
      <c r="CD856" s="6">
        <f t="shared" si="612"/>
        <v>1.4141698355087955E-4</v>
      </c>
      <c r="CE856" s="19">
        <f t="shared" si="629"/>
        <v>1.3844800303316711</v>
      </c>
      <c r="CF856" s="4">
        <f t="shared" si="613"/>
        <v>1.9578898967593516E-4</v>
      </c>
      <c r="CG856" s="3">
        <f>IF('Ponderación por derecho'!$D$20="Error ponderación","",CF856/$CF$1127)</f>
        <v>1.3153430388922768E-4</v>
      </c>
      <c r="CH856" s="39"/>
    </row>
    <row r="857" spans="1:86" ht="18.95" customHeight="1">
      <c r="A857" s="7">
        <v>68121</v>
      </c>
      <c r="B857" s="7" t="s">
        <v>199</v>
      </c>
      <c r="C857" s="7" t="s">
        <v>272</v>
      </c>
      <c r="D857" s="5">
        <v>0</v>
      </c>
      <c r="E857" s="5">
        <v>26</v>
      </c>
      <c r="F857" s="5">
        <v>58.591250000000002</v>
      </c>
      <c r="G857" s="5">
        <v>54.603859999999997</v>
      </c>
      <c r="H857" s="5">
        <v>74.946460000000002</v>
      </c>
      <c r="I857" s="5">
        <v>5.8886500000000002</v>
      </c>
      <c r="J857" s="5">
        <v>20.856529999999999</v>
      </c>
      <c r="K857" s="85"/>
      <c r="L857" s="85">
        <v>1.3606200000000001E-2</v>
      </c>
      <c r="M857" s="85">
        <v>0</v>
      </c>
      <c r="N857" s="85">
        <v>0</v>
      </c>
      <c r="O857" s="85">
        <v>0.33536510000000003</v>
      </c>
      <c r="P857" s="85">
        <v>3.0532199999999999E-2</v>
      </c>
      <c r="Q857" s="85">
        <v>0</v>
      </c>
      <c r="R857" s="85">
        <v>0</v>
      </c>
      <c r="S857" s="85">
        <v>0</v>
      </c>
      <c r="T857" s="5">
        <v>0.95833330000000005</v>
      </c>
      <c r="U857" s="5">
        <v>0.1666667</v>
      </c>
      <c r="V857" s="5">
        <v>0.79166669999999995</v>
      </c>
      <c r="W857" s="5">
        <v>0.7083334</v>
      </c>
      <c r="X857" s="5">
        <v>0.91666669999999995</v>
      </c>
      <c r="Y857" s="5">
        <v>0.91666669999999995</v>
      </c>
      <c r="Z857" s="5">
        <v>0</v>
      </c>
      <c r="AA857" s="5">
        <v>0</v>
      </c>
      <c r="AB857" s="5">
        <v>0</v>
      </c>
      <c r="AC857" s="5">
        <v>0.50609999999999999</v>
      </c>
      <c r="AD857" s="40">
        <v>0</v>
      </c>
      <c r="AE857" s="19">
        <v>0.4</v>
      </c>
      <c r="AF857" s="5">
        <v>0</v>
      </c>
      <c r="AG857" s="5">
        <v>0</v>
      </c>
      <c r="AH857" s="32">
        <v>0</v>
      </c>
      <c r="AI857" s="32">
        <v>0</v>
      </c>
      <c r="AJ857" s="32">
        <v>1</v>
      </c>
      <c r="AK857" s="16"/>
      <c r="AL857" s="34">
        <f t="shared" si="585"/>
        <v>-0.66324010081083618</v>
      </c>
      <c r="AM857" s="34">
        <f t="shared" si="586"/>
        <v>-0.16223101823104699</v>
      </c>
      <c r="AN857" s="34">
        <f t="shared" si="587"/>
        <v>6.489427176247653E-2</v>
      </c>
      <c r="AO857" s="34">
        <f t="shared" si="588"/>
        <v>-1.232788980219959</v>
      </c>
      <c r="AP857" s="34">
        <f t="shared" si="589"/>
        <v>-0.30146509349159478</v>
      </c>
      <c r="AQ857" s="34" t="str">
        <f t="shared" si="590"/>
        <v/>
      </c>
      <c r="AR857" s="34">
        <f t="shared" si="591"/>
        <v>-0.13293294698420249</v>
      </c>
      <c r="AS857" s="34">
        <f t="shared" si="592"/>
        <v>-0.95991233330143277</v>
      </c>
      <c r="AT857" s="34">
        <f t="shared" si="593"/>
        <v>-0.15074875333706975</v>
      </c>
      <c r="AU857" s="34">
        <f t="shared" si="594"/>
        <v>8.0898050374619128</v>
      </c>
      <c r="AV857" s="34">
        <f t="shared" si="595"/>
        <v>9.0439813753258103E-2</v>
      </c>
      <c r="AW857" s="34">
        <f t="shared" si="596"/>
        <v>-0.41165100414070804</v>
      </c>
      <c r="AX857" s="34">
        <f t="shared" si="597"/>
        <v>-0.20200785050292994</v>
      </c>
      <c r="AY857" s="34">
        <f t="shared" si="598"/>
        <v>-0.21011422768154267</v>
      </c>
      <c r="AZ857" s="34">
        <f t="shared" si="599"/>
        <v>0.28390097714143436</v>
      </c>
      <c r="BA857" s="34">
        <f t="shared" si="600"/>
        <v>-0.36958214755887642</v>
      </c>
      <c r="BB857" s="34">
        <f t="shared" si="601"/>
        <v>-0.21404808611096823</v>
      </c>
      <c r="BC857" s="34">
        <f t="shared" si="602"/>
        <v>0.84879245386128521</v>
      </c>
      <c r="BD857" s="34">
        <f t="shared" si="603"/>
        <v>1.3135966313662815</v>
      </c>
      <c r="BE857" s="34">
        <f t="shared" si="604"/>
        <v>0.83911232904063626</v>
      </c>
      <c r="BF857" s="34">
        <f t="shared" si="605"/>
        <v>-1.0161597436814094</v>
      </c>
      <c r="BG857" s="34">
        <f t="shared" si="606"/>
        <v>-0.258133953880894</v>
      </c>
      <c r="BH857" s="34">
        <f t="shared" si="607"/>
        <v>-0.11506432621005545</v>
      </c>
      <c r="BI857" s="19">
        <f t="shared" si="614"/>
        <v>-0.15234393789819994</v>
      </c>
      <c r="BJ857" s="19">
        <f t="shared" si="615"/>
        <v>-0.16973735044207258</v>
      </c>
      <c r="BK857" s="19">
        <f t="shared" si="616"/>
        <v>-0.2581199934169946</v>
      </c>
      <c r="BL857" s="19">
        <f t="shared" si="617"/>
        <v>-0.40699442707395295</v>
      </c>
      <c r="BM857" s="19">
        <f t="shared" si="618"/>
        <v>3.0339788584455332</v>
      </c>
      <c r="BN857" s="19">
        <f t="shared" si="619"/>
        <v>8.8770680661019383E-2</v>
      </c>
      <c r="BO857" s="19">
        <f t="shared" si="620"/>
        <v>-0.45351300240641085</v>
      </c>
      <c r="BP857" s="19">
        <f t="shared" si="621"/>
        <v>-0.43262397565688304</v>
      </c>
      <c r="BQ857" s="19">
        <f t="shared" si="622"/>
        <v>-0.62983802405792944</v>
      </c>
      <c r="BR857" s="19">
        <f t="shared" si="623"/>
        <v>-0.37716276079109096</v>
      </c>
      <c r="BS857" s="19">
        <f t="shared" si="624"/>
        <v>-0.32947288490081145</v>
      </c>
      <c r="BT857" s="19">
        <f>IF(AND('[1]Ponderación por derecho'!$B$13&lt;&gt;1,'[1]Ponderación por derecho'!$B$13&lt;&gt;0),"Error ponderación",IFERROR(IF(SUM($BI$1126:$BS$1126)=0,0,SUMPRODUCT($BI$1126:$BS$1126,BI857:BS857)),""))</f>
        <v>-0.23407276709331412</v>
      </c>
      <c r="BU857" s="34">
        <f t="shared" si="625"/>
        <v>-0.23132459955925286</v>
      </c>
      <c r="BV857" s="16">
        <f t="shared" si="626"/>
        <v>0</v>
      </c>
      <c r="BW857" s="34">
        <f t="shared" si="608"/>
        <v>-9.0711769721352836E-2</v>
      </c>
      <c r="BX857" s="34">
        <f t="shared" si="609"/>
        <v>-4.9550489627895586E-2</v>
      </c>
      <c r="BY857" s="34">
        <f t="shared" si="627"/>
        <v>-1.1152730688434138</v>
      </c>
      <c r="BZ857" s="34">
        <f t="shared" si="628"/>
        <v>0.41851177606422074</v>
      </c>
      <c r="CA857" s="19">
        <f t="shared" si="610"/>
        <v>0.31717602954154139</v>
      </c>
      <c r="CB857" s="16"/>
      <c r="CC857" s="5">
        <f t="shared" si="611"/>
        <v>68121</v>
      </c>
      <c r="CD857" s="6">
        <f t="shared" si="612"/>
        <v>3.8023180685862132E-6</v>
      </c>
      <c r="CE857" s="19">
        <f t="shared" si="629"/>
        <v>1.3231869123005415</v>
      </c>
      <c r="CF857" s="4">
        <f t="shared" si="613"/>
        <v>5.03117750475715E-6</v>
      </c>
      <c r="CG857" s="3">
        <f>IF('Ponderación por derecho'!$D$20="Error ponderación","",CF857/$CF$1127)</f>
        <v>3.3800288357722348E-6</v>
      </c>
      <c r="CH857" s="39"/>
    </row>
    <row r="858" spans="1:86" ht="18.95" customHeight="1">
      <c r="A858" s="7">
        <v>68132</v>
      </c>
      <c r="B858" s="7" t="s">
        <v>199</v>
      </c>
      <c r="C858" s="7" t="s">
        <v>271</v>
      </c>
      <c r="D858" s="5">
        <v>0</v>
      </c>
      <c r="E858" s="5">
        <v>85</v>
      </c>
      <c r="F858" s="5">
        <v>39.988779999999998</v>
      </c>
      <c r="G858" s="5">
        <v>42.857140000000001</v>
      </c>
      <c r="H858" s="5">
        <v>60.150379999999998</v>
      </c>
      <c r="I858" s="5">
        <v>8.2706750000000007</v>
      </c>
      <c r="J858" s="5">
        <v>24.310780000000001</v>
      </c>
      <c r="K858" s="85"/>
      <c r="L858" s="85">
        <v>6.4235000000000004E-3</v>
      </c>
      <c r="M858" s="85">
        <v>0</v>
      </c>
      <c r="N858" s="85">
        <v>0</v>
      </c>
      <c r="O858" s="85">
        <v>1.7373E-2</v>
      </c>
      <c r="P858" s="85">
        <v>0</v>
      </c>
      <c r="Q858" s="85">
        <v>1.3817E-3</v>
      </c>
      <c r="R858" s="85">
        <v>2.8402799999999999E-2</v>
      </c>
      <c r="S858" s="85">
        <v>4.0336E-3</v>
      </c>
      <c r="T858" s="5">
        <v>0.9375</v>
      </c>
      <c r="U858" s="5">
        <v>0.15625</v>
      </c>
      <c r="V858" s="5">
        <v>0.828125</v>
      </c>
      <c r="W858" s="5">
        <v>0.71875</v>
      </c>
      <c r="X858" s="5">
        <v>0.703125</v>
      </c>
      <c r="Y858" s="5">
        <v>0.984375</v>
      </c>
      <c r="Z858" s="5">
        <v>0</v>
      </c>
      <c r="AA858" s="5">
        <v>4.7058820000000001E-2</v>
      </c>
      <c r="AB858" s="5">
        <v>0</v>
      </c>
      <c r="AC858" s="5">
        <v>0.41299999999999998</v>
      </c>
      <c r="AD858" s="40">
        <v>58823.529411764706</v>
      </c>
      <c r="AE858" s="19">
        <v>0.48962260000000002</v>
      </c>
      <c r="AF858" s="5">
        <v>0</v>
      </c>
      <c r="AG858" s="5">
        <v>0</v>
      </c>
      <c r="AH858" s="32">
        <v>0</v>
      </c>
      <c r="AI858" s="32">
        <v>0</v>
      </c>
      <c r="AJ858" s="32">
        <v>1</v>
      </c>
      <c r="AK858" s="16"/>
      <c r="AL858" s="34">
        <f t="shared" si="585"/>
        <v>-1.7987887817963941</v>
      </c>
      <c r="AM858" s="34">
        <f t="shared" si="586"/>
        <v>-1.342199842282398</v>
      </c>
      <c r="AN858" s="34">
        <f t="shared" si="587"/>
        <v>-1.7142414018687264</v>
      </c>
      <c r="AO858" s="34">
        <f t="shared" si="588"/>
        <v>-1.0201801942503106</v>
      </c>
      <c r="AP858" s="34">
        <f t="shared" si="589"/>
        <v>-4.0566076741606956E-2</v>
      </c>
      <c r="AQ858" s="34" t="str">
        <f t="shared" si="590"/>
        <v/>
      </c>
      <c r="AR858" s="34">
        <f t="shared" si="591"/>
        <v>-0.3843100849715485</v>
      </c>
      <c r="AS858" s="34">
        <f t="shared" si="592"/>
        <v>-0.95991233330143277</v>
      </c>
      <c r="AT858" s="34">
        <f t="shared" si="593"/>
        <v>-0.15074875333706975</v>
      </c>
      <c r="AU858" s="34">
        <f t="shared" si="594"/>
        <v>1.1421084441180847E-2</v>
      </c>
      <c r="AV858" s="34">
        <f t="shared" si="595"/>
        <v>-0.64879765232385067</v>
      </c>
      <c r="AW858" s="34">
        <f t="shared" si="596"/>
        <v>-0.37294259091168735</v>
      </c>
      <c r="AX858" s="34">
        <f t="shared" si="597"/>
        <v>0.70505000702607035</v>
      </c>
      <c r="AY858" s="34">
        <f t="shared" si="598"/>
        <v>-5.3505881569380957E-2</v>
      </c>
      <c r="AZ858" s="34">
        <f t="shared" si="599"/>
        <v>-7.8022630660287084E-2</v>
      </c>
      <c r="BA858" s="34">
        <f t="shared" si="600"/>
        <v>-0.46859768739486701</v>
      </c>
      <c r="BB858" s="34">
        <f t="shared" si="601"/>
        <v>0.68023871425484372</v>
      </c>
      <c r="BC858" s="34">
        <f t="shared" si="602"/>
        <v>0.96511729968543092</v>
      </c>
      <c r="BD858" s="34">
        <f t="shared" si="603"/>
        <v>-1.2455634315258874</v>
      </c>
      <c r="BE858" s="34">
        <f t="shared" si="604"/>
        <v>1.8743790399797802</v>
      </c>
      <c r="BF858" s="34">
        <f t="shared" si="605"/>
        <v>-1.0161597436814094</v>
      </c>
      <c r="BG858" s="34">
        <f t="shared" si="606"/>
        <v>3.4203625212692335</v>
      </c>
      <c r="BH858" s="34">
        <f t="shared" si="607"/>
        <v>-0.11506432621005545</v>
      </c>
      <c r="BI858" s="19">
        <f t="shared" si="614"/>
        <v>-1.0914195446317967</v>
      </c>
      <c r="BJ858" s="19">
        <f t="shared" si="615"/>
        <v>-0.34875707099970094</v>
      </c>
      <c r="BK858" s="19">
        <f t="shared" si="616"/>
        <v>-0.59786127180413196</v>
      </c>
      <c r="BL858" s="19">
        <f t="shared" si="617"/>
        <v>-0.97476876756673192</v>
      </c>
      <c r="BM858" s="19">
        <f t="shared" si="618"/>
        <v>-0.4249028079421045</v>
      </c>
      <c r="BN858" s="19">
        <f t="shared" si="619"/>
        <v>-0.19106913138015491</v>
      </c>
      <c r="BO858" s="19">
        <f t="shared" si="620"/>
        <v>-0.49038180527409508</v>
      </c>
      <c r="BP858" s="19">
        <f t="shared" si="621"/>
        <v>-0.54686938738516189</v>
      </c>
      <c r="BQ858" s="19">
        <f t="shared" si="622"/>
        <v>-0.95615146901572812</v>
      </c>
      <c r="BR858" s="19">
        <f t="shared" si="623"/>
        <v>0.52268928596781949</v>
      </c>
      <c r="BS858" s="19">
        <f t="shared" si="624"/>
        <v>-0.65578632985861018</v>
      </c>
      <c r="BT858" s="19">
        <f>IF(AND('[1]Ponderación por derecho'!$B$13&lt;&gt;1,'[1]Ponderación por derecho'!$B$13&lt;&gt;0),"Error ponderación",IFERROR(IF(SUM($BI$1126:$BS$1126)=0,0,SUMPRODUCT($BI$1126:$BS$1126,BI858:BS858)),""))</f>
        <v>-0.37226305625103417</v>
      </c>
      <c r="BU858" s="34">
        <f t="shared" si="625"/>
        <v>-0.37094332194663576</v>
      </c>
      <c r="BV858" s="16">
        <f t="shared" si="626"/>
        <v>0</v>
      </c>
      <c r="BW858" s="34">
        <f t="shared" si="608"/>
        <v>-1.4383605613795176</v>
      </c>
      <c r="BX858" s="34">
        <f t="shared" si="609"/>
        <v>-4.6238622029325632E-2</v>
      </c>
      <c r="BY858" s="34">
        <f t="shared" si="627"/>
        <v>-0.74504718156104099</v>
      </c>
      <c r="BZ858" s="34">
        <f t="shared" si="628"/>
        <v>0.74321545498996144</v>
      </c>
      <c r="CA858" s="19">
        <f t="shared" si="610"/>
        <v>0.56397782218015557</v>
      </c>
      <c r="CB858" s="16"/>
      <c r="CC858" s="5">
        <f t="shared" si="611"/>
        <v>68132</v>
      </c>
      <c r="CD858" s="6">
        <f t="shared" si="612"/>
        <v>1.2430655224224159E-5</v>
      </c>
      <c r="CE858" s="19">
        <f t="shared" si="629"/>
        <v>1.3055587566457045</v>
      </c>
      <c r="CF858" s="4">
        <f t="shared" si="613"/>
        <v>1.6228950778829526E-5</v>
      </c>
      <c r="CG858" s="3">
        <f>IF('Ponderación por derecho'!$D$20="Error ponderación","",CF858/$CF$1127)</f>
        <v>1.0902879406442217E-5</v>
      </c>
      <c r="CH858" s="39"/>
    </row>
    <row r="859" spans="1:86" ht="18.95" customHeight="1">
      <c r="A859" s="7">
        <v>68147</v>
      </c>
      <c r="B859" s="7" t="s">
        <v>199</v>
      </c>
      <c r="C859" s="7" t="s">
        <v>270</v>
      </c>
      <c r="D859" s="5">
        <v>0</v>
      </c>
      <c r="E859" s="5">
        <v>273</v>
      </c>
      <c r="F859" s="5">
        <v>56.716670000000001</v>
      </c>
      <c r="G859" s="5">
        <v>54.784970000000001</v>
      </c>
      <c r="H859" s="5">
        <v>70.442149999999998</v>
      </c>
      <c r="I859" s="5">
        <v>4.8152600000000003</v>
      </c>
      <c r="J859" s="5">
        <v>24.38522</v>
      </c>
      <c r="K859" s="85"/>
      <c r="L859" s="85">
        <v>1.15952E-2</v>
      </c>
      <c r="M859" s="85">
        <v>6.11405E-2</v>
      </c>
      <c r="N859" s="85">
        <v>0</v>
      </c>
      <c r="O859" s="85">
        <v>6.4507999999999996E-3</v>
      </c>
      <c r="P859" s="85">
        <v>3.1658499999999999E-2</v>
      </c>
      <c r="Q859" s="85">
        <v>2.0398999999999999E-3</v>
      </c>
      <c r="R859" s="85">
        <v>0</v>
      </c>
      <c r="S859" s="85">
        <v>3.1299100000000003E-2</v>
      </c>
      <c r="T859" s="5">
        <v>0.78409090000000004</v>
      </c>
      <c r="U859" s="5">
        <v>0.1136364</v>
      </c>
      <c r="V859" s="5">
        <v>0.80303029999999997</v>
      </c>
      <c r="W859" s="5">
        <v>0.4583333</v>
      </c>
      <c r="X859" s="5">
        <v>0.75757580000000002</v>
      </c>
      <c r="Y859" s="5">
        <v>0.82954539999999999</v>
      </c>
      <c r="Z859" s="5">
        <v>0.20437959999999999</v>
      </c>
      <c r="AA859" s="5">
        <v>0</v>
      </c>
      <c r="AB859" s="5">
        <v>0</v>
      </c>
      <c r="AC859" s="5">
        <v>0.45279999999999998</v>
      </c>
      <c r="AD859" s="40">
        <v>18315.018315018315</v>
      </c>
      <c r="AE859" s="19">
        <v>0</v>
      </c>
      <c r="AF859" s="5">
        <v>0</v>
      </c>
      <c r="AG859" s="5">
        <v>0</v>
      </c>
      <c r="AH859" s="32">
        <v>0</v>
      </c>
      <c r="AI859" s="32">
        <v>0</v>
      </c>
      <c r="AJ859" s="32">
        <v>0</v>
      </c>
      <c r="AK859" s="16"/>
      <c r="AL859" s="34">
        <f t="shared" si="585"/>
        <v>-0.77766989676814224</v>
      </c>
      <c r="AM859" s="34">
        <f t="shared" si="586"/>
        <v>-0.14403835221670896</v>
      </c>
      <c r="AN859" s="34">
        <f t="shared" si="587"/>
        <v>-0.47672071045536552</v>
      </c>
      <c r="AO859" s="34">
        <f t="shared" si="588"/>
        <v>-1.3285949204481098</v>
      </c>
      <c r="AP859" s="34">
        <f t="shared" si="589"/>
        <v>-3.4943634009648103E-2</v>
      </c>
      <c r="AQ859" s="34" t="str">
        <f t="shared" si="590"/>
        <v/>
      </c>
      <c r="AR859" s="34">
        <f t="shared" si="591"/>
        <v>-0.20331308599774239</v>
      </c>
      <c r="AS859" s="34">
        <f t="shared" si="592"/>
        <v>-8.6186683981052097E-3</v>
      </c>
      <c r="AT859" s="34">
        <f t="shared" si="593"/>
        <v>-0.15074875333706975</v>
      </c>
      <c r="AU859" s="34">
        <f t="shared" si="594"/>
        <v>-0.26605035340800792</v>
      </c>
      <c r="AV859" s="34">
        <f t="shared" si="595"/>
        <v>0.1177094883277286</v>
      </c>
      <c r="AW859" s="34">
        <f t="shared" si="596"/>
        <v>-0.35450307612024107</v>
      </c>
      <c r="AX859" s="34">
        <f t="shared" si="597"/>
        <v>-0.20200785050292994</v>
      </c>
      <c r="AY859" s="34">
        <f t="shared" si="598"/>
        <v>1.0051030188969881</v>
      </c>
      <c r="AZ859" s="34">
        <f t="shared" si="599"/>
        <v>-2.7431008919830209</v>
      </c>
      <c r="BA859" s="34">
        <f t="shared" si="600"/>
        <v>-0.87365961759876742</v>
      </c>
      <c r="BB859" s="34">
        <f t="shared" si="601"/>
        <v>6.4690019742484936E-2</v>
      </c>
      <c r="BC859" s="34">
        <f t="shared" si="602"/>
        <v>-1.9430228302545511</v>
      </c>
      <c r="BD859" s="34">
        <f t="shared" si="603"/>
        <v>-0.59300558098648926</v>
      </c>
      <c r="BE859" s="34">
        <f t="shared" si="604"/>
        <v>-0.49298110269140133</v>
      </c>
      <c r="BF859" s="34">
        <f t="shared" si="605"/>
        <v>1.0285845646536127</v>
      </c>
      <c r="BG859" s="34">
        <f t="shared" si="606"/>
        <v>-0.258133953880894</v>
      </c>
      <c r="BH859" s="34">
        <f t="shared" si="607"/>
        <v>-0.11506432621005545</v>
      </c>
      <c r="BI859" s="19">
        <f t="shared" si="614"/>
        <v>-0.67519016402706644</v>
      </c>
      <c r="BJ859" s="19">
        <f t="shared" si="615"/>
        <v>-9.4220472823988807E-2</v>
      </c>
      <c r="BK859" s="19">
        <f t="shared" si="616"/>
        <v>-0.90977046514026616</v>
      </c>
      <c r="BL859" s="19">
        <f t="shared" si="617"/>
        <v>-0.46420932505260598</v>
      </c>
      <c r="BM859" s="19">
        <f t="shared" si="618"/>
        <v>-0.29799985613471508</v>
      </c>
      <c r="BN859" s="19">
        <f t="shared" si="619"/>
        <v>-0.38431383704393829</v>
      </c>
      <c r="BO859" s="19">
        <f t="shared" si="620"/>
        <v>-1.4753996295171239</v>
      </c>
      <c r="BP859" s="19">
        <f t="shared" si="621"/>
        <v>-0.48983887363553608</v>
      </c>
      <c r="BQ859" s="19">
        <f t="shared" si="622"/>
        <v>0.41867256226081945</v>
      </c>
      <c r="BR859" s="19">
        <f t="shared" si="623"/>
        <v>-1.0233610584016025E-2</v>
      </c>
      <c r="BS859" s="19">
        <f t="shared" si="624"/>
        <v>3.7456265306263455E-2</v>
      </c>
      <c r="BT859" s="19">
        <f>IF(AND('[1]Ponderación por derecho'!$B$13&lt;&gt;1,'[1]Ponderación por derecho'!$B$13&lt;&gt;0),"Error ponderación",IFERROR(IF(SUM($BI$1126:$BS$1126)=0,0,SUMPRODUCT($BI$1126:$BS$1126,BI859:BS859)),""))</f>
        <v>-0.87183806043654122</v>
      </c>
      <c r="BU859" s="34">
        <f t="shared" si="625"/>
        <v>-0.87568228910694401</v>
      </c>
      <c r="BV859" s="16">
        <f t="shared" si="626"/>
        <v>0</v>
      </c>
      <c r="BW859" s="34">
        <f t="shared" si="608"/>
        <v>-0.86224432176625287</v>
      </c>
      <c r="BX859" s="34">
        <f t="shared" si="609"/>
        <v>-4.8519322060575271E-2</v>
      </c>
      <c r="BY859" s="34">
        <f t="shared" si="627"/>
        <v>-2.7676504258153067</v>
      </c>
      <c r="BZ859" s="34">
        <f t="shared" si="628"/>
        <v>1.2261380232140449</v>
      </c>
      <c r="CA859" s="19">
        <f t="shared" si="610"/>
        <v>0.9</v>
      </c>
      <c r="CB859" s="16"/>
      <c r="CC859" s="5">
        <f t="shared" si="611"/>
        <v>68147</v>
      </c>
      <c r="CD859" s="6">
        <f t="shared" si="612"/>
        <v>3.9924339720155238E-5</v>
      </c>
      <c r="CE859" s="19">
        <f t="shared" si="629"/>
        <v>0.38351355104478818</v>
      </c>
      <c r="CF859" s="4">
        <f t="shared" si="613"/>
        <v>1.5311525299195221E-5</v>
      </c>
      <c r="CG859" s="3">
        <f>IF('Ponderación por derecho'!$D$20="Error ponderación","",CF859/$CF$1127)</f>
        <v>1.0286537690630343E-5</v>
      </c>
      <c r="CH859" s="39"/>
    </row>
    <row r="860" spans="1:86" ht="18.95" customHeight="1">
      <c r="A860" s="7">
        <v>68152</v>
      </c>
      <c r="B860" s="7" t="s">
        <v>199</v>
      </c>
      <c r="C860" s="7" t="s">
        <v>269</v>
      </c>
      <c r="D860" s="5">
        <v>0</v>
      </c>
      <c r="E860" s="5">
        <v>85</v>
      </c>
      <c r="F860" s="5">
        <v>75.083780000000004</v>
      </c>
      <c r="G860" s="5">
        <v>60.024059999999999</v>
      </c>
      <c r="H860" s="5">
        <v>73.055329999999998</v>
      </c>
      <c r="I860" s="5">
        <v>5.7738550000000002</v>
      </c>
      <c r="J860" s="5">
        <v>34.979950000000002</v>
      </c>
      <c r="K860" s="85"/>
      <c r="L860" s="85">
        <v>2.44797E-2</v>
      </c>
      <c r="M860" s="85">
        <v>0.10391930000000001</v>
      </c>
      <c r="N860" s="85">
        <v>0</v>
      </c>
      <c r="O860" s="85">
        <v>7.9737799999999998E-2</v>
      </c>
      <c r="P860" s="85">
        <v>4.0515200000000001E-2</v>
      </c>
      <c r="Q860" s="85">
        <v>2.9524100000000001E-2</v>
      </c>
      <c r="R860" s="85">
        <v>1.08042E-2</v>
      </c>
      <c r="S860" s="85">
        <v>7.2059000000000003E-3</v>
      </c>
      <c r="T860" s="5"/>
      <c r="U860" s="5">
        <v>4.2857199999999998E-2</v>
      </c>
      <c r="V860" s="5">
        <v>0.78571429999999998</v>
      </c>
      <c r="W860" s="5">
        <v>0.5571429</v>
      </c>
      <c r="X860" s="5">
        <v>0.71428570000000002</v>
      </c>
      <c r="Y860" s="5">
        <v>0.84285710000000003</v>
      </c>
      <c r="Z860" s="5">
        <v>0</v>
      </c>
      <c r="AA860" s="5">
        <v>5.8823499999999997E-3</v>
      </c>
      <c r="AB860" s="5">
        <v>0</v>
      </c>
      <c r="AC860" s="5">
        <v>0.47360000000000002</v>
      </c>
      <c r="AD860" s="40">
        <v>247058.82352941178</v>
      </c>
      <c r="AE860" s="19">
        <v>0.65943399999999996</v>
      </c>
      <c r="AF860" s="5">
        <v>1</v>
      </c>
      <c r="AG860" s="5">
        <v>0</v>
      </c>
      <c r="AH860" s="32">
        <v>0</v>
      </c>
      <c r="AI860" s="32">
        <v>0</v>
      </c>
      <c r="AJ860" s="32">
        <v>0</v>
      </c>
      <c r="AK860" s="16"/>
      <c r="AL860" s="34">
        <f t="shared" si="585"/>
        <v>0.34351172771595323</v>
      </c>
      <c r="AM860" s="34">
        <f t="shared" si="586"/>
        <v>0.38223305515481187</v>
      </c>
      <c r="AN860" s="34">
        <f t="shared" si="587"/>
        <v>-0.16250223099191402</v>
      </c>
      <c r="AO860" s="34">
        <f t="shared" si="588"/>
        <v>-1.243035063105481</v>
      </c>
      <c r="AP860" s="34">
        <f t="shared" si="589"/>
        <v>0.76527483301838917</v>
      </c>
      <c r="AQ860" s="34" t="str">
        <f t="shared" si="590"/>
        <v/>
      </c>
      <c r="AR860" s="34">
        <f t="shared" si="591"/>
        <v>0.24761326960641195</v>
      </c>
      <c r="AS860" s="34">
        <f t="shared" si="592"/>
        <v>0.6569827158262056</v>
      </c>
      <c r="AT860" s="34">
        <f t="shared" si="593"/>
        <v>-0.15074875333706975</v>
      </c>
      <c r="AU860" s="34">
        <f t="shared" si="594"/>
        <v>1.5957585555712726</v>
      </c>
      <c r="AV860" s="34">
        <f t="shared" si="595"/>
        <v>0.33214554160279985</v>
      </c>
      <c r="AW860" s="34">
        <f t="shared" si="596"/>
        <v>0.41546853194884065</v>
      </c>
      <c r="AX860" s="34">
        <f t="shared" si="597"/>
        <v>0.1430297691794544</v>
      </c>
      <c r="AY860" s="34">
        <f t="shared" si="598"/>
        <v>6.9661675047936231E-2</v>
      </c>
      <c r="AZ860" s="34" t="str">
        <f t="shared" si="599"/>
        <v/>
      </c>
      <c r="BA860" s="34">
        <f t="shared" si="600"/>
        <v>-1.5464485716014309</v>
      </c>
      <c r="BB860" s="34">
        <f t="shared" si="601"/>
        <v>-0.36005469504494003</v>
      </c>
      <c r="BC860" s="34">
        <f t="shared" si="602"/>
        <v>-0.8395906656379285</v>
      </c>
      <c r="BD860" s="34">
        <f t="shared" si="603"/>
        <v>-1.1118096133539768</v>
      </c>
      <c r="BE860" s="34">
        <f t="shared" si="604"/>
        <v>-0.28944387201202187</v>
      </c>
      <c r="BF860" s="34">
        <f t="shared" si="605"/>
        <v>-1.0161597436814094</v>
      </c>
      <c r="BG860" s="34">
        <f t="shared" si="606"/>
        <v>0.20167791009273203</v>
      </c>
      <c r="BH860" s="34">
        <f t="shared" si="607"/>
        <v>-0.11506432621005545</v>
      </c>
      <c r="BI860" s="19">
        <f t="shared" si="614"/>
        <v>-0.85447540129667243</v>
      </c>
      <c r="BJ860" s="19">
        <f t="shared" si="615"/>
        <v>8.9930543238761262E-2</v>
      </c>
      <c r="BK860" s="19">
        <f t="shared" si="616"/>
        <v>5.3634592634743426E-2</v>
      </c>
      <c r="BL860" s="19">
        <f t="shared" si="617"/>
        <v>9.6381487189441742E-2</v>
      </c>
      <c r="BM860" s="19">
        <f t="shared" si="618"/>
        <v>0.41640792507856167</v>
      </c>
      <c r="BN860" s="19">
        <f t="shared" si="619"/>
        <v>0.12873779910224373</v>
      </c>
      <c r="BO860" s="19">
        <f t="shared" si="620"/>
        <v>-0.41378326557832013</v>
      </c>
      <c r="BP860" s="19">
        <f t="shared" si="621"/>
        <v>0.2432707484477038</v>
      </c>
      <c r="BQ860" s="19">
        <f t="shared" si="622"/>
        <v>-0.20099544697250663</v>
      </c>
      <c r="BR860" s="19">
        <f t="shared" si="623"/>
        <v>0.2049504376188738</v>
      </c>
      <c r="BS860" s="19">
        <f t="shared" si="624"/>
        <v>9.9369692184611336E-2</v>
      </c>
      <c r="BT860" s="19">
        <f>IF(AND('[1]Ponderación por derecho'!$B$13&lt;&gt;1,'[1]Ponderación por derecho'!$B$13&lt;&gt;0),"Error ponderación",IFERROR(IF(SUM($BI$1126:$BS$1126)=0,0,SUMPRODUCT($BI$1126:$BS$1126,BI860:BS860)),""))</f>
        <v>-0.15028418441073471</v>
      </c>
      <c r="BU860" s="34">
        <f t="shared" si="625"/>
        <v>-0.14666991842287003</v>
      </c>
      <c r="BV860" s="16">
        <f t="shared" si="626"/>
        <v>0</v>
      </c>
      <c r="BW860" s="34">
        <f t="shared" si="608"/>
        <v>-0.5611584477975109</v>
      </c>
      <c r="BX860" s="34">
        <f t="shared" si="609"/>
        <v>-3.5640645713901756E-2</v>
      </c>
      <c r="BY860" s="34">
        <f t="shared" si="627"/>
        <v>-4.3565900771799115E-2</v>
      </c>
      <c r="BZ860" s="34">
        <f t="shared" si="628"/>
        <v>0.21345499809440394</v>
      </c>
      <c r="CA860" s="19">
        <f t="shared" si="610"/>
        <v>0.16131582936431108</v>
      </c>
      <c r="CB860" s="16"/>
      <c r="CC860" s="5">
        <f t="shared" si="611"/>
        <v>68152</v>
      </c>
      <c r="CD860" s="6">
        <f t="shared" si="612"/>
        <v>1.2430655224224159E-5</v>
      </c>
      <c r="CE860" s="19">
        <f t="shared" si="629"/>
        <v>1.2922215467530462</v>
      </c>
      <c r="CF860" s="4">
        <f t="shared" si="613"/>
        <v>1.6063160521000777E-5</v>
      </c>
      <c r="CG860" s="3">
        <f>IF('Ponderación por derecho'!$D$20="Error ponderación","",CF860/$CF$1127)</f>
        <v>1.079149875019993E-5</v>
      </c>
      <c r="CH860" s="39"/>
    </row>
    <row r="861" spans="1:86" ht="18.95" customHeight="1">
      <c r="A861" s="7">
        <v>68160</v>
      </c>
      <c r="B861" s="7" t="s">
        <v>199</v>
      </c>
      <c r="C861" s="7" t="s">
        <v>268</v>
      </c>
      <c r="D861" s="5">
        <v>0</v>
      </c>
      <c r="E861" s="5">
        <v>45</v>
      </c>
      <c r="F861" s="5">
        <v>70.081969999999998</v>
      </c>
      <c r="G861" s="5">
        <v>59.789470000000001</v>
      </c>
      <c r="H861" s="5">
        <v>70.947370000000006</v>
      </c>
      <c r="I861" s="5">
        <v>11.1579</v>
      </c>
      <c r="J861" s="5">
        <v>27.957889999999999</v>
      </c>
      <c r="K861" s="85"/>
      <c r="L861" s="85">
        <v>0</v>
      </c>
      <c r="M861" s="85">
        <v>0.33682269999999997</v>
      </c>
      <c r="N861" s="85">
        <v>0</v>
      </c>
      <c r="O861" s="85">
        <v>0</v>
      </c>
      <c r="P861" s="85">
        <v>0</v>
      </c>
      <c r="Q861" s="85">
        <v>1.40158E-2</v>
      </c>
      <c r="R861" s="85">
        <v>0</v>
      </c>
      <c r="S861" s="85">
        <v>0</v>
      </c>
      <c r="T861" s="5"/>
      <c r="U861" s="5">
        <v>4.5454599999999998E-2</v>
      </c>
      <c r="V861" s="5">
        <v>0.72727269999999999</v>
      </c>
      <c r="W861" s="5">
        <v>0.54545449999999995</v>
      </c>
      <c r="X861" s="5">
        <v>0.77272730000000001</v>
      </c>
      <c r="Y861" s="5">
        <v>0.77272730000000001</v>
      </c>
      <c r="Z861" s="5"/>
      <c r="AA861" s="5">
        <v>0</v>
      </c>
      <c r="AB861" s="5">
        <v>0</v>
      </c>
      <c r="AC861" s="5">
        <v>0.49199999999999999</v>
      </c>
      <c r="AD861" s="40">
        <v>441488.88888888888</v>
      </c>
      <c r="AE861" s="19">
        <v>0.47264149999999999</v>
      </c>
      <c r="AF861" s="5">
        <v>0</v>
      </c>
      <c r="AG861" s="5">
        <v>0</v>
      </c>
      <c r="AH861" s="32">
        <v>0</v>
      </c>
      <c r="AI861" s="32">
        <v>0</v>
      </c>
      <c r="AJ861" s="32">
        <v>0</v>
      </c>
      <c r="AK861" s="16"/>
      <c r="AL861" s="34">
        <f t="shared" si="585"/>
        <v>3.8186749471645923E-2</v>
      </c>
      <c r="AM861" s="34">
        <f t="shared" si="586"/>
        <v>0.35866827397042994</v>
      </c>
      <c r="AN861" s="34">
        <f t="shared" si="587"/>
        <v>-0.41597117915842935</v>
      </c>
      <c r="AO861" s="34">
        <f t="shared" si="588"/>
        <v>-0.76247953952535263</v>
      </c>
      <c r="AP861" s="34">
        <f t="shared" si="589"/>
        <v>0.23489962868766048</v>
      </c>
      <c r="AQ861" s="34" t="str">
        <f t="shared" si="590"/>
        <v/>
      </c>
      <c r="AR861" s="34">
        <f t="shared" si="591"/>
        <v>-0.60911705809610017</v>
      </c>
      <c r="AS861" s="34">
        <f t="shared" si="592"/>
        <v>4.2807595733011308</v>
      </c>
      <c r="AT861" s="34">
        <f t="shared" si="593"/>
        <v>-0.15074875333706975</v>
      </c>
      <c r="AU861" s="34">
        <f t="shared" si="594"/>
        <v>-0.42992876172112682</v>
      </c>
      <c r="AV861" s="34">
        <f t="shared" si="595"/>
        <v>-0.64879765232385067</v>
      </c>
      <c r="AW861" s="34">
        <f t="shared" si="596"/>
        <v>-1.8997477227986025E-2</v>
      </c>
      <c r="AX861" s="34">
        <f t="shared" si="597"/>
        <v>-0.20200785050292994</v>
      </c>
      <c r="AY861" s="34">
        <f t="shared" si="598"/>
        <v>-0.21011422768154267</v>
      </c>
      <c r="AZ861" s="34" t="str">
        <f t="shared" si="599"/>
        <v/>
      </c>
      <c r="BA861" s="34">
        <f t="shared" si="600"/>
        <v>-1.5217590861434644</v>
      </c>
      <c r="BB861" s="34">
        <f t="shared" si="601"/>
        <v>-1.7935705603556797</v>
      </c>
      <c r="BC861" s="34">
        <f t="shared" si="602"/>
        <v>-0.97011802849442197</v>
      </c>
      <c r="BD861" s="34">
        <f t="shared" si="603"/>
        <v>-0.41142458911037949</v>
      </c>
      <c r="BE861" s="34">
        <f t="shared" si="604"/>
        <v>-1.3617355612852711</v>
      </c>
      <c r="BF861" s="34" t="str">
        <f t="shared" si="605"/>
        <v/>
      </c>
      <c r="BG861" s="34">
        <f t="shared" si="606"/>
        <v>-0.258133953880894</v>
      </c>
      <c r="BH861" s="34">
        <f t="shared" si="607"/>
        <v>-0.11506432621005545</v>
      </c>
      <c r="BI861" s="19">
        <f t="shared" si="614"/>
        <v>-0.96886513265094687</v>
      </c>
      <c r="BJ861" s="19">
        <f t="shared" si="615"/>
        <v>-0.68133978149378338</v>
      </c>
      <c r="BK861" s="19">
        <f t="shared" si="616"/>
        <v>1.1162760980927848</v>
      </c>
      <c r="BL861" s="19">
        <f t="shared" si="617"/>
        <v>-5.6281001932711912E-2</v>
      </c>
      <c r="BM861" s="19">
        <f t="shared" si="618"/>
        <v>-0.20215124071461529</v>
      </c>
      <c r="BN861" s="19">
        <f t="shared" si="619"/>
        <v>-0.65744882137915861</v>
      </c>
      <c r="BO861" s="19">
        <f t="shared" si="620"/>
        <v>-0.39073850837666935</v>
      </c>
      <c r="BP861" s="19">
        <f t="shared" si="621"/>
        <v>-8.1910550515642E-2</v>
      </c>
      <c r="BQ861" s="19">
        <f t="shared" si="622"/>
        <v>-8.5963739104948367E-2</v>
      </c>
      <c r="BR861" s="19">
        <f t="shared" si="623"/>
        <v>-0.14335381069693023</v>
      </c>
      <c r="BS861" s="19">
        <f t="shared" si="624"/>
        <v>-9.5663934806650738E-2</v>
      </c>
      <c r="BT861" s="19">
        <f>IF(AND('[1]Ponderación por derecho'!$B$13&lt;&gt;1,'[1]Ponderación por derecho'!$B$13&lt;&gt;0),"Error ponderación",IFERROR(IF(SUM($BI$1126:$BS$1126)=0,0,SUMPRODUCT($BI$1126:$BS$1126,BI861:BS861)),""))</f>
        <v>-0.52887185690083893</v>
      </c>
      <c r="BU861" s="34">
        <f t="shared" si="625"/>
        <v>-0.5291709426761243</v>
      </c>
      <c r="BV861" s="16">
        <f t="shared" si="626"/>
        <v>0</v>
      </c>
      <c r="BW861" s="34">
        <f t="shared" si="608"/>
        <v>-0.29481325159439392</v>
      </c>
      <c r="BX861" s="34">
        <f t="shared" si="609"/>
        <v>-2.4693892941819597E-2</v>
      </c>
      <c r="BY861" s="34">
        <f t="shared" si="627"/>
        <v>-0.81519514440222962</v>
      </c>
      <c r="BZ861" s="34">
        <f t="shared" si="628"/>
        <v>0.37823409631281441</v>
      </c>
      <c r="CA861" s="19">
        <f t="shared" si="610"/>
        <v>0.28656164414603597</v>
      </c>
      <c r="CB861" s="16"/>
      <c r="CC861" s="5">
        <f t="shared" si="611"/>
        <v>68160</v>
      </c>
      <c r="CD861" s="6">
        <f t="shared" si="612"/>
        <v>6.5809351187069079E-6</v>
      </c>
      <c r="CE861" s="19">
        <f t="shared" si="629"/>
        <v>0.65882315407518233</v>
      </c>
      <c r="CF861" s="4">
        <f t="shared" si="613"/>
        <v>4.3356724316706192E-6</v>
      </c>
      <c r="CG861" s="3">
        <f>IF('Ponderación por derecho'!$D$20="Error ponderación","",CF861/$CF$1127)</f>
        <v>2.9127769448907141E-6</v>
      </c>
      <c r="CH861" s="39"/>
    </row>
    <row r="862" spans="1:86" ht="18.95" customHeight="1">
      <c r="A862" s="7">
        <v>68162</v>
      </c>
      <c r="B862" s="7" t="s">
        <v>199</v>
      </c>
      <c r="C862" s="7" t="s">
        <v>267</v>
      </c>
      <c r="D862" s="5">
        <v>0</v>
      </c>
      <c r="E862" s="5">
        <v>606</v>
      </c>
      <c r="F862" s="5">
        <v>65.536259999999999</v>
      </c>
      <c r="G862" s="5">
        <v>60.315460000000002</v>
      </c>
      <c r="H862" s="5">
        <v>72.429019999999994</v>
      </c>
      <c r="I862" s="5">
        <v>9.8422699999999992</v>
      </c>
      <c r="J862" s="5">
        <v>25.716090000000001</v>
      </c>
      <c r="K862" s="85"/>
      <c r="L862" s="85">
        <v>2.03541E-2</v>
      </c>
      <c r="M862" s="85">
        <v>0.13880229999999999</v>
      </c>
      <c r="N862" s="85">
        <v>8.0339999999999995E-3</v>
      </c>
      <c r="O862" s="85">
        <v>0</v>
      </c>
      <c r="P862" s="85">
        <v>0</v>
      </c>
      <c r="Q862" s="85">
        <v>4.1264599999999999E-2</v>
      </c>
      <c r="R862" s="85">
        <v>3.0309E-3</v>
      </c>
      <c r="S862" s="85">
        <v>6.4881000000000001E-3</v>
      </c>
      <c r="T862" s="5">
        <v>0.94677420000000001</v>
      </c>
      <c r="U862" s="5">
        <v>0.25483869999999997</v>
      </c>
      <c r="V862" s="5">
        <v>0.8290322</v>
      </c>
      <c r="W862" s="5">
        <v>0.48225810000000002</v>
      </c>
      <c r="X862" s="5">
        <v>0.6774194</v>
      </c>
      <c r="Y862" s="5">
        <v>0.75967739999999995</v>
      </c>
      <c r="Z862" s="5">
        <v>4.3988300000000001E-2</v>
      </c>
      <c r="AA862" s="5">
        <v>0</v>
      </c>
      <c r="AB862" s="5">
        <v>1.6501700000000001E-3</v>
      </c>
      <c r="AC862" s="5">
        <v>0.52639999999999998</v>
      </c>
      <c r="AD862" s="40">
        <v>80392.739273927393</v>
      </c>
      <c r="AE862" s="19" t="s">
        <v>1121</v>
      </c>
      <c r="AF862" s="5">
        <v>0</v>
      </c>
      <c r="AG862" s="5">
        <v>0</v>
      </c>
      <c r="AH862" s="32">
        <v>0</v>
      </c>
      <c r="AI862" s="32">
        <v>0</v>
      </c>
      <c r="AJ862" s="32">
        <v>0</v>
      </c>
      <c r="AK862" s="16"/>
      <c r="AL862" s="34">
        <f t="shared" si="585"/>
        <v>-0.23929656294024668</v>
      </c>
      <c r="AM862" s="34">
        <f t="shared" si="586"/>
        <v>0.41150445307087419</v>
      </c>
      <c r="AN862" s="34">
        <f t="shared" si="587"/>
        <v>-0.23781207412279498</v>
      </c>
      <c r="AO862" s="34">
        <f t="shared" si="588"/>
        <v>-0.87990672735304065</v>
      </c>
      <c r="AP862" s="34">
        <f t="shared" si="589"/>
        <v>6.5576789938258495E-2</v>
      </c>
      <c r="AQ862" s="34" t="str">
        <f t="shared" si="590"/>
        <v/>
      </c>
      <c r="AR862" s="34">
        <f t="shared" si="591"/>
        <v>0.10322724200111108</v>
      </c>
      <c r="AS862" s="34">
        <f t="shared" si="592"/>
        <v>1.1997322339495895</v>
      </c>
      <c r="AT862" s="34">
        <f t="shared" si="593"/>
        <v>3.3598449601101157E-2</v>
      </c>
      <c r="AU862" s="34">
        <f t="shared" si="594"/>
        <v>-0.42992876172112682</v>
      </c>
      <c r="AV862" s="34">
        <f t="shared" si="595"/>
        <v>-0.64879765232385067</v>
      </c>
      <c r="AW862" s="34">
        <f t="shared" si="596"/>
        <v>0.74437938489471689</v>
      </c>
      <c r="AX862" s="34">
        <f t="shared" si="597"/>
        <v>-0.10521451814187231</v>
      </c>
      <c r="AY862" s="34">
        <f t="shared" si="598"/>
        <v>4.1792409171471118E-2</v>
      </c>
      <c r="AZ862" s="34">
        <f t="shared" si="599"/>
        <v>8.3092119450099658E-2</v>
      </c>
      <c r="BA862" s="34">
        <f t="shared" si="600"/>
        <v>0.46853339559960577</v>
      </c>
      <c r="BB862" s="34">
        <f t="shared" si="601"/>
        <v>0.70249145191106632</v>
      </c>
      <c r="BC862" s="34">
        <f t="shared" si="602"/>
        <v>-1.6758484478866458</v>
      </c>
      <c r="BD862" s="34">
        <f t="shared" si="603"/>
        <v>-1.5536285303458413</v>
      </c>
      <c r="BE862" s="34">
        <f t="shared" si="604"/>
        <v>-1.5612698436566315</v>
      </c>
      <c r="BF862" s="34">
        <f t="shared" si="605"/>
        <v>-0.57607264076931131</v>
      </c>
      <c r="BG862" s="34">
        <f t="shared" si="606"/>
        <v>-0.258133953880894</v>
      </c>
      <c r="BH862" s="34">
        <f t="shared" si="607"/>
        <v>-7.3930376325923128E-2</v>
      </c>
      <c r="BI862" s="19">
        <f t="shared" si="614"/>
        <v>0.1153606607384054</v>
      </c>
      <c r="BJ862" s="19">
        <f t="shared" si="615"/>
        <v>0.40574104899435054</v>
      </c>
      <c r="BK862" s="19">
        <f t="shared" si="616"/>
        <v>-0.23847092562576766</v>
      </c>
      <c r="BL862" s="19">
        <f t="shared" si="617"/>
        <v>-0.10284905666957275</v>
      </c>
      <c r="BM862" s="19">
        <f t="shared" si="618"/>
        <v>-0.63932683404290325</v>
      </c>
      <c r="BN862" s="19">
        <f t="shared" si="619"/>
        <v>-0.81645468630690965</v>
      </c>
      <c r="BO862" s="19">
        <f t="shared" si="620"/>
        <v>-1.7478407669408034E-2</v>
      </c>
      <c r="BP862" s="19">
        <f t="shared" si="621"/>
        <v>-0.17225554054105949</v>
      </c>
      <c r="BQ862" s="19">
        <f t="shared" si="622"/>
        <v>-0.25785893151269562</v>
      </c>
      <c r="BR862" s="19">
        <f t="shared" si="623"/>
        <v>-0.15187936921655654</v>
      </c>
      <c r="BS862" s="19">
        <f t="shared" si="624"/>
        <v>-9.0478176698232896E-2</v>
      </c>
      <c r="BT862" s="19">
        <f>IF(AND('[1]Ponderación por derecho'!$B$13&lt;&gt;1,'[1]Ponderación por derecho'!$B$13&lt;&gt;0),"Error ponderación",IFERROR(IF(SUM($BI$1126:$BS$1126)=0,0,SUMPRODUCT($BI$1126:$BS$1126,BI862:BS862)),""))</f>
        <v>-0.1725273999279068</v>
      </c>
      <c r="BU862" s="34">
        <f t="shared" si="625"/>
        <v>-0.16914305565431698</v>
      </c>
      <c r="BV862" s="16">
        <f t="shared" si="626"/>
        <v>0</v>
      </c>
      <c r="BW862" s="34">
        <f t="shared" si="608"/>
        <v>0.20313646304621669</v>
      </c>
      <c r="BX862" s="34">
        <f t="shared" si="609"/>
        <v>-4.5024237785748343E-2</v>
      </c>
      <c r="BY862" s="34" t="str">
        <f t="shared" si="627"/>
        <v/>
      </c>
      <c r="BZ862" s="34">
        <f t="shared" si="628"/>
        <v>-7.9056112630234168E-2</v>
      </c>
      <c r="CA862" s="19">
        <f t="shared" si="610"/>
        <v>-6.1016934872903189E-2</v>
      </c>
      <c r="CB862" s="16"/>
      <c r="CC862" s="5">
        <f t="shared" si="611"/>
        <v>68162</v>
      </c>
      <c r="CD862" s="6">
        <f t="shared" si="612"/>
        <v>8.8623259598586356E-5</v>
      </c>
      <c r="CE862" s="19">
        <f t="shared" si="629"/>
        <v>0.80121568708246316</v>
      </c>
      <c r="CF862" s="4">
        <f t="shared" si="613"/>
        <v>7.1006345830768866E-5</v>
      </c>
      <c r="CG862" s="3">
        <f>IF('Ponderación por derecho'!$D$20="Error ponderación","",CF862/$CF$1127)</f>
        <v>4.7703245652510351E-5</v>
      </c>
      <c r="CH862" s="39"/>
    </row>
    <row r="863" spans="1:86" ht="18.95" customHeight="1">
      <c r="A863" s="7">
        <v>68167</v>
      </c>
      <c r="B863" s="7" t="s">
        <v>199</v>
      </c>
      <c r="C863" s="7" t="s">
        <v>266</v>
      </c>
      <c r="D863" s="5">
        <v>0</v>
      </c>
      <c r="E863" s="5">
        <v>379</v>
      </c>
      <c r="F863" s="5">
        <v>51.5533</v>
      </c>
      <c r="G863" s="5">
        <v>51.674930000000003</v>
      </c>
      <c r="H863" s="5">
        <v>69.184240000000003</v>
      </c>
      <c r="I863" s="5">
        <v>9.3672450000000005</v>
      </c>
      <c r="J863" s="5">
        <v>11.33995</v>
      </c>
      <c r="K863" s="85">
        <v>1.1330399999999999E-2</v>
      </c>
      <c r="L863" s="85">
        <v>9.5323999999999999E-3</v>
      </c>
      <c r="M863" s="85">
        <v>3.3036299999999998E-2</v>
      </c>
      <c r="N863" s="85">
        <v>0</v>
      </c>
      <c r="O863" s="85">
        <v>7.2313999999999998E-3</v>
      </c>
      <c r="P863" s="85">
        <v>3.4203400000000002E-2</v>
      </c>
      <c r="Q863" s="85">
        <v>4.9580000000000002E-4</v>
      </c>
      <c r="R863" s="85">
        <v>0</v>
      </c>
      <c r="S863" s="85">
        <v>0</v>
      </c>
      <c r="T863" s="5">
        <v>0.98442370000000001</v>
      </c>
      <c r="U863" s="5">
        <v>0.2492212</v>
      </c>
      <c r="V863" s="5">
        <v>0.73831769999999997</v>
      </c>
      <c r="W863" s="5">
        <v>0.50778820000000002</v>
      </c>
      <c r="X863" s="5">
        <v>0.67601250000000002</v>
      </c>
      <c r="Y863" s="5">
        <v>0.91277260000000005</v>
      </c>
      <c r="Z863" s="5">
        <v>0.29530200000000001</v>
      </c>
      <c r="AA863" s="5">
        <v>1.3192600000000001E-3</v>
      </c>
      <c r="AB863" s="5">
        <v>1.319261E-2</v>
      </c>
      <c r="AC863" s="5">
        <v>0.43530000000000002</v>
      </c>
      <c r="AD863" s="40">
        <v>155018.46965699209</v>
      </c>
      <c r="AE863" s="19">
        <v>0.75377360000000004</v>
      </c>
      <c r="AF863" s="5">
        <v>0</v>
      </c>
      <c r="AG863" s="5">
        <v>1</v>
      </c>
      <c r="AH863" s="32">
        <v>0</v>
      </c>
      <c r="AI863" s="32">
        <v>0</v>
      </c>
      <c r="AJ863" s="32">
        <v>0</v>
      </c>
      <c r="AK863" s="16"/>
      <c r="AL863" s="34">
        <f t="shared" si="585"/>
        <v>-1.0928569656326748</v>
      </c>
      <c r="AM863" s="34">
        <f t="shared" si="586"/>
        <v>-0.45644472961845706</v>
      </c>
      <c r="AN863" s="34">
        <f t="shared" si="587"/>
        <v>-0.62797648598627764</v>
      </c>
      <c r="AO863" s="34">
        <f t="shared" si="588"/>
        <v>-0.9223053119838619</v>
      </c>
      <c r="AP863" s="34">
        <f t="shared" si="589"/>
        <v>-1.0202510426332603</v>
      </c>
      <c r="AQ863" s="34">
        <f t="shared" si="590"/>
        <v>-7.2388266182048952E-2</v>
      </c>
      <c r="AR863" s="34">
        <f t="shared" si="591"/>
        <v>-0.27550609980039281</v>
      </c>
      <c r="AS863" s="34">
        <f t="shared" si="592"/>
        <v>-0.44589588100147121</v>
      </c>
      <c r="AT863" s="34">
        <f t="shared" si="593"/>
        <v>-0.15074875333706975</v>
      </c>
      <c r="AU863" s="34">
        <f t="shared" si="594"/>
        <v>-0.24621971449047517</v>
      </c>
      <c r="AV863" s="34">
        <f t="shared" si="595"/>
        <v>0.17932592695382288</v>
      </c>
      <c r="AW863" s="34">
        <f t="shared" si="596"/>
        <v>-0.39776113566061222</v>
      </c>
      <c r="AX863" s="34">
        <f t="shared" si="597"/>
        <v>-0.20200785050292994</v>
      </c>
      <c r="AY863" s="34">
        <f t="shared" si="598"/>
        <v>-0.21011422768154267</v>
      </c>
      <c r="AZ863" s="34">
        <f t="shared" si="599"/>
        <v>0.73715282379990876</v>
      </c>
      <c r="BA863" s="34">
        <f t="shared" si="600"/>
        <v>0.41513646614702726</v>
      </c>
      <c r="BB863" s="34">
        <f t="shared" si="601"/>
        <v>-1.5226474040362585</v>
      </c>
      <c r="BC863" s="34">
        <f t="shared" si="602"/>
        <v>-1.3907472683870945</v>
      </c>
      <c r="BD863" s="34">
        <f t="shared" si="603"/>
        <v>-1.5704893228396866</v>
      </c>
      <c r="BE863" s="34">
        <f t="shared" si="604"/>
        <v>0.77957114872643529</v>
      </c>
      <c r="BF863" s="34">
        <f t="shared" si="605"/>
        <v>1.9382304388023057</v>
      </c>
      <c r="BG863" s="34">
        <f t="shared" si="606"/>
        <v>-0.15500996437570544</v>
      </c>
      <c r="BH863" s="34">
        <f t="shared" si="607"/>
        <v>0.21378916075244103</v>
      </c>
      <c r="BI863" s="19">
        <f t="shared" si="614"/>
        <v>-9.5076095340433112E-2</v>
      </c>
      <c r="BJ863" s="19">
        <f t="shared" si="615"/>
        <v>-0.75153274448503604</v>
      </c>
      <c r="BK863" s="19">
        <f t="shared" si="616"/>
        <v>-0.97650003834041355</v>
      </c>
      <c r="BL863" s="19">
        <f t="shared" si="617"/>
        <v>-0.62180285948487224</v>
      </c>
      <c r="BM863" s="19">
        <f t="shared" si="618"/>
        <v>-0.94565335998780731</v>
      </c>
      <c r="BN863" s="19">
        <f t="shared" si="619"/>
        <v>-4.465329665080553E-2</v>
      </c>
      <c r="BO863" s="19">
        <f t="shared" si="620"/>
        <v>-0.19430454128152178</v>
      </c>
      <c r="BP863" s="19">
        <f t="shared" si="621"/>
        <v>-0.64743240806780233</v>
      </c>
      <c r="BQ863" s="19">
        <f t="shared" si="622"/>
        <v>0.21175308182936278</v>
      </c>
      <c r="BR863" s="19">
        <f t="shared" si="623"/>
        <v>-0.48599371922997431</v>
      </c>
      <c r="BS863" s="19">
        <f t="shared" si="624"/>
        <v>-0.36306067752059218</v>
      </c>
      <c r="BT863" s="19">
        <f>IF(AND('[1]Ponderación por derecho'!$B$13&lt;&gt;1,'[1]Ponderación por derecho'!$B$13&lt;&gt;0),"Error ponderación",IFERROR(IF(SUM($BI$1126:$BS$1126)=0,0,SUMPRODUCT($BI$1126:$BS$1126,BI863:BS863)),""))</f>
        <v>-0.2608548085330098</v>
      </c>
      <c r="BU863" s="34">
        <f t="shared" si="625"/>
        <v>-0.25838347924991278</v>
      </c>
      <c r="BV863" s="16">
        <f t="shared" si="626"/>
        <v>0</v>
      </c>
      <c r="BW863" s="34">
        <f t="shared" si="608"/>
        <v>-1.1155617638072606</v>
      </c>
      <c r="BX863" s="34">
        <f t="shared" si="609"/>
        <v>-4.0822678631668413E-2</v>
      </c>
      <c r="BY863" s="34">
        <f t="shared" si="627"/>
        <v>0.3461456464926651</v>
      </c>
      <c r="BZ863" s="34">
        <f t="shared" si="628"/>
        <v>0.27007959864875458</v>
      </c>
      <c r="CA863" s="19">
        <f t="shared" si="610"/>
        <v>0.20435523369288131</v>
      </c>
      <c r="CB863" s="16"/>
      <c r="CC863" s="5">
        <f t="shared" si="611"/>
        <v>68167</v>
      </c>
      <c r="CD863" s="6">
        <f t="shared" si="612"/>
        <v>5.5426097999775959E-5</v>
      </c>
      <c r="CE863" s="19">
        <f t="shared" si="629"/>
        <v>1.1811864295506993</v>
      </c>
      <c r="CF863" s="4">
        <f t="shared" si="613"/>
        <v>6.5468554800282515E-5</v>
      </c>
      <c r="CG863" s="3">
        <f>IF('Ponderación por derecho'!$D$20="Error ponderación","",CF863/$CF$1127)</f>
        <v>4.3982865413127756E-5</v>
      </c>
      <c r="CH863" s="39"/>
    </row>
    <row r="864" spans="1:86" ht="18.95" customHeight="1">
      <c r="A864" s="7">
        <v>68169</v>
      </c>
      <c r="B864" s="7" t="s">
        <v>199</v>
      </c>
      <c r="C864" s="7" t="s">
        <v>265</v>
      </c>
      <c r="D864" s="5">
        <v>0</v>
      </c>
      <c r="E864" s="5">
        <v>170</v>
      </c>
      <c r="F864" s="5">
        <v>67.747219999999999</v>
      </c>
      <c r="G864" s="5">
        <v>56.585079999999998</v>
      </c>
      <c r="H864" s="5">
        <v>68.531469999999999</v>
      </c>
      <c r="I864" s="5">
        <v>14.044280000000001</v>
      </c>
      <c r="J864" s="5">
        <v>19.510490000000001</v>
      </c>
      <c r="K864" s="85"/>
      <c r="L864" s="85">
        <v>5.7859000000000001E-3</v>
      </c>
      <c r="M864" s="85">
        <v>5.7215000000000002E-2</v>
      </c>
      <c r="N864" s="85">
        <v>0</v>
      </c>
      <c r="O864" s="85">
        <v>9.0468000000000007E-3</v>
      </c>
      <c r="P864" s="85">
        <v>2.98959E-2</v>
      </c>
      <c r="Q864" s="85">
        <v>9.9086999999999995E-3</v>
      </c>
      <c r="R864" s="85">
        <v>2.7009999999999998E-3</v>
      </c>
      <c r="S864" s="85">
        <v>7.6870000000000003E-3</v>
      </c>
      <c r="T864" s="5">
        <v>0.97727269999999999</v>
      </c>
      <c r="U864" s="5">
        <v>0.27272730000000001</v>
      </c>
      <c r="V864" s="5">
        <v>0.84090909999999996</v>
      </c>
      <c r="W864" s="5">
        <v>0.52272730000000001</v>
      </c>
      <c r="X864" s="5">
        <v>0.6893939</v>
      </c>
      <c r="Y864" s="5">
        <v>0.85606059999999995</v>
      </c>
      <c r="Z864" s="5">
        <v>0.1698113</v>
      </c>
      <c r="AA864" s="5">
        <v>1.7647059999999999E-2</v>
      </c>
      <c r="AB864" s="5">
        <v>5.8823499999999997E-3</v>
      </c>
      <c r="AC864" s="5">
        <v>0.46379999999999999</v>
      </c>
      <c r="AD864" s="40">
        <v>93147.058823529413</v>
      </c>
      <c r="AE864" s="19">
        <v>0.54905660000000001</v>
      </c>
      <c r="AF864" s="5">
        <v>0</v>
      </c>
      <c r="AG864" s="5">
        <v>0</v>
      </c>
      <c r="AH864" s="32">
        <v>0</v>
      </c>
      <c r="AI864" s="32">
        <v>0</v>
      </c>
      <c r="AJ864" s="32">
        <v>0</v>
      </c>
      <c r="AK864" s="16"/>
      <c r="AL864" s="34">
        <f t="shared" si="585"/>
        <v>-0.10433315691342179</v>
      </c>
      <c r="AM864" s="34">
        <f t="shared" si="586"/>
        <v>3.6784352322351652E-2</v>
      </c>
      <c r="AN864" s="34">
        <f t="shared" si="587"/>
        <v>-0.70646797790009852</v>
      </c>
      <c r="AO864" s="34">
        <f t="shared" si="588"/>
        <v>-0.50485430568142831</v>
      </c>
      <c r="AP864" s="34">
        <f t="shared" si="589"/>
        <v>-0.40313130540623704</v>
      </c>
      <c r="AQ864" s="34" t="str">
        <f t="shared" si="590"/>
        <v/>
      </c>
      <c r="AR864" s="34">
        <f t="shared" si="591"/>
        <v>-0.40662454376569723</v>
      </c>
      <c r="AS864" s="34">
        <f t="shared" si="592"/>
        <v>-6.9696076688485736E-2</v>
      </c>
      <c r="AT864" s="34">
        <f t="shared" si="593"/>
        <v>-0.15074875333706975</v>
      </c>
      <c r="AU864" s="34">
        <f t="shared" si="594"/>
        <v>-0.2001006498083216</v>
      </c>
      <c r="AV864" s="34">
        <f t="shared" si="595"/>
        <v>7.5033888216779768E-2</v>
      </c>
      <c r="AW864" s="34">
        <f t="shared" si="596"/>
        <v>-0.13405814450229364</v>
      </c>
      <c r="AX864" s="34">
        <f t="shared" si="597"/>
        <v>-0.11575004235775305</v>
      </c>
      <c r="AY864" s="34">
        <f t="shared" si="598"/>
        <v>8.8340838900217322E-2</v>
      </c>
      <c r="AZ864" s="34">
        <f t="shared" si="599"/>
        <v>0.61292307050157824</v>
      </c>
      <c r="BA864" s="34">
        <f t="shared" si="600"/>
        <v>0.63857279252090571</v>
      </c>
      <c r="BB864" s="34">
        <f t="shared" si="601"/>
        <v>0.99382030979156732</v>
      </c>
      <c r="BC864" s="34">
        <f t="shared" si="602"/>
        <v>-1.2239185042748608</v>
      </c>
      <c r="BD864" s="34">
        <f t="shared" si="603"/>
        <v>-1.4101218420826014</v>
      </c>
      <c r="BE864" s="34">
        <f t="shared" si="604"/>
        <v>-8.7561030205553572E-2</v>
      </c>
      <c r="BF864" s="34">
        <f t="shared" si="605"/>
        <v>0.68274116994192158</v>
      </c>
      <c r="BG864" s="34">
        <f t="shared" si="606"/>
        <v>1.1213024197205437</v>
      </c>
      <c r="BH864" s="34">
        <f t="shared" si="607"/>
        <v>3.1565590768756265E-2</v>
      </c>
      <c r="BI864" s="19">
        <f t="shared" si="614"/>
        <v>-3.3947592689596406E-2</v>
      </c>
      <c r="BJ864" s="19">
        <f t="shared" si="615"/>
        <v>0.20799337278274058</v>
      </c>
      <c r="BK864" s="19">
        <f t="shared" si="616"/>
        <v>-0.46598257929225612</v>
      </c>
      <c r="BL864" s="19">
        <f t="shared" si="617"/>
        <v>-0.12754095512524577</v>
      </c>
      <c r="BM864" s="19">
        <f t="shared" si="618"/>
        <v>-0.67111793243238671</v>
      </c>
      <c r="BN864" s="19">
        <f t="shared" si="619"/>
        <v>-3.8953432967398532E-2</v>
      </c>
      <c r="BO864" s="19">
        <f t="shared" si="620"/>
        <v>-8.6631265607145878E-3</v>
      </c>
      <c r="BP864" s="19">
        <f t="shared" si="621"/>
        <v>-0.11004159963558742</v>
      </c>
      <c r="BQ864" s="19">
        <f t="shared" si="622"/>
        <v>0.22224961730957238</v>
      </c>
      <c r="BR864" s="19">
        <f t="shared" si="623"/>
        <v>0.3684367005691131</v>
      </c>
      <c r="BS864" s="19">
        <f t="shared" si="624"/>
        <v>5.1910909185172646E-3</v>
      </c>
      <c r="BT864" s="19">
        <f>IF(AND('[1]Ponderación por derecho'!$B$13&lt;&gt;1,'[1]Ponderación por derecho'!$B$13&lt;&gt;0),"Error ponderación",IFERROR(IF(SUM($BI$1126:$BS$1126)=0,0,SUMPRODUCT($BI$1126:$BS$1126,BI864:BS864)),""))</f>
        <v>2.5581081385971264E-2</v>
      </c>
      <c r="BU864" s="34">
        <f t="shared" si="625"/>
        <v>3.1013215989197148E-2</v>
      </c>
      <c r="BV864" s="16">
        <f t="shared" si="626"/>
        <v>0</v>
      </c>
      <c r="BW864" s="34">
        <f t="shared" si="608"/>
        <v>-0.70301621534047598</v>
      </c>
      <c r="BX864" s="34">
        <f t="shared" si="609"/>
        <v>-4.4306147285560059E-2</v>
      </c>
      <c r="BY864" s="34">
        <f t="shared" si="627"/>
        <v>-0.49952869197537242</v>
      </c>
      <c r="BZ864" s="34">
        <f t="shared" si="628"/>
        <v>0.41561701820046948</v>
      </c>
      <c r="CA864" s="19">
        <f t="shared" si="610"/>
        <v>0.31497577288786816</v>
      </c>
      <c r="CB864" s="16"/>
      <c r="CC864" s="5">
        <f t="shared" si="611"/>
        <v>68169</v>
      </c>
      <c r="CD864" s="6">
        <f t="shared" si="612"/>
        <v>2.4861310448448319E-5</v>
      </c>
      <c r="CE864" s="19">
        <f t="shared" si="629"/>
        <v>1.3193025034468666</v>
      </c>
      <c r="CF864" s="4">
        <f t="shared" si="613"/>
        <v>3.279958911360761E-5</v>
      </c>
      <c r="CG864" s="3">
        <f>IF('Ponderación por derecho'!$D$20="Error ponderación","",CF864/$CF$1127)</f>
        <v>2.2035310203356872E-5</v>
      </c>
      <c r="CH864" s="39"/>
    </row>
    <row r="865" spans="1:86" ht="18.95" customHeight="1">
      <c r="A865" s="7">
        <v>68176</v>
      </c>
      <c r="B865" s="7" t="s">
        <v>199</v>
      </c>
      <c r="C865" s="7" t="s">
        <v>264</v>
      </c>
      <c r="D865" s="5">
        <v>0</v>
      </c>
      <c r="E865" s="5">
        <v>318</v>
      </c>
      <c r="F865" s="5">
        <v>74.143209999999996</v>
      </c>
      <c r="G865" s="5">
        <v>64.63991</v>
      </c>
      <c r="H865" s="5">
        <v>71.841800000000006</v>
      </c>
      <c r="I865" s="5">
        <v>17.70956</v>
      </c>
      <c r="J865" s="5">
        <v>30.460450000000002</v>
      </c>
      <c r="K865" s="85">
        <v>3.14592E-2</v>
      </c>
      <c r="L865" s="85">
        <v>2.14319E-2</v>
      </c>
      <c r="M865" s="85">
        <v>2.6719300000000001E-2</v>
      </c>
      <c r="N865" s="85">
        <v>0</v>
      </c>
      <c r="O865" s="85">
        <v>3.1617899999999997E-2</v>
      </c>
      <c r="P865" s="85">
        <v>4.3204399999999997E-2</v>
      </c>
      <c r="Q865" s="85">
        <v>6.1187199999999997E-2</v>
      </c>
      <c r="R865" s="85">
        <v>5.9722999999999998E-3</v>
      </c>
      <c r="S865" s="85">
        <v>6.3286000000000002E-3</v>
      </c>
      <c r="T865" s="5">
        <v>0.9397993</v>
      </c>
      <c r="U865" s="5">
        <v>0.270903</v>
      </c>
      <c r="V865" s="5">
        <v>0.83277599999999996</v>
      </c>
      <c r="W865" s="5">
        <v>0.63545149999999995</v>
      </c>
      <c r="X865" s="5">
        <v>0.64548490000000003</v>
      </c>
      <c r="Y865" s="5">
        <v>0.80267560000000004</v>
      </c>
      <c r="Z865" s="5">
        <v>0.25</v>
      </c>
      <c r="AA865" s="5">
        <v>0</v>
      </c>
      <c r="AB865" s="5">
        <v>6.2893100000000002E-3</v>
      </c>
      <c r="AC865" s="5">
        <v>0.55310000000000004</v>
      </c>
      <c r="AD865" s="40">
        <v>393779.87421383651</v>
      </c>
      <c r="AE865" s="19">
        <v>0.65943399999999996</v>
      </c>
      <c r="AF865" s="5">
        <v>0</v>
      </c>
      <c r="AG865" s="5">
        <v>0</v>
      </c>
      <c r="AH865" s="32">
        <v>0</v>
      </c>
      <c r="AI865" s="32">
        <v>0</v>
      </c>
      <c r="AJ865" s="32">
        <v>0</v>
      </c>
      <c r="AK865" s="16"/>
      <c r="AL865" s="34">
        <f t="shared" si="585"/>
        <v>0.286096609031467</v>
      </c>
      <c r="AM865" s="34">
        <f t="shared" si="586"/>
        <v>0.84589943151327041</v>
      </c>
      <c r="AN865" s="34">
        <f t="shared" si="587"/>
        <v>-0.3084215903101698</v>
      </c>
      <c r="AO865" s="34">
        <f t="shared" si="588"/>
        <v>-0.17770797806570954</v>
      </c>
      <c r="AP865" s="34">
        <f t="shared" si="589"/>
        <v>0.42391763356798179</v>
      </c>
      <c r="AQ865" s="34">
        <f t="shared" si="590"/>
        <v>0.49701581901027519</v>
      </c>
      <c r="AR865" s="34">
        <f t="shared" si="591"/>
        <v>0.14094763674441951</v>
      </c>
      <c r="AS865" s="34">
        <f t="shared" si="592"/>
        <v>-0.54418297517299941</v>
      </c>
      <c r="AT865" s="34">
        <f t="shared" si="593"/>
        <v>-0.15074875333706975</v>
      </c>
      <c r="AU865" s="34">
        <f t="shared" si="594"/>
        <v>0.3733035701142054</v>
      </c>
      <c r="AV865" s="34">
        <f t="shared" si="595"/>
        <v>0.39725573326191904</v>
      </c>
      <c r="AW865" s="34">
        <f t="shared" si="596"/>
        <v>1.3025122888510658</v>
      </c>
      <c r="AX865" s="34">
        <f t="shared" si="597"/>
        <v>-1.127941378118247E-2</v>
      </c>
      <c r="AY865" s="34">
        <f t="shared" si="598"/>
        <v>3.5599670376129537E-2</v>
      </c>
      <c r="AZ865" s="34">
        <f t="shared" si="599"/>
        <v>-3.8078361081367876E-2</v>
      </c>
      <c r="BA865" s="34">
        <f t="shared" si="600"/>
        <v>0.62123197927651952</v>
      </c>
      <c r="BB865" s="34">
        <f t="shared" si="601"/>
        <v>0.79432324119387687</v>
      </c>
      <c r="BC865" s="34">
        <f t="shared" si="602"/>
        <v>3.4901569996030238E-2</v>
      </c>
      <c r="BD865" s="34">
        <f t="shared" si="603"/>
        <v>-1.9363429932747678</v>
      </c>
      <c r="BE865" s="34">
        <f t="shared" si="604"/>
        <v>-0.90382304481064712</v>
      </c>
      <c r="BF865" s="34">
        <f t="shared" si="605"/>
        <v>1.4850002404058258</v>
      </c>
      <c r="BG865" s="34">
        <f t="shared" si="606"/>
        <v>-0.258133953880894</v>
      </c>
      <c r="BH865" s="34">
        <f t="shared" si="607"/>
        <v>4.1709922713250774E-2</v>
      </c>
      <c r="BI865" s="19">
        <f t="shared" si="614"/>
        <v>0.26994206932554166</v>
      </c>
      <c r="BJ865" s="19">
        <f t="shared" si="615"/>
        <v>0.59372343648385562</v>
      </c>
      <c r="BK865" s="19">
        <f t="shared" si="616"/>
        <v>-7.4394932048500728E-2</v>
      </c>
      <c r="BL865" s="19">
        <f t="shared" si="617"/>
        <v>6.7673927847198626E-2</v>
      </c>
      <c r="BM865" s="19">
        <f t="shared" si="618"/>
        <v>-0.3797072631975269</v>
      </c>
      <c r="BN865" s="19">
        <f t="shared" si="619"/>
        <v>-7.3490234172420357E-2</v>
      </c>
      <c r="BO865" s="19">
        <f t="shared" si="620"/>
        <v>0.36224198323466278</v>
      </c>
      <c r="BP865" s="19">
        <f t="shared" si="621"/>
        <v>0.13740859762514226</v>
      </c>
      <c r="BQ865" s="19">
        <f t="shared" si="622"/>
        <v>0.60223217327114076</v>
      </c>
      <c r="BR865" s="19">
        <f t="shared" si="623"/>
        <v>2.1187441842234183E-2</v>
      </c>
      <c r="BS865" s="19">
        <f t="shared" si="624"/>
        <v>0.1211354007069491</v>
      </c>
      <c r="BT865" s="19">
        <f>IF(AND('[1]Ponderación por derecho'!$B$13&lt;&gt;1,'[1]Ponderación por derecho'!$B$13&lt;&gt;0),"Error ponderación",IFERROR(IF(SUM($BI$1126:$BS$1126)=0,0,SUMPRODUCT($BI$1126:$BS$1126,BI865:BS865)),""))</f>
        <v>0.2778186086623764</v>
      </c>
      <c r="BU865" s="34">
        <f t="shared" si="625"/>
        <v>0.28585804995788644</v>
      </c>
      <c r="BV865" s="16">
        <f t="shared" si="626"/>
        <v>0</v>
      </c>
      <c r="BW865" s="34">
        <f t="shared" si="608"/>
        <v>0.58962650318878462</v>
      </c>
      <c r="BX865" s="34">
        <f t="shared" si="609"/>
        <v>-2.7379993919473676E-2</v>
      </c>
      <c r="BY865" s="34">
        <f t="shared" si="627"/>
        <v>-4.3565900771799115E-2</v>
      </c>
      <c r="BZ865" s="34">
        <f t="shared" si="628"/>
        <v>-0.17289353616583727</v>
      </c>
      <c r="CA865" s="19">
        <f t="shared" si="610"/>
        <v>-0.13234117863200215</v>
      </c>
      <c r="CB865" s="16"/>
      <c r="CC865" s="5">
        <f t="shared" si="611"/>
        <v>68176</v>
      </c>
      <c r="CD865" s="6">
        <f t="shared" si="612"/>
        <v>4.6505274838862148E-5</v>
      </c>
      <c r="CE865" s="19">
        <f t="shared" si="629"/>
        <v>1.1075222432784693</v>
      </c>
      <c r="CF865" s="4">
        <f t="shared" si="613"/>
        <v>5.1505626313818356E-5</v>
      </c>
      <c r="CG865" s="3">
        <f>IF('Ponderación por derecho'!$D$20="Error ponderación","",CF865/$CF$1127)</f>
        <v>3.4602337520512195E-5</v>
      </c>
      <c r="CH865" s="39"/>
    </row>
    <row r="866" spans="1:86" ht="18.95" customHeight="1">
      <c r="A866" s="7">
        <v>68179</v>
      </c>
      <c r="B866" s="7" t="s">
        <v>199</v>
      </c>
      <c r="C866" s="7" t="s">
        <v>263</v>
      </c>
      <c r="D866" s="5">
        <v>0</v>
      </c>
      <c r="E866" s="5">
        <v>58</v>
      </c>
      <c r="F866" s="5">
        <v>74.531909999999996</v>
      </c>
      <c r="G866" s="5">
        <v>67.739620000000002</v>
      </c>
      <c r="H866" s="5">
        <v>77.181690000000003</v>
      </c>
      <c r="I866" s="5">
        <v>9.8354750000000006</v>
      </c>
      <c r="J866" s="5">
        <v>22.589410000000001</v>
      </c>
      <c r="K866" s="85"/>
      <c r="L866" s="85">
        <v>6.0941599999999999E-2</v>
      </c>
      <c r="M866" s="85">
        <v>0</v>
      </c>
      <c r="N866" s="85">
        <v>0</v>
      </c>
      <c r="O866" s="85">
        <v>2.21727E-2</v>
      </c>
      <c r="P866" s="85">
        <v>3.0020700000000001E-2</v>
      </c>
      <c r="Q866" s="85">
        <v>1.63728E-2</v>
      </c>
      <c r="R866" s="85">
        <v>1.5474699999999999E-2</v>
      </c>
      <c r="S866" s="85">
        <v>0</v>
      </c>
      <c r="T866" s="5"/>
      <c r="U866" s="5">
        <v>0.14285709999999999</v>
      </c>
      <c r="V866" s="5">
        <v>0.78571429999999998</v>
      </c>
      <c r="W866" s="5">
        <v>0.64285709999999996</v>
      </c>
      <c r="X866" s="5">
        <v>0.69047619999999998</v>
      </c>
      <c r="Y866" s="5">
        <v>0.97619040000000001</v>
      </c>
      <c r="Z866" s="5">
        <v>0.1111111</v>
      </c>
      <c r="AA866" s="5">
        <v>0</v>
      </c>
      <c r="AB866" s="5">
        <v>0</v>
      </c>
      <c r="AC866" s="5">
        <v>0.54179999999999995</v>
      </c>
      <c r="AD866" s="40">
        <v>248206.89655172414</v>
      </c>
      <c r="AE866" s="19">
        <v>0.54905660000000001</v>
      </c>
      <c r="AF866" s="5">
        <v>0</v>
      </c>
      <c r="AG866" s="5">
        <v>0</v>
      </c>
      <c r="AH866" s="32">
        <v>0</v>
      </c>
      <c r="AI866" s="32">
        <v>0</v>
      </c>
      <c r="AJ866" s="32">
        <v>0</v>
      </c>
      <c r="AK866" s="16"/>
      <c r="AL866" s="34">
        <f t="shared" si="585"/>
        <v>0.30982398353061069</v>
      </c>
      <c r="AM866" s="34">
        <f t="shared" si="586"/>
        <v>1.157268150917514</v>
      </c>
      <c r="AN866" s="34">
        <f t="shared" si="587"/>
        <v>0.33366663794126683</v>
      </c>
      <c r="AO866" s="34">
        <f t="shared" si="588"/>
        <v>-0.88051321834312835</v>
      </c>
      <c r="AP866" s="34">
        <f t="shared" si="589"/>
        <v>-0.17058091077589121</v>
      </c>
      <c r="AQ866" s="34" t="str">
        <f t="shared" si="590"/>
        <v/>
      </c>
      <c r="AR866" s="34">
        <f t="shared" si="591"/>
        <v>1.5236916339514088</v>
      </c>
      <c r="AS866" s="34">
        <f t="shared" si="592"/>
        <v>-0.95991233330143277</v>
      </c>
      <c r="AT866" s="34">
        <f t="shared" si="593"/>
        <v>-0.15074875333706975</v>
      </c>
      <c r="AU866" s="34">
        <f t="shared" si="594"/>
        <v>0.13335436347331281</v>
      </c>
      <c r="AV866" s="34">
        <f t="shared" si="595"/>
        <v>7.8055512461558202E-2</v>
      </c>
      <c r="AW866" s="34">
        <f t="shared" si="596"/>
        <v>4.703402742628171E-2</v>
      </c>
      <c r="AX866" s="34">
        <f t="shared" si="597"/>
        <v>0.29218456108691404</v>
      </c>
      <c r="AY866" s="34">
        <f t="shared" si="598"/>
        <v>-0.21011422768154267</v>
      </c>
      <c r="AZ866" s="34" t="str">
        <f t="shared" si="599"/>
        <v/>
      </c>
      <c r="BA866" s="34">
        <f t="shared" si="600"/>
        <v>-0.59590338146971222</v>
      </c>
      <c r="BB866" s="34">
        <f t="shared" si="601"/>
        <v>-0.36005469504494003</v>
      </c>
      <c r="BC866" s="34">
        <f t="shared" si="602"/>
        <v>0.11760180598812893</v>
      </c>
      <c r="BD866" s="34">
        <f t="shared" si="603"/>
        <v>-1.3971511720164358</v>
      </c>
      <c r="BE866" s="34">
        <f t="shared" si="604"/>
        <v>1.7492356835175371</v>
      </c>
      <c r="BF866" s="34">
        <f t="shared" si="605"/>
        <v>9.5466804750251516E-2</v>
      </c>
      <c r="BG866" s="34">
        <f t="shared" si="606"/>
        <v>-0.258133953880894</v>
      </c>
      <c r="BH866" s="34">
        <f t="shared" si="607"/>
        <v>-0.11506432621005545</v>
      </c>
      <c r="BI866" s="19">
        <f t="shared" si="614"/>
        <v>-0.1311183717642227</v>
      </c>
      <c r="BJ866" s="19">
        <f t="shared" si="615"/>
        <v>0.7736350299413276</v>
      </c>
      <c r="BK866" s="19">
        <f t="shared" si="616"/>
        <v>-0.17749551459423105</v>
      </c>
      <c r="BL866" s="19">
        <f t="shared" si="617"/>
        <v>7.9537615096770473E-2</v>
      </c>
      <c r="BM866" s="19">
        <f t="shared" si="618"/>
        <v>-0.47812590643967146</v>
      </c>
      <c r="BN866" s="19">
        <f t="shared" si="619"/>
        <v>0.71237172650323533</v>
      </c>
      <c r="BO866" s="19">
        <f t="shared" si="620"/>
        <v>-0.41673959545842332</v>
      </c>
      <c r="BP866" s="19">
        <f t="shared" si="621"/>
        <v>0.30100427230876237</v>
      </c>
      <c r="BQ866" s="19">
        <f t="shared" si="622"/>
        <v>6.5058853533106517E-2</v>
      </c>
      <c r="BR866" s="19">
        <f t="shared" si="623"/>
        <v>-5.2808066010608661E-2</v>
      </c>
      <c r="BS866" s="19">
        <f t="shared" si="624"/>
        <v>-5.1181901203291441E-3</v>
      </c>
      <c r="BT866" s="19">
        <f>IF(AND('[1]Ponderación por derecho'!$B$13&lt;&gt;1,'[1]Ponderación por derecho'!$B$13&lt;&gt;0),"Error ponderación",IFERROR(IF(SUM($BI$1126:$BS$1126)=0,0,SUMPRODUCT($BI$1126:$BS$1126,BI866:BS866)),""))</f>
        <v>0.16006872621002449</v>
      </c>
      <c r="BU866" s="34">
        <f t="shared" si="625"/>
        <v>0.16689102087454466</v>
      </c>
      <c r="BV866" s="16">
        <f t="shared" si="626"/>
        <v>0</v>
      </c>
      <c r="BW866" s="34">
        <f t="shared" si="608"/>
        <v>0.42605581204230358</v>
      </c>
      <c r="BX866" s="34">
        <f t="shared" si="609"/>
        <v>-3.5576007194564149E-2</v>
      </c>
      <c r="BY866" s="34">
        <f t="shared" si="627"/>
        <v>-0.49952869197537242</v>
      </c>
      <c r="BZ866" s="34">
        <f t="shared" si="628"/>
        <v>3.6349629042544331E-2</v>
      </c>
      <c r="CA866" s="19">
        <f t="shared" si="610"/>
        <v>2.6701023912973149E-2</v>
      </c>
      <c r="CB866" s="16"/>
      <c r="CC866" s="5">
        <f t="shared" si="611"/>
        <v>68179</v>
      </c>
      <c r="CD866" s="6">
        <f t="shared" si="612"/>
        <v>8.4820941530000152E-6</v>
      </c>
      <c r="CE866" s="19">
        <f t="shared" si="629"/>
        <v>1.1778423308315438</v>
      </c>
      <c r="CF866" s="4">
        <f t="shared" si="613"/>
        <v>9.9905695475021468E-6</v>
      </c>
      <c r="CG866" s="3">
        <f>IF('Ponderación por derecho'!$D$20="Error ponderación","",CF866/$CF$1127)</f>
        <v>6.7118310026660833E-6</v>
      </c>
      <c r="CH866" s="39"/>
    </row>
    <row r="867" spans="1:86" ht="18.95" customHeight="1">
      <c r="A867" s="7">
        <v>68190</v>
      </c>
      <c r="B867" s="7" t="s">
        <v>199</v>
      </c>
      <c r="C867" s="7" t="s">
        <v>262</v>
      </c>
      <c r="D867" s="5">
        <v>0</v>
      </c>
      <c r="E867" s="5">
        <v>4420</v>
      </c>
      <c r="F867" s="5">
        <v>70.707700000000003</v>
      </c>
      <c r="G867" s="5">
        <v>58.968490000000003</v>
      </c>
      <c r="H867" s="5">
        <v>69.202240000000003</v>
      </c>
      <c r="I867" s="5">
        <v>19.3504</v>
      </c>
      <c r="J867" s="5">
        <v>21.47505</v>
      </c>
      <c r="K867" s="85">
        <v>1.13233E-2</v>
      </c>
      <c r="L867" s="85">
        <v>1.94462E-2</v>
      </c>
      <c r="M867" s="85">
        <v>8.6962700000000004E-2</v>
      </c>
      <c r="N867" s="85">
        <v>7.3430000000000001E-4</v>
      </c>
      <c r="O867" s="85">
        <v>1.0159700000000001E-2</v>
      </c>
      <c r="P867" s="85">
        <v>3.5811900000000001E-2</v>
      </c>
      <c r="Q867" s="85">
        <v>2.9096999999999999E-3</v>
      </c>
      <c r="R867" s="85">
        <v>1.1963E-3</v>
      </c>
      <c r="S867" s="85">
        <v>7.3209999999999996E-4</v>
      </c>
      <c r="T867" s="5">
        <v>0.95229490000000006</v>
      </c>
      <c r="U867" s="5">
        <v>0.14185039999999999</v>
      </c>
      <c r="V867" s="5">
        <v>0.77737619999999996</v>
      </c>
      <c r="W867" s="5">
        <v>0.66985910000000004</v>
      </c>
      <c r="X867" s="5">
        <v>0.79653050000000003</v>
      </c>
      <c r="Y867" s="5">
        <v>0.90766170000000002</v>
      </c>
      <c r="Z867" s="5">
        <v>0.1203704</v>
      </c>
      <c r="AA867" s="5">
        <v>6.7873E-4</v>
      </c>
      <c r="AB867" s="5">
        <v>1.8099500000000001E-3</v>
      </c>
      <c r="AC867" s="5">
        <v>0.58699999999999997</v>
      </c>
      <c r="AD867" s="40">
        <v>608346.15384615387</v>
      </c>
      <c r="AE867" s="19">
        <v>0.75377360000000004</v>
      </c>
      <c r="AF867" s="5">
        <v>1</v>
      </c>
      <c r="AG867" s="5">
        <v>0</v>
      </c>
      <c r="AH867" s="32">
        <v>1</v>
      </c>
      <c r="AI867" s="32">
        <v>0</v>
      </c>
      <c r="AJ867" s="32">
        <v>1</v>
      </c>
      <c r="AK867" s="16"/>
      <c r="AL867" s="34">
        <f t="shared" si="585"/>
        <v>7.6383122112112373E-2</v>
      </c>
      <c r="AM867" s="34">
        <f t="shared" si="586"/>
        <v>0.27620007815324205</v>
      </c>
      <c r="AN867" s="34">
        <f t="shared" si="587"/>
        <v>-0.62581209905910751</v>
      </c>
      <c r="AO867" s="34">
        <f t="shared" si="588"/>
        <v>-3.1254015420297356E-2</v>
      </c>
      <c r="AP867" s="34">
        <f t="shared" si="589"/>
        <v>-0.25474836487027253</v>
      </c>
      <c r="AQ867" s="34">
        <f t="shared" si="590"/>
        <v>-7.2589111190438191E-2</v>
      </c>
      <c r="AR867" s="34">
        <f t="shared" si="591"/>
        <v>7.1452936575754133E-2</v>
      </c>
      <c r="AS867" s="34">
        <f t="shared" si="592"/>
        <v>0.39315258427183875</v>
      </c>
      <c r="AT867" s="34">
        <f t="shared" si="593"/>
        <v>-0.13389959337721177</v>
      </c>
      <c r="AU867" s="34">
        <f t="shared" si="594"/>
        <v>-0.17182814397777807</v>
      </c>
      <c r="AV867" s="34">
        <f t="shared" si="595"/>
        <v>0.21827049905098683</v>
      </c>
      <c r="AW867" s="34">
        <f t="shared" si="596"/>
        <v>-0.33013557389356218</v>
      </c>
      <c r="AX867" s="34">
        <f t="shared" si="597"/>
        <v>-0.16380340182315387</v>
      </c>
      <c r="AY867" s="34">
        <f t="shared" si="598"/>
        <v>-0.18168975074066762</v>
      </c>
      <c r="AZ867" s="34">
        <f t="shared" si="599"/>
        <v>0.17899971265861558</v>
      </c>
      <c r="BA867" s="34">
        <f t="shared" si="600"/>
        <v>-0.60547252946791619</v>
      </c>
      <c r="BB867" s="34">
        <f t="shared" si="601"/>
        <v>-0.56458021516327195</v>
      </c>
      <c r="BC867" s="34">
        <f t="shared" si="602"/>
        <v>0.41914007057960728</v>
      </c>
      <c r="BD867" s="34">
        <f t="shared" si="603"/>
        <v>-0.12615853189984425</v>
      </c>
      <c r="BE867" s="34">
        <f t="shared" si="604"/>
        <v>0.70142497413722105</v>
      </c>
      <c r="BF867" s="34">
        <f t="shared" si="605"/>
        <v>0.18810276731288725</v>
      </c>
      <c r="BG867" s="34">
        <f t="shared" si="606"/>
        <v>-0.20507894925947243</v>
      </c>
      <c r="BH867" s="34">
        <f t="shared" si="607"/>
        <v>-6.9947524551568566E-2</v>
      </c>
      <c r="BI867" s="19">
        <f t="shared" si="614"/>
        <v>-0.4346245799058206</v>
      </c>
      <c r="BJ867" s="19">
        <f t="shared" si="615"/>
        <v>-7.2309066811425252E-2</v>
      </c>
      <c r="BK867" s="19">
        <f t="shared" si="616"/>
        <v>0.29622525898785285</v>
      </c>
      <c r="BL867" s="19">
        <f t="shared" si="617"/>
        <v>-2.87582356325497E-2</v>
      </c>
      <c r="BM867" s="19">
        <f t="shared" si="618"/>
        <v>-0.18424501358263159</v>
      </c>
      <c r="BN867" s="19">
        <f t="shared" si="619"/>
        <v>0.33202619843344011</v>
      </c>
      <c r="BO867" s="19">
        <f t="shared" si="620"/>
        <v>-6.0796625551747994E-2</v>
      </c>
      <c r="BP867" s="19">
        <f t="shared" si="621"/>
        <v>-4.3710139855520747E-2</v>
      </c>
      <c r="BQ867" s="19">
        <f t="shared" si="622"/>
        <v>2.7598712894777333E-2</v>
      </c>
      <c r="BR867" s="19">
        <f t="shared" si="623"/>
        <v>-0.10346185929600922</v>
      </c>
      <c r="BS867" s="19">
        <f t="shared" si="624"/>
        <v>-5.8418051060041276E-2</v>
      </c>
      <c r="BT867" s="19">
        <f>IF(AND('[1]Ponderación por derecho'!$B$13&lt;&gt;1,'[1]Ponderación por derecho'!$B$13&lt;&gt;0),"Error ponderación",IFERROR(IF(SUM($BI$1126:$BS$1126)=0,0,SUMPRODUCT($BI$1126:$BS$1126,BI867:BS867)),""))</f>
        <v>5.4747733391872971E-2</v>
      </c>
      <c r="BU867" s="34">
        <f t="shared" si="625"/>
        <v>6.0481355278881085E-2</v>
      </c>
      <c r="BV867" s="16">
        <f t="shared" si="626"/>
        <v>0</v>
      </c>
      <c r="BW867" s="34">
        <f t="shared" si="608"/>
        <v>1.0803385766282227</v>
      </c>
      <c r="BX867" s="34">
        <f t="shared" si="609"/>
        <v>-1.5299537062054126E-2</v>
      </c>
      <c r="BY867" s="34">
        <f t="shared" si="627"/>
        <v>0.3461456464926651</v>
      </c>
      <c r="BZ867" s="34">
        <f t="shared" si="628"/>
        <v>-0.4703948953529446</v>
      </c>
      <c r="CA867" s="19">
        <f t="shared" si="610"/>
        <v>-0.35846694660210959</v>
      </c>
      <c r="CB867" s="16"/>
      <c r="CC867" s="5">
        <f t="shared" si="611"/>
        <v>68190</v>
      </c>
      <c r="CD867" s="6">
        <f t="shared" si="612"/>
        <v>6.463940716596563E-4</v>
      </c>
      <c r="CE867" s="19">
        <f t="shared" si="629"/>
        <v>1.5692110040996277</v>
      </c>
      <c r="CF867" s="4">
        <f t="shared" si="613"/>
        <v>1.0143286902330958E-3</v>
      </c>
      <c r="CG867" s="3">
        <f>IF('Ponderación por derecho'!$D$20="Error ponderación","",CF867/$CF$1127)</f>
        <v>6.8144290649598839E-4</v>
      </c>
      <c r="CH867" s="39"/>
    </row>
    <row r="868" spans="1:86" ht="18.95" customHeight="1">
      <c r="A868" s="7">
        <v>68207</v>
      </c>
      <c r="B868" s="7" t="s">
        <v>199</v>
      </c>
      <c r="C868" s="7" t="s">
        <v>261</v>
      </c>
      <c r="D868" s="5">
        <v>0</v>
      </c>
      <c r="E868" s="5">
        <v>398</v>
      </c>
      <c r="F868" s="5">
        <v>59.466059999999999</v>
      </c>
      <c r="G868" s="5">
        <v>56.22222</v>
      </c>
      <c r="H868" s="5">
        <v>74.063490000000002</v>
      </c>
      <c r="I868" s="5">
        <v>4.4127000000000001</v>
      </c>
      <c r="J868" s="5">
        <v>20.177779999999998</v>
      </c>
      <c r="K868" s="85">
        <v>5.8852000000000002E-3</v>
      </c>
      <c r="L868" s="85">
        <v>2.3676800000000001E-2</v>
      </c>
      <c r="M868" s="85">
        <v>0.11127040000000001</v>
      </c>
      <c r="N868" s="85">
        <v>0</v>
      </c>
      <c r="O868" s="85">
        <v>6.7311000000000003E-3</v>
      </c>
      <c r="P868" s="85">
        <v>3.1920999999999998E-2</v>
      </c>
      <c r="Q868" s="85">
        <v>2.4075200000000001E-2</v>
      </c>
      <c r="R868" s="85">
        <v>4.2652000000000002E-3</v>
      </c>
      <c r="S868" s="85">
        <v>4.5087E-3</v>
      </c>
      <c r="T868" s="5">
        <v>0.88778049999999997</v>
      </c>
      <c r="U868" s="5">
        <v>8.4788000000000002E-2</v>
      </c>
      <c r="V868" s="5">
        <v>0.76807979999999998</v>
      </c>
      <c r="W868" s="5">
        <v>0.52867830000000005</v>
      </c>
      <c r="X868" s="5">
        <v>0.7107232</v>
      </c>
      <c r="Y868" s="5">
        <v>0.84039900000000001</v>
      </c>
      <c r="Z868" s="5">
        <v>3.0612199999999999E-2</v>
      </c>
      <c r="AA868" s="5">
        <v>1.25628E-3</v>
      </c>
      <c r="AB868" s="5">
        <v>7.5376899999999997E-3</v>
      </c>
      <c r="AC868" s="5">
        <v>0.44690000000000002</v>
      </c>
      <c r="AD868" s="40">
        <v>535000</v>
      </c>
      <c r="AE868" s="19">
        <v>0.75377360000000004</v>
      </c>
      <c r="AF868" s="5">
        <v>0</v>
      </c>
      <c r="AG868" s="5">
        <v>0</v>
      </c>
      <c r="AH868" s="32">
        <v>0</v>
      </c>
      <c r="AI868" s="32">
        <v>0</v>
      </c>
      <c r="AJ868" s="32">
        <v>0</v>
      </c>
      <c r="AK868" s="16"/>
      <c r="AL868" s="34">
        <f t="shared" si="585"/>
        <v>-0.60983916310670483</v>
      </c>
      <c r="AM868" s="34">
        <f t="shared" si="586"/>
        <v>3.3473170525422276E-4</v>
      </c>
      <c r="AN868" s="34">
        <f t="shared" si="587"/>
        <v>-4.1277324075484824E-2</v>
      </c>
      <c r="AO868" s="34">
        <f t="shared" si="588"/>
        <v>-1.3645256066835361</v>
      </c>
      <c r="AP868" s="34">
        <f t="shared" si="589"/>
        <v>-0.35273098554314125</v>
      </c>
      <c r="AQ868" s="34">
        <f t="shared" si="590"/>
        <v>-0.22642224360192709</v>
      </c>
      <c r="AR868" s="34">
        <f t="shared" si="591"/>
        <v>0.2195137103751981</v>
      </c>
      <c r="AS868" s="34">
        <f t="shared" si="592"/>
        <v>0.77135951778351453</v>
      </c>
      <c r="AT868" s="34">
        <f t="shared" si="593"/>
        <v>-0.15074875333706975</v>
      </c>
      <c r="AU868" s="34">
        <f t="shared" si="594"/>
        <v>-0.25892951291532995</v>
      </c>
      <c r="AV868" s="34">
        <f t="shared" si="595"/>
        <v>0.12406506816951006</v>
      </c>
      <c r="AW868" s="34">
        <f t="shared" si="596"/>
        <v>0.26281725247890453</v>
      </c>
      <c r="AX868" s="34">
        <f t="shared" si="597"/>
        <v>-6.5796520143504358E-2</v>
      </c>
      <c r="AY868" s="34">
        <f t="shared" si="598"/>
        <v>-3.5059673408460681E-2</v>
      </c>
      <c r="AZ868" s="34">
        <f t="shared" si="599"/>
        <v>-0.9417677319211365</v>
      </c>
      <c r="BA868" s="34">
        <f t="shared" si="600"/>
        <v>-1.1478769704460792</v>
      </c>
      <c r="BB868" s="34">
        <f t="shared" si="601"/>
        <v>-0.79261190646321478</v>
      </c>
      <c r="BC868" s="34">
        <f t="shared" si="602"/>
        <v>-1.1574621598343049</v>
      </c>
      <c r="BD868" s="34">
        <f t="shared" si="603"/>
        <v>-1.1545038867631208</v>
      </c>
      <c r="BE868" s="34">
        <f t="shared" si="604"/>
        <v>-0.32702846802402524</v>
      </c>
      <c r="BF868" s="34">
        <f t="shared" si="605"/>
        <v>-0.70989570502190846</v>
      </c>
      <c r="BG868" s="34">
        <f t="shared" si="606"/>
        <v>-0.15993298854003751</v>
      </c>
      <c r="BH868" s="34">
        <f t="shared" si="607"/>
        <v>7.2828413751357804E-2</v>
      </c>
      <c r="BI868" s="19">
        <f t="shared" si="614"/>
        <v>-0.47185884604116368</v>
      </c>
      <c r="BJ868" s="19">
        <f t="shared" si="615"/>
        <v>-0.19092115479425417</v>
      </c>
      <c r="BK868" s="19">
        <f t="shared" si="616"/>
        <v>-0.33198060171916505</v>
      </c>
      <c r="BL868" s="19">
        <f t="shared" si="617"/>
        <v>-0.38029395822188727</v>
      </c>
      <c r="BM868" s="19">
        <f t="shared" si="618"/>
        <v>-0.58872146174053064</v>
      </c>
      <c r="BN868" s="19">
        <f t="shared" si="619"/>
        <v>-0.27093418765374</v>
      </c>
      <c r="BO868" s="19">
        <f t="shared" si="620"/>
        <v>-0.68115869537525597</v>
      </c>
      <c r="BP868" s="19">
        <f t="shared" si="621"/>
        <v>-0.33781784162510459</v>
      </c>
      <c r="BQ868" s="19">
        <f t="shared" si="622"/>
        <v>-0.45159818051235795</v>
      </c>
      <c r="BR868" s="19">
        <f t="shared" si="623"/>
        <v>-0.26827727501840104</v>
      </c>
      <c r="BS868" s="19">
        <f t="shared" si="624"/>
        <v>-0.19069014092126924</v>
      </c>
      <c r="BT868" s="19">
        <f>IF(AND('[1]Ponderación por derecho'!$B$13&lt;&gt;1,'[1]Ponderación por derecho'!$B$13&lt;&gt;0),"Error ponderación",IFERROR(IF(SUM($BI$1126:$BS$1126)=0,0,SUMPRODUCT($BI$1126:$BS$1126,BI868:BS868)),""))</f>
        <v>-0.46004383494260082</v>
      </c>
      <c r="BU868" s="34">
        <f t="shared" si="625"/>
        <v>-0.45963146527267107</v>
      </c>
      <c r="BV868" s="16">
        <f t="shared" si="626"/>
        <v>0</v>
      </c>
      <c r="BW868" s="34">
        <f t="shared" si="608"/>
        <v>-0.94764848794007794</v>
      </c>
      <c r="BX868" s="34">
        <f t="shared" si="609"/>
        <v>-1.9429053818901802E-2</v>
      </c>
      <c r="BY868" s="34">
        <f t="shared" si="627"/>
        <v>0.3461456464926651</v>
      </c>
      <c r="BZ868" s="34">
        <f t="shared" si="628"/>
        <v>0.20697729842210488</v>
      </c>
      <c r="CA868" s="19">
        <f t="shared" si="610"/>
        <v>0.15639223904162922</v>
      </c>
      <c r="CB868" s="16"/>
      <c r="CC868" s="5">
        <f t="shared" si="611"/>
        <v>68207</v>
      </c>
      <c r="CD868" s="6">
        <f t="shared" si="612"/>
        <v>5.8204715049896647E-5</v>
      </c>
      <c r="CE868" s="19">
        <f t="shared" si="629"/>
        <v>0.6688596332618002</v>
      </c>
      <c r="CF868" s="4">
        <f t="shared" si="613"/>
        <v>3.8930784362381457E-5</v>
      </c>
      <c r="CG868" s="3">
        <f>IF('Ponderación por derecho'!$D$20="Error ponderación","",CF868/$CF$1127)</f>
        <v>2.6154349279002772E-5</v>
      </c>
      <c r="CH868" s="39"/>
    </row>
    <row r="869" spans="1:86" ht="18.95" customHeight="1">
      <c r="A869" s="7">
        <v>68209</v>
      </c>
      <c r="B869" s="7" t="s">
        <v>199</v>
      </c>
      <c r="C869" s="7" t="s">
        <v>260</v>
      </c>
      <c r="D869" s="5">
        <v>0</v>
      </c>
      <c r="E869" s="5">
        <v>56</v>
      </c>
      <c r="F869" s="5">
        <v>65.025909999999996</v>
      </c>
      <c r="G869" s="5">
        <v>58.827680000000001</v>
      </c>
      <c r="H869" s="5">
        <v>67.090389999999999</v>
      </c>
      <c r="I869" s="5">
        <v>16.66667</v>
      </c>
      <c r="J869" s="5">
        <v>17.344629999999999</v>
      </c>
      <c r="K869" s="85"/>
      <c r="L869" s="85">
        <v>6.7638999999999998E-3</v>
      </c>
      <c r="M869" s="85">
        <v>7.7012899999999995E-2</v>
      </c>
      <c r="N869" s="85">
        <v>4.9043000000000003E-2</v>
      </c>
      <c r="O869" s="85">
        <v>0</v>
      </c>
      <c r="P869" s="85">
        <v>2.9269799999999999E-2</v>
      </c>
      <c r="Q869" s="85">
        <v>0</v>
      </c>
      <c r="R869" s="85">
        <v>0</v>
      </c>
      <c r="S869" s="85">
        <v>2.96365E-2</v>
      </c>
      <c r="T869" s="5">
        <v>0.95620439999999995</v>
      </c>
      <c r="U869" s="5">
        <v>0.1167883</v>
      </c>
      <c r="V869" s="5">
        <v>0.77372260000000004</v>
      </c>
      <c r="W869" s="5">
        <v>0.59124089999999996</v>
      </c>
      <c r="X869" s="5">
        <v>0.80291970000000001</v>
      </c>
      <c r="Y869" s="5">
        <v>0.83211679999999999</v>
      </c>
      <c r="Z869" s="5">
        <v>0.35443039999999998</v>
      </c>
      <c r="AA869" s="5">
        <v>0</v>
      </c>
      <c r="AB869" s="5">
        <v>0</v>
      </c>
      <c r="AC869" s="5">
        <v>0.49690000000000001</v>
      </c>
      <c r="AD869" s="40">
        <v>103125</v>
      </c>
      <c r="AE869" s="19">
        <v>0.84811320000000001</v>
      </c>
      <c r="AF869" s="5">
        <v>0</v>
      </c>
      <c r="AG869" s="5">
        <v>0</v>
      </c>
      <c r="AH869" s="32">
        <v>0</v>
      </c>
      <c r="AI869" s="32">
        <v>0</v>
      </c>
      <c r="AJ869" s="32">
        <v>1</v>
      </c>
      <c r="AK869" s="16"/>
      <c r="AL869" s="34">
        <f t="shared" si="585"/>
        <v>-0.27044980599565716</v>
      </c>
      <c r="AM869" s="34">
        <f t="shared" si="586"/>
        <v>0.26205558419112557</v>
      </c>
      <c r="AN869" s="34">
        <f t="shared" si="587"/>
        <v>-0.87974879528932948</v>
      </c>
      <c r="AO869" s="34">
        <f t="shared" si="588"/>
        <v>-0.27079162613820523</v>
      </c>
      <c r="AP869" s="34">
        <f t="shared" si="589"/>
        <v>-0.56671840663461626</v>
      </c>
      <c r="AQ869" s="34" t="str">
        <f t="shared" si="590"/>
        <v/>
      </c>
      <c r="AR869" s="34">
        <f t="shared" si="591"/>
        <v>-0.37239690778596474</v>
      </c>
      <c r="AS869" s="34">
        <f t="shared" si="592"/>
        <v>0.23834224240261723</v>
      </c>
      <c r="AT869" s="34">
        <f t="shared" si="593"/>
        <v>0.97458605792714681</v>
      </c>
      <c r="AU869" s="34">
        <f t="shared" si="594"/>
        <v>-0.42992876172112682</v>
      </c>
      <c r="AV869" s="34">
        <f t="shared" si="595"/>
        <v>5.9874922354153474E-2</v>
      </c>
      <c r="AW869" s="34">
        <f t="shared" si="596"/>
        <v>-0.41165100414070804</v>
      </c>
      <c r="AX869" s="34">
        <f t="shared" si="597"/>
        <v>-0.20200785050292994</v>
      </c>
      <c r="AY869" s="34">
        <f t="shared" si="598"/>
        <v>0.94055099682090693</v>
      </c>
      <c r="AZ869" s="34">
        <f t="shared" si="599"/>
        <v>0.24691695787184584</v>
      </c>
      <c r="BA869" s="34">
        <f t="shared" si="600"/>
        <v>-0.84369935379074201</v>
      </c>
      <c r="BB869" s="34">
        <f t="shared" si="601"/>
        <v>-0.65419948577699927</v>
      </c>
      <c r="BC869" s="34">
        <f t="shared" si="602"/>
        <v>-0.45880954771924892</v>
      </c>
      <c r="BD869" s="34">
        <f t="shared" si="603"/>
        <v>-4.9588075291928276E-2</v>
      </c>
      <c r="BE869" s="34">
        <f t="shared" si="604"/>
        <v>-0.45366413829399493</v>
      </c>
      <c r="BF869" s="34">
        <f t="shared" si="605"/>
        <v>2.5297887908147203</v>
      </c>
      <c r="BG869" s="34">
        <f t="shared" si="606"/>
        <v>-0.258133953880894</v>
      </c>
      <c r="BH869" s="34">
        <f t="shared" si="607"/>
        <v>-0.11506432621005545</v>
      </c>
      <c r="BI869" s="19">
        <f t="shared" si="614"/>
        <v>-0.86172407454003574</v>
      </c>
      <c r="BJ869" s="19">
        <f t="shared" si="615"/>
        <v>-0.25484693645727946</v>
      </c>
      <c r="BK869" s="19">
        <f t="shared" si="616"/>
        <v>-0.1636390371040963</v>
      </c>
      <c r="BL869" s="19">
        <f t="shared" si="617"/>
        <v>0.35206812596574483</v>
      </c>
      <c r="BM869" s="19">
        <f t="shared" si="618"/>
        <v>-0.34874508121589048</v>
      </c>
      <c r="BN869" s="19">
        <f t="shared" si="619"/>
        <v>-0.22141300731183286</v>
      </c>
      <c r="BO869" s="19">
        <f t="shared" si="620"/>
        <v>-0.14517522413568915</v>
      </c>
      <c r="BP869" s="19">
        <f t="shared" si="621"/>
        <v>-0.23622882824929353</v>
      </c>
      <c r="BQ869" s="19">
        <f t="shared" si="622"/>
        <v>1.0666299938799899</v>
      </c>
      <c r="BR869" s="19">
        <f t="shared" si="623"/>
        <v>0.13732241231478526</v>
      </c>
      <c r="BS869" s="19">
        <f t="shared" si="624"/>
        <v>0.18501228820506477</v>
      </c>
      <c r="BT869" s="19">
        <f>IF(AND('[1]Ponderación por derecho'!$B$13&lt;&gt;1,'[1]Ponderación por derecho'!$B$13&lt;&gt;0),"Error ponderación",IFERROR(IF(SUM($BI$1126:$BS$1126)=0,0,SUMPRODUCT($BI$1126:$BS$1126,BI869:BS869)),""))</f>
        <v>-0.1899809015528503</v>
      </c>
      <c r="BU869" s="34">
        <f t="shared" si="625"/>
        <v>-0.18677696910014166</v>
      </c>
      <c r="BV869" s="16">
        <f t="shared" si="626"/>
        <v>0</v>
      </c>
      <c r="BW869" s="34">
        <f t="shared" si="608"/>
        <v>-0.22388436782291132</v>
      </c>
      <c r="BX869" s="34">
        <f t="shared" si="609"/>
        <v>-4.3744371744152626E-2</v>
      </c>
      <c r="BY869" s="34">
        <f t="shared" si="627"/>
        <v>0.73585719375712888</v>
      </c>
      <c r="BZ869" s="34">
        <f t="shared" si="628"/>
        <v>-0.15607615139668832</v>
      </c>
      <c r="CA869" s="19">
        <f t="shared" si="610"/>
        <v>-0.11955856796910136</v>
      </c>
      <c r="CB869" s="16"/>
      <c r="CC869" s="5">
        <f t="shared" si="611"/>
        <v>68209</v>
      </c>
      <c r="CD869" s="6">
        <f t="shared" si="612"/>
        <v>8.1896081477241525E-6</v>
      </c>
      <c r="CE869" s="19">
        <f t="shared" si="629"/>
        <v>0.96510174029283435</v>
      </c>
      <c r="CF869" s="4">
        <f t="shared" si="613"/>
        <v>7.9038050756849561E-6</v>
      </c>
      <c r="CG869" s="3">
        <f>IF('Ponderación por derecho'!$D$20="Error ponderación","",CF869/$CF$1127)</f>
        <v>5.3099078780023316E-6</v>
      </c>
      <c r="CH869" s="39"/>
    </row>
    <row r="870" spans="1:86" ht="18.95" customHeight="1">
      <c r="A870" s="7">
        <v>68211</v>
      </c>
      <c r="B870" s="7" t="s">
        <v>199</v>
      </c>
      <c r="C870" s="7" t="s">
        <v>259</v>
      </c>
      <c r="D870" s="5">
        <v>0</v>
      </c>
      <c r="E870" s="5">
        <v>410</v>
      </c>
      <c r="F870" s="5">
        <v>53.133299999999998</v>
      </c>
      <c r="G870" s="5">
        <v>54.066780000000001</v>
      </c>
      <c r="H870" s="5">
        <v>68.107870000000005</v>
      </c>
      <c r="I870" s="5">
        <v>7.8339049999999997</v>
      </c>
      <c r="J870" s="5">
        <v>16.21575</v>
      </c>
      <c r="K870" s="85"/>
      <c r="L870" s="85">
        <v>4.4174499999999998E-2</v>
      </c>
      <c r="M870" s="85">
        <v>5.58337E-2</v>
      </c>
      <c r="N870" s="85">
        <v>0</v>
      </c>
      <c r="O870" s="85">
        <v>2.0434000000000001E-2</v>
      </c>
      <c r="P870" s="85">
        <v>7.4163000000000007E-2</v>
      </c>
      <c r="Q870" s="85">
        <v>3.7241099999999999E-2</v>
      </c>
      <c r="R870" s="85">
        <v>0</v>
      </c>
      <c r="S870" s="85">
        <v>4.9084999999999997E-3</v>
      </c>
      <c r="T870" s="5">
        <v>0.92429019999999995</v>
      </c>
      <c r="U870" s="5">
        <v>0.1987382</v>
      </c>
      <c r="V870" s="5">
        <v>0.7381704</v>
      </c>
      <c r="W870" s="5">
        <v>0.52996840000000001</v>
      </c>
      <c r="X870" s="5">
        <v>0.67823339999999999</v>
      </c>
      <c r="Y870" s="5">
        <v>0.86119869999999998</v>
      </c>
      <c r="Z870" s="5">
        <v>0.21637429999999999</v>
      </c>
      <c r="AA870" s="5">
        <v>0</v>
      </c>
      <c r="AB870" s="5">
        <v>0</v>
      </c>
      <c r="AC870" s="5">
        <v>0.46539999999999998</v>
      </c>
      <c r="AD870" s="40">
        <v>564146.3414634146</v>
      </c>
      <c r="AE870" s="19">
        <v>0.84811320000000001</v>
      </c>
      <c r="AF870" s="5">
        <v>0</v>
      </c>
      <c r="AG870" s="5">
        <v>0</v>
      </c>
      <c r="AH870" s="32">
        <v>0</v>
      </c>
      <c r="AI870" s="32">
        <v>0</v>
      </c>
      <c r="AJ870" s="32">
        <v>0</v>
      </c>
      <c r="AK870" s="16"/>
      <c r="AL870" s="34">
        <f t="shared" si="585"/>
        <v>-0.99640918660348243</v>
      </c>
      <c r="AM870" s="34">
        <f t="shared" si="586"/>
        <v>-0.21618119802774727</v>
      </c>
      <c r="AN870" s="34">
        <f t="shared" si="587"/>
        <v>-0.75740321691949863</v>
      </c>
      <c r="AO870" s="34">
        <f t="shared" si="588"/>
        <v>-1.0591643104740964</v>
      </c>
      <c r="AP870" s="34">
        <f t="shared" si="589"/>
        <v>-0.6519825542871388</v>
      </c>
      <c r="AQ870" s="34" t="str">
        <f t="shared" si="590"/>
        <v/>
      </c>
      <c r="AR870" s="34">
        <f t="shared" si="591"/>
        <v>0.93688366336268492</v>
      </c>
      <c r="AS870" s="34">
        <f t="shared" si="592"/>
        <v>-9.1187918255547964E-2</v>
      </c>
      <c r="AT870" s="34">
        <f t="shared" si="593"/>
        <v>-0.15074875333706975</v>
      </c>
      <c r="AU870" s="34">
        <f t="shared" si="594"/>
        <v>8.9183812761150019E-2</v>
      </c>
      <c r="AV870" s="34">
        <f t="shared" si="595"/>
        <v>1.1468170821753545</v>
      </c>
      <c r="AW870" s="34">
        <f t="shared" si="596"/>
        <v>0.631660776928469</v>
      </c>
      <c r="AX870" s="34">
        <f t="shared" si="597"/>
        <v>-0.20200785050292994</v>
      </c>
      <c r="AY870" s="34">
        <f t="shared" si="598"/>
        <v>-1.9537059174118607E-2</v>
      </c>
      <c r="AZ870" s="34">
        <f t="shared" si="599"/>
        <v>-0.30750804460523029</v>
      </c>
      <c r="BA870" s="34">
        <f t="shared" si="600"/>
        <v>-6.4727742051376616E-2</v>
      </c>
      <c r="BB870" s="34">
        <f t="shared" si="601"/>
        <v>-1.5262605304215768</v>
      </c>
      <c r="BC870" s="34">
        <f t="shared" si="602"/>
        <v>-1.1430552820049051</v>
      </c>
      <c r="BD870" s="34">
        <f t="shared" si="603"/>
        <v>-1.5438732633830223</v>
      </c>
      <c r="BE870" s="34">
        <f t="shared" si="604"/>
        <v>-8.9989648830384999E-3</v>
      </c>
      <c r="BF870" s="34">
        <f t="shared" si="605"/>
        <v>1.1485872192981372</v>
      </c>
      <c r="BG870" s="34">
        <f t="shared" si="606"/>
        <v>-0.258133953880894</v>
      </c>
      <c r="BH870" s="34">
        <f t="shared" si="607"/>
        <v>-0.11506432621005545</v>
      </c>
      <c r="BI870" s="19">
        <f t="shared" si="614"/>
        <v>-0.41106547948543765</v>
      </c>
      <c r="BJ870" s="19">
        <f t="shared" si="615"/>
        <v>-0.26851935502887975</v>
      </c>
      <c r="BK870" s="19">
        <f t="shared" si="616"/>
        <v>-0.74355079562131188</v>
      </c>
      <c r="BL870" s="19">
        <f t="shared" si="617"/>
        <v>-0.57357896997027613</v>
      </c>
      <c r="BM870" s="19">
        <f t="shared" si="618"/>
        <v>-0.70222400163633703</v>
      </c>
      <c r="BN870" s="19">
        <f t="shared" si="619"/>
        <v>4.7136310229611185E-2</v>
      </c>
      <c r="BO870" s="19">
        <f t="shared" si="620"/>
        <v>-0.24500385938361924</v>
      </c>
      <c r="BP870" s="19">
        <f t="shared" si="621"/>
        <v>-0.59920851855320623</v>
      </c>
      <c r="BQ870" s="19">
        <f t="shared" si="622"/>
        <v>4.4213657840178756E-2</v>
      </c>
      <c r="BR870" s="19">
        <f t="shared" si="623"/>
        <v>-0.42469339988616506</v>
      </c>
      <c r="BS870" s="19">
        <f t="shared" si="624"/>
        <v>-0.37700352399588549</v>
      </c>
      <c r="BT870" s="19">
        <f>IF(AND('[1]Ponderación por derecho'!$B$13&lt;&gt;1,'[1]Ponderación por derecho'!$B$13&lt;&gt;0),"Error ponderación",IFERROR(IF(SUM($BI$1126:$BS$1126)=0,0,SUMPRODUCT($BI$1126:$BS$1126,BI870:BS870)),""))</f>
        <v>-0.16206490762870221</v>
      </c>
      <c r="BU870" s="34">
        <f t="shared" si="625"/>
        <v>-0.15857241558469837</v>
      </c>
      <c r="BV870" s="16">
        <f t="shared" si="626"/>
        <v>0</v>
      </c>
      <c r="BW870" s="34">
        <f t="shared" si="608"/>
        <v>-0.67985576349672683</v>
      </c>
      <c r="BX870" s="34">
        <f t="shared" si="609"/>
        <v>-1.778806381243964E-2</v>
      </c>
      <c r="BY870" s="34">
        <f t="shared" si="627"/>
        <v>0.73585719375712888</v>
      </c>
      <c r="BZ870" s="34">
        <f t="shared" si="628"/>
        <v>-1.2737788815987453E-2</v>
      </c>
      <c r="CA870" s="19">
        <f t="shared" si="610"/>
        <v>-1.0609494907040029E-2</v>
      </c>
      <c r="CB870" s="16"/>
      <c r="CC870" s="5">
        <f t="shared" si="611"/>
        <v>68211</v>
      </c>
      <c r="CD870" s="6">
        <f t="shared" si="612"/>
        <v>5.9959631081551823E-5</v>
      </c>
      <c r="CE870" s="19">
        <f t="shared" si="629"/>
        <v>0.84909900287822515</v>
      </c>
      <c r="CF870" s="4">
        <f t="shared" si="613"/>
        <v>5.0911662964291891E-5</v>
      </c>
      <c r="CG870" s="3">
        <f>IF('Ponderación por derecho'!$D$20="Error ponderación","",CF870/$CF$1127)</f>
        <v>3.4203303050570903E-5</v>
      </c>
      <c r="CH870" s="39"/>
    </row>
    <row r="871" spans="1:86" ht="18.95" customHeight="1">
      <c r="A871" s="7">
        <v>68217</v>
      </c>
      <c r="B871" s="7" t="s">
        <v>199</v>
      </c>
      <c r="C871" s="7" t="s">
        <v>258</v>
      </c>
      <c r="D871" s="5">
        <v>0</v>
      </c>
      <c r="E871" s="5">
        <v>252</v>
      </c>
      <c r="F871" s="5">
        <v>70.191519999999997</v>
      </c>
      <c r="G871" s="5">
        <v>59.197119999999998</v>
      </c>
      <c r="H871" s="5">
        <v>68.244450000000001</v>
      </c>
      <c r="I871" s="5">
        <v>8.3582999999999998</v>
      </c>
      <c r="J871" s="5">
        <v>30.365490000000001</v>
      </c>
      <c r="K871" s="85">
        <v>6.1966E-3</v>
      </c>
      <c r="L871" s="85">
        <v>2.3390399999999999E-2</v>
      </c>
      <c r="M871" s="85">
        <v>0</v>
      </c>
      <c r="N871" s="85">
        <v>0</v>
      </c>
      <c r="O871" s="85">
        <v>0</v>
      </c>
      <c r="P871" s="85">
        <v>3.62759E-2</v>
      </c>
      <c r="Q871" s="85">
        <v>0</v>
      </c>
      <c r="R871" s="85">
        <v>8.5584000000000007E-3</v>
      </c>
      <c r="S871" s="85">
        <v>0</v>
      </c>
      <c r="T871" s="5">
        <v>0.9920949</v>
      </c>
      <c r="U871" s="5">
        <v>0.12648219999999999</v>
      </c>
      <c r="V871" s="5">
        <v>0.79051380000000004</v>
      </c>
      <c r="W871" s="5">
        <v>0.53754939999999996</v>
      </c>
      <c r="X871" s="5">
        <v>0.69960469999999997</v>
      </c>
      <c r="Y871" s="5">
        <v>0.91304350000000001</v>
      </c>
      <c r="Z871" s="5">
        <v>0.2047244</v>
      </c>
      <c r="AA871" s="5">
        <v>0</v>
      </c>
      <c r="AB871" s="5">
        <v>3.9682500000000004E-3</v>
      </c>
      <c r="AC871" s="5">
        <v>0.4924</v>
      </c>
      <c r="AD871" s="40">
        <v>461170.63492063491</v>
      </c>
      <c r="AE871" s="19">
        <v>0.1358491</v>
      </c>
      <c r="AF871" s="5">
        <v>1</v>
      </c>
      <c r="AG871" s="5">
        <v>0</v>
      </c>
      <c r="AH871" s="32">
        <v>0</v>
      </c>
      <c r="AI871" s="32">
        <v>0</v>
      </c>
      <c r="AJ871" s="32">
        <v>0</v>
      </c>
      <c r="AK871" s="16"/>
      <c r="AL871" s="34">
        <f t="shared" si="585"/>
        <v>4.4873998960663582E-2</v>
      </c>
      <c r="AM871" s="34">
        <f t="shared" si="586"/>
        <v>0.29916617185794048</v>
      </c>
      <c r="AN871" s="34">
        <f t="shared" si="587"/>
        <v>-0.74098032989100582</v>
      </c>
      <c r="AO871" s="34">
        <f t="shared" si="588"/>
        <v>-1.0123591827703344</v>
      </c>
      <c r="AP871" s="34">
        <f t="shared" si="589"/>
        <v>0.41674531812162469</v>
      </c>
      <c r="AQ871" s="34">
        <f t="shared" si="590"/>
        <v>-0.21761335126215076</v>
      </c>
      <c r="AR871" s="34">
        <f t="shared" si="591"/>
        <v>0.20949040266088781</v>
      </c>
      <c r="AS871" s="34">
        <f t="shared" si="592"/>
        <v>-0.95991233330143277</v>
      </c>
      <c r="AT871" s="34">
        <f t="shared" si="593"/>
        <v>-0.15074875333706975</v>
      </c>
      <c r="AU871" s="34">
        <f t="shared" si="594"/>
        <v>-0.42992876172112682</v>
      </c>
      <c r="AV871" s="34">
        <f t="shared" si="595"/>
        <v>0.22950474303798343</v>
      </c>
      <c r="AW871" s="34">
        <f t="shared" si="596"/>
        <v>-0.41165100414070804</v>
      </c>
      <c r="AX871" s="34">
        <f t="shared" si="597"/>
        <v>7.1309004450673147E-2</v>
      </c>
      <c r="AY871" s="34">
        <f t="shared" si="598"/>
        <v>-0.21011422768154267</v>
      </c>
      <c r="AZ871" s="34">
        <f t="shared" si="599"/>
        <v>0.87041967927496811</v>
      </c>
      <c r="BA871" s="34">
        <f t="shared" si="600"/>
        <v>-0.75155436145957111</v>
      </c>
      <c r="BB871" s="34">
        <f t="shared" si="601"/>
        <v>-0.24232760688241547</v>
      </c>
      <c r="BC871" s="34">
        <f t="shared" si="602"/>
        <v>-1.058396309192966</v>
      </c>
      <c r="BD871" s="34">
        <f t="shared" si="603"/>
        <v>-1.2877519650507183</v>
      </c>
      <c r="BE871" s="34">
        <f t="shared" si="604"/>
        <v>0.78371323694890405</v>
      </c>
      <c r="BF871" s="34">
        <f t="shared" si="605"/>
        <v>1.0320341645036659</v>
      </c>
      <c r="BG871" s="34">
        <f t="shared" si="606"/>
        <v>-0.258133953880894</v>
      </c>
      <c r="BH871" s="34">
        <f t="shared" si="607"/>
        <v>-1.614736818287759E-2</v>
      </c>
      <c r="BI871" s="19">
        <f t="shared" si="614"/>
        <v>-0.57004934753757597</v>
      </c>
      <c r="BJ871" s="19">
        <f t="shared" si="615"/>
        <v>8.8776322545470923E-2</v>
      </c>
      <c r="BK871" s="19">
        <f t="shared" si="616"/>
        <v>-0.6578115478445784</v>
      </c>
      <c r="BL871" s="19">
        <f t="shared" si="617"/>
        <v>-5.2937377188203086E-2</v>
      </c>
      <c r="BM871" s="19">
        <f t="shared" si="618"/>
        <v>-0.43364513621674011</v>
      </c>
      <c r="BN871" s="19">
        <f t="shared" si="619"/>
        <v>0.35269732631585038</v>
      </c>
      <c r="BO871" s="19">
        <f t="shared" si="620"/>
        <v>-0.18453016921202478</v>
      </c>
      <c r="BP871" s="19">
        <f t="shared" si="621"/>
        <v>5.8091501705668361E-2</v>
      </c>
      <c r="BQ871" s="19">
        <f t="shared" si="622"/>
        <v>0.28893131192759564</v>
      </c>
      <c r="BR871" s="19">
        <f t="shared" si="623"/>
        <v>-0.14112472753392435</v>
      </c>
      <c r="BS871" s="19">
        <f t="shared" si="624"/>
        <v>-6.0462532301252231E-2</v>
      </c>
      <c r="BT871" s="19">
        <f>IF(AND('[1]Ponderación por derecho'!$B$13&lt;&gt;1,'[1]Ponderación por derecho'!$B$13&lt;&gt;0),"Error ponderación",IFERROR(IF(SUM($BI$1126:$BS$1126)=0,0,SUMPRODUCT($BI$1126:$BS$1126,BI871:BS871)),""))</f>
        <v>3.1299377797836911E-2</v>
      </c>
      <c r="BU871" s="34">
        <f t="shared" si="625"/>
        <v>3.6790620784593622E-2</v>
      </c>
      <c r="BV871" s="16">
        <f t="shared" si="626"/>
        <v>0</v>
      </c>
      <c r="BW871" s="34">
        <f t="shared" si="608"/>
        <v>-0.28902313863345641</v>
      </c>
      <c r="BX871" s="34">
        <f t="shared" si="609"/>
        <v>-2.3585776213400612E-2</v>
      </c>
      <c r="BY871" s="34">
        <f t="shared" si="627"/>
        <v>-2.2064654838027811</v>
      </c>
      <c r="BZ871" s="34">
        <f t="shared" si="628"/>
        <v>0.839691466216546</v>
      </c>
      <c r="CA871" s="19">
        <f t="shared" si="610"/>
        <v>0.63730761196301022</v>
      </c>
      <c r="CB871" s="16"/>
      <c r="CC871" s="5">
        <f t="shared" si="611"/>
        <v>68217</v>
      </c>
      <c r="CD871" s="6">
        <f t="shared" si="612"/>
        <v>3.685323666475868E-5</v>
      </c>
      <c r="CE871" s="19">
        <f t="shared" si="629"/>
        <v>2.1133845629513308</v>
      </c>
      <c r="CF871" s="4">
        <f t="shared" si="613"/>
        <v>7.7885061462092987E-5</v>
      </c>
      <c r="CG871" s="3">
        <f>IF('Ponderación por derecho'!$D$20="Error ponderación","",CF871/$CF$1127)</f>
        <v>5.2324481370186546E-5</v>
      </c>
      <c r="CH871" s="39"/>
    </row>
    <row r="872" spans="1:86" ht="18.95" customHeight="1">
      <c r="A872" s="7">
        <v>68229</v>
      </c>
      <c r="B872" s="7" t="s">
        <v>199</v>
      </c>
      <c r="C872" s="7" t="s">
        <v>257</v>
      </c>
      <c r="D872" s="5">
        <v>0</v>
      </c>
      <c r="E872" s="5">
        <v>110</v>
      </c>
      <c r="F872" s="5">
        <v>63.187690000000003</v>
      </c>
      <c r="G872" s="5">
        <v>56.651049999999998</v>
      </c>
      <c r="H872" s="5">
        <v>69.430430000000001</v>
      </c>
      <c r="I872" s="5">
        <v>10.94088</v>
      </c>
      <c r="J872" s="5">
        <v>16.957460000000001</v>
      </c>
      <c r="K872" s="85">
        <v>3.5490000000000001E-3</v>
      </c>
      <c r="L872" s="85">
        <v>6.3401000000000004E-3</v>
      </c>
      <c r="M872" s="85">
        <v>4.1544900000000003E-2</v>
      </c>
      <c r="N872" s="85">
        <v>0</v>
      </c>
      <c r="O872" s="85">
        <v>4.4432999999999999E-3</v>
      </c>
      <c r="P872" s="85">
        <v>2.7577299999999999E-2</v>
      </c>
      <c r="Q872" s="85">
        <v>1.0677E-3</v>
      </c>
      <c r="R872" s="85">
        <v>0</v>
      </c>
      <c r="S872" s="85">
        <v>1.2256000000000001E-3</v>
      </c>
      <c r="T872" s="5">
        <v>0.97945210000000005</v>
      </c>
      <c r="U872" s="5">
        <v>0.1849315</v>
      </c>
      <c r="V872" s="5">
        <v>0.76712329999999995</v>
      </c>
      <c r="W872" s="5">
        <v>0.67808219999999997</v>
      </c>
      <c r="X872" s="5">
        <v>0.67808219999999997</v>
      </c>
      <c r="Y872" s="5">
        <v>0.89726019999999995</v>
      </c>
      <c r="Z872" s="5">
        <v>0.22727269999999999</v>
      </c>
      <c r="AA872" s="5">
        <v>3.6363640000000003E-2</v>
      </c>
      <c r="AB872" s="5">
        <v>0</v>
      </c>
      <c r="AC872" s="5">
        <v>0.55830000000000002</v>
      </c>
      <c r="AD872" s="40">
        <v>0</v>
      </c>
      <c r="AE872" s="19">
        <v>0.75377360000000004</v>
      </c>
      <c r="AF872" s="5">
        <v>0</v>
      </c>
      <c r="AG872" s="5">
        <v>0</v>
      </c>
      <c r="AH872" s="32">
        <v>0</v>
      </c>
      <c r="AI872" s="32">
        <v>0</v>
      </c>
      <c r="AJ872" s="32">
        <v>1</v>
      </c>
      <c r="AK872" s="16"/>
      <c r="AL872" s="34">
        <f t="shared" si="585"/>
        <v>-0.38266008217732894</v>
      </c>
      <c r="AM872" s="34">
        <f t="shared" si="586"/>
        <v>4.3411099475826644E-2</v>
      </c>
      <c r="AN872" s="34">
        <f t="shared" si="587"/>
        <v>-0.59837368500850086</v>
      </c>
      <c r="AO872" s="34">
        <f t="shared" si="588"/>
        <v>-0.78184976390634486</v>
      </c>
      <c r="AP872" s="34">
        <f t="shared" si="589"/>
        <v>-0.59596130228927124</v>
      </c>
      <c r="AQ872" s="34">
        <f t="shared" si="590"/>
        <v>-0.29250873777079495</v>
      </c>
      <c r="AR872" s="34">
        <f t="shared" si="591"/>
        <v>-0.38722888337718209</v>
      </c>
      <c r="AS872" s="34">
        <f t="shared" si="592"/>
        <v>-0.31350937324971162</v>
      </c>
      <c r="AT872" s="34">
        <f t="shared" si="593"/>
        <v>-0.15074875333706975</v>
      </c>
      <c r="AU872" s="34">
        <f t="shared" si="594"/>
        <v>-0.31704959453912129</v>
      </c>
      <c r="AV872" s="34">
        <f t="shared" si="595"/>
        <v>1.889656470761944E-2</v>
      </c>
      <c r="AW872" s="34">
        <f t="shared" si="596"/>
        <v>-0.38173932084865814</v>
      </c>
      <c r="AX872" s="34">
        <f t="shared" si="597"/>
        <v>-0.20200785050292994</v>
      </c>
      <c r="AY872" s="34">
        <f t="shared" si="598"/>
        <v>-0.16252914512624084</v>
      </c>
      <c r="AZ872" s="34">
        <f t="shared" si="599"/>
        <v>0.65078439400016408</v>
      </c>
      <c r="BA872" s="34">
        <f t="shared" si="600"/>
        <v>-0.19596679605634673</v>
      </c>
      <c r="BB872" s="34">
        <f t="shared" si="601"/>
        <v>-0.81607392538757273</v>
      </c>
      <c r="BC872" s="34">
        <f t="shared" si="602"/>
        <v>0.51096953889907082</v>
      </c>
      <c r="BD872" s="34">
        <f t="shared" si="603"/>
        <v>-1.5456852982291875</v>
      </c>
      <c r="BE872" s="34">
        <f t="shared" si="604"/>
        <v>0.54238499390091965</v>
      </c>
      <c r="BF872" s="34">
        <f t="shared" si="605"/>
        <v>1.2576217871804425</v>
      </c>
      <c r="BG872" s="34">
        <f t="shared" si="606"/>
        <v>2.5843410925318335</v>
      </c>
      <c r="BH872" s="34">
        <f t="shared" si="607"/>
        <v>-0.11506432621005545</v>
      </c>
      <c r="BI872" s="19">
        <f t="shared" si="614"/>
        <v>-0.36228307294521417</v>
      </c>
      <c r="BJ872" s="19">
        <f t="shared" si="615"/>
        <v>-0.386630569762976</v>
      </c>
      <c r="BK872" s="19">
        <f t="shared" si="616"/>
        <v>-6.1733305509323246E-2</v>
      </c>
      <c r="BL872" s="19">
        <f t="shared" si="617"/>
        <v>-0.26670441775719933</v>
      </c>
      <c r="BM872" s="19">
        <f t="shared" si="618"/>
        <v>-0.81956539835252673</v>
      </c>
      <c r="BN872" s="19">
        <f t="shared" si="619"/>
        <v>5.9540492143736724E-2</v>
      </c>
      <c r="BO872" s="19">
        <f t="shared" si="620"/>
        <v>-0.17093489691827965</v>
      </c>
      <c r="BP872" s="19">
        <f t="shared" si="621"/>
        <v>-0.29233396634012943</v>
      </c>
      <c r="BQ872" s="19">
        <f t="shared" si="622"/>
        <v>0.23747751995895758</v>
      </c>
      <c r="BR872" s="19">
        <f t="shared" si="623"/>
        <v>0.67971728840942125</v>
      </c>
      <c r="BS872" s="19">
        <f t="shared" si="624"/>
        <v>-0.22008451783787508</v>
      </c>
      <c r="BT872" s="19">
        <f>IF(AND('[1]Ponderación por derecho'!$B$13&lt;&gt;1,'[1]Ponderación por derecho'!$B$13&lt;&gt;0),"Error ponderación",IFERROR(IF(SUM($BI$1126:$BS$1126)=0,0,SUMPRODUCT($BI$1126:$BS$1126,BI872:BS872)),""))</f>
        <v>-0.14493141476861401</v>
      </c>
      <c r="BU872" s="34">
        <f t="shared" si="625"/>
        <v>-0.14126181874219063</v>
      </c>
      <c r="BV872" s="16">
        <f t="shared" si="626"/>
        <v>0</v>
      </c>
      <c r="BW872" s="34">
        <f t="shared" si="608"/>
        <v>0.66489797168096965</v>
      </c>
      <c r="BX872" s="34">
        <f t="shared" si="609"/>
        <v>-4.9550489627895586E-2</v>
      </c>
      <c r="BY872" s="34">
        <f t="shared" si="627"/>
        <v>0.3461456464926651</v>
      </c>
      <c r="BZ872" s="34">
        <f t="shared" si="628"/>
        <v>-0.32049770951524642</v>
      </c>
      <c r="CA872" s="19">
        <f t="shared" si="610"/>
        <v>-0.24453262254818328</v>
      </c>
      <c r="CB872" s="16"/>
      <c r="CC872" s="5">
        <f t="shared" si="611"/>
        <v>68229</v>
      </c>
      <c r="CD872" s="6">
        <f t="shared" si="612"/>
        <v>1.6086730290172442E-5</v>
      </c>
      <c r="CE872" s="19">
        <f t="shared" si="629"/>
        <v>0.88499441221237307</v>
      </c>
      <c r="CF872" s="4">
        <f t="shared" si="613"/>
        <v>1.4236666417570139E-5</v>
      </c>
      <c r="CG872" s="3">
        <f>IF('Ponderación por derecho'!$D$20="Error ponderación","",CF872/$CF$1127)</f>
        <v>9.5644295935012923E-6</v>
      </c>
      <c r="CH872" s="39"/>
    </row>
    <row r="873" spans="1:86" ht="18.95" customHeight="1">
      <c r="A873" s="7">
        <v>68235</v>
      </c>
      <c r="B873" s="7" t="s">
        <v>199</v>
      </c>
      <c r="C873" s="7" t="s">
        <v>256</v>
      </c>
      <c r="D873" s="5">
        <v>0</v>
      </c>
      <c r="E873" s="5">
        <v>1998</v>
      </c>
      <c r="F873" s="5">
        <v>77.423630000000003</v>
      </c>
      <c r="G873" s="5">
        <v>61.012610000000002</v>
      </c>
      <c r="H873" s="5">
        <v>67.188730000000007</v>
      </c>
      <c r="I873" s="5">
        <v>25.709219999999998</v>
      </c>
      <c r="J873" s="5">
        <v>29.814810000000001</v>
      </c>
      <c r="K873" s="85"/>
      <c r="L873" s="85">
        <v>7.8814999999999996E-3</v>
      </c>
      <c r="M873" s="85"/>
      <c r="N873" s="85"/>
      <c r="O873" s="85">
        <v>5.7426999999999999E-3</v>
      </c>
      <c r="P873" s="85">
        <v>6.7235999999999997E-3</v>
      </c>
      <c r="Q873" s="85">
        <v>2.5937999999999998E-3</v>
      </c>
      <c r="R873" s="85">
        <v>0.104977</v>
      </c>
      <c r="S873" s="85">
        <v>7.6320000000000001E-4</v>
      </c>
      <c r="T873" s="5">
        <v>0.95290730000000001</v>
      </c>
      <c r="U873" s="5">
        <v>0.1215762</v>
      </c>
      <c r="V873" s="5">
        <v>0.81210959999999999</v>
      </c>
      <c r="W873" s="5">
        <v>0.74339259999999996</v>
      </c>
      <c r="X873" s="5">
        <v>0.64247949999999998</v>
      </c>
      <c r="Y873" s="5">
        <v>0.92311390000000004</v>
      </c>
      <c r="Z873" s="5">
        <v>2.6819900000000001E-2</v>
      </c>
      <c r="AA873" s="5">
        <v>1.276276E-2</v>
      </c>
      <c r="AB873" s="5">
        <v>1.5015E-3</v>
      </c>
      <c r="AC873" s="5">
        <v>0.43430000000000002</v>
      </c>
      <c r="AD873" s="40">
        <v>219332.83283283282</v>
      </c>
      <c r="AE873" s="19">
        <v>0.65943399999999996</v>
      </c>
      <c r="AF873" s="5">
        <v>1</v>
      </c>
      <c r="AG873" s="5">
        <v>0</v>
      </c>
      <c r="AH873" s="32">
        <v>1</v>
      </c>
      <c r="AI873" s="32">
        <v>0</v>
      </c>
      <c r="AJ873" s="32">
        <v>0</v>
      </c>
      <c r="AK873" s="16"/>
      <c r="AL873" s="34">
        <f t="shared" si="585"/>
        <v>0.48634295288143159</v>
      </c>
      <c r="AM873" s="34">
        <f t="shared" si="586"/>
        <v>0.481533811537527</v>
      </c>
      <c r="AN873" s="34">
        <f t="shared" si="587"/>
        <v>-0.86792402804388968</v>
      </c>
      <c r="AO873" s="34">
        <f t="shared" si="588"/>
        <v>0.5363055191771644</v>
      </c>
      <c r="AP873" s="34">
        <f t="shared" si="589"/>
        <v>0.37515253516037894</v>
      </c>
      <c r="AQ873" s="34" t="str">
        <f t="shared" si="590"/>
        <v/>
      </c>
      <c r="AR873" s="34">
        <f t="shared" si="591"/>
        <v>-0.3332836092471621</v>
      </c>
      <c r="AS873" s="34" t="str">
        <f t="shared" si="592"/>
        <v/>
      </c>
      <c r="AT873" s="34" t="str">
        <f t="shared" si="593"/>
        <v/>
      </c>
      <c r="AU873" s="34">
        <f t="shared" si="594"/>
        <v>-0.2840391766433461</v>
      </c>
      <c r="AV873" s="34">
        <f t="shared" si="595"/>
        <v>-0.48600764613641423</v>
      </c>
      <c r="AW873" s="34">
        <f t="shared" si="596"/>
        <v>-0.33898553245117063</v>
      </c>
      <c r="AX873" s="34">
        <f t="shared" si="597"/>
        <v>3.1504860131239614</v>
      </c>
      <c r="AY873" s="34">
        <f t="shared" si="598"/>
        <v>-0.1804822637404474</v>
      </c>
      <c r="AZ873" s="34">
        <f t="shared" si="599"/>
        <v>0.18963854651680215</v>
      </c>
      <c r="BA873" s="34">
        <f t="shared" si="600"/>
        <v>-0.79818815512122676</v>
      </c>
      <c r="BB873" s="34">
        <f t="shared" si="601"/>
        <v>0.28739645823691051</v>
      </c>
      <c r="BC873" s="34">
        <f t="shared" si="602"/>
        <v>1.2403075388907465</v>
      </c>
      <c r="BD873" s="34">
        <f t="shared" si="603"/>
        <v>-1.9723607811495305</v>
      </c>
      <c r="BE873" s="34">
        <f t="shared" si="604"/>
        <v>0.93769066491329811</v>
      </c>
      <c r="BF873" s="34">
        <f t="shared" si="605"/>
        <v>-0.74783630105252452</v>
      </c>
      <c r="BG873" s="34">
        <f t="shared" si="606"/>
        <v>0.73950618399734103</v>
      </c>
      <c r="BH873" s="34">
        <f t="shared" si="607"/>
        <v>-7.7636288037609774E-2</v>
      </c>
      <c r="BI873" s="19">
        <f t="shared" si="614"/>
        <v>-0.83305609158255822</v>
      </c>
      <c r="BJ873" s="19">
        <f t="shared" si="615"/>
        <v>0.14521555350909179</v>
      </c>
      <c r="BK873" s="19">
        <f t="shared" si="616"/>
        <v>0.86332524588608905</v>
      </c>
      <c r="BL873" s="19">
        <f t="shared" si="617"/>
        <v>0.48634295288143159</v>
      </c>
      <c r="BM873" s="19">
        <f t="shared" si="618"/>
        <v>-0.62708247421083252</v>
      </c>
      <c r="BN873" s="19">
        <f t="shared" si="619"/>
        <v>0.31267532388610514</v>
      </c>
      <c r="BO873" s="19">
        <f t="shared" si="620"/>
        <v>0.12898617774759866</v>
      </c>
      <c r="BP873" s="19">
        <f t="shared" si="621"/>
        <v>1.8184144830026965</v>
      </c>
      <c r="BQ873" s="19">
        <f t="shared" si="622"/>
        <v>-0.14732520397051344</v>
      </c>
      <c r="BR873" s="19">
        <f t="shared" si="623"/>
        <v>0.34845562437944172</v>
      </c>
      <c r="BS873" s="19">
        <f t="shared" si="624"/>
        <v>7.6074800367791476E-2</v>
      </c>
      <c r="BT873" s="19">
        <f>IF(AND('[1]Ponderación por derecho'!$B$13&lt;&gt;1,'[1]Ponderación por derecho'!$B$13&lt;&gt;0),"Error ponderación",IFERROR(IF(SUM($BI$1126:$BS$1126)=0,0,SUMPRODUCT($BI$1126:$BS$1126,BI873:BS873)),""))</f>
        <v>0.18733879674144924</v>
      </c>
      <c r="BU873" s="34">
        <f t="shared" si="625"/>
        <v>0.19444297427313587</v>
      </c>
      <c r="BV873" s="16">
        <f t="shared" si="626"/>
        <v>0</v>
      </c>
      <c r="BW873" s="34">
        <f t="shared" si="608"/>
        <v>-1.1300370462096041</v>
      </c>
      <c r="BX873" s="34">
        <f t="shared" si="609"/>
        <v>-3.7201667487748037E-2</v>
      </c>
      <c r="BY873" s="34">
        <f t="shared" si="627"/>
        <v>-4.3565900771799115E-2</v>
      </c>
      <c r="BZ873" s="34">
        <f t="shared" si="628"/>
        <v>0.40360153815638372</v>
      </c>
      <c r="CA873" s="19">
        <f t="shared" si="610"/>
        <v>0.30584300905807477</v>
      </c>
      <c r="CB873" s="16"/>
      <c r="CC873" s="5">
        <f t="shared" si="611"/>
        <v>68235</v>
      </c>
      <c r="CD873" s="6">
        <f t="shared" si="612"/>
        <v>2.9219351927058671E-4</v>
      </c>
      <c r="CE873" s="19">
        <f t="shared" si="629"/>
        <v>2.5323421280683949</v>
      </c>
      <c r="CF873" s="4">
        <f t="shared" si="613"/>
        <v>7.399339583974711E-4</v>
      </c>
      <c r="CG873" s="3">
        <f>IF('Ponderación por derecho'!$D$20="Error ponderación","",CF873/$CF$1127)</f>
        <v>4.9709995594187772E-4</v>
      </c>
      <c r="CH873" s="39"/>
    </row>
    <row r="874" spans="1:86" ht="18.95" customHeight="1">
      <c r="A874" s="7">
        <v>68245</v>
      </c>
      <c r="B874" s="7" t="s">
        <v>199</v>
      </c>
      <c r="C874" s="7" t="s">
        <v>255</v>
      </c>
      <c r="D874" s="5">
        <v>0</v>
      </c>
      <c r="E874" s="5">
        <v>105</v>
      </c>
      <c r="F874" s="5">
        <v>74.67792</v>
      </c>
      <c r="G874" s="5">
        <v>59.137050000000002</v>
      </c>
      <c r="H874" s="5">
        <v>70.135360000000006</v>
      </c>
      <c r="I874" s="5">
        <v>15.397629999999999</v>
      </c>
      <c r="J874" s="5">
        <v>28.629439999999999</v>
      </c>
      <c r="K874" s="85">
        <v>0</v>
      </c>
      <c r="L874" s="85">
        <v>3.6427999999999999E-3</v>
      </c>
      <c r="M874" s="85">
        <v>0</v>
      </c>
      <c r="N874" s="85">
        <v>0</v>
      </c>
      <c r="O874" s="85">
        <v>9.6679999999999995E-3</v>
      </c>
      <c r="P874" s="85">
        <v>3.2464699999999999E-2</v>
      </c>
      <c r="Q874" s="85">
        <v>2.4927E-3</v>
      </c>
      <c r="R874" s="85">
        <v>1.4247000000000001E-3</v>
      </c>
      <c r="S874" s="85">
        <v>4.5493E-3</v>
      </c>
      <c r="T874" s="5">
        <v>0.9375</v>
      </c>
      <c r="U874" s="5">
        <v>0.22500000000000001</v>
      </c>
      <c r="V874" s="5">
        <v>0.875</v>
      </c>
      <c r="W874" s="5">
        <v>0.58750000000000002</v>
      </c>
      <c r="X874" s="5">
        <v>0.58750000000000002</v>
      </c>
      <c r="Y874" s="5">
        <v>0.88749999999999996</v>
      </c>
      <c r="Z874" s="5">
        <v>0.2631579</v>
      </c>
      <c r="AA874" s="5">
        <v>0</v>
      </c>
      <c r="AB874" s="5">
        <v>0</v>
      </c>
      <c r="AC874" s="5">
        <v>0.50749999999999995</v>
      </c>
      <c r="AD874" s="40">
        <v>486428.57142857142</v>
      </c>
      <c r="AE874" s="19">
        <v>0</v>
      </c>
      <c r="AF874" s="5">
        <v>0</v>
      </c>
      <c r="AG874" s="5">
        <v>0</v>
      </c>
      <c r="AH874" s="32">
        <v>0</v>
      </c>
      <c r="AI874" s="32">
        <v>0</v>
      </c>
      <c r="AJ874" s="32">
        <v>1</v>
      </c>
      <c r="AK874" s="16"/>
      <c r="AL874" s="34">
        <f t="shared" si="585"/>
        <v>0.31873685708507449</v>
      </c>
      <c r="AM874" s="34">
        <f t="shared" si="586"/>
        <v>0.29313208512898464</v>
      </c>
      <c r="AN874" s="34">
        <f t="shared" si="587"/>
        <v>-0.5136102807546139</v>
      </c>
      <c r="AO874" s="34">
        <f t="shared" si="588"/>
        <v>-0.38406040112877948</v>
      </c>
      <c r="AP874" s="34">
        <f t="shared" si="589"/>
        <v>0.28562170575169876</v>
      </c>
      <c r="AQ874" s="34">
        <f t="shared" si="590"/>
        <v>-0.3929029539360685</v>
      </c>
      <c r="AR874" s="34">
        <f t="shared" si="591"/>
        <v>-0.48162786346729708</v>
      </c>
      <c r="AS874" s="34">
        <f t="shared" si="592"/>
        <v>-0.95991233330143277</v>
      </c>
      <c r="AT874" s="34">
        <f t="shared" si="593"/>
        <v>-0.15074875333706975</v>
      </c>
      <c r="AU874" s="34">
        <f t="shared" si="594"/>
        <v>-0.18431946495619328</v>
      </c>
      <c r="AV874" s="34">
        <f t="shared" si="595"/>
        <v>0.13722898725513524</v>
      </c>
      <c r="AW874" s="34">
        <f t="shared" si="596"/>
        <v>-0.34181785537036724</v>
      </c>
      <c r="AX874" s="34">
        <f t="shared" si="597"/>
        <v>-0.15650933170824888</v>
      </c>
      <c r="AY874" s="34">
        <f t="shared" si="598"/>
        <v>-3.3483339896919193E-2</v>
      </c>
      <c r="AZ874" s="34">
        <f t="shared" si="599"/>
        <v>-7.8022630660287084E-2</v>
      </c>
      <c r="BA874" s="34">
        <f t="shared" si="600"/>
        <v>0.18490278432116156</v>
      </c>
      <c r="BB874" s="34">
        <f t="shared" si="601"/>
        <v>1.8300370802551063</v>
      </c>
      <c r="BC874" s="34">
        <f t="shared" si="602"/>
        <v>-0.50058513819440775</v>
      </c>
      <c r="BD874" s="34">
        <f t="shared" si="603"/>
        <v>-2.6312547614717814</v>
      </c>
      <c r="BE874" s="34">
        <f t="shared" si="604"/>
        <v>0.39315055510821301</v>
      </c>
      <c r="BF874" s="34">
        <f t="shared" si="605"/>
        <v>1.6166402922243115</v>
      </c>
      <c r="BG874" s="34">
        <f t="shared" si="606"/>
        <v>-0.258133953880894</v>
      </c>
      <c r="BH874" s="34">
        <f t="shared" si="607"/>
        <v>-0.11506432621005545</v>
      </c>
      <c r="BI874" s="19">
        <f t="shared" si="614"/>
        <v>-0.24053681678984026</v>
      </c>
      <c r="BJ874" s="19">
        <f t="shared" si="615"/>
        <v>0.54718043397226468</v>
      </c>
      <c r="BK874" s="19">
        <f t="shared" si="616"/>
        <v>-0.38058687147025533</v>
      </c>
      <c r="BL874" s="19">
        <f t="shared" si="617"/>
        <v>8.3994051874002371E-2</v>
      </c>
      <c r="BM874" s="19">
        <f t="shared" si="618"/>
        <v>-0.84331750689209206</v>
      </c>
      <c r="BN874" s="19">
        <f t="shared" si="619"/>
        <v>0.28303879981614094</v>
      </c>
      <c r="BO874" s="19">
        <f t="shared" si="620"/>
        <v>-0.26796696238647794</v>
      </c>
      <c r="BP874" s="19">
        <f t="shared" si="621"/>
        <v>8.1113762688412805E-2</v>
      </c>
      <c r="BQ874" s="19">
        <f t="shared" si="622"/>
        <v>0.63396460313748892</v>
      </c>
      <c r="BR874" s="19">
        <f t="shared" si="623"/>
        <v>9.0398544357537663E-3</v>
      </c>
      <c r="BS874" s="19">
        <f t="shared" si="624"/>
        <v>5.6729730326033269E-2</v>
      </c>
      <c r="BT874" s="19">
        <f>IF(AND('[1]Ponderación por derecho'!$B$13&lt;&gt;1,'[1]Ponderación por derecho'!$B$13&lt;&gt;0),"Error ponderación",IFERROR(IF(SUM($BI$1126:$BS$1126)=0,0,SUMPRODUCT($BI$1126:$BS$1126,BI874:BS874)),""))</f>
        <v>6.0364245546056267E-2</v>
      </c>
      <c r="BU874" s="34">
        <f t="shared" si="625"/>
        <v>6.6155923702030467E-2</v>
      </c>
      <c r="BV874" s="16">
        <f t="shared" si="626"/>
        <v>0</v>
      </c>
      <c r="BW874" s="34">
        <f t="shared" si="608"/>
        <v>-7.0446374358072786E-2</v>
      </c>
      <c r="BX874" s="34">
        <f t="shared" si="609"/>
        <v>-2.2163710207435284E-2</v>
      </c>
      <c r="BY874" s="34">
        <f t="shared" si="627"/>
        <v>-2.7676504258153067</v>
      </c>
      <c r="BZ874" s="34">
        <f t="shared" si="628"/>
        <v>0.95342017012693825</v>
      </c>
      <c r="CA874" s="19">
        <f t="shared" si="610"/>
        <v>0.72375088261646714</v>
      </c>
      <c r="CB874" s="16"/>
      <c r="CC874" s="5">
        <f t="shared" si="611"/>
        <v>68245</v>
      </c>
      <c r="CD874" s="6">
        <f t="shared" si="612"/>
        <v>1.5355515276982786E-5</v>
      </c>
      <c r="CE874" s="19">
        <f t="shared" si="629"/>
        <v>2.274609033195286</v>
      </c>
      <c r="CF874" s="4">
        <f t="shared" si="613"/>
        <v>3.4927793758393255E-5</v>
      </c>
      <c r="CG874" s="3">
        <f>IF('Ponderación por derecho'!$D$20="Error ponderación","",CF874/$CF$1127)</f>
        <v>2.346507352635597E-5</v>
      </c>
      <c r="CH874" s="39"/>
    </row>
    <row r="875" spans="1:86" ht="18.95" customHeight="1">
      <c r="A875" s="7">
        <v>68250</v>
      </c>
      <c r="B875" s="7" t="s">
        <v>199</v>
      </c>
      <c r="C875" s="7" t="s">
        <v>254</v>
      </c>
      <c r="D875" s="5">
        <v>0</v>
      </c>
      <c r="E875" s="5">
        <v>405</v>
      </c>
      <c r="F875" s="5">
        <v>85.848190000000002</v>
      </c>
      <c r="G875" s="5">
        <v>68.082620000000006</v>
      </c>
      <c r="H875" s="5">
        <v>75.720960000000005</v>
      </c>
      <c r="I875" s="5">
        <v>18.74513</v>
      </c>
      <c r="J875" s="5">
        <v>36.726430000000001</v>
      </c>
      <c r="K875" s="85"/>
      <c r="L875" s="85">
        <v>9.9376300000000001E-2</v>
      </c>
      <c r="M875" s="85">
        <v>0.1907365</v>
      </c>
      <c r="N875" s="85">
        <v>0.13377559999999999</v>
      </c>
      <c r="O875" s="85">
        <v>0.1956225</v>
      </c>
      <c r="P875" s="85">
        <v>3.0258500000000001E-2</v>
      </c>
      <c r="Q875" s="85">
        <v>2.11276E-2</v>
      </c>
      <c r="R875" s="85">
        <v>1.87248E-2</v>
      </c>
      <c r="S875" s="85">
        <v>8.8616000000000007E-3</v>
      </c>
      <c r="T875" s="5">
        <v>0.97457629999999995</v>
      </c>
      <c r="U875" s="5">
        <v>9.5338999999999993E-2</v>
      </c>
      <c r="V875" s="5">
        <v>0.7288135</v>
      </c>
      <c r="W875" s="5">
        <v>0.56144070000000001</v>
      </c>
      <c r="X875" s="5">
        <v>0.61864410000000003</v>
      </c>
      <c r="Y875" s="5">
        <v>0.93220340000000002</v>
      </c>
      <c r="Z875" s="5">
        <v>0.20915030000000001</v>
      </c>
      <c r="AA875" s="5">
        <v>3.7036999999999999E-3</v>
      </c>
      <c r="AB875" s="5">
        <v>1.4814809999999999E-2</v>
      </c>
      <c r="AC875" s="5">
        <v>0.57030000000000003</v>
      </c>
      <c r="AD875" s="40">
        <v>1166743.2098765431</v>
      </c>
      <c r="AE875" s="19">
        <v>0.6</v>
      </c>
      <c r="AF875" s="5">
        <v>1</v>
      </c>
      <c r="AG875" s="5">
        <v>0</v>
      </c>
      <c r="AH875" s="32">
        <v>0</v>
      </c>
      <c r="AI875" s="32">
        <v>0</v>
      </c>
      <c r="AJ875" s="32">
        <v>0</v>
      </c>
      <c r="AK875" s="16"/>
      <c r="AL875" s="34">
        <f t="shared" si="585"/>
        <v>1.0006025106650855</v>
      </c>
      <c r="AM875" s="34">
        <f t="shared" si="586"/>
        <v>1.1917228162751303</v>
      </c>
      <c r="AN875" s="34">
        <f t="shared" si="587"/>
        <v>0.15802303148987543</v>
      </c>
      <c r="AO875" s="34">
        <f t="shared" si="588"/>
        <v>-8.5277680110571061E-2</v>
      </c>
      <c r="AP875" s="34">
        <f t="shared" si="589"/>
        <v>0.89718622182160779</v>
      </c>
      <c r="AQ875" s="34" t="str">
        <f t="shared" si="590"/>
        <v/>
      </c>
      <c r="AR875" s="34">
        <f t="shared" si="591"/>
        <v>2.8688132296469337</v>
      </c>
      <c r="AS875" s="34">
        <f t="shared" si="592"/>
        <v>2.0077837783730472</v>
      </c>
      <c r="AT875" s="34">
        <f t="shared" si="593"/>
        <v>2.918850161447045</v>
      </c>
      <c r="AU875" s="34">
        <f t="shared" si="594"/>
        <v>4.5397345250391359</v>
      </c>
      <c r="AV875" s="34">
        <f t="shared" si="595"/>
        <v>8.3813062504893968E-2</v>
      </c>
      <c r="AW875" s="34">
        <f t="shared" si="596"/>
        <v>0.18024005132535351</v>
      </c>
      <c r="AX875" s="34">
        <f t="shared" si="597"/>
        <v>0.39597815688574389</v>
      </c>
      <c r="AY875" s="34">
        <f t="shared" si="598"/>
        <v>0.13394579807895224</v>
      </c>
      <c r="AZ875" s="34">
        <f t="shared" si="599"/>
        <v>0.56608023638136795</v>
      </c>
      <c r="BA875" s="34">
        <f t="shared" si="600"/>
        <v>-1.0475848471431581</v>
      </c>
      <c r="BB875" s="34">
        <f t="shared" si="601"/>
        <v>-1.7557762281459046</v>
      </c>
      <c r="BC875" s="34">
        <f t="shared" si="602"/>
        <v>-0.79159602992349043</v>
      </c>
      <c r="BD875" s="34">
        <f t="shared" si="603"/>
        <v>-2.2580127346698964</v>
      </c>
      <c r="BE875" s="34">
        <f t="shared" si="604"/>
        <v>1.0766700333080341</v>
      </c>
      <c r="BF875" s="34">
        <f t="shared" si="605"/>
        <v>1.0763137003979528</v>
      </c>
      <c r="BG875" s="34">
        <f t="shared" si="606"/>
        <v>3.1377074976470624E-2</v>
      </c>
      <c r="BH875" s="34">
        <f t="shared" si="607"/>
        <v>0.25422589969572534</v>
      </c>
      <c r="BI875" s="19">
        <f t="shared" si="614"/>
        <v>-0.44478090782664137</v>
      </c>
      <c r="BJ875" s="19">
        <f t="shared" si="615"/>
        <v>0.76825327259205312</v>
      </c>
      <c r="BK875" s="19">
        <f t="shared" si="616"/>
        <v>0.73893008637154745</v>
      </c>
      <c r="BL875" s="19">
        <f t="shared" si="617"/>
        <v>1.9597263360560653</v>
      </c>
      <c r="BM875" s="19">
        <f t="shared" si="618"/>
        <v>1.0596360040636157</v>
      </c>
      <c r="BN875" s="19">
        <f t="shared" si="619"/>
        <v>0.7203618688260045</v>
      </c>
      <c r="BO875" s="19">
        <f t="shared" si="620"/>
        <v>0.22034753586538347</v>
      </c>
      <c r="BP875" s="19">
        <f t="shared" si="621"/>
        <v>0.69829033377541472</v>
      </c>
      <c r="BQ875" s="19">
        <f t="shared" si="622"/>
        <v>0.73695400304733027</v>
      </c>
      <c r="BR875" s="19">
        <f t="shared" si="623"/>
        <v>0.38864179457350279</v>
      </c>
      <c r="BS875" s="19">
        <f t="shared" si="624"/>
        <v>0.46292473614658775</v>
      </c>
      <c r="BT875" s="19">
        <f>IF(AND('[1]Ponderación por derecho'!$B$13&lt;&gt;1,'[1]Ponderación por derecho'!$B$13&lt;&gt;0),"Error ponderación",IFERROR(IF(SUM($BI$1126:$BS$1126)=0,0,SUMPRODUCT($BI$1126:$BS$1126,BI875:BS875)),""))</f>
        <v>0.47993298309890375</v>
      </c>
      <c r="BU875" s="34">
        <f t="shared" si="625"/>
        <v>0.49006162248783519</v>
      </c>
      <c r="BV875" s="16">
        <f t="shared" si="626"/>
        <v>0</v>
      </c>
      <c r="BW875" s="34">
        <f t="shared" si="608"/>
        <v>0.83860136050908984</v>
      </c>
      <c r="BX875" s="34">
        <f t="shared" si="609"/>
        <v>1.6139193927012185E-2</v>
      </c>
      <c r="BY875" s="34">
        <f t="shared" si="627"/>
        <v>-0.28908439035746775</v>
      </c>
      <c r="BZ875" s="34">
        <f t="shared" si="628"/>
        <v>-0.18855205469287806</v>
      </c>
      <c r="CA875" s="19">
        <f t="shared" si="610"/>
        <v>-0.14424295459993761</v>
      </c>
      <c r="CB875" s="16"/>
      <c r="CC875" s="5">
        <f t="shared" si="611"/>
        <v>68250</v>
      </c>
      <c r="CD875" s="6">
        <f t="shared" si="612"/>
        <v>5.9228416068362166E-5</v>
      </c>
      <c r="CE875" s="19">
        <f t="shared" si="629"/>
        <v>1.6301734444378804</v>
      </c>
      <c r="CF875" s="4">
        <f t="shared" si="613"/>
        <v>9.6552591030761855E-5</v>
      </c>
      <c r="CG875" s="3">
        <f>IF('Ponderación por derecho'!$D$20="Error ponderación","",CF875/$CF$1127)</f>
        <v>6.4865638619174764E-5</v>
      </c>
      <c r="CH875" s="39"/>
    </row>
    <row r="876" spans="1:86" ht="18.95" customHeight="1">
      <c r="A876" s="7">
        <v>68255</v>
      </c>
      <c r="B876" s="7" t="s">
        <v>199</v>
      </c>
      <c r="C876" s="7" t="s">
        <v>253</v>
      </c>
      <c r="D876" s="5">
        <v>0</v>
      </c>
      <c r="E876" s="5">
        <v>3567</v>
      </c>
      <c r="F876" s="5">
        <v>74.160650000000004</v>
      </c>
      <c r="G876" s="5">
        <v>61.052970000000002</v>
      </c>
      <c r="H876" s="5">
        <v>75.483670000000004</v>
      </c>
      <c r="I876" s="5">
        <v>15.984769999999999</v>
      </c>
      <c r="J876" s="5">
        <v>24.57976</v>
      </c>
      <c r="K876" s="85">
        <v>5.8716200000000003E-2</v>
      </c>
      <c r="L876" s="85">
        <v>3.9243599999999997E-2</v>
      </c>
      <c r="M876" s="85">
        <v>0.11500920000000001</v>
      </c>
      <c r="N876" s="85">
        <v>6.2995999999999998E-3</v>
      </c>
      <c r="O876" s="85">
        <v>1.11089E-2</v>
      </c>
      <c r="P876" s="85">
        <v>1.6713200000000001E-2</v>
      </c>
      <c r="Q876" s="85">
        <v>5.0415599999999998E-2</v>
      </c>
      <c r="R876" s="85">
        <v>5.5976999999999997E-3</v>
      </c>
      <c r="S876" s="85">
        <v>3.2585000000000001E-3</v>
      </c>
      <c r="T876" s="5">
        <v>0.96567740000000002</v>
      </c>
      <c r="U876" s="5">
        <v>0.15509680000000001</v>
      </c>
      <c r="V876" s="5">
        <v>0.80154840000000005</v>
      </c>
      <c r="W876" s="5">
        <v>0.70451620000000004</v>
      </c>
      <c r="X876" s="5">
        <v>0.78245160000000002</v>
      </c>
      <c r="Y876" s="5">
        <v>0.91793550000000002</v>
      </c>
      <c r="Z876" s="5">
        <v>1.90735E-2</v>
      </c>
      <c r="AA876" s="5">
        <v>1.82226E-3</v>
      </c>
      <c r="AB876" s="5">
        <v>8.4104000000000004E-4</v>
      </c>
      <c r="AC876" s="5">
        <v>0.42780000000000001</v>
      </c>
      <c r="AD876" s="40">
        <v>549559.85421923187</v>
      </c>
      <c r="AE876" s="19">
        <v>0.84811320000000001</v>
      </c>
      <c r="AF876" s="5">
        <v>1</v>
      </c>
      <c r="AG876" s="5">
        <v>0</v>
      </c>
      <c r="AH876" s="32">
        <v>0</v>
      </c>
      <c r="AI876" s="32">
        <v>0</v>
      </c>
      <c r="AJ876" s="32">
        <v>0</v>
      </c>
      <c r="AK876" s="16"/>
      <c r="AL876" s="34">
        <f t="shared" si="585"/>
        <v>0.28716119717467575</v>
      </c>
      <c r="AM876" s="34">
        <f t="shared" si="586"/>
        <v>0.48558801064491292</v>
      </c>
      <c r="AN876" s="34">
        <f t="shared" si="587"/>
        <v>0.12949039960386571</v>
      </c>
      <c r="AO876" s="34">
        <f t="shared" si="588"/>
        <v>-0.33165493830021164</v>
      </c>
      <c r="AP876" s="34">
        <f t="shared" si="589"/>
        <v>-2.0250055166616304E-2</v>
      </c>
      <c r="AQ876" s="34">
        <f t="shared" si="590"/>
        <v>1.2680626350195348</v>
      </c>
      <c r="AR876" s="34">
        <f t="shared" si="591"/>
        <v>0.7643140823274468</v>
      </c>
      <c r="AS876" s="34">
        <f t="shared" si="592"/>
        <v>0.82953203443517032</v>
      </c>
      <c r="AT876" s="34">
        <f t="shared" si="593"/>
        <v>-6.1988853224691177E-3</v>
      </c>
      <c r="AU876" s="34">
        <f t="shared" si="594"/>
        <v>-0.1477143309358589</v>
      </c>
      <c r="AV876" s="34">
        <f t="shared" si="595"/>
        <v>-0.24414212085085052</v>
      </c>
      <c r="AW876" s="34">
        <f t="shared" si="596"/>
        <v>1.0007452309240781</v>
      </c>
      <c r="AX876" s="34">
        <f t="shared" si="597"/>
        <v>-2.3242455221827885E-2</v>
      </c>
      <c r="AY876" s="34">
        <f t="shared" si="598"/>
        <v>-8.3599874298341814E-2</v>
      </c>
      <c r="AZ876" s="34">
        <f t="shared" si="599"/>
        <v>0.41148533334312126</v>
      </c>
      <c r="BA876" s="34">
        <f t="shared" si="600"/>
        <v>-0.47955938548916405</v>
      </c>
      <c r="BB876" s="34">
        <f t="shared" si="601"/>
        <v>2.8340447506203278E-2</v>
      </c>
      <c r="BC876" s="34">
        <f t="shared" si="602"/>
        <v>0.80616480170223859</v>
      </c>
      <c r="BD876" s="34">
        <f t="shared" si="603"/>
        <v>-0.29488510197703566</v>
      </c>
      <c r="BE876" s="34">
        <f t="shared" si="604"/>
        <v>0.85851240854107658</v>
      </c>
      <c r="BF876" s="34">
        <f t="shared" si="605"/>
        <v>-0.82533624385545779</v>
      </c>
      <c r="BG876" s="34">
        <f t="shared" si="606"/>
        <v>-0.1156914322280546</v>
      </c>
      <c r="BH876" s="34">
        <f t="shared" si="607"/>
        <v>-9.4099639413815883E-2</v>
      </c>
      <c r="BI876" s="19">
        <f t="shared" si="614"/>
        <v>0.30599788304474546</v>
      </c>
      <c r="BJ876" s="19">
        <f t="shared" si="615"/>
        <v>0.42608084682618763</v>
      </c>
      <c r="BK876" s="19">
        <f t="shared" si="616"/>
        <v>0.64095267777069498</v>
      </c>
      <c r="BL876" s="19">
        <f t="shared" si="617"/>
        <v>0.14048115592610333</v>
      </c>
      <c r="BM876" s="19">
        <f t="shared" si="618"/>
        <v>-0.1542831626931703</v>
      </c>
      <c r="BN876" s="19">
        <f t="shared" si="619"/>
        <v>0.30051049495496729</v>
      </c>
      <c r="BO876" s="19">
        <f t="shared" si="620"/>
        <v>0.36019187532232921</v>
      </c>
      <c r="BP876" s="19">
        <f t="shared" si="621"/>
        <v>0.13195937097642393</v>
      </c>
      <c r="BQ876" s="19">
        <f t="shared" si="622"/>
        <v>-0.20725830699304129</v>
      </c>
      <c r="BR876" s="19">
        <f t="shared" si="623"/>
        <v>2.9289963549426441E-2</v>
      </c>
      <c r="BS876" s="19">
        <f t="shared" si="624"/>
        <v>3.6487227820839352E-2</v>
      </c>
      <c r="BT876" s="19">
        <f>IF(AND('[1]Ponderación por derecho'!$B$13&lt;&gt;1,'[1]Ponderación por derecho'!$B$13&lt;&gt;0),"Error ponderación",IFERROR(IF(SUM($BI$1126:$BS$1126)=0,0,SUMPRODUCT($BI$1126:$BS$1126,BI876:BS876)),""))</f>
        <v>0.35546525551289232</v>
      </c>
      <c r="BU876" s="34">
        <f t="shared" si="625"/>
        <v>0.36430730783996756</v>
      </c>
      <c r="BV876" s="16">
        <f t="shared" si="626"/>
        <v>0</v>
      </c>
      <c r="BW876" s="34">
        <f t="shared" si="608"/>
        <v>-1.2241263818248358</v>
      </c>
      <c r="BX876" s="34">
        <f t="shared" si="609"/>
        <v>-1.8609308558616009E-2</v>
      </c>
      <c r="BY876" s="34">
        <f t="shared" si="627"/>
        <v>0.73585719375712888</v>
      </c>
      <c r="BZ876" s="34">
        <f t="shared" si="628"/>
        <v>0.16895949887544101</v>
      </c>
      <c r="CA876" s="19">
        <f t="shared" si="610"/>
        <v>0.12749555049367475</v>
      </c>
      <c r="CB876" s="16"/>
      <c r="CC876" s="5">
        <f t="shared" si="611"/>
        <v>68255</v>
      </c>
      <c r="CD876" s="6">
        <f t="shared" si="612"/>
        <v>5.2164879040950086E-4</v>
      </c>
      <c r="CE876" s="19">
        <f t="shared" si="629"/>
        <v>1.924318625732669</v>
      </c>
      <c r="CF876" s="4">
        <f t="shared" si="613"/>
        <v>1.0038184834759197E-3</v>
      </c>
      <c r="CG876" s="3">
        <f>IF('Ponderación por derecho'!$D$20="Error ponderación","",CF876/$CF$1127)</f>
        <v>6.7438197456194443E-4</v>
      </c>
      <c r="CH876" s="39"/>
    </row>
    <row r="877" spans="1:86" ht="18.95" customHeight="1">
      <c r="A877" s="7">
        <v>68264</v>
      </c>
      <c r="B877" s="7" t="s">
        <v>199</v>
      </c>
      <c r="C877" s="7" t="s">
        <v>252</v>
      </c>
      <c r="D877" s="5">
        <v>0</v>
      </c>
      <c r="E877" s="5">
        <v>237</v>
      </c>
      <c r="F877" s="5">
        <v>67.804879999999997</v>
      </c>
      <c r="G877" s="5">
        <v>54.261800000000001</v>
      </c>
      <c r="H877" s="5">
        <v>68.721469999999997</v>
      </c>
      <c r="I877" s="5">
        <v>5.6316600000000001</v>
      </c>
      <c r="J877" s="5">
        <v>17.047190000000001</v>
      </c>
      <c r="K877" s="85">
        <v>0</v>
      </c>
      <c r="L877" s="85">
        <v>1.46277E-2</v>
      </c>
      <c r="M877" s="85">
        <v>2.8158300000000001E-2</v>
      </c>
      <c r="N877" s="85">
        <v>0</v>
      </c>
      <c r="O877" s="85">
        <v>9.6900000000000007E-3</v>
      </c>
      <c r="P877" s="85">
        <v>8.1866999999999999E-3</v>
      </c>
      <c r="Q877" s="85">
        <v>4.9549999999999996E-4</v>
      </c>
      <c r="R877" s="85">
        <v>0</v>
      </c>
      <c r="S877" s="85">
        <v>8.4916000000000002E-3</v>
      </c>
      <c r="T877" s="5"/>
      <c r="U877" s="5">
        <v>0.1793893</v>
      </c>
      <c r="V877" s="5">
        <v>0.82442749999999998</v>
      </c>
      <c r="W877" s="5">
        <v>0.5954199</v>
      </c>
      <c r="X877" s="5">
        <v>0.7633588</v>
      </c>
      <c r="Y877" s="5">
        <v>0.90839700000000001</v>
      </c>
      <c r="Z877" s="5">
        <v>0.1195652</v>
      </c>
      <c r="AA877" s="5">
        <v>0</v>
      </c>
      <c r="AB877" s="5">
        <v>0</v>
      </c>
      <c r="AC877" s="5">
        <v>0.47920000000000001</v>
      </c>
      <c r="AD877" s="40">
        <v>97046.413502109703</v>
      </c>
      <c r="AE877" s="19">
        <v>0.84811320000000001</v>
      </c>
      <c r="AF877" s="5">
        <v>0</v>
      </c>
      <c r="AG877" s="5">
        <v>0</v>
      </c>
      <c r="AH877" s="32">
        <v>0</v>
      </c>
      <c r="AI877" s="32">
        <v>0</v>
      </c>
      <c r="AJ877" s="32">
        <v>0</v>
      </c>
      <c r="AK877" s="16"/>
      <c r="AL877" s="34">
        <f t="shared" si="585"/>
        <v>-0.10081342340783755</v>
      </c>
      <c r="AM877" s="34">
        <f t="shared" si="586"/>
        <v>-0.19659125972441713</v>
      </c>
      <c r="AN877" s="34">
        <f t="shared" si="587"/>
        <v>-0.68362167144663755</v>
      </c>
      <c r="AO877" s="34">
        <f t="shared" si="588"/>
        <v>-1.2557267461570671</v>
      </c>
      <c r="AP877" s="34">
        <f t="shared" si="589"/>
        <v>-0.58918400800745141</v>
      </c>
      <c r="AQ877" s="34">
        <f t="shared" si="590"/>
        <v>-0.3929029539360685</v>
      </c>
      <c r="AR877" s="34">
        <f t="shared" si="591"/>
        <v>-9.7182916152610779E-2</v>
      </c>
      <c r="AS877" s="34">
        <f t="shared" si="592"/>
        <v>-0.52179337116590285</v>
      </c>
      <c r="AT877" s="34">
        <f t="shared" si="593"/>
        <v>-0.15074875333706975</v>
      </c>
      <c r="AU877" s="34">
        <f t="shared" si="594"/>
        <v>-0.18376056916297556</v>
      </c>
      <c r="AV877" s="34">
        <f t="shared" si="595"/>
        <v>-0.45058345997827887</v>
      </c>
      <c r="AW877" s="34">
        <f t="shared" si="596"/>
        <v>-0.39776954017966026</v>
      </c>
      <c r="AX877" s="34">
        <f t="shared" si="597"/>
        <v>-0.20200785050292994</v>
      </c>
      <c r="AY877" s="34">
        <f t="shared" si="598"/>
        <v>0.11958019711170217</v>
      </c>
      <c r="AZ877" s="34" t="str">
        <f t="shared" si="599"/>
        <v/>
      </c>
      <c r="BA877" s="34">
        <f t="shared" si="600"/>
        <v>-0.24864796426499503</v>
      </c>
      <c r="BB877" s="34">
        <f t="shared" si="601"/>
        <v>0.58954261914474249</v>
      </c>
      <c r="BC877" s="34">
        <f t="shared" si="602"/>
        <v>-0.4121415820971544</v>
      </c>
      <c r="BD877" s="34">
        <f t="shared" si="603"/>
        <v>-0.52370004186366048</v>
      </c>
      <c r="BE877" s="34">
        <f t="shared" si="604"/>
        <v>0.7126677850267803</v>
      </c>
      <c r="BF877" s="34">
        <f t="shared" si="605"/>
        <v>0.18004703123613902</v>
      </c>
      <c r="BG877" s="34">
        <f t="shared" si="606"/>
        <v>-0.258133953880894</v>
      </c>
      <c r="BH877" s="34">
        <f t="shared" si="607"/>
        <v>-0.11506432621005545</v>
      </c>
      <c r="BI877" s="19">
        <f t="shared" si="614"/>
        <v>-0.44172419654923373</v>
      </c>
      <c r="BJ877" s="19">
        <f t="shared" si="615"/>
        <v>9.8589481089238193E-2</v>
      </c>
      <c r="BK877" s="19">
        <f t="shared" si="616"/>
        <v>-0.34491612555696488</v>
      </c>
      <c r="BL877" s="19">
        <f t="shared" si="617"/>
        <v>-0.12578108837245366</v>
      </c>
      <c r="BM877" s="19">
        <f t="shared" si="618"/>
        <v>-0.43221487301136247</v>
      </c>
      <c r="BN877" s="19">
        <f t="shared" si="619"/>
        <v>5.3756967213554607E-2</v>
      </c>
      <c r="BO877" s="19">
        <f t="shared" si="620"/>
        <v>-0.82674814316836365</v>
      </c>
      <c r="BP877" s="19">
        <f t="shared" si="621"/>
        <v>-0.15141063695538376</v>
      </c>
      <c r="BQ877" s="19">
        <f t="shared" si="622"/>
        <v>6.6271268313334547E-2</v>
      </c>
      <c r="BR877" s="19">
        <f t="shared" si="623"/>
        <v>-7.9789060059009792E-2</v>
      </c>
      <c r="BS877" s="19">
        <f t="shared" si="624"/>
        <v>-3.2099184168730276E-2</v>
      </c>
      <c r="BT877" s="19">
        <f>IF(AND('[1]Ponderación por derecho'!$B$13&lt;&gt;1,'[1]Ponderación por derecho'!$B$13&lt;&gt;0),"Error ponderación",IFERROR(IF(SUM($BI$1126:$BS$1126)=0,0,SUMPRODUCT($BI$1126:$BS$1126,BI877:BS877)),""))</f>
        <v>-0.3775290852022678</v>
      </c>
      <c r="BU877" s="34">
        <f t="shared" si="625"/>
        <v>-0.37626378432288182</v>
      </c>
      <c r="BV877" s="16">
        <f t="shared" si="626"/>
        <v>0</v>
      </c>
      <c r="BW877" s="34">
        <f t="shared" si="608"/>
        <v>-0.48009686634438831</v>
      </c>
      <c r="BX877" s="34">
        <f t="shared" si="609"/>
        <v>-4.4086606796499582E-2</v>
      </c>
      <c r="BY877" s="34">
        <f t="shared" si="627"/>
        <v>0.73585719375712888</v>
      </c>
      <c r="BZ877" s="34">
        <f t="shared" si="628"/>
        <v>-7.0557906872080342E-2</v>
      </c>
      <c r="CA877" s="19">
        <f t="shared" si="610"/>
        <v>-5.4557591935172504E-2</v>
      </c>
      <c r="CB877" s="16"/>
      <c r="CC877" s="5">
        <f t="shared" si="611"/>
        <v>68264</v>
      </c>
      <c r="CD877" s="6">
        <f t="shared" si="612"/>
        <v>3.4659591625189711E-5</v>
      </c>
      <c r="CE877" s="19">
        <f t="shared" si="629"/>
        <v>0.62888847863185904</v>
      </c>
      <c r="CF877" s="4">
        <f t="shared" si="613"/>
        <v>2.1797017847167081E-5</v>
      </c>
      <c r="CG877" s="3">
        <f>IF('Ponderación por derecho'!$D$20="Error ponderación","",CF877/$CF$1127)</f>
        <v>1.4643599592263437E-5</v>
      </c>
      <c r="CH877" s="39"/>
    </row>
    <row r="878" spans="1:86" ht="18.95" customHeight="1">
      <c r="A878" s="7">
        <v>68266</v>
      </c>
      <c r="B878" s="7" t="s">
        <v>199</v>
      </c>
      <c r="C878" s="7" t="s">
        <v>251</v>
      </c>
      <c r="D878" s="5">
        <v>0</v>
      </c>
      <c r="E878" s="5">
        <v>72</v>
      </c>
      <c r="F878" s="5">
        <v>66.269739999999999</v>
      </c>
      <c r="G878" s="5">
        <v>58.838389999999997</v>
      </c>
      <c r="H878" s="5">
        <v>78.131320000000002</v>
      </c>
      <c r="I878" s="5">
        <v>5.1515149999999998</v>
      </c>
      <c r="J878" s="5">
        <v>20.464649999999999</v>
      </c>
      <c r="K878" s="85"/>
      <c r="L878" s="85">
        <v>2.87321E-2</v>
      </c>
      <c r="M878" s="85">
        <v>8.0643900000000004E-2</v>
      </c>
      <c r="N878" s="85">
        <v>0</v>
      </c>
      <c r="O878" s="85">
        <v>5.0930000000000003E-3</v>
      </c>
      <c r="P878" s="85">
        <v>7.1549399999999999E-2</v>
      </c>
      <c r="Q878" s="85">
        <v>1.9574000000000002E-3</v>
      </c>
      <c r="R878" s="85">
        <v>0</v>
      </c>
      <c r="S878" s="85">
        <v>0</v>
      </c>
      <c r="T878" s="5"/>
      <c r="U878" s="5">
        <v>7.2165000000000007E-2</v>
      </c>
      <c r="V878" s="5">
        <v>0.8041237</v>
      </c>
      <c r="W878" s="5">
        <v>0.54639170000000004</v>
      </c>
      <c r="X878" s="5">
        <v>0.72164950000000005</v>
      </c>
      <c r="Y878" s="5">
        <v>0.84536080000000002</v>
      </c>
      <c r="Z878" s="5">
        <v>0.43333329999999998</v>
      </c>
      <c r="AA878" s="5">
        <v>0</v>
      </c>
      <c r="AB878" s="5">
        <v>0</v>
      </c>
      <c r="AC878" s="5">
        <v>0.4773</v>
      </c>
      <c r="AD878" s="40">
        <v>0</v>
      </c>
      <c r="AE878" s="19">
        <v>0.58301890000000001</v>
      </c>
      <c r="AF878" s="5">
        <v>0</v>
      </c>
      <c r="AG878" s="5">
        <v>0</v>
      </c>
      <c r="AH878" s="32">
        <v>0</v>
      </c>
      <c r="AI878" s="32">
        <v>0</v>
      </c>
      <c r="AJ878" s="32">
        <v>0</v>
      </c>
      <c r="AK878" s="16"/>
      <c r="AL878" s="34">
        <f t="shared" si="585"/>
        <v>-0.19452281802737825</v>
      </c>
      <c r="AM878" s="34">
        <f t="shared" si="586"/>
        <v>0.26313141353800584</v>
      </c>
      <c r="AN878" s="34">
        <f t="shared" si="587"/>
        <v>0.44785368003284765</v>
      </c>
      <c r="AO878" s="34">
        <f t="shared" si="588"/>
        <v>-1.2985823188481165</v>
      </c>
      <c r="AP878" s="34">
        <f t="shared" si="589"/>
        <v>-0.3310637347839116</v>
      </c>
      <c r="AQ878" s="34" t="str">
        <f t="shared" si="590"/>
        <v/>
      </c>
      <c r="AR878" s="34">
        <f t="shared" si="591"/>
        <v>0.39643699071092559</v>
      </c>
      <c r="AS878" s="34">
        <f t="shared" si="592"/>
        <v>0.2948374836463753</v>
      </c>
      <c r="AT878" s="34">
        <f t="shared" si="593"/>
        <v>-0.15074875333706975</v>
      </c>
      <c r="AU878" s="34">
        <f t="shared" si="594"/>
        <v>-0.3005443855912337</v>
      </c>
      <c r="AV878" s="34">
        <f t="shared" si="595"/>
        <v>1.0835372975106681</v>
      </c>
      <c r="AW878" s="34">
        <f t="shared" si="596"/>
        <v>-0.35681431885845788</v>
      </c>
      <c r="AX878" s="34">
        <f t="shared" si="597"/>
        <v>-0.20200785050292994</v>
      </c>
      <c r="AY878" s="34">
        <f t="shared" si="598"/>
        <v>-0.21011422768154267</v>
      </c>
      <c r="AZ878" s="34" t="str">
        <f t="shared" si="599"/>
        <v/>
      </c>
      <c r="BA878" s="34">
        <f t="shared" si="600"/>
        <v>-1.2678644097838452</v>
      </c>
      <c r="BB878" s="34">
        <f t="shared" si="601"/>
        <v>9.1510063121358801E-2</v>
      </c>
      <c r="BC878" s="34">
        <f t="shared" si="602"/>
        <v>-0.95965207554370879</v>
      </c>
      <c r="BD878" s="34">
        <f t="shared" si="603"/>
        <v>-1.0235592019770634</v>
      </c>
      <c r="BE878" s="34">
        <f t="shared" si="604"/>
        <v>-0.25116204741772058</v>
      </c>
      <c r="BF878" s="34">
        <f t="shared" si="605"/>
        <v>3.3191838952484671</v>
      </c>
      <c r="BG878" s="34">
        <f t="shared" si="606"/>
        <v>-0.258133953880894</v>
      </c>
      <c r="BH878" s="34">
        <f t="shared" si="607"/>
        <v>-0.11506432621005545</v>
      </c>
      <c r="BI878" s="19">
        <f t="shared" si="614"/>
        <v>-0.41000536487549877</v>
      </c>
      <c r="BJ878" s="19">
        <f t="shared" si="615"/>
        <v>0.25035948912343003</v>
      </c>
      <c r="BK878" s="19">
        <f t="shared" si="616"/>
        <v>-0.28644580330823727</v>
      </c>
      <c r="BL878" s="19">
        <f t="shared" si="617"/>
        <v>-0.17263578568222399</v>
      </c>
      <c r="BM878" s="19">
        <f t="shared" si="618"/>
        <v>-0.55172244078406962</v>
      </c>
      <c r="BN878" s="19">
        <f t="shared" si="619"/>
        <v>0.21261747735518974</v>
      </c>
      <c r="BO878" s="19">
        <f t="shared" si="620"/>
        <v>-0.82769831885328715</v>
      </c>
      <c r="BP878" s="19">
        <f t="shared" si="621"/>
        <v>-0.19826533426515408</v>
      </c>
      <c r="BQ878" s="19">
        <f t="shared" si="622"/>
        <v>0.97151561651318208</v>
      </c>
      <c r="BR878" s="19">
        <f t="shared" si="623"/>
        <v>-0.22092366652993831</v>
      </c>
      <c r="BS878" s="19">
        <f t="shared" si="624"/>
        <v>-0.1732337906396588</v>
      </c>
      <c r="BT878" s="19">
        <f>IF(AND('[1]Ponderación por derecho'!$B$13&lt;&gt;1,'[1]Ponderación por derecho'!$B$13&lt;&gt;0),"Error ponderación",IFERROR(IF(SUM($BI$1126:$BS$1126)=0,0,SUMPRODUCT($BI$1126:$BS$1126,BI878:BS878)),""))</f>
        <v>-0.29999201839540068</v>
      </c>
      <c r="BU878" s="34">
        <f t="shared" si="625"/>
        <v>-0.29792523918180908</v>
      </c>
      <c r="BV878" s="16">
        <f t="shared" si="626"/>
        <v>0</v>
      </c>
      <c r="BW878" s="34">
        <f t="shared" si="608"/>
        <v>-0.50759990290884083</v>
      </c>
      <c r="BX878" s="34">
        <f t="shared" si="609"/>
        <v>-4.9550489627895586E-2</v>
      </c>
      <c r="BY878" s="34">
        <f t="shared" si="627"/>
        <v>-0.35923235319865615</v>
      </c>
      <c r="BZ878" s="34">
        <f t="shared" si="628"/>
        <v>0.30546091524513086</v>
      </c>
      <c r="CA878" s="19">
        <f t="shared" si="610"/>
        <v>0.23124797599500058</v>
      </c>
      <c r="CB878" s="16"/>
      <c r="CC878" s="5">
        <f t="shared" si="611"/>
        <v>68266</v>
      </c>
      <c r="CD878" s="6">
        <f t="shared" si="612"/>
        <v>1.0529496189931052E-5</v>
      </c>
      <c r="CE878" s="19">
        <f t="shared" si="629"/>
        <v>0.88418583019939034</v>
      </c>
      <c r="CF878" s="4">
        <f t="shared" si="613"/>
        <v>9.310031330275504E-6</v>
      </c>
      <c r="CG878" s="3">
        <f>IF('Ponderación por derecho'!$D$20="Error ponderación","",CF878/$CF$1127)</f>
        <v>6.254634094805821E-6</v>
      </c>
      <c r="CH878" s="39"/>
    </row>
    <row r="879" spans="1:86" ht="18.95" customHeight="1">
      <c r="A879" s="7">
        <v>68271</v>
      </c>
      <c r="B879" s="7" t="s">
        <v>199</v>
      </c>
      <c r="C879" s="7" t="s">
        <v>250</v>
      </c>
      <c r="D879" s="5">
        <v>0</v>
      </c>
      <c r="E879" s="5">
        <v>327</v>
      </c>
      <c r="F879" s="5">
        <v>79.668989999999994</v>
      </c>
      <c r="G879" s="5">
        <v>61.863860000000003</v>
      </c>
      <c r="H879" s="5">
        <v>76.049620000000004</v>
      </c>
      <c r="I879" s="5">
        <v>19.115770000000001</v>
      </c>
      <c r="J879" s="5">
        <v>24.605599999999999</v>
      </c>
      <c r="K879" s="85">
        <v>7.1630000000000001E-3</v>
      </c>
      <c r="L879" s="85">
        <v>2.3182700000000001E-2</v>
      </c>
      <c r="M879" s="85">
        <v>4.63265E-2</v>
      </c>
      <c r="N879" s="85">
        <v>0</v>
      </c>
      <c r="O879" s="85">
        <v>6.0201299999999999E-2</v>
      </c>
      <c r="P879" s="85">
        <v>2.4863400000000001E-2</v>
      </c>
      <c r="Q879" s="85">
        <v>4.28464E-2</v>
      </c>
      <c r="R879" s="85">
        <v>9.4680000000000003E-4</v>
      </c>
      <c r="S879" s="85">
        <v>6.9484000000000004E-3</v>
      </c>
      <c r="T879" s="5">
        <v>0.99646650000000003</v>
      </c>
      <c r="U879" s="5">
        <v>0.17314489999999999</v>
      </c>
      <c r="V879" s="5">
        <v>0.76678440000000003</v>
      </c>
      <c r="W879" s="5">
        <v>0.55123670000000002</v>
      </c>
      <c r="X879" s="5">
        <v>0.79505300000000001</v>
      </c>
      <c r="Y879" s="5">
        <v>0.83745579999999997</v>
      </c>
      <c r="Z879" s="5">
        <v>8.8235300000000003E-2</v>
      </c>
      <c r="AA879" s="5">
        <v>0</v>
      </c>
      <c r="AB879" s="5">
        <v>3.0580999999999998E-3</v>
      </c>
      <c r="AC879" s="5">
        <v>0.63529999999999998</v>
      </c>
      <c r="AD879" s="40">
        <v>259510.70336391436</v>
      </c>
      <c r="AE879" s="19">
        <v>0.65943399999999996</v>
      </c>
      <c r="AF879" s="5">
        <v>0</v>
      </c>
      <c r="AG879" s="5">
        <v>0</v>
      </c>
      <c r="AH879" s="32">
        <v>0</v>
      </c>
      <c r="AI879" s="32">
        <v>0</v>
      </c>
      <c r="AJ879" s="32">
        <v>1</v>
      </c>
      <c r="AK879" s="16"/>
      <c r="AL879" s="34">
        <f t="shared" si="585"/>
        <v>0.62340623460357503</v>
      </c>
      <c r="AM879" s="34">
        <f t="shared" si="586"/>
        <v>0.56704265668525444</v>
      </c>
      <c r="AN879" s="34">
        <f t="shared" si="587"/>
        <v>0.19754233190563619</v>
      </c>
      <c r="AO879" s="34">
        <f t="shared" si="588"/>
        <v>-5.2196028813128424E-2</v>
      </c>
      <c r="AP879" s="34">
        <f t="shared" si="589"/>
        <v>-1.8298363600337271E-2</v>
      </c>
      <c r="AQ879" s="34">
        <f t="shared" si="590"/>
        <v>-0.19027579969773251</v>
      </c>
      <c r="AR879" s="34">
        <f t="shared" si="591"/>
        <v>0.20222140471304489</v>
      </c>
      <c r="AS879" s="34">
        <f t="shared" si="592"/>
        <v>-0.23911178428492155</v>
      </c>
      <c r="AT879" s="34">
        <f t="shared" si="593"/>
        <v>-0.15074875333706975</v>
      </c>
      <c r="AU879" s="34">
        <f t="shared" si="594"/>
        <v>1.0994463890168535</v>
      </c>
      <c r="AV879" s="34">
        <f t="shared" si="595"/>
        <v>-4.6811656749945502E-2</v>
      </c>
      <c r="AW879" s="34">
        <f t="shared" si="596"/>
        <v>0.78869361232879442</v>
      </c>
      <c r="AX879" s="34">
        <f t="shared" si="597"/>
        <v>-0.17177131116496122</v>
      </c>
      <c r="AY879" s="34">
        <f t="shared" si="598"/>
        <v>5.9663993293701402E-2</v>
      </c>
      <c r="AZ879" s="34">
        <f t="shared" si="599"/>
        <v>0.94636469249255784</v>
      </c>
      <c r="BA879" s="34">
        <f t="shared" si="600"/>
        <v>-0.30800386747348341</v>
      </c>
      <c r="BB879" s="34">
        <f t="shared" si="601"/>
        <v>-0.82438681426730387</v>
      </c>
      <c r="BC879" s="34">
        <f t="shared" si="602"/>
        <v>-0.90554671697968747</v>
      </c>
      <c r="BD879" s="34">
        <f t="shared" si="603"/>
        <v>-0.14386542002953148</v>
      </c>
      <c r="BE879" s="34">
        <f t="shared" si="604"/>
        <v>-0.37203029178324115</v>
      </c>
      <c r="BF879" s="34">
        <f t="shared" si="605"/>
        <v>-0.13339733750567961</v>
      </c>
      <c r="BG879" s="34">
        <f t="shared" si="606"/>
        <v>-0.258133953880894</v>
      </c>
      <c r="BH879" s="34">
        <f t="shared" si="607"/>
        <v>-3.8834766746082022E-2</v>
      </c>
      <c r="BI879" s="19">
        <f t="shared" si="614"/>
        <v>-0.1002457784218599</v>
      </c>
      <c r="BJ879" s="19">
        <f t="shared" si="615"/>
        <v>-1.8374250956334864E-2</v>
      </c>
      <c r="BK879" s="19">
        <f t="shared" si="616"/>
        <v>-0.173750755553678</v>
      </c>
      <c r="BL879" s="19">
        <f t="shared" si="617"/>
        <v>0.23632874063325265</v>
      </c>
      <c r="BM879" s="19">
        <f t="shared" si="618"/>
        <v>0.31242753512899496</v>
      </c>
      <c r="BN879" s="19">
        <f t="shared" si="619"/>
        <v>6.8188095356796138E-2</v>
      </c>
      <c r="BO879" s="19">
        <f t="shared" si="620"/>
        <v>0.56095409200274127</v>
      </c>
      <c r="BP879" s="19">
        <f t="shared" si="621"/>
        <v>0.22581746171930689</v>
      </c>
      <c r="BQ879" s="19">
        <f t="shared" si="622"/>
        <v>0.18322429679719895</v>
      </c>
      <c r="BR879" s="19">
        <f t="shared" si="623"/>
        <v>0.14164542467212748</v>
      </c>
      <c r="BS879" s="19">
        <f t="shared" si="624"/>
        <v>0.21474515371706482</v>
      </c>
      <c r="BT879" s="19">
        <f>IF(AND('[1]Ponderación por derecho'!$B$13&lt;&gt;1,'[1]Ponderación por derecho'!$B$13&lt;&gt;0),"Error ponderación",IFERROR(IF(SUM($BI$1126:$BS$1126)=0,0,SUMPRODUCT($BI$1126:$BS$1126,BI879:BS879)),""))</f>
        <v>0.29725862441714251</v>
      </c>
      <c r="BU879" s="34">
        <f t="shared" si="625"/>
        <v>0.30549901155811343</v>
      </c>
      <c r="BV879" s="16">
        <f t="shared" si="626"/>
        <v>0</v>
      </c>
      <c r="BW879" s="34">
        <f t="shared" si="608"/>
        <v>1.7794947166614059</v>
      </c>
      <c r="BX879" s="34">
        <f t="shared" si="609"/>
        <v>-3.4939583098693765E-2</v>
      </c>
      <c r="BY879" s="34">
        <f t="shared" si="627"/>
        <v>-4.3565900771799115E-2</v>
      </c>
      <c r="BZ879" s="34">
        <f t="shared" si="628"/>
        <v>-0.5669964109303044</v>
      </c>
      <c r="CA879" s="19">
        <f t="shared" si="610"/>
        <v>-0.43189213012629107</v>
      </c>
      <c r="CB879" s="16"/>
      <c r="CC879" s="5">
        <f t="shared" si="611"/>
        <v>68271</v>
      </c>
      <c r="CD879" s="6">
        <f t="shared" si="612"/>
        <v>4.782146186260353E-5</v>
      </c>
      <c r="CE879" s="19">
        <f t="shared" si="629"/>
        <v>1.0131844736226967</v>
      </c>
      <c r="CF879" s="4">
        <f t="shared" si="613"/>
        <v>4.8451962665129822E-5</v>
      </c>
      <c r="CG879" s="3">
        <f>IF('Ponderación por derecho'!$D$20="Error ponderación","",CF879/$CF$1127)</f>
        <v>3.2550835426309117E-5</v>
      </c>
      <c r="CH879" s="39"/>
    </row>
    <row r="880" spans="1:86" ht="18.95" customHeight="1">
      <c r="A880" s="7">
        <v>68276</v>
      </c>
      <c r="B880" s="7" t="s">
        <v>199</v>
      </c>
      <c r="C880" s="7" t="s">
        <v>249</v>
      </c>
      <c r="D880" s="5">
        <v>0</v>
      </c>
      <c r="E880" s="5">
        <v>19229</v>
      </c>
      <c r="F880" s="5">
        <v>27.97907</v>
      </c>
      <c r="G880" s="5">
        <v>27.894410000000001</v>
      </c>
      <c r="H880" s="5">
        <v>55.054519999999997</v>
      </c>
      <c r="I880" s="5">
        <v>13.61815</v>
      </c>
      <c r="J880" s="5">
        <v>3.605702</v>
      </c>
      <c r="K880" s="85">
        <v>1.44143E-2</v>
      </c>
      <c r="L880" s="85">
        <v>4.6069999999999998E-4</v>
      </c>
      <c r="M880" s="85">
        <v>0.12788559999999999</v>
      </c>
      <c r="N880" s="85">
        <v>2.4475199999999999E-2</v>
      </c>
      <c r="O880" s="85">
        <v>2.3430999999999999E-3</v>
      </c>
      <c r="P880" s="85">
        <v>0</v>
      </c>
      <c r="Q880" s="85">
        <v>2.8850000000000002E-4</v>
      </c>
      <c r="R880" s="85">
        <v>4.7760000000000001E-4</v>
      </c>
      <c r="S880" s="85">
        <v>2.48E-5</v>
      </c>
      <c r="T880" s="5">
        <v>0.9312222</v>
      </c>
      <c r="U880" s="5">
        <v>0.26627040000000002</v>
      </c>
      <c r="V880" s="5">
        <v>0.8336247</v>
      </c>
      <c r="W880" s="5">
        <v>0.57634479999999999</v>
      </c>
      <c r="X880" s="5">
        <v>0.72119270000000002</v>
      </c>
      <c r="Y880" s="5">
        <v>0.89046499999999995</v>
      </c>
      <c r="Z880" s="5">
        <v>0.13467789999999999</v>
      </c>
      <c r="AA880" s="5">
        <v>0</v>
      </c>
      <c r="AB880" s="5">
        <v>1.0401E-4</v>
      </c>
      <c r="AC880" s="5">
        <v>0.64280000000000004</v>
      </c>
      <c r="AD880" s="40">
        <v>3889957.8761246037</v>
      </c>
      <c r="AE880" s="19">
        <v>0.69433959999999995</v>
      </c>
      <c r="AF880" s="5">
        <v>1</v>
      </c>
      <c r="AG880" s="5">
        <v>0</v>
      </c>
      <c r="AH880" s="32">
        <v>1</v>
      </c>
      <c r="AI880" s="32">
        <v>0</v>
      </c>
      <c r="AJ880" s="32">
        <v>0</v>
      </c>
      <c r="AK880" s="16"/>
      <c r="AL880" s="34">
        <f t="shared" si="585"/>
        <v>-2.5318962857740415</v>
      </c>
      <c r="AM880" s="34">
        <f t="shared" si="586"/>
        <v>-2.8452198276653711</v>
      </c>
      <c r="AN880" s="34">
        <f t="shared" si="587"/>
        <v>-2.3269865555736469</v>
      </c>
      <c r="AO880" s="34">
        <f t="shared" si="588"/>
        <v>-0.5428887435925529</v>
      </c>
      <c r="AP880" s="34">
        <f t="shared" si="589"/>
        <v>-1.6044177064533538</v>
      </c>
      <c r="AQ880" s="34">
        <f t="shared" si="590"/>
        <v>1.4849187532261316E-2</v>
      </c>
      <c r="AR880" s="34">
        <f t="shared" si="591"/>
        <v>-0.59299367169951245</v>
      </c>
      <c r="AS880" s="34">
        <f t="shared" si="592"/>
        <v>1.0298777585748353</v>
      </c>
      <c r="AT880" s="34">
        <f t="shared" si="593"/>
        <v>0.41085625803364478</v>
      </c>
      <c r="AU880" s="34">
        <f t="shared" si="594"/>
        <v>-0.37040381930802008</v>
      </c>
      <c r="AV880" s="34">
        <f t="shared" si="595"/>
        <v>-0.64879765232385067</v>
      </c>
      <c r="AW880" s="34">
        <f t="shared" si="596"/>
        <v>-0.40356865832282246</v>
      </c>
      <c r="AX880" s="34">
        <f t="shared" si="597"/>
        <v>-0.18675545169873278</v>
      </c>
      <c r="AY880" s="34">
        <f t="shared" si="598"/>
        <v>-0.20915134415725131</v>
      </c>
      <c r="AZ880" s="34">
        <f t="shared" si="599"/>
        <v>-0.18708283835938616</v>
      </c>
      <c r="BA880" s="34">
        <f t="shared" si="600"/>
        <v>0.57719697876347709</v>
      </c>
      <c r="BB880" s="34">
        <f t="shared" si="601"/>
        <v>0.81514103048933206</v>
      </c>
      <c r="BC880" s="34">
        <f t="shared" si="602"/>
        <v>-0.62515811979469138</v>
      </c>
      <c r="BD880" s="34">
        <f t="shared" si="603"/>
        <v>-1.0290336564593927</v>
      </c>
      <c r="BE880" s="34">
        <f t="shared" si="604"/>
        <v>0.43848570305808854</v>
      </c>
      <c r="BF880" s="34">
        <f t="shared" si="605"/>
        <v>0.33124415320219963</v>
      </c>
      <c r="BG880" s="34">
        <f t="shared" si="606"/>
        <v>-0.258133953880894</v>
      </c>
      <c r="BH880" s="34">
        <f t="shared" si="607"/>
        <v>-0.11247165871067745</v>
      </c>
      <c r="BI880" s="19">
        <f t="shared" si="614"/>
        <v>-0.5783134630926362</v>
      </c>
      <c r="BJ880" s="19">
        <f t="shared" si="615"/>
        <v>-0.87435748962518378</v>
      </c>
      <c r="BK880" s="19">
        <f t="shared" si="616"/>
        <v>-0.70905888233129921</v>
      </c>
      <c r="BL880" s="19">
        <f t="shared" si="617"/>
        <v>-1.0605200138701982</v>
      </c>
      <c r="BM880" s="19">
        <f t="shared" si="618"/>
        <v>-1.0012850607402555</v>
      </c>
      <c r="BN880" s="19">
        <f t="shared" si="619"/>
        <v>-0.9140694116799345</v>
      </c>
      <c r="BO880" s="19">
        <f t="shared" si="620"/>
        <v>-0.3778467467582538</v>
      </c>
      <c r="BP880" s="19">
        <f t="shared" si="621"/>
        <v>-1.3593258687363872</v>
      </c>
      <c r="BQ880" s="19">
        <f t="shared" si="622"/>
        <v>-0.80326782557636445</v>
      </c>
      <c r="BR880" s="19">
        <f t="shared" si="623"/>
        <v>-0.99972719460406234</v>
      </c>
      <c r="BS880" s="19">
        <f t="shared" si="624"/>
        <v>-0.95117309621399004</v>
      </c>
      <c r="BT880" s="19">
        <f>IF(AND('[1]Ponderación por derecho'!$B$13&lt;&gt;1,'[1]Ponderación por derecho'!$B$13&lt;&gt;0),"Error ponderación",IFERROR(IF(SUM($BI$1126:$BS$1126)=0,0,SUMPRODUCT($BI$1126:$BS$1126,BI880:BS880)),""))</f>
        <v>-0.63801569480814402</v>
      </c>
      <c r="BU880" s="34">
        <f t="shared" si="625"/>
        <v>-0.63944296900990993</v>
      </c>
      <c r="BV880" s="16">
        <f t="shared" si="626"/>
        <v>0</v>
      </c>
      <c r="BW880" s="34">
        <f t="shared" si="608"/>
        <v>1.8880593346789818</v>
      </c>
      <c r="BX880" s="34">
        <f t="shared" si="609"/>
        <v>0.16946094301766901</v>
      </c>
      <c r="BY880" s="34">
        <f t="shared" si="627"/>
        <v>0.10062715690699604</v>
      </c>
      <c r="BZ880" s="34">
        <f t="shared" si="628"/>
        <v>-0.71938247820121559</v>
      </c>
      <c r="CA880" s="19">
        <f t="shared" si="610"/>
        <v>-0.54771821100112617</v>
      </c>
      <c r="CB880" s="16"/>
      <c r="CC880" s="5">
        <f t="shared" si="611"/>
        <v>68276</v>
      </c>
      <c r="CD880" s="6">
        <f t="shared" si="612"/>
        <v>2.8121066977247807E-3</v>
      </c>
      <c r="CE880" s="19">
        <f t="shared" si="629"/>
        <v>0.3637639330502867</v>
      </c>
      <c r="CF880" s="4">
        <f t="shared" si="613"/>
        <v>1.0229429925214199E-3</v>
      </c>
      <c r="CG880" s="3">
        <f>IF('Ponderación por derecho'!$D$20="Error ponderación","",CF880/$CF$1127)</f>
        <v>6.8723013823389931E-4</v>
      </c>
      <c r="CH880" s="39"/>
    </row>
    <row r="881" spans="1:86" ht="18.95" customHeight="1">
      <c r="A881" s="7">
        <v>68296</v>
      </c>
      <c r="B881" s="7" t="s">
        <v>199</v>
      </c>
      <c r="C881" s="7" t="s">
        <v>248</v>
      </c>
      <c r="D881" s="5">
        <v>0</v>
      </c>
      <c r="E881" s="5">
        <v>231</v>
      </c>
      <c r="F881" s="5">
        <v>64.773120000000006</v>
      </c>
      <c r="G881" s="5">
        <v>55.78145</v>
      </c>
      <c r="H881" s="5">
        <v>70.711560000000006</v>
      </c>
      <c r="I881" s="5">
        <v>8.8310049999999993</v>
      </c>
      <c r="J881" s="5">
        <v>20.330369999999998</v>
      </c>
      <c r="K881" s="85"/>
      <c r="L881" s="85">
        <v>9.3419000000000002E-3</v>
      </c>
      <c r="M881" s="85">
        <v>3.8281099999999998E-2</v>
      </c>
      <c r="N881" s="85">
        <v>0</v>
      </c>
      <c r="O881" s="85">
        <v>0.11575539999999999</v>
      </c>
      <c r="P881" s="85">
        <v>1.5144400000000001E-2</v>
      </c>
      <c r="Q881" s="85">
        <v>1.7768900000000001E-2</v>
      </c>
      <c r="R881" s="85">
        <v>4.0206E-3</v>
      </c>
      <c r="S881" s="85">
        <v>1.078E-2</v>
      </c>
      <c r="T881" s="5">
        <v>0.96517410000000003</v>
      </c>
      <c r="U881" s="5">
        <v>0.15920400000000001</v>
      </c>
      <c r="V881" s="5">
        <v>0.83084579999999997</v>
      </c>
      <c r="W881" s="5">
        <v>0.67661689999999997</v>
      </c>
      <c r="X881" s="5">
        <v>0.65174129999999997</v>
      </c>
      <c r="Y881" s="5">
        <v>0.81094529999999998</v>
      </c>
      <c r="Z881" s="5">
        <v>5.5555599999999997E-2</v>
      </c>
      <c r="AA881" s="5">
        <v>1.515152E-2</v>
      </c>
      <c r="AB881" s="5">
        <v>0</v>
      </c>
      <c r="AC881" s="5">
        <v>0.50600000000000001</v>
      </c>
      <c r="AD881" s="40">
        <v>355796.53679653682</v>
      </c>
      <c r="AE881" s="19">
        <v>0.75377360000000004</v>
      </c>
      <c r="AF881" s="5">
        <v>0</v>
      </c>
      <c r="AG881" s="5">
        <v>0</v>
      </c>
      <c r="AH881" s="32">
        <v>0</v>
      </c>
      <c r="AI881" s="32">
        <v>0</v>
      </c>
      <c r="AJ881" s="32">
        <v>0</v>
      </c>
      <c r="AK881" s="16"/>
      <c r="AL881" s="34">
        <f t="shared" si="585"/>
        <v>-0.28588084021134619</v>
      </c>
      <c r="AM881" s="34">
        <f t="shared" si="586"/>
        <v>-4.3941020043073376E-2</v>
      </c>
      <c r="AN881" s="34">
        <f t="shared" si="587"/>
        <v>-0.44432585034153832</v>
      </c>
      <c r="AO881" s="34">
        <f t="shared" si="588"/>
        <v>-0.97016767085430389</v>
      </c>
      <c r="AP881" s="34">
        <f t="shared" si="589"/>
        <v>-0.34120588430093801</v>
      </c>
      <c r="AQ881" s="34" t="str">
        <f t="shared" si="590"/>
        <v/>
      </c>
      <c r="AR881" s="34">
        <f t="shared" si="591"/>
        <v>-0.28217313932405236</v>
      </c>
      <c r="AS881" s="34">
        <f t="shared" si="592"/>
        <v>-0.36429129789068587</v>
      </c>
      <c r="AT881" s="34">
        <f t="shared" si="593"/>
        <v>-0.15074875333706975</v>
      </c>
      <c r="AU881" s="34">
        <f t="shared" si="594"/>
        <v>2.51076242474387</v>
      </c>
      <c r="AV881" s="34">
        <f t="shared" si="595"/>
        <v>-0.28212548715860986</v>
      </c>
      <c r="AW881" s="34">
        <f t="shared" si="596"/>
        <v>8.6145857569609352E-2</v>
      </c>
      <c r="AX881" s="34">
        <f t="shared" si="597"/>
        <v>-7.3607945494230123E-2</v>
      </c>
      <c r="AY881" s="34">
        <f t="shared" si="598"/>
        <v>0.20842949779671574</v>
      </c>
      <c r="AZ881" s="34">
        <f t="shared" si="599"/>
        <v>0.4027418240667896</v>
      </c>
      <c r="BA881" s="34">
        <f t="shared" si="600"/>
        <v>-0.44051855439924292</v>
      </c>
      <c r="BB881" s="34">
        <f t="shared" si="601"/>
        <v>0.74697730399806461</v>
      </c>
      <c r="BC881" s="34">
        <f t="shared" si="602"/>
        <v>0.49460615770116356</v>
      </c>
      <c r="BD881" s="34">
        <f t="shared" si="603"/>
        <v>-1.8613640593359708</v>
      </c>
      <c r="BE881" s="34">
        <f t="shared" si="604"/>
        <v>-0.77737850079679116</v>
      </c>
      <c r="BF881" s="34">
        <f t="shared" si="605"/>
        <v>-0.46034596923358218</v>
      </c>
      <c r="BG881" s="34">
        <f t="shared" si="606"/>
        <v>0.9262309093512624</v>
      </c>
      <c r="BH881" s="34">
        <f t="shared" si="607"/>
        <v>-0.11506432621005545</v>
      </c>
      <c r="BI881" s="19">
        <f t="shared" si="614"/>
        <v>-0.44242220237039065</v>
      </c>
      <c r="BJ881" s="19">
        <f t="shared" si="615"/>
        <v>0.14028771487697964</v>
      </c>
      <c r="BK881" s="19">
        <f t="shared" si="616"/>
        <v>-5.1855326800289481E-2</v>
      </c>
      <c r="BL881" s="19">
        <f t="shared" si="617"/>
        <v>-0.21831479677420795</v>
      </c>
      <c r="BM881" s="19">
        <f t="shared" si="618"/>
        <v>0.1027308270356538</v>
      </c>
      <c r="BN881" s="19">
        <f t="shared" si="619"/>
        <v>-0.44846160938891577</v>
      </c>
      <c r="BO881" s="19">
        <f t="shared" si="620"/>
        <v>-0.16042666307263498</v>
      </c>
      <c r="BP881" s="19">
        <f t="shared" si="621"/>
        <v>-0.17974439285278815</v>
      </c>
      <c r="BQ881" s="19">
        <f t="shared" si="622"/>
        <v>-0.17926577054940421</v>
      </c>
      <c r="BR881" s="19">
        <f t="shared" si="623"/>
        <v>0.28292652231221066</v>
      </c>
      <c r="BS881" s="19">
        <f t="shared" si="624"/>
        <v>-6.4171889541561958E-2</v>
      </c>
      <c r="BT881" s="19">
        <f>IF(AND('[1]Ponderación por derecho'!$B$13&lt;&gt;1,'[1]Ponderación por derecho'!$B$13&lt;&gt;0),"Error ponderación",IFERROR(IF(SUM($BI$1126:$BS$1126)=0,0,SUMPRODUCT($BI$1126:$BS$1126,BI881:BS881)),""))</f>
        <v>-0.18669427137759628</v>
      </c>
      <c r="BU881" s="34">
        <f t="shared" si="625"/>
        <v>-0.18345636597509096</v>
      </c>
      <c r="BV881" s="16">
        <f t="shared" si="626"/>
        <v>0</v>
      </c>
      <c r="BW881" s="34">
        <f t="shared" si="608"/>
        <v>-9.2159297961587006E-2</v>
      </c>
      <c r="BX881" s="34">
        <f t="shared" si="609"/>
        <v>-2.9518522255598055E-2</v>
      </c>
      <c r="BY881" s="34">
        <f t="shared" si="627"/>
        <v>0.3461456464926651</v>
      </c>
      <c r="BZ881" s="34">
        <f t="shared" si="628"/>
        <v>-7.482260875849335E-2</v>
      </c>
      <c r="CA881" s="19">
        <f t="shared" si="610"/>
        <v>-5.7799119946552763E-2</v>
      </c>
      <c r="CB881" s="16"/>
      <c r="CC881" s="5">
        <f t="shared" si="611"/>
        <v>68296</v>
      </c>
      <c r="CD881" s="6">
        <f t="shared" si="612"/>
        <v>3.3782133609362129E-5</v>
      </c>
      <c r="CE881" s="19">
        <f t="shared" si="629"/>
        <v>0.79145899203710257</v>
      </c>
      <c r="CF881" s="4">
        <f t="shared" si="613"/>
        <v>2.6737173415328475E-5</v>
      </c>
      <c r="CG881" s="3">
        <f>IF('Ponderación por derecho'!$D$20="Error ponderación","",CF881/$CF$1127)</f>
        <v>1.7962478375172186E-5</v>
      </c>
      <c r="CH881" s="39"/>
    </row>
    <row r="882" spans="1:86" ht="18.95" customHeight="1">
      <c r="A882" s="7">
        <v>68298</v>
      </c>
      <c r="B882" s="7" t="s">
        <v>199</v>
      </c>
      <c r="C882" s="7" t="s">
        <v>247</v>
      </c>
      <c r="D882" s="5">
        <v>0</v>
      </c>
      <c r="E882" s="5">
        <v>56</v>
      </c>
      <c r="F882" s="5">
        <v>80.942459999999997</v>
      </c>
      <c r="G882" s="5">
        <v>61.601939999999999</v>
      </c>
      <c r="H882" s="5">
        <v>79.854370000000003</v>
      </c>
      <c r="I882" s="5">
        <v>14.708740000000001</v>
      </c>
      <c r="J882" s="5">
        <v>37.184469999999997</v>
      </c>
      <c r="K882" s="85"/>
      <c r="L882" s="85">
        <v>5.2578899999999998E-2</v>
      </c>
      <c r="M882" s="85">
        <v>0</v>
      </c>
      <c r="N882" s="85">
        <v>3.1209199999999999E-2</v>
      </c>
      <c r="O882" s="85">
        <v>3.06156E-2</v>
      </c>
      <c r="P882" s="85">
        <v>2.9136000000000001E-3</v>
      </c>
      <c r="Q882" s="85">
        <v>9.3475999999999993E-3</v>
      </c>
      <c r="R882" s="85">
        <v>1.6399199999999999E-2</v>
      </c>
      <c r="S882" s="85">
        <v>6.5239199999999997E-2</v>
      </c>
      <c r="T882" s="5">
        <v>0.9</v>
      </c>
      <c r="U882" s="5">
        <v>0.2</v>
      </c>
      <c r="V882" s="5">
        <v>0.77500000000000002</v>
      </c>
      <c r="W882" s="5">
        <v>0.8</v>
      </c>
      <c r="X882" s="5">
        <v>0.75</v>
      </c>
      <c r="Y882" s="5">
        <v>0.9</v>
      </c>
      <c r="Z882" s="5">
        <v>0</v>
      </c>
      <c r="AA882" s="5">
        <v>0</v>
      </c>
      <c r="AB882" s="5">
        <v>0</v>
      </c>
      <c r="AC882" s="5">
        <v>0.44750000000000001</v>
      </c>
      <c r="AD882" s="40">
        <v>0</v>
      </c>
      <c r="AE882" s="19">
        <v>0.75377360000000004</v>
      </c>
      <c r="AF882" s="5">
        <v>0</v>
      </c>
      <c r="AG882" s="5">
        <v>0</v>
      </c>
      <c r="AH882" s="32">
        <v>0</v>
      </c>
      <c r="AI882" s="32">
        <v>0</v>
      </c>
      <c r="AJ882" s="32">
        <v>0</v>
      </c>
      <c r="AK882" s="16"/>
      <c r="AL882" s="34">
        <f t="shared" si="585"/>
        <v>0.70114253407212312</v>
      </c>
      <c r="AM882" s="34">
        <f t="shared" si="586"/>
        <v>0.54073255187339775</v>
      </c>
      <c r="AN882" s="34">
        <f t="shared" si="587"/>
        <v>0.65503961863619697</v>
      </c>
      <c r="AO882" s="34">
        <f t="shared" si="588"/>
        <v>-0.44554760909957358</v>
      </c>
      <c r="AP882" s="34">
        <f t="shared" si="589"/>
        <v>0.93178191861024895</v>
      </c>
      <c r="AQ882" s="34" t="str">
        <f t="shared" si="590"/>
        <v/>
      </c>
      <c r="AR882" s="34">
        <f t="shared" si="591"/>
        <v>1.2310173482584552</v>
      </c>
      <c r="AS882" s="34">
        <f t="shared" si="592"/>
        <v>-0.95991233330143277</v>
      </c>
      <c r="AT882" s="34">
        <f t="shared" si="593"/>
        <v>0.56537381648343854</v>
      </c>
      <c r="AU882" s="34">
        <f t="shared" si="594"/>
        <v>0.34784078586229267</v>
      </c>
      <c r="AV882" s="34">
        <f t="shared" si="595"/>
        <v>-0.57825434783998564</v>
      </c>
      <c r="AW882" s="34">
        <f t="shared" si="596"/>
        <v>-0.14977739662851752</v>
      </c>
      <c r="AX882" s="34">
        <f t="shared" si="597"/>
        <v>0.32170893858791966</v>
      </c>
      <c r="AY882" s="34">
        <f t="shared" si="598"/>
        <v>2.3228595956228353</v>
      </c>
      <c r="AZ882" s="34">
        <f t="shared" si="599"/>
        <v>-0.72948616704504188</v>
      </c>
      <c r="BA882" s="34">
        <f t="shared" si="600"/>
        <v>-5.2733750848303319E-2</v>
      </c>
      <c r="BB882" s="34">
        <f t="shared" si="601"/>
        <v>-0.62286610054545333</v>
      </c>
      <c r="BC882" s="34">
        <f t="shared" si="602"/>
        <v>1.8724569040872365</v>
      </c>
      <c r="BD882" s="34">
        <f t="shared" si="603"/>
        <v>-0.6837966761424169</v>
      </c>
      <c r="BE882" s="34">
        <f t="shared" si="604"/>
        <v>0.58427681122067421</v>
      </c>
      <c r="BF882" s="34">
        <f t="shared" si="605"/>
        <v>-1.0161597436814094</v>
      </c>
      <c r="BG882" s="34">
        <f t="shared" si="606"/>
        <v>-0.258133953880894</v>
      </c>
      <c r="BH882" s="34">
        <f t="shared" si="607"/>
        <v>-0.11506432621005545</v>
      </c>
      <c r="BI882" s="19">
        <f t="shared" si="614"/>
        <v>0.30115293389394682</v>
      </c>
      <c r="BJ882" s="19">
        <f t="shared" si="615"/>
        <v>0.3829612665287998</v>
      </c>
      <c r="BK882" s="19">
        <f t="shared" si="616"/>
        <v>0.537895701619309</v>
      </c>
      <c r="BL882" s="19">
        <f t="shared" si="617"/>
        <v>0.63325817527778083</v>
      </c>
      <c r="BM882" s="19">
        <f t="shared" si="618"/>
        <v>0.19860867611004154</v>
      </c>
      <c r="BN882" s="19">
        <f t="shared" si="619"/>
        <v>0.2357216658176039</v>
      </c>
      <c r="BO882" s="19">
        <f t="shared" si="620"/>
        <v>-0.44160372425771105</v>
      </c>
      <c r="BP882" s="19">
        <f t="shared" si="621"/>
        <v>0.51142573633002142</v>
      </c>
      <c r="BQ882" s="19">
        <f t="shared" si="622"/>
        <v>0.66928079533784957</v>
      </c>
      <c r="BR882" s="19">
        <f t="shared" si="623"/>
        <v>0.9219560586046881</v>
      </c>
      <c r="BS882" s="19">
        <f t="shared" si="624"/>
        <v>0.96964593449496761</v>
      </c>
      <c r="BT882" s="19">
        <f>IF(AND('[1]Ponderación por derecho'!$B$13&lt;&gt;1,'[1]Ponderación por derecho'!$B$13&lt;&gt;0),"Error ponderación",IFERROR(IF(SUM($BI$1126:$BS$1126)=0,0,SUMPRODUCT($BI$1126:$BS$1126,BI882:BS882)),""))</f>
        <v>-7.3493109077814395E-2</v>
      </c>
      <c r="BU882" s="34">
        <f t="shared" si="625"/>
        <v>-6.9085075854815714E-2</v>
      </c>
      <c r="BV882" s="16">
        <f t="shared" si="626"/>
        <v>0</v>
      </c>
      <c r="BW882" s="34">
        <f t="shared" si="608"/>
        <v>-0.93896331849867209</v>
      </c>
      <c r="BX882" s="34">
        <f t="shared" si="609"/>
        <v>-4.9550489627895586E-2</v>
      </c>
      <c r="BY882" s="34">
        <f t="shared" si="627"/>
        <v>0.3461456464926651</v>
      </c>
      <c r="BZ882" s="34">
        <f t="shared" si="628"/>
        <v>0.21412272054463419</v>
      </c>
      <c r="CA882" s="19">
        <f t="shared" si="610"/>
        <v>0.16182335394255756</v>
      </c>
      <c r="CB882" s="16"/>
      <c r="CC882" s="5">
        <f t="shared" si="611"/>
        <v>68298</v>
      </c>
      <c r="CD882" s="6">
        <f t="shared" si="612"/>
        <v>8.1896081477241525E-6</v>
      </c>
      <c r="CE882" s="19">
        <f t="shared" si="629"/>
        <v>1.0744089915463839</v>
      </c>
      <c r="CF882" s="4">
        <f t="shared" si="613"/>
        <v>8.7989886311563554E-6</v>
      </c>
      <c r="CG882" s="3">
        <f>IF('Ponderación por derecho'!$D$20="Error ponderación","",CF882/$CF$1127)</f>
        <v>5.9113070987496612E-6</v>
      </c>
      <c r="CH882" s="39"/>
    </row>
    <row r="883" spans="1:86" ht="18.95" customHeight="1">
      <c r="A883" s="7">
        <v>68307</v>
      </c>
      <c r="B883" s="7" t="s">
        <v>199</v>
      </c>
      <c r="C883" s="7" t="s">
        <v>246</v>
      </c>
      <c r="D883" s="5">
        <v>0</v>
      </c>
      <c r="E883" s="5">
        <v>16390</v>
      </c>
      <c r="F883" s="5">
        <v>45.849179999999997</v>
      </c>
      <c r="G883" s="5">
        <v>38.84816</v>
      </c>
      <c r="H883" s="5">
        <v>60.831539999999997</v>
      </c>
      <c r="I883" s="5">
        <v>20.70702</v>
      </c>
      <c r="J883" s="5">
        <v>8.6694220000000008</v>
      </c>
      <c r="K883" s="85">
        <v>1.4743600000000001E-2</v>
      </c>
      <c r="L883" s="85">
        <v>1.3826E-2</v>
      </c>
      <c r="M883" s="85">
        <v>9.5676200000000003E-2</v>
      </c>
      <c r="N883" s="85">
        <v>1.219E-4</v>
      </c>
      <c r="O883" s="85">
        <v>7.7757E-3</v>
      </c>
      <c r="P883" s="85">
        <v>1.4660299999999999E-2</v>
      </c>
      <c r="Q883" s="85">
        <v>5.2700000000000002E-4</v>
      </c>
      <c r="R883" s="85">
        <v>8.4049999999999999E-4</v>
      </c>
      <c r="S883" s="85">
        <v>2.1900000000000001E-4</v>
      </c>
      <c r="T883" s="5">
        <v>0.8859361</v>
      </c>
      <c r="U883" s="5">
        <v>0.29161199999999998</v>
      </c>
      <c r="V883" s="5">
        <v>0.82277999999999996</v>
      </c>
      <c r="W883" s="5">
        <v>0.5833334</v>
      </c>
      <c r="X883" s="5">
        <v>0.72965880000000005</v>
      </c>
      <c r="Y883" s="5">
        <v>0.86477470000000001</v>
      </c>
      <c r="Z883" s="5">
        <v>0.14066999999999999</v>
      </c>
      <c r="AA883" s="5">
        <v>6.101E-5</v>
      </c>
      <c r="AB883" s="5">
        <v>6.101E-5</v>
      </c>
      <c r="AC883" s="5">
        <v>0.66220000000000001</v>
      </c>
      <c r="AD883" s="40">
        <v>3785.7840146430749</v>
      </c>
      <c r="AE883" s="19">
        <v>0.77735849999999995</v>
      </c>
      <c r="AF883" s="5">
        <v>1</v>
      </c>
      <c r="AG883" s="5">
        <v>0</v>
      </c>
      <c r="AH883" s="32">
        <v>1</v>
      </c>
      <c r="AI883" s="32">
        <v>0</v>
      </c>
      <c r="AJ883" s="32">
        <v>0</v>
      </c>
      <c r="AK883" s="16"/>
      <c r="AL883" s="34">
        <f t="shared" si="585"/>
        <v>-1.441052981655458</v>
      </c>
      <c r="AM883" s="34">
        <f t="shared" si="586"/>
        <v>-1.7449055691785347</v>
      </c>
      <c r="AN883" s="34">
        <f t="shared" si="587"/>
        <v>-1.6323361907958864</v>
      </c>
      <c r="AO883" s="34">
        <f t="shared" si="588"/>
        <v>8.9831754553629975E-2</v>
      </c>
      <c r="AP883" s="34">
        <f t="shared" si="589"/>
        <v>-1.2219556469332706</v>
      </c>
      <c r="AQ883" s="34">
        <f t="shared" si="590"/>
        <v>2.4164435597413388E-2</v>
      </c>
      <c r="AR883" s="34">
        <f t="shared" si="591"/>
        <v>-0.12524047828446308</v>
      </c>
      <c r="AS883" s="34">
        <f t="shared" si="592"/>
        <v>0.52872716002989018</v>
      </c>
      <c r="AT883" s="34">
        <f t="shared" si="593"/>
        <v>-0.147951650519275</v>
      </c>
      <c r="AU883" s="34">
        <f t="shared" si="594"/>
        <v>-0.23239212447918497</v>
      </c>
      <c r="AV883" s="34">
        <f t="shared" si="595"/>
        <v>-0.29384638697349147</v>
      </c>
      <c r="AW883" s="34">
        <f t="shared" si="596"/>
        <v>-0.39688706567961379</v>
      </c>
      <c r="AX883" s="34">
        <f t="shared" si="597"/>
        <v>-0.17516605570618013</v>
      </c>
      <c r="AY883" s="34">
        <f t="shared" si="598"/>
        <v>-0.20161134494687305</v>
      </c>
      <c r="AZ883" s="34">
        <f t="shared" si="599"/>
        <v>-0.97380931449468366</v>
      </c>
      <c r="BA883" s="34">
        <f t="shared" si="600"/>
        <v>0.8180805795494972</v>
      </c>
      <c r="BB883" s="34">
        <f t="shared" si="601"/>
        <v>0.54913103924105267</v>
      </c>
      <c r="BC883" s="34">
        <f t="shared" si="602"/>
        <v>-0.54711462983379955</v>
      </c>
      <c r="BD883" s="34">
        <f t="shared" si="603"/>
        <v>-0.92757288786734959</v>
      </c>
      <c r="BE883" s="34">
        <f t="shared" si="604"/>
        <v>4.5678434465614474E-2</v>
      </c>
      <c r="BF883" s="34">
        <f t="shared" si="605"/>
        <v>0.3911929561647961</v>
      </c>
      <c r="BG883" s="34">
        <f t="shared" si="606"/>
        <v>-0.25336492078680223</v>
      </c>
      <c r="BH883" s="34">
        <f t="shared" si="607"/>
        <v>-0.11354352393972517</v>
      </c>
      <c r="BI883" s="19">
        <f t="shared" si="614"/>
        <v>-0.26336372521632528</v>
      </c>
      <c r="BJ883" s="19">
        <f t="shared" si="615"/>
        <v>-0.44033833607398171</v>
      </c>
      <c r="BK883" s="19">
        <f t="shared" si="616"/>
        <v>-0.48648015048645582</v>
      </c>
      <c r="BL883" s="19">
        <f t="shared" si="617"/>
        <v>-0.79450231608736654</v>
      </c>
      <c r="BM883" s="19">
        <f t="shared" si="618"/>
        <v>-0.79397355309326845</v>
      </c>
      <c r="BN883" s="19">
        <f t="shared" si="619"/>
        <v>-0.56307364472111165</v>
      </c>
      <c r="BO883" s="19">
        <f t="shared" si="620"/>
        <v>-0.42695487520688918</v>
      </c>
      <c r="BP883" s="19">
        <f t="shared" si="621"/>
        <v>-0.80810951868081904</v>
      </c>
      <c r="BQ883" s="19">
        <f t="shared" si="622"/>
        <v>-0.41715712347917827</v>
      </c>
      <c r="BR883" s="19">
        <f t="shared" si="623"/>
        <v>-0.63200974912971108</v>
      </c>
      <c r="BS883" s="19">
        <f t="shared" si="624"/>
        <v>-0.58540261684735206</v>
      </c>
      <c r="BT883" s="19">
        <f>IF(AND('[1]Ponderación por derecho'!$B$13&lt;&gt;1,'[1]Ponderación por derecho'!$B$13&lt;&gt;0),"Error ponderación",IFERROR(IF(SUM($BI$1126:$BS$1126)=0,0,SUMPRODUCT($BI$1126:$BS$1126,BI883:BS883)),""))</f>
        <v>-0.47046719823457439</v>
      </c>
      <c r="BU883" s="34">
        <f t="shared" si="625"/>
        <v>-0.47016257186977745</v>
      </c>
      <c r="BV883" s="16">
        <f t="shared" si="626"/>
        <v>0</v>
      </c>
      <c r="BW883" s="34">
        <f t="shared" si="608"/>
        <v>2.168879813284442</v>
      </c>
      <c r="BX883" s="34">
        <f t="shared" si="609"/>
        <v>-4.9337343365869819E-2</v>
      </c>
      <c r="BY883" s="34">
        <f t="shared" si="627"/>
        <v>0.44357353330878074</v>
      </c>
      <c r="BZ883" s="34">
        <f t="shared" si="628"/>
        <v>-0.85437200107578437</v>
      </c>
      <c r="CA883" s="19">
        <f t="shared" si="610"/>
        <v>-0.65032147174365085</v>
      </c>
      <c r="CB883" s="16"/>
      <c r="CC883" s="5">
        <f t="shared" si="611"/>
        <v>68307</v>
      </c>
      <c r="CD883" s="6">
        <f t="shared" si="612"/>
        <v>2.3969228132356937E-3</v>
      </c>
      <c r="CE883" s="19">
        <f t="shared" si="629"/>
        <v>0.40429427467178186</v>
      </c>
      <c r="CF883" s="4">
        <f t="shared" si="613"/>
        <v>9.6906217022137164E-4</v>
      </c>
      <c r="CG883" s="3">
        <f>IF('Ponderación por derecho'!$D$20="Error ponderación","",CF883/$CF$1127)</f>
        <v>6.5103210449386859E-4</v>
      </c>
      <c r="CH883" s="39"/>
    </row>
    <row r="884" spans="1:86" ht="18.95" customHeight="1">
      <c r="A884" s="7">
        <v>68318</v>
      </c>
      <c r="B884" s="7" t="s">
        <v>199</v>
      </c>
      <c r="C884" s="7" t="s">
        <v>245</v>
      </c>
      <c r="D884" s="5">
        <v>0</v>
      </c>
      <c r="E884" s="5">
        <v>170</v>
      </c>
      <c r="F884" s="5">
        <v>71.269750000000002</v>
      </c>
      <c r="G884" s="5">
        <v>55.681350000000002</v>
      </c>
      <c r="H884" s="5">
        <v>71.508799999999994</v>
      </c>
      <c r="I884" s="5">
        <v>11.37486</v>
      </c>
      <c r="J884" s="5">
        <v>25.967549999999999</v>
      </c>
      <c r="K884" s="85"/>
      <c r="L884" s="85">
        <v>1.7943299999999999E-2</v>
      </c>
      <c r="M884" s="85">
        <v>2.6350100000000001E-2</v>
      </c>
      <c r="N884" s="85">
        <v>0</v>
      </c>
      <c r="O884" s="85">
        <v>9.587E-3</v>
      </c>
      <c r="P884" s="85">
        <v>3.2655900000000002E-2</v>
      </c>
      <c r="Q884" s="85">
        <v>6.1189E-3</v>
      </c>
      <c r="R884" s="85">
        <v>0</v>
      </c>
      <c r="S884" s="85">
        <v>2.8099000000000002E-3</v>
      </c>
      <c r="T884" s="5">
        <v>0.92473119999999998</v>
      </c>
      <c r="U884" s="5">
        <v>2.1505400000000001E-2</v>
      </c>
      <c r="V884" s="5">
        <v>0.79569889999999999</v>
      </c>
      <c r="W884" s="5">
        <v>0.4946237</v>
      </c>
      <c r="X884" s="5">
        <v>0.79569889999999999</v>
      </c>
      <c r="Y884" s="5">
        <v>0.91397850000000003</v>
      </c>
      <c r="Z884" s="5">
        <v>0.2916667</v>
      </c>
      <c r="AA884" s="5">
        <v>0</v>
      </c>
      <c r="AB884" s="5">
        <v>0</v>
      </c>
      <c r="AC884" s="5">
        <v>0.52790000000000004</v>
      </c>
      <c r="AD884" s="40">
        <v>0</v>
      </c>
      <c r="AE884" s="19">
        <v>0.24622640000000001</v>
      </c>
      <c r="AF884" s="5">
        <v>0</v>
      </c>
      <c r="AG884" s="5">
        <v>0</v>
      </c>
      <c r="AH884" s="32">
        <v>0</v>
      </c>
      <c r="AI884" s="32">
        <v>0</v>
      </c>
      <c r="AJ884" s="32">
        <v>0</v>
      </c>
      <c r="AK884" s="16"/>
      <c r="AL884" s="34">
        <f t="shared" si="585"/>
        <v>0.11069228300031335</v>
      </c>
      <c r="AM884" s="34">
        <f t="shared" si="586"/>
        <v>-5.3996157076010014E-2</v>
      </c>
      <c r="AN884" s="34">
        <f t="shared" si="587"/>
        <v>-0.3484627484628165</v>
      </c>
      <c r="AO884" s="34">
        <f t="shared" si="588"/>
        <v>-0.74311467047319113</v>
      </c>
      <c r="AP884" s="34">
        <f t="shared" si="589"/>
        <v>8.4569528376979314E-2</v>
      </c>
      <c r="AQ884" s="34" t="str">
        <f t="shared" si="590"/>
        <v/>
      </c>
      <c r="AR884" s="34">
        <f t="shared" si="591"/>
        <v>1.8855069383586467E-2</v>
      </c>
      <c r="AS884" s="34">
        <f t="shared" si="592"/>
        <v>-0.54992741005793333</v>
      </c>
      <c r="AT884" s="34">
        <f t="shared" si="593"/>
        <v>-0.15074875333706975</v>
      </c>
      <c r="AU884" s="34">
        <f t="shared" si="594"/>
        <v>-0.18637721764940382</v>
      </c>
      <c r="AV884" s="34">
        <f t="shared" si="595"/>
        <v>0.14185827055322528</v>
      </c>
      <c r="AW884" s="34">
        <f t="shared" si="596"/>
        <v>-0.24022963213010182</v>
      </c>
      <c r="AX884" s="34">
        <f t="shared" si="597"/>
        <v>-0.20200785050292994</v>
      </c>
      <c r="AY884" s="34">
        <f t="shared" si="598"/>
        <v>-0.10101719482241851</v>
      </c>
      <c r="AZ884" s="34">
        <f t="shared" si="599"/>
        <v>-0.29984683341734514</v>
      </c>
      <c r="BA884" s="34">
        <f t="shared" si="600"/>
        <v>-1.7494072824666862</v>
      </c>
      <c r="BB884" s="34">
        <f t="shared" si="601"/>
        <v>-0.11514212405472704</v>
      </c>
      <c r="BC884" s="34">
        <f t="shared" si="602"/>
        <v>-1.5377586188135264</v>
      </c>
      <c r="BD884" s="34">
        <f t="shared" si="603"/>
        <v>-0.13612472355375183</v>
      </c>
      <c r="BE884" s="34">
        <f t="shared" si="604"/>
        <v>0.79800948090611634</v>
      </c>
      <c r="BF884" s="34">
        <f t="shared" si="605"/>
        <v>1.9018605712416963</v>
      </c>
      <c r="BG884" s="34">
        <f t="shared" si="606"/>
        <v>-0.258133953880894</v>
      </c>
      <c r="BH884" s="34">
        <f t="shared" si="607"/>
        <v>-0.11506432621005545</v>
      </c>
      <c r="BI884" s="19">
        <f t="shared" si="614"/>
        <v>-1.0489350154647514</v>
      </c>
      <c r="BJ884" s="19">
        <f t="shared" si="615"/>
        <v>-5.0094403915716866E-2</v>
      </c>
      <c r="BK884" s="19">
        <f t="shared" si="616"/>
        <v>-0.6589979152903821</v>
      </c>
      <c r="BL884" s="19">
        <f t="shared" si="617"/>
        <v>-2.0028235168378199E-2</v>
      </c>
      <c r="BM884" s="19">
        <f t="shared" si="618"/>
        <v>-7.9310804275392111E-2</v>
      </c>
      <c r="BN884" s="19">
        <f t="shared" si="619"/>
        <v>0.35018667815321836</v>
      </c>
      <c r="BO884" s="19">
        <f t="shared" si="620"/>
        <v>-0.42773037867354602</v>
      </c>
      <c r="BP884" s="19">
        <f t="shared" si="621"/>
        <v>-4.5657783751308294E-2</v>
      </c>
      <c r="BQ884" s="19">
        <f t="shared" si="622"/>
        <v>0.63717855313986371</v>
      </c>
      <c r="BR884" s="19">
        <f t="shared" si="623"/>
        <v>-8.2819621900999715E-2</v>
      </c>
      <c r="BS884" s="19">
        <f t="shared" si="624"/>
        <v>-3.5129746010720206E-2</v>
      </c>
      <c r="BT884" s="19">
        <f>IF(AND('[1]Ponderación por derecho'!$B$13&lt;&gt;1,'[1]Ponderación por derecho'!$B$13&lt;&gt;0),"Error ponderación",IFERROR(IF(SUM($BI$1126:$BS$1126)=0,0,SUMPRODUCT($BI$1126:$BS$1126,BI884:BS884)),""))</f>
        <v>-0.11882806667395088</v>
      </c>
      <c r="BU884" s="34">
        <f t="shared" si="625"/>
        <v>-0.1148886478542535</v>
      </c>
      <c r="BV884" s="16">
        <f t="shared" si="626"/>
        <v>0</v>
      </c>
      <c r="BW884" s="34">
        <f t="shared" si="608"/>
        <v>0.2248493866497325</v>
      </c>
      <c r="BX884" s="34">
        <f t="shared" si="609"/>
        <v>-4.9550489627895586E-2</v>
      </c>
      <c r="BY884" s="34">
        <f t="shared" si="627"/>
        <v>-1.7505031056935465</v>
      </c>
      <c r="BZ884" s="34">
        <f t="shared" si="628"/>
        <v>0.52506806955723651</v>
      </c>
      <c r="CA884" s="19">
        <f t="shared" si="610"/>
        <v>0.39816767194611352</v>
      </c>
      <c r="CB884" s="16"/>
      <c r="CC884" s="5">
        <f t="shared" si="611"/>
        <v>68318</v>
      </c>
      <c r="CD884" s="6">
        <f t="shared" si="612"/>
        <v>2.4861310448448319E-5</v>
      </c>
      <c r="CE884" s="19">
        <f t="shared" si="629"/>
        <v>1.2178977158688504</v>
      </c>
      <c r="CF884" s="4">
        <f t="shared" si="613"/>
        <v>3.0278533208671593E-5</v>
      </c>
      <c r="CG884" s="3">
        <f>IF('Ponderación por derecho'!$D$20="Error ponderación","",CF884/$CF$1127)</f>
        <v>2.0341622861333962E-5</v>
      </c>
      <c r="CH884" s="39"/>
    </row>
    <row r="885" spans="1:86" ht="18.95" customHeight="1">
      <c r="A885" s="7">
        <v>68320</v>
      </c>
      <c r="B885" s="7" t="s">
        <v>199</v>
      </c>
      <c r="C885" s="7" t="s">
        <v>244</v>
      </c>
      <c r="D885" s="5">
        <v>0</v>
      </c>
      <c r="E885" s="5">
        <v>161</v>
      </c>
      <c r="F885" s="5">
        <v>67.997</v>
      </c>
      <c r="G885" s="5">
        <v>57.350940000000001</v>
      </c>
      <c r="H885" s="5">
        <v>69.783199999999994</v>
      </c>
      <c r="I885" s="5">
        <v>21.443090000000002</v>
      </c>
      <c r="J885" s="5">
        <v>29.254740000000002</v>
      </c>
      <c r="K885" s="85">
        <v>4.8494999999999996E-3</v>
      </c>
      <c r="L885" s="85">
        <v>2.7795899999999998E-2</v>
      </c>
      <c r="M885" s="85">
        <v>2.1519199999999999E-2</v>
      </c>
      <c r="N885" s="85">
        <v>0</v>
      </c>
      <c r="O885" s="85">
        <v>0.17668510000000001</v>
      </c>
      <c r="P885" s="85">
        <v>3.1225099999999999E-2</v>
      </c>
      <c r="Q885" s="85">
        <v>6.7945000000000002E-3</v>
      </c>
      <c r="R885" s="85">
        <v>1.8582E-3</v>
      </c>
      <c r="S885" s="85">
        <v>1.0308299999999999E-2</v>
      </c>
      <c r="T885" s="5"/>
      <c r="U885" s="5">
        <v>0.15436240000000001</v>
      </c>
      <c r="V885" s="5">
        <v>0.80536909999999995</v>
      </c>
      <c r="W885" s="5">
        <v>0.59731540000000005</v>
      </c>
      <c r="X885" s="5">
        <v>0.72483220000000004</v>
      </c>
      <c r="Y885" s="5">
        <v>0.87919460000000005</v>
      </c>
      <c r="Z885" s="5">
        <v>0.28301890000000002</v>
      </c>
      <c r="AA885" s="5">
        <v>9.3167700000000003E-3</v>
      </c>
      <c r="AB885" s="5">
        <v>0</v>
      </c>
      <c r="AC885" s="5">
        <v>0.51619999999999999</v>
      </c>
      <c r="AD885" s="40">
        <v>655445.34161490679</v>
      </c>
      <c r="AE885" s="19">
        <v>0.65943399999999996</v>
      </c>
      <c r="AF885" s="5">
        <v>0</v>
      </c>
      <c r="AG885" s="5">
        <v>0</v>
      </c>
      <c r="AH885" s="32">
        <v>0</v>
      </c>
      <c r="AI885" s="32">
        <v>0</v>
      </c>
      <c r="AJ885" s="32">
        <v>0</v>
      </c>
      <c r="AK885" s="16"/>
      <c r="AL885" s="34">
        <f t="shared" si="585"/>
        <v>-8.9085861821072559E-2</v>
      </c>
      <c r="AM885" s="34">
        <f t="shared" si="586"/>
        <v>0.11371569346166306</v>
      </c>
      <c r="AN885" s="34">
        <f t="shared" si="587"/>
        <v>-0.55595530854751485</v>
      </c>
      <c r="AO885" s="34">
        <f t="shared" si="588"/>
        <v>0.15553003609504093</v>
      </c>
      <c r="AP885" s="34">
        <f t="shared" si="589"/>
        <v>0.33285052681959137</v>
      </c>
      <c r="AQ885" s="34">
        <f t="shared" si="590"/>
        <v>-0.25572015560034184</v>
      </c>
      <c r="AR885" s="34">
        <f t="shared" si="591"/>
        <v>0.36367225369229</v>
      </c>
      <c r="AS885" s="34">
        <f t="shared" si="592"/>
        <v>-0.62509206467772682</v>
      </c>
      <c r="AT885" s="34">
        <f t="shared" si="593"/>
        <v>-0.15074875333706975</v>
      </c>
      <c r="AU885" s="34">
        <f t="shared" si="594"/>
        <v>4.0586421071082039</v>
      </c>
      <c r="AV885" s="34">
        <f t="shared" si="595"/>
        <v>0.1072161233622882</v>
      </c>
      <c r="AW885" s="34">
        <f t="shared" si="596"/>
        <v>-0.22130265523386791</v>
      </c>
      <c r="AX885" s="34">
        <f t="shared" si="597"/>
        <v>-0.14266528882378601</v>
      </c>
      <c r="AY885" s="34">
        <f t="shared" si="598"/>
        <v>0.19011529786089992</v>
      </c>
      <c r="AZ885" s="34" t="str">
        <f t="shared" si="599"/>
        <v/>
      </c>
      <c r="BA885" s="34">
        <f t="shared" si="600"/>
        <v>-0.48654019634630219</v>
      </c>
      <c r="BB885" s="34">
        <f t="shared" si="601"/>
        <v>0.12205851933504781</v>
      </c>
      <c r="BC885" s="34">
        <f t="shared" si="602"/>
        <v>-0.39097404708000155</v>
      </c>
      <c r="BD885" s="34">
        <f t="shared" si="603"/>
        <v>-0.98541658752673877</v>
      </c>
      <c r="BE885" s="34">
        <f t="shared" si="604"/>
        <v>0.26616015450690028</v>
      </c>
      <c r="BF885" s="34">
        <f t="shared" si="605"/>
        <v>1.8153424460001382</v>
      </c>
      <c r="BG885" s="34">
        <f t="shared" si="606"/>
        <v>0.47013984484131055</v>
      </c>
      <c r="BH885" s="34">
        <f t="shared" si="607"/>
        <v>-0.11506432621005545</v>
      </c>
      <c r="BI885" s="19">
        <f t="shared" si="614"/>
        <v>-0.43273855349805296</v>
      </c>
      <c r="BJ885" s="19">
        <f t="shared" si="615"/>
        <v>0.19981548882966696</v>
      </c>
      <c r="BK885" s="19">
        <f t="shared" si="616"/>
        <v>-0.36838399119293364</v>
      </c>
      <c r="BL885" s="19">
        <f t="shared" si="617"/>
        <v>-0.11991730757907115</v>
      </c>
      <c r="BM885" s="19">
        <f t="shared" si="618"/>
        <v>1.1353586821336854</v>
      </c>
      <c r="BN885" s="19">
        <f t="shared" si="619"/>
        <v>9.476347201603863E-2</v>
      </c>
      <c r="BO885" s="19">
        <f t="shared" si="620"/>
        <v>-3.2886309569413491E-2</v>
      </c>
      <c r="BP885" s="19">
        <f t="shared" si="621"/>
        <v>-0.11587557532242929</v>
      </c>
      <c r="BQ885" s="19">
        <f t="shared" si="622"/>
        <v>0.63879062734665515</v>
      </c>
      <c r="BR885" s="19">
        <f t="shared" si="623"/>
        <v>0.19038976029371266</v>
      </c>
      <c r="BS885" s="19">
        <f t="shared" si="624"/>
        <v>-4.678296723409363E-3</v>
      </c>
      <c r="BT885" s="19">
        <f>IF(AND('[1]Ponderación por derecho'!$B$13&lt;&gt;1,'[1]Ponderación por derecho'!$B$13&lt;&gt;0),"Error ponderación",IFERROR(IF(SUM($BI$1126:$BS$1126)=0,0,SUMPRODUCT($BI$1126:$BS$1126,BI885:BS885)),""))</f>
        <v>5.1948984586038235E-2</v>
      </c>
      <c r="BU885" s="34">
        <f t="shared" si="625"/>
        <v>5.7653676612488852E-2</v>
      </c>
      <c r="BV885" s="16">
        <f t="shared" si="626"/>
        <v>0</v>
      </c>
      <c r="BW885" s="34">
        <f t="shared" si="608"/>
        <v>5.5488582542314834E-2</v>
      </c>
      <c r="BX885" s="34">
        <f t="shared" si="609"/>
        <v>-1.2647770405919105E-2</v>
      </c>
      <c r="BY885" s="34">
        <f t="shared" si="627"/>
        <v>-4.3565900771799115E-2</v>
      </c>
      <c r="BZ885" s="34">
        <f t="shared" si="628"/>
        <v>2.4169621180112946E-4</v>
      </c>
      <c r="CA885" s="19">
        <f t="shared" si="610"/>
        <v>-7.4400713990919001E-4</v>
      </c>
      <c r="CB885" s="16"/>
      <c r="CC885" s="5">
        <f t="shared" si="611"/>
        <v>68320</v>
      </c>
      <c r="CD885" s="6">
        <f t="shared" si="612"/>
        <v>2.3545123424706937E-5</v>
      </c>
      <c r="CE885" s="19">
        <f t="shared" si="629"/>
        <v>1.051183957780218</v>
      </c>
      <c r="CF885" s="4">
        <f t="shared" si="613"/>
        <v>2.4750256028007157E-5</v>
      </c>
      <c r="CG885" s="3">
        <f>IF('Ponderación por derecho'!$D$20="Error ponderación","",CF885/$CF$1127)</f>
        <v>1.6627634184703208E-5</v>
      </c>
      <c r="CH885" s="39"/>
    </row>
    <row r="886" spans="1:86" ht="18.95" customHeight="1">
      <c r="A886" s="7">
        <v>68322</v>
      </c>
      <c r="B886" s="7" t="s">
        <v>199</v>
      </c>
      <c r="C886" s="7" t="s">
        <v>243</v>
      </c>
      <c r="D886" s="5">
        <v>0</v>
      </c>
      <c r="E886" s="5">
        <v>44</v>
      </c>
      <c r="F886" s="5">
        <v>51.512419999999999</v>
      </c>
      <c r="G886" s="5">
        <v>54.423380000000002</v>
      </c>
      <c r="H886" s="5">
        <v>65.639809999999997</v>
      </c>
      <c r="I886" s="5">
        <v>8.2938349999999996</v>
      </c>
      <c r="J886" s="5">
        <v>9.5734600000000007</v>
      </c>
      <c r="K886" s="85">
        <v>0</v>
      </c>
      <c r="L886" s="85">
        <v>7.0355000000000001E-2</v>
      </c>
      <c r="M886" s="85">
        <v>5.2220500000000003E-2</v>
      </c>
      <c r="N886" s="85">
        <v>0</v>
      </c>
      <c r="O886" s="85">
        <v>0.31475360000000002</v>
      </c>
      <c r="P886" s="85">
        <v>6.4522200000000002E-2</v>
      </c>
      <c r="Q886" s="85">
        <v>2.3556000000000001E-2</v>
      </c>
      <c r="R886" s="85">
        <v>0.25344939999999999</v>
      </c>
      <c r="S886" s="85">
        <v>1.5811700000000001E-2</v>
      </c>
      <c r="T886" s="5">
        <v>0.97619040000000001</v>
      </c>
      <c r="U886" s="5">
        <v>7.1428599999999995E-2</v>
      </c>
      <c r="V886" s="5">
        <v>0.73809519999999995</v>
      </c>
      <c r="W886" s="5">
        <v>0.38095240000000002</v>
      </c>
      <c r="X886" s="5">
        <v>0.78571429999999998</v>
      </c>
      <c r="Y886" s="5">
        <v>0.90476190000000001</v>
      </c>
      <c r="Z886" s="5">
        <v>5.2631600000000001E-2</v>
      </c>
      <c r="AA886" s="5">
        <v>0</v>
      </c>
      <c r="AB886" s="5">
        <v>0</v>
      </c>
      <c r="AC886" s="5">
        <v>0.45129999999999998</v>
      </c>
      <c r="AD886" s="40">
        <v>0</v>
      </c>
      <c r="AE886" s="19">
        <v>0</v>
      </c>
      <c r="AF886" s="5">
        <v>0</v>
      </c>
      <c r="AG886" s="5">
        <v>0</v>
      </c>
      <c r="AH886" s="32">
        <v>0</v>
      </c>
      <c r="AI886" s="32">
        <v>0</v>
      </c>
      <c r="AJ886" s="32">
        <v>1</v>
      </c>
      <c r="AK886" s="16"/>
      <c r="AL886" s="34">
        <f t="shared" si="585"/>
        <v>-1.0953523993078098</v>
      </c>
      <c r="AM886" s="34">
        <f t="shared" si="586"/>
        <v>-0.18036040016615593</v>
      </c>
      <c r="AN886" s="34">
        <f t="shared" si="587"/>
        <v>-1.0541719280012338</v>
      </c>
      <c r="AO886" s="34">
        <f t="shared" si="588"/>
        <v>-1.0181130373216229</v>
      </c>
      <c r="AP886" s="34">
        <f t="shared" si="589"/>
        <v>-1.1536737839225952</v>
      </c>
      <c r="AQ886" s="34">
        <f t="shared" si="590"/>
        <v>-0.3929029539360685</v>
      </c>
      <c r="AR886" s="34">
        <f t="shared" si="591"/>
        <v>1.8531378798937541</v>
      </c>
      <c r="AS886" s="34">
        <f t="shared" si="592"/>
        <v>-0.14740620678816874</v>
      </c>
      <c r="AT886" s="34">
        <f t="shared" si="593"/>
        <v>-0.15074875333706975</v>
      </c>
      <c r="AU886" s="34">
        <f t="shared" si="594"/>
        <v>7.5661831901025378</v>
      </c>
      <c r="AV886" s="34">
        <f t="shared" si="595"/>
        <v>0.91339660926622257</v>
      </c>
      <c r="AW886" s="34">
        <f t="shared" si="596"/>
        <v>0.24827183151305984</v>
      </c>
      <c r="AX886" s="34">
        <f t="shared" si="597"/>
        <v>7.8920275881161714</v>
      </c>
      <c r="AY886" s="34">
        <f t="shared" si="598"/>
        <v>0.40379002316674861</v>
      </c>
      <c r="AZ886" s="34">
        <f t="shared" si="599"/>
        <v>0.59412096422346594</v>
      </c>
      <c r="BA886" s="34">
        <f t="shared" si="600"/>
        <v>-1.2748642315637972</v>
      </c>
      <c r="BB886" s="34">
        <f t="shared" si="601"/>
        <v>-1.5281051136135402</v>
      </c>
      <c r="BC886" s="34">
        <f t="shared" si="602"/>
        <v>-2.8071552018761587</v>
      </c>
      <c r="BD886" s="34">
        <f t="shared" si="603"/>
        <v>-0.25578373893085704</v>
      </c>
      <c r="BE886" s="34">
        <f t="shared" si="604"/>
        <v>0.65708674073922801</v>
      </c>
      <c r="BF886" s="34">
        <f t="shared" si="605"/>
        <v>-0.48959953640746645</v>
      </c>
      <c r="BG886" s="34">
        <f t="shared" si="606"/>
        <v>-0.258133953880894</v>
      </c>
      <c r="BH886" s="34">
        <f t="shared" si="607"/>
        <v>-0.11506432621005545</v>
      </c>
      <c r="BI886" s="19">
        <f t="shared" si="614"/>
        <v>-0.90731303783369988</v>
      </c>
      <c r="BJ886" s="19">
        <f t="shared" si="615"/>
        <v>4.8224122038019367E-2</v>
      </c>
      <c r="BK886" s="19">
        <f t="shared" si="616"/>
        <v>-1.3499712693240458</v>
      </c>
      <c r="BL886" s="19">
        <f t="shared" si="617"/>
        <v>-0.62305057632243976</v>
      </c>
      <c r="BM886" s="19">
        <f t="shared" si="618"/>
        <v>2.0522418890830285</v>
      </c>
      <c r="BN886" s="19">
        <f t="shared" si="619"/>
        <v>0.15837698356588026</v>
      </c>
      <c r="BO886" s="19">
        <f t="shared" si="620"/>
        <v>-5.8573413861699043E-2</v>
      </c>
      <c r="BP886" s="19">
        <f t="shared" si="621"/>
        <v>3.3983375944041807</v>
      </c>
      <c r="BQ886" s="19">
        <f t="shared" si="622"/>
        <v>-0.39372063751617592</v>
      </c>
      <c r="BR886" s="19">
        <f t="shared" si="623"/>
        <v>-0.31656544334065173</v>
      </c>
      <c r="BS886" s="19">
        <f t="shared" si="624"/>
        <v>-0.26887556745037222</v>
      </c>
      <c r="BT886" s="19">
        <f>IF(AND('[1]Ponderación por derecho'!$B$13&lt;&gt;1,'[1]Ponderación por derecho'!$B$13&lt;&gt;0),"Error ponderación",IFERROR(IF(SUM($BI$1126:$BS$1126)=0,0,SUMPRODUCT($BI$1126:$BS$1126,BI886:BS886)),""))</f>
        <v>2.7871212546518431E-2</v>
      </c>
      <c r="BU886" s="34">
        <f t="shared" si="625"/>
        <v>3.3327019576149607E-2</v>
      </c>
      <c r="BV886" s="16">
        <f t="shared" si="626"/>
        <v>0</v>
      </c>
      <c r="BW886" s="34">
        <f t="shared" si="608"/>
        <v>-0.88395724536976794</v>
      </c>
      <c r="BX886" s="34">
        <f t="shared" si="609"/>
        <v>-4.9550489627895586E-2</v>
      </c>
      <c r="BY886" s="34">
        <f t="shared" si="627"/>
        <v>-2.7676504258153067</v>
      </c>
      <c r="BZ886" s="34">
        <f t="shared" si="628"/>
        <v>1.2337193869376568</v>
      </c>
      <c r="CA886" s="19">
        <f t="shared" si="610"/>
        <v>0.9</v>
      </c>
      <c r="CB886" s="16"/>
      <c r="CC886" s="5">
        <f t="shared" si="611"/>
        <v>68322</v>
      </c>
      <c r="CD886" s="6">
        <f t="shared" si="612"/>
        <v>6.4346921160689766E-6</v>
      </c>
      <c r="CE886" s="19">
        <f t="shared" si="629"/>
        <v>2.4235766293564125</v>
      </c>
      <c r="CF886" s="4">
        <f t="shared" si="613"/>
        <v>1.5594969429608732E-5</v>
      </c>
      <c r="CG886" s="3">
        <f>IF('Ponderación por derecho'!$D$20="Error ponderación","",CF886/$CF$1127)</f>
        <v>1.0476960177855686E-5</v>
      </c>
      <c r="CH886" s="39"/>
    </row>
    <row r="887" spans="1:86" ht="18.95" customHeight="1">
      <c r="A887" s="7">
        <v>68324</v>
      </c>
      <c r="B887" s="7" t="s">
        <v>199</v>
      </c>
      <c r="C887" s="7" t="s">
        <v>242</v>
      </c>
      <c r="D887" s="5">
        <v>0</v>
      </c>
      <c r="E887" s="5">
        <v>76</v>
      </c>
      <c r="F887" s="5">
        <v>67.772840000000002</v>
      </c>
      <c r="G887" s="5">
        <v>66.062989999999999</v>
      </c>
      <c r="H887" s="5">
        <v>76.259839999999997</v>
      </c>
      <c r="I887" s="5">
        <v>6.4960599999999999</v>
      </c>
      <c r="J887" s="5">
        <v>23.685040000000001</v>
      </c>
      <c r="K887" s="85"/>
      <c r="L887" s="85">
        <v>5.4343000000000004E-3</v>
      </c>
      <c r="M887" s="85">
        <v>0</v>
      </c>
      <c r="N887" s="85">
        <v>2.2996200000000001E-2</v>
      </c>
      <c r="O887" s="85">
        <v>1.1003499999999999E-2</v>
      </c>
      <c r="P887" s="85">
        <v>8.0012999999999994E-3</v>
      </c>
      <c r="Q887" s="85">
        <v>2.6750800000000002E-2</v>
      </c>
      <c r="R887" s="85">
        <v>8.0100999999999992E-3</v>
      </c>
      <c r="S887" s="85">
        <v>1.25705E-2</v>
      </c>
      <c r="T887" s="5">
        <v>0.89705880000000005</v>
      </c>
      <c r="U887" s="5">
        <v>0.22058820000000001</v>
      </c>
      <c r="V887" s="5">
        <v>0.75</v>
      </c>
      <c r="W887" s="5">
        <v>0.47058820000000001</v>
      </c>
      <c r="X887" s="5">
        <v>0.70588229999999996</v>
      </c>
      <c r="Y887" s="5">
        <v>0.91176469999999998</v>
      </c>
      <c r="Z887" s="5">
        <v>0.2</v>
      </c>
      <c r="AA887" s="5">
        <v>0</v>
      </c>
      <c r="AB887" s="5">
        <v>1.315789E-2</v>
      </c>
      <c r="AC887" s="5">
        <v>0.56169999999999998</v>
      </c>
      <c r="AD887" s="40">
        <v>806118.42105263157</v>
      </c>
      <c r="AE887" s="19">
        <v>0.84811320000000001</v>
      </c>
      <c r="AF887" s="5">
        <v>0</v>
      </c>
      <c r="AG887" s="5">
        <v>0</v>
      </c>
      <c r="AH887" s="32">
        <v>0</v>
      </c>
      <c r="AI887" s="32">
        <v>0</v>
      </c>
      <c r="AJ887" s="32">
        <v>0</v>
      </c>
      <c r="AK887" s="16"/>
      <c r="AL887" s="34">
        <f t="shared" si="585"/>
        <v>-0.10276923786359379</v>
      </c>
      <c r="AM887" s="34">
        <f t="shared" si="586"/>
        <v>0.98884912590719454</v>
      </c>
      <c r="AN887" s="34">
        <f t="shared" si="587"/>
        <v>0.22281996634061751</v>
      </c>
      <c r="AO887" s="34">
        <f t="shared" si="588"/>
        <v>-1.1785743088013869</v>
      </c>
      <c r="AP887" s="34">
        <f t="shared" si="589"/>
        <v>-8.7828130947624872E-2</v>
      </c>
      <c r="AQ887" s="34" t="str">
        <f t="shared" si="590"/>
        <v/>
      </c>
      <c r="AR887" s="34">
        <f t="shared" si="591"/>
        <v>-0.41892969387865625</v>
      </c>
      <c r="AS887" s="34">
        <f t="shared" si="592"/>
        <v>-0.95991233330143277</v>
      </c>
      <c r="AT887" s="34">
        <f t="shared" si="593"/>
        <v>0.3769193009580219</v>
      </c>
      <c r="AU887" s="34">
        <f t="shared" si="594"/>
        <v>-0.15039194987245633</v>
      </c>
      <c r="AV887" s="34">
        <f t="shared" si="595"/>
        <v>-0.45507231522653147</v>
      </c>
      <c r="AW887" s="34">
        <f t="shared" si="596"/>
        <v>0.33777435636221326</v>
      </c>
      <c r="AX887" s="34">
        <f t="shared" si="597"/>
        <v>5.3798765203727339E-2</v>
      </c>
      <c r="AY887" s="34">
        <f t="shared" si="598"/>
        <v>0.27794735869363801</v>
      </c>
      <c r="AZ887" s="34">
        <f t="shared" si="599"/>
        <v>-0.78058175513077055</v>
      </c>
      <c r="BA887" s="34">
        <f t="shared" si="600"/>
        <v>0.14296658968673581</v>
      </c>
      <c r="BB887" s="34">
        <f t="shared" si="601"/>
        <v>-1.236091895745594</v>
      </c>
      <c r="BC887" s="34">
        <f t="shared" si="602"/>
        <v>-1.806169216494752</v>
      </c>
      <c r="BD887" s="34">
        <f t="shared" si="603"/>
        <v>-1.2125189627340192</v>
      </c>
      <c r="BE887" s="34">
        <f t="shared" si="604"/>
        <v>0.76416025644357455</v>
      </c>
      <c r="BF887" s="34">
        <f t="shared" si="605"/>
        <v>0.984768243588379</v>
      </c>
      <c r="BG887" s="34">
        <f t="shared" si="606"/>
        <v>-0.258133953880894</v>
      </c>
      <c r="BH887" s="34">
        <f t="shared" si="607"/>
        <v>0.21292369189773092</v>
      </c>
      <c r="BI887" s="19">
        <f t="shared" si="614"/>
        <v>0.18289327801367666</v>
      </c>
      <c r="BJ887" s="19">
        <f t="shared" si="615"/>
        <v>-0.22205748790568522</v>
      </c>
      <c r="BK887" s="19">
        <f t="shared" si="616"/>
        <v>-0.95628359588659284</v>
      </c>
      <c r="BL887" s="19">
        <f t="shared" si="617"/>
        <v>0.13707503154721407</v>
      </c>
      <c r="BM887" s="19">
        <f t="shared" si="618"/>
        <v>-0.48357968118470018</v>
      </c>
      <c r="BN887" s="19">
        <f t="shared" si="619"/>
        <v>6.8772901117816421E-2</v>
      </c>
      <c r="BO887" s="19">
        <f t="shared" si="620"/>
        <v>-0.54046056918998142</v>
      </c>
      <c r="BP887" s="19">
        <f t="shared" si="621"/>
        <v>-2.4485236329933227E-2</v>
      </c>
      <c r="BQ887" s="19">
        <f t="shared" si="622"/>
        <v>0.3866487881394744</v>
      </c>
      <c r="BR887" s="19">
        <f t="shared" si="623"/>
        <v>-2.7651944350283269E-2</v>
      </c>
      <c r="BS887" s="19">
        <f t="shared" si="624"/>
        <v>0.12936727090925837</v>
      </c>
      <c r="BT887" s="19">
        <f>IF(AND('[1]Ponderación por derecho'!$B$13&lt;&gt;1,'[1]Ponderación por derecho'!$B$13&lt;&gt;0),"Error ponderación",IFERROR(IF(SUM($BI$1126:$BS$1126)=0,0,SUMPRODUCT($BI$1126:$BS$1126,BI887:BS887)),""))</f>
        <v>-0.29400991184078284</v>
      </c>
      <c r="BU887" s="34">
        <f t="shared" si="625"/>
        <v>-0.29188129731417412</v>
      </c>
      <c r="BV887" s="16">
        <f t="shared" si="626"/>
        <v>0</v>
      </c>
      <c r="BW887" s="34">
        <f t="shared" si="608"/>
        <v>0.71411393184893646</v>
      </c>
      <c r="BX887" s="34">
        <f t="shared" si="609"/>
        <v>-4.164612479887613E-3</v>
      </c>
      <c r="BY887" s="34">
        <f t="shared" si="627"/>
        <v>0.73585719375712888</v>
      </c>
      <c r="BZ887" s="34">
        <f t="shared" si="628"/>
        <v>-0.48193550437539256</v>
      </c>
      <c r="CA887" s="19">
        <f t="shared" si="610"/>
        <v>-0.36723876897352448</v>
      </c>
      <c r="CB887" s="16"/>
      <c r="CC887" s="5">
        <f t="shared" si="611"/>
        <v>68324</v>
      </c>
      <c r="CD887" s="6">
        <f t="shared" si="612"/>
        <v>1.1114468200482777E-5</v>
      </c>
      <c r="CE887" s="19">
        <f t="shared" si="629"/>
        <v>0.49361594427383387</v>
      </c>
      <c r="CF887" s="4">
        <f t="shared" si="613"/>
        <v>5.4862787158828051E-6</v>
      </c>
      <c r="CG887" s="3">
        <f>IF('Ponderación por derecho'!$D$20="Error ponderación","",CF887/$CF$1127)</f>
        <v>3.6857734085576535E-6</v>
      </c>
      <c r="CH887" s="39"/>
    </row>
    <row r="888" spans="1:86" ht="18.95" customHeight="1">
      <c r="A888" s="7">
        <v>68327</v>
      </c>
      <c r="B888" s="7" t="s">
        <v>199</v>
      </c>
      <c r="C888" s="7" t="s">
        <v>241</v>
      </c>
      <c r="D888" s="5">
        <v>0</v>
      </c>
      <c r="E888" s="5">
        <v>174</v>
      </c>
      <c r="F888" s="5">
        <v>63.502690000000001</v>
      </c>
      <c r="G888" s="5">
        <v>57.346640000000001</v>
      </c>
      <c r="H888" s="5">
        <v>70.146929999999998</v>
      </c>
      <c r="I888" s="5">
        <v>7.7575500000000002</v>
      </c>
      <c r="J888" s="5">
        <v>16.720279999999999</v>
      </c>
      <c r="K888" s="85"/>
      <c r="L888" s="85">
        <v>1.9598999999999998E-2</v>
      </c>
      <c r="M888" s="85">
        <v>6.7700999999999997E-2</v>
      </c>
      <c r="N888" s="85">
        <v>0</v>
      </c>
      <c r="O888" s="85">
        <v>2.5580599999999998E-2</v>
      </c>
      <c r="P888" s="85">
        <v>6.0230899999999997E-2</v>
      </c>
      <c r="Q888" s="85">
        <v>6.6918000000000004E-3</v>
      </c>
      <c r="R888" s="85">
        <v>2.6389E-3</v>
      </c>
      <c r="S888" s="85">
        <v>0</v>
      </c>
      <c r="T888" s="5">
        <v>0.80645160000000005</v>
      </c>
      <c r="U888" s="5">
        <v>0.2451613</v>
      </c>
      <c r="V888" s="5">
        <v>0.81290320000000005</v>
      </c>
      <c r="W888" s="5">
        <v>0.56774190000000002</v>
      </c>
      <c r="X888" s="5">
        <v>0.69677420000000001</v>
      </c>
      <c r="Y888" s="5">
        <v>0.94193550000000004</v>
      </c>
      <c r="Z888" s="5">
        <v>0.2419355</v>
      </c>
      <c r="AA888" s="5">
        <v>0</v>
      </c>
      <c r="AB888" s="5">
        <v>0</v>
      </c>
      <c r="AC888" s="5">
        <v>0.58099999999999996</v>
      </c>
      <c r="AD888" s="40">
        <v>398862.06896551722</v>
      </c>
      <c r="AE888" s="19">
        <v>0.84811320000000001</v>
      </c>
      <c r="AF888" s="5">
        <v>0</v>
      </c>
      <c r="AG888" s="5">
        <v>0</v>
      </c>
      <c r="AH888" s="32">
        <v>0</v>
      </c>
      <c r="AI888" s="32">
        <v>0</v>
      </c>
      <c r="AJ888" s="32">
        <v>0</v>
      </c>
      <c r="AK888" s="16"/>
      <c r="AL888" s="34">
        <f t="shared" si="585"/>
        <v>-0.36343156926961034</v>
      </c>
      <c r="AM888" s="34">
        <f t="shared" si="586"/>
        <v>0.11328375450820018</v>
      </c>
      <c r="AN888" s="34">
        <f t="shared" si="587"/>
        <v>-0.51221906093531722</v>
      </c>
      <c r="AO888" s="34">
        <f t="shared" si="588"/>
        <v>-1.0659794126886879</v>
      </c>
      <c r="AP888" s="34">
        <f t="shared" si="589"/>
        <v>-0.61387547433610135</v>
      </c>
      <c r="AQ888" s="34" t="str">
        <f t="shared" si="590"/>
        <v/>
      </c>
      <c r="AR888" s="34">
        <f t="shared" si="591"/>
        <v>7.6800567227802236E-2</v>
      </c>
      <c r="AS888" s="34">
        <f t="shared" si="592"/>
        <v>9.3457076625214477E-2</v>
      </c>
      <c r="AT888" s="34">
        <f t="shared" si="593"/>
        <v>-0.15074875333706975</v>
      </c>
      <c r="AU888" s="34">
        <f t="shared" si="594"/>
        <v>0.21992986227815522</v>
      </c>
      <c r="AV888" s="34">
        <f t="shared" si="595"/>
        <v>0.80949680059941487</v>
      </c>
      <c r="AW888" s="34">
        <f t="shared" si="596"/>
        <v>-0.22417980225465423</v>
      </c>
      <c r="AX888" s="34">
        <f t="shared" si="597"/>
        <v>-0.11773323742839928</v>
      </c>
      <c r="AY888" s="34">
        <f t="shared" si="598"/>
        <v>-0.21011422768154267</v>
      </c>
      <c r="AZ888" s="34">
        <f t="shared" si="599"/>
        <v>-2.3546427400353247</v>
      </c>
      <c r="BA888" s="34">
        <f t="shared" si="600"/>
        <v>0.3765452433816468</v>
      </c>
      <c r="BB888" s="34">
        <f t="shared" si="601"/>
        <v>0.30686269787974524</v>
      </c>
      <c r="BC888" s="34">
        <f t="shared" si="602"/>
        <v>-0.7212289121972546</v>
      </c>
      <c r="BD888" s="34">
        <f t="shared" si="603"/>
        <v>-1.3216736888077933</v>
      </c>
      <c r="BE888" s="34">
        <f t="shared" si="604"/>
        <v>1.2254748202770005</v>
      </c>
      <c r="BF888" s="34">
        <f t="shared" si="605"/>
        <v>1.4043178216391401</v>
      </c>
      <c r="BG888" s="34">
        <f t="shared" si="606"/>
        <v>-0.258133953880894</v>
      </c>
      <c r="BH888" s="34">
        <f t="shared" si="607"/>
        <v>-0.11506432621005545</v>
      </c>
      <c r="BI888" s="19">
        <f t="shared" si="614"/>
        <v>-6.7836908776835209E-2</v>
      </c>
      <c r="BJ888" s="19">
        <f t="shared" si="615"/>
        <v>0.16564900653858255</v>
      </c>
      <c r="BK888" s="19">
        <f t="shared" si="616"/>
        <v>-0.33040113494721685</v>
      </c>
      <c r="BL888" s="19">
        <f t="shared" si="617"/>
        <v>-0.25709016130334006</v>
      </c>
      <c r="BM888" s="19">
        <f t="shared" si="618"/>
        <v>-0.57187310028857985</v>
      </c>
      <c r="BN888" s="19">
        <f t="shared" si="619"/>
        <v>0.5571800172022684</v>
      </c>
      <c r="BO888" s="19">
        <f t="shared" si="620"/>
        <v>-1.2149339849928891</v>
      </c>
      <c r="BP888" s="19">
        <f t="shared" si="621"/>
        <v>-0.24058240334900483</v>
      </c>
      <c r="BQ888" s="19">
        <f t="shared" si="622"/>
        <v>0.276924008229329</v>
      </c>
      <c r="BR888" s="19">
        <f t="shared" si="623"/>
        <v>-0.27722658361068236</v>
      </c>
      <c r="BS888" s="19">
        <f t="shared" si="624"/>
        <v>-0.22953670772040283</v>
      </c>
      <c r="BT888" s="19">
        <f>IF(AND('[1]Ponderación por derecho'!$B$13&lt;&gt;1,'[1]Ponderación por derecho'!$B$13&lt;&gt;0),"Error ponderación",IFERROR(IF(SUM($BI$1126:$BS$1126)=0,0,SUMPRODUCT($BI$1126:$BS$1126,BI888:BS888)),""))</f>
        <v>-0.40718318602804748</v>
      </c>
      <c r="BU888" s="34">
        <f t="shared" si="625"/>
        <v>-0.40622441105054286</v>
      </c>
      <c r="BV888" s="16">
        <f t="shared" si="626"/>
        <v>0</v>
      </c>
      <c r="BW888" s="34">
        <f t="shared" si="608"/>
        <v>0.99348688221416259</v>
      </c>
      <c r="BX888" s="34">
        <f t="shared" si="609"/>
        <v>-2.7093857465302542E-2</v>
      </c>
      <c r="BY888" s="34">
        <f t="shared" si="627"/>
        <v>0.73585719375712888</v>
      </c>
      <c r="BZ888" s="34">
        <f t="shared" si="628"/>
        <v>-0.56741673950199634</v>
      </c>
      <c r="CA888" s="19">
        <f t="shared" si="610"/>
        <v>-0.43221161478791859</v>
      </c>
      <c r="CB888" s="16"/>
      <c r="CC888" s="5">
        <f t="shared" si="611"/>
        <v>68327</v>
      </c>
      <c r="CD888" s="6">
        <f t="shared" si="612"/>
        <v>2.5446282459000044E-5</v>
      </c>
      <c r="CE888" s="19">
        <f t="shared" si="629"/>
        <v>0.38762325276518994</v>
      </c>
      <c r="CF888" s="4">
        <f t="shared" si="613"/>
        <v>9.8635707775393924E-6</v>
      </c>
      <c r="CG888" s="3">
        <f>IF('Ponderación por derecho'!$D$20="Error ponderación","",CF888/$CF$1127)</f>
        <v>6.6265111139967147E-6</v>
      </c>
      <c r="CH888" s="39"/>
    </row>
    <row r="889" spans="1:86" ht="18.95" customHeight="1">
      <c r="A889" s="7">
        <v>68344</v>
      </c>
      <c r="B889" s="7" t="s">
        <v>199</v>
      </c>
      <c r="C889" s="7" t="s">
        <v>240</v>
      </c>
      <c r="D889" s="5">
        <v>0</v>
      </c>
      <c r="E889" s="5">
        <v>421</v>
      </c>
      <c r="F889" s="5">
        <v>70.854699999999994</v>
      </c>
      <c r="G889" s="5">
        <v>58.500920000000001</v>
      </c>
      <c r="H889" s="5">
        <v>71.755030000000005</v>
      </c>
      <c r="I889" s="5">
        <v>12.888479999999999</v>
      </c>
      <c r="J889" s="5">
        <v>20.987200000000001</v>
      </c>
      <c r="K889" s="85"/>
      <c r="L889" s="85">
        <v>6.9716999999999999E-3</v>
      </c>
      <c r="M889" s="85">
        <v>3.9610399999999997E-2</v>
      </c>
      <c r="N889" s="85">
        <v>0</v>
      </c>
      <c r="O889" s="85">
        <v>1.6412199999999998E-2</v>
      </c>
      <c r="P889" s="85">
        <v>1.45819E-2</v>
      </c>
      <c r="Q889" s="85">
        <v>1.7826700000000001E-2</v>
      </c>
      <c r="R889" s="85">
        <v>7.8664000000000008E-3</v>
      </c>
      <c r="S889" s="85">
        <v>1.4549000000000001E-3</v>
      </c>
      <c r="T889" s="5"/>
      <c r="U889" s="5">
        <v>0.21485409999999999</v>
      </c>
      <c r="V889" s="5">
        <v>0.79575600000000002</v>
      </c>
      <c r="W889" s="5">
        <v>0.54376659999999999</v>
      </c>
      <c r="X889" s="5">
        <v>0.60212200000000005</v>
      </c>
      <c r="Y889" s="5">
        <v>0.83554379999999995</v>
      </c>
      <c r="Z889" s="5">
        <v>6.7484699999999995E-2</v>
      </c>
      <c r="AA889" s="5">
        <v>5.93824E-3</v>
      </c>
      <c r="AB889" s="5">
        <v>0</v>
      </c>
      <c r="AC889" s="5">
        <v>0.49270000000000003</v>
      </c>
      <c r="AD889" s="40">
        <v>902273.15914489306</v>
      </c>
      <c r="AE889" s="19">
        <v>0.75377360000000004</v>
      </c>
      <c r="AF889" s="5">
        <v>0</v>
      </c>
      <c r="AG889" s="5">
        <v>0</v>
      </c>
      <c r="AH889" s="32">
        <v>0</v>
      </c>
      <c r="AI889" s="32">
        <v>0</v>
      </c>
      <c r="AJ889" s="32">
        <v>0</v>
      </c>
      <c r="AK889" s="16"/>
      <c r="AL889" s="34">
        <f t="shared" si="585"/>
        <v>8.5356428135713924E-2</v>
      </c>
      <c r="AM889" s="34">
        <f t="shared" si="586"/>
        <v>0.22923224176472742</v>
      </c>
      <c r="AN889" s="34">
        <f t="shared" si="587"/>
        <v>-0.31885513773631119</v>
      </c>
      <c r="AO889" s="34">
        <f t="shared" si="588"/>
        <v>-0.60801579005867867</v>
      </c>
      <c r="AP889" s="34">
        <f t="shared" si="589"/>
        <v>-0.29159560676691609</v>
      </c>
      <c r="AQ889" s="34" t="str">
        <f t="shared" si="590"/>
        <v/>
      </c>
      <c r="AR889" s="34">
        <f t="shared" si="591"/>
        <v>-0.36512441007984159</v>
      </c>
      <c r="AS889" s="34">
        <f t="shared" si="592"/>
        <v>-0.34360853165952987</v>
      </c>
      <c r="AT889" s="34">
        <f t="shared" si="593"/>
        <v>-0.15074875333706975</v>
      </c>
      <c r="AU889" s="34">
        <f t="shared" si="594"/>
        <v>-1.2987419109889535E-2</v>
      </c>
      <c r="AV889" s="34">
        <f t="shared" si="595"/>
        <v>-0.29574458681957022</v>
      </c>
      <c r="AW889" s="34">
        <f t="shared" si="596"/>
        <v>8.776512823953582E-2</v>
      </c>
      <c r="AX889" s="34">
        <f t="shared" si="597"/>
        <v>4.9209632648946969E-2</v>
      </c>
      <c r="AY889" s="34">
        <f t="shared" si="598"/>
        <v>-0.15362635512140183</v>
      </c>
      <c r="AZ889" s="34" t="str">
        <f t="shared" si="599"/>
        <v/>
      </c>
      <c r="BA889" s="34">
        <f t="shared" si="600"/>
        <v>8.8461323434126465E-2</v>
      </c>
      <c r="BB889" s="34">
        <f t="shared" si="601"/>
        <v>-0.11374151633848913</v>
      </c>
      <c r="BC889" s="34">
        <f t="shared" si="602"/>
        <v>-0.98896724102697309</v>
      </c>
      <c r="BD889" s="34">
        <f t="shared" si="603"/>
        <v>-2.4560194868644825</v>
      </c>
      <c r="BE889" s="34">
        <f t="shared" si="604"/>
        <v>-0.40126496391820349</v>
      </c>
      <c r="BF889" s="34">
        <f t="shared" si="605"/>
        <v>-0.34099961896888203</v>
      </c>
      <c r="BG889" s="34">
        <f t="shared" si="606"/>
        <v>0.20604672274031099</v>
      </c>
      <c r="BH889" s="34">
        <f t="shared" si="607"/>
        <v>-0.11506432621005545</v>
      </c>
      <c r="BI889" s="19">
        <f t="shared" si="614"/>
        <v>-0.11519690715109236</v>
      </c>
      <c r="BJ889" s="19">
        <f t="shared" si="615"/>
        <v>-8.3211228217867764E-2</v>
      </c>
      <c r="BK889" s="19">
        <f t="shared" si="616"/>
        <v>-0.4157397815169297</v>
      </c>
      <c r="BL889" s="19">
        <f t="shared" si="617"/>
        <v>-3.2696162600677911E-2</v>
      </c>
      <c r="BM889" s="19">
        <f t="shared" si="618"/>
        <v>-0.92020083758042925</v>
      </c>
      <c r="BN889" s="19">
        <f t="shared" si="619"/>
        <v>-0.20388437420068661</v>
      </c>
      <c r="BO889" s="19">
        <f t="shared" si="620"/>
        <v>-0.26012533090957141</v>
      </c>
      <c r="BP889" s="19">
        <f t="shared" si="621"/>
        <v>6.728303039233044E-2</v>
      </c>
      <c r="BQ889" s="19">
        <f t="shared" si="622"/>
        <v>-0.13642318198485665</v>
      </c>
      <c r="BR889" s="19">
        <f t="shared" si="623"/>
        <v>4.5925598584874362E-2</v>
      </c>
      <c r="BS889" s="19">
        <f t="shared" si="624"/>
        <v>-6.1111417731914454E-2</v>
      </c>
      <c r="BT889" s="19">
        <f>IF(AND('[1]Ponderación por derecho'!$B$13&lt;&gt;1,'[1]Ponderación por derecho'!$B$13&lt;&gt;0),"Error ponderación",IFERROR(IF(SUM($BI$1126:$BS$1126)=0,0,SUMPRODUCT($BI$1126:$BS$1126,BI889:BS889)),""))</f>
        <v>-0.20787022335856525</v>
      </c>
      <c r="BU889" s="34">
        <f t="shared" si="625"/>
        <v>-0.20485120767446002</v>
      </c>
      <c r="BV889" s="16">
        <f t="shared" si="626"/>
        <v>0</v>
      </c>
      <c r="BW889" s="34">
        <f t="shared" si="608"/>
        <v>-0.28468055391275304</v>
      </c>
      <c r="BX889" s="34">
        <f t="shared" si="609"/>
        <v>1.2490674662369923E-3</v>
      </c>
      <c r="BY889" s="34">
        <f t="shared" si="627"/>
        <v>0.3461456464926651</v>
      </c>
      <c r="BZ889" s="34">
        <f t="shared" si="628"/>
        <v>-2.0904720015383016E-2</v>
      </c>
      <c r="CA889" s="19">
        <f t="shared" si="610"/>
        <v>-1.6817041637140429E-2</v>
      </c>
      <c r="CB889" s="16"/>
      <c r="CC889" s="5">
        <f t="shared" si="611"/>
        <v>68344</v>
      </c>
      <c r="CD889" s="6">
        <f t="shared" si="612"/>
        <v>6.1568304110569074E-5</v>
      </c>
      <c r="CE889" s="19">
        <f t="shared" si="629"/>
        <v>0.80328901856355228</v>
      </c>
      <c r="CF889" s="4">
        <f t="shared" si="613"/>
        <v>4.9457142583601356E-5</v>
      </c>
      <c r="CG889" s="3">
        <f>IF('Ponderación por derecho'!$D$20="Error ponderación","",CF889/$CF$1127)</f>
        <v>3.3226132035574141E-5</v>
      </c>
      <c r="CH889" s="39"/>
    </row>
    <row r="890" spans="1:86" ht="18.95" customHeight="1">
      <c r="A890" s="7">
        <v>68368</v>
      </c>
      <c r="B890" s="7" t="s">
        <v>199</v>
      </c>
      <c r="C890" s="7" t="s">
        <v>239</v>
      </c>
      <c r="D890" s="5">
        <v>0</v>
      </c>
      <c r="E890" s="5">
        <v>61</v>
      </c>
      <c r="F890" s="5">
        <v>67.433629999999994</v>
      </c>
      <c r="G890" s="5">
        <v>60.5</v>
      </c>
      <c r="H890" s="5">
        <v>75.55556</v>
      </c>
      <c r="I890" s="5">
        <v>10.83333</v>
      </c>
      <c r="J890" s="5">
        <v>21.355550000000001</v>
      </c>
      <c r="K890" s="85"/>
      <c r="L890" s="85">
        <v>1.4923E-3</v>
      </c>
      <c r="M890" s="85">
        <v>7.1736300000000003E-2</v>
      </c>
      <c r="N890" s="85">
        <v>6.5488099999999994E-2</v>
      </c>
      <c r="O890" s="85">
        <v>0</v>
      </c>
      <c r="P890" s="85">
        <v>2.3059699999999999E-2</v>
      </c>
      <c r="Q890" s="85">
        <v>4.2357000000000002E-3</v>
      </c>
      <c r="R890" s="85">
        <v>0</v>
      </c>
      <c r="S890" s="85">
        <v>4.99941E-2</v>
      </c>
      <c r="T890" s="5">
        <v>0.89610389999999995</v>
      </c>
      <c r="U890" s="5">
        <v>0.10389610000000001</v>
      </c>
      <c r="V890" s="5">
        <v>0.70129870000000005</v>
      </c>
      <c r="W890" s="5">
        <v>0.55844150000000004</v>
      </c>
      <c r="X890" s="5">
        <v>0.76623379999999996</v>
      </c>
      <c r="Y890" s="5">
        <v>0.89610389999999995</v>
      </c>
      <c r="Z890" s="5">
        <v>0.15</v>
      </c>
      <c r="AA890" s="5">
        <v>0</v>
      </c>
      <c r="AB890" s="5">
        <v>0</v>
      </c>
      <c r="AC890" s="5">
        <v>0.55249999999999999</v>
      </c>
      <c r="AD890" s="40">
        <v>0</v>
      </c>
      <c r="AE890" s="19" t="s">
        <v>1121</v>
      </c>
      <c r="AF890" s="5">
        <v>0</v>
      </c>
      <c r="AG890" s="5">
        <v>0</v>
      </c>
      <c r="AH890" s="32">
        <v>0</v>
      </c>
      <c r="AI890" s="32">
        <v>0</v>
      </c>
      <c r="AJ890" s="32">
        <v>0</v>
      </c>
      <c r="AK890" s="16"/>
      <c r="AL890" s="34">
        <f t="shared" si="585"/>
        <v>-0.12347559933479201</v>
      </c>
      <c r="AM890" s="34">
        <f t="shared" si="586"/>
        <v>0.43004166573878783</v>
      </c>
      <c r="AN890" s="34">
        <f t="shared" si="587"/>
        <v>0.13813472050354592</v>
      </c>
      <c r="AO890" s="34">
        <f t="shared" si="588"/>
        <v>-0.79144919083554821</v>
      </c>
      <c r="AP890" s="34">
        <f t="shared" si="589"/>
        <v>-0.26377418306571965</v>
      </c>
      <c r="AQ890" s="34" t="str">
        <f t="shared" si="590"/>
        <v/>
      </c>
      <c r="AR890" s="34">
        <f t="shared" si="591"/>
        <v>-0.55689016528162705</v>
      </c>
      <c r="AS890" s="34">
        <f t="shared" si="592"/>
        <v>0.1562428786056432</v>
      </c>
      <c r="AT890" s="34">
        <f t="shared" si="593"/>
        <v>1.3519333552931554</v>
      </c>
      <c r="AU890" s="34">
        <f t="shared" si="594"/>
        <v>-0.42992876172112682</v>
      </c>
      <c r="AV890" s="34">
        <f t="shared" si="595"/>
        <v>-9.0482359076121885E-2</v>
      </c>
      <c r="AW890" s="34">
        <f t="shared" si="596"/>
        <v>-0.29298759970113153</v>
      </c>
      <c r="AX890" s="34">
        <f t="shared" si="597"/>
        <v>-0.20200785050292994</v>
      </c>
      <c r="AY890" s="34">
        <f t="shared" si="598"/>
        <v>1.730954127228717</v>
      </c>
      <c r="AZ890" s="34">
        <f t="shared" si="599"/>
        <v>-0.79717062262127358</v>
      </c>
      <c r="BA890" s="34">
        <f t="shared" si="600"/>
        <v>-0.96624566333921302</v>
      </c>
      <c r="BB890" s="34">
        <f t="shared" si="601"/>
        <v>-2.4306876325368161</v>
      </c>
      <c r="BC890" s="34">
        <f t="shared" si="602"/>
        <v>-0.82508886612683663</v>
      </c>
      <c r="BD890" s="34">
        <f t="shared" si="603"/>
        <v>-0.48924501420014138</v>
      </c>
      <c r="BE890" s="34">
        <f t="shared" si="604"/>
        <v>0.52470505070549267</v>
      </c>
      <c r="BF890" s="34">
        <f t="shared" si="605"/>
        <v>0.48453624677093177</v>
      </c>
      <c r="BG890" s="34">
        <f t="shared" si="606"/>
        <v>-0.258133953880894</v>
      </c>
      <c r="BH890" s="34">
        <f t="shared" si="607"/>
        <v>-0.11506432621005545</v>
      </c>
      <c r="BI890" s="19">
        <f t="shared" si="614"/>
        <v>-0.41405547141783355</v>
      </c>
      <c r="BJ890" s="19">
        <f t="shared" si="615"/>
        <v>-0.85251204402655179</v>
      </c>
      <c r="BK890" s="19">
        <f t="shared" si="616"/>
        <v>-0.26410719561866181</v>
      </c>
      <c r="BL890" s="19">
        <f t="shared" si="617"/>
        <v>0.61422887797918169</v>
      </c>
      <c r="BM890" s="19">
        <f t="shared" si="618"/>
        <v>-0.394315986328996</v>
      </c>
      <c r="BN890" s="19">
        <f t="shared" si="619"/>
        <v>0.10358236409819292</v>
      </c>
      <c r="BO890" s="19">
        <f t="shared" si="620"/>
        <v>-0.62720247105265114</v>
      </c>
      <c r="BP890" s="19">
        <f t="shared" si="621"/>
        <v>-0.16274172491886096</v>
      </c>
      <c r="BQ890" s="19">
        <f t="shared" si="622"/>
        <v>0.69733825822161888</v>
      </c>
      <c r="BR890" s="19">
        <f t="shared" si="623"/>
        <v>0.44978152467101035</v>
      </c>
      <c r="BS890" s="19">
        <f t="shared" si="624"/>
        <v>0.49747140056128986</v>
      </c>
      <c r="BT890" s="19">
        <f>IF(AND('[1]Ponderación por derecho'!$B$13&lt;&gt;1,'[1]Ponderación por derecho'!$B$13&lt;&gt;0),"Error ponderación",IFERROR(IF(SUM($BI$1126:$BS$1126)=0,0,SUMPRODUCT($BI$1126:$BS$1126,BI890:BS890)),""))</f>
        <v>-0.45302893510217807</v>
      </c>
      <c r="BU890" s="34">
        <f t="shared" si="625"/>
        <v>-0.45254405443240969</v>
      </c>
      <c r="BV890" s="16">
        <f t="shared" si="626"/>
        <v>0</v>
      </c>
      <c r="BW890" s="34">
        <f t="shared" si="608"/>
        <v>0.58094133374737789</v>
      </c>
      <c r="BX890" s="34">
        <f t="shared" si="609"/>
        <v>-4.9550489627895586E-2</v>
      </c>
      <c r="BY890" s="34" t="str">
        <f t="shared" si="627"/>
        <v/>
      </c>
      <c r="BZ890" s="34">
        <f t="shared" si="628"/>
        <v>-0.26569542205974117</v>
      </c>
      <c r="CA890" s="19">
        <f t="shared" si="610"/>
        <v>-0.20287832768628689</v>
      </c>
      <c r="CB890" s="16"/>
      <c r="CC890" s="5">
        <f t="shared" si="611"/>
        <v>68368</v>
      </c>
      <c r="CD890" s="6">
        <f t="shared" si="612"/>
        <v>8.9208231609138075E-6</v>
      </c>
      <c r="CE890" s="19">
        <f t="shared" si="629"/>
        <v>0.48448707467694463</v>
      </c>
      <c r="CF890" s="4">
        <f t="shared" si="613"/>
        <v>4.3220235169414649E-6</v>
      </c>
      <c r="CG890" s="3">
        <f>IF('Ponderación por derecho'!$D$20="Error ponderación","",CF890/$CF$1127)</f>
        <v>2.9036073766697724E-6</v>
      </c>
      <c r="CH890" s="39"/>
    </row>
    <row r="891" spans="1:86" ht="15">
      <c r="A891" s="7">
        <v>68370</v>
      </c>
      <c r="B891" s="7" t="s">
        <v>199</v>
      </c>
      <c r="C891" s="7" t="s">
        <v>238</v>
      </c>
      <c r="D891" s="5">
        <v>0</v>
      </c>
      <c r="E891" s="5">
        <v>8</v>
      </c>
      <c r="F891" s="5">
        <v>72.109440000000006</v>
      </c>
      <c r="G891" s="5">
        <v>69.213970000000003</v>
      </c>
      <c r="H891" s="5">
        <v>63.100439999999999</v>
      </c>
      <c r="I891" s="5">
        <v>5.24017</v>
      </c>
      <c r="J891" s="5">
        <v>32.401739999999997</v>
      </c>
      <c r="K891" s="85">
        <v>0</v>
      </c>
      <c r="L891" s="85">
        <v>0</v>
      </c>
      <c r="M891" s="85">
        <v>0</v>
      </c>
      <c r="N891" s="85">
        <v>0</v>
      </c>
      <c r="O891" s="85">
        <v>0</v>
      </c>
      <c r="P891" s="85">
        <v>4.0790100000000003E-2</v>
      </c>
      <c r="Q891" s="85">
        <v>0</v>
      </c>
      <c r="R891" s="85">
        <v>0.57397160000000003</v>
      </c>
      <c r="S891" s="85">
        <v>0.3112724</v>
      </c>
      <c r="T891" s="5">
        <v>0.92857140000000005</v>
      </c>
      <c r="U891" s="5">
        <v>0.42857139999999999</v>
      </c>
      <c r="V891" s="5">
        <v>0.85714290000000004</v>
      </c>
      <c r="W891" s="5">
        <v>0.85714290000000004</v>
      </c>
      <c r="X891" s="5">
        <v>0.71428570000000002</v>
      </c>
      <c r="Y891" s="5"/>
      <c r="Z891" s="5">
        <v>0</v>
      </c>
      <c r="AA891" s="5">
        <v>0</v>
      </c>
      <c r="AB891" s="5">
        <v>0</v>
      </c>
      <c r="AC891" s="5">
        <v>0.54810000000000003</v>
      </c>
      <c r="AD891" s="40">
        <v>0</v>
      </c>
      <c r="AE891" s="19">
        <v>0.75377360000000004</v>
      </c>
      <c r="AF891" s="5">
        <v>0</v>
      </c>
      <c r="AG891" s="5">
        <v>0</v>
      </c>
      <c r="AH891" s="32">
        <v>0</v>
      </c>
      <c r="AI891" s="32">
        <v>0</v>
      </c>
      <c r="AJ891" s="32">
        <v>1</v>
      </c>
      <c r="AK891" s="16"/>
      <c r="AL891" s="34">
        <f t="shared" si="585"/>
        <v>0.16194939412247983</v>
      </c>
      <c r="AM891" s="34">
        <f t="shared" si="586"/>
        <v>1.305367963949587</v>
      </c>
      <c r="AN891" s="34">
        <f t="shared" si="587"/>
        <v>-1.3595152186261064</v>
      </c>
      <c r="AO891" s="34">
        <f t="shared" si="588"/>
        <v>-1.2906693742232116</v>
      </c>
      <c r="AP891" s="34">
        <f t="shared" si="589"/>
        <v>0.57054299427626354</v>
      </c>
      <c r="AQ891" s="34">
        <f t="shared" si="590"/>
        <v>-0.3929029539360685</v>
      </c>
      <c r="AR891" s="34">
        <f t="shared" si="591"/>
        <v>-0.60911705809610017</v>
      </c>
      <c r="AS891" s="34">
        <f t="shared" si="592"/>
        <v>-0.95991233330143277</v>
      </c>
      <c r="AT891" s="34">
        <f t="shared" si="593"/>
        <v>-0.15074875333706975</v>
      </c>
      <c r="AU891" s="34">
        <f t="shared" si="594"/>
        <v>-0.42992876172112682</v>
      </c>
      <c r="AV891" s="34">
        <f t="shared" si="595"/>
        <v>0.33880134693044078</v>
      </c>
      <c r="AW891" s="34">
        <f t="shared" si="596"/>
        <v>-0.41165100414070804</v>
      </c>
      <c r="AX891" s="34">
        <f t="shared" si="597"/>
        <v>18.128066993473453</v>
      </c>
      <c r="AY891" s="34">
        <f t="shared" si="598"/>
        <v>11.875331962908314</v>
      </c>
      <c r="AZ891" s="34">
        <f t="shared" si="599"/>
        <v>-0.23313349281935095</v>
      </c>
      <c r="BA891" s="34">
        <f t="shared" si="600"/>
        <v>2.1199428705450498</v>
      </c>
      <c r="BB891" s="34">
        <f t="shared" si="601"/>
        <v>1.3920197063563706</v>
      </c>
      <c r="BC891" s="34">
        <f t="shared" si="602"/>
        <v>2.5105863352302755</v>
      </c>
      <c r="BD891" s="34">
        <f t="shared" si="603"/>
        <v>-1.1118096133539768</v>
      </c>
      <c r="BE891" s="34" t="str">
        <f t="shared" si="604"/>
        <v/>
      </c>
      <c r="BF891" s="34">
        <f t="shared" si="605"/>
        <v>-1.0161597436814094</v>
      </c>
      <c r="BG891" s="34">
        <f t="shared" si="606"/>
        <v>-0.258133953880894</v>
      </c>
      <c r="BH891" s="34">
        <f t="shared" si="607"/>
        <v>-0.11506432621005545</v>
      </c>
      <c r="BI891" s="19">
        <f t="shared" si="614"/>
        <v>0.12250823266095834</v>
      </c>
      <c r="BJ891" s="19">
        <f t="shared" si="615"/>
        <v>0.69609020406995248</v>
      </c>
      <c r="BK891" s="19">
        <f t="shared" si="616"/>
        <v>0.57087446535044084</v>
      </c>
      <c r="BL891" s="19">
        <f t="shared" si="617"/>
        <v>5.600320392705041E-3</v>
      </c>
      <c r="BM891" s="19">
        <f t="shared" si="618"/>
        <v>-0.32373179359961335</v>
      </c>
      <c r="BN891" s="19">
        <f t="shared" si="619"/>
        <v>0.25037537052646031</v>
      </c>
      <c r="BO891" s="19">
        <f t="shared" si="620"/>
        <v>-0.64515129039442354</v>
      </c>
      <c r="BP891" s="19">
        <f t="shared" si="621"/>
        <v>9.1450081937979668</v>
      </c>
      <c r="BQ891" s="19">
        <f t="shared" si="622"/>
        <v>3.6737072044497947</v>
      </c>
      <c r="BR891" s="19">
        <f t="shared" si="623"/>
        <v>3.9263824677166332</v>
      </c>
      <c r="BS891" s="19">
        <f t="shared" si="624"/>
        <v>3.9740723436069132</v>
      </c>
      <c r="BT891" s="19">
        <f>IF(AND('[1]Ponderación por derecho'!$B$13&lt;&gt;1,'[1]Ponderación por derecho'!$B$13&lt;&gt;0),"Error ponderación",IFERROR(IF(SUM($BI$1126:$BS$1126)=0,0,SUMPRODUCT($BI$1126:$BS$1126,BI891:BS891)),""))</f>
        <v>-0.10824499322528319</v>
      </c>
      <c r="BU891" s="34">
        <f t="shared" si="625"/>
        <v>-0.10419618022254892</v>
      </c>
      <c r="BV891" s="16">
        <f t="shared" si="626"/>
        <v>0</v>
      </c>
      <c r="BW891" s="34">
        <f t="shared" si="608"/>
        <v>0.51725009117706788</v>
      </c>
      <c r="BX891" s="34">
        <f t="shared" si="609"/>
        <v>-4.9550489627895586E-2</v>
      </c>
      <c r="BY891" s="34">
        <f t="shared" si="627"/>
        <v>0.3461456464926651</v>
      </c>
      <c r="BZ891" s="34">
        <f t="shared" si="628"/>
        <v>-0.27128174934727917</v>
      </c>
      <c r="CA891" s="19">
        <f t="shared" si="610"/>
        <v>-0.20712440088567832</v>
      </c>
      <c r="CB891" s="16"/>
      <c r="CC891" s="5">
        <f t="shared" si="611"/>
        <v>68370</v>
      </c>
      <c r="CD891" s="6">
        <f t="shared" si="612"/>
        <v>1.1699440211034502E-6</v>
      </c>
      <c r="CE891" s="19">
        <f t="shared" si="629"/>
        <v>0.95848031479091367</v>
      </c>
      <c r="CF891" s="4">
        <f t="shared" si="613"/>
        <v>1.1213683136349822E-6</v>
      </c>
      <c r="CG891" s="3">
        <f>IF('Ponderación por derecho'!$D$20="Error ponderación","",CF891/$CF$1127)</f>
        <v>7.5335390811071678E-7</v>
      </c>
      <c r="CH891" s="39"/>
    </row>
    <row r="892" spans="1:86" ht="18.95" customHeight="1">
      <c r="A892" s="7">
        <v>68377</v>
      </c>
      <c r="B892" s="7" t="s">
        <v>199</v>
      </c>
      <c r="C892" s="7" t="s">
        <v>237</v>
      </c>
      <c r="D892" s="5">
        <v>0</v>
      </c>
      <c r="E892" s="5">
        <v>418</v>
      </c>
      <c r="F892" s="5">
        <v>74.58596</v>
      </c>
      <c r="G892" s="5">
        <v>56.263919999999999</v>
      </c>
      <c r="H892" s="5">
        <v>73.273939999999996</v>
      </c>
      <c r="I892" s="5">
        <v>23.35746</v>
      </c>
      <c r="J892" s="5">
        <v>21.280619999999999</v>
      </c>
      <c r="K892" s="85">
        <v>1.0273300000000001E-2</v>
      </c>
      <c r="L892" s="85">
        <v>4.2239000000000001E-3</v>
      </c>
      <c r="M892" s="85">
        <v>2.8448399999999999E-2</v>
      </c>
      <c r="N892" s="85">
        <v>2.3892000000000002E-3</v>
      </c>
      <c r="O892" s="85">
        <v>2.3545099999999999E-2</v>
      </c>
      <c r="P892" s="85">
        <v>2.5833999999999999E-2</v>
      </c>
      <c r="Q892" s="85">
        <v>3.1245800000000001E-2</v>
      </c>
      <c r="R892" s="85">
        <v>1.8392E-3</v>
      </c>
      <c r="S892" s="85">
        <v>1.6643999999999999E-3</v>
      </c>
      <c r="T892" s="5">
        <v>0.98695650000000001</v>
      </c>
      <c r="U892" s="5">
        <v>0.126087</v>
      </c>
      <c r="V892" s="5">
        <v>0.83913040000000005</v>
      </c>
      <c r="W892" s="5">
        <v>0.65217389999999997</v>
      </c>
      <c r="X892" s="5">
        <v>0.72173920000000003</v>
      </c>
      <c r="Y892" s="5">
        <v>0.86521740000000003</v>
      </c>
      <c r="Z892" s="5">
        <v>0.19130430000000001</v>
      </c>
      <c r="AA892" s="5">
        <v>3.58852E-3</v>
      </c>
      <c r="AB892" s="5">
        <v>0</v>
      </c>
      <c r="AC892" s="5">
        <v>0.47449999999999998</v>
      </c>
      <c r="AD892" s="40">
        <v>54358.851674641148</v>
      </c>
      <c r="AE892" s="19">
        <v>0.84811320000000001</v>
      </c>
      <c r="AF892" s="5">
        <v>0</v>
      </c>
      <c r="AG892" s="5">
        <v>0</v>
      </c>
      <c r="AH892" s="32">
        <v>0</v>
      </c>
      <c r="AI892" s="32">
        <v>0</v>
      </c>
      <c r="AJ892" s="32">
        <v>0</v>
      </c>
      <c r="AK892" s="16"/>
      <c r="AL892" s="34">
        <f t="shared" si="585"/>
        <v>0.31312335217398302</v>
      </c>
      <c r="AM892" s="34">
        <f t="shared" si="586"/>
        <v>4.5235350446493783E-3</v>
      </c>
      <c r="AN892" s="34">
        <f t="shared" si="587"/>
        <v>-0.13621575176143447</v>
      </c>
      <c r="AO892" s="34">
        <f t="shared" si="588"/>
        <v>0.32639805032525065</v>
      </c>
      <c r="AP892" s="34">
        <f t="shared" si="589"/>
        <v>-0.26943363542877297</v>
      </c>
      <c r="AQ892" s="34">
        <f t="shared" si="590"/>
        <v>-0.10229154200856642</v>
      </c>
      <c r="AR892" s="34">
        <f t="shared" si="591"/>
        <v>-0.46129076810142539</v>
      </c>
      <c r="AS892" s="34">
        <f t="shared" si="592"/>
        <v>-0.51727966434001071</v>
      </c>
      <c r="AT892" s="34">
        <f t="shared" si="593"/>
        <v>-9.5926455943507641E-2</v>
      </c>
      <c r="AU892" s="34">
        <f t="shared" si="594"/>
        <v>0.1682192992284012</v>
      </c>
      <c r="AV892" s="34">
        <f t="shared" si="595"/>
        <v>-2.3311748961628881E-2</v>
      </c>
      <c r="AW892" s="34">
        <f t="shared" si="596"/>
        <v>0.463702066765664</v>
      </c>
      <c r="AX892" s="34">
        <f t="shared" si="597"/>
        <v>-0.14327206348308197</v>
      </c>
      <c r="AY892" s="34">
        <f t="shared" si="598"/>
        <v>-0.1454923188980535</v>
      </c>
      <c r="AZ892" s="34">
        <f t="shared" si="599"/>
        <v>0.7811535396653837</v>
      </c>
      <c r="BA892" s="34">
        <f t="shared" si="600"/>
        <v>-0.75531091980752985</v>
      </c>
      <c r="BB892" s="34">
        <f t="shared" si="601"/>
        <v>0.95019052091466993</v>
      </c>
      <c r="BC892" s="34">
        <f t="shared" si="602"/>
        <v>0.22164490292709202</v>
      </c>
      <c r="BD892" s="34">
        <f t="shared" si="603"/>
        <v>-1.0224842051139618</v>
      </c>
      <c r="BE892" s="34">
        <f t="shared" si="604"/>
        <v>5.2447361952093645E-2</v>
      </c>
      <c r="BF892" s="34">
        <f t="shared" si="605"/>
        <v>0.89777089609386951</v>
      </c>
      <c r="BG892" s="34">
        <f t="shared" si="606"/>
        <v>2.2373678291050306E-2</v>
      </c>
      <c r="BH892" s="34">
        <f t="shared" si="607"/>
        <v>-0.11506432621005545</v>
      </c>
      <c r="BI892" s="19">
        <f t="shared" si="614"/>
        <v>-0.33127273785917694</v>
      </c>
      <c r="BJ892" s="19">
        <f t="shared" si="615"/>
        <v>0.16447442928596465</v>
      </c>
      <c r="BK892" s="19">
        <f t="shared" si="616"/>
        <v>5.8295302536881073E-3</v>
      </c>
      <c r="BL892" s="19">
        <f t="shared" si="617"/>
        <v>0.10859844811523769</v>
      </c>
      <c r="BM892" s="19">
        <f t="shared" si="618"/>
        <v>-0.37456618043811113</v>
      </c>
      <c r="BN892" s="19">
        <f t="shared" si="619"/>
        <v>0.11408632172148259</v>
      </c>
      <c r="BO892" s="19">
        <f t="shared" si="620"/>
        <v>0.52375121891876608</v>
      </c>
      <c r="BP892" s="19">
        <f t="shared" si="621"/>
        <v>8.4925644345450524E-2</v>
      </c>
      <c r="BQ892" s="19">
        <f t="shared" si="622"/>
        <v>0.35513397645659966</v>
      </c>
      <c r="BR892" s="19">
        <f t="shared" si="623"/>
        <v>6.3334903855659944E-2</v>
      </c>
      <c r="BS892" s="19">
        <f t="shared" si="624"/>
        <v>1.7522235688624686E-2</v>
      </c>
      <c r="BT892" s="19">
        <f>IF(AND('[1]Ponderación por derecho'!$B$13&lt;&gt;1,'[1]Ponderación por derecho'!$B$13&lt;&gt;0),"Error ponderación",IFERROR(IF(SUM($BI$1126:$BS$1126)=0,0,SUMPRODUCT($BI$1126:$BS$1126,BI892:BS892)),""))</f>
        <v>0.32899639183302076</v>
      </c>
      <c r="BU892" s="34">
        <f t="shared" si="625"/>
        <v>0.33756484313746127</v>
      </c>
      <c r="BV892" s="16">
        <f t="shared" si="626"/>
        <v>0</v>
      </c>
      <c r="BW892" s="34">
        <f t="shared" si="608"/>
        <v>-0.54813069363540246</v>
      </c>
      <c r="BX892" s="34">
        <f t="shared" si="609"/>
        <v>-4.6489991195431443E-2</v>
      </c>
      <c r="BY892" s="34">
        <f t="shared" si="627"/>
        <v>0.73585719375712888</v>
      </c>
      <c r="BZ892" s="34">
        <f t="shared" si="628"/>
        <v>-4.7078836308765006E-2</v>
      </c>
      <c r="CA892" s="19">
        <f t="shared" si="610"/>
        <v>-3.6711546199916213E-2</v>
      </c>
      <c r="CB892" s="16"/>
      <c r="CC892" s="5">
        <f t="shared" si="611"/>
        <v>68377</v>
      </c>
      <c r="CD892" s="6">
        <f t="shared" si="612"/>
        <v>6.112957510265528E-5</v>
      </c>
      <c r="CE892" s="19">
        <f t="shared" si="629"/>
        <v>1.2607300201030009</v>
      </c>
      <c r="CF892" s="4">
        <f t="shared" si="613"/>
        <v>7.7067890448058495E-5</v>
      </c>
      <c r="CG892" s="3">
        <f>IF('Ponderación por derecho'!$D$20="Error ponderación","",CF892/$CF$1127)</f>
        <v>5.1775492273979506E-5</v>
      </c>
      <c r="CH892" s="39"/>
    </row>
    <row r="893" spans="1:86" ht="18.95" customHeight="1">
      <c r="A893" s="7">
        <v>68385</v>
      </c>
      <c r="B893" s="7" t="s">
        <v>199</v>
      </c>
      <c r="C893" s="7" t="s">
        <v>236</v>
      </c>
      <c r="D893" s="5">
        <v>0</v>
      </c>
      <c r="E893" s="5">
        <v>1916</v>
      </c>
      <c r="F893" s="5">
        <v>81.494230000000002</v>
      </c>
      <c r="G893" s="5">
        <v>65.369349999999997</v>
      </c>
      <c r="H893" s="5">
        <v>77.304640000000006</v>
      </c>
      <c r="I893" s="5">
        <v>18.803419999999999</v>
      </c>
      <c r="J893" s="5">
        <v>25.396830000000001</v>
      </c>
      <c r="K893" s="85">
        <v>1.0187E-3</v>
      </c>
      <c r="L893" s="85">
        <v>5.5155999999999998E-3</v>
      </c>
      <c r="M893" s="85">
        <v>5.9487499999999999E-2</v>
      </c>
      <c r="N893" s="85">
        <v>0</v>
      </c>
      <c r="O893" s="85">
        <v>6.8531E-3</v>
      </c>
      <c r="P893" s="85">
        <v>4.2439000000000001E-3</v>
      </c>
      <c r="Q893" s="85">
        <v>1.226E-4</v>
      </c>
      <c r="R893" s="85">
        <v>0</v>
      </c>
      <c r="S893" s="85">
        <v>0</v>
      </c>
      <c r="T893" s="5">
        <v>0.98403189999999996</v>
      </c>
      <c r="U893" s="5">
        <v>0.23403189999999999</v>
      </c>
      <c r="V893" s="5">
        <v>0.80638719999999997</v>
      </c>
      <c r="W893" s="5">
        <v>0.71756489999999995</v>
      </c>
      <c r="X893" s="5">
        <v>0.73203589999999996</v>
      </c>
      <c r="Y893" s="5">
        <v>0.88423160000000001</v>
      </c>
      <c r="Z893" s="5">
        <v>0.13392860000000001</v>
      </c>
      <c r="AA893" s="5">
        <v>2.8705599999999999E-3</v>
      </c>
      <c r="AB893" s="5">
        <v>2.6096000000000001E-3</v>
      </c>
      <c r="AC893" s="5">
        <v>0.57509999999999994</v>
      </c>
      <c r="AD893" s="40">
        <v>6198.7421711899788</v>
      </c>
      <c r="AE893" s="19">
        <v>0.84811320000000001</v>
      </c>
      <c r="AF893" s="5">
        <v>0</v>
      </c>
      <c r="AG893" s="5">
        <v>1</v>
      </c>
      <c r="AH893" s="32">
        <v>1</v>
      </c>
      <c r="AI893" s="32">
        <v>0</v>
      </c>
      <c r="AJ893" s="32">
        <v>0</v>
      </c>
      <c r="AK893" s="16"/>
      <c r="AL893" s="34">
        <f t="shared" si="585"/>
        <v>0.73482417396765343</v>
      </c>
      <c r="AM893" s="34">
        <f t="shared" si="586"/>
        <v>0.9191723501676704</v>
      </c>
      <c r="AN893" s="34">
        <f t="shared" si="587"/>
        <v>0.34845060309102011</v>
      </c>
      <c r="AO893" s="34">
        <f t="shared" si="588"/>
        <v>-8.0074978151451953E-2</v>
      </c>
      <c r="AP893" s="34">
        <f t="shared" si="589"/>
        <v>4.1463127033836103E-2</v>
      </c>
      <c r="AQ893" s="34">
        <f t="shared" si="590"/>
        <v>-0.36408593843661397</v>
      </c>
      <c r="AR893" s="34">
        <f t="shared" si="591"/>
        <v>-0.41608439039690553</v>
      </c>
      <c r="AS893" s="34">
        <f t="shared" si="592"/>
        <v>-3.4337928595277331E-2</v>
      </c>
      <c r="AT893" s="34">
        <f t="shared" si="593"/>
        <v>-0.15074875333706975</v>
      </c>
      <c r="AU893" s="34">
        <f t="shared" si="594"/>
        <v>-0.2558301816983955</v>
      </c>
      <c r="AV893" s="34">
        <f t="shared" si="595"/>
        <v>-0.54604547978847362</v>
      </c>
      <c r="AW893" s="34">
        <f t="shared" si="596"/>
        <v>-0.40821635735640033</v>
      </c>
      <c r="AX893" s="34">
        <f t="shared" si="597"/>
        <v>-0.20200785050292994</v>
      </c>
      <c r="AY893" s="34">
        <f t="shared" si="598"/>
        <v>-0.21011422768154267</v>
      </c>
      <c r="AZ893" s="34">
        <f t="shared" si="599"/>
        <v>0.73034633277175987</v>
      </c>
      <c r="BA893" s="34">
        <f t="shared" si="600"/>
        <v>0.27075516120104498</v>
      </c>
      <c r="BB893" s="34">
        <f t="shared" si="601"/>
        <v>0.14703152661877886</v>
      </c>
      <c r="BC893" s="34">
        <f t="shared" si="602"/>
        <v>0.95188298380633407</v>
      </c>
      <c r="BD893" s="34">
        <f t="shared" si="603"/>
        <v>-0.89908487177728036</v>
      </c>
      <c r="BE893" s="34">
        <f t="shared" si="604"/>
        <v>0.34317639066997663</v>
      </c>
      <c r="BF893" s="34">
        <f t="shared" si="605"/>
        <v>0.32374767649789354</v>
      </c>
      <c r="BG893" s="34">
        <f t="shared" si="606"/>
        <v>-3.374785916566421E-2</v>
      </c>
      <c r="BH893" s="34">
        <f t="shared" si="607"/>
        <v>-5.0014570356033315E-2</v>
      </c>
      <c r="BI893" s="19">
        <f t="shared" si="614"/>
        <v>8.5039941951817036E-2</v>
      </c>
      <c r="BJ893" s="19">
        <f t="shared" si="615"/>
        <v>0.21670649546318124</v>
      </c>
      <c r="BK893" s="19">
        <f t="shared" si="616"/>
        <v>0.55078974305957007</v>
      </c>
      <c r="BL893" s="19">
        <f t="shared" si="617"/>
        <v>0.29203771031529185</v>
      </c>
      <c r="BM893" s="19">
        <f t="shared" si="618"/>
        <v>-0.37115064214727989</v>
      </c>
      <c r="BN893" s="19">
        <f t="shared" si="619"/>
        <v>0.17731836161638548</v>
      </c>
      <c r="BO893" s="19">
        <f t="shared" si="620"/>
        <v>8.0684999087969181E-2</v>
      </c>
      <c r="BP893" s="19">
        <f t="shared" si="621"/>
        <v>0.26640816173236176</v>
      </c>
      <c r="BQ893" s="19">
        <f t="shared" si="622"/>
        <v>0.28281920759466811</v>
      </c>
      <c r="BR893" s="19">
        <f t="shared" si="623"/>
        <v>0.16365402904014884</v>
      </c>
      <c r="BS893" s="19">
        <f t="shared" si="624"/>
        <v>0.15823179197669249</v>
      </c>
      <c r="BT893" s="19">
        <f>IF(AND('[1]Ponderación por derecho'!$B$13&lt;&gt;1,'[1]Ponderación por derecho'!$B$13&lt;&gt;0),"Error ponderación",IFERROR(IF(SUM($BI$1126:$BS$1126)=0,0,SUMPRODUCT($BI$1126:$BS$1126,BI893:BS893)),""))</f>
        <v>0.13687930712153648</v>
      </c>
      <c r="BU893" s="34">
        <f t="shared" si="625"/>
        <v>0.14346189943790708</v>
      </c>
      <c r="BV893" s="16">
        <f t="shared" si="626"/>
        <v>0</v>
      </c>
      <c r="BW893" s="34">
        <f t="shared" si="608"/>
        <v>0.90808271604033663</v>
      </c>
      <c r="BX893" s="34">
        <f t="shared" si="609"/>
        <v>-4.9201489600968484E-2</v>
      </c>
      <c r="BY893" s="34">
        <f t="shared" si="627"/>
        <v>0.73585719375712888</v>
      </c>
      <c r="BZ893" s="34">
        <f t="shared" si="628"/>
        <v>-0.53157947339883238</v>
      </c>
      <c r="CA893" s="19">
        <f t="shared" si="610"/>
        <v>-0.40497231295188774</v>
      </c>
      <c r="CB893" s="16"/>
      <c r="CC893" s="5">
        <f t="shared" si="611"/>
        <v>68385</v>
      </c>
      <c r="CD893" s="6">
        <f t="shared" si="612"/>
        <v>2.8020159305427631E-4</v>
      </c>
      <c r="CE893" s="19">
        <f t="shared" si="629"/>
        <v>1.2127121757390937</v>
      </c>
      <c r="CF893" s="4">
        <f t="shared" si="613"/>
        <v>3.3980388355841156E-4</v>
      </c>
      <c r="CG893" s="3">
        <f>IF('Ponderación por derecho'!$D$20="Error ponderación","",CF893/$CF$1127)</f>
        <v>2.2828590799049161E-4</v>
      </c>
      <c r="CH893" s="39"/>
    </row>
    <row r="894" spans="1:86" ht="18.95" customHeight="1">
      <c r="A894" s="7">
        <v>68397</v>
      </c>
      <c r="B894" s="7" t="s">
        <v>199</v>
      </c>
      <c r="C894" s="7" t="s">
        <v>235</v>
      </c>
      <c r="D894" s="5">
        <v>0</v>
      </c>
      <c r="E894" s="5">
        <v>155</v>
      </c>
      <c r="F894" s="5">
        <v>73.354169999999996</v>
      </c>
      <c r="G894" s="5">
        <v>65.52901</v>
      </c>
      <c r="H894" s="5">
        <v>75.085329999999999</v>
      </c>
      <c r="I894" s="5">
        <v>8.5324200000000001</v>
      </c>
      <c r="J894" s="5">
        <v>22.96246</v>
      </c>
      <c r="K894" s="85"/>
      <c r="L894" s="85">
        <v>1.8016E-3</v>
      </c>
      <c r="M894" s="85">
        <v>1.0759599999999999E-2</v>
      </c>
      <c r="N894" s="85">
        <v>0</v>
      </c>
      <c r="O894" s="85">
        <v>0</v>
      </c>
      <c r="P894" s="85">
        <v>1.6291E-2</v>
      </c>
      <c r="Q894" s="85">
        <v>1.2122999999999999E-3</v>
      </c>
      <c r="R894" s="85">
        <v>0</v>
      </c>
      <c r="S894" s="85">
        <v>0</v>
      </c>
      <c r="T894" s="5">
        <v>0.97222220000000004</v>
      </c>
      <c r="U894" s="5">
        <v>0.1018519</v>
      </c>
      <c r="V894" s="5">
        <v>0.82407410000000003</v>
      </c>
      <c r="W894" s="5">
        <v>0.51851849999999999</v>
      </c>
      <c r="X894" s="5">
        <v>0.79629629999999996</v>
      </c>
      <c r="Y894" s="5">
        <v>0.82407410000000003</v>
      </c>
      <c r="Z894" s="5">
        <v>7.8947400000000001E-2</v>
      </c>
      <c r="AA894" s="5">
        <v>0</v>
      </c>
      <c r="AB894" s="5">
        <v>6.45161E-3</v>
      </c>
      <c r="AC894" s="5">
        <v>0.55530000000000002</v>
      </c>
      <c r="AD894" s="40">
        <v>60645.161290322583</v>
      </c>
      <c r="AE894" s="19">
        <v>0</v>
      </c>
      <c r="AF894" s="5">
        <v>0</v>
      </c>
      <c r="AG894" s="5">
        <v>0</v>
      </c>
      <c r="AH894" s="32">
        <v>0</v>
      </c>
      <c r="AI894" s="32">
        <v>0</v>
      </c>
      <c r="AJ894" s="32">
        <v>0</v>
      </c>
      <c r="AK894" s="16"/>
      <c r="AL894" s="34">
        <f t="shared" si="585"/>
        <v>0.23793132069906572</v>
      </c>
      <c r="AM894" s="34">
        <f t="shared" si="586"/>
        <v>0.93521034396066471</v>
      </c>
      <c r="AN894" s="34">
        <f t="shared" si="587"/>
        <v>8.1592516905592827E-2</v>
      </c>
      <c r="AO894" s="34">
        <f t="shared" si="588"/>
        <v>-0.99681801850336182</v>
      </c>
      <c r="AP894" s="34">
        <f t="shared" si="589"/>
        <v>-0.142404496735627</v>
      </c>
      <c r="AQ894" s="34" t="str">
        <f t="shared" si="590"/>
        <v/>
      </c>
      <c r="AR894" s="34">
        <f t="shared" si="591"/>
        <v>-0.54606541292116562</v>
      </c>
      <c r="AS894" s="34">
        <f t="shared" si="592"/>
        <v>-0.79250219898957985</v>
      </c>
      <c r="AT894" s="34">
        <f t="shared" si="593"/>
        <v>-0.15074875333706975</v>
      </c>
      <c r="AU894" s="34">
        <f t="shared" si="594"/>
        <v>-0.42992876172112682</v>
      </c>
      <c r="AV894" s="34">
        <f t="shared" si="595"/>
        <v>-0.25436431440970825</v>
      </c>
      <c r="AW894" s="34">
        <f t="shared" si="596"/>
        <v>-0.37768834266749263</v>
      </c>
      <c r="AX894" s="34">
        <f t="shared" si="597"/>
        <v>-0.20200785050292994</v>
      </c>
      <c r="AY894" s="34">
        <f t="shared" si="598"/>
        <v>-0.21011422768154267</v>
      </c>
      <c r="AZ894" s="34">
        <f t="shared" si="599"/>
        <v>0.5251839614212801</v>
      </c>
      <c r="BA894" s="34">
        <f t="shared" si="600"/>
        <v>-0.9856767275469499</v>
      </c>
      <c r="BB894" s="34">
        <f t="shared" si="601"/>
        <v>0.58087405930379465</v>
      </c>
      <c r="BC894" s="34">
        <f t="shared" si="602"/>
        <v>-1.2709192541457079</v>
      </c>
      <c r="BD894" s="34">
        <f t="shared" si="603"/>
        <v>-0.12896526841420905</v>
      </c>
      <c r="BE894" s="34">
        <f t="shared" si="604"/>
        <v>-0.57663782949684894</v>
      </c>
      <c r="BF894" s="34">
        <f t="shared" si="605"/>
        <v>-0.22631943277049496</v>
      </c>
      <c r="BG894" s="34">
        <f t="shared" si="606"/>
        <v>-0.258133953880894</v>
      </c>
      <c r="BH894" s="34">
        <f t="shared" si="607"/>
        <v>4.5755590775447198E-2</v>
      </c>
      <c r="BI894" s="19">
        <f t="shared" si="614"/>
        <v>-0.45204210532067857</v>
      </c>
      <c r="BJ894" s="19">
        <f t="shared" si="615"/>
        <v>0.3233396634477646</v>
      </c>
      <c r="BK894" s="19">
        <f t="shared" si="616"/>
        <v>-0.60849671081207402</v>
      </c>
      <c r="BL894" s="19">
        <f t="shared" si="617"/>
        <v>4.3591283680997989E-2</v>
      </c>
      <c r="BM894" s="19">
        <f t="shared" si="618"/>
        <v>-0.23376617562365429</v>
      </c>
      <c r="BN894" s="19">
        <f t="shared" si="619"/>
        <v>-0.19769027440249717</v>
      </c>
      <c r="BO894" s="19">
        <f t="shared" si="620"/>
        <v>-0.28310746658319141</v>
      </c>
      <c r="BP894" s="19">
        <f t="shared" si="621"/>
        <v>1.7961735098067894E-2</v>
      </c>
      <c r="BQ894" s="19">
        <f t="shared" si="622"/>
        <v>-6.6167446584323969E-2</v>
      </c>
      <c r="BR894" s="19">
        <f t="shared" si="623"/>
        <v>-7.6772286954456981E-2</v>
      </c>
      <c r="BS894" s="19">
        <f t="shared" si="624"/>
        <v>2.4524227930990083E-2</v>
      </c>
      <c r="BT894" s="19">
        <f>IF(AND('[1]Ponderación por derecho'!$B$13&lt;&gt;1,'[1]Ponderación por derecho'!$B$13&lt;&gt;0),"Error ponderación",IFERROR(IF(SUM($BI$1126:$BS$1126)=0,0,SUMPRODUCT($BI$1126:$BS$1126,BI894:BS894)),""))</f>
        <v>-0.13619288292279191</v>
      </c>
      <c r="BU894" s="34">
        <f t="shared" si="625"/>
        <v>-0.13243295920877832</v>
      </c>
      <c r="BV894" s="16">
        <f t="shared" si="626"/>
        <v>0</v>
      </c>
      <c r="BW894" s="34">
        <f t="shared" si="608"/>
        <v>0.62147212447393962</v>
      </c>
      <c r="BX894" s="34">
        <f t="shared" si="609"/>
        <v>-4.6136060968208624E-2</v>
      </c>
      <c r="BY894" s="34">
        <f t="shared" si="627"/>
        <v>-2.7676504258153067</v>
      </c>
      <c r="BZ894" s="34">
        <f t="shared" si="628"/>
        <v>0.73077145410319189</v>
      </c>
      <c r="CA894" s="19">
        <f t="shared" si="610"/>
        <v>0.55451934688165538</v>
      </c>
      <c r="CB894" s="16"/>
      <c r="CC894" s="5">
        <f t="shared" si="611"/>
        <v>68397</v>
      </c>
      <c r="CD894" s="6">
        <f t="shared" si="612"/>
        <v>2.2667665408879349E-5</v>
      </c>
      <c r="CE894" s="19">
        <f t="shared" si="629"/>
        <v>1.3203940720882836</v>
      </c>
      <c r="CF894" s="4">
        <f t="shared" si="613"/>
        <v>2.9930251033964933E-5</v>
      </c>
      <c r="CG894" s="3">
        <f>IF('Ponderación por derecho'!$D$20="Error ponderación","",CF894/$CF$1127)</f>
        <v>2.0107641096154559E-5</v>
      </c>
      <c r="CH894" s="39"/>
    </row>
    <row r="895" spans="1:86" ht="18.95" customHeight="1">
      <c r="A895" s="7">
        <v>68406</v>
      </c>
      <c r="B895" s="7" t="s">
        <v>199</v>
      </c>
      <c r="C895" s="7" t="s">
        <v>234</v>
      </c>
      <c r="D895" s="5">
        <v>0</v>
      </c>
      <c r="E895" s="5">
        <v>5277</v>
      </c>
      <c r="F895" s="5">
        <v>60.611370000000001</v>
      </c>
      <c r="G895" s="5">
        <v>52.768569999999997</v>
      </c>
      <c r="H895" s="5">
        <v>67.76267</v>
      </c>
      <c r="I895" s="5">
        <v>15.635070000000001</v>
      </c>
      <c r="J895" s="5">
        <v>17.805969999999999</v>
      </c>
      <c r="K895" s="85">
        <v>2.3673000000000001E-3</v>
      </c>
      <c r="L895" s="85">
        <v>2.1509299999999999E-2</v>
      </c>
      <c r="M895" s="85">
        <v>1.23594E-2</v>
      </c>
      <c r="N895" s="85">
        <v>7.8069999999999995E-4</v>
      </c>
      <c r="O895" s="85">
        <v>2.0363099999999999E-2</v>
      </c>
      <c r="P895" s="85">
        <v>3.6451900000000002E-2</v>
      </c>
      <c r="Q895" s="85">
        <v>2.8766999999999998E-3</v>
      </c>
      <c r="R895" s="85">
        <v>4.351E-4</v>
      </c>
      <c r="S895" s="85">
        <v>3.4010000000000003E-4</v>
      </c>
      <c r="T895" s="5">
        <v>0.96076510000000004</v>
      </c>
      <c r="U895" s="5">
        <v>0.17247019999999999</v>
      </c>
      <c r="V895" s="5">
        <v>0.79107400000000005</v>
      </c>
      <c r="W895" s="5">
        <v>0.64001969999999997</v>
      </c>
      <c r="X895" s="5">
        <v>0.68301449999999997</v>
      </c>
      <c r="Y895" s="5">
        <v>0.88360309999999997</v>
      </c>
      <c r="Z895" s="5">
        <v>3.9682599999999998E-2</v>
      </c>
      <c r="AA895" s="5">
        <v>5.6849999999999999E-4</v>
      </c>
      <c r="AB895" s="5">
        <v>5.6849999999999999E-4</v>
      </c>
      <c r="AC895" s="5">
        <v>0.65890000000000004</v>
      </c>
      <c r="AD895" s="40">
        <v>64418.798559787756</v>
      </c>
      <c r="AE895" s="19">
        <v>0.65943399999999996</v>
      </c>
      <c r="AF895" s="5">
        <v>1</v>
      </c>
      <c r="AG895" s="5">
        <v>0</v>
      </c>
      <c r="AH895" s="32">
        <v>1</v>
      </c>
      <c r="AI895" s="32">
        <v>0</v>
      </c>
      <c r="AJ895" s="32">
        <v>0</v>
      </c>
      <c r="AK895" s="16"/>
      <c r="AL895" s="34">
        <f t="shared" si="585"/>
        <v>-0.53992612146118291</v>
      </c>
      <c r="AM895" s="34">
        <f t="shared" si="586"/>
        <v>-0.34658758611495033</v>
      </c>
      <c r="AN895" s="34">
        <f t="shared" si="587"/>
        <v>-0.798911348433893</v>
      </c>
      <c r="AO895" s="34">
        <f t="shared" si="588"/>
        <v>-0.36286757983570594</v>
      </c>
      <c r="AP895" s="34">
        <f t="shared" si="589"/>
        <v>-0.53187346131003377</v>
      </c>
      <c r="AQ895" s="34">
        <f t="shared" si="590"/>
        <v>-0.32593670205439706</v>
      </c>
      <c r="AR895" s="34">
        <f t="shared" si="591"/>
        <v>0.14365644965324492</v>
      </c>
      <c r="AS895" s="34">
        <f t="shared" si="592"/>
        <v>-0.76761068509760411</v>
      </c>
      <c r="AT895" s="34">
        <f t="shared" si="593"/>
        <v>-0.13283490452778049</v>
      </c>
      <c r="AU895" s="34">
        <f t="shared" si="594"/>
        <v>8.73826440457348E-2</v>
      </c>
      <c r="AV895" s="34">
        <f t="shared" si="595"/>
        <v>0.23376600799856842</v>
      </c>
      <c r="AW895" s="34">
        <f t="shared" si="596"/>
        <v>-0.33106007098884893</v>
      </c>
      <c r="AX895" s="34">
        <f t="shared" si="597"/>
        <v>-0.18811271080505268</v>
      </c>
      <c r="AY895" s="34">
        <f t="shared" si="598"/>
        <v>-0.19690952257624064</v>
      </c>
      <c r="AZ895" s="34">
        <f t="shared" si="599"/>
        <v>0.32614708454891272</v>
      </c>
      <c r="BA895" s="34">
        <f t="shared" si="600"/>
        <v>-0.31441720228463693</v>
      </c>
      <c r="BB895" s="34">
        <f t="shared" si="601"/>
        <v>-0.22858644326357047</v>
      </c>
      <c r="BC895" s="34">
        <f t="shared" si="602"/>
        <v>8.5915831913917565E-2</v>
      </c>
      <c r="BD895" s="34">
        <f t="shared" si="603"/>
        <v>-1.4865748519875259</v>
      </c>
      <c r="BE895" s="34">
        <f t="shared" si="604"/>
        <v>0.33356656251264161</v>
      </c>
      <c r="BF895" s="34">
        <f t="shared" si="605"/>
        <v>-0.61914961894324894</v>
      </c>
      <c r="BG895" s="34">
        <f t="shared" si="606"/>
        <v>-0.213695414067893</v>
      </c>
      <c r="BH895" s="34">
        <f t="shared" si="607"/>
        <v>-0.10089327079811047</v>
      </c>
      <c r="BI895" s="19">
        <f t="shared" si="614"/>
        <v>-0.47975508425764235</v>
      </c>
      <c r="BJ895" s="19">
        <f t="shared" si="615"/>
        <v>-0.14383919324175862</v>
      </c>
      <c r="BK895" s="19">
        <f t="shared" si="616"/>
        <v>-0.40720699154828988</v>
      </c>
      <c r="BL895" s="19">
        <f t="shared" si="617"/>
        <v>-0.33638051299448168</v>
      </c>
      <c r="BM895" s="19">
        <f t="shared" si="618"/>
        <v>-0.64368855641727496</v>
      </c>
      <c r="BN895" s="19">
        <f t="shared" si="619"/>
        <v>9.1354830166756971E-3</v>
      </c>
      <c r="BO895" s="19">
        <f t="shared" si="620"/>
        <v>-0.12259352209188072</v>
      </c>
      <c r="BP895" s="19">
        <f t="shared" si="621"/>
        <v>-0.36401941613311778</v>
      </c>
      <c r="BQ895" s="19">
        <f t="shared" si="622"/>
        <v>-0.45199508766022412</v>
      </c>
      <c r="BR895" s="19">
        <f t="shared" si="623"/>
        <v>-0.31684368603510549</v>
      </c>
      <c r="BS895" s="19">
        <f t="shared" si="624"/>
        <v>-0.27924297161184469</v>
      </c>
      <c r="BT895" s="19">
        <f>IF(AND('[1]Ponderación por derecho'!$B$13&lt;&gt;1,'[1]Ponderación por derecho'!$B$13&lt;&gt;0),"Error ponderación",IFERROR(IF(SUM($BI$1126:$BS$1126)=0,0,SUMPRODUCT($BI$1126:$BS$1126,BI895:BS895)),""))</f>
        <v>-8.7323954789289379E-2</v>
      </c>
      <c r="BU895" s="34">
        <f t="shared" si="625"/>
        <v>-8.3058887036071741E-2</v>
      </c>
      <c r="BV895" s="16">
        <f t="shared" si="626"/>
        <v>0</v>
      </c>
      <c r="BW895" s="34">
        <f t="shared" si="608"/>
        <v>2.1211113813567097</v>
      </c>
      <c r="BX895" s="34">
        <f t="shared" si="609"/>
        <v>-4.5923598589183157E-2</v>
      </c>
      <c r="BY895" s="34">
        <f t="shared" si="627"/>
        <v>-4.3565900771799115E-2</v>
      </c>
      <c r="BZ895" s="34">
        <f t="shared" si="628"/>
        <v>-0.67720729399857582</v>
      </c>
      <c r="CA895" s="19">
        <f t="shared" si="610"/>
        <v>-0.51566156445953959</v>
      </c>
      <c r="CB895" s="16"/>
      <c r="CC895" s="5">
        <f t="shared" si="611"/>
        <v>68406</v>
      </c>
      <c r="CD895" s="6">
        <f t="shared" si="612"/>
        <v>7.717243249203634E-4</v>
      </c>
      <c r="CE895" s="19">
        <f t="shared" si="629"/>
        <v>0.83797655758684664</v>
      </c>
      <c r="CF895" s="4">
        <f t="shared" si="613"/>
        <v>6.4668689320279921E-4</v>
      </c>
      <c r="CG895" s="3">
        <f>IF('Ponderación por derecho'!$D$20="Error ponderación","",CF895/$CF$1127)</f>
        <v>4.3445502462885743E-4</v>
      </c>
      <c r="CH895" s="39"/>
    </row>
    <row r="896" spans="1:86" ht="18.95" customHeight="1">
      <c r="A896" s="7">
        <v>68418</v>
      </c>
      <c r="B896" s="7" t="s">
        <v>199</v>
      </c>
      <c r="C896" s="7" t="s">
        <v>233</v>
      </c>
      <c r="D896" s="5">
        <v>0</v>
      </c>
      <c r="E896" s="5">
        <v>106</v>
      </c>
      <c r="F896" s="5">
        <v>70.820509999999999</v>
      </c>
      <c r="G896" s="5">
        <v>61.182160000000003</v>
      </c>
      <c r="H896" s="5">
        <v>69.264030000000005</v>
      </c>
      <c r="I896" s="5">
        <v>3.8490500000000001</v>
      </c>
      <c r="J896" s="5">
        <v>27.936419999999998</v>
      </c>
      <c r="K896" s="85">
        <v>0</v>
      </c>
      <c r="L896" s="85">
        <v>1.83941E-2</v>
      </c>
      <c r="M896" s="85">
        <v>9.3561900000000003E-2</v>
      </c>
      <c r="N896" s="85">
        <v>0</v>
      </c>
      <c r="O896" s="85">
        <v>1.6353300000000001E-2</v>
      </c>
      <c r="P896" s="85">
        <v>1.01358E-2</v>
      </c>
      <c r="Q896" s="85">
        <v>6.5186499999999994E-2</v>
      </c>
      <c r="R896" s="85">
        <v>2.8224000000000001E-3</v>
      </c>
      <c r="S896" s="85">
        <v>0</v>
      </c>
      <c r="T896" s="5">
        <v>0.9485981</v>
      </c>
      <c r="U896" s="5">
        <v>0.1915888</v>
      </c>
      <c r="V896" s="5">
        <v>0.73364479999999999</v>
      </c>
      <c r="W896" s="5">
        <v>0.6401869</v>
      </c>
      <c r="X896" s="5">
        <v>0.62616830000000001</v>
      </c>
      <c r="Y896" s="5">
        <v>0.87383169999999999</v>
      </c>
      <c r="Z896" s="5">
        <v>3.9215699999999999E-2</v>
      </c>
      <c r="AA896" s="5">
        <v>0</v>
      </c>
      <c r="AB896" s="5">
        <v>0</v>
      </c>
      <c r="AC896" s="5">
        <v>0.58850000000000002</v>
      </c>
      <c r="AD896" s="40">
        <v>725000</v>
      </c>
      <c r="AE896" s="19">
        <v>0.65943399999999996</v>
      </c>
      <c r="AF896" s="5">
        <v>1</v>
      </c>
      <c r="AG896" s="5">
        <v>0</v>
      </c>
      <c r="AH896" s="32">
        <v>0</v>
      </c>
      <c r="AI896" s="32">
        <v>0</v>
      </c>
      <c r="AJ896" s="32">
        <v>1</v>
      </c>
      <c r="AK896" s="16"/>
      <c r="AL896" s="34">
        <f t="shared" si="585"/>
        <v>8.3269371449000235E-2</v>
      </c>
      <c r="AM896" s="34">
        <f t="shared" si="586"/>
        <v>0.49856526492348563</v>
      </c>
      <c r="AN896" s="34">
        <f t="shared" si="587"/>
        <v>-0.61838223971300532</v>
      </c>
      <c r="AO896" s="34">
        <f t="shared" si="588"/>
        <v>-1.4148344582748471</v>
      </c>
      <c r="AP896" s="34">
        <f t="shared" si="589"/>
        <v>0.23327800260685497</v>
      </c>
      <c r="AQ896" s="34">
        <f t="shared" si="590"/>
        <v>-0.3929029539360685</v>
      </c>
      <c r="AR896" s="34">
        <f t="shared" si="591"/>
        <v>3.4631979710440693E-2</v>
      </c>
      <c r="AS896" s="34">
        <f t="shared" si="592"/>
        <v>0.49583046805476555</v>
      </c>
      <c r="AT896" s="34">
        <f t="shared" si="593"/>
        <v>-0.15074875333706975</v>
      </c>
      <c r="AU896" s="34">
        <f t="shared" si="594"/>
        <v>-1.4483735574458619E-2</v>
      </c>
      <c r="AV896" s="34">
        <f t="shared" si="595"/>
        <v>-0.40339237171307391</v>
      </c>
      <c r="AW896" s="34">
        <f t="shared" si="596"/>
        <v>1.4145529322807699</v>
      </c>
      <c r="AX896" s="34">
        <f t="shared" si="597"/>
        <v>-0.11187307163993576</v>
      </c>
      <c r="AY896" s="34">
        <f t="shared" si="598"/>
        <v>-0.21011422768154267</v>
      </c>
      <c r="AZ896" s="34">
        <f t="shared" si="599"/>
        <v>0.11477756862375695</v>
      </c>
      <c r="BA896" s="34">
        <f t="shared" si="600"/>
        <v>-0.13268608783299951</v>
      </c>
      <c r="BB896" s="34">
        <f t="shared" si="601"/>
        <v>-1.6372691167718876</v>
      </c>
      <c r="BC896" s="34">
        <f t="shared" si="602"/>
        <v>8.7782997229068502E-2</v>
      </c>
      <c r="BD896" s="34">
        <f t="shared" si="603"/>
        <v>-2.1678400323582956</v>
      </c>
      <c r="BE896" s="34">
        <f t="shared" si="604"/>
        <v>0.18416087459445835</v>
      </c>
      <c r="BF896" s="34">
        <f t="shared" si="605"/>
        <v>-0.62382078532953023</v>
      </c>
      <c r="BG896" s="34">
        <f t="shared" si="606"/>
        <v>-0.258133953880894</v>
      </c>
      <c r="BH896" s="34">
        <f t="shared" si="607"/>
        <v>-0.11506432621005545</v>
      </c>
      <c r="BI896" s="19">
        <f t="shared" si="614"/>
        <v>-0.38132376049402444</v>
      </c>
      <c r="BJ896" s="19">
        <f t="shared" si="615"/>
        <v>-0.36802395737932042</v>
      </c>
      <c r="BK896" s="19">
        <f t="shared" si="616"/>
        <v>0.22229427891094475</v>
      </c>
      <c r="BL896" s="19">
        <f t="shared" si="617"/>
        <v>-3.3739690944034756E-2</v>
      </c>
      <c r="BM896" s="19">
        <f t="shared" si="618"/>
        <v>-0.64968192177529971</v>
      </c>
      <c r="BN896" s="19">
        <f t="shared" si="619"/>
        <v>-4.5320708556538448E-2</v>
      </c>
      <c r="BO896" s="19">
        <f t="shared" si="620"/>
        <v>3.8165347543226598E-2</v>
      </c>
      <c r="BP896" s="19">
        <f t="shared" si="621"/>
        <v>-1.4301850095467764E-2</v>
      </c>
      <c r="BQ896" s="19">
        <f t="shared" si="622"/>
        <v>-0.25022188052069089</v>
      </c>
      <c r="BR896" s="19">
        <f t="shared" si="623"/>
        <v>-0.12832627003781213</v>
      </c>
      <c r="BS896" s="19">
        <f t="shared" si="624"/>
        <v>-8.0636394147532639E-2</v>
      </c>
      <c r="BT896" s="19">
        <f>IF(AND('[1]Ponderación por derecho'!$B$13&lt;&gt;1,'[1]Ponderación por derecho'!$B$13&lt;&gt;0),"Error ponderación",IFERROR(IF(SUM($BI$1126:$BS$1126)=0,0,SUMPRODUCT($BI$1126:$BS$1126,BI896:BS896)),""))</f>
        <v>-6.8118330271212321E-2</v>
      </c>
      <c r="BU896" s="34">
        <f t="shared" si="625"/>
        <v>-6.3654739507258834E-2</v>
      </c>
      <c r="BV896" s="16">
        <f t="shared" si="626"/>
        <v>0</v>
      </c>
      <c r="BW896" s="34">
        <f t="shared" si="608"/>
        <v>1.1020515002317386</v>
      </c>
      <c r="BX896" s="34">
        <f t="shared" si="609"/>
        <v>-8.7317214755208324E-3</v>
      </c>
      <c r="BY896" s="34">
        <f t="shared" si="627"/>
        <v>-4.3565900771799115E-2</v>
      </c>
      <c r="BZ896" s="34">
        <f t="shared" si="628"/>
        <v>-0.34991795932813946</v>
      </c>
      <c r="CA896" s="19">
        <f t="shared" si="610"/>
        <v>-0.26689445847723792</v>
      </c>
      <c r="CB896" s="16"/>
      <c r="CC896" s="5">
        <f t="shared" si="611"/>
        <v>68418</v>
      </c>
      <c r="CD896" s="6">
        <f t="shared" si="612"/>
        <v>1.5501758279620717E-5</v>
      </c>
      <c r="CE896" s="19">
        <f t="shared" si="629"/>
        <v>1.2104910450641375</v>
      </c>
      <c r="CF896" s="4">
        <f t="shared" si="613"/>
        <v>1.8764739580229729E-5</v>
      </c>
      <c r="CG896" s="3">
        <f>IF('Ponderación por derecho'!$D$20="Error ponderación","",CF896/$CF$1127)</f>
        <v>1.2606464553668048E-5</v>
      </c>
      <c r="CH896" s="39"/>
    </row>
    <row r="897" spans="1:86" ht="18.95" customHeight="1">
      <c r="A897" s="7">
        <v>68425</v>
      </c>
      <c r="B897" s="7" t="s">
        <v>199</v>
      </c>
      <c r="C897" s="7" t="s">
        <v>232</v>
      </c>
      <c r="D897" s="5">
        <v>0</v>
      </c>
      <c r="E897" s="5">
        <v>100</v>
      </c>
      <c r="F897" s="5">
        <v>80.727969999999999</v>
      </c>
      <c r="G897" s="5">
        <v>61.09422</v>
      </c>
      <c r="H897" s="5">
        <v>81.155010000000004</v>
      </c>
      <c r="I897" s="5">
        <v>4.6352599999999997</v>
      </c>
      <c r="J897" s="5">
        <v>40.911850000000001</v>
      </c>
      <c r="K897" s="85"/>
      <c r="L897" s="85">
        <v>0</v>
      </c>
      <c r="M897" s="85">
        <v>0</v>
      </c>
      <c r="N897" s="85">
        <v>0</v>
      </c>
      <c r="O897" s="85">
        <v>1.4201800000000001E-2</v>
      </c>
      <c r="P897" s="85">
        <v>1.1911999999999999E-3</v>
      </c>
      <c r="Q897" s="85">
        <v>0</v>
      </c>
      <c r="R897" s="85">
        <v>0</v>
      </c>
      <c r="S897" s="85">
        <v>0</v>
      </c>
      <c r="T897" s="5">
        <v>0.98214290000000004</v>
      </c>
      <c r="U897" s="5">
        <v>0.125</v>
      </c>
      <c r="V897" s="5">
        <v>0.91071429999999998</v>
      </c>
      <c r="W897" s="5">
        <v>0.53571429999999998</v>
      </c>
      <c r="X897" s="5">
        <v>0.64285709999999996</v>
      </c>
      <c r="Y897" s="5">
        <v>0.67857149999999999</v>
      </c>
      <c r="Z897" s="5">
        <v>0</v>
      </c>
      <c r="AA897" s="5">
        <v>5.0000000000000001E-3</v>
      </c>
      <c r="AB897" s="5">
        <v>0</v>
      </c>
      <c r="AC897" s="5">
        <v>0.42199999999999999</v>
      </c>
      <c r="AD897" s="40">
        <v>527500</v>
      </c>
      <c r="AE897" s="19">
        <v>0.65943399999999996</v>
      </c>
      <c r="AF897" s="5">
        <v>0</v>
      </c>
      <c r="AG897" s="5">
        <v>0</v>
      </c>
      <c r="AH897" s="32">
        <v>0</v>
      </c>
      <c r="AI897" s="32">
        <v>0</v>
      </c>
      <c r="AJ897" s="32">
        <v>0</v>
      </c>
      <c r="AK897" s="16"/>
      <c r="AL897" s="34">
        <f t="shared" si="585"/>
        <v>0.68804944285441971</v>
      </c>
      <c r="AM897" s="34">
        <f t="shared" si="586"/>
        <v>0.4897316110705735</v>
      </c>
      <c r="AN897" s="34">
        <f t="shared" si="587"/>
        <v>0.81143340824477495</v>
      </c>
      <c r="AO897" s="34">
        <f t="shared" si="588"/>
        <v>-1.3446609069405004</v>
      </c>
      <c r="AP897" s="34">
        <f t="shared" si="589"/>
        <v>1.2133104058516384</v>
      </c>
      <c r="AQ897" s="34" t="str">
        <f t="shared" si="590"/>
        <v/>
      </c>
      <c r="AR897" s="34">
        <f t="shared" si="591"/>
        <v>-0.60911705809610017</v>
      </c>
      <c r="AS897" s="34">
        <f t="shared" si="592"/>
        <v>-0.95991233330143277</v>
      </c>
      <c r="AT897" s="34">
        <f t="shared" si="593"/>
        <v>-0.15074875333706975</v>
      </c>
      <c r="AU897" s="34">
        <f t="shared" si="594"/>
        <v>-6.9141203715724103E-2</v>
      </c>
      <c r="AV897" s="34">
        <f t="shared" si="595"/>
        <v>-0.61995663629516451</v>
      </c>
      <c r="AW897" s="34">
        <f t="shared" si="596"/>
        <v>-0.41165100414070804</v>
      </c>
      <c r="AX897" s="34">
        <f t="shared" si="597"/>
        <v>-0.20200785050292994</v>
      </c>
      <c r="AY897" s="34">
        <f t="shared" si="598"/>
        <v>-0.21011422768154267</v>
      </c>
      <c r="AZ897" s="34">
        <f t="shared" si="599"/>
        <v>0.69752994289893988</v>
      </c>
      <c r="BA897" s="34">
        <f t="shared" si="600"/>
        <v>-0.76564335635669822</v>
      </c>
      <c r="BB897" s="34">
        <f t="shared" si="601"/>
        <v>2.7060742809557601</v>
      </c>
      <c r="BC897" s="34">
        <f t="shared" si="602"/>
        <v>-1.0788893419072767</v>
      </c>
      <c r="BD897" s="34">
        <f t="shared" si="603"/>
        <v>-1.9678354877770978</v>
      </c>
      <c r="BE897" s="34">
        <f t="shared" si="604"/>
        <v>-2.8013872049071575</v>
      </c>
      <c r="BF897" s="34">
        <f t="shared" si="605"/>
        <v>-1.0161597436814094</v>
      </c>
      <c r="BG897" s="34">
        <f t="shared" si="606"/>
        <v>0.13270632591682804</v>
      </c>
      <c r="BH897" s="34">
        <f t="shared" si="607"/>
        <v>-0.11506432621005545</v>
      </c>
      <c r="BI897" s="19">
        <f t="shared" si="614"/>
        <v>2.2895025944038361E-2</v>
      </c>
      <c r="BJ897" s="19">
        <f t="shared" si="615"/>
        <v>0.8622296113100778</v>
      </c>
      <c r="BK897" s="19">
        <f t="shared" si="616"/>
        <v>-0.45025074411809657</v>
      </c>
      <c r="BL897" s="19">
        <f t="shared" si="617"/>
        <v>0.268650344758675</v>
      </c>
      <c r="BM897" s="19">
        <f t="shared" si="618"/>
        <v>-0.27455542854706116</v>
      </c>
      <c r="BN897" s="19">
        <f t="shared" si="619"/>
        <v>-0.91109813278263407</v>
      </c>
      <c r="BO897" s="19">
        <f t="shared" si="620"/>
        <v>-0.35292732272742283</v>
      </c>
      <c r="BP897" s="19">
        <f t="shared" si="621"/>
        <v>0.2430207961757449</v>
      </c>
      <c r="BQ897" s="19">
        <f t="shared" si="622"/>
        <v>-0.17940817616951077</v>
      </c>
      <c r="BR897" s="19">
        <f t="shared" si="623"/>
        <v>0.20354718036323505</v>
      </c>
      <c r="BS897" s="19">
        <f t="shared" si="624"/>
        <v>0.12095696298760721</v>
      </c>
      <c r="BT897" s="19">
        <f>IF(AND('[1]Ponderación por derecho'!$B$13&lt;&gt;1,'[1]Ponderación por derecho'!$B$13&lt;&gt;0),"Error ponderación",IFERROR(IF(SUM($BI$1126:$BS$1126)=0,0,SUMPRODUCT($BI$1126:$BS$1126,BI897:BS897)),""))</f>
        <v>-0.27734717893648603</v>
      </c>
      <c r="BU897" s="34">
        <f t="shared" si="625"/>
        <v>-0.27504632653757405</v>
      </c>
      <c r="BV897" s="16">
        <f t="shared" si="626"/>
        <v>0</v>
      </c>
      <c r="BW897" s="34">
        <f t="shared" si="608"/>
        <v>-1.3080830197584274</v>
      </c>
      <c r="BX897" s="34">
        <f t="shared" si="609"/>
        <v>-1.9851316937719472E-2</v>
      </c>
      <c r="BY897" s="34">
        <f t="shared" si="627"/>
        <v>-4.3565900771799115E-2</v>
      </c>
      <c r="BZ897" s="34">
        <f t="shared" si="628"/>
        <v>0.45716674582264866</v>
      </c>
      <c r="CA897" s="19">
        <f t="shared" si="610"/>
        <v>0.34655702042632053</v>
      </c>
      <c r="CB897" s="16"/>
      <c r="CC897" s="5">
        <f t="shared" si="611"/>
        <v>68425</v>
      </c>
      <c r="CD897" s="6">
        <f t="shared" si="612"/>
        <v>1.4624300263793127E-5</v>
      </c>
      <c r="CE897" s="19">
        <f t="shared" si="629"/>
        <v>0.98715104382257801</v>
      </c>
      <c r="CF897" s="4">
        <f t="shared" si="613"/>
        <v>1.4436393270578189E-5</v>
      </c>
      <c r="CG897" s="3">
        <f>IF('Ponderación por derecho'!$D$20="Error ponderación","",CF897/$CF$1127)</f>
        <v>9.6986094195573063E-6</v>
      </c>
      <c r="CH897" s="39"/>
    </row>
    <row r="898" spans="1:86" ht="18.95" customHeight="1">
      <c r="A898" s="7">
        <v>68432</v>
      </c>
      <c r="B898" s="7" t="s">
        <v>199</v>
      </c>
      <c r="C898" s="7" t="s">
        <v>231</v>
      </c>
      <c r="D898" s="5">
        <v>0</v>
      </c>
      <c r="E898" s="5">
        <v>1366</v>
      </c>
      <c r="F898" s="5">
        <v>41.802160000000001</v>
      </c>
      <c r="G898" s="5">
        <v>39.206519999999998</v>
      </c>
      <c r="H898" s="5">
        <v>69.484129999999993</v>
      </c>
      <c r="I898" s="5">
        <v>13.00651</v>
      </c>
      <c r="J898" s="5">
        <v>8.2152080000000005</v>
      </c>
      <c r="K898" s="85">
        <v>3.7152000000000001E-3</v>
      </c>
      <c r="L898" s="85">
        <v>7.9693899999999998E-2</v>
      </c>
      <c r="M898" s="85">
        <v>6.4563499999999996E-2</v>
      </c>
      <c r="N898" s="85">
        <v>6.3969999999999999E-4</v>
      </c>
      <c r="O898" s="85">
        <v>5.5142000000000004E-3</v>
      </c>
      <c r="P898" s="85">
        <v>2.50435E-2</v>
      </c>
      <c r="Q898" s="85">
        <v>7.1341E-3</v>
      </c>
      <c r="R898" s="85">
        <v>9.856000000000001E-4</v>
      </c>
      <c r="S898" s="85">
        <v>5.0929999999999997E-4</v>
      </c>
      <c r="T898" s="5">
        <v>0.92743220000000004</v>
      </c>
      <c r="U898" s="5">
        <v>0.1204147</v>
      </c>
      <c r="V898" s="5">
        <v>0.80303029999999997</v>
      </c>
      <c r="W898" s="5">
        <v>0.44417859999999998</v>
      </c>
      <c r="X898" s="5">
        <v>0.72009570000000001</v>
      </c>
      <c r="Y898" s="5">
        <v>0.80303029999999997</v>
      </c>
      <c r="Z898" s="5">
        <v>0.2144809</v>
      </c>
      <c r="AA898" s="5">
        <v>0</v>
      </c>
      <c r="AB898" s="5">
        <v>1.4641299999999999E-3</v>
      </c>
      <c r="AC898" s="5">
        <v>0.56859999999999999</v>
      </c>
      <c r="AD898" s="40">
        <v>83967.789165446564</v>
      </c>
      <c r="AE898" s="19">
        <v>0.7377359</v>
      </c>
      <c r="AF898" s="5">
        <v>1</v>
      </c>
      <c r="AG898" s="5">
        <v>1</v>
      </c>
      <c r="AH898" s="32">
        <v>0</v>
      </c>
      <c r="AI898" s="32">
        <v>0</v>
      </c>
      <c r="AJ898" s="32">
        <v>0</v>
      </c>
      <c r="AK898" s="16"/>
      <c r="AL898" s="34">
        <f t="shared" si="585"/>
        <v>-1.6880948112040162</v>
      </c>
      <c r="AM898" s="34">
        <f t="shared" si="586"/>
        <v>-1.7089079776987821</v>
      </c>
      <c r="AN898" s="34">
        <f t="shared" si="587"/>
        <v>-0.59191659734244462</v>
      </c>
      <c r="AO898" s="34">
        <f t="shared" si="588"/>
        <v>-0.59748096569369602</v>
      </c>
      <c r="AP898" s="34">
        <f t="shared" si="589"/>
        <v>-1.2562623664799388</v>
      </c>
      <c r="AQ898" s="34">
        <f t="shared" si="590"/>
        <v>-0.28780726729272549</v>
      </c>
      <c r="AR898" s="34">
        <f t="shared" si="591"/>
        <v>2.1799768059173976</v>
      </c>
      <c r="AS898" s="34">
        <f t="shared" si="592"/>
        <v>4.4640271502027859E-2</v>
      </c>
      <c r="AT898" s="34">
        <f t="shared" si="593"/>
        <v>-0.13607027366075061</v>
      </c>
      <c r="AU898" s="34">
        <f t="shared" si="594"/>
        <v>-0.28984407158653885</v>
      </c>
      <c r="AV898" s="34">
        <f t="shared" si="595"/>
        <v>-4.2451123685165154E-2</v>
      </c>
      <c r="AW898" s="34">
        <f t="shared" si="596"/>
        <v>-0.21178873967146261</v>
      </c>
      <c r="AX898" s="34">
        <f t="shared" si="597"/>
        <v>-0.17053221343966213</v>
      </c>
      <c r="AY898" s="34">
        <f t="shared" si="598"/>
        <v>-0.19034017207986578</v>
      </c>
      <c r="AZ898" s="34">
        <f t="shared" si="599"/>
        <v>-0.25292408643667141</v>
      </c>
      <c r="BA898" s="34">
        <f t="shared" si="600"/>
        <v>-0.80922874854520011</v>
      </c>
      <c r="BB898" s="34">
        <f t="shared" si="601"/>
        <v>6.4690019742484936E-2</v>
      </c>
      <c r="BC898" s="34">
        <f t="shared" si="602"/>
        <v>-2.1010919982351819</v>
      </c>
      <c r="BD898" s="34">
        <f t="shared" si="603"/>
        <v>-1.0421804965800472</v>
      </c>
      <c r="BE898" s="34">
        <f t="shared" si="604"/>
        <v>-0.89839964616720103</v>
      </c>
      <c r="BF898" s="34">
        <f t="shared" si="605"/>
        <v>1.1296444340426544</v>
      </c>
      <c r="BG898" s="34">
        <f t="shared" si="606"/>
        <v>-0.258133953880894</v>
      </c>
      <c r="BH898" s="34">
        <f t="shared" si="607"/>
        <v>-7.8567813702947298E-2</v>
      </c>
      <c r="BI898" s="19">
        <f t="shared" si="614"/>
        <v>-0.56298420439345676</v>
      </c>
      <c r="BJ898" s="19">
        <f t="shared" si="615"/>
        <v>0.17858628265370013</v>
      </c>
      <c r="BK898" s="19">
        <f t="shared" si="616"/>
        <v>-1.2481821793123899</v>
      </c>
      <c r="BL898" s="19">
        <f t="shared" si="617"/>
        <v>-0.9120825424323834</v>
      </c>
      <c r="BM898" s="19">
        <f t="shared" si="618"/>
        <v>-0.86276231154884153</v>
      </c>
      <c r="BN898" s="19">
        <f t="shared" si="619"/>
        <v>-0.87631519368546085</v>
      </c>
      <c r="BO898" s="19">
        <f t="shared" si="620"/>
        <v>-0.35406459726727668</v>
      </c>
      <c r="BP898" s="19">
        <f t="shared" si="621"/>
        <v>-0.92931351232183912</v>
      </c>
      <c r="BQ898" s="19">
        <f t="shared" si="622"/>
        <v>-0.24959684974707588</v>
      </c>
      <c r="BR898" s="19">
        <f t="shared" si="623"/>
        <v>-0.71218964572159205</v>
      </c>
      <c r="BS898" s="19">
        <f t="shared" si="624"/>
        <v>-0.65233426566227648</v>
      </c>
      <c r="BT898" s="19">
        <f>IF(AND('[1]Ponderación por derecho'!$B$13&lt;&gt;1,'[1]Ponderación por derecho'!$B$13&lt;&gt;0),"Error ponderación",IFERROR(IF(SUM($BI$1126:$BS$1126)=0,0,SUMPRODUCT($BI$1126:$BS$1126,BI898:BS898)),""))</f>
        <v>-0.40420960020853652</v>
      </c>
      <c r="BU898" s="34">
        <f t="shared" si="625"/>
        <v>-0.40322008813060511</v>
      </c>
      <c r="BV898" s="16">
        <f t="shared" si="626"/>
        <v>0</v>
      </c>
      <c r="BW898" s="34">
        <f t="shared" si="608"/>
        <v>0.81399338042510572</v>
      </c>
      <c r="BX898" s="34">
        <f t="shared" si="609"/>
        <v>-4.4822956223465452E-2</v>
      </c>
      <c r="BY898" s="34">
        <f t="shared" si="627"/>
        <v>0.27989481564789465</v>
      </c>
      <c r="BZ898" s="34">
        <f t="shared" si="628"/>
        <v>-0.34968841328317835</v>
      </c>
      <c r="CA898" s="19">
        <f t="shared" si="610"/>
        <v>-0.26671998439804995</v>
      </c>
      <c r="CB898" s="16"/>
      <c r="CC898" s="5">
        <f t="shared" si="611"/>
        <v>68432</v>
      </c>
      <c r="CD898" s="6">
        <f t="shared" si="612"/>
        <v>1.9976794160341414E-4</v>
      </c>
      <c r="CE898" s="19">
        <f t="shared" si="629"/>
        <v>0.81824204033552927</v>
      </c>
      <c r="CF898" s="4">
        <f t="shared" si="613"/>
        <v>1.6345852813120644E-4</v>
      </c>
      <c r="CG898" s="3">
        <f>IF('Ponderación por derecho'!$D$20="Error ponderación","",CF898/$CF$1127)</f>
        <v>1.098141613993866E-4</v>
      </c>
      <c r="CH898" s="39"/>
    </row>
    <row r="899" spans="1:86" ht="18.95" customHeight="1">
      <c r="A899" s="7">
        <v>68444</v>
      </c>
      <c r="B899" s="7" t="s">
        <v>199</v>
      </c>
      <c r="C899" s="7" t="s">
        <v>230</v>
      </c>
      <c r="D899" s="5">
        <v>0</v>
      </c>
      <c r="E899" s="5">
        <v>738</v>
      </c>
      <c r="F899" s="5">
        <v>67.680880000000002</v>
      </c>
      <c r="G899" s="5">
        <v>57.449860000000001</v>
      </c>
      <c r="H899" s="5">
        <v>71.418340000000001</v>
      </c>
      <c r="I899" s="5">
        <v>7.7363900000000001</v>
      </c>
      <c r="J899" s="5">
        <v>26.217770000000002</v>
      </c>
      <c r="K899" s="85">
        <v>5.2897999999999999E-3</v>
      </c>
      <c r="L899" s="85">
        <v>2.3835200000000001E-2</v>
      </c>
      <c r="M899" s="85">
        <v>3.3465099999999998E-2</v>
      </c>
      <c r="N899" s="85">
        <v>0</v>
      </c>
      <c r="O899" s="85">
        <v>9.5892000000000008E-3</v>
      </c>
      <c r="P899" s="85">
        <v>2.13349E-2</v>
      </c>
      <c r="Q899" s="85">
        <v>1.6063899999999999E-2</v>
      </c>
      <c r="R899" s="85">
        <v>0</v>
      </c>
      <c r="S899" s="85">
        <v>1.1118E-3</v>
      </c>
      <c r="T899" s="5">
        <v>0.96220300000000003</v>
      </c>
      <c r="U899" s="5">
        <v>0.1241901</v>
      </c>
      <c r="V899" s="5">
        <v>0.84017280000000005</v>
      </c>
      <c r="W899" s="5">
        <v>0.59287259999999997</v>
      </c>
      <c r="X899" s="5">
        <v>0.67386610000000002</v>
      </c>
      <c r="Y899" s="5">
        <v>0.81317499999999998</v>
      </c>
      <c r="Z899" s="5">
        <v>8.2437300000000005E-2</v>
      </c>
      <c r="AA899" s="5">
        <v>2.2357720000000001E-2</v>
      </c>
      <c r="AB899" s="5">
        <v>1.35501E-3</v>
      </c>
      <c r="AC899" s="5">
        <v>0.47899999999999998</v>
      </c>
      <c r="AD899" s="40">
        <v>39376.693766937671</v>
      </c>
      <c r="AE899" s="19">
        <v>0.75377360000000004</v>
      </c>
      <c r="AF899" s="5">
        <v>1</v>
      </c>
      <c r="AG899" s="5">
        <v>0</v>
      </c>
      <c r="AH899" s="32">
        <v>0</v>
      </c>
      <c r="AI899" s="32">
        <v>0</v>
      </c>
      <c r="AJ899" s="32">
        <v>0</v>
      </c>
      <c r="AK899" s="16"/>
      <c r="AL899" s="34">
        <f t="shared" ref="AL899:AL962" si="630">IF(OR(ISBLANK(F899),ISNA(F899)),"",(F899-AL$1126)/AL$1127)</f>
        <v>-0.10838274277468528</v>
      </c>
      <c r="AM899" s="34">
        <f t="shared" ref="AM899:AM962" si="631">IF(OR(ISBLANK(G899),ISNA(G899)),"",(G899-AM$1126)/AM$1127)</f>
        <v>0.12365229840969615</v>
      </c>
      <c r="AN899" s="34">
        <f t="shared" ref="AN899:AN962" si="632">IF(OR(ISBLANK(H899),ISNA(H899)),"",(H899-AN$1126)/AN$1127)</f>
        <v>-0.35933999520902676</v>
      </c>
      <c r="AO899" s="34">
        <f t="shared" ref="AO899:AO962" si="633">IF(OR(ISBLANK(I899),ISNA(I899)),"",(I899-AO$1126)/AO$1127)</f>
        <v>-1.0678680586563489</v>
      </c>
      <c r="AP899" s="34">
        <f t="shared" ref="AP899:AP962" si="634">IF(OR(ISBLANK(J899),ISNA(J899)),"",(J899-AP$1126)/AP$1127)</f>
        <v>0.10346860979007405</v>
      </c>
      <c r="AQ899" s="34">
        <f t="shared" ref="AQ899:AQ962" si="635">IF(OR(ISBLANK(K899),ISNA(K899)),"",(K899-AQ$1126)/AQ$1127)</f>
        <v>-0.24326493627727333</v>
      </c>
      <c r="AR899" s="34">
        <f t="shared" ref="AR899:AR962" si="636">IF(OR(ISBLANK(L899),ISNA(L899)),"",(L899-AR$1126)/AR$1127)</f>
        <v>0.22505732749093388</v>
      </c>
      <c r="AS899" s="34">
        <f t="shared" ref="AS899:AS962" si="637">IF(OR(ISBLANK(M899),ISNA(M899)),"",(M899-AS$1126)/AS$1127)</f>
        <v>-0.43922412130846011</v>
      </c>
      <c r="AT899" s="34">
        <f t="shared" ref="AT899:AT962" si="638">IF(OR(ISBLANK(N899),ISNA(N899)),"",(N899-AT$1126)/AT$1127)</f>
        <v>-0.15074875333706975</v>
      </c>
      <c r="AU899" s="34">
        <f t="shared" ref="AU899:AU962" si="639">IF(OR(ISBLANK(O899),ISNA(O899)),"",(O899-AU$1126)/AU$1127)</f>
        <v>-0.18632132807008203</v>
      </c>
      <c r="AV899" s="34">
        <f t="shared" ref="AV899:AV962" si="640">IF(OR(ISBLANK(P899),ISNA(P899)),"",(P899-AV$1126)/AV$1127)</f>
        <v>-0.13224275568985416</v>
      </c>
      <c r="AW899" s="34">
        <f t="shared" ref="AW899:AW962" si="641">IF(OR(ISBLANK(Q899),ISNA(Q899)),"",(Q899-AW$1126)/AW$1127)</f>
        <v>3.8380174313127971E-2</v>
      </c>
      <c r="AX899" s="34">
        <f t="shared" ref="AX899:AX962" si="642">IF(OR(ISBLANK(R899),ISNA(R899)),"",(R899-AX$1126)/AX$1127)</f>
        <v>-0.20200785050292994</v>
      </c>
      <c r="AY899" s="34">
        <f t="shared" ref="AY899:AY962" si="643">IF(OR(ISBLANK(S899),ISNA(S899)),"",(S899-AY$1126)/AY$1127)</f>
        <v>-0.16694753807238424</v>
      </c>
      <c r="AZ899" s="34">
        <f t="shared" ref="AZ899:AZ962" si="644">IF(OR(ISBLANK(T899),ISNA(T899)),"",(T899-AZ$1126)/AZ$1127)</f>
        <v>0.35112680238804961</v>
      </c>
      <c r="BA899" s="34">
        <f t="shared" ref="BA899:BA962" si="645">IF(OR(ISBLANK(U899),ISNA(U899)),"",(U899-BA$1126)/BA$1127)</f>
        <v>-0.77334182955004815</v>
      </c>
      <c r="BB899" s="34">
        <f t="shared" ref="BB899:BB962" si="646">IF(OR(ISBLANK(V899),ISNA(V899)),"",(V899-BB$1126)/BB$1127)</f>
        <v>0.97575958367133497</v>
      </c>
      <c r="BC899" s="34">
        <f t="shared" ref="BC899:BC962" si="647">IF(OR(ISBLANK(W899),ISNA(W899)),"",(W899-BC$1126)/BC$1127)</f>
        <v>-0.44058793501152665</v>
      </c>
      <c r="BD899" s="34">
        <f t="shared" ref="BD899:BD962" si="648">IF(OR(ISBLANK(X899),ISNA(X899)),"",(X899-BD$1126)/BD$1127)</f>
        <v>-1.5962125476664615</v>
      </c>
      <c r="BE899" s="34">
        <f t="shared" ref="BE899:BE962" si="649">IF(OR(ISBLANK(Y899),ISNA(Y899)),"",(Y899-BE$1126)/BE$1127)</f>
        <v>-0.74328616373647494</v>
      </c>
      <c r="BF899" s="34">
        <f t="shared" ref="BF899:BF962" si="650">IF(OR(ISBLANK(Z899),ISNA(Z899)),"",(Z899-BF$1126)/BF$1127)</f>
        <v>-0.19140423985663077</v>
      </c>
      <c r="BG899" s="34">
        <f t="shared" ref="BG899:BG962" si="651">IF(OR(ISBLANK(AA899),ISNA(AA899)),"",(AA899-BG$1126)/BG$1127)</f>
        <v>1.4895255542069312</v>
      </c>
      <c r="BH899" s="34">
        <f t="shared" ref="BH899:BH962" si="652">IF(OR(ISBLANK(AB899),ISNA(AB899)),"",(AB899-BH$1126)/BH$1127)</f>
        <v>-8.1287858674893534E-2</v>
      </c>
      <c r="BI899" s="19">
        <f t="shared" si="614"/>
        <v>-0.45864892034544941</v>
      </c>
      <c r="BJ899" s="19">
        <f t="shared" si="615"/>
        <v>0.44148973652398832</v>
      </c>
      <c r="BK899" s="19">
        <f t="shared" si="616"/>
        <v>-0.32939826636489067</v>
      </c>
      <c r="BL899" s="19">
        <f t="shared" si="617"/>
        <v>-0.12956574805587751</v>
      </c>
      <c r="BM899" s="19">
        <f t="shared" si="618"/>
        <v>-0.5596884219821564</v>
      </c>
      <c r="BN899" s="19">
        <f t="shared" si="619"/>
        <v>-0.32797055406700482</v>
      </c>
      <c r="BO899" s="19">
        <f t="shared" si="620"/>
        <v>-0.22612036065172378</v>
      </c>
      <c r="BP899" s="19">
        <f t="shared" si="621"/>
        <v>-0.1551952966388076</v>
      </c>
      <c r="BQ899" s="19">
        <f t="shared" si="622"/>
        <v>-0.15557817356790007</v>
      </c>
      <c r="BR899" s="19">
        <f t="shared" si="623"/>
        <v>0.40473175778662057</v>
      </c>
      <c r="BS899" s="19">
        <f t="shared" si="624"/>
        <v>-0.11887271317398768</v>
      </c>
      <c r="BT899" s="19">
        <f>IF(AND('[1]Ponderación por derecho'!$B$13&lt;&gt;1,'[1]Ponderación por derecho'!$B$13&lt;&gt;0),"Error ponderación",IFERROR(IF(SUM($BI$1126:$BS$1126)=0,0,SUMPRODUCT($BI$1126:$BS$1126,BI899:BS899)),""))</f>
        <v>-0.12315339924116565</v>
      </c>
      <c r="BU899" s="34">
        <f t="shared" si="625"/>
        <v>-0.11925869013881535</v>
      </c>
      <c r="BV899" s="16">
        <f t="shared" si="626"/>
        <v>0</v>
      </c>
      <c r="BW899" s="34">
        <f t="shared" ref="BW899:BW962" si="653">IF(OR(ISBLANK(AC899),ISNA(AC899)),"",(AC899-BW$1126)/BW$1127)</f>
        <v>-0.48299192282485742</v>
      </c>
      <c r="BX899" s="34">
        <f t="shared" ref="BX899:BX962" si="654">IF(OR(ISBLANK(AD899),ISNA(AD899)),"",(AD899-BX$1126)/BX$1127)</f>
        <v>-4.733351289206153E-2</v>
      </c>
      <c r="BY899" s="34">
        <f t="shared" si="627"/>
        <v>0.3461456464926651</v>
      </c>
      <c r="BZ899" s="34">
        <f t="shared" si="628"/>
        <v>6.1393263074751271E-2</v>
      </c>
      <c r="CA899" s="19">
        <f t="shared" ref="CA899:CA962" si="655">MIN(MAX(IF(BZ899="",0,(BZ899-$BZ$1126)/(2*$BZ$1127)),-1),1)*CTerritorial</f>
        <v>4.5736267966206133E-2</v>
      </c>
      <c r="CB899" s="16"/>
      <c r="CC899" s="5">
        <f t="shared" ref="CC899:CC962" si="656">A899</f>
        <v>68444</v>
      </c>
      <c r="CD899" s="6">
        <f t="shared" ref="CD899:CD962" si="657">E899/$CD$1127</f>
        <v>1.0792733594679329E-4</v>
      </c>
      <c r="CE899" s="19">
        <f t="shared" si="629"/>
        <v>1.208235232935857</v>
      </c>
      <c r="CF899" s="4">
        <f t="shared" ref="CF899:CF962" si="658">CD899*CE899</f>
        <v>1.3040160988782027E-4</v>
      </c>
      <c r="CG899" s="3">
        <f>IF('Ponderación por derecho'!$D$20="Error ponderación","",CF899/$CF$1127)</f>
        <v>8.7605973201144183E-5</v>
      </c>
      <c r="CH899" s="39"/>
    </row>
    <row r="900" spans="1:86" ht="18.95" customHeight="1">
      <c r="A900" s="7">
        <v>68464</v>
      </c>
      <c r="B900" s="7" t="s">
        <v>199</v>
      </c>
      <c r="C900" s="7" t="s">
        <v>229</v>
      </c>
      <c r="D900" s="5">
        <v>0</v>
      </c>
      <c r="E900" s="5">
        <v>399</v>
      </c>
      <c r="F900" s="5">
        <v>79.508269999999996</v>
      </c>
      <c r="G900" s="5">
        <v>57.471910000000001</v>
      </c>
      <c r="H900" s="5">
        <v>73.91386</v>
      </c>
      <c r="I900" s="5">
        <v>40.131079999999997</v>
      </c>
      <c r="J900" s="5">
        <v>23.715350000000001</v>
      </c>
      <c r="K900" s="85">
        <v>9.7841000000000004E-3</v>
      </c>
      <c r="L900" s="85">
        <v>4.8447000000000004E-3</v>
      </c>
      <c r="M900" s="85">
        <v>3.4801499999999999E-2</v>
      </c>
      <c r="N900" s="85">
        <v>0</v>
      </c>
      <c r="O900" s="85">
        <v>9.1100000000000005E-5</v>
      </c>
      <c r="P900" s="85">
        <v>7.7873999999999999E-3</v>
      </c>
      <c r="Q900" s="85">
        <v>0</v>
      </c>
      <c r="R900" s="85">
        <v>1.5257000000000001E-3</v>
      </c>
      <c r="S900" s="85">
        <v>1.8730000000000001E-3</v>
      </c>
      <c r="T900" s="5">
        <v>0.96231880000000003</v>
      </c>
      <c r="U900" s="5">
        <v>0.1217391</v>
      </c>
      <c r="V900" s="5">
        <v>0.81739130000000004</v>
      </c>
      <c r="W900" s="5">
        <v>0.67246379999999994</v>
      </c>
      <c r="X900" s="5">
        <v>0.68405800000000005</v>
      </c>
      <c r="Y900" s="5">
        <v>0.88985510000000001</v>
      </c>
      <c r="Z900" s="5">
        <v>1.7543900000000001E-2</v>
      </c>
      <c r="AA900" s="5">
        <v>1.2531300000000001E-3</v>
      </c>
      <c r="AB900" s="5">
        <v>5.0125300000000003E-3</v>
      </c>
      <c r="AC900" s="5">
        <v>0.54820000000000002</v>
      </c>
      <c r="AD900" s="40">
        <v>534959.89974937344</v>
      </c>
      <c r="AE900" s="19">
        <v>0.75377360000000004</v>
      </c>
      <c r="AF900" s="5">
        <v>0</v>
      </c>
      <c r="AG900" s="5">
        <v>0</v>
      </c>
      <c r="AH900" s="32">
        <v>0</v>
      </c>
      <c r="AI900" s="32">
        <v>0</v>
      </c>
      <c r="AJ900" s="32">
        <v>0</v>
      </c>
      <c r="AK900" s="16"/>
      <c r="AL900" s="34">
        <f t="shared" si="630"/>
        <v>0.61359542001777023</v>
      </c>
      <c r="AM900" s="34">
        <f t="shared" si="631"/>
        <v>0.12586724118268575</v>
      </c>
      <c r="AN900" s="34">
        <f t="shared" si="632"/>
        <v>-5.926939162617665E-2</v>
      </c>
      <c r="AO900" s="34">
        <f t="shared" si="633"/>
        <v>1.8235355633724322</v>
      </c>
      <c r="AP900" s="34">
        <f t="shared" si="634"/>
        <v>-8.5538820909934449E-2</v>
      </c>
      <c r="AQ900" s="34">
        <f t="shared" si="635"/>
        <v>-0.11613004596687916</v>
      </c>
      <c r="AR900" s="34">
        <f t="shared" si="636"/>
        <v>-0.43956426869833953</v>
      </c>
      <c r="AS900" s="34">
        <f t="shared" si="637"/>
        <v>-0.41843088517567073</v>
      </c>
      <c r="AT900" s="34">
        <f t="shared" si="638"/>
        <v>-0.15074875333706975</v>
      </c>
      <c r="AU900" s="34">
        <f t="shared" si="639"/>
        <v>-0.42761442505012087</v>
      </c>
      <c r="AV900" s="34">
        <f t="shared" si="640"/>
        <v>-0.46025120485760596</v>
      </c>
      <c r="AW900" s="34">
        <f t="shared" si="641"/>
        <v>-0.41165100414070804</v>
      </c>
      <c r="AX900" s="34">
        <f t="shared" si="642"/>
        <v>-0.15328384536146517</v>
      </c>
      <c r="AY900" s="34">
        <f t="shared" si="643"/>
        <v>-0.13739322602840925</v>
      </c>
      <c r="AZ900" s="34">
        <f t="shared" si="644"/>
        <v>0.35313852178840571</v>
      </c>
      <c r="BA900" s="34">
        <f t="shared" si="645"/>
        <v>-0.79663971545806245</v>
      </c>
      <c r="BB900" s="34">
        <f t="shared" si="646"/>
        <v>0.41695144553725505</v>
      </c>
      <c r="BC900" s="34">
        <f t="shared" si="647"/>
        <v>0.44822742402681087</v>
      </c>
      <c r="BD900" s="34">
        <f t="shared" si="648"/>
        <v>-1.4740691749903483</v>
      </c>
      <c r="BE900" s="34">
        <f t="shared" si="649"/>
        <v>0.42916027076985025</v>
      </c>
      <c r="BF900" s="34">
        <f t="shared" si="650"/>
        <v>-0.84063934110209715</v>
      </c>
      <c r="BG900" s="34">
        <f t="shared" si="651"/>
        <v>-0.16017921791631012</v>
      </c>
      <c r="BH900" s="34">
        <f t="shared" si="652"/>
        <v>9.8835020820052331E-3</v>
      </c>
      <c r="BI900" s="19">
        <f t="shared" ref="BI900:BI963" si="659">IFERROR(AVERAGE(AN900,AQ900,BA900),"")</f>
        <v>-0.32401305101703942</v>
      </c>
      <c r="BJ900" s="19">
        <f t="shared" ref="BJ900:BJ963" si="660">IFERROR(AVERAGE(AM900,AR900,BB900),"")</f>
        <v>3.4418139340533761E-2</v>
      </c>
      <c r="BK900" s="19">
        <f t="shared" ref="BK900:BK963" si="661">IFERROR(AVERAGE(AL900,AS900,BC900),"")</f>
        <v>0.21446398628963678</v>
      </c>
      <c r="BL900" s="19">
        <f t="shared" ref="BL900:BL963" si="662">IFERROR(AVERAGE(AL900,AT900),"")</f>
        <v>0.23142333334035026</v>
      </c>
      <c r="BM900" s="19">
        <f t="shared" ref="BM900:BM963" si="663">IFERROR(AVERAGE(AP900,BD900,AU900),"")</f>
        <v>-0.66240747365013453</v>
      </c>
      <c r="BN900" s="19">
        <f t="shared" ref="BN900:BN963" si="664">IFERROR(AVERAGE(AL900,AV900,BE900),"")</f>
        <v>0.19416816197667153</v>
      </c>
      <c r="BO900" s="19">
        <f t="shared" ref="BO900:BO963" si="665">IFERROR(AVERAGE(AO900,AW900,AZ900),"")</f>
        <v>0.58834102700670998</v>
      </c>
      <c r="BP900" s="19">
        <f t="shared" ref="BP900:BP963" si="666">IFERROR(AVERAGE(AL900,AX900),"")</f>
        <v>0.23015578732815253</v>
      </c>
      <c r="BQ900" s="19">
        <f t="shared" ref="BQ900:BQ963" si="667">IFERROR(AVERAGE(AL900,AY900,BF900),"")</f>
        <v>-0.12147904903757872</v>
      </c>
      <c r="BR900" s="19">
        <f t="shared" ref="BR900:BR963" si="668">IFERROR(AVERAGE(AL900,BG900,AY900),"")</f>
        <v>0.10534099202435028</v>
      </c>
      <c r="BS900" s="19">
        <f t="shared" ref="BS900:BS963" si="669">IFERROR(AVERAGE(AL900,AY900,BH900),"")</f>
        <v>0.16202856535712207</v>
      </c>
      <c r="BT900" s="19">
        <f>IF(AND('[1]Ponderación por derecho'!$B$13&lt;&gt;1,'[1]Ponderación por derecho'!$B$13&lt;&gt;0),"Error ponderación",IFERROR(IF(SUM($BI$1126:$BS$1126)=0,0,SUMPRODUCT($BI$1126:$BS$1126,BI900:BS900)),""))</f>
        <v>0.35930458996446318</v>
      </c>
      <c r="BU900" s="34">
        <f t="shared" ref="BU900:BU963" si="670">MAX(IF(OR(BT900="",BT900=0),0,(BT900-$BT$1126)/(2*$BT$1127)),-1)</f>
        <v>0.36818632838629839</v>
      </c>
      <c r="BV900" s="16">
        <f t="shared" ref="BV900:BV963" si="671">IF(OR(BT900&lt;BT$1126-2*BT$1127,BT900&gt;BT$1126+2*BT$1127),1,0)</f>
        <v>0</v>
      </c>
      <c r="BW900" s="34">
        <f t="shared" si="653"/>
        <v>0.51869761941730197</v>
      </c>
      <c r="BX900" s="34">
        <f t="shared" si="654"/>
        <v>-1.9431311533154461E-2</v>
      </c>
      <c r="BY900" s="34">
        <f t="shared" ref="BY900:BY963" si="672">IFERROR(IF(OR(ISBLANK(AE900),ISNA(AE900)),"",(AE900-BY$1126)/BY$1127),"")</f>
        <v>0.3461456464926651</v>
      </c>
      <c r="BZ900" s="34">
        <f t="shared" ref="BZ900:BZ963" si="673">IFERROR(-AVERAGE(BW900:BY900),"")</f>
        <v>-0.28180398479227087</v>
      </c>
      <c r="CA900" s="19">
        <f t="shared" si="655"/>
        <v>-0.2151221746681658</v>
      </c>
      <c r="CB900" s="16"/>
      <c r="CC900" s="5">
        <f t="shared" si="656"/>
        <v>68464</v>
      </c>
      <c r="CD900" s="6">
        <f t="shared" si="657"/>
        <v>5.8350958052534578E-5</v>
      </c>
      <c r="CE900" s="19">
        <f t="shared" si="629"/>
        <v>1.0736016529934256</v>
      </c>
      <c r="CF900" s="4">
        <f t="shared" si="658"/>
        <v>6.2645685018951157E-5</v>
      </c>
      <c r="CG900" s="3">
        <f>IF('Ponderación por derecho'!$D$20="Error ponderación","",CF900/$CF$1127)</f>
        <v>4.2086414482603373E-5</v>
      </c>
      <c r="CH900" s="39"/>
    </row>
    <row r="901" spans="1:86" ht="18.95" customHeight="1">
      <c r="A901" s="7">
        <v>68468</v>
      </c>
      <c r="B901" s="7" t="s">
        <v>199</v>
      </c>
      <c r="C901" s="7" t="s">
        <v>228</v>
      </c>
      <c r="D901" s="5">
        <v>0</v>
      </c>
      <c r="E901" s="5">
        <v>76</v>
      </c>
      <c r="F901" s="5">
        <v>74.739040000000003</v>
      </c>
      <c r="G901" s="5">
        <v>56.914490000000001</v>
      </c>
      <c r="H901" s="5">
        <v>72.23048</v>
      </c>
      <c r="I901" s="5">
        <v>9.033455</v>
      </c>
      <c r="J901" s="5">
        <v>30.973980000000001</v>
      </c>
      <c r="K901" s="85"/>
      <c r="L901" s="85">
        <v>0</v>
      </c>
      <c r="M901" s="85">
        <v>1.30049E-2</v>
      </c>
      <c r="N901" s="85">
        <v>0</v>
      </c>
      <c r="O901" s="85">
        <v>0</v>
      </c>
      <c r="P901" s="85">
        <v>4.2709999999999996E-3</v>
      </c>
      <c r="Q901" s="85">
        <v>2.4724999999999999E-3</v>
      </c>
      <c r="R901" s="85">
        <v>0</v>
      </c>
      <c r="S901" s="85">
        <v>0</v>
      </c>
      <c r="T901" s="5"/>
      <c r="U901" s="5">
        <v>3.3333399999999999E-2</v>
      </c>
      <c r="V901" s="5">
        <v>0.91666669999999995</v>
      </c>
      <c r="W901" s="5">
        <v>0.76666670000000003</v>
      </c>
      <c r="X901" s="5">
        <v>0.61666670000000001</v>
      </c>
      <c r="Y901" s="5">
        <v>0.9</v>
      </c>
      <c r="Z901" s="5">
        <v>0</v>
      </c>
      <c r="AA901" s="5">
        <v>0</v>
      </c>
      <c r="AB901" s="5">
        <v>0</v>
      </c>
      <c r="AC901" s="5">
        <v>0.54790000000000005</v>
      </c>
      <c r="AD901" s="40">
        <v>0</v>
      </c>
      <c r="AE901" s="19">
        <v>0.44811319999999999</v>
      </c>
      <c r="AF901" s="5">
        <v>0</v>
      </c>
      <c r="AG901" s="5">
        <v>0</v>
      </c>
      <c r="AH901" s="32">
        <v>0</v>
      </c>
      <c r="AI901" s="32">
        <v>0</v>
      </c>
      <c r="AJ901" s="32">
        <v>0</v>
      </c>
      <c r="AK901" s="16"/>
      <c r="AL901" s="34">
        <f t="shared" si="630"/>
        <v>0.32246779901815326</v>
      </c>
      <c r="AM901" s="34">
        <f t="shared" si="631"/>
        <v>6.9873889685186472E-2</v>
      </c>
      <c r="AN901" s="34">
        <f t="shared" si="632"/>
        <v>-0.2616852619294795</v>
      </c>
      <c r="AO901" s="34">
        <f t="shared" si="633"/>
        <v>-0.95209789882439</v>
      </c>
      <c r="AP901" s="34">
        <f t="shared" si="634"/>
        <v>0.46270448225340438</v>
      </c>
      <c r="AQ901" s="34" t="str">
        <f t="shared" si="635"/>
        <v/>
      </c>
      <c r="AR901" s="34">
        <f t="shared" si="636"/>
        <v>-0.60911705809610017</v>
      </c>
      <c r="AS901" s="34">
        <f t="shared" si="637"/>
        <v>-0.75756725953361459</v>
      </c>
      <c r="AT901" s="34">
        <f t="shared" si="638"/>
        <v>-0.15074875333706975</v>
      </c>
      <c r="AU901" s="34">
        <f t="shared" si="639"/>
        <v>-0.42992876172112682</v>
      </c>
      <c r="AV901" s="34">
        <f t="shared" si="640"/>
        <v>-0.54538934183147436</v>
      </c>
      <c r="AW901" s="34">
        <f t="shared" si="641"/>
        <v>-0.34238375965293671</v>
      </c>
      <c r="AX901" s="34">
        <f t="shared" si="642"/>
        <v>-0.20200785050292994</v>
      </c>
      <c r="AY901" s="34">
        <f t="shared" si="643"/>
        <v>-0.21011422768154267</v>
      </c>
      <c r="AZ901" s="34" t="str">
        <f t="shared" si="644"/>
        <v/>
      </c>
      <c r="BA901" s="34">
        <f t="shared" si="645"/>
        <v>-1.6369766849473093</v>
      </c>
      <c r="BB901" s="34">
        <f t="shared" si="646"/>
        <v>2.8520808898897321</v>
      </c>
      <c r="BC901" s="34">
        <f t="shared" si="647"/>
        <v>1.5002153873437696</v>
      </c>
      <c r="BD901" s="34">
        <f t="shared" si="648"/>
        <v>-2.2817106030879293</v>
      </c>
      <c r="BE901" s="34">
        <f t="shared" si="649"/>
        <v>0.58427681122067421</v>
      </c>
      <c r="BF901" s="34">
        <f t="shared" si="650"/>
        <v>-1.0161597436814094</v>
      </c>
      <c r="BG901" s="34">
        <f t="shared" si="651"/>
        <v>-0.258133953880894</v>
      </c>
      <c r="BH901" s="34">
        <f t="shared" si="652"/>
        <v>-0.11506432621005545</v>
      </c>
      <c r="BI901" s="19">
        <f t="shared" si="659"/>
        <v>-0.94933097343839434</v>
      </c>
      <c r="BJ901" s="19">
        <f t="shared" si="660"/>
        <v>0.7709459071596062</v>
      </c>
      <c r="BK901" s="19">
        <f t="shared" si="661"/>
        <v>0.35503864227610277</v>
      </c>
      <c r="BL901" s="19">
        <f t="shared" si="662"/>
        <v>8.5859522840541755E-2</v>
      </c>
      <c r="BM901" s="19">
        <f t="shared" si="663"/>
        <v>-0.74964496085188392</v>
      </c>
      <c r="BN901" s="19">
        <f t="shared" si="664"/>
        <v>0.12045175613578436</v>
      </c>
      <c r="BO901" s="19">
        <f t="shared" si="665"/>
        <v>-0.64724082923866333</v>
      </c>
      <c r="BP901" s="19">
        <f t="shared" si="666"/>
        <v>6.022997425761166E-2</v>
      </c>
      <c r="BQ901" s="19">
        <f t="shared" si="667"/>
        <v>-0.30126872411493294</v>
      </c>
      <c r="BR901" s="19">
        <f t="shared" si="668"/>
        <v>-4.8593460848094468E-2</v>
      </c>
      <c r="BS901" s="19">
        <f t="shared" si="669"/>
        <v>-9.0358495781495596E-4</v>
      </c>
      <c r="BT901" s="19">
        <f>IF(AND('[1]Ponderación por derecho'!$B$13&lt;&gt;1,'[1]Ponderación por derecho'!$B$13&lt;&gt;0),"Error ponderación",IFERROR(IF(SUM($BI$1126:$BS$1126)=0,0,SUMPRODUCT($BI$1126:$BS$1126,BI901:BS901)),""))</f>
        <v>-0.13329570634667509</v>
      </c>
      <c r="BU901" s="34">
        <f t="shared" si="670"/>
        <v>-0.12950583535258306</v>
      </c>
      <c r="BV901" s="16">
        <f t="shared" si="671"/>
        <v>0</v>
      </c>
      <c r="BW901" s="34">
        <f t="shared" si="653"/>
        <v>0.51435503469659949</v>
      </c>
      <c r="BX901" s="34">
        <f t="shared" si="654"/>
        <v>-4.9550489627895586E-2</v>
      </c>
      <c r="BY901" s="34">
        <f t="shared" si="672"/>
        <v>-0.91652016321476382</v>
      </c>
      <c r="BZ901" s="34">
        <f t="shared" si="673"/>
        <v>0.1505718727153533</v>
      </c>
      <c r="CA901" s="19">
        <f t="shared" si="655"/>
        <v>0.11351942581996517</v>
      </c>
      <c r="CB901" s="16"/>
      <c r="CC901" s="5">
        <f t="shared" si="656"/>
        <v>68468</v>
      </c>
      <c r="CD901" s="6">
        <f t="shared" si="657"/>
        <v>1.1114468200482777E-5</v>
      </c>
      <c r="CE901" s="19">
        <f t="shared" si="629"/>
        <v>0.9737040746843002</v>
      </c>
      <c r="CF901" s="4">
        <f t="shared" si="658"/>
        <v>1.0822202974759161E-5</v>
      </c>
      <c r="CG901" s="3">
        <f>IF('Ponderación por derecho'!$D$20="Error ponderación","",CF901/$CF$1127)</f>
        <v>7.2705361889297276E-6</v>
      </c>
      <c r="CH901" s="39"/>
    </row>
    <row r="902" spans="1:86" ht="18.95" customHeight="1">
      <c r="A902" s="7">
        <v>68498</v>
      </c>
      <c r="B902" s="7" t="s">
        <v>199</v>
      </c>
      <c r="C902" s="7" t="s">
        <v>227</v>
      </c>
      <c r="D902" s="5">
        <v>0</v>
      </c>
      <c r="E902" s="5">
        <v>48</v>
      </c>
      <c r="F902" s="5">
        <v>60.549520000000001</v>
      </c>
      <c r="G902" s="5">
        <v>61.157649999999997</v>
      </c>
      <c r="H902" s="5">
        <v>66.869770000000003</v>
      </c>
      <c r="I902" s="5">
        <v>10.0914</v>
      </c>
      <c r="J902" s="5">
        <v>10.525510000000001</v>
      </c>
      <c r="K902" s="85"/>
      <c r="L902" s="85">
        <v>4.8909000000000001E-3</v>
      </c>
      <c r="M902" s="85">
        <v>0</v>
      </c>
      <c r="N902" s="85">
        <v>0</v>
      </c>
      <c r="O902" s="85">
        <v>4.7505999999999998E-3</v>
      </c>
      <c r="P902" s="85">
        <v>1.46239E-2</v>
      </c>
      <c r="Q902" s="85">
        <v>0</v>
      </c>
      <c r="R902" s="85">
        <v>0</v>
      </c>
      <c r="S902" s="85">
        <v>0</v>
      </c>
      <c r="T902" s="5">
        <v>0.95402299999999995</v>
      </c>
      <c r="U902" s="5">
        <v>9.1954099999999997E-2</v>
      </c>
      <c r="V902" s="5">
        <v>0.74712650000000003</v>
      </c>
      <c r="W902" s="5">
        <v>0.65517239999999999</v>
      </c>
      <c r="X902" s="5">
        <v>0.87356319999999998</v>
      </c>
      <c r="Y902" s="5">
        <v>0.89655169999999995</v>
      </c>
      <c r="Z902" s="5">
        <v>0</v>
      </c>
      <c r="AA902" s="5">
        <v>0</v>
      </c>
      <c r="AB902" s="5">
        <v>0</v>
      </c>
      <c r="AC902" s="5">
        <v>0.50490000000000002</v>
      </c>
      <c r="AD902" s="40">
        <v>418229.16666666669</v>
      </c>
      <c r="AE902" s="19">
        <v>0.84811320000000001</v>
      </c>
      <c r="AF902" s="5">
        <v>0</v>
      </c>
      <c r="AG902" s="5">
        <v>0</v>
      </c>
      <c r="AH902" s="32">
        <v>0</v>
      </c>
      <c r="AI902" s="32">
        <v>0</v>
      </c>
      <c r="AJ902" s="32">
        <v>1</v>
      </c>
      <c r="AK902" s="16"/>
      <c r="AL902" s="34">
        <f t="shared" si="630"/>
        <v>-0.54370162470988892</v>
      </c>
      <c r="AM902" s="34">
        <f t="shared" si="631"/>
        <v>0.49610321288874687</v>
      </c>
      <c r="AN902" s="34">
        <f t="shared" si="632"/>
        <v>-0.90627696439334282</v>
      </c>
      <c r="AO902" s="34">
        <f t="shared" si="633"/>
        <v>-0.85767050949276691</v>
      </c>
      <c r="AP902" s="34">
        <f t="shared" si="634"/>
        <v>-1.0817655813035532</v>
      </c>
      <c r="AQ902" s="34" t="str">
        <f t="shared" si="635"/>
        <v/>
      </c>
      <c r="AR902" s="34">
        <f t="shared" si="636"/>
        <v>-0.43794738037291658</v>
      </c>
      <c r="AS902" s="34">
        <f t="shared" si="637"/>
        <v>-0.95991233330143277</v>
      </c>
      <c r="AT902" s="34">
        <f t="shared" si="638"/>
        <v>-0.15074875333706975</v>
      </c>
      <c r="AU902" s="34">
        <f t="shared" si="639"/>
        <v>-0.30924283648203976</v>
      </c>
      <c r="AV902" s="34">
        <f t="shared" si="640"/>
        <v>-0.29472769404488514</v>
      </c>
      <c r="AW902" s="34">
        <f t="shared" si="641"/>
        <v>-0.41165100414070804</v>
      </c>
      <c r="AX902" s="34">
        <f t="shared" si="642"/>
        <v>-0.20200785050292994</v>
      </c>
      <c r="AY902" s="34">
        <f t="shared" si="643"/>
        <v>-0.21011422768154267</v>
      </c>
      <c r="AZ902" s="34">
        <f t="shared" si="644"/>
        <v>0.20902088965132037</v>
      </c>
      <c r="BA902" s="34">
        <f t="shared" si="645"/>
        <v>-1.079759883458963</v>
      </c>
      <c r="BB902" s="34">
        <f t="shared" si="646"/>
        <v>-1.3065760686458974</v>
      </c>
      <c r="BC902" s="34">
        <f t="shared" si="647"/>
        <v>0.25512992205076984</v>
      </c>
      <c r="BD902" s="34">
        <f t="shared" si="648"/>
        <v>0.79702888009862505</v>
      </c>
      <c r="BE902" s="34">
        <f t="shared" si="649"/>
        <v>0.53155195770446539</v>
      </c>
      <c r="BF902" s="34">
        <f t="shared" si="650"/>
        <v>-1.0161597436814094</v>
      </c>
      <c r="BG902" s="34">
        <f t="shared" si="651"/>
        <v>-0.258133953880894</v>
      </c>
      <c r="BH902" s="34">
        <f t="shared" si="652"/>
        <v>-0.11506432621005545</v>
      </c>
      <c r="BI902" s="19">
        <f t="shared" si="659"/>
        <v>-0.99301842392615292</v>
      </c>
      <c r="BJ902" s="19">
        <f t="shared" si="660"/>
        <v>-0.4161400787100224</v>
      </c>
      <c r="BK902" s="19">
        <f t="shared" si="661"/>
        <v>-0.41616134532018395</v>
      </c>
      <c r="BL902" s="19">
        <f t="shared" si="662"/>
        <v>-0.34722518902347932</v>
      </c>
      <c r="BM902" s="19">
        <f t="shared" si="663"/>
        <v>-0.19799317922898929</v>
      </c>
      <c r="BN902" s="19">
        <f t="shared" si="664"/>
        <v>-0.1022924536834362</v>
      </c>
      <c r="BO902" s="19">
        <f t="shared" si="665"/>
        <v>-0.35343354132738486</v>
      </c>
      <c r="BP902" s="19">
        <f t="shared" si="666"/>
        <v>-0.37285473760640941</v>
      </c>
      <c r="BQ902" s="19">
        <f t="shared" si="667"/>
        <v>-0.58999186535761361</v>
      </c>
      <c r="BR902" s="19">
        <f t="shared" si="668"/>
        <v>-0.33731660209077519</v>
      </c>
      <c r="BS902" s="19">
        <f t="shared" si="669"/>
        <v>-0.28962672620049568</v>
      </c>
      <c r="BT902" s="19">
        <f>IF(AND('[1]Ponderación por derecho'!$B$13&lt;&gt;1,'[1]Ponderación por derecho'!$B$13&lt;&gt;0),"Error ponderación",IFERROR(IF(SUM($BI$1126:$BS$1126)=0,0,SUMPRODUCT($BI$1126:$BS$1126,BI902:BS902)),""))</f>
        <v>-0.2906325225107278</v>
      </c>
      <c r="BU902" s="34">
        <f t="shared" si="670"/>
        <v>-0.28846899688307159</v>
      </c>
      <c r="BV902" s="16">
        <f t="shared" si="671"/>
        <v>0</v>
      </c>
      <c r="BW902" s="34">
        <f t="shared" si="653"/>
        <v>-0.10808210860416453</v>
      </c>
      <c r="BX902" s="34">
        <f t="shared" si="654"/>
        <v>-2.6003455988271355E-2</v>
      </c>
      <c r="BY902" s="34">
        <f t="shared" si="672"/>
        <v>0.73585719375712888</v>
      </c>
      <c r="BZ902" s="34">
        <f t="shared" si="673"/>
        <v>-0.20059054305489765</v>
      </c>
      <c r="CA902" s="19">
        <f t="shared" si="655"/>
        <v>-0.15339320666432837</v>
      </c>
      <c r="CB902" s="16"/>
      <c r="CC902" s="5">
        <f t="shared" si="656"/>
        <v>68498</v>
      </c>
      <c r="CD902" s="6">
        <f t="shared" si="657"/>
        <v>7.0196641266207019E-6</v>
      </c>
      <c r="CE902" s="19">
        <f t="shared" si="629"/>
        <v>0.8296156130808009</v>
      </c>
      <c r="CF902" s="4">
        <f t="shared" si="658"/>
        <v>5.8236229580277387E-6</v>
      </c>
      <c r="CG902" s="3">
        <f>IF('Ponderación por derecho'!$D$20="Error ponderación","",CF902/$CF$1127)</f>
        <v>3.9124068884842661E-6</v>
      </c>
      <c r="CH902" s="39"/>
    </row>
    <row r="903" spans="1:86" ht="18.95" customHeight="1">
      <c r="A903" s="7">
        <v>68500</v>
      </c>
      <c r="B903" s="7" t="s">
        <v>199</v>
      </c>
      <c r="C903" s="7" t="s">
        <v>226</v>
      </c>
      <c r="D903" s="5">
        <v>0</v>
      </c>
      <c r="E903" s="5">
        <v>310</v>
      </c>
      <c r="F903" s="5">
        <v>74.034840000000003</v>
      </c>
      <c r="G903" s="5">
        <v>55.631340000000002</v>
      </c>
      <c r="H903" s="5">
        <v>75.987719999999996</v>
      </c>
      <c r="I903" s="5">
        <v>29.096039999999999</v>
      </c>
      <c r="J903" s="5">
        <v>23.230229999999999</v>
      </c>
      <c r="K903" s="85">
        <v>6.2965E-3</v>
      </c>
      <c r="L903" s="85">
        <v>8.4005E-3</v>
      </c>
      <c r="M903" s="85">
        <v>3.0195199999999998E-2</v>
      </c>
      <c r="N903" s="85">
        <v>0</v>
      </c>
      <c r="O903" s="85">
        <v>1.07714E-2</v>
      </c>
      <c r="P903" s="85">
        <v>3.6274500000000001E-2</v>
      </c>
      <c r="Q903" s="85">
        <v>5.2065000000000002E-3</v>
      </c>
      <c r="R903" s="85">
        <v>0</v>
      </c>
      <c r="S903" s="85">
        <v>0</v>
      </c>
      <c r="T903" s="5">
        <v>0.96067420000000003</v>
      </c>
      <c r="U903" s="5">
        <v>0.16292139999999999</v>
      </c>
      <c r="V903" s="5">
        <v>0.77247189999999999</v>
      </c>
      <c r="W903" s="5">
        <v>0.57022479999999998</v>
      </c>
      <c r="X903" s="5">
        <v>0.70786519999999997</v>
      </c>
      <c r="Y903" s="5">
        <v>0.90168539999999997</v>
      </c>
      <c r="Z903" s="5">
        <v>0.29197079999999997</v>
      </c>
      <c r="AA903" s="5">
        <v>0</v>
      </c>
      <c r="AB903" s="5">
        <v>0</v>
      </c>
      <c r="AC903" s="5">
        <v>0.50309999999999999</v>
      </c>
      <c r="AD903" s="40">
        <v>537634.51612903224</v>
      </c>
      <c r="AE903" s="19">
        <v>0.84811320000000001</v>
      </c>
      <c r="AF903" s="5">
        <v>0</v>
      </c>
      <c r="AG903" s="5">
        <v>0</v>
      </c>
      <c r="AH903" s="32">
        <v>0</v>
      </c>
      <c r="AI903" s="32">
        <v>0</v>
      </c>
      <c r="AJ903" s="32">
        <v>0</v>
      </c>
      <c r="AK903" s="16"/>
      <c r="AL903" s="34">
        <f t="shared" si="630"/>
        <v>0.27948139016223089</v>
      </c>
      <c r="AM903" s="34">
        <f t="shared" si="631"/>
        <v>-5.9019707555702086E-2</v>
      </c>
      <c r="AN903" s="34">
        <f t="shared" si="632"/>
        <v>0.19009924575053386</v>
      </c>
      <c r="AO903" s="34">
        <f t="shared" si="633"/>
        <v>0.83859776568915512</v>
      </c>
      <c r="AP903" s="34">
        <f t="shared" si="634"/>
        <v>-0.12217986629048147</v>
      </c>
      <c r="AQ903" s="34">
        <f t="shared" si="635"/>
        <v>-0.21478737713002599</v>
      </c>
      <c r="AR903" s="34">
        <f t="shared" si="636"/>
        <v>-0.31511986377325496</v>
      </c>
      <c r="AS903" s="34">
        <f t="shared" si="637"/>
        <v>-0.49010095670999249</v>
      </c>
      <c r="AT903" s="34">
        <f t="shared" si="638"/>
        <v>-0.15074875333706975</v>
      </c>
      <c r="AU903" s="34">
        <f t="shared" si="639"/>
        <v>-0.15628830049090284</v>
      </c>
      <c r="AV903" s="34">
        <f t="shared" si="640"/>
        <v>0.22947084661216063</v>
      </c>
      <c r="AW903" s="34">
        <f t="shared" si="641"/>
        <v>-0.26579057606160533</v>
      </c>
      <c r="AX903" s="34">
        <f t="shared" si="642"/>
        <v>-0.20200785050292994</v>
      </c>
      <c r="AY903" s="34">
        <f t="shared" si="643"/>
        <v>-0.21011422768154267</v>
      </c>
      <c r="AZ903" s="34">
        <f t="shared" si="644"/>
        <v>0.32456793693671598</v>
      </c>
      <c r="BA903" s="34">
        <f t="shared" si="645"/>
        <v>-0.40518295216568434</v>
      </c>
      <c r="BB903" s="34">
        <f t="shared" si="646"/>
        <v>-0.68487794585927309</v>
      </c>
      <c r="BC903" s="34">
        <f t="shared" si="647"/>
        <v>-0.69350173061240294</v>
      </c>
      <c r="BD903" s="34">
        <f t="shared" si="648"/>
        <v>-1.1887551803500216</v>
      </c>
      <c r="BE903" s="34">
        <f t="shared" si="649"/>
        <v>0.61004674658482871</v>
      </c>
      <c r="BF903" s="34">
        <f t="shared" si="650"/>
        <v>1.9049029822463397</v>
      </c>
      <c r="BG903" s="34">
        <f t="shared" si="651"/>
        <v>-0.258133953880894</v>
      </c>
      <c r="BH903" s="34">
        <f t="shared" si="652"/>
        <v>-0.11506432621005545</v>
      </c>
      <c r="BI903" s="19">
        <f t="shared" si="659"/>
        <v>-0.14329036118172547</v>
      </c>
      <c r="BJ903" s="19">
        <f t="shared" si="660"/>
        <v>-0.35300583906274335</v>
      </c>
      <c r="BK903" s="19">
        <f t="shared" si="661"/>
        <v>-0.30137376572005486</v>
      </c>
      <c r="BL903" s="19">
        <f t="shared" si="662"/>
        <v>6.4366318412580573E-2</v>
      </c>
      <c r="BM903" s="19">
        <f t="shared" si="663"/>
        <v>-0.48907444904380193</v>
      </c>
      <c r="BN903" s="19">
        <f t="shared" si="664"/>
        <v>0.37299966111974009</v>
      </c>
      <c r="BO903" s="19">
        <f t="shared" si="665"/>
        <v>0.29912504218808861</v>
      </c>
      <c r="BP903" s="19">
        <f t="shared" si="666"/>
        <v>3.8736769829650478E-2</v>
      </c>
      <c r="BQ903" s="19">
        <f t="shared" si="667"/>
        <v>0.65809004824234263</v>
      </c>
      <c r="BR903" s="19">
        <f t="shared" si="668"/>
        <v>-6.2922263800068587E-2</v>
      </c>
      <c r="BS903" s="19">
        <f t="shared" si="669"/>
        <v>-1.5232387909789077E-2</v>
      </c>
      <c r="BT903" s="19">
        <f>IF(AND('[1]Ponderación por derecho'!$B$13&lt;&gt;1,'[1]Ponderación por derecho'!$B$13&lt;&gt;0),"Error ponderación",IFERROR(IF(SUM($BI$1126:$BS$1126)=0,0,SUMPRODUCT($BI$1126:$BS$1126,BI903:BS903)),""))</f>
        <v>0.19086125161741765</v>
      </c>
      <c r="BU903" s="34">
        <f t="shared" si="670"/>
        <v>0.19800183975093086</v>
      </c>
      <c r="BV903" s="16">
        <f t="shared" si="671"/>
        <v>0</v>
      </c>
      <c r="BW903" s="34">
        <f t="shared" si="653"/>
        <v>-0.13413761692838289</v>
      </c>
      <c r="BX903" s="34">
        <f t="shared" si="654"/>
        <v>-1.9280725952605722E-2</v>
      </c>
      <c r="BY903" s="34">
        <f t="shared" si="672"/>
        <v>0.73585719375712888</v>
      </c>
      <c r="BZ903" s="34">
        <f t="shared" si="673"/>
        <v>-0.19414628362538008</v>
      </c>
      <c r="CA903" s="19">
        <f t="shared" si="655"/>
        <v>-0.14849503370646372</v>
      </c>
      <c r="CB903" s="16"/>
      <c r="CC903" s="5">
        <f t="shared" si="656"/>
        <v>68500</v>
      </c>
      <c r="CD903" s="6">
        <f t="shared" si="657"/>
        <v>4.5335330817758697E-5</v>
      </c>
      <c r="CE903" s="19">
        <f t="shared" si="629"/>
        <v>1.0207402706471378</v>
      </c>
      <c r="CF903" s="4">
        <f t="shared" si="658"/>
        <v>4.6275597848796537E-5</v>
      </c>
      <c r="CG903" s="3">
        <f>IF('Ponderación por derecho'!$D$20="Error ponderación","",CF903/$CF$1127)</f>
        <v>3.1088717298015863E-5</v>
      </c>
      <c r="CH903" s="39"/>
    </row>
    <row r="904" spans="1:86" ht="18.95" customHeight="1">
      <c r="A904" s="7">
        <v>68502</v>
      </c>
      <c r="B904" s="7" t="s">
        <v>199</v>
      </c>
      <c r="C904" s="7" t="s">
        <v>225</v>
      </c>
      <c r="D904" s="5">
        <v>0</v>
      </c>
      <c r="E904" s="5">
        <v>122</v>
      </c>
      <c r="F904" s="5">
        <v>75.870869999999996</v>
      </c>
      <c r="G904" s="5">
        <v>59.177990000000001</v>
      </c>
      <c r="H904" s="5">
        <v>75.278120000000001</v>
      </c>
      <c r="I904" s="5">
        <v>9.9814600000000002</v>
      </c>
      <c r="J904" s="5">
        <v>32.274419999999999</v>
      </c>
      <c r="K904" s="85"/>
      <c r="L904" s="85">
        <v>8.4614900000000007E-2</v>
      </c>
      <c r="M904" s="85">
        <v>0.1115472</v>
      </c>
      <c r="N904" s="85">
        <v>1.12558E-2</v>
      </c>
      <c r="O904" s="85">
        <v>4.8515900000000001E-2</v>
      </c>
      <c r="P904" s="85">
        <v>2.8729899999999999E-2</v>
      </c>
      <c r="Q904" s="85">
        <v>4.0484399999999997E-2</v>
      </c>
      <c r="R904" s="85">
        <v>6.3014000000000004E-3</v>
      </c>
      <c r="S904" s="85">
        <v>1.47087E-2</v>
      </c>
      <c r="T904" s="5">
        <v>0.97</v>
      </c>
      <c r="U904" s="5">
        <v>0.05</v>
      </c>
      <c r="V904" s="5">
        <v>0.77</v>
      </c>
      <c r="W904" s="5">
        <v>0.46</v>
      </c>
      <c r="X904" s="5">
        <v>0.69</v>
      </c>
      <c r="Y904" s="5">
        <v>0.86</v>
      </c>
      <c r="Z904" s="5">
        <v>0</v>
      </c>
      <c r="AA904" s="5">
        <v>0</v>
      </c>
      <c r="AB904" s="5">
        <v>0</v>
      </c>
      <c r="AC904" s="5">
        <v>0.46949999999999997</v>
      </c>
      <c r="AD904" s="40">
        <v>32786.885245901642</v>
      </c>
      <c r="AE904" s="19">
        <v>0.84811320000000001</v>
      </c>
      <c r="AF904" s="5">
        <v>0</v>
      </c>
      <c r="AG904" s="5">
        <v>0</v>
      </c>
      <c r="AH904" s="32">
        <v>0</v>
      </c>
      <c r="AI904" s="32">
        <v>0</v>
      </c>
      <c r="AJ904" s="32">
        <v>0</v>
      </c>
      <c r="AK904" s="16"/>
      <c r="AL904" s="34">
        <f t="shared" si="630"/>
        <v>0.3915579823970205</v>
      </c>
      <c r="AM904" s="34">
        <f t="shared" si="631"/>
        <v>0.29724454576962828</v>
      </c>
      <c r="AN904" s="34">
        <f t="shared" si="632"/>
        <v>0.10477430333276566</v>
      </c>
      <c r="AO904" s="34">
        <f t="shared" si="633"/>
        <v>-0.86748325702039697</v>
      </c>
      <c r="AP904" s="34">
        <f t="shared" si="634"/>
        <v>0.56092653258049519</v>
      </c>
      <c r="AQ904" s="34" t="str">
        <f t="shared" si="635"/>
        <v/>
      </c>
      <c r="AR904" s="34">
        <f t="shared" si="636"/>
        <v>2.3521999108829026</v>
      </c>
      <c r="AS904" s="34">
        <f t="shared" si="637"/>
        <v>0.77566628803310744</v>
      </c>
      <c r="AT904" s="34">
        <f t="shared" si="638"/>
        <v>0.10752548699545006</v>
      </c>
      <c r="AU904" s="34">
        <f t="shared" si="639"/>
        <v>0.80258634801385864</v>
      </c>
      <c r="AV904" s="34">
        <f t="shared" si="640"/>
        <v>4.6803007852904609E-2</v>
      </c>
      <c r="AW904" s="34">
        <f t="shared" si="641"/>
        <v>0.72252203235705892</v>
      </c>
      <c r="AX904" s="34">
        <f t="shared" si="642"/>
        <v>-7.6943797200891811E-4</v>
      </c>
      <c r="AY904" s="34">
        <f t="shared" si="643"/>
        <v>0.36096500190491926</v>
      </c>
      <c r="AZ904" s="34">
        <f t="shared" si="644"/>
        <v>0.48657910087316691</v>
      </c>
      <c r="BA904" s="34">
        <f t="shared" si="645"/>
        <v>-1.4785529618650928</v>
      </c>
      <c r="BB904" s="34">
        <f t="shared" si="646"/>
        <v>-0.74551125958548148</v>
      </c>
      <c r="BC904" s="34">
        <f t="shared" si="647"/>
        <v>-1.9244103635633942</v>
      </c>
      <c r="BD904" s="34">
        <f t="shared" si="648"/>
        <v>-1.4028581230332597</v>
      </c>
      <c r="BE904" s="34">
        <f t="shared" si="649"/>
        <v>-2.7327208339198938E-2</v>
      </c>
      <c r="BF904" s="34">
        <f t="shared" si="650"/>
        <v>-1.0161597436814094</v>
      </c>
      <c r="BG904" s="34">
        <f t="shared" si="651"/>
        <v>-0.258133953880894</v>
      </c>
      <c r="BH904" s="34">
        <f t="shared" si="652"/>
        <v>-0.11506432621005545</v>
      </c>
      <c r="BI904" s="19">
        <f t="shared" si="659"/>
        <v>-0.68688932926616353</v>
      </c>
      <c r="BJ904" s="19">
        <f t="shared" si="660"/>
        <v>0.6346443990223497</v>
      </c>
      <c r="BK904" s="19">
        <f t="shared" si="661"/>
        <v>-0.25239536437775545</v>
      </c>
      <c r="BL904" s="19">
        <f t="shared" si="662"/>
        <v>0.24954173469623528</v>
      </c>
      <c r="BM904" s="19">
        <f t="shared" si="663"/>
        <v>-1.3115080812968638E-2</v>
      </c>
      <c r="BN904" s="19">
        <f t="shared" si="664"/>
        <v>0.13701126063690872</v>
      </c>
      <c r="BO904" s="19">
        <f t="shared" si="665"/>
        <v>0.11387262540327629</v>
      </c>
      <c r="BP904" s="19">
        <f t="shared" si="666"/>
        <v>0.1953942722125058</v>
      </c>
      <c r="BQ904" s="19">
        <f t="shared" si="667"/>
        <v>-8.787891979315654E-2</v>
      </c>
      <c r="BR904" s="19">
        <f t="shared" si="668"/>
        <v>0.16479634347368191</v>
      </c>
      <c r="BS904" s="19">
        <f t="shared" si="669"/>
        <v>0.21248621936396142</v>
      </c>
      <c r="BT904" s="19">
        <f>IF(AND('[1]Ponderación por derecho'!$B$13&lt;&gt;1,'[1]Ponderación por derecho'!$B$13&lt;&gt;0),"Error ponderación",IFERROR(IF(SUM($BI$1126:$BS$1126)=0,0,SUMPRODUCT($BI$1126:$BS$1126,BI904:BS904)),""))</f>
        <v>0.22496857069718071</v>
      </c>
      <c r="BU904" s="34">
        <f t="shared" si="670"/>
        <v>0.23246171636744412</v>
      </c>
      <c r="BV904" s="16">
        <f t="shared" si="671"/>
        <v>0</v>
      </c>
      <c r="BW904" s="34">
        <f t="shared" si="653"/>
        <v>-0.62050710564711931</v>
      </c>
      <c r="BX904" s="34">
        <f t="shared" si="654"/>
        <v>-4.7704530638528725E-2</v>
      </c>
      <c r="BY904" s="34">
        <f t="shared" si="672"/>
        <v>0.73585719375712888</v>
      </c>
      <c r="BZ904" s="34">
        <f t="shared" si="673"/>
        <v>-2.2548519157160274E-2</v>
      </c>
      <c r="CA904" s="19">
        <f t="shared" si="655"/>
        <v>-1.8066465654357135E-2</v>
      </c>
      <c r="CB904" s="16"/>
      <c r="CC904" s="5">
        <f t="shared" si="656"/>
        <v>68502</v>
      </c>
      <c r="CD904" s="6">
        <f t="shared" si="657"/>
        <v>1.7841646321827615E-5</v>
      </c>
      <c r="CE904" s="19">
        <f t="shared" si="629"/>
        <v>1.1895539187338668</v>
      </c>
      <c r="CF904" s="4">
        <f t="shared" si="658"/>
        <v>2.1223600298793719E-5</v>
      </c>
      <c r="CG904" s="3">
        <f>IF('Ponderación por derecho'!$D$20="Error ponderación","",CF904/$CF$1127)</f>
        <v>1.4258368133701862E-5</v>
      </c>
      <c r="CH904" s="39"/>
    </row>
    <row r="905" spans="1:86" ht="18.95" customHeight="1">
      <c r="A905" s="7">
        <v>68522</v>
      </c>
      <c r="B905" s="7" t="s">
        <v>199</v>
      </c>
      <c r="C905" s="7" t="s">
        <v>224</v>
      </c>
      <c r="D905" s="5">
        <v>0</v>
      </c>
      <c r="E905" s="5">
        <v>53</v>
      </c>
      <c r="F905" s="5">
        <v>64.679360000000003</v>
      </c>
      <c r="G905" s="5">
        <v>52.80236</v>
      </c>
      <c r="H905" s="5">
        <v>80.97345</v>
      </c>
      <c r="I905" s="5">
        <v>0.44247999999999998</v>
      </c>
      <c r="J905" s="5">
        <v>17.46313</v>
      </c>
      <c r="K905" s="85"/>
      <c r="L905" s="85">
        <v>0</v>
      </c>
      <c r="M905" s="85">
        <v>0</v>
      </c>
      <c r="N905" s="85">
        <v>0</v>
      </c>
      <c r="O905" s="85">
        <v>0</v>
      </c>
      <c r="P905" s="85">
        <v>2.5366699999999999E-2</v>
      </c>
      <c r="Q905" s="85">
        <v>4.9383999999999999E-3</v>
      </c>
      <c r="R905" s="85">
        <v>0</v>
      </c>
      <c r="S905" s="85">
        <v>0</v>
      </c>
      <c r="T905" s="5"/>
      <c r="U905" s="5">
        <v>0.15</v>
      </c>
      <c r="V905" s="5">
        <v>0.8</v>
      </c>
      <c r="W905" s="5">
        <v>0.625</v>
      </c>
      <c r="X905" s="5">
        <v>0.82499999999999996</v>
      </c>
      <c r="Y905" s="5">
        <v>0.82499999999999996</v>
      </c>
      <c r="Z905" s="5">
        <v>8.3333299999999999E-2</v>
      </c>
      <c r="AA905" s="5">
        <v>0</v>
      </c>
      <c r="AB905" s="5">
        <v>0</v>
      </c>
      <c r="AC905" s="5">
        <v>0.45879999999999999</v>
      </c>
      <c r="AD905" s="40">
        <v>423981.13207547169</v>
      </c>
      <c r="AE905" s="19">
        <v>0.35377360000000002</v>
      </c>
      <c r="AF905" s="5">
        <v>0</v>
      </c>
      <c r="AG905" s="5">
        <v>0</v>
      </c>
      <c r="AH905" s="32">
        <v>0</v>
      </c>
      <c r="AI905" s="32">
        <v>0</v>
      </c>
      <c r="AJ905" s="32">
        <v>0</v>
      </c>
      <c r="AK905" s="16"/>
      <c r="AL905" s="34">
        <f t="shared" si="630"/>
        <v>-0.29160422233905336</v>
      </c>
      <c r="AM905" s="34">
        <f t="shared" si="631"/>
        <v>-0.3431933495480875</v>
      </c>
      <c r="AN905" s="34">
        <f t="shared" si="632"/>
        <v>0.78960195877271966</v>
      </c>
      <c r="AO905" s="34">
        <f t="shared" si="633"/>
        <v>-1.7188895005269749</v>
      </c>
      <c r="AP905" s="34">
        <f t="shared" si="634"/>
        <v>-0.55776811829854511</v>
      </c>
      <c r="AQ905" s="34" t="str">
        <f t="shared" si="635"/>
        <v/>
      </c>
      <c r="AR905" s="34">
        <f t="shared" si="636"/>
        <v>-0.60911705809610017</v>
      </c>
      <c r="AS905" s="34">
        <f t="shared" si="637"/>
        <v>-0.95991233330143277</v>
      </c>
      <c r="AT905" s="34">
        <f t="shared" si="638"/>
        <v>-0.15074875333706975</v>
      </c>
      <c r="AU905" s="34">
        <f t="shared" si="639"/>
        <v>-0.42992876172112682</v>
      </c>
      <c r="AV905" s="34">
        <f t="shared" si="640"/>
        <v>-3.4625891666636488E-2</v>
      </c>
      <c r="AW905" s="34">
        <f t="shared" si="641"/>
        <v>-0.27330141458422275</v>
      </c>
      <c r="AX905" s="34">
        <f t="shared" si="642"/>
        <v>-0.20200785050292994</v>
      </c>
      <c r="AY905" s="34">
        <f t="shared" si="643"/>
        <v>-0.21011422768154267</v>
      </c>
      <c r="AZ905" s="34" t="str">
        <f t="shared" si="644"/>
        <v/>
      </c>
      <c r="BA905" s="34">
        <f t="shared" si="645"/>
        <v>-0.5280068211872333</v>
      </c>
      <c r="BB905" s="34">
        <f t="shared" si="646"/>
        <v>-9.6403053453127281E-3</v>
      </c>
      <c r="BC905" s="34">
        <f t="shared" si="647"/>
        <v>-8.1813013085882597E-2</v>
      </c>
      <c r="BD905" s="34">
        <f t="shared" si="648"/>
        <v>0.21503013247113545</v>
      </c>
      <c r="BE905" s="34">
        <f t="shared" si="649"/>
        <v>-0.562480725454088</v>
      </c>
      <c r="BF905" s="34">
        <f t="shared" si="650"/>
        <v>-0.18244008247366217</v>
      </c>
      <c r="BG905" s="34">
        <f t="shared" si="651"/>
        <v>-0.258133953880894</v>
      </c>
      <c r="BH905" s="34">
        <f t="shared" si="652"/>
        <v>-0.11506432621005545</v>
      </c>
      <c r="BI905" s="19">
        <f t="shared" si="659"/>
        <v>0.13079756879274318</v>
      </c>
      <c r="BJ905" s="19">
        <f t="shared" si="660"/>
        <v>-0.3206502376631668</v>
      </c>
      <c r="BK905" s="19">
        <f t="shared" si="661"/>
        <v>-0.4444431895754562</v>
      </c>
      <c r="BL905" s="19">
        <f t="shared" si="662"/>
        <v>-0.22117648783806154</v>
      </c>
      <c r="BM905" s="19">
        <f t="shared" si="663"/>
        <v>-0.25755558251617883</v>
      </c>
      <c r="BN905" s="19">
        <f t="shared" si="664"/>
        <v>-0.2962369464865926</v>
      </c>
      <c r="BO905" s="19">
        <f t="shared" si="665"/>
        <v>-0.99609545755559881</v>
      </c>
      <c r="BP905" s="19">
        <f t="shared" si="666"/>
        <v>-0.24680603642099164</v>
      </c>
      <c r="BQ905" s="19">
        <f t="shared" si="667"/>
        <v>-0.22805284416475272</v>
      </c>
      <c r="BR905" s="19">
        <f t="shared" si="668"/>
        <v>-0.25328413463382998</v>
      </c>
      <c r="BS905" s="19">
        <f t="shared" si="669"/>
        <v>-0.2055942587435505</v>
      </c>
      <c r="BT905" s="19">
        <f>IF(AND('[1]Ponderación por derecho'!$B$13&lt;&gt;1,'[1]Ponderación por derecho'!$B$13&lt;&gt;0),"Error ponderación",IFERROR(IF(SUM($BI$1126:$BS$1126)=0,0,SUMPRODUCT($BI$1126:$BS$1126,BI905:BS905)),""))</f>
        <v>-0.65104886025641051</v>
      </c>
      <c r="BU905" s="34">
        <f t="shared" si="670"/>
        <v>-0.65261085453675405</v>
      </c>
      <c r="BV905" s="16">
        <f t="shared" si="671"/>
        <v>0</v>
      </c>
      <c r="BW905" s="34">
        <f t="shared" si="653"/>
        <v>-0.77539262735219272</v>
      </c>
      <c r="BX905" s="34">
        <f t="shared" si="654"/>
        <v>-2.5679610274557577E-2</v>
      </c>
      <c r="BY905" s="34">
        <f t="shared" si="672"/>
        <v>-1.3062317104792276</v>
      </c>
      <c r="BZ905" s="34">
        <f t="shared" si="673"/>
        <v>0.70243464936865918</v>
      </c>
      <c r="CA905" s="19">
        <f t="shared" si="655"/>
        <v>0.53298101929241848</v>
      </c>
      <c r="CB905" s="16"/>
      <c r="CC905" s="5">
        <f t="shared" si="656"/>
        <v>68522</v>
      </c>
      <c r="CD905" s="6">
        <f t="shared" si="657"/>
        <v>7.7508791398103586E-6</v>
      </c>
      <c r="CE905" s="19">
        <f t="shared" ref="CE905:CE968" si="674">(1+Necesidad*BU905)*(1+CTerritorial*CA905)*(1+PlanesRR*AF905)*(1+SRC*AG905)*(1+ZMRT*AH905)*(1+Priorizado*AI905)*(1+Afro*AJ905)</f>
        <v>0.61059149753373865</v>
      </c>
      <c r="CF905" s="4">
        <f t="shared" si="658"/>
        <v>4.7326209011798231E-6</v>
      </c>
      <c r="CG905" s="3">
        <f>IF('Ponderación por derecho'!$D$20="Error ponderación","",CF905/$CF$1127)</f>
        <v>3.179453537395778E-6</v>
      </c>
      <c r="CH905" s="39"/>
    </row>
    <row r="906" spans="1:86" ht="18.95" customHeight="1">
      <c r="A906" s="7">
        <v>68524</v>
      </c>
      <c r="B906" s="7" t="s">
        <v>199</v>
      </c>
      <c r="C906" s="7" t="s">
        <v>223</v>
      </c>
      <c r="D906" s="5">
        <v>0</v>
      </c>
      <c r="E906" s="5">
        <v>187</v>
      </c>
      <c r="F906" s="5">
        <v>61.990760000000002</v>
      </c>
      <c r="G906" s="5">
        <v>59.735199999999999</v>
      </c>
      <c r="H906" s="5">
        <v>69.003110000000007</v>
      </c>
      <c r="I906" s="5">
        <v>10.981310000000001</v>
      </c>
      <c r="J906" s="5">
        <v>13.67601</v>
      </c>
      <c r="K906" s="85">
        <v>2.0875999999999998E-3</v>
      </c>
      <c r="L906" s="85">
        <v>5.0673700000000002E-2</v>
      </c>
      <c r="M906" s="85">
        <v>5.4192799999999999E-2</v>
      </c>
      <c r="N906" s="85">
        <v>1.40191E-2</v>
      </c>
      <c r="O906" s="85">
        <v>2.9446900000000002E-2</v>
      </c>
      <c r="P906" s="85">
        <v>3.6744300000000001E-2</v>
      </c>
      <c r="Q906" s="85">
        <v>1.01183E-2</v>
      </c>
      <c r="R906" s="85">
        <v>5.7666000000000002E-3</v>
      </c>
      <c r="S906" s="85">
        <v>1.7259400000000001E-2</v>
      </c>
      <c r="T906" s="5">
        <v>0.99375000000000002</v>
      </c>
      <c r="U906" s="5">
        <v>0.2</v>
      </c>
      <c r="V906" s="5">
        <v>0.78125</v>
      </c>
      <c r="W906" s="5">
        <v>0.63124999999999998</v>
      </c>
      <c r="X906" s="5">
        <v>0.66874999999999996</v>
      </c>
      <c r="Y906" s="5">
        <v>0.92500000000000004</v>
      </c>
      <c r="Z906" s="5">
        <v>2.7026999999999999E-2</v>
      </c>
      <c r="AA906" s="5">
        <v>0</v>
      </c>
      <c r="AB906" s="5">
        <v>0</v>
      </c>
      <c r="AC906" s="5">
        <v>0.47110000000000002</v>
      </c>
      <c r="AD906" s="40">
        <v>99871.657754010695</v>
      </c>
      <c r="AE906" s="19">
        <v>0.84811320000000001</v>
      </c>
      <c r="AF906" s="5">
        <v>0</v>
      </c>
      <c r="AG906" s="5">
        <v>0</v>
      </c>
      <c r="AH906" s="32">
        <v>0</v>
      </c>
      <c r="AI906" s="32">
        <v>0</v>
      </c>
      <c r="AJ906" s="32">
        <v>1</v>
      </c>
      <c r="AK906" s="16"/>
      <c r="AL906" s="34">
        <f t="shared" si="630"/>
        <v>-0.45572415822379192</v>
      </c>
      <c r="AM906" s="34">
        <f t="shared" si="631"/>
        <v>0.35321680257405119</v>
      </c>
      <c r="AN906" s="34">
        <f t="shared" si="632"/>
        <v>-0.64975623065951627</v>
      </c>
      <c r="AO906" s="34">
        <f t="shared" si="633"/>
        <v>-0.77824116482919292</v>
      </c>
      <c r="AP906" s="34">
        <f t="shared" si="634"/>
        <v>-0.8438087593390643</v>
      </c>
      <c r="AQ906" s="34">
        <f t="shared" si="635"/>
        <v>-0.33384886386375939</v>
      </c>
      <c r="AR906" s="34">
        <f t="shared" si="636"/>
        <v>1.1643399535052996</v>
      </c>
      <c r="AS906" s="34">
        <f t="shared" si="637"/>
        <v>-0.11671891284571112</v>
      </c>
      <c r="AT906" s="34">
        <f t="shared" si="638"/>
        <v>0.17093183823755209</v>
      </c>
      <c r="AU906" s="34">
        <f t="shared" si="639"/>
        <v>0.31815071706531528</v>
      </c>
      <c r="AV906" s="34">
        <f t="shared" si="640"/>
        <v>0.2408455186489947</v>
      </c>
      <c r="AW906" s="34">
        <f t="shared" si="641"/>
        <v>-0.12818618719404817</v>
      </c>
      <c r="AX906" s="34">
        <f t="shared" si="642"/>
        <v>-1.7848547855770714E-2</v>
      </c>
      <c r="AY906" s="34">
        <f t="shared" si="643"/>
        <v>0.45999834889725644</v>
      </c>
      <c r="AZ906" s="34">
        <f t="shared" si="644"/>
        <v>0.89917267391684608</v>
      </c>
      <c r="BA906" s="34">
        <f t="shared" si="645"/>
        <v>-5.2733750848303319E-2</v>
      </c>
      <c r="BB906" s="34">
        <f t="shared" si="646"/>
        <v>-0.46955965174541886</v>
      </c>
      <c r="BC906" s="34">
        <f t="shared" si="647"/>
        <v>-1.201765890112861E-2</v>
      </c>
      <c r="BD906" s="34">
        <f t="shared" si="648"/>
        <v>-1.6575257188070998</v>
      </c>
      <c r="BE906" s="34">
        <f t="shared" si="649"/>
        <v>0.96652932344559495</v>
      </c>
      <c r="BF906" s="34">
        <f t="shared" si="650"/>
        <v>-0.74576434012170656</v>
      </c>
      <c r="BG906" s="34">
        <f t="shared" si="651"/>
        <v>-0.258133953880894</v>
      </c>
      <c r="BH906" s="34">
        <f t="shared" si="652"/>
        <v>-0.11506432621005545</v>
      </c>
      <c r="BI906" s="19">
        <f t="shared" si="659"/>
        <v>-0.34544628179052633</v>
      </c>
      <c r="BJ906" s="19">
        <f t="shared" si="660"/>
        <v>0.34933236811131069</v>
      </c>
      <c r="BK906" s="19">
        <f t="shared" si="661"/>
        <v>-0.19482024332354386</v>
      </c>
      <c r="BL906" s="19">
        <f t="shared" si="662"/>
        <v>-0.14239615999311991</v>
      </c>
      <c r="BM906" s="19">
        <f t="shared" si="663"/>
        <v>-0.72772792036028289</v>
      </c>
      <c r="BN906" s="19">
        <f t="shared" si="664"/>
        <v>0.25055022795693255</v>
      </c>
      <c r="BO906" s="19">
        <f t="shared" si="665"/>
        <v>-2.4182260354650062E-3</v>
      </c>
      <c r="BP906" s="19">
        <f t="shared" si="666"/>
        <v>-0.23678635303978132</v>
      </c>
      <c r="BQ906" s="19">
        <f t="shared" si="667"/>
        <v>-0.247163383149414</v>
      </c>
      <c r="BR906" s="19">
        <f t="shared" si="668"/>
        <v>-8.4619921069143136E-2</v>
      </c>
      <c r="BS906" s="19">
        <f t="shared" si="669"/>
        <v>-3.6930045178863648E-2</v>
      </c>
      <c r="BT906" s="19">
        <f>IF(AND('[1]Ponderación por derecho'!$B$13&lt;&gt;1,'[1]Ponderación por derecho'!$B$13&lt;&gt;0),"Error ponderación",IFERROR(IF(SUM($BI$1126:$BS$1126)=0,0,SUMPRODUCT($BI$1126:$BS$1126,BI906:BS906)),""))</f>
        <v>0.14382242899160941</v>
      </c>
      <c r="BU906" s="34">
        <f t="shared" si="670"/>
        <v>0.15047679035960629</v>
      </c>
      <c r="BV906" s="16">
        <f t="shared" si="671"/>
        <v>0</v>
      </c>
      <c r="BW906" s="34">
        <f t="shared" si="653"/>
        <v>-0.59734665380336927</v>
      </c>
      <c r="BX906" s="34">
        <f t="shared" si="654"/>
        <v>-4.3927540603268991E-2</v>
      </c>
      <c r="BY906" s="34">
        <f t="shared" si="672"/>
        <v>0.73585719375712888</v>
      </c>
      <c r="BZ906" s="34">
        <f t="shared" si="673"/>
        <v>-3.1527666450163548E-2</v>
      </c>
      <c r="CA906" s="19">
        <f t="shared" si="655"/>
        <v>-2.4891364145224495E-2</v>
      </c>
      <c r="CB906" s="16"/>
      <c r="CC906" s="5">
        <f t="shared" si="656"/>
        <v>68524</v>
      </c>
      <c r="CD906" s="6">
        <f t="shared" si="657"/>
        <v>2.7347441493293151E-5</v>
      </c>
      <c r="CE906" s="19">
        <f t="shared" si="674"/>
        <v>1.4429908607396165</v>
      </c>
      <c r="CF906" s="4">
        <f t="shared" si="658"/>
        <v>3.9462108139433385E-5</v>
      </c>
      <c r="CG906" s="3">
        <f>IF('Ponderación por derecho'!$D$20="Error ponderación","",CF906/$CF$1127)</f>
        <v>2.6511301440970591E-5</v>
      </c>
      <c r="CH906" s="39"/>
    </row>
    <row r="907" spans="1:86" ht="18.95" customHeight="1">
      <c r="A907" s="7">
        <v>68533</v>
      </c>
      <c r="B907" s="7" t="s">
        <v>199</v>
      </c>
      <c r="C907" s="7" t="s">
        <v>222</v>
      </c>
      <c r="D907" s="5">
        <v>0</v>
      </c>
      <c r="E907" s="5">
        <v>49</v>
      </c>
      <c r="F907" s="5">
        <v>57.068350000000002</v>
      </c>
      <c r="G907" s="5">
        <v>53.406329999999997</v>
      </c>
      <c r="H907" s="5">
        <v>73.296840000000003</v>
      </c>
      <c r="I907" s="5">
        <v>4.9270100000000001</v>
      </c>
      <c r="J907" s="5">
        <v>11.143549999999999</v>
      </c>
      <c r="K907" s="85"/>
      <c r="L907" s="85">
        <v>4.1849400000000002E-2</v>
      </c>
      <c r="M907" s="85">
        <v>0.109405</v>
      </c>
      <c r="N907" s="85">
        <v>0</v>
      </c>
      <c r="O907" s="85">
        <v>2.0646299999999999E-2</v>
      </c>
      <c r="P907" s="85">
        <v>2.6113999999999998E-2</v>
      </c>
      <c r="Q907" s="85">
        <v>1.9174000000000001E-3</v>
      </c>
      <c r="R907" s="85">
        <v>0</v>
      </c>
      <c r="S907" s="85">
        <v>0</v>
      </c>
      <c r="T907" s="5">
        <v>0.96296300000000001</v>
      </c>
      <c r="U907" s="5">
        <v>4.9382700000000002E-2</v>
      </c>
      <c r="V907" s="5">
        <v>0.74074079999999998</v>
      </c>
      <c r="W907" s="5">
        <v>0.54320990000000002</v>
      </c>
      <c r="X907" s="5">
        <v>0.75308640000000004</v>
      </c>
      <c r="Y907" s="5">
        <v>0.9506173</v>
      </c>
      <c r="Z907" s="5">
        <v>0.2682927</v>
      </c>
      <c r="AA907" s="5">
        <v>0</v>
      </c>
      <c r="AB907" s="5">
        <v>0</v>
      </c>
      <c r="AC907" s="5">
        <v>0.59419999999999995</v>
      </c>
      <c r="AD907" s="40">
        <v>661530.61224489799</v>
      </c>
      <c r="AE907" s="19">
        <v>0.84811320000000001</v>
      </c>
      <c r="AF907" s="5">
        <v>0</v>
      </c>
      <c r="AG907" s="5">
        <v>0</v>
      </c>
      <c r="AH907" s="32">
        <v>0</v>
      </c>
      <c r="AI907" s="32">
        <v>0</v>
      </c>
      <c r="AJ907" s="32">
        <v>0</v>
      </c>
      <c r="AK907" s="16"/>
      <c r="AL907" s="34">
        <f t="shared" si="630"/>
        <v>-0.75620233035739126</v>
      </c>
      <c r="AM907" s="34">
        <f t="shared" si="631"/>
        <v>-0.282524007752055</v>
      </c>
      <c r="AN907" s="34">
        <f t="shared" si="632"/>
        <v>-0.13346217061520066</v>
      </c>
      <c r="AO907" s="34">
        <f t="shared" si="633"/>
        <v>-1.3186206205007507</v>
      </c>
      <c r="AP907" s="34">
        <f t="shared" si="634"/>
        <v>-1.0350851070147316</v>
      </c>
      <c r="AQ907" s="34" t="str">
        <f t="shared" si="635"/>
        <v/>
      </c>
      <c r="AR907" s="34">
        <f t="shared" si="636"/>
        <v>0.85551078359123722</v>
      </c>
      <c r="AS907" s="34">
        <f t="shared" si="637"/>
        <v>0.74233549602198712</v>
      </c>
      <c r="AT907" s="34">
        <f t="shared" si="638"/>
        <v>-0.15074875333706975</v>
      </c>
      <c r="AU907" s="34">
        <f t="shared" si="639"/>
        <v>9.4577157165700601E-2</v>
      </c>
      <c r="AV907" s="34">
        <f t="shared" si="640"/>
        <v>-1.6532463797061976E-2</v>
      </c>
      <c r="AW907" s="34">
        <f t="shared" si="641"/>
        <v>-0.35793492139819938</v>
      </c>
      <c r="AX907" s="34">
        <f t="shared" si="642"/>
        <v>-0.20200785050292994</v>
      </c>
      <c r="AY907" s="34">
        <f t="shared" si="643"/>
        <v>-0.21011422768154267</v>
      </c>
      <c r="AZ907" s="34">
        <f t="shared" si="644"/>
        <v>0.36432979672544702</v>
      </c>
      <c r="BA907" s="34">
        <f t="shared" si="645"/>
        <v>-1.4844206831914974</v>
      </c>
      <c r="BB907" s="34">
        <f t="shared" si="646"/>
        <v>-1.46321110706228</v>
      </c>
      <c r="BC907" s="34">
        <f t="shared" si="647"/>
        <v>-0.99518405281491717</v>
      </c>
      <c r="BD907" s="34">
        <f t="shared" si="648"/>
        <v>-0.64680815531435143</v>
      </c>
      <c r="BE907" s="34">
        <f t="shared" si="649"/>
        <v>1.3582204147023724</v>
      </c>
      <c r="BF907" s="34">
        <f t="shared" si="650"/>
        <v>1.6680121173694762</v>
      </c>
      <c r="BG907" s="34">
        <f t="shared" si="651"/>
        <v>-0.258133953880894</v>
      </c>
      <c r="BH907" s="34">
        <f t="shared" si="652"/>
        <v>-0.11506432621005545</v>
      </c>
      <c r="BI907" s="19">
        <f t="shared" si="659"/>
        <v>-0.80894142690334903</v>
      </c>
      <c r="BJ907" s="19">
        <f t="shared" si="660"/>
        <v>-0.29674144374103256</v>
      </c>
      <c r="BK907" s="19">
        <f t="shared" si="661"/>
        <v>-0.33635029571677383</v>
      </c>
      <c r="BL907" s="19">
        <f t="shared" si="662"/>
        <v>-0.45347554184723049</v>
      </c>
      <c r="BM907" s="19">
        <f t="shared" si="663"/>
        <v>-0.52910536838779409</v>
      </c>
      <c r="BN907" s="19">
        <f t="shared" si="664"/>
        <v>0.19516187351597306</v>
      </c>
      <c r="BO907" s="19">
        <f t="shared" si="665"/>
        <v>-0.43740858172450103</v>
      </c>
      <c r="BP907" s="19">
        <f t="shared" si="666"/>
        <v>-0.47910509043016059</v>
      </c>
      <c r="BQ907" s="19">
        <f t="shared" si="667"/>
        <v>0.23389851977684742</v>
      </c>
      <c r="BR907" s="19">
        <f t="shared" si="668"/>
        <v>-0.40815017063994263</v>
      </c>
      <c r="BS907" s="19">
        <f t="shared" si="669"/>
        <v>-0.36046029474966312</v>
      </c>
      <c r="BT907" s="19">
        <f>IF(AND('[1]Ponderación por derecho'!$B$13&lt;&gt;1,'[1]Ponderación por derecho'!$B$13&lt;&gt;0),"Error ponderación",IFERROR(IF(SUM($BI$1126:$BS$1126)=0,0,SUMPRODUCT($BI$1126:$BS$1126,BI907:BS907)),""))</f>
        <v>-0.21950401755566512</v>
      </c>
      <c r="BU907" s="34">
        <f t="shared" si="670"/>
        <v>-0.21660525705243755</v>
      </c>
      <c r="BV907" s="16">
        <f t="shared" si="671"/>
        <v>0</v>
      </c>
      <c r="BW907" s="34">
        <f t="shared" si="653"/>
        <v>1.1845606099250945</v>
      </c>
      <c r="BX907" s="34">
        <f t="shared" si="654"/>
        <v>-1.2305159025243153E-2</v>
      </c>
      <c r="BY907" s="34">
        <f t="shared" si="672"/>
        <v>0.73585719375712888</v>
      </c>
      <c r="BZ907" s="34">
        <f t="shared" si="673"/>
        <v>-0.63603754821899339</v>
      </c>
      <c r="CA907" s="19">
        <f t="shared" si="655"/>
        <v>-0.48436913471407717</v>
      </c>
      <c r="CB907" s="16"/>
      <c r="CC907" s="5">
        <f t="shared" si="656"/>
        <v>68533</v>
      </c>
      <c r="CD907" s="6">
        <f t="shared" si="657"/>
        <v>7.1659071292586324E-6</v>
      </c>
      <c r="CE907" s="19">
        <f t="shared" si="674"/>
        <v>0.45410573716587432</v>
      </c>
      <c r="CF907" s="4">
        <f t="shared" si="658"/>
        <v>3.2540795393941857E-6</v>
      </c>
      <c r="CG907" s="3">
        <f>IF('Ponderación por derecho'!$D$20="Error ponderación","",CF907/$CF$1127)</f>
        <v>2.1861448272594163E-6</v>
      </c>
      <c r="CH907" s="39"/>
    </row>
    <row r="908" spans="1:86" ht="18.95" customHeight="1">
      <c r="A908" s="7">
        <v>68547</v>
      </c>
      <c r="B908" s="7" t="s">
        <v>199</v>
      </c>
      <c r="C908" s="7" t="s">
        <v>221</v>
      </c>
      <c r="D908" s="5">
        <v>0</v>
      </c>
      <c r="E908" s="5">
        <v>10124</v>
      </c>
      <c r="F908" s="5">
        <v>42.365900000000003</v>
      </c>
      <c r="G908" s="5">
        <v>39.869289999999999</v>
      </c>
      <c r="H908" s="5">
        <v>60.612549999999999</v>
      </c>
      <c r="I908" s="5">
        <v>16.87199</v>
      </c>
      <c r="J908" s="5">
        <v>8.7276299999999996</v>
      </c>
      <c r="K908" s="85">
        <v>9.6401000000000004E-3</v>
      </c>
      <c r="L908" s="85">
        <v>0</v>
      </c>
      <c r="M908" s="85">
        <v>2.3379E-3</v>
      </c>
      <c r="N908" s="85">
        <v>0</v>
      </c>
      <c r="O908" s="85">
        <v>5.8757999999999996E-3</v>
      </c>
      <c r="P908" s="85">
        <v>0</v>
      </c>
      <c r="Q908" s="85">
        <v>1.8733999999999999E-3</v>
      </c>
      <c r="R908" s="85">
        <v>2.1316999999999998E-3</v>
      </c>
      <c r="S908" s="85">
        <v>1.639E-4</v>
      </c>
      <c r="T908" s="5">
        <v>0.95259729999999998</v>
      </c>
      <c r="U908" s="5">
        <v>0.29922969999999999</v>
      </c>
      <c r="V908" s="5">
        <v>0.81878329999999999</v>
      </c>
      <c r="W908" s="5">
        <v>0.65899660000000004</v>
      </c>
      <c r="X908" s="5">
        <v>0.71953389999999995</v>
      </c>
      <c r="Y908" s="5">
        <v>0.8918625</v>
      </c>
      <c r="Z908" s="5">
        <v>2.76338E-2</v>
      </c>
      <c r="AA908" s="5">
        <v>1.9755E-4</v>
      </c>
      <c r="AB908" s="5">
        <v>7.9020000000000002E-4</v>
      </c>
      <c r="AC908" s="5">
        <v>0.68179999999999996</v>
      </c>
      <c r="AD908" s="40">
        <v>962957.03279336228</v>
      </c>
      <c r="AE908" s="19">
        <v>0.65943399999999996</v>
      </c>
      <c r="AF908" s="5">
        <v>1</v>
      </c>
      <c r="AG908" s="5">
        <v>0</v>
      </c>
      <c r="AH908" s="32">
        <v>1</v>
      </c>
      <c r="AI908" s="32">
        <v>0</v>
      </c>
      <c r="AJ908" s="32">
        <v>0</v>
      </c>
      <c r="AK908" s="16"/>
      <c r="AL908" s="34">
        <f t="shared" si="630"/>
        <v>-1.6536824878179925</v>
      </c>
      <c r="AM908" s="34">
        <f t="shared" si="631"/>
        <v>-1.6423321218414435</v>
      </c>
      <c r="AN908" s="34">
        <f t="shared" si="632"/>
        <v>-1.6586683626392729</v>
      </c>
      <c r="AO908" s="34">
        <f t="shared" si="633"/>
        <v>-0.25246569087921833</v>
      </c>
      <c r="AP908" s="34">
        <f t="shared" si="634"/>
        <v>-1.2175592048787052</v>
      </c>
      <c r="AQ908" s="34">
        <f t="shared" si="635"/>
        <v>-0.12020352219336532</v>
      </c>
      <c r="AR908" s="34">
        <f t="shared" si="636"/>
        <v>-0.60911705809610017</v>
      </c>
      <c r="AS908" s="34">
        <f t="shared" si="637"/>
        <v>-0.92353661738191151</v>
      </c>
      <c r="AT908" s="34">
        <f t="shared" si="638"/>
        <v>-0.15074875333706975</v>
      </c>
      <c r="AU908" s="34">
        <f t="shared" si="639"/>
        <v>-0.28065785709437913</v>
      </c>
      <c r="AV908" s="34">
        <f t="shared" si="640"/>
        <v>-0.64879765232385067</v>
      </c>
      <c r="AW908" s="34">
        <f t="shared" si="641"/>
        <v>-0.35916758419191502</v>
      </c>
      <c r="AX908" s="34">
        <f t="shared" si="642"/>
        <v>-0.13393092728076272</v>
      </c>
      <c r="AY908" s="34">
        <f t="shared" si="643"/>
        <v>-0.20375065471253651</v>
      </c>
      <c r="AZ908" s="34">
        <f t="shared" si="644"/>
        <v>0.18425311461602095</v>
      </c>
      <c r="BA908" s="34">
        <f t="shared" si="645"/>
        <v>0.89049033290791457</v>
      </c>
      <c r="BB908" s="34">
        <f t="shared" si="646"/>
        <v>0.45109585781399758</v>
      </c>
      <c r="BC908" s="34">
        <f t="shared" si="647"/>
        <v>0.29783574500650445</v>
      </c>
      <c r="BD908" s="34">
        <f t="shared" si="648"/>
        <v>-1.0489133085944358</v>
      </c>
      <c r="BE908" s="34">
        <f t="shared" si="649"/>
        <v>0.45985361849146233</v>
      </c>
      <c r="BF908" s="34">
        <f t="shared" si="650"/>
        <v>-0.73969352460833004</v>
      </c>
      <c r="BG908" s="34">
        <f t="shared" si="651"/>
        <v>-0.24269185442608601</v>
      </c>
      <c r="BH908" s="34">
        <f t="shared" si="652"/>
        <v>-9.53669330939272E-2</v>
      </c>
      <c r="BI908" s="19">
        <f t="shared" si="659"/>
        <v>-0.29612718397490784</v>
      </c>
      <c r="BJ908" s="19">
        <f t="shared" si="660"/>
        <v>-0.60011777404118194</v>
      </c>
      <c r="BK908" s="19">
        <f t="shared" si="661"/>
        <v>-0.75979445339779994</v>
      </c>
      <c r="BL908" s="19">
        <f t="shared" si="662"/>
        <v>-0.90221562057753113</v>
      </c>
      <c r="BM908" s="19">
        <f t="shared" si="663"/>
        <v>-0.84904345685583993</v>
      </c>
      <c r="BN908" s="19">
        <f t="shared" si="664"/>
        <v>-0.61420884055012692</v>
      </c>
      <c r="BO908" s="19">
        <f t="shared" si="665"/>
        <v>-0.14246005348503746</v>
      </c>
      <c r="BP908" s="19">
        <f t="shared" si="666"/>
        <v>-0.89380670754937763</v>
      </c>
      <c r="BQ908" s="19">
        <f t="shared" si="667"/>
        <v>-0.8657088890462864</v>
      </c>
      <c r="BR908" s="19">
        <f t="shared" si="668"/>
        <v>-0.70004166565220505</v>
      </c>
      <c r="BS908" s="19">
        <f t="shared" si="669"/>
        <v>-0.65093335854148549</v>
      </c>
      <c r="BT908" s="19">
        <f>IF(AND('[1]Ponderación por derecho'!$B$13&lt;&gt;1,'[1]Ponderación por derecho'!$B$13&lt;&gt;0),"Error ponderación",IFERROR(IF(SUM($BI$1126:$BS$1126)=0,0,SUMPRODUCT($BI$1126:$BS$1126,BI908:BS908)),""))</f>
        <v>-0.37551623371579318</v>
      </c>
      <c r="BU908" s="34">
        <f t="shared" si="670"/>
        <v>-0.3742301265701552</v>
      </c>
      <c r="BV908" s="16">
        <f t="shared" si="671"/>
        <v>0</v>
      </c>
      <c r="BW908" s="34">
        <f t="shared" si="653"/>
        <v>2.4525953483703709</v>
      </c>
      <c r="BX908" s="34">
        <f t="shared" si="654"/>
        <v>4.6656756994023288E-3</v>
      </c>
      <c r="BY908" s="34">
        <f t="shared" si="672"/>
        <v>-4.3565900771799115E-2</v>
      </c>
      <c r="BZ908" s="34">
        <f t="shared" si="673"/>
        <v>-0.8045650410993247</v>
      </c>
      <c r="CA908" s="19">
        <f t="shared" si="655"/>
        <v>-0.61246404108952746</v>
      </c>
      <c r="CB908" s="16"/>
      <c r="CC908" s="5">
        <f t="shared" si="656"/>
        <v>68547</v>
      </c>
      <c r="CD908" s="6">
        <f t="shared" si="657"/>
        <v>1.4805641587064163E-3</v>
      </c>
      <c r="CE908" s="19">
        <f t="shared" si="674"/>
        <v>0.50299346723919003</v>
      </c>
      <c r="CF908" s="4">
        <f t="shared" si="658"/>
        <v>7.4471409965781471E-4</v>
      </c>
      <c r="CG908" s="3">
        <f>IF('Ponderación por derecho'!$D$20="Error ponderación","",CF908/$CF$1127)</f>
        <v>5.0031133444795287E-4</v>
      </c>
      <c r="CH908" s="39"/>
    </row>
    <row r="909" spans="1:86" ht="18.95" customHeight="1">
      <c r="A909" s="7">
        <v>68549</v>
      </c>
      <c r="B909" s="7" t="s">
        <v>199</v>
      </c>
      <c r="C909" s="7" t="s">
        <v>220</v>
      </c>
      <c r="D909" s="5">
        <v>0</v>
      </c>
      <c r="E909" s="5">
        <v>48</v>
      </c>
      <c r="F909" s="5">
        <v>54.292520000000003</v>
      </c>
      <c r="G909" s="5">
        <v>50.284030000000001</v>
      </c>
      <c r="H909" s="5">
        <v>70.160719999999998</v>
      </c>
      <c r="I909" s="5">
        <v>7.4248099999999999</v>
      </c>
      <c r="J909" s="5">
        <v>10.02163</v>
      </c>
      <c r="K909" s="85"/>
      <c r="L909" s="85">
        <v>1.8610499999999999E-2</v>
      </c>
      <c r="M909" s="85">
        <v>0.11991060000000001</v>
      </c>
      <c r="N909" s="85">
        <v>0</v>
      </c>
      <c r="O909" s="85">
        <v>0</v>
      </c>
      <c r="P909" s="85">
        <v>1.9196299999999999E-2</v>
      </c>
      <c r="Q909" s="85">
        <v>7.6870000000000003E-3</v>
      </c>
      <c r="R909" s="85">
        <v>0</v>
      </c>
      <c r="S909" s="85">
        <v>2.8088000000000002E-3</v>
      </c>
      <c r="T909" s="5">
        <v>0.98734180000000005</v>
      </c>
      <c r="U909" s="5">
        <v>0.12658230000000001</v>
      </c>
      <c r="V909" s="5">
        <v>0.78481009999999995</v>
      </c>
      <c r="W909" s="5">
        <v>0.59493669999999998</v>
      </c>
      <c r="X909" s="5">
        <v>0.607595</v>
      </c>
      <c r="Y909" s="5">
        <v>0.78481009999999995</v>
      </c>
      <c r="Z909" s="5">
        <v>5.8823500000000001E-2</v>
      </c>
      <c r="AA909" s="5">
        <v>0</v>
      </c>
      <c r="AB909" s="5">
        <v>0</v>
      </c>
      <c r="AC909" s="5">
        <v>0.5625</v>
      </c>
      <c r="AD909" s="40">
        <v>1002583.3333333334</v>
      </c>
      <c r="AE909" s="19">
        <v>0.65943399999999996</v>
      </c>
      <c r="AF909" s="5">
        <v>0</v>
      </c>
      <c r="AG909" s="5">
        <v>0</v>
      </c>
      <c r="AH909" s="32">
        <v>0</v>
      </c>
      <c r="AI909" s="32">
        <v>0</v>
      </c>
      <c r="AJ909" s="32">
        <v>0</v>
      </c>
      <c r="AK909" s="16"/>
      <c r="AL909" s="34">
        <f t="shared" si="630"/>
        <v>-0.92564703824511474</v>
      </c>
      <c r="AM909" s="34">
        <f t="shared" si="631"/>
        <v>-0.59616191342576896</v>
      </c>
      <c r="AN909" s="34">
        <f t="shared" si="632"/>
        <v>-0.51056090006166865</v>
      </c>
      <c r="AO909" s="34">
        <f t="shared" si="633"/>
        <v>-1.095678281274677</v>
      </c>
      <c r="AP909" s="34">
        <f t="shared" si="634"/>
        <v>-1.1198235668459964</v>
      </c>
      <c r="AQ909" s="34" t="str">
        <f t="shared" si="635"/>
        <v/>
      </c>
      <c r="AR909" s="34">
        <f t="shared" si="636"/>
        <v>4.2205456628655477E-2</v>
      </c>
      <c r="AS909" s="34">
        <f t="shared" si="637"/>
        <v>0.90579360850075974</v>
      </c>
      <c r="AT909" s="34">
        <f t="shared" si="638"/>
        <v>-0.15074875333706975</v>
      </c>
      <c r="AU909" s="34">
        <f t="shared" si="639"/>
        <v>-0.42992876172112682</v>
      </c>
      <c r="AV909" s="34">
        <f t="shared" si="640"/>
        <v>-0.18402196730750717</v>
      </c>
      <c r="AW909" s="34">
        <f t="shared" si="641"/>
        <v>-0.19629921106588574</v>
      </c>
      <c r="AX909" s="34">
        <f t="shared" si="642"/>
        <v>-0.20200785050292994</v>
      </c>
      <c r="AY909" s="34">
        <f t="shared" si="643"/>
        <v>-0.10105990336583466</v>
      </c>
      <c r="AZ909" s="34">
        <f t="shared" si="644"/>
        <v>0.78784711034722543</v>
      </c>
      <c r="BA909" s="34">
        <f t="shared" si="645"/>
        <v>-0.75060286477275229</v>
      </c>
      <c r="BB909" s="34">
        <f t="shared" si="646"/>
        <v>-0.3822338456057392</v>
      </c>
      <c r="BC909" s="34">
        <f t="shared" si="647"/>
        <v>-0.41753760051988631</v>
      </c>
      <c r="BD909" s="34">
        <f t="shared" si="648"/>
        <v>-2.39042909855059</v>
      </c>
      <c r="BE909" s="34">
        <f t="shared" si="649"/>
        <v>-1.1769883350968211</v>
      </c>
      <c r="BF909" s="34">
        <f t="shared" si="650"/>
        <v>-0.42765180638558742</v>
      </c>
      <c r="BG909" s="34">
        <f t="shared" si="651"/>
        <v>-0.258133953880894</v>
      </c>
      <c r="BH909" s="34">
        <f t="shared" si="652"/>
        <v>-0.11506432621005545</v>
      </c>
      <c r="BI909" s="19">
        <f t="shared" si="659"/>
        <v>-0.63058188241721047</v>
      </c>
      <c r="BJ909" s="19">
        <f t="shared" si="660"/>
        <v>-0.31206343413428422</v>
      </c>
      <c r="BK909" s="19">
        <f t="shared" si="661"/>
        <v>-0.14579701008808044</v>
      </c>
      <c r="BL909" s="19">
        <f t="shared" si="662"/>
        <v>-0.53819789579109223</v>
      </c>
      <c r="BM909" s="19">
        <f t="shared" si="663"/>
        <v>-1.3133938090392376</v>
      </c>
      <c r="BN909" s="19">
        <f t="shared" si="664"/>
        <v>-0.76221911354981431</v>
      </c>
      <c r="BO909" s="19">
        <f t="shared" si="665"/>
        <v>-0.16804346066444575</v>
      </c>
      <c r="BP909" s="19">
        <f t="shared" si="666"/>
        <v>-0.56382744437402232</v>
      </c>
      <c r="BQ909" s="19">
        <f t="shared" si="667"/>
        <v>-0.4847862493321789</v>
      </c>
      <c r="BR909" s="19">
        <f t="shared" si="668"/>
        <v>-0.42828029849728111</v>
      </c>
      <c r="BS909" s="19">
        <f t="shared" si="669"/>
        <v>-0.3805904226070016</v>
      </c>
      <c r="BT909" s="19">
        <f>IF(AND('[1]Ponderación por derecho'!$B$13&lt;&gt;1,'[1]Ponderación por derecho'!$B$13&lt;&gt;0),"Error ponderación",IFERROR(IF(SUM($BI$1126:$BS$1126)=0,0,SUMPRODUCT($BI$1126:$BS$1126,BI909:BS909)),""))</f>
        <v>-0.37510015122402401</v>
      </c>
      <c r="BU909" s="34">
        <f t="shared" si="670"/>
        <v>-0.37380974315347193</v>
      </c>
      <c r="BV909" s="16">
        <f t="shared" si="671"/>
        <v>0</v>
      </c>
      <c r="BW909" s="34">
        <f t="shared" si="653"/>
        <v>0.72569415777081137</v>
      </c>
      <c r="BX909" s="34">
        <f t="shared" si="654"/>
        <v>6.896705733164264E-3</v>
      </c>
      <c r="BY909" s="34">
        <f t="shared" si="672"/>
        <v>-4.3565900771799115E-2</v>
      </c>
      <c r="BZ909" s="34">
        <f t="shared" si="673"/>
        <v>-0.22967498757739216</v>
      </c>
      <c r="CA909" s="19">
        <f t="shared" si="655"/>
        <v>-0.17549980265301007</v>
      </c>
      <c r="CB909" s="16"/>
      <c r="CC909" s="5">
        <f t="shared" si="656"/>
        <v>68549</v>
      </c>
      <c r="CD909" s="6">
        <f t="shared" si="657"/>
        <v>7.0196641266207019E-6</v>
      </c>
      <c r="CE909" s="19">
        <f t="shared" si="674"/>
        <v>0.5587602730582637</v>
      </c>
      <c r="CF909" s="4">
        <f t="shared" si="658"/>
        <v>3.9223094441678816E-6</v>
      </c>
      <c r="CG909" s="3">
        <f>IF('Ponderación por derecho'!$D$20="Error ponderación","",CF909/$CF$1127)</f>
        <v>2.6350728058339763E-6</v>
      </c>
      <c r="CH909" s="39"/>
    </row>
    <row r="910" spans="1:86" ht="18.95" customHeight="1">
      <c r="A910" s="7">
        <v>68572</v>
      </c>
      <c r="B910" s="7" t="s">
        <v>199</v>
      </c>
      <c r="C910" s="7" t="s">
        <v>219</v>
      </c>
      <c r="D910" s="5">
        <v>0</v>
      </c>
      <c r="E910" s="5">
        <v>360</v>
      </c>
      <c r="F910" s="5">
        <v>64.514859999999999</v>
      </c>
      <c r="G910" s="5">
        <v>55.00018</v>
      </c>
      <c r="H910" s="5">
        <v>71.967910000000003</v>
      </c>
      <c r="I910" s="5">
        <v>14.137040000000001</v>
      </c>
      <c r="J910" s="5">
        <v>19.015170000000001</v>
      </c>
      <c r="K910" s="85">
        <v>1.4097200000000001E-2</v>
      </c>
      <c r="L910" s="85">
        <v>8.1195E-3</v>
      </c>
      <c r="M910" s="85">
        <v>4.5217100000000003E-2</v>
      </c>
      <c r="N910" s="85">
        <v>0</v>
      </c>
      <c r="O910" s="85">
        <v>1.03757E-2</v>
      </c>
      <c r="P910" s="85">
        <v>1.7094399999999999E-2</v>
      </c>
      <c r="Q910" s="85">
        <v>4.5572E-3</v>
      </c>
      <c r="R910" s="85">
        <v>3.8265E-3</v>
      </c>
      <c r="S910" s="85">
        <v>1.13562E-2</v>
      </c>
      <c r="T910" s="5">
        <v>0.9879154</v>
      </c>
      <c r="U910" s="5">
        <v>0.25679760000000001</v>
      </c>
      <c r="V910" s="5">
        <v>0.76737160000000004</v>
      </c>
      <c r="W910" s="5">
        <v>0.72809670000000004</v>
      </c>
      <c r="X910" s="5">
        <v>0.87009060000000005</v>
      </c>
      <c r="Y910" s="5">
        <v>0.93051360000000005</v>
      </c>
      <c r="Z910" s="5">
        <v>3.3333399999999999E-2</v>
      </c>
      <c r="AA910" s="5">
        <v>0</v>
      </c>
      <c r="AB910" s="5">
        <v>0</v>
      </c>
      <c r="AC910" s="5">
        <v>0.53759999999999997</v>
      </c>
      <c r="AD910" s="40">
        <v>0</v>
      </c>
      <c r="AE910" s="19">
        <v>0.75377360000000004</v>
      </c>
      <c r="AF910" s="5">
        <v>0</v>
      </c>
      <c r="AG910" s="5">
        <v>0</v>
      </c>
      <c r="AH910" s="32">
        <v>0</v>
      </c>
      <c r="AI910" s="32">
        <v>0</v>
      </c>
      <c r="AJ910" s="32">
        <v>1</v>
      </c>
      <c r="AK910" s="16"/>
      <c r="AL910" s="34">
        <f t="shared" si="630"/>
        <v>-0.30164577907975121</v>
      </c>
      <c r="AM910" s="34">
        <f t="shared" si="631"/>
        <v>-0.12242030985049182</v>
      </c>
      <c r="AN910" s="34">
        <f t="shared" si="632"/>
        <v>-0.29325765501098072</v>
      </c>
      <c r="AO910" s="34">
        <f t="shared" si="633"/>
        <v>-0.49657496730901635</v>
      </c>
      <c r="AP910" s="34">
        <f t="shared" si="634"/>
        <v>-0.44054275535242038</v>
      </c>
      <c r="AQ910" s="34">
        <f t="shared" si="635"/>
        <v>5.8790534251866085E-3</v>
      </c>
      <c r="AR910" s="34">
        <f t="shared" si="636"/>
        <v>-0.32495418454043784</v>
      </c>
      <c r="AS910" s="34">
        <f t="shared" si="637"/>
        <v>-0.25637309539365877</v>
      </c>
      <c r="AT910" s="34">
        <f t="shared" si="638"/>
        <v>-0.15074875333706975</v>
      </c>
      <c r="AU910" s="34">
        <f t="shared" si="639"/>
        <v>-0.16634080346254995</v>
      </c>
      <c r="AV910" s="34">
        <f t="shared" si="640"/>
        <v>-0.23491260833394731</v>
      </c>
      <c r="AW910" s="34">
        <f t="shared" si="641"/>
        <v>-0.28398075678795925</v>
      </c>
      <c r="AX910" s="34">
        <f t="shared" si="642"/>
        <v>-7.9806627671564004E-2</v>
      </c>
      <c r="AY910" s="34">
        <f t="shared" si="643"/>
        <v>0.23080100935706574</v>
      </c>
      <c r="AZ910" s="34">
        <f t="shared" si="644"/>
        <v>0.79781189659976581</v>
      </c>
      <c r="BA910" s="34">
        <f t="shared" si="645"/>
        <v>0.48715364394934474</v>
      </c>
      <c r="BB910" s="34">
        <f t="shared" si="646"/>
        <v>-0.80998336678964278</v>
      </c>
      <c r="BC910" s="34">
        <f t="shared" si="647"/>
        <v>1.0694942975988142</v>
      </c>
      <c r="BD910" s="34">
        <f t="shared" si="648"/>
        <v>0.75541200042407342</v>
      </c>
      <c r="BE910" s="34">
        <f t="shared" si="649"/>
        <v>1.050832821501728</v>
      </c>
      <c r="BF910" s="34">
        <f t="shared" si="650"/>
        <v>-0.68267107882711564</v>
      </c>
      <c r="BG910" s="34">
        <f t="shared" si="651"/>
        <v>-0.258133953880894</v>
      </c>
      <c r="BH910" s="34">
        <f t="shared" si="652"/>
        <v>-0.11506432621005545</v>
      </c>
      <c r="BI910" s="19">
        <f t="shared" si="659"/>
        <v>6.6591680787850216E-2</v>
      </c>
      <c r="BJ910" s="19">
        <f t="shared" si="660"/>
        <v>-0.4191192870601908</v>
      </c>
      <c r="BK910" s="19">
        <f t="shared" si="661"/>
        <v>0.17049180770846806</v>
      </c>
      <c r="BL910" s="19">
        <f t="shared" si="662"/>
        <v>-0.22619726620841046</v>
      </c>
      <c r="BM910" s="19">
        <f t="shared" si="663"/>
        <v>4.9509480536367695E-2</v>
      </c>
      <c r="BN910" s="19">
        <f t="shared" si="664"/>
        <v>0.17142481136267648</v>
      </c>
      <c r="BO910" s="19">
        <f t="shared" si="665"/>
        <v>5.7520575009300705E-3</v>
      </c>
      <c r="BP910" s="19">
        <f t="shared" si="666"/>
        <v>-0.1907262033756576</v>
      </c>
      <c r="BQ910" s="19">
        <f t="shared" si="667"/>
        <v>-0.25117194951660038</v>
      </c>
      <c r="BR910" s="19">
        <f t="shared" si="668"/>
        <v>-0.1096595745345265</v>
      </c>
      <c r="BS910" s="19">
        <f t="shared" si="669"/>
        <v>-6.1969698644246972E-2</v>
      </c>
      <c r="BT910" s="19">
        <f>IF(AND('[1]Ponderación por derecho'!$B$13&lt;&gt;1,'[1]Ponderación por derecho'!$B$13&lt;&gt;0),"Error ponderación",IFERROR(IF(SUM($BI$1126:$BS$1126)=0,0,SUMPRODUCT($BI$1126:$BS$1126,BI910:BS910)),""))</f>
        <v>-2.9520385252770186E-2</v>
      </c>
      <c r="BU910" s="34">
        <f t="shared" si="670"/>
        <v>-2.4657818644731763E-2</v>
      </c>
      <c r="BV910" s="16">
        <f t="shared" si="671"/>
        <v>0</v>
      </c>
      <c r="BW910" s="34">
        <f t="shared" si="653"/>
        <v>0.36525962595246186</v>
      </c>
      <c r="BX910" s="34">
        <f t="shared" si="654"/>
        <v>-4.9550489627895586E-2</v>
      </c>
      <c r="BY910" s="34">
        <f t="shared" si="672"/>
        <v>0.3461456464926651</v>
      </c>
      <c r="BZ910" s="34">
        <f t="shared" si="673"/>
        <v>-0.22061826093907713</v>
      </c>
      <c r="CA910" s="19">
        <f t="shared" si="655"/>
        <v>-0.16861593740956995</v>
      </c>
      <c r="CB910" s="16"/>
      <c r="CC910" s="5">
        <f t="shared" si="656"/>
        <v>68572</v>
      </c>
      <c r="CD910" s="6">
        <f t="shared" si="657"/>
        <v>5.2647480949655264E-5</v>
      </c>
      <c r="CE910" s="19">
        <f t="shared" si="674"/>
        <v>1.0782477647856024</v>
      </c>
      <c r="CF910" s="4">
        <f t="shared" si="658"/>
        <v>5.6767028655558368E-5</v>
      </c>
      <c r="CG910" s="3">
        <f>IF('Ponderación por derecho'!$D$20="Error ponderación","",CF910/$CF$1127)</f>
        <v>3.8137035235881152E-5</v>
      </c>
      <c r="CH910" s="39"/>
    </row>
    <row r="911" spans="1:86" ht="18.95" customHeight="1">
      <c r="A911" s="7">
        <v>68573</v>
      </c>
      <c r="B911" s="7" t="s">
        <v>199</v>
      </c>
      <c r="C911" s="7" t="s">
        <v>218</v>
      </c>
      <c r="D911" s="5">
        <v>0</v>
      </c>
      <c r="E911" s="5">
        <v>2181</v>
      </c>
      <c r="F911" s="5">
        <v>73.78586</v>
      </c>
      <c r="G911" s="5">
        <v>56.353369999999998</v>
      </c>
      <c r="H911" s="5">
        <v>73.934659999999994</v>
      </c>
      <c r="I911" s="5">
        <v>8.8036650000000005</v>
      </c>
      <c r="J911" s="5">
        <v>24.276959999999999</v>
      </c>
      <c r="K911" s="85">
        <v>4.2135499999999999E-2</v>
      </c>
      <c r="L911" s="85">
        <v>0.16920160000000001</v>
      </c>
      <c r="M911" s="85">
        <v>6.6456399999999999E-2</v>
      </c>
      <c r="N911" s="85">
        <v>0</v>
      </c>
      <c r="O911" s="85">
        <v>1.7839500000000001E-2</v>
      </c>
      <c r="P911" s="85">
        <v>5.0966499999999998E-2</v>
      </c>
      <c r="Q911" s="85">
        <v>4.3106000000000004E-3</v>
      </c>
      <c r="R911" s="85">
        <v>1.6842999999999999E-3</v>
      </c>
      <c r="S911" s="85">
        <v>8.2280000000000005E-4</v>
      </c>
      <c r="T911" s="5">
        <v>0.90353039999999996</v>
      </c>
      <c r="U911" s="5">
        <v>0.18637110000000001</v>
      </c>
      <c r="V911" s="5">
        <v>0.78407230000000006</v>
      </c>
      <c r="W911" s="5">
        <v>0.58867000000000003</v>
      </c>
      <c r="X911" s="5">
        <v>0.75533660000000002</v>
      </c>
      <c r="Y911" s="5">
        <v>0.88793100000000003</v>
      </c>
      <c r="Z911" s="5">
        <v>0.17092869999999999</v>
      </c>
      <c r="AA911" s="5">
        <v>0</v>
      </c>
      <c r="AB911" s="5">
        <v>0</v>
      </c>
      <c r="AC911" s="5">
        <v>0.57950000000000002</v>
      </c>
      <c r="AD911" s="40">
        <v>413614.39706556627</v>
      </c>
      <c r="AE911" s="19">
        <v>0.75377360000000004</v>
      </c>
      <c r="AF911" s="5">
        <v>1</v>
      </c>
      <c r="AG911" s="5">
        <v>0</v>
      </c>
      <c r="AH911" s="32">
        <v>1</v>
      </c>
      <c r="AI911" s="32">
        <v>0</v>
      </c>
      <c r="AJ911" s="32">
        <v>0</v>
      </c>
      <c r="AK911" s="16"/>
      <c r="AL911" s="34">
        <f t="shared" si="630"/>
        <v>0.26428292938837733</v>
      </c>
      <c r="AM911" s="34">
        <f t="shared" si="631"/>
        <v>1.3508869785870129E-2</v>
      </c>
      <c r="AN911" s="34">
        <f t="shared" si="632"/>
        <v>-5.6768322288114223E-2</v>
      </c>
      <c r="AO911" s="34">
        <f t="shared" si="633"/>
        <v>-0.97260791569153682</v>
      </c>
      <c r="AP911" s="34">
        <f t="shared" si="634"/>
        <v>-4.3120496585707747E-2</v>
      </c>
      <c r="AQ911" s="34">
        <f t="shared" si="635"/>
        <v>0.79902730676606837</v>
      </c>
      <c r="AR911" s="34">
        <f t="shared" si="636"/>
        <v>5.3125299480269073</v>
      </c>
      <c r="AS911" s="34">
        <f t="shared" si="637"/>
        <v>7.4092169643121097E-2</v>
      </c>
      <c r="AT911" s="34">
        <f t="shared" si="638"/>
        <v>-0.15074875333706975</v>
      </c>
      <c r="AU911" s="34">
        <f t="shared" si="639"/>
        <v>2.327221569281944E-2</v>
      </c>
      <c r="AV911" s="34">
        <f t="shared" si="640"/>
        <v>0.58518962389007967</v>
      </c>
      <c r="AW911" s="34">
        <f t="shared" si="641"/>
        <v>-0.29088927144546556</v>
      </c>
      <c r="AX911" s="34">
        <f t="shared" si="642"/>
        <v>-0.14821887373176318</v>
      </c>
      <c r="AY911" s="34">
        <f t="shared" si="643"/>
        <v>-0.17816823720626335</v>
      </c>
      <c r="AZ911" s="34">
        <f t="shared" si="644"/>
        <v>-0.66815478387563665</v>
      </c>
      <c r="BA911" s="34">
        <f t="shared" si="645"/>
        <v>-0.18228273381514812</v>
      </c>
      <c r="BB911" s="34">
        <f t="shared" si="646"/>
        <v>-0.40033136527368329</v>
      </c>
      <c r="BC911" s="34">
        <f t="shared" si="647"/>
        <v>-0.48751944789102175</v>
      </c>
      <c r="BD911" s="34">
        <f t="shared" si="648"/>
        <v>-0.61984095418445539</v>
      </c>
      <c r="BE911" s="34">
        <f t="shared" si="649"/>
        <v>0.39974058841897175</v>
      </c>
      <c r="BF911" s="34">
        <f t="shared" si="650"/>
        <v>0.6939203546067978</v>
      </c>
      <c r="BG911" s="34">
        <f t="shared" si="651"/>
        <v>-0.258133953880894</v>
      </c>
      <c r="BH911" s="34">
        <f t="shared" si="652"/>
        <v>-0.11506432621005545</v>
      </c>
      <c r="BI911" s="19">
        <f t="shared" si="659"/>
        <v>0.18665875022093534</v>
      </c>
      <c r="BJ911" s="19">
        <f t="shared" si="660"/>
        <v>1.6419024841796979</v>
      </c>
      <c r="BK911" s="19">
        <f t="shared" si="661"/>
        <v>-4.9714782953174441E-2</v>
      </c>
      <c r="BL911" s="19">
        <f t="shared" si="662"/>
        <v>5.6767088025653792E-2</v>
      </c>
      <c r="BM911" s="19">
        <f t="shared" si="663"/>
        <v>-0.21322974502578121</v>
      </c>
      <c r="BN911" s="19">
        <f t="shared" si="664"/>
        <v>0.41640438056580958</v>
      </c>
      <c r="BO911" s="19">
        <f t="shared" si="665"/>
        <v>-0.6438839903375464</v>
      </c>
      <c r="BP911" s="19">
        <f t="shared" si="666"/>
        <v>5.8032027828307076E-2</v>
      </c>
      <c r="BQ911" s="19">
        <f t="shared" si="667"/>
        <v>0.26001168226297061</v>
      </c>
      <c r="BR911" s="19">
        <f t="shared" si="668"/>
        <v>-5.7339753899593338E-2</v>
      </c>
      <c r="BS911" s="19">
        <f t="shared" si="669"/>
        <v>-9.6498780093138229E-3</v>
      </c>
      <c r="BT911" s="19">
        <f>IF(AND('[1]Ponderación por derecho'!$B$13&lt;&gt;1,'[1]Ponderación por derecho'!$B$13&lt;&gt;0),"Error ponderación",IFERROR(IF(SUM($BI$1126:$BS$1126)=0,0,SUMPRODUCT($BI$1126:$BS$1126,BI911:BS911)),""))</f>
        <v>0.13135981583690926</v>
      </c>
      <c r="BU911" s="34">
        <f t="shared" si="670"/>
        <v>0.137885354761107</v>
      </c>
      <c r="BV911" s="16">
        <f t="shared" si="671"/>
        <v>0</v>
      </c>
      <c r="BW911" s="34">
        <f t="shared" si="653"/>
        <v>0.9717739586106483</v>
      </c>
      <c r="BX911" s="34">
        <f t="shared" si="654"/>
        <v>-2.6263275588856109E-2</v>
      </c>
      <c r="BY911" s="34">
        <f t="shared" si="672"/>
        <v>0.3461456464926651</v>
      </c>
      <c r="BZ911" s="34">
        <f t="shared" si="673"/>
        <v>-0.4305521098381524</v>
      </c>
      <c r="CA911" s="19">
        <f t="shared" si="655"/>
        <v>-0.3281831169845974</v>
      </c>
      <c r="CB911" s="16"/>
      <c r="CC911" s="5">
        <f t="shared" si="656"/>
        <v>68573</v>
      </c>
      <c r="CD911" s="6">
        <f t="shared" si="657"/>
        <v>3.1895598875332813E-4</v>
      </c>
      <c r="CE911" s="19">
        <f t="shared" si="674"/>
        <v>1.338612126116657</v>
      </c>
      <c r="CF911" s="4">
        <f t="shared" si="658"/>
        <v>4.2695835424273309E-4</v>
      </c>
      <c r="CG911" s="3">
        <f>IF('Ponderación por derecho'!$D$20="Error ponderación","",CF911/$CF$1127)</f>
        <v>2.8683773284678675E-4</v>
      </c>
      <c r="CH911" s="39"/>
    </row>
    <row r="912" spans="1:86" ht="18.95" customHeight="1">
      <c r="A912" s="7">
        <v>68575</v>
      </c>
      <c r="B912" s="7" t="s">
        <v>199</v>
      </c>
      <c r="C912" s="7" t="s">
        <v>217</v>
      </c>
      <c r="D912" s="5">
        <v>0</v>
      </c>
      <c r="E912" s="5">
        <v>5535</v>
      </c>
      <c r="F912" s="5">
        <v>68.171279999999996</v>
      </c>
      <c r="G912" s="5">
        <v>57.398569999999999</v>
      </c>
      <c r="H912" s="5">
        <v>71.985910000000004</v>
      </c>
      <c r="I912" s="5">
        <v>11.97734</v>
      </c>
      <c r="J912" s="5">
        <v>29.312390000000001</v>
      </c>
      <c r="K912" s="85">
        <v>7.0530000000000002E-3</v>
      </c>
      <c r="L912" s="85">
        <v>8.8742999999999999E-3</v>
      </c>
      <c r="M912" s="85">
        <v>0.11031870000000001</v>
      </c>
      <c r="N912" s="85">
        <v>0</v>
      </c>
      <c r="O912" s="85">
        <v>5.2763999999999997E-3</v>
      </c>
      <c r="P912" s="85">
        <v>9.2818999999999992E-3</v>
      </c>
      <c r="Q912" s="85">
        <v>5.3403000000000001E-3</v>
      </c>
      <c r="R912" s="85">
        <v>2.2561E-3</v>
      </c>
      <c r="S912" s="85">
        <v>3.2420000000000002E-4</v>
      </c>
      <c r="T912" s="5">
        <v>0.96629569999999998</v>
      </c>
      <c r="U912" s="5">
        <v>0.1697758</v>
      </c>
      <c r="V912" s="5">
        <v>0.76877249999999997</v>
      </c>
      <c r="W912" s="5">
        <v>0.58567170000000002</v>
      </c>
      <c r="X912" s="5">
        <v>0.785076</v>
      </c>
      <c r="Y912" s="5">
        <v>0.81893709999999997</v>
      </c>
      <c r="Z912" s="5">
        <v>0.12125900000000001</v>
      </c>
      <c r="AA912" s="5">
        <v>2.7099999999999997E-4</v>
      </c>
      <c r="AB912" s="5">
        <v>1.8066999999999999E-4</v>
      </c>
      <c r="AC912" s="5">
        <v>0.45900000000000002</v>
      </c>
      <c r="AD912" s="40">
        <v>25654.923215898827</v>
      </c>
      <c r="AE912" s="19">
        <v>0.84811320000000001</v>
      </c>
      <c r="AF912" s="5">
        <v>1</v>
      </c>
      <c r="AG912" s="5">
        <v>0</v>
      </c>
      <c r="AH912" s="32">
        <v>1</v>
      </c>
      <c r="AI912" s="32">
        <v>0</v>
      </c>
      <c r="AJ912" s="32">
        <v>0</v>
      </c>
      <c r="AK912" s="16"/>
      <c r="AL912" s="34">
        <f t="shared" si="630"/>
        <v>-7.8447305536764156E-2</v>
      </c>
      <c r="AM912" s="34">
        <f t="shared" si="631"/>
        <v>0.1185001707531592</v>
      </c>
      <c r="AN912" s="34">
        <f t="shared" si="632"/>
        <v>-0.29109326808381064</v>
      </c>
      <c r="AO912" s="34">
        <f t="shared" si="633"/>
        <v>-0.68934002857354959</v>
      </c>
      <c r="AP912" s="34">
        <f t="shared" si="634"/>
        <v>0.33720482321262502</v>
      </c>
      <c r="AQ912" s="34">
        <f t="shared" si="635"/>
        <v>-0.19338748292629832</v>
      </c>
      <c r="AR912" s="34">
        <f t="shared" si="636"/>
        <v>-0.29853800904196948</v>
      </c>
      <c r="AS912" s="34">
        <f t="shared" si="637"/>
        <v>0.75655188322232358</v>
      </c>
      <c r="AT912" s="34">
        <f t="shared" si="638"/>
        <v>-0.15074875333706975</v>
      </c>
      <c r="AU912" s="34">
        <f t="shared" si="639"/>
        <v>-0.29588522702413722</v>
      </c>
      <c r="AV912" s="34">
        <f t="shared" si="640"/>
        <v>-0.42406677029173001</v>
      </c>
      <c r="AW912" s="34">
        <f t="shared" si="641"/>
        <v>-0.26204216056617002</v>
      </c>
      <c r="AX912" s="34">
        <f t="shared" si="642"/>
        <v>-0.12995815003779346</v>
      </c>
      <c r="AY912" s="34">
        <f t="shared" si="643"/>
        <v>-0.19752685515834681</v>
      </c>
      <c r="AZ912" s="34">
        <f t="shared" si="644"/>
        <v>0.42222666413103238</v>
      </c>
      <c r="BA912" s="34">
        <f t="shared" si="645"/>
        <v>-0.34002871749906105</v>
      </c>
      <c r="BB912" s="34">
        <f t="shared" si="646"/>
        <v>-0.77562064612980952</v>
      </c>
      <c r="BC912" s="34">
        <f t="shared" si="647"/>
        <v>-0.52100223356336561</v>
      </c>
      <c r="BD912" s="34">
        <f t="shared" si="648"/>
        <v>-0.26343335429003051</v>
      </c>
      <c r="BE912" s="34">
        <f t="shared" si="649"/>
        <v>-0.6551830757088265</v>
      </c>
      <c r="BF912" s="34">
        <f t="shared" si="650"/>
        <v>0.19699289036032697</v>
      </c>
      <c r="BG912" s="34">
        <f t="shared" si="651"/>
        <v>-0.23695041071585746</v>
      </c>
      <c r="BH912" s="34">
        <f t="shared" si="652"/>
        <v>-0.1105607473511705</v>
      </c>
      <c r="BI912" s="19">
        <f t="shared" si="659"/>
        <v>-0.27483648950305667</v>
      </c>
      <c r="BJ912" s="19">
        <f t="shared" si="660"/>
        <v>-0.31855282813953995</v>
      </c>
      <c r="BK912" s="19">
        <f t="shared" si="661"/>
        <v>5.236744804073127E-2</v>
      </c>
      <c r="BL912" s="19">
        <f t="shared" si="662"/>
        <v>-0.11459802943691695</v>
      </c>
      <c r="BM912" s="19">
        <f t="shared" si="663"/>
        <v>-7.4037919367180904E-2</v>
      </c>
      <c r="BN912" s="19">
        <f t="shared" si="664"/>
        <v>-0.38589905051244022</v>
      </c>
      <c r="BO912" s="19">
        <f t="shared" si="665"/>
        <v>-0.17638517500289574</v>
      </c>
      <c r="BP912" s="19">
        <f t="shared" si="666"/>
        <v>-0.10420272778727881</v>
      </c>
      <c r="BQ912" s="19">
        <f t="shared" si="667"/>
        <v>-2.6327090111594658E-2</v>
      </c>
      <c r="BR912" s="19">
        <f t="shared" si="668"/>
        <v>-0.17097485713698946</v>
      </c>
      <c r="BS912" s="19">
        <f t="shared" si="669"/>
        <v>-0.12884496934876047</v>
      </c>
      <c r="BT912" s="19">
        <f>IF(AND('[1]Ponderación por derecho'!$B$13&lt;&gt;1,'[1]Ponderación por derecho'!$B$13&lt;&gt;0),"Error ponderación",IFERROR(IF(SUM($BI$1126:$BS$1126)=0,0,SUMPRODUCT($BI$1126:$BS$1126,BI912:BS912)),""))</f>
        <v>-0.26767286828308789</v>
      </c>
      <c r="BU912" s="34">
        <f t="shared" si="670"/>
        <v>-0.26527201532049216</v>
      </c>
      <c r="BV912" s="16">
        <f t="shared" si="671"/>
        <v>0</v>
      </c>
      <c r="BW912" s="34">
        <f t="shared" si="653"/>
        <v>-0.77249757087172366</v>
      </c>
      <c r="BX912" s="34">
        <f t="shared" si="654"/>
        <v>-4.8106072575872488E-2</v>
      </c>
      <c r="BY912" s="34">
        <f t="shared" si="672"/>
        <v>0.73585719375712888</v>
      </c>
      <c r="BZ912" s="34">
        <f t="shared" si="673"/>
        <v>2.8248816563489099E-2</v>
      </c>
      <c r="CA912" s="19">
        <f t="shared" si="655"/>
        <v>2.0543732907602918E-2</v>
      </c>
      <c r="CB912" s="16"/>
      <c r="CC912" s="5">
        <f t="shared" si="656"/>
        <v>68575</v>
      </c>
      <c r="CD912" s="6">
        <f t="shared" si="657"/>
        <v>8.094550196009496E-4</v>
      </c>
      <c r="CE912" s="19">
        <f t="shared" si="674"/>
        <v>1.3103082190152398</v>
      </c>
      <c r="CF912" s="4">
        <f t="shared" si="658"/>
        <v>1.0606355651062663E-3</v>
      </c>
      <c r="CG912" s="3">
        <f>IF('Ponderación por derecho'!$D$20="Error ponderación","",CF912/$CF$1127)</f>
        <v>7.1255263621985911E-4</v>
      </c>
      <c r="CH912" s="39"/>
    </row>
    <row r="913" spans="1:86" ht="18.95" customHeight="1">
      <c r="A913" s="7">
        <v>68615</v>
      </c>
      <c r="B913" s="7" t="s">
        <v>199</v>
      </c>
      <c r="C913" s="7" t="s">
        <v>216</v>
      </c>
      <c r="D913" s="5">
        <v>0</v>
      </c>
      <c r="E913" s="5">
        <v>2818</v>
      </c>
      <c r="F913" s="5">
        <v>71.608140000000006</v>
      </c>
      <c r="G913" s="5">
        <v>59.219729999999998</v>
      </c>
      <c r="H913" s="5">
        <v>70.352040000000002</v>
      </c>
      <c r="I913" s="5">
        <v>16.260560000000002</v>
      </c>
      <c r="J913" s="5">
        <v>25.164660000000001</v>
      </c>
      <c r="K913" s="85"/>
      <c r="L913" s="85">
        <v>0</v>
      </c>
      <c r="M913" s="85"/>
      <c r="N913" s="85"/>
      <c r="O913" s="85">
        <v>0</v>
      </c>
      <c r="P913" s="85">
        <v>0</v>
      </c>
      <c r="Q913" s="85">
        <v>0</v>
      </c>
      <c r="R913" s="85">
        <v>0</v>
      </c>
      <c r="S913" s="85">
        <v>0</v>
      </c>
      <c r="T913" s="5">
        <v>0.96493150000000005</v>
      </c>
      <c r="U913" s="5">
        <v>0.1512329</v>
      </c>
      <c r="V913" s="5">
        <v>0.80191780000000001</v>
      </c>
      <c r="W913" s="5">
        <v>0.6758904</v>
      </c>
      <c r="X913" s="5">
        <v>0.68849309999999997</v>
      </c>
      <c r="Y913" s="5">
        <v>0.91095890000000002</v>
      </c>
      <c r="Z913" s="5">
        <v>1.2500000000000001E-2</v>
      </c>
      <c r="AA913" s="5">
        <v>1.59688E-3</v>
      </c>
      <c r="AB913" s="5">
        <v>1.7743100000000001E-3</v>
      </c>
      <c r="AC913" s="5">
        <v>0.53680000000000005</v>
      </c>
      <c r="AD913" s="40">
        <v>7941.8026969481898</v>
      </c>
      <c r="AE913" s="19">
        <v>0.84811320000000001</v>
      </c>
      <c r="AF913" s="5">
        <v>1</v>
      </c>
      <c r="AG913" s="5">
        <v>1</v>
      </c>
      <c r="AH913" s="32">
        <v>1</v>
      </c>
      <c r="AI913" s="32">
        <v>0</v>
      </c>
      <c r="AJ913" s="32">
        <v>0</v>
      </c>
      <c r="AK913" s="16"/>
      <c r="AL913" s="34">
        <f t="shared" si="630"/>
        <v>0.13134858929505311</v>
      </c>
      <c r="AM913" s="34">
        <f t="shared" si="631"/>
        <v>0.30143736714579966</v>
      </c>
      <c r="AN913" s="34">
        <f t="shared" si="632"/>
        <v>-0.48755587190021443</v>
      </c>
      <c r="AO913" s="34">
        <f t="shared" si="633"/>
        <v>-0.30703916932945363</v>
      </c>
      <c r="AP913" s="34">
        <f t="shared" si="634"/>
        <v>2.3927359582480628E-2</v>
      </c>
      <c r="AQ913" s="34" t="str">
        <f t="shared" si="635"/>
        <v/>
      </c>
      <c r="AR913" s="34">
        <f t="shared" si="636"/>
        <v>-0.60911705809610017</v>
      </c>
      <c r="AS913" s="34" t="str">
        <f t="shared" si="637"/>
        <v/>
      </c>
      <c r="AT913" s="34" t="str">
        <f t="shared" si="638"/>
        <v/>
      </c>
      <c r="AU913" s="34">
        <f t="shared" si="639"/>
        <v>-0.42992876172112682</v>
      </c>
      <c r="AV913" s="34">
        <f t="shared" si="640"/>
        <v>-0.64879765232385067</v>
      </c>
      <c r="AW913" s="34">
        <f t="shared" si="641"/>
        <v>-0.41165100414070804</v>
      </c>
      <c r="AX913" s="34">
        <f t="shared" si="642"/>
        <v>-0.20200785050292994</v>
      </c>
      <c r="AY913" s="34">
        <f t="shared" si="643"/>
        <v>-0.21011422768154267</v>
      </c>
      <c r="AZ913" s="34">
        <f t="shared" si="644"/>
        <v>0.39852728929540482</v>
      </c>
      <c r="BA913" s="34">
        <f t="shared" si="645"/>
        <v>-0.51628753781881587</v>
      </c>
      <c r="BB913" s="34">
        <f t="shared" si="646"/>
        <v>3.7401471856079671E-2</v>
      </c>
      <c r="BC913" s="34">
        <f t="shared" si="647"/>
        <v>0.48649314573072816</v>
      </c>
      <c r="BD913" s="34">
        <f t="shared" si="648"/>
        <v>-1.4209173512719231</v>
      </c>
      <c r="BE913" s="34">
        <f t="shared" si="649"/>
        <v>0.75183949346954138</v>
      </c>
      <c r="BF913" s="34">
        <f t="shared" si="650"/>
        <v>-0.89110174447704771</v>
      </c>
      <c r="BG913" s="34">
        <f t="shared" si="651"/>
        <v>-0.13330894868021673</v>
      </c>
      <c r="BH913" s="34">
        <f t="shared" si="652"/>
        <v>-7.0835926336760682E-2</v>
      </c>
      <c r="BI913" s="19">
        <f t="shared" si="659"/>
        <v>-0.50192170485951515</v>
      </c>
      <c r="BJ913" s="19">
        <f t="shared" si="660"/>
        <v>-9.0092739698073618E-2</v>
      </c>
      <c r="BK913" s="19">
        <f t="shared" si="661"/>
        <v>0.30892086751289061</v>
      </c>
      <c r="BL913" s="19">
        <f t="shared" si="662"/>
        <v>0.13134858929505311</v>
      </c>
      <c r="BM913" s="19">
        <f t="shared" si="663"/>
        <v>-0.60897291780352303</v>
      </c>
      <c r="BN913" s="19">
        <f t="shared" si="664"/>
        <v>7.8130143480247938E-2</v>
      </c>
      <c r="BO913" s="19">
        <f t="shared" si="665"/>
        <v>-0.1067209613915856</v>
      </c>
      <c r="BP913" s="19">
        <f t="shared" si="666"/>
        <v>-3.5329630603938414E-2</v>
      </c>
      <c r="BQ913" s="19">
        <f t="shared" si="667"/>
        <v>-0.32328912762117906</v>
      </c>
      <c r="BR913" s="19">
        <f t="shared" si="668"/>
        <v>-7.0691529022235425E-2</v>
      </c>
      <c r="BS913" s="19">
        <f t="shared" si="669"/>
        <v>-4.9867188241083417E-2</v>
      </c>
      <c r="BT913" s="19">
        <f>IF(AND('[1]Ponderación por derecho'!$B$13&lt;&gt;1,'[1]Ponderación por derecho'!$B$13&lt;&gt;0),"Error ponderación",IFERROR(IF(SUM($BI$1126:$BS$1126)=0,0,SUMPRODUCT($BI$1126:$BS$1126,BI913:BS913)),""))</f>
        <v>-4.7939985591333147E-2</v>
      </c>
      <c r="BU913" s="34">
        <f t="shared" si="670"/>
        <v>-4.3267817088408198E-2</v>
      </c>
      <c r="BV913" s="16">
        <f t="shared" si="671"/>
        <v>0</v>
      </c>
      <c r="BW913" s="34">
        <f t="shared" si="653"/>
        <v>0.35367940003058845</v>
      </c>
      <c r="BX913" s="34">
        <f t="shared" si="654"/>
        <v>-4.91033522444492E-2</v>
      </c>
      <c r="BY913" s="34">
        <f t="shared" si="672"/>
        <v>0.73585719375712888</v>
      </c>
      <c r="BZ913" s="34">
        <f t="shared" si="673"/>
        <v>-0.34681108051442272</v>
      </c>
      <c r="CA913" s="19">
        <f t="shared" si="655"/>
        <v>-0.26453297226533828</v>
      </c>
      <c r="CB913" s="16"/>
      <c r="CC913" s="5">
        <f t="shared" si="656"/>
        <v>68615</v>
      </c>
      <c r="CD913" s="6">
        <f t="shared" si="657"/>
        <v>4.1211278143369034E-4</v>
      </c>
      <c r="CE913" s="19">
        <f t="shared" si="674"/>
        <v>1.6087540379111431</v>
      </c>
      <c r="CF913" s="4">
        <f t="shared" si="658"/>
        <v>6.6298810120624173E-4</v>
      </c>
      <c r="CG913" s="3">
        <f>IF('Ponderación por derecho'!$D$20="Error ponderación","",CF913/$CF$1127)</f>
        <v>4.4540644764214988E-4</v>
      </c>
      <c r="CH913" s="39"/>
    </row>
    <row r="914" spans="1:86" ht="18.95" customHeight="1">
      <c r="A914" s="7">
        <v>68655</v>
      </c>
      <c r="B914" s="7" t="s">
        <v>199</v>
      </c>
      <c r="C914" s="7" t="s">
        <v>215</v>
      </c>
      <c r="D914" s="5">
        <v>0</v>
      </c>
      <c r="E914" s="5">
        <v>5374</v>
      </c>
      <c r="F914" s="5">
        <v>64.660259999999994</v>
      </c>
      <c r="G914" s="5">
        <v>56.107729999999997</v>
      </c>
      <c r="H914" s="5">
        <v>70.006420000000006</v>
      </c>
      <c r="I914" s="5">
        <v>11.468030000000001</v>
      </c>
      <c r="J914" s="5">
        <v>19.747920000000001</v>
      </c>
      <c r="K914" s="85">
        <v>3.6321999999999999E-3</v>
      </c>
      <c r="L914" s="85">
        <v>0</v>
      </c>
      <c r="M914" s="85">
        <v>0</v>
      </c>
      <c r="N914" s="85">
        <v>0</v>
      </c>
      <c r="O914" s="85">
        <v>1.0591000000000001E-3</v>
      </c>
      <c r="P914" s="85">
        <v>1.1486700000000001E-2</v>
      </c>
      <c r="Q914" s="85">
        <v>1.4120199999999999E-2</v>
      </c>
      <c r="R914" s="85">
        <v>1.34E-3</v>
      </c>
      <c r="S914" s="85">
        <v>1.8149999999999999E-4</v>
      </c>
      <c r="T914" s="5">
        <v>0.92535029999999996</v>
      </c>
      <c r="U914" s="5">
        <v>0.23592360000000001</v>
      </c>
      <c r="V914" s="5">
        <v>0.81146499999999999</v>
      </c>
      <c r="W914" s="5">
        <v>0.72993629999999998</v>
      </c>
      <c r="X914" s="5">
        <v>0.70802549999999997</v>
      </c>
      <c r="Y914" s="5">
        <v>0.89171979999999995</v>
      </c>
      <c r="Z914" s="5">
        <v>5.5E-2</v>
      </c>
      <c r="AA914" s="5">
        <v>4.6520299999999997E-3</v>
      </c>
      <c r="AB914" s="5">
        <v>2.04689E-3</v>
      </c>
      <c r="AC914" s="5">
        <v>0.43169999999999997</v>
      </c>
      <c r="AD914" s="40">
        <v>35282.415333085228</v>
      </c>
      <c r="AE914" s="19">
        <v>0.75377360000000004</v>
      </c>
      <c r="AF914" s="5">
        <v>1</v>
      </c>
      <c r="AG914" s="5">
        <v>0</v>
      </c>
      <c r="AH914" s="32">
        <v>1</v>
      </c>
      <c r="AI914" s="32">
        <v>0</v>
      </c>
      <c r="AJ914" s="32">
        <v>0</v>
      </c>
      <c r="AK914" s="16"/>
      <c r="AL914" s="34">
        <f t="shared" si="630"/>
        <v>-0.29277014169314097</v>
      </c>
      <c r="AM914" s="34">
        <f t="shared" si="631"/>
        <v>-1.1165894057992317E-2</v>
      </c>
      <c r="AN914" s="34">
        <f t="shared" si="632"/>
        <v>-0.52911450577624175</v>
      </c>
      <c r="AO914" s="34">
        <f t="shared" si="633"/>
        <v>-0.73479873735376866</v>
      </c>
      <c r="AP914" s="34">
        <f t="shared" si="634"/>
        <v>-0.38519825089456317</v>
      </c>
      <c r="AQ914" s="34">
        <f t="shared" si="635"/>
        <v>-0.29015517372882516</v>
      </c>
      <c r="AR914" s="34">
        <f t="shared" si="636"/>
        <v>-0.60911705809610017</v>
      </c>
      <c r="AS914" s="34">
        <f t="shared" si="637"/>
        <v>-0.95991233330143277</v>
      </c>
      <c r="AT914" s="34">
        <f t="shared" si="638"/>
        <v>-0.15074875333706975</v>
      </c>
      <c r="AU914" s="34">
        <f t="shared" si="639"/>
        <v>-0.40302301014854292</v>
      </c>
      <c r="AV914" s="34">
        <f t="shared" si="640"/>
        <v>-0.37068474196731149</v>
      </c>
      <c r="AW914" s="34">
        <f t="shared" si="641"/>
        <v>-1.6072704599260735E-2</v>
      </c>
      <c r="AX914" s="34">
        <f t="shared" si="642"/>
        <v>-0.15921426926837345</v>
      </c>
      <c r="AY914" s="34">
        <f t="shared" si="643"/>
        <v>-0.20306731801787811</v>
      </c>
      <c r="AZ914" s="34">
        <f t="shared" si="644"/>
        <v>-0.28909160474065737</v>
      </c>
      <c r="BA914" s="34">
        <f t="shared" si="645"/>
        <v>0.2887366425442483</v>
      </c>
      <c r="BB914" s="34">
        <f t="shared" si="646"/>
        <v>0.27158504433347019</v>
      </c>
      <c r="BC914" s="34">
        <f t="shared" si="647"/>
        <v>1.0900375829681375</v>
      </c>
      <c r="BD914" s="34">
        <f t="shared" si="648"/>
        <v>-1.1868340878510781</v>
      </c>
      <c r="BE914" s="34">
        <f t="shared" si="649"/>
        <v>0.45767172115168175</v>
      </c>
      <c r="BF914" s="34">
        <f t="shared" si="650"/>
        <v>-0.46590454718221763</v>
      </c>
      <c r="BG914" s="34">
        <f t="shared" si="651"/>
        <v>0.10550618748458536</v>
      </c>
      <c r="BH914" s="34">
        <f t="shared" si="652"/>
        <v>-6.404129786853209E-2</v>
      </c>
      <c r="BI914" s="19">
        <f t="shared" si="659"/>
        <v>-0.17684434565360618</v>
      </c>
      <c r="BJ914" s="19">
        <f t="shared" si="660"/>
        <v>-0.11623263594020743</v>
      </c>
      <c r="BK914" s="19">
        <f t="shared" si="661"/>
        <v>-5.4214964008812094E-2</v>
      </c>
      <c r="BL914" s="19">
        <f t="shared" si="662"/>
        <v>-0.22175944751510535</v>
      </c>
      <c r="BM914" s="19">
        <f t="shared" si="663"/>
        <v>-0.65835178296472818</v>
      </c>
      <c r="BN914" s="19">
        <f t="shared" si="664"/>
        <v>-6.8594387502923571E-2</v>
      </c>
      <c r="BO914" s="19">
        <f t="shared" si="665"/>
        <v>-0.34665434889789554</v>
      </c>
      <c r="BP914" s="19">
        <f t="shared" si="666"/>
        <v>-0.22599220548075721</v>
      </c>
      <c r="BQ914" s="19">
        <f t="shared" si="667"/>
        <v>-0.32058066896441223</v>
      </c>
      <c r="BR914" s="19">
        <f t="shared" si="668"/>
        <v>-0.1301104240754779</v>
      </c>
      <c r="BS914" s="19">
        <f t="shared" si="669"/>
        <v>-0.18662625252651707</v>
      </c>
      <c r="BT914" s="19">
        <f>IF(AND('[1]Ponderación por derecho'!$B$13&lt;&gt;1,'[1]Ponderación por derecho'!$B$13&lt;&gt;0),"Error ponderación",IFERROR(IF(SUM($BI$1126:$BS$1126)=0,0,SUMPRODUCT($BI$1126:$BS$1126,BI914:BS914)),""))</f>
        <v>-0.21715201788786631</v>
      </c>
      <c r="BU914" s="34">
        <f t="shared" si="670"/>
        <v>-0.2142289454412879</v>
      </c>
      <c r="BV914" s="16">
        <f t="shared" si="671"/>
        <v>0</v>
      </c>
      <c r="BW914" s="34">
        <f t="shared" si="653"/>
        <v>-1.1676727804556974</v>
      </c>
      <c r="BX914" s="34">
        <f t="shared" si="654"/>
        <v>-4.7564027929499729E-2</v>
      </c>
      <c r="BY914" s="34">
        <f t="shared" si="672"/>
        <v>0.3461456464926651</v>
      </c>
      <c r="BZ914" s="34">
        <f t="shared" si="673"/>
        <v>0.28969705396417739</v>
      </c>
      <c r="CA914" s="19">
        <f t="shared" si="655"/>
        <v>0.21926613077563822</v>
      </c>
      <c r="CB914" s="16"/>
      <c r="CC914" s="5">
        <f t="shared" si="656"/>
        <v>68655</v>
      </c>
      <c r="CD914" s="6">
        <f t="shared" si="657"/>
        <v>7.859098961762427E-4</v>
      </c>
      <c r="CE914" s="19">
        <f t="shared" si="674"/>
        <v>1.6333600111658435</v>
      </c>
      <c r="CF914" s="4">
        <f t="shared" si="658"/>
        <v>1.2836737967937748E-3</v>
      </c>
      <c r="CG914" s="3">
        <f>IF('Ponderación por derecho'!$D$20="Error ponderación","",CF914/$CF$1127)</f>
        <v>8.623934346950892E-4</v>
      </c>
      <c r="CH914" s="39"/>
    </row>
    <row r="915" spans="1:86" ht="18.95" customHeight="1">
      <c r="A915" s="7">
        <v>68669</v>
      </c>
      <c r="B915" s="7" t="s">
        <v>199</v>
      </c>
      <c r="C915" s="7" t="s">
        <v>41</v>
      </c>
      <c r="D915" s="5">
        <v>0</v>
      </c>
      <c r="E915" s="5">
        <v>193</v>
      </c>
      <c r="F915" s="5">
        <v>55.91798</v>
      </c>
      <c r="G915" s="5">
        <v>54.590820000000001</v>
      </c>
      <c r="H915" s="5">
        <v>71.397199999999998</v>
      </c>
      <c r="I915" s="5">
        <v>7.8443100000000001</v>
      </c>
      <c r="J915" s="5">
        <v>15.504989999999999</v>
      </c>
      <c r="K915" s="85"/>
      <c r="L915" s="85">
        <v>4.1200000000000004E-3</v>
      </c>
      <c r="M915" s="85"/>
      <c r="N915" s="85"/>
      <c r="O915" s="85">
        <v>4.5218999999999997E-3</v>
      </c>
      <c r="P915" s="85">
        <v>1.26026E-2</v>
      </c>
      <c r="Q915" s="85">
        <v>0</v>
      </c>
      <c r="R915" s="85">
        <v>2.3251999999999999E-3</v>
      </c>
      <c r="S915" s="85">
        <v>1.7765000000000001E-3</v>
      </c>
      <c r="T915" s="5">
        <v>0.96240599999999998</v>
      </c>
      <c r="U915" s="5">
        <v>9.7744300000000006E-2</v>
      </c>
      <c r="V915" s="5">
        <v>0.86466160000000003</v>
      </c>
      <c r="W915" s="5">
        <v>0.67669179999999995</v>
      </c>
      <c r="X915" s="5">
        <v>0.63909780000000005</v>
      </c>
      <c r="Y915" s="5">
        <v>0.9473684</v>
      </c>
      <c r="Z915" s="5">
        <v>0.4375</v>
      </c>
      <c r="AA915" s="5">
        <v>0</v>
      </c>
      <c r="AB915" s="5">
        <v>5.1813500000000004E-3</v>
      </c>
      <c r="AC915" s="5">
        <v>0.48580000000000001</v>
      </c>
      <c r="AD915" s="40">
        <v>124352.33160621762</v>
      </c>
      <c r="AE915" s="19">
        <v>0.65943399999999996</v>
      </c>
      <c r="AF915" s="5">
        <v>0</v>
      </c>
      <c r="AG915" s="5">
        <v>0</v>
      </c>
      <c r="AH915" s="32">
        <v>0</v>
      </c>
      <c r="AI915" s="32">
        <v>0</v>
      </c>
      <c r="AJ915" s="32">
        <v>0</v>
      </c>
      <c r="AK915" s="16"/>
      <c r="AL915" s="34">
        <f t="shared" si="630"/>
        <v>-0.82642424906739909</v>
      </c>
      <c r="AM915" s="34">
        <f t="shared" si="631"/>
        <v>-0.1635408982201525</v>
      </c>
      <c r="AN915" s="34">
        <f t="shared" si="632"/>
        <v>-0.36188194741127006</v>
      </c>
      <c r="AO915" s="34">
        <f t="shared" si="633"/>
        <v>-1.0582356071993557</v>
      </c>
      <c r="AP915" s="34">
        <f t="shared" si="634"/>
        <v>-0.70566615713731506</v>
      </c>
      <c r="AQ915" s="34" t="str">
        <f t="shared" si="635"/>
        <v/>
      </c>
      <c r="AR915" s="34">
        <f t="shared" si="636"/>
        <v>-0.4649270169544869</v>
      </c>
      <c r="AS915" s="34" t="str">
        <f t="shared" si="637"/>
        <v/>
      </c>
      <c r="AT915" s="34" t="str">
        <f t="shared" si="638"/>
        <v/>
      </c>
      <c r="AU915" s="34">
        <f t="shared" si="639"/>
        <v>-0.31505281229608001</v>
      </c>
      <c r="AV915" s="34">
        <f t="shared" si="640"/>
        <v>-0.34366686941323921</v>
      </c>
      <c r="AW915" s="34">
        <f t="shared" si="641"/>
        <v>-0.41165100414070804</v>
      </c>
      <c r="AX915" s="34">
        <f t="shared" si="642"/>
        <v>-0.12775140640845928</v>
      </c>
      <c r="AY915" s="34">
        <f t="shared" si="643"/>
        <v>-0.14113993006446232</v>
      </c>
      <c r="AZ915" s="34">
        <f t="shared" si="644"/>
        <v>0.35465339166501164</v>
      </c>
      <c r="BA915" s="34">
        <f t="shared" si="645"/>
        <v>-1.0247213608214336</v>
      </c>
      <c r="BB915" s="34">
        <f t="shared" si="646"/>
        <v>1.576446137811222</v>
      </c>
      <c r="BC915" s="34">
        <f t="shared" si="647"/>
        <v>0.49544258522571355</v>
      </c>
      <c r="BD915" s="34">
        <f t="shared" si="648"/>
        <v>-2.0128882827320425</v>
      </c>
      <c r="BE915" s="34">
        <f t="shared" si="649"/>
        <v>1.3085444072236707</v>
      </c>
      <c r="BF915" s="34">
        <f t="shared" si="650"/>
        <v>3.3608702284712524</v>
      </c>
      <c r="BG915" s="34">
        <f t="shared" si="651"/>
        <v>-0.258133953880894</v>
      </c>
      <c r="BH915" s="34">
        <f t="shared" si="652"/>
        <v>1.4091694825443316E-2</v>
      </c>
      <c r="BI915" s="19">
        <f t="shared" si="659"/>
        <v>-0.69330165411635181</v>
      </c>
      <c r="BJ915" s="19">
        <f t="shared" si="660"/>
        <v>0.31599274087886087</v>
      </c>
      <c r="BK915" s="19">
        <f t="shared" si="661"/>
        <v>-0.16549083192084277</v>
      </c>
      <c r="BL915" s="19">
        <f t="shared" si="662"/>
        <v>-0.82642424906739909</v>
      </c>
      <c r="BM915" s="19">
        <f t="shared" si="663"/>
        <v>-1.011202417388479</v>
      </c>
      <c r="BN915" s="19">
        <f t="shared" si="664"/>
        <v>4.6151096247677437E-2</v>
      </c>
      <c r="BO915" s="19">
        <f t="shared" si="665"/>
        <v>-0.37174440655835067</v>
      </c>
      <c r="BP915" s="19">
        <f t="shared" si="666"/>
        <v>-0.47708782773792918</v>
      </c>
      <c r="BQ915" s="19">
        <f t="shared" si="667"/>
        <v>0.79776868311313043</v>
      </c>
      <c r="BR915" s="19">
        <f t="shared" si="668"/>
        <v>-0.40856604433758514</v>
      </c>
      <c r="BS915" s="19">
        <f t="shared" si="669"/>
        <v>-0.31782416143547271</v>
      </c>
      <c r="BT915" s="19">
        <f>IF(AND('[1]Ponderación por derecho'!$B$13&lt;&gt;1,'[1]Ponderación por derecho'!$B$13&lt;&gt;0),"Error ponderación",IFERROR(IF(SUM($BI$1126:$BS$1126)=0,0,SUMPRODUCT($BI$1126:$BS$1126,BI915:BS915)),""))</f>
        <v>-0.10882832622909992</v>
      </c>
      <c r="BU915" s="34">
        <f t="shared" si="670"/>
        <v>-0.10478554297166606</v>
      </c>
      <c r="BV915" s="16">
        <f t="shared" si="671"/>
        <v>0</v>
      </c>
      <c r="BW915" s="34">
        <f t="shared" si="653"/>
        <v>-0.38456000248892236</v>
      </c>
      <c r="BX915" s="34">
        <f t="shared" si="654"/>
        <v>-4.2549235844390181E-2</v>
      </c>
      <c r="BY915" s="34">
        <f t="shared" si="672"/>
        <v>-4.3565900771799115E-2</v>
      </c>
      <c r="BZ915" s="34">
        <f t="shared" si="673"/>
        <v>0.15689171303503721</v>
      </c>
      <c r="CA915" s="19">
        <f t="shared" si="655"/>
        <v>0.11832302990984828</v>
      </c>
      <c r="CB915" s="16"/>
      <c r="CC915" s="5">
        <f t="shared" si="656"/>
        <v>68669</v>
      </c>
      <c r="CD915" s="6">
        <f t="shared" si="657"/>
        <v>2.8224899509120739E-5</v>
      </c>
      <c r="CE915" s="19">
        <f t="shared" si="674"/>
        <v>1.0021409184668875</v>
      </c>
      <c r="CF915" s="4">
        <f t="shared" si="658"/>
        <v>2.8285326717705859E-5</v>
      </c>
      <c r="CG915" s="3">
        <f>IF('Ponderación por derecho'!$D$20="Error ponderación","",CF915/$CF$1127)</f>
        <v>1.9002553546299376E-5</v>
      </c>
      <c r="CH915" s="39"/>
    </row>
    <row r="916" spans="1:86" ht="18.95" customHeight="1">
      <c r="A916" s="7">
        <v>68673</v>
      </c>
      <c r="B916" s="7" t="s">
        <v>199</v>
      </c>
      <c r="C916" s="7" t="s">
        <v>214</v>
      </c>
      <c r="D916" s="5">
        <v>0</v>
      </c>
      <c r="E916" s="5">
        <v>111</v>
      </c>
      <c r="F916" s="5">
        <v>76.274709999999999</v>
      </c>
      <c r="G916" s="5">
        <v>63.533839999999998</v>
      </c>
      <c r="H916" s="5">
        <v>77.067670000000007</v>
      </c>
      <c r="I916" s="5">
        <v>12.656639999999999</v>
      </c>
      <c r="J916" s="5">
        <v>32.280700000000003</v>
      </c>
      <c r="K916" s="85"/>
      <c r="L916" s="85">
        <v>1.0398299999999999E-2</v>
      </c>
      <c r="M916" s="85">
        <v>0</v>
      </c>
      <c r="N916" s="85">
        <v>0</v>
      </c>
      <c r="O916" s="85">
        <v>1.15817E-2</v>
      </c>
      <c r="P916" s="85">
        <v>1.2920600000000001E-2</v>
      </c>
      <c r="Q916" s="85">
        <v>5.4704999999999997E-3</v>
      </c>
      <c r="R916" s="85">
        <v>8.2734999999999996E-3</v>
      </c>
      <c r="S916" s="85">
        <v>1.6166300000000002E-2</v>
      </c>
      <c r="T916" s="5"/>
      <c r="U916" s="5">
        <v>0.2112676</v>
      </c>
      <c r="V916" s="5">
        <v>0.8450704</v>
      </c>
      <c r="W916" s="5">
        <v>0.7042254</v>
      </c>
      <c r="X916" s="5">
        <v>0.73239430000000005</v>
      </c>
      <c r="Y916" s="5">
        <v>0.85915490000000005</v>
      </c>
      <c r="Z916" s="5">
        <v>0</v>
      </c>
      <c r="AA916" s="5">
        <v>0</v>
      </c>
      <c r="AB916" s="5">
        <v>9.0090099999999996E-3</v>
      </c>
      <c r="AC916" s="5">
        <v>0.48070000000000002</v>
      </c>
      <c r="AD916" s="40">
        <v>1801.8018018018017</v>
      </c>
      <c r="AE916" s="19">
        <v>0</v>
      </c>
      <c r="AF916" s="5">
        <v>0</v>
      </c>
      <c r="AG916" s="5">
        <v>0</v>
      </c>
      <c r="AH916" s="32">
        <v>0</v>
      </c>
      <c r="AI916" s="32">
        <v>0</v>
      </c>
      <c r="AJ916" s="32">
        <v>0</v>
      </c>
      <c r="AK916" s="16"/>
      <c r="AL916" s="34">
        <f t="shared" si="630"/>
        <v>0.41620954637369728</v>
      </c>
      <c r="AM916" s="34">
        <f t="shared" si="631"/>
        <v>0.73479368308149706</v>
      </c>
      <c r="AN916" s="34">
        <f t="shared" si="632"/>
        <v>0.31995644919482696</v>
      </c>
      <c r="AO916" s="34">
        <f t="shared" si="633"/>
        <v>-0.62870878066087776</v>
      </c>
      <c r="AP916" s="34">
        <f t="shared" si="634"/>
        <v>0.56140086009737755</v>
      </c>
      <c r="AQ916" s="34" t="str">
        <f t="shared" si="635"/>
        <v/>
      </c>
      <c r="AR916" s="34">
        <f t="shared" si="636"/>
        <v>-0.24520169285269314</v>
      </c>
      <c r="AS916" s="34">
        <f t="shared" si="637"/>
        <v>-0.95991233330143277</v>
      </c>
      <c r="AT916" s="34">
        <f t="shared" si="638"/>
        <v>-0.15074875333706975</v>
      </c>
      <c r="AU916" s="34">
        <f t="shared" si="639"/>
        <v>-0.13570315225252619</v>
      </c>
      <c r="AV916" s="34">
        <f t="shared" si="640"/>
        <v>-0.33596753840490962</v>
      </c>
      <c r="AW916" s="34">
        <f t="shared" si="641"/>
        <v>-0.25839459929931152</v>
      </c>
      <c r="AX916" s="34">
        <f t="shared" si="642"/>
        <v>6.2210578112072257E-2</v>
      </c>
      <c r="AY916" s="34">
        <f t="shared" si="643"/>
        <v>0.41755770452617258</v>
      </c>
      <c r="AZ916" s="34" t="str">
        <f t="shared" si="644"/>
        <v/>
      </c>
      <c r="BA916" s="34">
        <f t="shared" si="645"/>
        <v>5.4369986098715094E-2</v>
      </c>
      <c r="BB916" s="34">
        <f t="shared" si="646"/>
        <v>1.0958929698542219</v>
      </c>
      <c r="BC916" s="34">
        <f t="shared" si="647"/>
        <v>0.8029173634627299</v>
      </c>
      <c r="BD916" s="34">
        <f t="shared" si="648"/>
        <v>-0.89478967806785126</v>
      </c>
      <c r="BE916" s="34">
        <f t="shared" si="649"/>
        <v>-4.0248872262449109E-2</v>
      </c>
      <c r="BF916" s="34">
        <f t="shared" si="650"/>
        <v>-1.0161597436814094</v>
      </c>
      <c r="BG916" s="34">
        <f t="shared" si="651"/>
        <v>-0.258133953880894</v>
      </c>
      <c r="BH916" s="34">
        <f t="shared" si="652"/>
        <v>0.10950415209560208</v>
      </c>
      <c r="BI916" s="19">
        <f t="shared" si="659"/>
        <v>0.18716321764677102</v>
      </c>
      <c r="BJ916" s="19">
        <f t="shared" si="660"/>
        <v>0.52849498669434192</v>
      </c>
      <c r="BK916" s="19">
        <f t="shared" si="661"/>
        <v>8.6404858844998114E-2</v>
      </c>
      <c r="BL916" s="19">
        <f t="shared" si="662"/>
        <v>0.13273039651831375</v>
      </c>
      <c r="BM916" s="19">
        <f t="shared" si="663"/>
        <v>-0.1563639900743333</v>
      </c>
      <c r="BN916" s="19">
        <f t="shared" si="664"/>
        <v>1.3331045235446185E-2</v>
      </c>
      <c r="BO916" s="19">
        <f t="shared" si="665"/>
        <v>-0.44355168998009464</v>
      </c>
      <c r="BP916" s="19">
        <f t="shared" si="666"/>
        <v>0.23921006224288477</v>
      </c>
      <c r="BQ916" s="19">
        <f t="shared" si="667"/>
        <v>-6.0797497593846485E-2</v>
      </c>
      <c r="BR916" s="19">
        <f t="shared" si="668"/>
        <v>0.19187776567299197</v>
      </c>
      <c r="BS916" s="19">
        <f t="shared" si="669"/>
        <v>0.31442380099849065</v>
      </c>
      <c r="BT916" s="19">
        <f>IF(AND('[1]Ponderación por derecho'!$B$13&lt;&gt;1,'[1]Ponderación por derecho'!$B$13&lt;&gt;0),"Error ponderación",IFERROR(IF(SUM($BI$1126:$BS$1126)=0,0,SUMPRODUCT($BI$1126:$BS$1126,BI916:BS916)),""))</f>
        <v>-0.11207753408054508</v>
      </c>
      <c r="BU916" s="34">
        <f t="shared" si="670"/>
        <v>-0.10806833694912177</v>
      </c>
      <c r="BV916" s="16">
        <f t="shared" si="671"/>
        <v>0</v>
      </c>
      <c r="BW916" s="34">
        <f t="shared" si="653"/>
        <v>-0.45838394274087324</v>
      </c>
      <c r="BX916" s="34">
        <f t="shared" si="654"/>
        <v>-4.944904503478624E-2</v>
      </c>
      <c r="BY916" s="34">
        <f t="shared" si="672"/>
        <v>-2.7676504258153067</v>
      </c>
      <c r="BZ916" s="34">
        <f t="shared" si="673"/>
        <v>1.091827804530322</v>
      </c>
      <c r="CA916" s="19">
        <f t="shared" si="655"/>
        <v>0.82895219231101236</v>
      </c>
      <c r="CB916" s="16"/>
      <c r="CC916" s="5">
        <f t="shared" si="656"/>
        <v>68673</v>
      </c>
      <c r="CD916" s="6">
        <f t="shared" si="657"/>
        <v>1.6232973292810374E-5</v>
      </c>
      <c r="CE916" s="19">
        <f t="shared" si="674"/>
        <v>1.5762328471106641</v>
      </c>
      <c r="CF916" s="4">
        <f t="shared" si="658"/>
        <v>2.5586945710397866E-5</v>
      </c>
      <c r="CG916" s="3">
        <f>IF('Ponderación por derecho'!$D$20="Error ponderación","",CF916/$CF$1127)</f>
        <v>1.7189736247371382E-5</v>
      </c>
      <c r="CH916" s="39"/>
    </row>
    <row r="917" spans="1:86" ht="18.95" customHeight="1">
      <c r="A917" s="7">
        <v>68679</v>
      </c>
      <c r="B917" s="7" t="s">
        <v>199</v>
      </c>
      <c r="C917" s="7" t="s">
        <v>213</v>
      </c>
      <c r="D917" s="5">
        <v>0</v>
      </c>
      <c r="E917" s="5">
        <v>1165</v>
      </c>
      <c r="F917" s="5">
        <v>32.39311</v>
      </c>
      <c r="G917" s="5">
        <v>34.788640000000001</v>
      </c>
      <c r="H917" s="5">
        <v>58.15813</v>
      </c>
      <c r="I917" s="5">
        <v>12.808730000000001</v>
      </c>
      <c r="J917" s="5">
        <v>5.3071200000000003</v>
      </c>
      <c r="K917" s="85">
        <v>0.53786560000000005</v>
      </c>
      <c r="L917" s="85">
        <v>0.2572892</v>
      </c>
      <c r="M917" s="85">
        <v>5.3315599999999998E-2</v>
      </c>
      <c r="N917" s="85">
        <v>0</v>
      </c>
      <c r="O917" s="85">
        <v>2.3836599999999999E-2</v>
      </c>
      <c r="P917" s="85">
        <v>9.6626999999999998E-3</v>
      </c>
      <c r="Q917" s="85">
        <v>3.0663999999999999E-3</v>
      </c>
      <c r="R917" s="85">
        <v>3.9414000000000003E-3</v>
      </c>
      <c r="S917" s="85">
        <v>1.5403000000000001E-3</v>
      </c>
      <c r="T917" s="5">
        <v>0.94894650000000003</v>
      </c>
      <c r="U917" s="5">
        <v>0.24554290000000001</v>
      </c>
      <c r="V917" s="5">
        <v>0.81523500000000004</v>
      </c>
      <c r="W917" s="5">
        <v>0.59400319999999995</v>
      </c>
      <c r="X917" s="5">
        <v>0.69773099999999999</v>
      </c>
      <c r="Y917" s="5">
        <v>0.8824959</v>
      </c>
      <c r="Z917" s="5">
        <v>0.20634920000000001</v>
      </c>
      <c r="AA917" s="5">
        <v>0</v>
      </c>
      <c r="AB917" s="5">
        <v>8.5837000000000001E-4</v>
      </c>
      <c r="AC917" s="5">
        <v>0.60189999999999999</v>
      </c>
      <c r="AD917" s="40">
        <v>271001.71673819743</v>
      </c>
      <c r="AE917" s="19">
        <v>0.96603779999999995</v>
      </c>
      <c r="AF917" s="5">
        <v>1</v>
      </c>
      <c r="AG917" s="5">
        <v>0</v>
      </c>
      <c r="AH917" s="32">
        <v>0</v>
      </c>
      <c r="AI917" s="32">
        <v>0</v>
      </c>
      <c r="AJ917" s="32">
        <v>1</v>
      </c>
      <c r="AK917" s="16"/>
      <c r="AL917" s="34">
        <f t="shared" si="630"/>
        <v>-2.262450491757575</v>
      </c>
      <c r="AM917" s="34">
        <f t="shared" si="631"/>
        <v>-2.1526880855416506</v>
      </c>
      <c r="AN917" s="34">
        <f t="shared" si="632"/>
        <v>-1.9537969494050846</v>
      </c>
      <c r="AO917" s="34">
        <f t="shared" si="633"/>
        <v>-0.61513391462961275</v>
      </c>
      <c r="AP917" s="34">
        <f t="shared" si="634"/>
        <v>-1.475909844173342</v>
      </c>
      <c r="AQ917" s="34">
        <f t="shared" si="635"/>
        <v>14.822254925541127</v>
      </c>
      <c r="AR917" s="34">
        <f t="shared" si="636"/>
        <v>8.3953830228002015</v>
      </c>
      <c r="AS917" s="34">
        <f t="shared" si="637"/>
        <v>-0.13036739139680575</v>
      </c>
      <c r="AT917" s="34">
        <f t="shared" si="638"/>
        <v>-0.15074875333706975</v>
      </c>
      <c r="AU917" s="34">
        <f t="shared" si="639"/>
        <v>0.17562466848853547</v>
      </c>
      <c r="AV917" s="34">
        <f t="shared" si="640"/>
        <v>-0.41484694246791898</v>
      </c>
      <c r="AW917" s="34">
        <f t="shared" si="641"/>
        <v>-0.32574561344412484</v>
      </c>
      <c r="AX917" s="34">
        <f t="shared" si="642"/>
        <v>-7.6137237758242701E-2</v>
      </c>
      <c r="AY917" s="34">
        <f t="shared" si="643"/>
        <v>-0.15031061911436627</v>
      </c>
      <c r="AZ917" s="34">
        <f t="shared" si="644"/>
        <v>0.12083009918579603</v>
      </c>
      <c r="BA917" s="34">
        <f t="shared" si="645"/>
        <v>0.38017252745447361</v>
      </c>
      <c r="BB917" s="34">
        <f t="shared" si="646"/>
        <v>0.36405949424965256</v>
      </c>
      <c r="BC917" s="34">
        <f t="shared" si="647"/>
        <v>-0.42796223462092153</v>
      </c>
      <c r="BD917" s="34">
        <f t="shared" si="648"/>
        <v>-1.3102070556013743</v>
      </c>
      <c r="BE917" s="34">
        <f t="shared" si="649"/>
        <v>0.31663736325122471</v>
      </c>
      <c r="BF917" s="34">
        <f t="shared" si="650"/>
        <v>1.0482897034722458</v>
      </c>
      <c r="BG917" s="34">
        <f t="shared" si="651"/>
        <v>-0.258133953880894</v>
      </c>
      <c r="BH917" s="34">
        <f t="shared" si="652"/>
        <v>-9.3667652799411305E-2</v>
      </c>
      <c r="BI917" s="19">
        <f t="shared" si="659"/>
        <v>4.4162101678635048</v>
      </c>
      <c r="BJ917" s="19">
        <f t="shared" si="660"/>
        <v>2.2022514771694013</v>
      </c>
      <c r="BK917" s="19">
        <f t="shared" si="661"/>
        <v>-0.94026003925843415</v>
      </c>
      <c r="BL917" s="19">
        <f t="shared" si="662"/>
        <v>-1.2065996225473223</v>
      </c>
      <c r="BM917" s="19">
        <f t="shared" si="663"/>
        <v>-0.87016407709539356</v>
      </c>
      <c r="BN917" s="19">
        <f t="shared" si="664"/>
        <v>-0.78688669032475644</v>
      </c>
      <c r="BO917" s="19">
        <f t="shared" si="665"/>
        <v>-0.27334980962931388</v>
      </c>
      <c r="BP917" s="19">
        <f t="shared" si="666"/>
        <v>-1.1692938647579088</v>
      </c>
      <c r="BQ917" s="19">
        <f t="shared" si="667"/>
        <v>-0.45482380246656512</v>
      </c>
      <c r="BR917" s="19">
        <f t="shared" si="668"/>
        <v>-0.89029835491761167</v>
      </c>
      <c r="BS917" s="19">
        <f t="shared" si="669"/>
        <v>-0.83547625455711749</v>
      </c>
      <c r="BT917" s="19">
        <f>IF(AND('[1]Ponderación por derecho'!$B$13&lt;&gt;1,'[1]Ponderación por derecho'!$B$13&lt;&gt;0),"Error ponderación",IFERROR(IF(SUM($BI$1126:$BS$1126)=0,0,SUMPRODUCT($BI$1126:$BS$1126,BI917:BS917)),""))</f>
        <v>6.7709383521796396E-2</v>
      </c>
      <c r="BU917" s="34">
        <f t="shared" si="670"/>
        <v>7.3576986254127993E-2</v>
      </c>
      <c r="BV917" s="16">
        <f t="shared" si="671"/>
        <v>0</v>
      </c>
      <c r="BW917" s="34">
        <f t="shared" si="653"/>
        <v>1.2960202844231388</v>
      </c>
      <c r="BX917" s="34">
        <f t="shared" si="654"/>
        <v>-3.4292618945920395E-2</v>
      </c>
      <c r="BY917" s="34">
        <f t="shared" si="672"/>
        <v>1.2229970409320479</v>
      </c>
      <c r="BZ917" s="34">
        <f t="shared" si="673"/>
        <v>-0.82824156880308875</v>
      </c>
      <c r="CA917" s="19">
        <f t="shared" si="655"/>
        <v>-0.6304601706685925</v>
      </c>
      <c r="CB917" s="16"/>
      <c r="CC917" s="5">
        <f t="shared" si="656"/>
        <v>68679</v>
      </c>
      <c r="CD917" s="6">
        <f t="shared" si="657"/>
        <v>1.7037309807318995E-4</v>
      </c>
      <c r="CE917" s="19">
        <f t="shared" si="674"/>
        <v>0.7794810203446918</v>
      </c>
      <c r="CF917" s="4">
        <f t="shared" si="658"/>
        <v>1.3280259632537635E-4</v>
      </c>
      <c r="CG917" s="3">
        <f>IF('Ponderación por derecho'!$D$20="Error ponderación","",CF917/$CF$1127)</f>
        <v>8.9218995875371872E-5</v>
      </c>
      <c r="CH917" s="39"/>
    </row>
    <row r="918" spans="1:86" ht="18.95" customHeight="1">
      <c r="A918" s="7">
        <v>68682</v>
      </c>
      <c r="B918" s="7" t="s">
        <v>199</v>
      </c>
      <c r="C918" s="7" t="s">
        <v>212</v>
      </c>
      <c r="D918" s="5">
        <v>0</v>
      </c>
      <c r="E918" s="5">
        <v>85</v>
      </c>
      <c r="F918" s="5">
        <v>70.774649999999994</v>
      </c>
      <c r="G918" s="5">
        <v>61.224490000000003</v>
      </c>
      <c r="H918" s="5">
        <v>71.23724</v>
      </c>
      <c r="I918" s="5">
        <v>8.2908200000000001</v>
      </c>
      <c r="J918" s="5">
        <v>25.30612</v>
      </c>
      <c r="K918" s="85"/>
      <c r="L918" s="85">
        <v>4.8646799999999997E-2</v>
      </c>
      <c r="M918" s="85">
        <v>0</v>
      </c>
      <c r="N918" s="85">
        <v>0</v>
      </c>
      <c r="O918" s="85">
        <v>8.6306900000000006E-2</v>
      </c>
      <c r="P918" s="85">
        <v>1.3591499999999999E-2</v>
      </c>
      <c r="Q918" s="85">
        <v>2.6048600000000002E-2</v>
      </c>
      <c r="R918" s="85">
        <v>5.4021E-3</v>
      </c>
      <c r="S918" s="85">
        <v>2.11113E-2</v>
      </c>
      <c r="T918" s="5"/>
      <c r="U918" s="5">
        <v>0.1186441</v>
      </c>
      <c r="V918" s="5">
        <v>0.77966100000000005</v>
      </c>
      <c r="W918" s="5">
        <v>0.27118639999999999</v>
      </c>
      <c r="X918" s="5">
        <v>0.67796610000000002</v>
      </c>
      <c r="Y918" s="5">
        <v>0.77966100000000005</v>
      </c>
      <c r="Z918" s="5">
        <v>0.1086956</v>
      </c>
      <c r="AA918" s="5">
        <v>0</v>
      </c>
      <c r="AB918" s="5">
        <v>0</v>
      </c>
      <c r="AC918" s="5">
        <v>0.49159999999999998</v>
      </c>
      <c r="AD918" s="40">
        <v>319105.8823529412</v>
      </c>
      <c r="AE918" s="19">
        <v>0.64245280000000005</v>
      </c>
      <c r="AF918" s="5">
        <v>0</v>
      </c>
      <c r="AG918" s="5">
        <v>0</v>
      </c>
      <c r="AH918" s="32">
        <v>0</v>
      </c>
      <c r="AI918" s="32">
        <v>0</v>
      </c>
      <c r="AJ918" s="32">
        <v>0</v>
      </c>
      <c r="AK918" s="16"/>
      <c r="AL918" s="34">
        <f t="shared" si="630"/>
        <v>8.0469944141228586E-2</v>
      </c>
      <c r="AM918" s="34">
        <f t="shared" si="631"/>
        <v>0.50281735234210911</v>
      </c>
      <c r="AN918" s="34">
        <f t="shared" si="632"/>
        <v>-0.38111613257072069</v>
      </c>
      <c r="AO918" s="34">
        <f t="shared" si="633"/>
        <v>-1.0183821425953705</v>
      </c>
      <c r="AP918" s="34">
        <f t="shared" si="634"/>
        <v>3.4611813489827489E-2</v>
      </c>
      <c r="AQ918" s="34" t="str">
        <f t="shared" si="635"/>
        <v/>
      </c>
      <c r="AR918" s="34">
        <f t="shared" si="636"/>
        <v>1.0934033529252181</v>
      </c>
      <c r="AS918" s="34">
        <f t="shared" si="637"/>
        <v>-0.95991233330143277</v>
      </c>
      <c r="AT918" s="34">
        <f t="shared" si="638"/>
        <v>-0.15074875333706975</v>
      </c>
      <c r="AU918" s="34">
        <f t="shared" si="639"/>
        <v>1.7626422989906485</v>
      </c>
      <c r="AV918" s="34">
        <f t="shared" si="640"/>
        <v>-0.31972388691595266</v>
      </c>
      <c r="AW918" s="34">
        <f t="shared" si="641"/>
        <v>0.31810217877705127</v>
      </c>
      <c r="AX918" s="34">
        <f t="shared" si="642"/>
        <v>-2.9489040661737763E-2</v>
      </c>
      <c r="AY918" s="34">
        <f t="shared" si="643"/>
        <v>0.60955202015604149</v>
      </c>
      <c r="AZ918" s="34" t="str">
        <f t="shared" si="644"/>
        <v/>
      </c>
      <c r="BA918" s="34">
        <f t="shared" si="645"/>
        <v>-0.82605911851204228</v>
      </c>
      <c r="BB918" s="34">
        <f t="shared" si="646"/>
        <v>-0.50853628328833855</v>
      </c>
      <c r="BC918" s="34">
        <f t="shared" si="647"/>
        <v>-4.0329402974671567</v>
      </c>
      <c r="BD918" s="34">
        <f t="shared" si="648"/>
        <v>-1.5470766821289208</v>
      </c>
      <c r="BE918" s="34">
        <f t="shared" si="649"/>
        <v>-1.2557185915247131</v>
      </c>
      <c r="BF918" s="34">
        <f t="shared" si="650"/>
        <v>7.1300596984000639E-2</v>
      </c>
      <c r="BG918" s="34">
        <f t="shared" si="651"/>
        <v>-0.258133953880894</v>
      </c>
      <c r="BH918" s="34">
        <f t="shared" si="652"/>
        <v>-0.11506432621005545</v>
      </c>
      <c r="BI918" s="19">
        <f t="shared" si="659"/>
        <v>-0.60358762554138146</v>
      </c>
      <c r="BJ918" s="19">
        <f t="shared" si="660"/>
        <v>0.36256147399299615</v>
      </c>
      <c r="BK918" s="19">
        <f t="shared" si="661"/>
        <v>-1.6374608955424537</v>
      </c>
      <c r="BL918" s="19">
        <f t="shared" si="662"/>
        <v>-3.513940459792058E-2</v>
      </c>
      <c r="BM918" s="19">
        <f t="shared" si="663"/>
        <v>8.3392476783851713E-2</v>
      </c>
      <c r="BN918" s="19">
        <f t="shared" si="664"/>
        <v>-0.49832417809981239</v>
      </c>
      <c r="BO918" s="19">
        <f t="shared" si="665"/>
        <v>-0.35013998190915963</v>
      </c>
      <c r="BP918" s="19">
        <f t="shared" si="666"/>
        <v>2.5490451739745412E-2</v>
      </c>
      <c r="BQ918" s="19">
        <f t="shared" si="667"/>
        <v>0.25377418709375688</v>
      </c>
      <c r="BR918" s="19">
        <f t="shared" si="668"/>
        <v>0.14396267013879202</v>
      </c>
      <c r="BS918" s="19">
        <f t="shared" si="669"/>
        <v>0.19165254602907153</v>
      </c>
      <c r="BT918" s="19">
        <f>IF(AND('[1]Ponderación por derecho'!$B$13&lt;&gt;1,'[1]Ponderación por derecho'!$B$13&lt;&gt;0),"Error ponderación",IFERROR(IF(SUM($BI$1126:$BS$1126)=0,0,SUMPRODUCT($BI$1126:$BS$1126,BI918:BS918)),""))</f>
        <v>-0.25205494958592428</v>
      </c>
      <c r="BU918" s="34">
        <f t="shared" si="670"/>
        <v>-0.24949265869464934</v>
      </c>
      <c r="BV918" s="16">
        <f t="shared" si="671"/>
        <v>0</v>
      </c>
      <c r="BW918" s="34">
        <f t="shared" si="653"/>
        <v>-0.30060336455533138</v>
      </c>
      <c r="BX918" s="34">
        <f t="shared" si="654"/>
        <v>-3.1584270279173265E-2</v>
      </c>
      <c r="BY918" s="34">
        <f t="shared" si="672"/>
        <v>-0.11371427670732653</v>
      </c>
      <c r="BZ918" s="34">
        <f t="shared" si="673"/>
        <v>0.14863397051394373</v>
      </c>
      <c r="CA918" s="19">
        <f t="shared" si="655"/>
        <v>0.11204645902498291</v>
      </c>
      <c r="CB918" s="16"/>
      <c r="CC918" s="5">
        <f t="shared" si="656"/>
        <v>68682</v>
      </c>
      <c r="CD918" s="6">
        <f t="shared" si="657"/>
        <v>1.2430655224224159E-5</v>
      </c>
      <c r="CE918" s="19">
        <f t="shared" si="674"/>
        <v>0.85365505744013426</v>
      </c>
      <c r="CF918" s="4">
        <f t="shared" si="658"/>
        <v>1.0611491699453579E-5</v>
      </c>
      <c r="CG918" s="3">
        <f>IF('Ponderación por derecho'!$D$20="Error ponderación","",CF918/$CF$1127)</f>
        <v>7.1289768450421801E-6</v>
      </c>
      <c r="CH918" s="39"/>
    </row>
    <row r="919" spans="1:86" ht="18.95" customHeight="1">
      <c r="A919" s="7">
        <v>68684</v>
      </c>
      <c r="B919" s="7" t="s">
        <v>199</v>
      </c>
      <c r="C919" s="7" t="s">
        <v>211</v>
      </c>
      <c r="D919" s="5">
        <v>0</v>
      </c>
      <c r="E919" s="5">
        <v>69</v>
      </c>
      <c r="F919" s="5">
        <v>73.557389999999998</v>
      </c>
      <c r="G919" s="5">
        <v>55.053669999999997</v>
      </c>
      <c r="H919" s="5">
        <v>76.162790000000001</v>
      </c>
      <c r="I919" s="5">
        <v>5.0983900000000002</v>
      </c>
      <c r="J919" s="5">
        <v>32.593919999999997</v>
      </c>
      <c r="K919" s="85"/>
      <c r="L919" s="85">
        <v>8.5591E-3</v>
      </c>
      <c r="M919" s="85">
        <v>8.0697099999999994E-2</v>
      </c>
      <c r="N919" s="85">
        <v>0</v>
      </c>
      <c r="O919" s="85">
        <v>0</v>
      </c>
      <c r="P919" s="85">
        <v>5.2750400000000003E-2</v>
      </c>
      <c r="Q919" s="85">
        <v>2.3828999999999999E-3</v>
      </c>
      <c r="R919" s="85">
        <v>0</v>
      </c>
      <c r="S919" s="85">
        <v>0</v>
      </c>
      <c r="T919" s="5"/>
      <c r="U919" s="5">
        <v>2.12766E-2</v>
      </c>
      <c r="V919" s="5">
        <v>0.82978730000000001</v>
      </c>
      <c r="W919" s="5">
        <v>0.55319149999999995</v>
      </c>
      <c r="X919" s="5">
        <v>0.74468089999999998</v>
      </c>
      <c r="Y919" s="5">
        <v>0.87234040000000002</v>
      </c>
      <c r="Z919" s="5">
        <v>0</v>
      </c>
      <c r="AA919" s="5">
        <v>0</v>
      </c>
      <c r="AB919" s="5">
        <v>0</v>
      </c>
      <c r="AC919" s="5">
        <v>0.50060000000000004</v>
      </c>
      <c r="AD919" s="40">
        <v>0</v>
      </c>
      <c r="AE919" s="19">
        <v>0.75377360000000004</v>
      </c>
      <c r="AF919" s="5">
        <v>0</v>
      </c>
      <c r="AG919" s="5">
        <v>0</v>
      </c>
      <c r="AH919" s="32">
        <v>0</v>
      </c>
      <c r="AI919" s="32">
        <v>0</v>
      </c>
      <c r="AJ919" s="32">
        <v>0</v>
      </c>
      <c r="AK919" s="16"/>
      <c r="AL919" s="34">
        <f t="shared" si="630"/>
        <v>0.25033645845495978</v>
      </c>
      <c r="AM919" s="34">
        <f t="shared" si="631"/>
        <v>-0.11704719017125348</v>
      </c>
      <c r="AN919" s="34">
        <f t="shared" si="632"/>
        <v>0.21115031349162636</v>
      </c>
      <c r="AO919" s="34">
        <f t="shared" si="633"/>
        <v>-1.3033240162503845</v>
      </c>
      <c r="AP919" s="34">
        <f t="shared" si="634"/>
        <v>0.58505832265116775</v>
      </c>
      <c r="AQ919" s="34" t="str">
        <f t="shared" si="635"/>
        <v/>
      </c>
      <c r="AR919" s="34">
        <f t="shared" si="636"/>
        <v>-0.3095692471409589</v>
      </c>
      <c r="AS919" s="34">
        <f t="shared" si="637"/>
        <v>0.29566522995157152</v>
      </c>
      <c r="AT919" s="34">
        <f t="shared" si="638"/>
        <v>-0.15074875333706975</v>
      </c>
      <c r="AU919" s="34">
        <f t="shared" si="639"/>
        <v>-0.42992876172112682</v>
      </c>
      <c r="AV919" s="34">
        <f t="shared" si="640"/>
        <v>0.62838093390819039</v>
      </c>
      <c r="AW919" s="34">
        <f t="shared" si="641"/>
        <v>-0.34489390934195768</v>
      </c>
      <c r="AX919" s="34">
        <f t="shared" si="642"/>
        <v>-0.20200785050292994</v>
      </c>
      <c r="AY919" s="34">
        <f t="shared" si="643"/>
        <v>-0.21011422768154267</v>
      </c>
      <c r="AZ919" s="34" t="str">
        <f t="shared" si="644"/>
        <v/>
      </c>
      <c r="BA919" s="34">
        <f t="shared" si="645"/>
        <v>-1.7515821320365572</v>
      </c>
      <c r="BB919" s="34">
        <f t="shared" si="646"/>
        <v>0.72101332382929162</v>
      </c>
      <c r="BC919" s="34">
        <f t="shared" si="647"/>
        <v>-0.88371696364203112</v>
      </c>
      <c r="BD919" s="34">
        <f t="shared" si="648"/>
        <v>-0.74754267184503509</v>
      </c>
      <c r="BE919" s="34">
        <f t="shared" si="649"/>
        <v>0.16135874773521783</v>
      </c>
      <c r="BF919" s="34">
        <f t="shared" si="650"/>
        <v>-1.0161597436814094</v>
      </c>
      <c r="BG919" s="34">
        <f t="shared" si="651"/>
        <v>-0.258133953880894</v>
      </c>
      <c r="BH919" s="34">
        <f t="shared" si="652"/>
        <v>-0.11506432621005545</v>
      </c>
      <c r="BI919" s="19">
        <f t="shared" si="659"/>
        <v>-0.77021590927246542</v>
      </c>
      <c r="BJ919" s="19">
        <f t="shared" si="660"/>
        <v>9.8132295505693079E-2</v>
      </c>
      <c r="BK919" s="19">
        <f t="shared" si="661"/>
        <v>-0.11257175841183327</v>
      </c>
      <c r="BL919" s="19">
        <f t="shared" si="662"/>
        <v>4.9793852558945015E-2</v>
      </c>
      <c r="BM919" s="19">
        <f t="shared" si="663"/>
        <v>-0.19747103697166471</v>
      </c>
      <c r="BN919" s="19">
        <f t="shared" si="664"/>
        <v>0.34669204669945602</v>
      </c>
      <c r="BO919" s="19">
        <f t="shared" si="665"/>
        <v>-0.82410896279617107</v>
      </c>
      <c r="BP919" s="19">
        <f t="shared" si="666"/>
        <v>2.416430397601492E-2</v>
      </c>
      <c r="BQ919" s="19">
        <f t="shared" si="667"/>
        <v>-0.32531250430266406</v>
      </c>
      <c r="BR919" s="19">
        <f t="shared" si="668"/>
        <v>-7.2637241035825625E-2</v>
      </c>
      <c r="BS919" s="19">
        <f t="shared" si="669"/>
        <v>-2.4947365145546116E-2</v>
      </c>
      <c r="BT919" s="19">
        <f>IF(AND('[1]Ponderación por derecho'!$B$13&lt;&gt;1,'[1]Ponderación por derecho'!$B$13&lt;&gt;0),"Error ponderación",IFERROR(IF(SUM($BI$1126:$BS$1126)=0,0,SUMPRODUCT($BI$1126:$BS$1126,BI919:BS919)),""))</f>
        <v>-0.28842040828711013</v>
      </c>
      <c r="BU919" s="34">
        <f t="shared" si="670"/>
        <v>-0.28623401667166215</v>
      </c>
      <c r="BV919" s="16">
        <f t="shared" si="671"/>
        <v>0</v>
      </c>
      <c r="BW919" s="34">
        <f t="shared" si="653"/>
        <v>-0.17032582293424045</v>
      </c>
      <c r="BX919" s="34">
        <f t="shared" si="654"/>
        <v>-4.9550489627895586E-2</v>
      </c>
      <c r="BY919" s="34">
        <f t="shared" si="672"/>
        <v>0.3461456464926651</v>
      </c>
      <c r="BZ919" s="34">
        <f t="shared" si="673"/>
        <v>-4.2089777976843025E-2</v>
      </c>
      <c r="CA919" s="19">
        <f t="shared" si="655"/>
        <v>-3.2919447065189268E-2</v>
      </c>
      <c r="CB919" s="16"/>
      <c r="CC919" s="5">
        <f t="shared" si="656"/>
        <v>68684</v>
      </c>
      <c r="CD919" s="6">
        <f t="shared" si="657"/>
        <v>1.0090767182017258E-5</v>
      </c>
      <c r="CE919" s="19">
        <f t="shared" si="674"/>
        <v>0.72039424174049804</v>
      </c>
      <c r="CF919" s="4">
        <f t="shared" si="658"/>
        <v>7.269330572669225E-6</v>
      </c>
      <c r="CG919" s="3">
        <f>IF('Ponderación por derecho'!$D$20="Error ponderación","",CF919/$CF$1127)</f>
        <v>4.8836573404834917E-6</v>
      </c>
      <c r="CH919" s="39"/>
    </row>
    <row r="920" spans="1:86" ht="18.95" customHeight="1">
      <c r="A920" s="7">
        <v>68686</v>
      </c>
      <c r="B920" s="7" t="s">
        <v>199</v>
      </c>
      <c r="C920" s="7" t="s">
        <v>46</v>
      </c>
      <c r="D920" s="5">
        <v>0</v>
      </c>
      <c r="E920" s="5">
        <v>46</v>
      </c>
      <c r="F920" s="5">
        <v>71.219139999999996</v>
      </c>
      <c r="G920" s="5">
        <v>61.612430000000003</v>
      </c>
      <c r="H920" s="5">
        <v>74.260350000000003</v>
      </c>
      <c r="I920" s="5">
        <v>6.5088800000000004</v>
      </c>
      <c r="J920" s="5">
        <v>30.266269999999999</v>
      </c>
      <c r="K920" s="85"/>
      <c r="L920" s="85">
        <v>0</v>
      </c>
      <c r="M920" s="85">
        <v>0</v>
      </c>
      <c r="N920" s="85">
        <v>0</v>
      </c>
      <c r="O920" s="85">
        <v>1.28103E-2</v>
      </c>
      <c r="P920" s="85">
        <v>0</v>
      </c>
      <c r="Q920" s="85">
        <v>1.2401000000000001E-2</v>
      </c>
      <c r="R920" s="85">
        <v>0</v>
      </c>
      <c r="S920" s="85">
        <v>1.06017E-2</v>
      </c>
      <c r="T920" s="5"/>
      <c r="U920" s="5">
        <v>4.7619000000000002E-2</v>
      </c>
      <c r="V920" s="5">
        <v>0.90476190000000001</v>
      </c>
      <c r="W920" s="5">
        <v>0.80952380000000002</v>
      </c>
      <c r="X920" s="5">
        <v>0.76190480000000005</v>
      </c>
      <c r="Y920" s="5">
        <v>0.90476190000000001</v>
      </c>
      <c r="Z920" s="5">
        <v>0</v>
      </c>
      <c r="AA920" s="5">
        <v>8.6956519999999995E-2</v>
      </c>
      <c r="AB920" s="5">
        <v>0</v>
      </c>
      <c r="AC920" s="5">
        <v>0.48509999999999998</v>
      </c>
      <c r="AD920" s="40">
        <v>432956.52173913043</v>
      </c>
      <c r="AE920" s="19">
        <v>0.75377360000000004</v>
      </c>
      <c r="AF920" s="5">
        <v>0</v>
      </c>
      <c r="AG920" s="5">
        <v>0</v>
      </c>
      <c r="AH920" s="32">
        <v>0</v>
      </c>
      <c r="AI920" s="32">
        <v>0</v>
      </c>
      <c r="AJ920" s="32">
        <v>0</v>
      </c>
      <c r="AK920" s="16"/>
      <c r="AL920" s="34">
        <f t="shared" si="630"/>
        <v>0.10760290192647283</v>
      </c>
      <c r="AM920" s="34">
        <f t="shared" si="631"/>
        <v>0.5417862820180086</v>
      </c>
      <c r="AN920" s="34">
        <f t="shared" si="632"/>
        <v>-1.7606145715335367E-2</v>
      </c>
      <c r="AO920" s="34">
        <f t="shared" si="633"/>
        <v>-1.1774300535412066</v>
      </c>
      <c r="AP920" s="34">
        <f t="shared" si="634"/>
        <v>0.40925124547432518</v>
      </c>
      <c r="AQ920" s="34" t="str">
        <f t="shared" si="635"/>
        <v/>
      </c>
      <c r="AR920" s="34">
        <f t="shared" si="636"/>
        <v>-0.60911705809610017</v>
      </c>
      <c r="AS920" s="34">
        <f t="shared" si="637"/>
        <v>-0.95991233330143277</v>
      </c>
      <c r="AT920" s="34">
        <f t="shared" si="638"/>
        <v>-0.15074875333706975</v>
      </c>
      <c r="AU920" s="34">
        <f t="shared" si="639"/>
        <v>-0.10449136263674243</v>
      </c>
      <c r="AV920" s="34">
        <f t="shared" si="640"/>
        <v>-0.64879765232385067</v>
      </c>
      <c r="AW920" s="34">
        <f t="shared" si="641"/>
        <v>-6.4236201757350272E-2</v>
      </c>
      <c r="AX920" s="34">
        <f t="shared" si="642"/>
        <v>-0.20200785050292994</v>
      </c>
      <c r="AY920" s="34">
        <f t="shared" si="643"/>
        <v>0.20150683116844365</v>
      </c>
      <c r="AZ920" s="34" t="str">
        <f t="shared" si="644"/>
        <v/>
      </c>
      <c r="BA920" s="34">
        <f t="shared" si="645"/>
        <v>-1.5011854654746328</v>
      </c>
      <c r="BB920" s="34">
        <f t="shared" si="646"/>
        <v>2.5600676720217885</v>
      </c>
      <c r="BC920" s="34">
        <f t="shared" si="647"/>
        <v>1.9788116231567983</v>
      </c>
      <c r="BD920" s="34">
        <f t="shared" si="648"/>
        <v>-0.54112529759331462</v>
      </c>
      <c r="BE920" s="34">
        <f t="shared" si="649"/>
        <v>0.65708674073922801</v>
      </c>
      <c r="BF920" s="34">
        <f t="shared" si="650"/>
        <v>-1.0161597436814094</v>
      </c>
      <c r="BG920" s="34">
        <f t="shared" si="651"/>
        <v>6.5390881675263488</v>
      </c>
      <c r="BH920" s="34">
        <f t="shared" si="652"/>
        <v>-0.11506432621005545</v>
      </c>
      <c r="BI920" s="19">
        <f t="shared" si="659"/>
        <v>-0.7593958055949841</v>
      </c>
      <c r="BJ920" s="19">
        <f t="shared" si="660"/>
        <v>0.83091229864789895</v>
      </c>
      <c r="BK920" s="19">
        <f t="shared" si="661"/>
        <v>0.37550073059394612</v>
      </c>
      <c r="BL920" s="19">
        <f t="shared" si="662"/>
        <v>-2.1572925705298458E-2</v>
      </c>
      <c r="BM920" s="19">
        <f t="shared" si="663"/>
        <v>-7.8788471585243949E-2</v>
      </c>
      <c r="BN920" s="19">
        <f t="shared" si="664"/>
        <v>3.8630663447283387E-2</v>
      </c>
      <c r="BO920" s="19">
        <f t="shared" si="665"/>
        <v>-0.62083312764927845</v>
      </c>
      <c r="BP920" s="19">
        <f t="shared" si="666"/>
        <v>-4.7202474288228553E-2</v>
      </c>
      <c r="BQ920" s="19">
        <f t="shared" si="667"/>
        <v>-0.23568333686216433</v>
      </c>
      <c r="BR920" s="19">
        <f t="shared" si="668"/>
        <v>2.2827326335404217</v>
      </c>
      <c r="BS920" s="19">
        <f t="shared" si="669"/>
        <v>6.4681802294953669E-2</v>
      </c>
      <c r="BT920" s="19">
        <f>IF(AND('[1]Ponderación por derecho'!$B$13&lt;&gt;1,'[1]Ponderación por derecho'!$B$13&lt;&gt;0),"Error ponderación",IFERROR(IF(SUM($BI$1126:$BS$1126)=0,0,SUMPRODUCT($BI$1126:$BS$1126,BI920:BS920)),""))</f>
        <v>-0.13264490506087442</v>
      </c>
      <c r="BU920" s="34">
        <f t="shared" si="670"/>
        <v>-0.12884830692127736</v>
      </c>
      <c r="BV920" s="16">
        <f t="shared" si="671"/>
        <v>0</v>
      </c>
      <c r="BW920" s="34">
        <f t="shared" si="653"/>
        <v>-0.39469270017056318</v>
      </c>
      <c r="BX920" s="34">
        <f t="shared" si="654"/>
        <v>-2.5174280136960187E-2</v>
      </c>
      <c r="BY920" s="34">
        <f t="shared" si="672"/>
        <v>0.3461456464926651</v>
      </c>
      <c r="BZ920" s="34">
        <f t="shared" si="673"/>
        <v>2.4573777938286079E-2</v>
      </c>
      <c r="CA920" s="19">
        <f t="shared" si="655"/>
        <v>1.7750398000782586E-2</v>
      </c>
      <c r="CB920" s="16"/>
      <c r="CC920" s="5">
        <f t="shared" si="656"/>
        <v>68686</v>
      </c>
      <c r="CD920" s="6">
        <f t="shared" si="657"/>
        <v>6.7271781213448393E-6</v>
      </c>
      <c r="CE920" s="19">
        <f t="shared" si="674"/>
        <v>0.89815932390059516</v>
      </c>
      <c r="CF920" s="4">
        <f t="shared" si="658"/>
        <v>6.0420777532259564E-6</v>
      </c>
      <c r="CG920" s="3">
        <f>IF('Ponderación por derecho'!$D$20="Error ponderación","",CF920/$CF$1127)</f>
        <v>4.0591684579944906E-6</v>
      </c>
      <c r="CH920" s="39"/>
    </row>
    <row r="921" spans="1:86" ht="18.95" customHeight="1">
      <c r="A921" s="7">
        <v>68689</v>
      </c>
      <c r="B921" s="7" t="s">
        <v>199</v>
      </c>
      <c r="C921" s="7" t="s">
        <v>210</v>
      </c>
      <c r="D921" s="5">
        <v>0</v>
      </c>
      <c r="E921" s="5">
        <v>3772</v>
      </c>
      <c r="F921" s="5">
        <v>64.294039999999995</v>
      </c>
      <c r="G921" s="5">
        <v>53.547139999999999</v>
      </c>
      <c r="H921" s="5">
        <v>67.380750000000006</v>
      </c>
      <c r="I921" s="5">
        <v>16.23948</v>
      </c>
      <c r="J921" s="5">
        <v>18.169270000000001</v>
      </c>
      <c r="K921" s="85">
        <v>0</v>
      </c>
      <c r="L921" s="85">
        <v>5.5957999999999997E-3</v>
      </c>
      <c r="M921" s="85">
        <v>0.18326190000000001</v>
      </c>
      <c r="N921" s="85">
        <v>0</v>
      </c>
      <c r="O921" s="85">
        <v>7.2151000000000003E-3</v>
      </c>
      <c r="P921" s="85">
        <v>1.4503200000000001E-2</v>
      </c>
      <c r="Q921" s="85">
        <v>1.1743699999999999E-2</v>
      </c>
      <c r="R921" s="85">
        <v>1.8259999999999999E-3</v>
      </c>
      <c r="S921" s="85">
        <v>1.818E-4</v>
      </c>
      <c r="T921" s="5">
        <v>0.95920399999999995</v>
      </c>
      <c r="U921" s="5">
        <v>0.16882249999999999</v>
      </c>
      <c r="V921" s="5">
        <v>0.83449419999999996</v>
      </c>
      <c r="W921" s="5">
        <v>0.69552239999999999</v>
      </c>
      <c r="X921" s="5">
        <v>0.62587060000000005</v>
      </c>
      <c r="Y921" s="5">
        <v>0.88524040000000004</v>
      </c>
      <c r="Z921" s="5">
        <v>2.7088000000000001E-2</v>
      </c>
      <c r="AA921" s="5">
        <v>6.2301199999999996E-3</v>
      </c>
      <c r="AB921" s="5">
        <v>1.3255599999999999E-3</v>
      </c>
      <c r="AC921" s="5">
        <v>0.4022</v>
      </c>
      <c r="AD921" s="40">
        <v>0</v>
      </c>
      <c r="AE921" s="19">
        <v>0.84811320000000001</v>
      </c>
      <c r="AF921" s="5">
        <v>1</v>
      </c>
      <c r="AG921" s="5">
        <v>0</v>
      </c>
      <c r="AH921" s="32">
        <v>1</v>
      </c>
      <c r="AI921" s="32">
        <v>0</v>
      </c>
      <c r="AJ921" s="32">
        <v>0</v>
      </c>
      <c r="AK921" s="16"/>
      <c r="AL921" s="34">
        <f t="shared" si="630"/>
        <v>-0.31512527184255285</v>
      </c>
      <c r="AM921" s="34">
        <f t="shared" si="631"/>
        <v>-0.26837951378993852</v>
      </c>
      <c r="AN921" s="34">
        <f t="shared" si="632"/>
        <v>-0.84483482927971287</v>
      </c>
      <c r="AO921" s="34">
        <f t="shared" si="633"/>
        <v>-0.30892067485867375</v>
      </c>
      <c r="AP921" s="34">
        <f t="shared" si="634"/>
        <v>-0.50443346339868644</v>
      </c>
      <c r="AQ921" s="34">
        <f t="shared" si="635"/>
        <v>-0.3929029539360685</v>
      </c>
      <c r="AR921" s="34">
        <f t="shared" si="636"/>
        <v>-0.41327758425623623</v>
      </c>
      <c r="AS921" s="34">
        <f t="shared" si="637"/>
        <v>1.8914854224929609</v>
      </c>
      <c r="AT921" s="34">
        <f t="shared" si="638"/>
        <v>-0.15074875333706975</v>
      </c>
      <c r="AU921" s="34">
        <f t="shared" si="639"/>
        <v>-0.24663380546454094</v>
      </c>
      <c r="AV921" s="34">
        <f t="shared" si="640"/>
        <v>-0.29765005018546808</v>
      </c>
      <c r="AW921" s="34">
        <f t="shared" si="641"/>
        <v>-8.2650502991652455E-2</v>
      </c>
      <c r="AX921" s="34">
        <f t="shared" si="642"/>
        <v>-0.14369361219375076</v>
      </c>
      <c r="AY921" s="34">
        <f t="shared" si="643"/>
        <v>-0.20305567023331006</v>
      </c>
      <c r="AZ921" s="34">
        <f t="shared" si="644"/>
        <v>0.299027091838238</v>
      </c>
      <c r="BA921" s="34">
        <f t="shared" si="645"/>
        <v>-0.34909027385814323</v>
      </c>
      <c r="BB921" s="34">
        <f t="shared" si="646"/>
        <v>0.83646902364639208</v>
      </c>
      <c r="BC921" s="34">
        <f t="shared" si="647"/>
        <v>0.70572872866754321</v>
      </c>
      <c r="BD921" s="34">
        <f t="shared" si="648"/>
        <v>-2.1714077755706183</v>
      </c>
      <c r="BE921" s="34">
        <f t="shared" si="649"/>
        <v>0.35860104404327708</v>
      </c>
      <c r="BF921" s="34">
        <f t="shared" si="650"/>
        <v>-0.74515405708558924</v>
      </c>
      <c r="BG921" s="34">
        <f t="shared" si="651"/>
        <v>0.22886241491378279</v>
      </c>
      <c r="BH921" s="34">
        <f t="shared" si="652"/>
        <v>-8.2021961721299483E-2</v>
      </c>
      <c r="BI921" s="19">
        <f t="shared" si="659"/>
        <v>-0.5289426856913082</v>
      </c>
      <c r="BJ921" s="19">
        <f t="shared" si="660"/>
        <v>5.1603975200072462E-2</v>
      </c>
      <c r="BK921" s="19">
        <f t="shared" si="661"/>
        <v>0.76069629310598375</v>
      </c>
      <c r="BL921" s="19">
        <f t="shared" si="662"/>
        <v>-0.23293701258981131</v>
      </c>
      <c r="BM921" s="19">
        <f t="shared" si="663"/>
        <v>-0.97415834814461533</v>
      </c>
      <c r="BN921" s="19">
        <f t="shared" si="664"/>
        <v>-8.4724759328247967E-2</v>
      </c>
      <c r="BO921" s="19">
        <f t="shared" si="665"/>
        <v>-3.0848028670696064E-2</v>
      </c>
      <c r="BP921" s="19">
        <f t="shared" si="666"/>
        <v>-0.2294094420181518</v>
      </c>
      <c r="BQ921" s="19">
        <f t="shared" si="667"/>
        <v>-0.42111166638715075</v>
      </c>
      <c r="BR921" s="19">
        <f t="shared" si="668"/>
        <v>-9.6439509054026706E-2</v>
      </c>
      <c r="BS921" s="19">
        <f t="shared" si="669"/>
        <v>-0.20006763459905416</v>
      </c>
      <c r="BT921" s="19">
        <f>IF(AND('[1]Ponderación por derecho'!$B$13&lt;&gt;1,'[1]Ponderación por derecho'!$B$13&lt;&gt;0),"Error ponderación",IFERROR(IF(SUM($BI$1126:$BS$1126)=0,0,SUMPRODUCT($BI$1126:$BS$1126,BI921:BS921)),""))</f>
        <v>-3.0520647093807932E-2</v>
      </c>
      <c r="BU921" s="34">
        <f t="shared" si="670"/>
        <v>-2.5668419904413254E-2</v>
      </c>
      <c r="BV921" s="16">
        <f t="shared" si="671"/>
        <v>0</v>
      </c>
      <c r="BW921" s="34">
        <f t="shared" si="653"/>
        <v>-1.5946936113248253</v>
      </c>
      <c r="BX921" s="34">
        <f t="shared" si="654"/>
        <v>-4.9550489627895586E-2</v>
      </c>
      <c r="BY921" s="34">
        <f t="shared" si="672"/>
        <v>0.73585719375712888</v>
      </c>
      <c r="BZ921" s="34">
        <f t="shared" si="673"/>
        <v>0.30279563573186402</v>
      </c>
      <c r="CA921" s="19">
        <f t="shared" si="655"/>
        <v>0.22922214196708474</v>
      </c>
      <c r="CB921" s="16"/>
      <c r="CC921" s="5">
        <f t="shared" si="656"/>
        <v>68689</v>
      </c>
      <c r="CD921" s="6">
        <f t="shared" si="657"/>
        <v>5.516286059502768E-4</v>
      </c>
      <c r="CE921" s="19">
        <f t="shared" si="674"/>
        <v>1.9915509182423161</v>
      </c>
      <c r="CF921" s="4">
        <f t="shared" si="658"/>
        <v>1.0985964567090025E-3</v>
      </c>
      <c r="CG921" s="3">
        <f>IF('Ponderación por derecho'!$D$20="Error ponderación","",CF921/$CF$1127)</f>
        <v>7.3805539539056062E-4</v>
      </c>
      <c r="CH921" s="39"/>
    </row>
    <row r="922" spans="1:86" ht="18.95" customHeight="1">
      <c r="A922" s="7">
        <v>68705</v>
      </c>
      <c r="B922" s="7" t="s">
        <v>199</v>
      </c>
      <c r="C922" s="7" t="s">
        <v>209</v>
      </c>
      <c r="D922" s="5">
        <v>0</v>
      </c>
      <c r="E922" s="5">
        <v>44</v>
      </c>
      <c r="F922" s="5">
        <v>71.395989999999998</v>
      </c>
      <c r="G922" s="5">
        <v>56.598979999999997</v>
      </c>
      <c r="H922" s="5">
        <v>62.521149999999999</v>
      </c>
      <c r="I922" s="5">
        <v>15.65143</v>
      </c>
      <c r="J922" s="5">
        <v>26.531300000000002</v>
      </c>
      <c r="K922" s="85"/>
      <c r="L922" s="85">
        <v>6.4670999999999999E-3</v>
      </c>
      <c r="M922" s="85">
        <v>1.12315E-2</v>
      </c>
      <c r="N922" s="85">
        <v>0</v>
      </c>
      <c r="O922" s="85">
        <v>1.5663099999999999E-2</v>
      </c>
      <c r="P922" s="85">
        <v>4.4818799999999999E-2</v>
      </c>
      <c r="Q922" s="85">
        <v>1.9446999999999999E-2</v>
      </c>
      <c r="R922" s="85">
        <v>0</v>
      </c>
      <c r="S922" s="85">
        <v>0</v>
      </c>
      <c r="T922" s="5">
        <v>0.9512195</v>
      </c>
      <c r="U922" s="5">
        <v>0.19512189999999999</v>
      </c>
      <c r="V922" s="5">
        <v>0.80487810000000004</v>
      </c>
      <c r="W922" s="5">
        <v>0.68292679999999995</v>
      </c>
      <c r="X922" s="5">
        <v>0.75609760000000004</v>
      </c>
      <c r="Y922" s="5">
        <v>0.87804879999999996</v>
      </c>
      <c r="Z922" s="5">
        <v>0</v>
      </c>
      <c r="AA922" s="5">
        <v>0</v>
      </c>
      <c r="AB922" s="5">
        <v>0</v>
      </c>
      <c r="AC922" s="5">
        <v>0.49830000000000002</v>
      </c>
      <c r="AD922" s="40">
        <v>0</v>
      </c>
      <c r="AE922" s="19">
        <v>0.84811320000000001</v>
      </c>
      <c r="AF922" s="5">
        <v>0</v>
      </c>
      <c r="AG922" s="5">
        <v>0</v>
      </c>
      <c r="AH922" s="32">
        <v>0</v>
      </c>
      <c r="AI922" s="32">
        <v>0</v>
      </c>
      <c r="AJ922" s="32">
        <v>0</v>
      </c>
      <c r="AK922" s="16"/>
      <c r="AL922" s="34">
        <f t="shared" si="630"/>
        <v>0.11839833845894931</v>
      </c>
      <c r="AM922" s="34">
        <f t="shared" si="631"/>
        <v>3.8180620102150037E-2</v>
      </c>
      <c r="AN922" s="34">
        <f t="shared" si="632"/>
        <v>-1.429171202128346</v>
      </c>
      <c r="AO922" s="34">
        <f t="shared" si="633"/>
        <v>-0.36140736017450875</v>
      </c>
      <c r="AP922" s="34">
        <f t="shared" si="634"/>
        <v>0.12714948660027126</v>
      </c>
      <c r="AQ922" s="34" t="str">
        <f t="shared" si="635"/>
        <v/>
      </c>
      <c r="AR922" s="34">
        <f t="shared" si="636"/>
        <v>-0.38278419036140909</v>
      </c>
      <c r="AS922" s="34">
        <f t="shared" si="637"/>
        <v>-0.78515984031623109</v>
      </c>
      <c r="AT922" s="34">
        <f t="shared" si="638"/>
        <v>-0.15074875333706975</v>
      </c>
      <c r="AU922" s="34">
        <f t="shared" si="639"/>
        <v>-3.2017820868951545E-2</v>
      </c>
      <c r="AV922" s="34">
        <f t="shared" si="640"/>
        <v>0.43634315458219358</v>
      </c>
      <c r="AW922" s="34">
        <f t="shared" si="641"/>
        <v>0.13315793561811448</v>
      </c>
      <c r="AX922" s="34">
        <f t="shared" si="642"/>
        <v>-0.20200785050292994</v>
      </c>
      <c r="AY922" s="34">
        <f t="shared" si="643"/>
        <v>-0.21011422768154267</v>
      </c>
      <c r="AZ922" s="34">
        <f t="shared" si="644"/>
        <v>0.16031747567119681</v>
      </c>
      <c r="BA922" s="34">
        <f t="shared" si="645"/>
        <v>-9.9102342136710223E-2</v>
      </c>
      <c r="BB922" s="34">
        <f t="shared" si="646"/>
        <v>0.11001476471731932</v>
      </c>
      <c r="BC922" s="34">
        <f t="shared" si="647"/>
        <v>0.56507043056042427</v>
      </c>
      <c r="BD922" s="34">
        <f t="shared" si="648"/>
        <v>-0.61072085816638977</v>
      </c>
      <c r="BE922" s="34">
        <f t="shared" si="649"/>
        <v>0.24864075736660643</v>
      </c>
      <c r="BF922" s="34">
        <f t="shared" si="650"/>
        <v>-1.0161597436814094</v>
      </c>
      <c r="BG922" s="34">
        <f t="shared" si="651"/>
        <v>-0.258133953880894</v>
      </c>
      <c r="BH922" s="34">
        <f t="shared" si="652"/>
        <v>-0.11506432621005545</v>
      </c>
      <c r="BI922" s="19">
        <f t="shared" si="659"/>
        <v>-0.76413677213252817</v>
      </c>
      <c r="BJ922" s="19">
        <f t="shared" si="660"/>
        <v>-7.8196268513979914E-2</v>
      </c>
      <c r="BK922" s="19">
        <f t="shared" si="661"/>
        <v>-3.3897023765619171E-2</v>
      </c>
      <c r="BL922" s="19">
        <f t="shared" si="662"/>
        <v>-1.6175207439060216E-2</v>
      </c>
      <c r="BM922" s="19">
        <f t="shared" si="663"/>
        <v>-0.17186306414502336</v>
      </c>
      <c r="BN922" s="19">
        <f t="shared" si="664"/>
        <v>0.26779408346924977</v>
      </c>
      <c r="BO922" s="19">
        <f t="shared" si="665"/>
        <v>-2.2643982961732489E-2</v>
      </c>
      <c r="BP922" s="19">
        <f t="shared" si="666"/>
        <v>-4.1804756021990311E-2</v>
      </c>
      <c r="BQ922" s="19">
        <f t="shared" si="667"/>
        <v>-0.36929187763466759</v>
      </c>
      <c r="BR922" s="19">
        <f t="shared" si="668"/>
        <v>-0.11661661436782911</v>
      </c>
      <c r="BS922" s="19">
        <f t="shared" si="669"/>
        <v>-6.8926738477549598E-2</v>
      </c>
      <c r="BT922" s="19">
        <f>IF(AND('[1]Ponderación por derecho'!$B$13&lt;&gt;1,'[1]Ponderación por derecho'!$B$13&lt;&gt;0),"Error ponderación",IFERROR(IF(SUM($BI$1126:$BS$1126)=0,0,SUMPRODUCT($BI$1126:$BS$1126,BI922:BS922)),""))</f>
        <v>5.3376979857112698E-2</v>
      </c>
      <c r="BU922" s="34">
        <f t="shared" si="670"/>
        <v>5.9096432659515349E-2</v>
      </c>
      <c r="BV922" s="16">
        <f t="shared" si="671"/>
        <v>0</v>
      </c>
      <c r="BW922" s="34">
        <f t="shared" si="653"/>
        <v>-0.20361897245963048</v>
      </c>
      <c r="BX922" s="34">
        <f t="shared" si="654"/>
        <v>-4.9550489627895586E-2</v>
      </c>
      <c r="BY922" s="34">
        <f t="shared" si="672"/>
        <v>0.73585719375712888</v>
      </c>
      <c r="BZ922" s="34">
        <f t="shared" si="673"/>
        <v>-0.16089591055653427</v>
      </c>
      <c r="CA922" s="19">
        <f t="shared" si="655"/>
        <v>-0.12322198565710483</v>
      </c>
      <c r="CB922" s="16"/>
      <c r="CC922" s="5">
        <f t="shared" si="656"/>
        <v>68705</v>
      </c>
      <c r="CD922" s="6">
        <f t="shared" si="657"/>
        <v>6.4346921160689766E-6</v>
      </c>
      <c r="CE922" s="19">
        <f t="shared" si="674"/>
        <v>0.93638859868234836</v>
      </c>
      <c r="CF922" s="4">
        <f t="shared" si="658"/>
        <v>6.0253723335181837E-6</v>
      </c>
      <c r="CG922" s="3">
        <f>IF('Ponderación por derecho'!$D$20="Error ponderación","",CF922/$CF$1127)</f>
        <v>4.0479454788265803E-6</v>
      </c>
      <c r="CH922" s="39"/>
    </row>
    <row r="923" spans="1:86" ht="18.95" customHeight="1">
      <c r="A923" s="7">
        <v>68720</v>
      </c>
      <c r="B923" s="7" t="s">
        <v>199</v>
      </c>
      <c r="C923" s="7" t="s">
        <v>208</v>
      </c>
      <c r="D923" s="5">
        <v>0</v>
      </c>
      <c r="E923" s="5">
        <v>417</v>
      </c>
      <c r="F923" s="5">
        <v>83.217429999999993</v>
      </c>
      <c r="G923" s="5">
        <v>61.206069999999997</v>
      </c>
      <c r="H923" s="5">
        <v>81.861350000000002</v>
      </c>
      <c r="I923" s="5">
        <v>11.58595</v>
      </c>
      <c r="J923" s="5">
        <v>27.426400000000001</v>
      </c>
      <c r="K923" s="85"/>
      <c r="L923" s="85">
        <v>8.7454000000000004E-3</v>
      </c>
      <c r="M923" s="85">
        <v>2.71285E-2</v>
      </c>
      <c r="N923" s="85">
        <v>0</v>
      </c>
      <c r="O923" s="85">
        <v>1.08132E-2</v>
      </c>
      <c r="P923" s="85">
        <v>4.2773899999999997E-2</v>
      </c>
      <c r="Q923" s="85">
        <v>1.6059299999999999E-2</v>
      </c>
      <c r="R923" s="85">
        <v>1.8186000000000001E-3</v>
      </c>
      <c r="S923" s="85">
        <v>2.3149999999999998E-3</v>
      </c>
      <c r="T923" s="5">
        <v>0.98030629999999996</v>
      </c>
      <c r="U923" s="5">
        <v>0.1050328</v>
      </c>
      <c r="V923" s="5">
        <v>0.81619260000000005</v>
      </c>
      <c r="W923" s="5">
        <v>0.47921219999999998</v>
      </c>
      <c r="X923" s="5">
        <v>0.68490150000000005</v>
      </c>
      <c r="Y923" s="5">
        <v>0.78336980000000001</v>
      </c>
      <c r="Z923" s="5">
        <v>0.203125</v>
      </c>
      <c r="AA923" s="5">
        <v>0</v>
      </c>
      <c r="AB923" s="5">
        <v>0</v>
      </c>
      <c r="AC923" s="5">
        <v>0.498</v>
      </c>
      <c r="AD923" s="40">
        <v>11942.446043165468</v>
      </c>
      <c r="AE923" s="19">
        <v>0</v>
      </c>
      <c r="AF923" s="5">
        <v>0</v>
      </c>
      <c r="AG923" s="5">
        <v>1</v>
      </c>
      <c r="AH923" s="32">
        <v>0</v>
      </c>
      <c r="AI923" s="32">
        <v>0</v>
      </c>
      <c r="AJ923" s="32">
        <v>0</v>
      </c>
      <c r="AK923" s="16"/>
      <c r="AL923" s="34">
        <f t="shared" si="630"/>
        <v>0.84001329600759245</v>
      </c>
      <c r="AM923" s="34">
        <f t="shared" si="631"/>
        <v>0.50096704640657708</v>
      </c>
      <c r="AN923" s="34">
        <f t="shared" si="632"/>
        <v>0.89636635614128934</v>
      </c>
      <c r="AO923" s="34">
        <f t="shared" si="633"/>
        <v>-0.72427373109164261</v>
      </c>
      <c r="AP923" s="34">
        <f t="shared" si="634"/>
        <v>0.19475626372784274</v>
      </c>
      <c r="AQ923" s="34" t="str">
        <f t="shared" si="635"/>
        <v/>
      </c>
      <c r="AR923" s="34">
        <f t="shared" si="636"/>
        <v>-0.30304919746506503</v>
      </c>
      <c r="AS923" s="34">
        <f t="shared" si="637"/>
        <v>-0.5378161746450606</v>
      </c>
      <c r="AT923" s="34">
        <f t="shared" si="638"/>
        <v>-0.15074875333706975</v>
      </c>
      <c r="AU923" s="34">
        <f t="shared" si="639"/>
        <v>-0.15522639848378925</v>
      </c>
      <c r="AV923" s="34">
        <f t="shared" si="640"/>
        <v>0.38683258232139739</v>
      </c>
      <c r="AW923" s="34">
        <f t="shared" si="641"/>
        <v>3.8251305021057683E-2</v>
      </c>
      <c r="AX923" s="34">
        <f t="shared" si="642"/>
        <v>-0.14392993495579232</v>
      </c>
      <c r="AY923" s="34">
        <f t="shared" si="643"/>
        <v>-0.12023215676482948</v>
      </c>
      <c r="AZ923" s="34">
        <f t="shared" si="644"/>
        <v>0.6656238647409588</v>
      </c>
      <c r="BA923" s="34">
        <f t="shared" si="645"/>
        <v>-0.95544080535812781</v>
      </c>
      <c r="BB923" s="34">
        <f t="shared" si="646"/>
        <v>0.3875484951089988</v>
      </c>
      <c r="BC923" s="34">
        <f t="shared" si="647"/>
        <v>-1.7098627949764611</v>
      </c>
      <c r="BD923" s="34">
        <f t="shared" si="648"/>
        <v>-1.4639603694828078</v>
      </c>
      <c r="BE923" s="34">
        <f t="shared" si="649"/>
        <v>-1.1990106668311225</v>
      </c>
      <c r="BF923" s="34">
        <f t="shared" si="650"/>
        <v>1.0160327433894694</v>
      </c>
      <c r="BG923" s="34">
        <f t="shared" si="651"/>
        <v>-0.258133953880894</v>
      </c>
      <c r="BH923" s="34">
        <f t="shared" si="652"/>
        <v>-0.11506432621005545</v>
      </c>
      <c r="BI923" s="19">
        <f t="shared" si="659"/>
        <v>-2.9537224608419232E-2</v>
      </c>
      <c r="BJ923" s="19">
        <f t="shared" si="660"/>
        <v>0.19515544801683693</v>
      </c>
      <c r="BK923" s="19">
        <f t="shared" si="661"/>
        <v>-0.46922189120464308</v>
      </c>
      <c r="BL923" s="19">
        <f t="shared" si="662"/>
        <v>0.34463227133526136</v>
      </c>
      <c r="BM923" s="19">
        <f t="shared" si="663"/>
        <v>-0.4748101680795847</v>
      </c>
      <c r="BN923" s="19">
        <f t="shared" si="664"/>
        <v>9.278403832622498E-3</v>
      </c>
      <c r="BO923" s="19">
        <f t="shared" si="665"/>
        <v>-6.7995204432087135E-3</v>
      </c>
      <c r="BP923" s="19">
        <f t="shared" si="666"/>
        <v>0.34804168052590007</v>
      </c>
      <c r="BQ923" s="19">
        <f t="shared" si="667"/>
        <v>0.57860462754407749</v>
      </c>
      <c r="BR923" s="19">
        <f t="shared" si="668"/>
        <v>0.15388239512062299</v>
      </c>
      <c r="BS923" s="19">
        <f t="shared" si="669"/>
        <v>0.2015722710109025</v>
      </c>
      <c r="BT923" s="19">
        <f>IF(AND('[1]Ponderación por derecho'!$B$13&lt;&gt;1,'[1]Ponderación por derecho'!$B$13&lt;&gt;0),"Error ponderación",IFERROR(IF(SUM($BI$1126:$BS$1126)=0,0,SUMPRODUCT($BI$1126:$BS$1126,BI923:BS923)),""))</f>
        <v>3.8414850531549784E-2</v>
      </c>
      <c r="BU923" s="34">
        <f t="shared" si="670"/>
        <v>4.3979644111184948E-2</v>
      </c>
      <c r="BV923" s="16">
        <f t="shared" si="671"/>
        <v>0</v>
      </c>
      <c r="BW923" s="34">
        <f t="shared" si="653"/>
        <v>-0.20796155718033379</v>
      </c>
      <c r="BX923" s="34">
        <f t="shared" si="654"/>
        <v>-4.8878109026229077E-2</v>
      </c>
      <c r="BY923" s="34">
        <f t="shared" si="672"/>
        <v>-2.7676504258153067</v>
      </c>
      <c r="BZ923" s="34">
        <f t="shared" si="673"/>
        <v>1.0081633640072898</v>
      </c>
      <c r="CA923" s="19">
        <f t="shared" si="655"/>
        <v>0.76536026144806291</v>
      </c>
      <c r="CB923" s="16"/>
      <c r="CC923" s="5">
        <f t="shared" si="656"/>
        <v>68720</v>
      </c>
      <c r="CD923" s="6">
        <f t="shared" si="657"/>
        <v>6.0983332100017342E-5</v>
      </c>
      <c r="CE923" s="19">
        <f t="shared" si="674"/>
        <v>2.2823719558311621</v>
      </c>
      <c r="CF923" s="4">
        <f t="shared" si="658"/>
        <v>1.3918664695821787E-4</v>
      </c>
      <c r="CG923" s="3">
        <f>IF('Ponderación por derecho'!$D$20="Error ponderación","",CF923/$CF$1127)</f>
        <v>9.3507907409030007E-5</v>
      </c>
      <c r="CH923" s="39"/>
    </row>
    <row r="924" spans="1:86" ht="18.95" customHeight="1">
      <c r="A924" s="7">
        <v>68745</v>
      </c>
      <c r="B924" s="7" t="s">
        <v>199</v>
      </c>
      <c r="C924" s="7" t="s">
        <v>207</v>
      </c>
      <c r="D924" s="5">
        <v>0</v>
      </c>
      <c r="E924" s="5">
        <v>1107</v>
      </c>
      <c r="F924" s="5">
        <v>77.600909999999999</v>
      </c>
      <c r="G924" s="5">
        <v>63.753959999999999</v>
      </c>
      <c r="H924" s="5">
        <v>70.76267</v>
      </c>
      <c r="I924" s="5">
        <v>19.1599</v>
      </c>
      <c r="J924" s="5">
        <v>28.71021</v>
      </c>
      <c r="K924" s="85">
        <v>5.9950999999999997E-3</v>
      </c>
      <c r="L924" s="85">
        <v>7.3490999999999999E-3</v>
      </c>
      <c r="M924" s="85">
        <v>1.5650399999999998E-2</v>
      </c>
      <c r="N924" s="85">
        <v>0</v>
      </c>
      <c r="O924" s="85">
        <v>3.1568E-3</v>
      </c>
      <c r="P924" s="85">
        <v>1.21183E-2</v>
      </c>
      <c r="Q924" s="85">
        <v>6.3650000000000002E-4</v>
      </c>
      <c r="R924" s="85">
        <v>0</v>
      </c>
      <c r="S924" s="85">
        <v>6.1939999999999999E-4</v>
      </c>
      <c r="T924" s="5">
        <v>0.95969289999999996</v>
      </c>
      <c r="U924" s="5">
        <v>0.1081254</v>
      </c>
      <c r="V924" s="5">
        <v>0.79398590000000002</v>
      </c>
      <c r="W924" s="5">
        <v>0.70569420000000005</v>
      </c>
      <c r="X924" s="5">
        <v>0.68138189999999998</v>
      </c>
      <c r="Y924" s="5">
        <v>0.9033909</v>
      </c>
      <c r="Z924" s="5">
        <v>4.1522499999999997E-2</v>
      </c>
      <c r="AA924" s="5">
        <v>5.8717300000000004E-3</v>
      </c>
      <c r="AB924" s="5">
        <v>1.80668E-3</v>
      </c>
      <c r="AC924" s="5">
        <v>0.57310000000000005</v>
      </c>
      <c r="AD924" s="40">
        <v>60288.166214995486</v>
      </c>
      <c r="AE924" s="19">
        <v>0.75377360000000004</v>
      </c>
      <c r="AF924" s="5">
        <v>1</v>
      </c>
      <c r="AG924" s="5">
        <v>1</v>
      </c>
      <c r="AH924" s="32">
        <v>1</v>
      </c>
      <c r="AI924" s="32">
        <v>0</v>
      </c>
      <c r="AJ924" s="32">
        <v>0</v>
      </c>
      <c r="AK924" s="16"/>
      <c r="AL924" s="34">
        <f t="shared" si="630"/>
        <v>0.49716463786009918</v>
      </c>
      <c r="AM924" s="34">
        <f t="shared" si="631"/>
        <v>0.75690493946201731</v>
      </c>
      <c r="AN924" s="34">
        <f t="shared" si="632"/>
        <v>-0.43818019390555796</v>
      </c>
      <c r="AO924" s="34">
        <f t="shared" si="633"/>
        <v>-4.8257184458077411E-2</v>
      </c>
      <c r="AP924" s="34">
        <f t="shared" si="634"/>
        <v>0.29172225249350864</v>
      </c>
      <c r="AQ924" s="34">
        <f t="shared" si="635"/>
        <v>-0.22331338917629634</v>
      </c>
      <c r="AR924" s="34">
        <f t="shared" si="636"/>
        <v>-0.35191632233060743</v>
      </c>
      <c r="AS924" s="34">
        <f t="shared" si="637"/>
        <v>-0.7164055518193867</v>
      </c>
      <c r="AT924" s="34">
        <f t="shared" si="638"/>
        <v>-0.15074875333706975</v>
      </c>
      <c r="AU924" s="34">
        <f t="shared" si="639"/>
        <v>-0.34973229626523705</v>
      </c>
      <c r="AV924" s="34">
        <f t="shared" si="640"/>
        <v>-0.35539261157466695</v>
      </c>
      <c r="AW924" s="34">
        <f t="shared" si="641"/>
        <v>-0.39381941622707145</v>
      </c>
      <c r="AX924" s="34">
        <f t="shared" si="642"/>
        <v>-0.20200785050292994</v>
      </c>
      <c r="AY924" s="34">
        <f t="shared" si="643"/>
        <v>-0.18606543514339488</v>
      </c>
      <c r="AZ924" s="34">
        <f t="shared" si="644"/>
        <v>0.30752043911659843</v>
      </c>
      <c r="BA924" s="34">
        <f t="shared" si="645"/>
        <v>-0.92604421541152437</v>
      </c>
      <c r="BB924" s="34">
        <f t="shared" si="646"/>
        <v>-0.15716035554183977</v>
      </c>
      <c r="BC924" s="34">
        <f t="shared" si="647"/>
        <v>0.81931983005898124</v>
      </c>
      <c r="BD924" s="34">
        <f t="shared" si="648"/>
        <v>-1.5061405139574255</v>
      </c>
      <c r="BE924" s="34">
        <f t="shared" si="649"/>
        <v>0.63612401296881316</v>
      </c>
      <c r="BF924" s="34">
        <f t="shared" si="650"/>
        <v>-0.60074208192436052</v>
      </c>
      <c r="BG924" s="34">
        <f t="shared" si="651"/>
        <v>0.20084776533844173</v>
      </c>
      <c r="BH924" s="34">
        <f t="shared" si="652"/>
        <v>-7.0029036163172909E-2</v>
      </c>
      <c r="BI924" s="19">
        <f t="shared" si="659"/>
        <v>-0.52917926616445954</v>
      </c>
      <c r="BJ924" s="19">
        <f t="shared" si="660"/>
        <v>8.2609420529856703E-2</v>
      </c>
      <c r="BK924" s="19">
        <f t="shared" si="661"/>
        <v>0.2000263053665646</v>
      </c>
      <c r="BL924" s="19">
        <f t="shared" si="662"/>
        <v>0.1732079422615147</v>
      </c>
      <c r="BM924" s="19">
        <f t="shared" si="663"/>
        <v>-0.52138351924305137</v>
      </c>
      <c r="BN924" s="19">
        <f t="shared" si="664"/>
        <v>0.25929867975141513</v>
      </c>
      <c r="BO924" s="19">
        <f t="shared" si="665"/>
        <v>-4.4852053856183481E-2</v>
      </c>
      <c r="BP924" s="19">
        <f t="shared" si="666"/>
        <v>0.14757839367858461</v>
      </c>
      <c r="BQ924" s="19">
        <f t="shared" si="667"/>
        <v>-9.6547626402552059E-2</v>
      </c>
      <c r="BR924" s="19">
        <f t="shared" si="668"/>
        <v>0.17064898935171532</v>
      </c>
      <c r="BS924" s="19">
        <f t="shared" si="669"/>
        <v>8.0356722184510468E-2</v>
      </c>
      <c r="BT924" s="19">
        <f>IF(AND('[1]Ponderación por derecho'!$B$13&lt;&gt;1,'[1]Ponderación por derecho'!$B$13&lt;&gt;0),"Error ponderación",IFERROR(IF(SUM($BI$1126:$BS$1126)=0,0,SUMPRODUCT($BI$1126:$BS$1126,BI924:BS924)),""))</f>
        <v>7.1885461103304141E-2</v>
      </c>
      <c r="BU924" s="34">
        <f t="shared" si="670"/>
        <v>7.7796230747170805E-2</v>
      </c>
      <c r="BV924" s="16">
        <f t="shared" si="671"/>
        <v>0</v>
      </c>
      <c r="BW924" s="34">
        <f t="shared" si="653"/>
        <v>0.87913215123565158</v>
      </c>
      <c r="BX924" s="34">
        <f t="shared" si="654"/>
        <v>-4.6156160415396649E-2</v>
      </c>
      <c r="BY924" s="34">
        <f t="shared" si="672"/>
        <v>0.3461456464926651</v>
      </c>
      <c r="BZ924" s="34">
        <f t="shared" si="673"/>
        <v>-0.39304054577097336</v>
      </c>
      <c r="CA924" s="19">
        <f t="shared" si="655"/>
        <v>-0.29967120949070269</v>
      </c>
      <c r="CB924" s="16"/>
      <c r="CC924" s="5">
        <f t="shared" si="656"/>
        <v>68745</v>
      </c>
      <c r="CD924" s="6">
        <f t="shared" si="657"/>
        <v>1.6189100392018994E-4</v>
      </c>
      <c r="CE924" s="19">
        <f t="shared" si="674"/>
        <v>1.7167989720453123</v>
      </c>
      <c r="CF924" s="4">
        <f t="shared" si="658"/>
        <v>2.7793430911356572E-4</v>
      </c>
      <c r="CG924" s="3">
        <f>IF('Ponderación por derecho'!$D$20="Error ponderación","",CF924/$CF$1127)</f>
        <v>1.8672089751673972E-4</v>
      </c>
      <c r="CH924" s="39"/>
    </row>
    <row r="925" spans="1:86" ht="18.95" customHeight="1">
      <c r="A925" s="7">
        <v>68755</v>
      </c>
      <c r="B925" s="7" t="s">
        <v>199</v>
      </c>
      <c r="C925" s="7" t="s">
        <v>206</v>
      </c>
      <c r="D925" s="5">
        <v>0</v>
      </c>
      <c r="E925" s="5">
        <v>1185</v>
      </c>
      <c r="F925" s="5">
        <v>37.419429999999998</v>
      </c>
      <c r="G925" s="5">
        <v>38.207120000000003</v>
      </c>
      <c r="H925" s="5">
        <v>60.729289999999999</v>
      </c>
      <c r="I925" s="5">
        <v>7.6887249999999998</v>
      </c>
      <c r="J925" s="5">
        <v>6.5755280000000003</v>
      </c>
      <c r="K925" s="85">
        <v>3.2943999999999998E-3</v>
      </c>
      <c r="L925" s="85">
        <v>9.5635000000000008E-3</v>
      </c>
      <c r="M925" s="85">
        <v>0</v>
      </c>
      <c r="N925" s="85">
        <v>0</v>
      </c>
      <c r="O925" s="85">
        <v>2.2079499999999998E-2</v>
      </c>
      <c r="P925" s="85">
        <v>3.12213E-2</v>
      </c>
      <c r="Q925" s="85">
        <v>9.1830000000000002E-3</v>
      </c>
      <c r="R925" s="85">
        <v>1.5499999999999999E-3</v>
      </c>
      <c r="S925" s="85">
        <v>9.8900000000000008E-4</v>
      </c>
      <c r="T925" s="5">
        <v>0.9725819</v>
      </c>
      <c r="U925" s="5">
        <v>0.2140137</v>
      </c>
      <c r="V925" s="5">
        <v>0.81340440000000003</v>
      </c>
      <c r="W925" s="5">
        <v>0.61766949999999998</v>
      </c>
      <c r="X925" s="5">
        <v>0.66412789999999999</v>
      </c>
      <c r="Y925" s="5">
        <v>0.9047982</v>
      </c>
      <c r="Z925" s="5">
        <v>0.1413044</v>
      </c>
      <c r="AA925" s="5">
        <v>1.26582E-3</v>
      </c>
      <c r="AB925" s="5">
        <v>8.4387999999999998E-4</v>
      </c>
      <c r="AC925" s="5">
        <v>0.57709999999999995</v>
      </c>
      <c r="AD925" s="40">
        <v>257728.52320675107</v>
      </c>
      <c r="AE925" s="19">
        <v>0.75377360000000004</v>
      </c>
      <c r="AF925" s="5">
        <v>0</v>
      </c>
      <c r="AG925" s="5">
        <v>0</v>
      </c>
      <c r="AH925" s="32">
        <v>0</v>
      </c>
      <c r="AI925" s="32">
        <v>0</v>
      </c>
      <c r="AJ925" s="32">
        <v>0</v>
      </c>
      <c r="AK925" s="16"/>
      <c r="AL925" s="34">
        <f t="shared" si="630"/>
        <v>-1.9556293520803534</v>
      </c>
      <c r="AM925" s="34">
        <f t="shared" si="631"/>
        <v>-1.8092986265570943</v>
      </c>
      <c r="AN925" s="34">
        <f t="shared" si="632"/>
        <v>-1.6446311109793934</v>
      </c>
      <c r="AO925" s="34">
        <f t="shared" si="633"/>
        <v>-1.0721224211350144</v>
      </c>
      <c r="AP925" s="34">
        <f t="shared" si="634"/>
        <v>-1.3801071663017874</v>
      </c>
      <c r="AQ925" s="34">
        <f t="shared" si="635"/>
        <v>-0.29971087004345731</v>
      </c>
      <c r="AR925" s="34">
        <f t="shared" si="636"/>
        <v>-0.27441767497527042</v>
      </c>
      <c r="AS925" s="34">
        <f t="shared" si="637"/>
        <v>-0.95991233330143277</v>
      </c>
      <c r="AT925" s="34">
        <f t="shared" si="638"/>
        <v>-0.15074875333706975</v>
      </c>
      <c r="AU925" s="34">
        <f t="shared" si="639"/>
        <v>0.13098667765840877</v>
      </c>
      <c r="AV925" s="34">
        <f t="shared" si="640"/>
        <v>0.10712411877791198</v>
      </c>
      <c r="AW925" s="34">
        <f t="shared" si="641"/>
        <v>-0.15438867607955375</v>
      </c>
      <c r="AX925" s="34">
        <f t="shared" si="642"/>
        <v>-0.15250781250773401</v>
      </c>
      <c r="AY925" s="34">
        <f t="shared" si="643"/>
        <v>-0.17171536455556885</v>
      </c>
      <c r="AZ925" s="34">
        <f t="shared" si="644"/>
        <v>0.53143279966228207</v>
      </c>
      <c r="BA925" s="34">
        <f t="shared" si="645"/>
        <v>8.0472933667869812E-2</v>
      </c>
      <c r="BB925" s="34">
        <f t="shared" si="646"/>
        <v>0.31915664862191717</v>
      </c>
      <c r="BC925" s="34">
        <f t="shared" si="647"/>
        <v>-0.16367458810209734</v>
      </c>
      <c r="BD925" s="34">
        <f t="shared" si="648"/>
        <v>-1.7129186173683353</v>
      </c>
      <c r="BE925" s="34">
        <f t="shared" si="649"/>
        <v>0.65764177138697844</v>
      </c>
      <c r="BF925" s="34">
        <f t="shared" si="650"/>
        <v>0.39753989974041593</v>
      </c>
      <c r="BG925" s="34">
        <f t="shared" si="651"/>
        <v>-0.15918726528618349</v>
      </c>
      <c r="BH925" s="34">
        <f t="shared" si="652"/>
        <v>-9.4028846454502032E-2</v>
      </c>
      <c r="BI925" s="19">
        <f t="shared" si="659"/>
        <v>-0.62128968245166027</v>
      </c>
      <c r="BJ925" s="19">
        <f t="shared" si="660"/>
        <v>-0.58818655097014927</v>
      </c>
      <c r="BK925" s="19">
        <f t="shared" si="661"/>
        <v>-1.0264054244946277</v>
      </c>
      <c r="BL925" s="19">
        <f t="shared" si="662"/>
        <v>-1.0531890527087115</v>
      </c>
      <c r="BM925" s="19">
        <f t="shared" si="663"/>
        <v>-0.98734636867057135</v>
      </c>
      <c r="BN925" s="19">
        <f t="shared" si="664"/>
        <v>-0.39695448730515431</v>
      </c>
      <c r="BO925" s="19">
        <f t="shared" si="665"/>
        <v>-0.23169276585076207</v>
      </c>
      <c r="BP925" s="19">
        <f t="shared" si="666"/>
        <v>-1.0540685822940437</v>
      </c>
      <c r="BQ925" s="19">
        <f t="shared" si="667"/>
        <v>-0.57660160563183538</v>
      </c>
      <c r="BR925" s="19">
        <f t="shared" si="668"/>
        <v>-0.76217732730736854</v>
      </c>
      <c r="BS925" s="19">
        <f t="shared" si="669"/>
        <v>-0.74045785436347467</v>
      </c>
      <c r="BT925" s="19">
        <f>IF(AND('[1]Ponderación por derecho'!$B$13&lt;&gt;1,'[1]Ponderación por derecho'!$B$13&lt;&gt;0),"Error ponderación",IFERROR(IF(SUM($BI$1126:$BS$1126)=0,0,SUMPRODUCT($BI$1126:$BS$1126,BI925:BS925)),""))</f>
        <v>-0.35257003931095715</v>
      </c>
      <c r="BU925" s="34">
        <f t="shared" si="670"/>
        <v>-0.35104674396069241</v>
      </c>
      <c r="BV925" s="16">
        <f t="shared" si="671"/>
        <v>0</v>
      </c>
      <c r="BW925" s="34">
        <f t="shared" si="653"/>
        <v>0.93703328084502335</v>
      </c>
      <c r="BX925" s="34">
        <f t="shared" si="654"/>
        <v>-3.5039922958888262E-2</v>
      </c>
      <c r="BY925" s="34">
        <f t="shared" si="672"/>
        <v>0.3461456464926651</v>
      </c>
      <c r="BZ925" s="34">
        <f t="shared" si="673"/>
        <v>-0.41604633479293335</v>
      </c>
      <c r="CA925" s="19">
        <f t="shared" si="655"/>
        <v>-0.31715752190474833</v>
      </c>
      <c r="CB925" s="16"/>
      <c r="CC925" s="5">
        <f t="shared" si="656"/>
        <v>68755</v>
      </c>
      <c r="CD925" s="6">
        <f t="shared" si="657"/>
        <v>1.7329795812594858E-4</v>
      </c>
      <c r="CE925" s="19">
        <f t="shared" si="674"/>
        <v>0.48879922418481953</v>
      </c>
      <c r="CF925" s="4">
        <f t="shared" si="658"/>
        <v>8.4707907484777008E-5</v>
      </c>
      <c r="CG925" s="3">
        <f>IF('Ponderación por derecho'!$D$20="Error ponderación","",CF925/$CF$1127)</f>
        <v>5.6908182954338675E-5</v>
      </c>
      <c r="CH925" s="39"/>
    </row>
    <row r="926" spans="1:86" ht="18.95" customHeight="1">
      <c r="A926" s="7">
        <v>68770</v>
      </c>
      <c r="B926" s="7" t="s">
        <v>199</v>
      </c>
      <c r="C926" s="7" t="s">
        <v>205</v>
      </c>
      <c r="D926" s="5">
        <v>0</v>
      </c>
      <c r="E926" s="5">
        <v>465</v>
      </c>
      <c r="F926" s="5">
        <v>64.626609999999999</v>
      </c>
      <c r="G926" s="5">
        <v>57.913670000000003</v>
      </c>
      <c r="H926" s="5">
        <v>71.366910000000004</v>
      </c>
      <c r="I926" s="5">
        <v>9.5863300000000002</v>
      </c>
      <c r="J926" s="5">
        <v>22.71942</v>
      </c>
      <c r="K926" s="85"/>
      <c r="L926" s="85">
        <v>1.3820300000000001E-2</v>
      </c>
      <c r="M926" s="85">
        <v>7.5278499999999998E-2</v>
      </c>
      <c r="N926" s="85">
        <v>5.9062999999999997E-3</v>
      </c>
      <c r="O926" s="85">
        <v>1.4495900000000001E-2</v>
      </c>
      <c r="P926" s="85">
        <v>4.9169499999999998E-2</v>
      </c>
      <c r="Q926" s="85">
        <v>9.2823000000000003E-3</v>
      </c>
      <c r="R926" s="85">
        <v>6.1793999999999998E-3</v>
      </c>
      <c r="S926" s="85">
        <v>4.5963999999999996E-3</v>
      </c>
      <c r="T926" s="5">
        <v>0.95583589999999996</v>
      </c>
      <c r="U926" s="5">
        <v>0.23343849999999999</v>
      </c>
      <c r="V926" s="5">
        <v>0.8170347</v>
      </c>
      <c r="W926" s="5">
        <v>0.72239739999999997</v>
      </c>
      <c r="X926" s="5">
        <v>0.77917979999999998</v>
      </c>
      <c r="Y926" s="5">
        <v>0.90220820000000002</v>
      </c>
      <c r="Z926" s="5">
        <v>0</v>
      </c>
      <c r="AA926" s="5">
        <v>3.22581E-3</v>
      </c>
      <c r="AB926" s="5">
        <v>0</v>
      </c>
      <c r="AC926" s="5">
        <v>0.49030000000000001</v>
      </c>
      <c r="AD926" s="40">
        <v>37333.333333333336</v>
      </c>
      <c r="AE926" s="19">
        <v>0.84811320000000001</v>
      </c>
      <c r="AF926" s="5">
        <v>1</v>
      </c>
      <c r="AG926" s="5">
        <v>0</v>
      </c>
      <c r="AH926" s="32">
        <v>0</v>
      </c>
      <c r="AI926" s="32">
        <v>0</v>
      </c>
      <c r="AJ926" s="32">
        <v>0</v>
      </c>
      <c r="AK926" s="16"/>
      <c r="AL926" s="34">
        <f t="shared" si="630"/>
        <v>-0.29482423521486995</v>
      </c>
      <c r="AM926" s="34">
        <f t="shared" si="631"/>
        <v>0.17024243934122937</v>
      </c>
      <c r="AN926" s="34">
        <f t="shared" si="632"/>
        <v>-0.36552412963482372</v>
      </c>
      <c r="AO926" s="34">
        <f t="shared" si="633"/>
        <v>-0.90275077503560974</v>
      </c>
      <c r="AP926" s="34">
        <f t="shared" si="634"/>
        <v>-0.16076127375840102</v>
      </c>
      <c r="AQ926" s="34" t="str">
        <f t="shared" si="635"/>
        <v/>
      </c>
      <c r="AR926" s="34">
        <f t="shared" si="636"/>
        <v>-0.1254399645064308</v>
      </c>
      <c r="AS926" s="34">
        <f t="shared" si="637"/>
        <v>0.21135646812193049</v>
      </c>
      <c r="AT926" s="34">
        <f t="shared" si="638"/>
        <v>-1.5223500074221998E-2</v>
      </c>
      <c r="AU926" s="34">
        <f t="shared" si="639"/>
        <v>-6.1669783134573192E-2</v>
      </c>
      <c r="AV926" s="34">
        <f t="shared" si="640"/>
        <v>0.54168114017319835</v>
      </c>
      <c r="AW926" s="34">
        <f t="shared" si="641"/>
        <v>-0.15160678027464547</v>
      </c>
      <c r="AX926" s="34">
        <f t="shared" si="642"/>
        <v>-4.6655699948566151E-3</v>
      </c>
      <c r="AY926" s="34">
        <f t="shared" si="643"/>
        <v>-3.1654637719736832E-2</v>
      </c>
      <c r="AZ926" s="34">
        <f t="shared" si="644"/>
        <v>0.24051524285430509</v>
      </c>
      <c r="BA926" s="34">
        <f t="shared" si="645"/>
        <v>0.26511462040226264</v>
      </c>
      <c r="BB926" s="34">
        <f t="shared" si="646"/>
        <v>0.40820439279451926</v>
      </c>
      <c r="BC926" s="34">
        <f t="shared" si="647"/>
        <v>1.0058487516619863</v>
      </c>
      <c r="BD926" s="34">
        <f t="shared" si="648"/>
        <v>-0.33409552267599385</v>
      </c>
      <c r="BE926" s="34">
        <f t="shared" si="649"/>
        <v>0.61804041112047692</v>
      </c>
      <c r="BF926" s="34">
        <f t="shared" si="650"/>
        <v>-1.0161597436814094</v>
      </c>
      <c r="BG926" s="34">
        <f t="shared" si="651"/>
        <v>-5.9786572860360491E-3</v>
      </c>
      <c r="BH926" s="34">
        <f t="shared" si="652"/>
        <v>-0.11506432621005545</v>
      </c>
      <c r="BI926" s="19">
        <f t="shared" si="659"/>
        <v>-5.0204754616280545E-2</v>
      </c>
      <c r="BJ926" s="19">
        <f t="shared" si="660"/>
        <v>0.15100228920977263</v>
      </c>
      <c r="BK926" s="19">
        <f t="shared" si="661"/>
        <v>0.30746032818968227</v>
      </c>
      <c r="BL926" s="19">
        <f t="shared" si="662"/>
        <v>-0.15502386764454598</v>
      </c>
      <c r="BM926" s="19">
        <f t="shared" si="663"/>
        <v>-0.18550885985632268</v>
      </c>
      <c r="BN926" s="19">
        <f t="shared" si="664"/>
        <v>0.28829910535960179</v>
      </c>
      <c r="BO926" s="19">
        <f t="shared" si="665"/>
        <v>-0.27128077081864999</v>
      </c>
      <c r="BP926" s="19">
        <f t="shared" si="666"/>
        <v>-0.14974490260486328</v>
      </c>
      <c r="BQ926" s="19">
        <f t="shared" si="667"/>
        <v>-0.44754620553867203</v>
      </c>
      <c r="BR926" s="19">
        <f t="shared" si="668"/>
        <v>-0.11081917674021426</v>
      </c>
      <c r="BS926" s="19">
        <f t="shared" si="669"/>
        <v>-0.14718106638155407</v>
      </c>
      <c r="BT926" s="19">
        <f>IF(AND('[1]Ponderación por derecho'!$B$13&lt;&gt;1,'[1]Ponderación por derecho'!$B$13&lt;&gt;0),"Error ponderación",IFERROR(IF(SUM($BI$1126:$BS$1126)=0,0,SUMPRODUCT($BI$1126:$BS$1126,BI926:BS926)),""))</f>
        <v>-1.8950195959489935E-2</v>
      </c>
      <c r="BU926" s="34">
        <f t="shared" si="670"/>
        <v>-1.3978368348219109E-2</v>
      </c>
      <c r="BV926" s="16">
        <f t="shared" si="671"/>
        <v>0</v>
      </c>
      <c r="BW926" s="34">
        <f t="shared" si="653"/>
        <v>-0.31942123167837727</v>
      </c>
      <c r="BX926" s="34">
        <f t="shared" si="654"/>
        <v>-4.744855765866985E-2</v>
      </c>
      <c r="BY926" s="34">
        <f t="shared" si="672"/>
        <v>0.73585719375712888</v>
      </c>
      <c r="BZ926" s="34">
        <f t="shared" si="673"/>
        <v>-0.12299580147336059</v>
      </c>
      <c r="CA926" s="19">
        <f t="shared" si="655"/>
        <v>-9.4414751646474809E-2</v>
      </c>
      <c r="CB926" s="16"/>
      <c r="CC926" s="5">
        <f t="shared" si="656"/>
        <v>68770</v>
      </c>
      <c r="CD926" s="6">
        <f t="shared" si="657"/>
        <v>6.8002996226638039E-5</v>
      </c>
      <c r="CE926" s="19">
        <f t="shared" si="674"/>
        <v>1.1745697612835573</v>
      </c>
      <c r="CF926" s="4">
        <f t="shared" si="658"/>
        <v>7.9874263044488888E-5</v>
      </c>
      <c r="CG926" s="3">
        <f>IF('Ponderación por derecho'!$D$20="Error ponderación","",CF926/$CF$1127)</f>
        <v>5.3660860120947086E-5</v>
      </c>
      <c r="CH926" s="39"/>
    </row>
    <row r="927" spans="1:86" ht="18.95" customHeight="1">
      <c r="A927" s="7">
        <v>68773</v>
      </c>
      <c r="B927" s="7" t="s">
        <v>199</v>
      </c>
      <c r="C927" s="7" t="s">
        <v>175</v>
      </c>
      <c r="D927" s="5">
        <v>0</v>
      </c>
      <c r="E927" s="5">
        <v>418</v>
      </c>
      <c r="F927" s="5">
        <v>76.108869999999996</v>
      </c>
      <c r="G927" s="5">
        <v>60.529829999999997</v>
      </c>
      <c r="H927" s="5">
        <v>77.426540000000003</v>
      </c>
      <c r="I927" s="5">
        <v>21.88335</v>
      </c>
      <c r="J927" s="5">
        <v>24.00712</v>
      </c>
      <c r="K927" s="85"/>
      <c r="L927" s="85">
        <v>1.25072E-2</v>
      </c>
      <c r="M927" s="85">
        <v>5.5372299999999999E-2</v>
      </c>
      <c r="N927" s="85">
        <v>0</v>
      </c>
      <c r="O927" s="85">
        <v>6.8649000000000002E-3</v>
      </c>
      <c r="P927" s="85">
        <v>1.9235499999999999E-2</v>
      </c>
      <c r="Q927" s="85">
        <v>2.4811999999999998E-3</v>
      </c>
      <c r="R927" s="85">
        <v>1.0985000000000001E-3</v>
      </c>
      <c r="S927" s="85">
        <v>1.9869000000000002E-3</v>
      </c>
      <c r="T927" s="5">
        <v>0.98315790000000003</v>
      </c>
      <c r="U927" s="5">
        <v>0.14947369999999999</v>
      </c>
      <c r="V927" s="5">
        <v>0.80421050000000005</v>
      </c>
      <c r="W927" s="5">
        <v>0.72</v>
      </c>
      <c r="X927" s="5">
        <v>0.65894730000000001</v>
      </c>
      <c r="Y927" s="5">
        <v>0.9473684</v>
      </c>
      <c r="Z927" s="5">
        <v>0.1891892</v>
      </c>
      <c r="AA927" s="5">
        <v>2.2727270000000001E-2</v>
      </c>
      <c r="AB927" s="5">
        <v>9.5693800000000006E-3</v>
      </c>
      <c r="AC927" s="5">
        <v>0.50360000000000005</v>
      </c>
      <c r="AD927" s="40">
        <v>78229.665071770331</v>
      </c>
      <c r="AE927" s="19">
        <v>0</v>
      </c>
      <c r="AF927" s="5">
        <v>0</v>
      </c>
      <c r="AG927" s="5">
        <v>0</v>
      </c>
      <c r="AH927" s="32">
        <v>0</v>
      </c>
      <c r="AI927" s="32">
        <v>0</v>
      </c>
      <c r="AJ927" s="32">
        <v>0</v>
      </c>
      <c r="AK927" s="16"/>
      <c r="AL927" s="34">
        <f t="shared" si="630"/>
        <v>0.40608619214951908</v>
      </c>
      <c r="AM927" s="34">
        <f t="shared" si="631"/>
        <v>0.43303811666478659</v>
      </c>
      <c r="AN927" s="34">
        <f t="shared" si="632"/>
        <v>0.36310831233668772</v>
      </c>
      <c r="AO927" s="34">
        <f t="shared" si="633"/>
        <v>0.19482565394581791</v>
      </c>
      <c r="AP927" s="34">
        <f t="shared" si="634"/>
        <v>-6.3501473839761818E-2</v>
      </c>
      <c r="AQ927" s="34" t="str">
        <f t="shared" si="635"/>
        <v/>
      </c>
      <c r="AR927" s="34">
        <f t="shared" si="636"/>
        <v>-0.17139529048289986</v>
      </c>
      <c r="AS927" s="34">
        <f t="shared" si="637"/>
        <v>-9.8366905947607997E-2</v>
      </c>
      <c r="AT927" s="34">
        <f t="shared" si="638"/>
        <v>-0.15074875333706975</v>
      </c>
      <c r="AU927" s="34">
        <f t="shared" si="639"/>
        <v>-0.25553041031839696</v>
      </c>
      <c r="AV927" s="34">
        <f t="shared" si="640"/>
        <v>-0.18307286738446782</v>
      </c>
      <c r="AW927" s="34">
        <f t="shared" si="641"/>
        <v>-0.34214002860054299</v>
      </c>
      <c r="AX927" s="34">
        <f t="shared" si="642"/>
        <v>-0.16692669454310879</v>
      </c>
      <c r="AY927" s="34">
        <f t="shared" si="643"/>
        <v>-0.13297095048740984</v>
      </c>
      <c r="AZ927" s="34">
        <f t="shared" si="644"/>
        <v>0.71516288928375371</v>
      </c>
      <c r="BA927" s="34">
        <f t="shared" si="645"/>
        <v>-0.53300954552562096</v>
      </c>
      <c r="BB927" s="34">
        <f t="shared" si="646"/>
        <v>9.3639183082295005E-2</v>
      </c>
      <c r="BC927" s="34">
        <f t="shared" si="647"/>
        <v>0.9790763705223815</v>
      </c>
      <c r="BD927" s="34">
        <f t="shared" si="648"/>
        <v>-1.77500477956438</v>
      </c>
      <c r="BE927" s="34">
        <f t="shared" si="649"/>
        <v>1.3085444072236707</v>
      </c>
      <c r="BF927" s="34">
        <f t="shared" si="650"/>
        <v>0.87661008216449776</v>
      </c>
      <c r="BG927" s="34">
        <f t="shared" si="651"/>
        <v>1.5184125592867808</v>
      </c>
      <c r="BH927" s="34">
        <f t="shared" si="652"/>
        <v>0.12347255019796199</v>
      </c>
      <c r="BI927" s="19">
        <f t="shared" si="659"/>
        <v>-8.4950616594466621E-2</v>
      </c>
      <c r="BJ927" s="19">
        <f t="shared" si="660"/>
        <v>0.11842733642139391</v>
      </c>
      <c r="BK927" s="19">
        <f t="shared" si="661"/>
        <v>0.42893188557476419</v>
      </c>
      <c r="BL927" s="19">
        <f t="shared" si="662"/>
        <v>0.12766871940622465</v>
      </c>
      <c r="BM927" s="19">
        <f t="shared" si="663"/>
        <v>-0.69801222124084628</v>
      </c>
      <c r="BN927" s="19">
        <f t="shared" si="664"/>
        <v>0.5105192439962406</v>
      </c>
      <c r="BO927" s="19">
        <f t="shared" si="665"/>
        <v>0.1892828382096762</v>
      </c>
      <c r="BP927" s="19">
        <f t="shared" si="666"/>
        <v>0.11957974880320514</v>
      </c>
      <c r="BQ927" s="19">
        <f t="shared" si="667"/>
        <v>0.38324177460886899</v>
      </c>
      <c r="BR927" s="19">
        <f t="shared" si="668"/>
        <v>0.59717593364962995</v>
      </c>
      <c r="BS927" s="19">
        <f t="shared" si="669"/>
        <v>0.13219593062002374</v>
      </c>
      <c r="BT927" s="19">
        <f>IF(AND('[1]Ponderación por derecho'!$B$13&lt;&gt;1,'[1]Ponderación por derecho'!$B$13&lt;&gt;0),"Error ponderación",IFERROR(IF(SUM($BI$1126:$BS$1126)=0,0,SUMPRODUCT($BI$1126:$BS$1126,BI927:BS927)),""))</f>
        <v>0.27148265958798906</v>
      </c>
      <c r="BU927" s="34">
        <f t="shared" si="670"/>
        <v>0.27945660800223754</v>
      </c>
      <c r="BV927" s="16">
        <f t="shared" si="671"/>
        <v>0</v>
      </c>
      <c r="BW927" s="34">
        <f t="shared" si="653"/>
        <v>-0.1268999757272104</v>
      </c>
      <c r="BX927" s="34">
        <f t="shared" si="654"/>
        <v>-4.514602264692659E-2</v>
      </c>
      <c r="BY927" s="34">
        <f t="shared" si="672"/>
        <v>-2.7676504258153067</v>
      </c>
      <c r="BZ927" s="34">
        <f t="shared" si="673"/>
        <v>0.97989880806314789</v>
      </c>
      <c r="CA927" s="19">
        <f t="shared" si="655"/>
        <v>0.74387684894646344</v>
      </c>
      <c r="CB927" s="16"/>
      <c r="CC927" s="5">
        <f t="shared" si="656"/>
        <v>68773</v>
      </c>
      <c r="CD927" s="6">
        <f t="shared" si="657"/>
        <v>6.112957510265528E-5</v>
      </c>
      <c r="CE927" s="19">
        <f t="shared" si="674"/>
        <v>2.0893839650459878</v>
      </c>
      <c r="CF927" s="4">
        <f t="shared" si="658"/>
        <v>1.277231540095624E-4</v>
      </c>
      <c r="CG927" s="3">
        <f>IF('Ponderación por derecho'!$D$20="Error ponderación","",CF927/$CF$1127)</f>
        <v>8.5806541935740585E-5</v>
      </c>
      <c r="CH927" s="39"/>
    </row>
    <row r="928" spans="1:86" ht="18.95" customHeight="1">
      <c r="A928" s="7">
        <v>68780</v>
      </c>
      <c r="B928" s="7" t="s">
        <v>199</v>
      </c>
      <c r="C928" s="7" t="s">
        <v>204</v>
      </c>
      <c r="D928" s="5">
        <v>0</v>
      </c>
      <c r="E928" s="5">
        <v>697</v>
      </c>
      <c r="F928" s="5">
        <v>67.66113</v>
      </c>
      <c r="G928" s="5">
        <v>56.038890000000002</v>
      </c>
      <c r="H928" s="5">
        <v>68.474919999999997</v>
      </c>
      <c r="I928" s="5">
        <v>14.585470000000001</v>
      </c>
      <c r="J928" s="5">
        <v>28.249739999999999</v>
      </c>
      <c r="K928" s="85">
        <v>0</v>
      </c>
      <c r="L928" s="85">
        <v>9.6734999999999998E-3</v>
      </c>
      <c r="M928" s="85">
        <v>0.1141604</v>
      </c>
      <c r="N928" s="85">
        <v>0</v>
      </c>
      <c r="O928" s="85">
        <v>5.8019800000000003E-2</v>
      </c>
      <c r="P928" s="85">
        <v>9.1877999999999994E-3</v>
      </c>
      <c r="Q928" s="85">
        <v>4.7412999999999997E-2</v>
      </c>
      <c r="R928" s="85">
        <v>2.6965599999999999E-2</v>
      </c>
      <c r="S928" s="85">
        <v>8.788E-4</v>
      </c>
      <c r="T928" s="5">
        <v>0.98395060000000001</v>
      </c>
      <c r="U928" s="5">
        <v>0.1111111</v>
      </c>
      <c r="V928" s="5">
        <v>0.81728389999999995</v>
      </c>
      <c r="W928" s="5">
        <v>0.66049389999999997</v>
      </c>
      <c r="X928" s="5">
        <v>0.80123460000000002</v>
      </c>
      <c r="Y928" s="5">
        <v>0.78765430000000003</v>
      </c>
      <c r="Z928" s="5">
        <v>0</v>
      </c>
      <c r="AA928" s="5">
        <v>1.4347199999999999E-2</v>
      </c>
      <c r="AB928" s="5">
        <v>7.1735999999999996E-3</v>
      </c>
      <c r="AC928" s="5">
        <v>0.48680000000000001</v>
      </c>
      <c r="AD928" s="40">
        <v>0</v>
      </c>
      <c r="AE928" s="19">
        <v>0.84811320000000001</v>
      </c>
      <c r="AF928" s="5">
        <v>0</v>
      </c>
      <c r="AG928" s="5">
        <v>1</v>
      </c>
      <c r="AH928" s="32">
        <v>0</v>
      </c>
      <c r="AI928" s="32">
        <v>0</v>
      </c>
      <c r="AJ928" s="32">
        <v>0</v>
      </c>
      <c r="AK928" s="16"/>
      <c r="AL928" s="34">
        <f t="shared" si="630"/>
        <v>-0.1095883400125503</v>
      </c>
      <c r="AM928" s="34">
        <f t="shared" si="631"/>
        <v>-1.8080935350173324E-2</v>
      </c>
      <c r="AN928" s="34">
        <f t="shared" si="632"/>
        <v>-0.71326776016295779</v>
      </c>
      <c r="AO928" s="34">
        <f t="shared" si="633"/>
        <v>-0.45655013218244572</v>
      </c>
      <c r="AP928" s="34">
        <f t="shared" si="634"/>
        <v>0.25694301814658327</v>
      </c>
      <c r="AQ928" s="34">
        <f t="shared" si="635"/>
        <v>-0.3929029539360685</v>
      </c>
      <c r="AR928" s="34">
        <f t="shared" si="636"/>
        <v>-0.2705679408671206</v>
      </c>
      <c r="AS928" s="34">
        <f t="shared" si="637"/>
        <v>0.81632543549060899</v>
      </c>
      <c r="AT928" s="34">
        <f t="shared" si="638"/>
        <v>-0.15074875333706975</v>
      </c>
      <c r="AU928" s="34">
        <f t="shared" si="639"/>
        <v>1.0440267902484732</v>
      </c>
      <c r="AV928" s="34">
        <f t="shared" si="640"/>
        <v>-0.42634509434167911</v>
      </c>
      <c r="AW928" s="34">
        <f t="shared" si="641"/>
        <v>0.91662720127838238</v>
      </c>
      <c r="AX928" s="34">
        <f t="shared" si="642"/>
        <v>0.6591522943765894</v>
      </c>
      <c r="AY928" s="34">
        <f t="shared" si="643"/>
        <v>-0.17599398408689579</v>
      </c>
      <c r="AZ928" s="34">
        <f t="shared" si="644"/>
        <v>0.72893395982487863</v>
      </c>
      <c r="BA928" s="34">
        <f t="shared" si="645"/>
        <v>-0.89766375928930542</v>
      </c>
      <c r="BB928" s="34">
        <f t="shared" si="646"/>
        <v>0.41431702752107302</v>
      </c>
      <c r="BC928" s="34">
        <f t="shared" si="647"/>
        <v>0.31455647841783679</v>
      </c>
      <c r="BD928" s="34">
        <f t="shared" si="648"/>
        <v>-6.9782916027857522E-2</v>
      </c>
      <c r="BE928" s="34">
        <f t="shared" si="649"/>
        <v>-1.1335002312860152</v>
      </c>
      <c r="BF928" s="34">
        <f t="shared" si="650"/>
        <v>-1.0161597436814094</v>
      </c>
      <c r="BG928" s="34">
        <f t="shared" si="651"/>
        <v>0.86335877858188148</v>
      </c>
      <c r="BH928" s="34">
        <f t="shared" si="652"/>
        <v>6.3752706513125534E-2</v>
      </c>
      <c r="BI928" s="19">
        <f t="shared" si="659"/>
        <v>-0.66794482446277714</v>
      </c>
      <c r="BJ928" s="19">
        <f t="shared" si="660"/>
        <v>4.1889383767926371E-2</v>
      </c>
      <c r="BK928" s="19">
        <f t="shared" si="661"/>
        <v>0.34043119129863181</v>
      </c>
      <c r="BL928" s="19">
        <f t="shared" si="662"/>
        <v>-0.13016854667481004</v>
      </c>
      <c r="BM928" s="19">
        <f t="shared" si="663"/>
        <v>0.41039563078906632</v>
      </c>
      <c r="BN928" s="19">
        <f t="shared" si="664"/>
        <v>-0.55647788854674818</v>
      </c>
      <c r="BO928" s="19">
        <f t="shared" si="665"/>
        <v>0.3963370096402718</v>
      </c>
      <c r="BP928" s="19">
        <f t="shared" si="666"/>
        <v>0.27478197718201958</v>
      </c>
      <c r="BQ928" s="19">
        <f t="shared" si="667"/>
        <v>-0.4339140225936185</v>
      </c>
      <c r="BR928" s="19">
        <f t="shared" si="668"/>
        <v>0.1925921514941451</v>
      </c>
      <c r="BS928" s="19">
        <f t="shared" si="669"/>
        <v>-7.3943205862106842E-2</v>
      </c>
      <c r="BT928" s="19">
        <f>IF(AND('[1]Ponderación por derecho'!$B$13&lt;&gt;1,'[1]Ponderación por derecho'!$B$13&lt;&gt;0),"Error ponderación",IFERROR(IF(SUM($BI$1126:$BS$1126)=0,0,SUMPRODUCT($BI$1126:$BS$1126,BI928:BS928)),""))</f>
        <v>3.9603015009696735E-2</v>
      </c>
      <c r="BU928" s="34">
        <f t="shared" si="670"/>
        <v>4.5180090303432327E-2</v>
      </c>
      <c r="BV928" s="16">
        <f t="shared" si="671"/>
        <v>0</v>
      </c>
      <c r="BW928" s="34">
        <f t="shared" si="653"/>
        <v>-0.370084720086579</v>
      </c>
      <c r="BX928" s="34">
        <f t="shared" si="654"/>
        <v>-4.9550489627895586E-2</v>
      </c>
      <c r="BY928" s="34">
        <f t="shared" si="672"/>
        <v>0.73585719375712888</v>
      </c>
      <c r="BZ928" s="34">
        <f t="shared" si="673"/>
        <v>-0.10540732801421809</v>
      </c>
      <c r="CA928" s="19">
        <f t="shared" si="655"/>
        <v>-8.1046049468986373E-2</v>
      </c>
      <c r="CB928" s="16"/>
      <c r="CC928" s="5">
        <f t="shared" si="656"/>
        <v>68780</v>
      </c>
      <c r="CD928" s="6">
        <f t="shared" si="657"/>
        <v>1.0193137283863811E-4</v>
      </c>
      <c r="CE928" s="19">
        <f t="shared" si="674"/>
        <v>1.2541810915473681</v>
      </c>
      <c r="CF928" s="4">
        <f t="shared" si="658"/>
        <v>1.2784040044968488E-4</v>
      </c>
      <c r="CG928" s="3">
        <f>IF('Ponderación por derecho'!$D$20="Error ponderación","",CF928/$CF$1127)</f>
        <v>8.5885310046810188E-5</v>
      </c>
      <c r="CH928" s="39"/>
    </row>
    <row r="929" spans="1:86" ht="18.95" customHeight="1">
      <c r="A929" s="7">
        <v>68820</v>
      </c>
      <c r="B929" s="7" t="s">
        <v>199</v>
      </c>
      <c r="C929" s="7" t="s">
        <v>203</v>
      </c>
      <c r="D929" s="5">
        <v>0</v>
      </c>
      <c r="E929" s="5">
        <v>235</v>
      </c>
      <c r="F929" s="5">
        <v>71.33614</v>
      </c>
      <c r="G929" s="5">
        <v>58.203330000000001</v>
      </c>
      <c r="H929" s="5">
        <v>64.900480000000002</v>
      </c>
      <c r="I929" s="5">
        <v>21.651420000000002</v>
      </c>
      <c r="J929" s="5">
        <v>24.35718</v>
      </c>
      <c r="K929" s="85">
        <v>1.6612E-3</v>
      </c>
      <c r="L929" s="85">
        <v>9.7858000000000007E-3</v>
      </c>
      <c r="M929" s="85">
        <v>4.2299200000000002E-2</v>
      </c>
      <c r="N929" s="85">
        <v>0</v>
      </c>
      <c r="O929" s="85">
        <v>9.8587999999999992E-3</v>
      </c>
      <c r="P929" s="85">
        <v>5.0688700000000003E-2</v>
      </c>
      <c r="Q929" s="85">
        <v>4.8548000000000003E-3</v>
      </c>
      <c r="R929" s="85">
        <v>8.4080000000000005E-3</v>
      </c>
      <c r="S929" s="85">
        <v>4.1079000000000003E-3</v>
      </c>
      <c r="T929" s="5">
        <v>0.98744770000000004</v>
      </c>
      <c r="U929" s="5">
        <v>0.1046025</v>
      </c>
      <c r="V929" s="5">
        <v>0.80334729999999999</v>
      </c>
      <c r="W929" s="5">
        <v>0.71966529999999995</v>
      </c>
      <c r="X929" s="5">
        <v>0.73221760000000002</v>
      </c>
      <c r="Y929" s="5">
        <v>0.91213390000000005</v>
      </c>
      <c r="Z929" s="5">
        <v>3.8461599999999999E-2</v>
      </c>
      <c r="AA929" s="5">
        <v>0</v>
      </c>
      <c r="AB929" s="5">
        <v>4.2553199999999999E-3</v>
      </c>
      <c r="AC929" s="5">
        <v>0.53549999999999998</v>
      </c>
      <c r="AD929" s="40">
        <v>1343016.5957446808</v>
      </c>
      <c r="AE929" s="19">
        <v>0.84811320000000001</v>
      </c>
      <c r="AF929" s="5">
        <v>1</v>
      </c>
      <c r="AG929" s="5">
        <v>0</v>
      </c>
      <c r="AH929" s="32">
        <v>0</v>
      </c>
      <c r="AI929" s="32">
        <v>0</v>
      </c>
      <c r="AJ929" s="32">
        <v>0</v>
      </c>
      <c r="AK929" s="16"/>
      <c r="AL929" s="34">
        <f t="shared" si="630"/>
        <v>0.11474492100648293</v>
      </c>
      <c r="AM929" s="34">
        <f t="shared" si="631"/>
        <v>0.19933905265751783</v>
      </c>
      <c r="AN929" s="34">
        <f t="shared" si="632"/>
        <v>-1.1430717161603778</v>
      </c>
      <c r="AO929" s="34">
        <f t="shared" si="633"/>
        <v>0.17412463035037279</v>
      </c>
      <c r="AP929" s="34">
        <f t="shared" si="634"/>
        <v>-3.7061491266554766E-2</v>
      </c>
      <c r="AQ929" s="34">
        <f t="shared" si="635"/>
        <v>-0.34591087957885452</v>
      </c>
      <c r="AR929" s="34">
        <f t="shared" si="636"/>
        <v>-0.26663771231852756</v>
      </c>
      <c r="AS929" s="34">
        <f t="shared" si="637"/>
        <v>-0.3017731131367492</v>
      </c>
      <c r="AT929" s="34">
        <f t="shared" si="638"/>
        <v>-0.15074875333706975</v>
      </c>
      <c r="AU929" s="34">
        <f t="shared" si="639"/>
        <v>-0.17947231416774176</v>
      </c>
      <c r="AV929" s="34">
        <f t="shared" si="640"/>
        <v>0.57846360453752022</v>
      </c>
      <c r="AW929" s="34">
        <f t="shared" si="641"/>
        <v>-0.27564347389228244</v>
      </c>
      <c r="AX929" s="34">
        <f t="shared" si="642"/>
        <v>6.6505903989719936E-2</v>
      </c>
      <c r="AY929" s="34">
        <f t="shared" si="643"/>
        <v>-5.0621113591362898E-2</v>
      </c>
      <c r="AZ929" s="34">
        <f t="shared" si="644"/>
        <v>0.78968684337397588</v>
      </c>
      <c r="BA929" s="34">
        <f t="shared" si="645"/>
        <v>-0.95953100540146463</v>
      </c>
      <c r="BB929" s="34">
        <f t="shared" si="646"/>
        <v>7.2465722825622997E-2</v>
      </c>
      <c r="BC929" s="34">
        <f t="shared" si="647"/>
        <v>0.97533868971507931</v>
      </c>
      <c r="BD929" s="34">
        <f t="shared" si="648"/>
        <v>-0.89690731402894519</v>
      </c>
      <c r="BE929" s="34">
        <f t="shared" si="649"/>
        <v>0.76980536154411316</v>
      </c>
      <c r="BF929" s="34">
        <f t="shared" si="650"/>
        <v>-0.63136528430553096</v>
      </c>
      <c r="BG929" s="34">
        <f t="shared" si="651"/>
        <v>-0.258133953880894</v>
      </c>
      <c r="BH929" s="34">
        <f t="shared" si="652"/>
        <v>-8.9915460595582711E-3</v>
      </c>
      <c r="BI929" s="19">
        <f t="shared" si="659"/>
        <v>-0.81617120038023228</v>
      </c>
      <c r="BJ929" s="19">
        <f t="shared" si="660"/>
        <v>1.7223543882044223E-3</v>
      </c>
      <c r="BK929" s="19">
        <f t="shared" si="661"/>
        <v>0.26277016586160434</v>
      </c>
      <c r="BL929" s="19">
        <f t="shared" si="662"/>
        <v>-1.8001916165293411E-2</v>
      </c>
      <c r="BM929" s="19">
        <f t="shared" si="663"/>
        <v>-0.37114703982108055</v>
      </c>
      <c r="BN929" s="19">
        <f t="shared" si="664"/>
        <v>0.48767129569603879</v>
      </c>
      <c r="BO929" s="19">
        <f t="shared" si="665"/>
        <v>0.22938933327735542</v>
      </c>
      <c r="BP929" s="19">
        <f t="shared" si="666"/>
        <v>9.0625412498101438E-2</v>
      </c>
      <c r="BQ929" s="19">
        <f t="shared" si="667"/>
        <v>-0.18908049229680365</v>
      </c>
      <c r="BR929" s="19">
        <f t="shared" si="668"/>
        <v>-6.4670048821924661E-2</v>
      </c>
      <c r="BS929" s="19">
        <f t="shared" si="669"/>
        <v>1.8377420451853917E-2</v>
      </c>
      <c r="BT929" s="19">
        <f>IF(AND('[1]Ponderación por derecho'!$B$13&lt;&gt;1,'[1]Ponderación por derecho'!$B$13&lt;&gt;0),"Error ponderación",IFERROR(IF(SUM($BI$1126:$BS$1126)=0,0,SUMPRODUCT($BI$1126:$BS$1126,BI929:BS929)),""))</f>
        <v>0.26134052622513021</v>
      </c>
      <c r="BU929" s="34">
        <f t="shared" si="670"/>
        <v>0.2692096383270482</v>
      </c>
      <c r="BV929" s="16">
        <f t="shared" si="671"/>
        <v>0</v>
      </c>
      <c r="BW929" s="34">
        <f t="shared" si="653"/>
        <v>0.334861532907541</v>
      </c>
      <c r="BX929" s="34">
        <f t="shared" si="654"/>
        <v>2.6063693884509572E-2</v>
      </c>
      <c r="BY929" s="34">
        <f t="shared" si="672"/>
        <v>0.73585719375712888</v>
      </c>
      <c r="BZ929" s="34">
        <f t="shared" si="673"/>
        <v>-0.3655941401830598</v>
      </c>
      <c r="CA929" s="19">
        <f t="shared" si="655"/>
        <v>-0.27880965928285084</v>
      </c>
      <c r="CB929" s="16"/>
      <c r="CC929" s="5">
        <f t="shared" si="656"/>
        <v>68820</v>
      </c>
      <c r="CD929" s="6">
        <f t="shared" si="657"/>
        <v>3.4367105619913848E-5</v>
      </c>
      <c r="CE929" s="19">
        <f t="shared" si="674"/>
        <v>1.2097316408245928</v>
      </c>
      <c r="CF929" s="4">
        <f t="shared" si="658"/>
        <v>4.1574975071970464E-5</v>
      </c>
      <c r="CG929" s="3">
        <f>IF('Ponderación por derecho'!$D$20="Error ponderación","",CF929/$CF$1127)</f>
        <v>2.7930760633450362E-5</v>
      </c>
      <c r="CH929" s="39"/>
    </row>
    <row r="930" spans="1:86" ht="18.95" customHeight="1">
      <c r="A930" s="7">
        <v>68855</v>
      </c>
      <c r="B930" s="7" t="s">
        <v>199</v>
      </c>
      <c r="C930" s="7" t="s">
        <v>202</v>
      </c>
      <c r="D930" s="5">
        <v>0</v>
      </c>
      <c r="E930" s="5">
        <v>217</v>
      </c>
      <c r="F930" s="5">
        <v>56.848770000000002</v>
      </c>
      <c r="G930" s="5">
        <v>56.43074</v>
      </c>
      <c r="H930" s="5">
        <v>67.922380000000004</v>
      </c>
      <c r="I930" s="5">
        <v>12.519019999999999</v>
      </c>
      <c r="J930" s="5">
        <v>13.226789999999999</v>
      </c>
      <c r="K930" s="85">
        <v>0</v>
      </c>
      <c r="L930" s="85">
        <v>2.5648899999999999E-2</v>
      </c>
      <c r="M930" s="85">
        <v>1.65533E-2</v>
      </c>
      <c r="N930" s="85">
        <v>0</v>
      </c>
      <c r="O930" s="85">
        <v>1.8563099999999999E-2</v>
      </c>
      <c r="P930" s="85">
        <v>1.4474300000000001E-2</v>
      </c>
      <c r="Q930" s="85">
        <v>0</v>
      </c>
      <c r="R930" s="85">
        <v>0</v>
      </c>
      <c r="S930" s="85">
        <v>0</v>
      </c>
      <c r="T930" s="5">
        <v>0.98611110000000002</v>
      </c>
      <c r="U930" s="5">
        <v>0.17129630000000001</v>
      </c>
      <c r="V930" s="5">
        <v>0.78240739999999998</v>
      </c>
      <c r="W930" s="5">
        <v>0.69907399999999997</v>
      </c>
      <c r="X930" s="5">
        <v>0.68981479999999995</v>
      </c>
      <c r="Y930" s="5">
        <v>0.90277779999999996</v>
      </c>
      <c r="Z930" s="5">
        <v>0.14705879999999999</v>
      </c>
      <c r="AA930" s="5">
        <v>0</v>
      </c>
      <c r="AB930" s="5">
        <v>0</v>
      </c>
      <c r="AC930" s="5">
        <v>0.52929999999999999</v>
      </c>
      <c r="AD930" s="40">
        <v>699714.28571428568</v>
      </c>
      <c r="AE930" s="19">
        <v>0.75377360000000004</v>
      </c>
      <c r="AF930" s="5">
        <v>0</v>
      </c>
      <c r="AG930" s="5">
        <v>0</v>
      </c>
      <c r="AH930" s="32">
        <v>0</v>
      </c>
      <c r="AI930" s="32">
        <v>0</v>
      </c>
      <c r="AJ930" s="32">
        <v>1</v>
      </c>
      <c r="AK930" s="16"/>
      <c r="AL930" s="34">
        <f t="shared" si="630"/>
        <v>-0.76960612992652433</v>
      </c>
      <c r="AM930" s="34">
        <f t="shared" si="631"/>
        <v>2.1280757420618836E-2</v>
      </c>
      <c r="AN930" s="34">
        <f t="shared" si="632"/>
        <v>-0.77970722420398575</v>
      </c>
      <c r="AO930" s="34">
        <f t="shared" si="633"/>
        <v>-0.64099211988911553</v>
      </c>
      <c r="AP930" s="34">
        <f t="shared" si="634"/>
        <v>-0.87773828276800825</v>
      </c>
      <c r="AQ930" s="34">
        <f t="shared" si="635"/>
        <v>-0.3929029539360685</v>
      </c>
      <c r="AR930" s="34">
        <f t="shared" si="636"/>
        <v>0.28853244341776485</v>
      </c>
      <c r="AS930" s="34">
        <f t="shared" si="637"/>
        <v>-0.7023572033426615</v>
      </c>
      <c r="AT930" s="34">
        <f t="shared" si="638"/>
        <v>-0.15074875333706975</v>
      </c>
      <c r="AU930" s="34">
        <f t="shared" si="639"/>
        <v>4.1654806418833651E-2</v>
      </c>
      <c r="AV930" s="34">
        <f t="shared" si="640"/>
        <v>-0.29834976926138235</v>
      </c>
      <c r="AW930" s="34">
        <f t="shared" si="641"/>
        <v>-0.41165100414070804</v>
      </c>
      <c r="AX930" s="34">
        <f t="shared" si="642"/>
        <v>-0.20200785050292994</v>
      </c>
      <c r="AY930" s="34">
        <f t="shared" si="643"/>
        <v>-0.21011422768154267</v>
      </c>
      <c r="AZ930" s="34">
        <f t="shared" si="644"/>
        <v>0.76646694570112583</v>
      </c>
      <c r="BA930" s="34">
        <f t="shared" si="645"/>
        <v>-0.32557566343005412</v>
      </c>
      <c r="BB930" s="34">
        <f t="shared" si="646"/>
        <v>-0.44116975033083378</v>
      </c>
      <c r="BC930" s="34">
        <f t="shared" si="647"/>
        <v>0.74539035745515481</v>
      </c>
      <c r="BD930" s="34">
        <f t="shared" si="648"/>
        <v>-1.405077626032663</v>
      </c>
      <c r="BE930" s="34">
        <f t="shared" si="649"/>
        <v>0.6267496523590087</v>
      </c>
      <c r="BF930" s="34">
        <f t="shared" si="650"/>
        <v>0.45511059979014223</v>
      </c>
      <c r="BG930" s="34">
        <f t="shared" si="651"/>
        <v>-0.258133953880894</v>
      </c>
      <c r="BH930" s="34">
        <f t="shared" si="652"/>
        <v>-0.11506432621005545</v>
      </c>
      <c r="BI930" s="19">
        <f t="shared" si="659"/>
        <v>-0.49939528052336946</v>
      </c>
      <c r="BJ930" s="19">
        <f t="shared" si="660"/>
        <v>-4.3785516497483357E-2</v>
      </c>
      <c r="BK930" s="19">
        <f t="shared" si="661"/>
        <v>-0.2421909919380103</v>
      </c>
      <c r="BL930" s="19">
        <f t="shared" si="662"/>
        <v>-0.46017744163179702</v>
      </c>
      <c r="BM930" s="19">
        <f t="shared" si="663"/>
        <v>-0.74705370079394584</v>
      </c>
      <c r="BN930" s="19">
        <f t="shared" si="664"/>
        <v>-0.14706874894296604</v>
      </c>
      <c r="BO930" s="19">
        <f t="shared" si="665"/>
        <v>-9.5392059442899232E-2</v>
      </c>
      <c r="BP930" s="19">
        <f t="shared" si="666"/>
        <v>-0.48580699021472712</v>
      </c>
      <c r="BQ930" s="19">
        <f t="shared" si="667"/>
        <v>-0.17486991927264159</v>
      </c>
      <c r="BR930" s="19">
        <f t="shared" si="668"/>
        <v>-0.41261810382965369</v>
      </c>
      <c r="BS930" s="19">
        <f t="shared" si="669"/>
        <v>-0.36492822793937413</v>
      </c>
      <c r="BT930" s="19">
        <f>IF(AND('[1]Ponderación por derecho'!$B$13&lt;&gt;1,'[1]Ponderación por derecho'!$B$13&lt;&gt;0),"Error ponderación",IFERROR(IF(SUM($BI$1126:$BS$1126)=0,0,SUMPRODUCT($BI$1126:$BS$1126,BI930:BS930)),""))</f>
        <v>-0.1005737577038361</v>
      </c>
      <c r="BU930" s="34">
        <f t="shared" si="670"/>
        <v>-9.6445649348308279E-2</v>
      </c>
      <c r="BV930" s="16">
        <f t="shared" si="671"/>
        <v>0</v>
      </c>
      <c r="BW930" s="34">
        <f t="shared" si="653"/>
        <v>0.24511478201301254</v>
      </c>
      <c r="BX930" s="34">
        <f t="shared" si="654"/>
        <v>-1.0155351418963263E-2</v>
      </c>
      <c r="BY930" s="34">
        <f t="shared" si="672"/>
        <v>0.3461456464926651</v>
      </c>
      <c r="BZ930" s="34">
        <f t="shared" si="673"/>
        <v>-0.19370169236223811</v>
      </c>
      <c r="CA930" s="19">
        <f t="shared" si="655"/>
        <v>-0.14815710738207488</v>
      </c>
      <c r="CB930" s="16"/>
      <c r="CC930" s="5">
        <f t="shared" si="656"/>
        <v>68855</v>
      </c>
      <c r="CD930" s="6">
        <f t="shared" si="657"/>
        <v>3.1734731572431091E-5</v>
      </c>
      <c r="CE930" s="19">
        <f t="shared" si="674"/>
        <v>1.0288612057991156</v>
      </c>
      <c r="CF930" s="4">
        <f t="shared" si="658"/>
        <v>3.2650634191322715E-5</v>
      </c>
      <c r="CG930" s="3">
        <f>IF('Ponderación por derecho'!$D$20="Error ponderación","",CF930/$CF$1127)</f>
        <v>2.1935239805904764E-5</v>
      </c>
      <c r="CH930" s="39"/>
    </row>
    <row r="931" spans="1:86" ht="18.95" customHeight="1">
      <c r="A931" s="7">
        <v>68861</v>
      </c>
      <c r="B931" s="7" t="s">
        <v>199</v>
      </c>
      <c r="C931" s="7" t="s">
        <v>201</v>
      </c>
      <c r="D931" s="5">
        <v>0</v>
      </c>
      <c r="E931" s="5">
        <v>845</v>
      </c>
      <c r="F931" s="5">
        <v>61.587479999999999</v>
      </c>
      <c r="G931" s="5">
        <v>58.054839999999999</v>
      </c>
      <c r="H931" s="5">
        <v>74.065370000000001</v>
      </c>
      <c r="I931" s="5">
        <v>10.866490000000001</v>
      </c>
      <c r="J931" s="5">
        <v>17.62698</v>
      </c>
      <c r="K931" s="85">
        <v>2.7720000000000002E-3</v>
      </c>
      <c r="L931" s="85">
        <v>9.5919000000000004E-3</v>
      </c>
      <c r="M931" s="85">
        <v>1.7183799999999999E-2</v>
      </c>
      <c r="N931" s="85">
        <v>0</v>
      </c>
      <c r="O931" s="85">
        <v>2.5016999999999999E-3</v>
      </c>
      <c r="P931" s="85">
        <v>5.2478999999999998E-3</v>
      </c>
      <c r="Q931" s="85">
        <v>2.2240000000000001E-4</v>
      </c>
      <c r="R931" s="85">
        <v>0</v>
      </c>
      <c r="S931" s="85">
        <v>0</v>
      </c>
      <c r="T931" s="5">
        <v>0.98926009999999998</v>
      </c>
      <c r="U931" s="5">
        <v>0.19451080000000001</v>
      </c>
      <c r="V931" s="5">
        <v>0.79116949999999997</v>
      </c>
      <c r="W931" s="5">
        <v>0.58472550000000001</v>
      </c>
      <c r="X931" s="5">
        <v>0.75656319999999999</v>
      </c>
      <c r="Y931" s="5">
        <v>0.96062049999999999</v>
      </c>
      <c r="Z931" s="5">
        <v>0.1761006</v>
      </c>
      <c r="AA931" s="5">
        <v>5.9172000000000001E-4</v>
      </c>
      <c r="AB931" s="5">
        <v>3.5503000000000002E-3</v>
      </c>
      <c r="AC931" s="5">
        <v>0.50919999999999999</v>
      </c>
      <c r="AD931" s="40">
        <v>319444.97041420121</v>
      </c>
      <c r="AE931" s="19">
        <v>0.96603779999999995</v>
      </c>
      <c r="AF931" s="5">
        <v>0</v>
      </c>
      <c r="AG931" s="5">
        <v>0</v>
      </c>
      <c r="AH931" s="32">
        <v>0</v>
      </c>
      <c r="AI931" s="32">
        <v>0</v>
      </c>
      <c r="AJ931" s="32">
        <v>0</v>
      </c>
      <c r="AK931" s="16"/>
      <c r="AL931" s="34">
        <f t="shared" si="630"/>
        <v>-0.48034153817752162</v>
      </c>
      <c r="AM931" s="34">
        <f t="shared" si="631"/>
        <v>0.18442309563433279</v>
      </c>
      <c r="AN931" s="34">
        <f t="shared" si="632"/>
        <v>-4.1051265885313749E-2</v>
      </c>
      <c r="AO931" s="34">
        <f t="shared" si="633"/>
        <v>-0.78848947910172784</v>
      </c>
      <c r="AP931" s="34">
        <f t="shared" si="634"/>
        <v>-0.54539255083976668</v>
      </c>
      <c r="AQ931" s="34">
        <f t="shared" si="635"/>
        <v>-0.3144885365762099</v>
      </c>
      <c r="AR931" s="34">
        <f t="shared" si="636"/>
        <v>-0.27342374362371175</v>
      </c>
      <c r="AS931" s="34">
        <f t="shared" si="637"/>
        <v>-0.69254716489479884</v>
      </c>
      <c r="AT931" s="34">
        <f t="shared" si="638"/>
        <v>-0.15074875333706975</v>
      </c>
      <c r="AU931" s="34">
        <f t="shared" si="639"/>
        <v>-0.36637468872600537</v>
      </c>
      <c r="AV931" s="34">
        <f t="shared" si="640"/>
        <v>-0.52173690012695495</v>
      </c>
      <c r="AW931" s="34">
        <f t="shared" si="641"/>
        <v>-0.40542045401974536</v>
      </c>
      <c r="AX931" s="34">
        <f t="shared" si="642"/>
        <v>-0.20200785050292994</v>
      </c>
      <c r="AY931" s="34">
        <f t="shared" si="643"/>
        <v>-0.21011422768154267</v>
      </c>
      <c r="AZ931" s="34">
        <f t="shared" si="644"/>
        <v>0.82117251039647421</v>
      </c>
      <c r="BA931" s="34">
        <f t="shared" si="645"/>
        <v>-0.10491112960239239</v>
      </c>
      <c r="BB931" s="34">
        <f t="shared" si="646"/>
        <v>-0.22624392072590802</v>
      </c>
      <c r="BC931" s="34">
        <f t="shared" si="647"/>
        <v>-0.53156869182410404</v>
      </c>
      <c r="BD931" s="34">
        <f t="shared" si="648"/>
        <v>-0.60514094133851737</v>
      </c>
      <c r="BE931" s="34">
        <f t="shared" si="649"/>
        <v>1.5111703479139051</v>
      </c>
      <c r="BF931" s="34">
        <f t="shared" si="650"/>
        <v>0.745663351893601</v>
      </c>
      <c r="BG931" s="34">
        <f t="shared" si="651"/>
        <v>-0.21188035180851236</v>
      </c>
      <c r="BH931" s="34">
        <f t="shared" si="652"/>
        <v>-2.6565648938238016E-2</v>
      </c>
      <c r="BI931" s="19">
        <f t="shared" si="659"/>
        <v>-0.15348364402130535</v>
      </c>
      <c r="BJ931" s="19">
        <f t="shared" si="660"/>
        <v>-0.10508152290509565</v>
      </c>
      <c r="BK931" s="19">
        <f t="shared" si="661"/>
        <v>-0.56815246496547489</v>
      </c>
      <c r="BL931" s="19">
        <f t="shared" si="662"/>
        <v>-0.3155451457572957</v>
      </c>
      <c r="BM931" s="19">
        <f t="shared" si="663"/>
        <v>-0.50563606030142982</v>
      </c>
      <c r="BN931" s="19">
        <f t="shared" si="664"/>
        <v>0.16969730320314289</v>
      </c>
      <c r="BO931" s="19">
        <f t="shared" si="665"/>
        <v>-0.12424580757499963</v>
      </c>
      <c r="BP931" s="19">
        <f t="shared" si="666"/>
        <v>-0.34117469434022579</v>
      </c>
      <c r="BQ931" s="19">
        <f t="shared" si="667"/>
        <v>1.8402528678178893E-2</v>
      </c>
      <c r="BR931" s="19">
        <f t="shared" si="668"/>
        <v>-0.3007787058891922</v>
      </c>
      <c r="BS931" s="19">
        <f t="shared" si="669"/>
        <v>-0.23900713826576744</v>
      </c>
      <c r="BT931" s="19">
        <f>IF(AND('[1]Ponderación por derecho'!$B$13&lt;&gt;1,'[1]Ponderación por derecho'!$B$13&lt;&gt;0),"Error ponderación",IFERROR(IF(SUM($BI$1126:$BS$1126)=0,0,SUMPRODUCT($BI$1126:$BS$1126,BI931:BS931)),""))</f>
        <v>-3.2230017407576084E-2</v>
      </c>
      <c r="BU931" s="34">
        <f t="shared" si="670"/>
        <v>-2.7395459486932981E-2</v>
      </c>
      <c r="BV931" s="16">
        <f t="shared" si="671"/>
        <v>0</v>
      </c>
      <c r="BW931" s="34">
        <f t="shared" si="653"/>
        <v>-4.5838394274088611E-2</v>
      </c>
      <c r="BX931" s="34">
        <f t="shared" si="654"/>
        <v>-3.156517902819974E-2</v>
      </c>
      <c r="BY931" s="34">
        <f t="shared" si="672"/>
        <v>1.2229970409320479</v>
      </c>
      <c r="BZ931" s="34">
        <f t="shared" si="673"/>
        <v>-0.38186448920991983</v>
      </c>
      <c r="CA931" s="19">
        <f t="shared" si="655"/>
        <v>-0.29117647729972751</v>
      </c>
      <c r="CB931" s="16"/>
      <c r="CC931" s="5">
        <f t="shared" si="656"/>
        <v>68861</v>
      </c>
      <c r="CD931" s="6">
        <f t="shared" si="657"/>
        <v>1.2357533722905193E-4</v>
      </c>
      <c r="CE931" s="19">
        <f t="shared" si="674"/>
        <v>0.71974655673580967</v>
      </c>
      <c r="CF931" s="4">
        <f t="shared" si="658"/>
        <v>8.8942923468076642E-5</v>
      </c>
      <c r="CG931" s="3">
        <f>IF('Ponderación por derecho'!$D$20="Error ponderación","",CF931/$CF$1127)</f>
        <v>5.9753337220904353E-5</v>
      </c>
      <c r="CH931" s="39"/>
    </row>
    <row r="932" spans="1:86" ht="18.95" customHeight="1">
      <c r="A932" s="7">
        <v>68867</v>
      </c>
      <c r="B932" s="7" t="s">
        <v>199</v>
      </c>
      <c r="C932" s="7" t="s">
        <v>200</v>
      </c>
      <c r="D932" s="5">
        <v>0</v>
      </c>
      <c r="E932" s="5">
        <v>59</v>
      </c>
      <c r="F932" s="5">
        <v>47.24221</v>
      </c>
      <c r="G932" s="5">
        <v>50.105269999999997</v>
      </c>
      <c r="H932" s="5">
        <v>71.789469999999994</v>
      </c>
      <c r="I932" s="5">
        <v>4.8421050000000001</v>
      </c>
      <c r="J932" s="5">
        <v>15.62106</v>
      </c>
      <c r="K932" s="85">
        <v>0</v>
      </c>
      <c r="L932" s="85">
        <v>2.8817200000000001E-2</v>
      </c>
      <c r="M932" s="85">
        <v>0</v>
      </c>
      <c r="N932" s="85">
        <v>0</v>
      </c>
      <c r="O932" s="85">
        <v>4.7578000000000002E-2</v>
      </c>
      <c r="P932" s="85">
        <v>2.54805E-2</v>
      </c>
      <c r="Q932" s="85">
        <v>1.069E-2</v>
      </c>
      <c r="R932" s="85">
        <v>0</v>
      </c>
      <c r="S932" s="85">
        <v>4.69703E-2</v>
      </c>
      <c r="T932" s="5"/>
      <c r="U932" s="5">
        <v>5.5555599999999997E-2</v>
      </c>
      <c r="V932" s="5">
        <v>0.77777779999999996</v>
      </c>
      <c r="W932" s="5">
        <v>0.5</v>
      </c>
      <c r="X932" s="5">
        <v>0.77777779999999996</v>
      </c>
      <c r="Y932" s="5"/>
      <c r="Z932" s="5">
        <v>0.5</v>
      </c>
      <c r="AA932" s="5">
        <v>0</v>
      </c>
      <c r="AB932" s="5">
        <v>0</v>
      </c>
      <c r="AC932" s="5">
        <v>0.46970000000000001</v>
      </c>
      <c r="AD932" s="40">
        <v>300694.9152542373</v>
      </c>
      <c r="AE932" s="19">
        <v>0.35377360000000002</v>
      </c>
      <c r="AF932" s="5">
        <v>0</v>
      </c>
      <c r="AG932" s="5">
        <v>0</v>
      </c>
      <c r="AH932" s="32">
        <v>0</v>
      </c>
      <c r="AI932" s="32">
        <v>0</v>
      </c>
      <c r="AJ932" s="32">
        <v>0</v>
      </c>
      <c r="AK932" s="16"/>
      <c r="AL932" s="34">
        <f t="shared" si="630"/>
        <v>-1.3560183932877135</v>
      </c>
      <c r="AM932" s="34">
        <f t="shared" si="631"/>
        <v>-0.61411851977949361</v>
      </c>
      <c r="AN932" s="34">
        <f t="shared" si="632"/>
        <v>-0.31471394408232717</v>
      </c>
      <c r="AO932" s="34">
        <f t="shared" si="633"/>
        <v>-1.3261988570737306</v>
      </c>
      <c r="AP932" s="34">
        <f t="shared" si="634"/>
        <v>-0.69689940635952785</v>
      </c>
      <c r="AQ932" s="34">
        <f t="shared" si="635"/>
        <v>-0.3929029539360685</v>
      </c>
      <c r="AR932" s="34">
        <f t="shared" si="636"/>
        <v>0.3994152850073216</v>
      </c>
      <c r="AS932" s="34">
        <f t="shared" si="637"/>
        <v>-0.95991233330143277</v>
      </c>
      <c r="AT932" s="34">
        <f t="shared" si="638"/>
        <v>-0.15074875333706975</v>
      </c>
      <c r="AU932" s="34">
        <f t="shared" si="639"/>
        <v>0.77875960417481949</v>
      </c>
      <c r="AV932" s="34">
        <f t="shared" si="640"/>
        <v>-3.1870596481894622E-2</v>
      </c>
      <c r="AW932" s="34">
        <f t="shared" si="641"/>
        <v>-0.11216997539479284</v>
      </c>
      <c r="AX932" s="34">
        <f t="shared" si="642"/>
        <v>-0.20200785050292994</v>
      </c>
      <c r="AY932" s="34">
        <f t="shared" si="643"/>
        <v>1.6135522239725799</v>
      </c>
      <c r="AZ932" s="34" t="str">
        <f t="shared" si="644"/>
        <v/>
      </c>
      <c r="BA932" s="34">
        <f t="shared" si="645"/>
        <v>-1.4257444204735936</v>
      </c>
      <c r="BB932" s="34">
        <f t="shared" si="646"/>
        <v>-0.55472935598917683</v>
      </c>
      <c r="BC932" s="34">
        <f t="shared" si="647"/>
        <v>-1.4777200967809674</v>
      </c>
      <c r="BD932" s="34">
        <f t="shared" si="648"/>
        <v>-0.35089759181834335</v>
      </c>
      <c r="BE932" s="34" t="str">
        <f t="shared" si="649"/>
        <v/>
      </c>
      <c r="BF932" s="34">
        <f t="shared" si="650"/>
        <v>3.9861602244930614</v>
      </c>
      <c r="BG932" s="34">
        <f t="shared" si="651"/>
        <v>-0.258133953880894</v>
      </c>
      <c r="BH932" s="34">
        <f t="shared" si="652"/>
        <v>-0.11506432621005545</v>
      </c>
      <c r="BI932" s="19">
        <f t="shared" si="659"/>
        <v>-0.71112043949732973</v>
      </c>
      <c r="BJ932" s="19">
        <f t="shared" si="660"/>
        <v>-0.25647753025378295</v>
      </c>
      <c r="BK932" s="19">
        <f t="shared" si="661"/>
        <v>-1.2645502744567045</v>
      </c>
      <c r="BL932" s="19">
        <f t="shared" si="662"/>
        <v>-0.75338357331239159</v>
      </c>
      <c r="BM932" s="19">
        <f t="shared" si="663"/>
        <v>-8.967913133435057E-2</v>
      </c>
      <c r="BN932" s="19">
        <f t="shared" si="664"/>
        <v>-0.69394449488480403</v>
      </c>
      <c r="BO932" s="19">
        <f t="shared" si="665"/>
        <v>-0.71918441623426177</v>
      </c>
      <c r="BP932" s="19">
        <f t="shared" si="666"/>
        <v>-0.77901312189532168</v>
      </c>
      <c r="BQ932" s="19">
        <f t="shared" si="667"/>
        <v>1.4145646850593092</v>
      </c>
      <c r="BR932" s="19">
        <f t="shared" si="668"/>
        <v>-2.0004106534251184E-4</v>
      </c>
      <c r="BS932" s="19">
        <f t="shared" si="669"/>
        <v>4.7489834824936995E-2</v>
      </c>
      <c r="BT932" s="19">
        <f>IF(AND('[1]Ponderación por derecho'!$B$13&lt;&gt;1,'[1]Ponderación por derecho'!$B$13&lt;&gt;0),"Error ponderación",IFERROR(IF(SUM($BI$1126:$BS$1126)=0,0,SUMPRODUCT($BI$1126:$BS$1126,BI932:BS932)),""))</f>
        <v>-0.61907106263332867</v>
      </c>
      <c r="BU932" s="34">
        <f t="shared" si="670"/>
        <v>-0.62030251162706307</v>
      </c>
      <c r="BV932" s="16">
        <f t="shared" si="671"/>
        <v>0</v>
      </c>
      <c r="BW932" s="34">
        <f t="shared" si="653"/>
        <v>-0.61761204916665013</v>
      </c>
      <c r="BX932" s="34">
        <f t="shared" si="654"/>
        <v>-3.2620839930846364E-2</v>
      </c>
      <c r="BY932" s="34">
        <f t="shared" si="672"/>
        <v>-1.3062317104792276</v>
      </c>
      <c r="BZ932" s="34">
        <f t="shared" si="673"/>
        <v>0.65215486652557475</v>
      </c>
      <c r="CA932" s="19">
        <f t="shared" si="655"/>
        <v>0.49476420394801507</v>
      </c>
      <c r="CB932" s="16"/>
      <c r="CC932" s="5">
        <f t="shared" si="656"/>
        <v>68867</v>
      </c>
      <c r="CD932" s="6">
        <f t="shared" si="657"/>
        <v>8.6283371556379448E-6</v>
      </c>
      <c r="CE932" s="19">
        <f t="shared" si="674"/>
        <v>0.63842370560744111</v>
      </c>
      <c r="CF932" s="4">
        <f t="shared" si="658"/>
        <v>5.5085349801327454E-6</v>
      </c>
      <c r="CG932" s="3">
        <f>IF('Ponderación por derecho'!$D$20="Error ponderación","",CF932/$CF$1127)</f>
        <v>3.7007255375314841E-6</v>
      </c>
      <c r="CH932" s="39"/>
    </row>
    <row r="933" spans="1:86" ht="18.95" customHeight="1">
      <c r="A933" s="7">
        <v>68872</v>
      </c>
      <c r="B933" s="7" t="s">
        <v>199</v>
      </c>
      <c r="C933" s="7" t="s">
        <v>56</v>
      </c>
      <c r="D933" s="5">
        <v>0</v>
      </c>
      <c r="E933" s="5">
        <v>66</v>
      </c>
      <c r="F933" s="5">
        <v>50.382579999999997</v>
      </c>
      <c r="G933" s="5">
        <v>52.759010000000004</v>
      </c>
      <c r="H933" s="5">
        <v>63.682429999999997</v>
      </c>
      <c r="I933" s="5">
        <v>11.96509</v>
      </c>
      <c r="J933" s="5">
        <v>13.56982</v>
      </c>
      <c r="K933" s="85"/>
      <c r="L933" s="85">
        <v>8.2726999999999992E-3</v>
      </c>
      <c r="M933" s="85">
        <v>2.2463E-2</v>
      </c>
      <c r="N933" s="85">
        <v>0</v>
      </c>
      <c r="O933" s="85">
        <v>2.8234000000000002E-3</v>
      </c>
      <c r="P933" s="85">
        <v>1.8388499999999999E-2</v>
      </c>
      <c r="Q933" s="85">
        <v>3.5589999999999998E-4</v>
      </c>
      <c r="R933" s="85">
        <v>4.6906999999999999E-3</v>
      </c>
      <c r="S933" s="85">
        <v>2.0427000000000002E-3</v>
      </c>
      <c r="T933" s="5"/>
      <c r="U933" s="5">
        <v>7.9365099999999994E-2</v>
      </c>
      <c r="V933" s="5">
        <v>0.76190480000000005</v>
      </c>
      <c r="W933" s="5">
        <v>0.61904760000000003</v>
      </c>
      <c r="X933" s="5">
        <v>0.6984127</v>
      </c>
      <c r="Y933" s="5">
        <v>0.92063490000000003</v>
      </c>
      <c r="Z933" s="5">
        <v>0.29411759999999998</v>
      </c>
      <c r="AA933" s="5">
        <v>0</v>
      </c>
      <c r="AB933" s="5">
        <v>0</v>
      </c>
      <c r="AC933" s="5">
        <v>0.55710000000000004</v>
      </c>
      <c r="AD933" s="40">
        <v>698469.69696969702</v>
      </c>
      <c r="AE933" s="19">
        <v>0.65943399999999996</v>
      </c>
      <c r="AF933" s="5">
        <v>0</v>
      </c>
      <c r="AG933" s="5">
        <v>0</v>
      </c>
      <c r="AH933" s="32">
        <v>0</v>
      </c>
      <c r="AI933" s="32">
        <v>0</v>
      </c>
      <c r="AJ933" s="32">
        <v>0</v>
      </c>
      <c r="AK933" s="16"/>
      <c r="AL933" s="34">
        <f t="shared" si="630"/>
        <v>-1.1643211073194193</v>
      </c>
      <c r="AM933" s="34">
        <f t="shared" si="631"/>
        <v>-0.34754789690450888</v>
      </c>
      <c r="AN933" s="34">
        <f t="shared" si="632"/>
        <v>-1.2895345770847912</v>
      </c>
      <c r="AO933" s="34">
        <f t="shared" si="633"/>
        <v>-0.69043340820983723</v>
      </c>
      <c r="AP933" s="34">
        <f t="shared" si="634"/>
        <v>-0.8518292751062152</v>
      </c>
      <c r="AQ933" s="34" t="str">
        <f t="shared" si="635"/>
        <v/>
      </c>
      <c r="AR933" s="34">
        <f t="shared" si="636"/>
        <v>-0.31959255485526911</v>
      </c>
      <c r="AS933" s="34">
        <f t="shared" si="637"/>
        <v>-0.61040734733102942</v>
      </c>
      <c r="AT933" s="34">
        <f t="shared" si="638"/>
        <v>-0.15074875333706975</v>
      </c>
      <c r="AU933" s="34">
        <f t="shared" si="639"/>
        <v>-0.35820210796790863</v>
      </c>
      <c r="AV933" s="34">
        <f t="shared" si="640"/>
        <v>-0.2035802050072828</v>
      </c>
      <c r="AW933" s="34">
        <f t="shared" si="641"/>
        <v>-0.40168044304335809</v>
      </c>
      <c r="AX933" s="34">
        <f t="shared" si="642"/>
        <v>-5.2207961326113488E-2</v>
      </c>
      <c r="AY933" s="34">
        <f t="shared" si="643"/>
        <v>-0.1308044625577543</v>
      </c>
      <c r="AZ933" s="34" t="str">
        <f t="shared" si="644"/>
        <v/>
      </c>
      <c r="BA933" s="34">
        <f t="shared" si="645"/>
        <v>-1.1994241371088989</v>
      </c>
      <c r="BB933" s="34">
        <f t="shared" si="646"/>
        <v>-0.94407867787764765</v>
      </c>
      <c r="BC933" s="34">
        <f t="shared" si="647"/>
        <v>-0.14828499168577522</v>
      </c>
      <c r="BD933" s="34">
        <f t="shared" si="648"/>
        <v>-1.3020373191289494</v>
      </c>
      <c r="BE933" s="34">
        <f t="shared" si="649"/>
        <v>0.89978650580107478</v>
      </c>
      <c r="BF933" s="34">
        <f t="shared" si="650"/>
        <v>1.9263809432616936</v>
      </c>
      <c r="BG933" s="34">
        <f t="shared" si="651"/>
        <v>-0.258133953880894</v>
      </c>
      <c r="BH933" s="34">
        <f t="shared" si="652"/>
        <v>-0.11506432621005545</v>
      </c>
      <c r="BI933" s="19">
        <f t="shared" si="659"/>
        <v>-1.2444793570968451</v>
      </c>
      <c r="BJ933" s="19">
        <f t="shared" si="660"/>
        <v>-0.53707304321247518</v>
      </c>
      <c r="BK933" s="19">
        <f t="shared" si="661"/>
        <v>-0.64100448211207461</v>
      </c>
      <c r="BL933" s="19">
        <f t="shared" si="662"/>
        <v>-0.6575349303282445</v>
      </c>
      <c r="BM933" s="19">
        <f t="shared" si="663"/>
        <v>-0.83735623406769111</v>
      </c>
      <c r="BN933" s="19">
        <f t="shared" si="664"/>
        <v>-0.15603826884187577</v>
      </c>
      <c r="BO933" s="19">
        <f t="shared" si="665"/>
        <v>-0.54605692562659769</v>
      </c>
      <c r="BP933" s="19">
        <f t="shared" si="666"/>
        <v>-0.60826453432276639</v>
      </c>
      <c r="BQ933" s="19">
        <f t="shared" si="667"/>
        <v>0.21041845779484003</v>
      </c>
      <c r="BR933" s="19">
        <f t="shared" si="668"/>
        <v>-0.51775317458602255</v>
      </c>
      <c r="BS933" s="19">
        <f t="shared" si="669"/>
        <v>-0.47006329869574298</v>
      </c>
      <c r="BT933" s="19">
        <f>IF(AND('[1]Ponderación por derecho'!$B$13&lt;&gt;1,'[1]Ponderación por derecho'!$B$13&lt;&gt;0),"Error ponderación",IFERROR(IF(SUM($BI$1126:$BS$1126)=0,0,SUMPRODUCT($BI$1126:$BS$1126,BI933:BS933)),""))</f>
        <v>-0.42725455210835661</v>
      </c>
      <c r="BU933" s="34">
        <f t="shared" si="670"/>
        <v>-0.4265032490628422</v>
      </c>
      <c r="BV933" s="16">
        <f t="shared" si="671"/>
        <v>0</v>
      </c>
      <c r="BW933" s="34">
        <f t="shared" si="653"/>
        <v>0.64752763279815795</v>
      </c>
      <c r="BX933" s="34">
        <f t="shared" si="654"/>
        <v>-1.0225423942287981E-2</v>
      </c>
      <c r="BY933" s="34">
        <f t="shared" si="672"/>
        <v>-4.3565900771799115E-2</v>
      </c>
      <c r="BZ933" s="34">
        <f t="shared" si="673"/>
        <v>-0.19791210269469028</v>
      </c>
      <c r="CA933" s="19">
        <f t="shared" si="655"/>
        <v>-0.15135736929851284</v>
      </c>
      <c r="CB933" s="16"/>
      <c r="CC933" s="5">
        <f t="shared" si="656"/>
        <v>68872</v>
      </c>
      <c r="CD933" s="6">
        <f t="shared" si="657"/>
        <v>9.6520381741034641E-6</v>
      </c>
      <c r="CE933" s="19">
        <f t="shared" si="674"/>
        <v>0.53221451539287079</v>
      </c>
      <c r="CF933" s="4">
        <f t="shared" si="658"/>
        <v>5.1369548193839649E-6</v>
      </c>
      <c r="CG933" s="3">
        <f>IF('Ponderación por derecho'!$D$20="Error ponderación","",CF933/$CF$1127)</f>
        <v>3.4510917973296695E-6</v>
      </c>
      <c r="CH933" s="39"/>
    </row>
    <row r="934" spans="1:86" ht="18.95" customHeight="1">
      <c r="A934" s="7">
        <v>68895</v>
      </c>
      <c r="B934" s="7" t="s">
        <v>199</v>
      </c>
      <c r="C934" s="7" t="s">
        <v>198</v>
      </c>
      <c r="D934" s="5">
        <v>0</v>
      </c>
      <c r="E934" s="5">
        <v>481</v>
      </c>
      <c r="F934" s="5">
        <v>58.544939999999997</v>
      </c>
      <c r="G934" s="5">
        <v>49.387369999999997</v>
      </c>
      <c r="H934" s="5">
        <v>65.412369999999996</v>
      </c>
      <c r="I934" s="5">
        <v>21.20655</v>
      </c>
      <c r="J934" s="5">
        <v>12.446999999999999</v>
      </c>
      <c r="K934" s="85"/>
      <c r="L934" s="85">
        <v>4.2411999999999997E-3</v>
      </c>
      <c r="M934" s="85">
        <v>5.1263200000000002E-2</v>
      </c>
      <c r="N934" s="85">
        <v>0</v>
      </c>
      <c r="O934" s="85">
        <v>1.2919399999999999E-2</v>
      </c>
      <c r="P934" s="85">
        <v>1.2068799999999999E-2</v>
      </c>
      <c r="Q934" s="85">
        <v>7.8129999999999996E-4</v>
      </c>
      <c r="R934" s="85">
        <v>0</v>
      </c>
      <c r="S934" s="85">
        <v>1.29277E-2</v>
      </c>
      <c r="T934" s="5">
        <v>0.98507460000000002</v>
      </c>
      <c r="U934" s="5">
        <v>0.15820899999999999</v>
      </c>
      <c r="V934" s="5">
        <v>0.83283580000000001</v>
      </c>
      <c r="W934" s="5">
        <v>0.74925370000000002</v>
      </c>
      <c r="X934" s="5">
        <v>0.66865669999999999</v>
      </c>
      <c r="Y934" s="5">
        <v>0.91343280000000004</v>
      </c>
      <c r="Z934" s="5">
        <v>4.1666700000000001E-2</v>
      </c>
      <c r="AA934" s="5">
        <v>5.1975099999999998E-3</v>
      </c>
      <c r="AB934" s="5">
        <v>4.1580000000000002E-3</v>
      </c>
      <c r="AC934" s="5">
        <v>0.50370000000000004</v>
      </c>
      <c r="AD934" s="40">
        <v>470501.03950103949</v>
      </c>
      <c r="AE934" s="19">
        <v>0.3056604</v>
      </c>
      <c r="AF934" s="5">
        <v>0</v>
      </c>
      <c r="AG934" s="5">
        <v>0</v>
      </c>
      <c r="AH934" s="32">
        <v>0</v>
      </c>
      <c r="AI934" s="32">
        <v>0</v>
      </c>
      <c r="AJ934" s="32">
        <v>0</v>
      </c>
      <c r="AK934" s="16"/>
      <c r="AL934" s="34">
        <f t="shared" si="630"/>
        <v>-0.66606699742276176</v>
      </c>
      <c r="AM934" s="34">
        <f t="shared" si="631"/>
        <v>-0.68623223482390305</v>
      </c>
      <c r="AN934" s="34">
        <f t="shared" si="632"/>
        <v>-1.0815201592632089</v>
      </c>
      <c r="AO934" s="34">
        <f t="shared" si="633"/>
        <v>0.13441754473442927</v>
      </c>
      <c r="AP934" s="34">
        <f t="shared" si="634"/>
        <v>-0.93663571181091854</v>
      </c>
      <c r="AQ934" s="34" t="str">
        <f t="shared" si="635"/>
        <v/>
      </c>
      <c r="AR934" s="34">
        <f t="shared" si="636"/>
        <v>-0.46068530991896173</v>
      </c>
      <c r="AS934" s="34">
        <f t="shared" si="637"/>
        <v>-0.16230097253938039</v>
      </c>
      <c r="AT934" s="34">
        <f t="shared" si="638"/>
        <v>-0.15074875333706975</v>
      </c>
      <c r="AU934" s="34">
        <f t="shared" si="639"/>
        <v>-0.10171974758946749</v>
      </c>
      <c r="AV934" s="34">
        <f t="shared" si="640"/>
        <v>-0.3565910923448315</v>
      </c>
      <c r="AW934" s="34">
        <f t="shared" si="641"/>
        <v>-0.38976283503320724</v>
      </c>
      <c r="AX934" s="34">
        <f t="shared" si="642"/>
        <v>-0.20200785050292994</v>
      </c>
      <c r="AY934" s="34">
        <f t="shared" si="643"/>
        <v>0.29181598751931836</v>
      </c>
      <c r="AZ934" s="34">
        <f t="shared" si="644"/>
        <v>0.74846049355545119</v>
      </c>
      <c r="BA934" s="34">
        <f t="shared" si="645"/>
        <v>-0.44997648849898786</v>
      </c>
      <c r="BB934" s="34">
        <f t="shared" si="646"/>
        <v>0.79579007729599693</v>
      </c>
      <c r="BC934" s="34">
        <f t="shared" si="647"/>
        <v>1.3057599469567092</v>
      </c>
      <c r="BD934" s="34">
        <f t="shared" si="648"/>
        <v>-1.6586438593570145</v>
      </c>
      <c r="BE934" s="34">
        <f t="shared" si="649"/>
        <v>0.78966567306927105</v>
      </c>
      <c r="BF934" s="34">
        <f t="shared" si="650"/>
        <v>-0.599299412845539</v>
      </c>
      <c r="BG934" s="34">
        <f t="shared" si="651"/>
        <v>0.14814529864939766</v>
      </c>
      <c r="BH934" s="34">
        <f t="shared" si="652"/>
        <v>-1.1417451270975121E-2</v>
      </c>
      <c r="BI934" s="19">
        <f t="shared" si="659"/>
        <v>-0.76574832388109837</v>
      </c>
      <c r="BJ934" s="19">
        <f t="shared" si="660"/>
        <v>-0.11704248914895594</v>
      </c>
      <c r="BK934" s="19">
        <f t="shared" si="661"/>
        <v>0.15913065899818901</v>
      </c>
      <c r="BL934" s="19">
        <f t="shared" si="662"/>
        <v>-0.40840787537991574</v>
      </c>
      <c r="BM934" s="19">
        <f t="shared" si="663"/>
        <v>-0.89899977291913347</v>
      </c>
      <c r="BN934" s="19">
        <f t="shared" si="664"/>
        <v>-7.7664138899440724E-2</v>
      </c>
      <c r="BO934" s="19">
        <f t="shared" si="665"/>
        <v>0.16437173441889108</v>
      </c>
      <c r="BP934" s="19">
        <f t="shared" si="666"/>
        <v>-0.43403742396284584</v>
      </c>
      <c r="BQ934" s="19">
        <f t="shared" si="667"/>
        <v>-0.32451680758299412</v>
      </c>
      <c r="BR934" s="19">
        <f t="shared" si="668"/>
        <v>-7.5368570418015257E-2</v>
      </c>
      <c r="BS934" s="19">
        <f t="shared" si="669"/>
        <v>-0.12855615372480617</v>
      </c>
      <c r="BT934" s="19">
        <f>IF(AND('[1]Ponderación por derecho'!$B$13&lt;&gt;1,'[1]Ponderación por derecho'!$B$13&lt;&gt;0),"Error ponderación",IFERROR(IF(SUM($BI$1126:$BS$1126)=0,0,SUMPRODUCT($BI$1126:$BS$1126,BI934:BS934)),""))</f>
        <v>3.547812770982213E-2</v>
      </c>
      <c r="BU934" s="34">
        <f t="shared" si="670"/>
        <v>4.1012565231224596E-2</v>
      </c>
      <c r="BV934" s="16">
        <f t="shared" si="671"/>
        <v>0</v>
      </c>
      <c r="BW934" s="34">
        <f t="shared" si="653"/>
        <v>-0.12545244748697623</v>
      </c>
      <c r="BX934" s="34">
        <f t="shared" si="654"/>
        <v>-2.3060458115006972E-2</v>
      </c>
      <c r="BY934" s="34">
        <f t="shared" si="672"/>
        <v>-1.5049846161078779</v>
      </c>
      <c r="BZ934" s="34">
        <f t="shared" si="673"/>
        <v>0.55116584056995366</v>
      </c>
      <c r="CA934" s="19">
        <f t="shared" si="655"/>
        <v>0.41800414774805139</v>
      </c>
      <c r="CB934" s="16"/>
      <c r="CC934" s="5">
        <f t="shared" si="656"/>
        <v>68895</v>
      </c>
      <c r="CD934" s="6">
        <f t="shared" si="657"/>
        <v>7.034288426884494E-5</v>
      </c>
      <c r="CE934" s="19">
        <f t="shared" si="674"/>
        <v>1.4270012138062644</v>
      </c>
      <c r="CF934" s="4">
        <f t="shared" si="658"/>
        <v>1.0037938123427532E-4</v>
      </c>
      <c r="CG934" s="3">
        <f>IF('Ponderación por derecho'!$D$20="Error ponderación","",CF934/$CF$1127)</f>
        <v>6.7436540008381581E-5</v>
      </c>
      <c r="CH934" s="39"/>
    </row>
    <row r="935" spans="1:86" ht="18.95" customHeight="1">
      <c r="A935" s="7">
        <v>70001</v>
      </c>
      <c r="B935" s="7" t="s">
        <v>175</v>
      </c>
      <c r="C935" s="7" t="s">
        <v>197</v>
      </c>
      <c r="D935" s="5">
        <v>1</v>
      </c>
      <c r="E935" s="5">
        <v>103888</v>
      </c>
      <c r="F935" s="5">
        <v>54.525060000000003</v>
      </c>
      <c r="G935" s="5">
        <v>41.842640000000003</v>
      </c>
      <c r="H935" s="5">
        <v>71.603859999999997</v>
      </c>
      <c r="I935" s="5">
        <v>17.681930000000001</v>
      </c>
      <c r="J935" s="5">
        <v>20.534300000000002</v>
      </c>
      <c r="K935" s="85">
        <v>2.4635999999999998E-3</v>
      </c>
      <c r="L935" s="85">
        <v>9.4792000000000001E-3</v>
      </c>
      <c r="M935" s="85">
        <v>8.8783200000000007E-2</v>
      </c>
      <c r="N935" s="85">
        <v>7.9300000000000003E-5</v>
      </c>
      <c r="O935" s="85">
        <v>1.5277999999999999E-3</v>
      </c>
      <c r="P935" s="85">
        <v>1.9756699999999999E-2</v>
      </c>
      <c r="Q935" s="85">
        <v>1.8890000000000001E-4</v>
      </c>
      <c r="R935" s="85">
        <v>9.7100000000000002E-5</v>
      </c>
      <c r="S935" s="85">
        <v>1.73E-5</v>
      </c>
      <c r="T935" s="5">
        <v>0.85182610000000003</v>
      </c>
      <c r="U935" s="5">
        <v>0.31624839999999999</v>
      </c>
      <c r="V935" s="5">
        <v>0.84437549999999995</v>
      </c>
      <c r="W935" s="5">
        <v>0.68987949999999998</v>
      </c>
      <c r="X935" s="5">
        <v>0.85131469999999998</v>
      </c>
      <c r="Y935" s="5">
        <v>0.83214589999999999</v>
      </c>
      <c r="Z935" s="5">
        <v>1.9085999999999999E-2</v>
      </c>
      <c r="AA935" s="5">
        <v>3.8500000000000001E-5</v>
      </c>
      <c r="AB935" s="5">
        <v>1.0588E-4</v>
      </c>
      <c r="AC935" s="5">
        <v>0.57969999999999999</v>
      </c>
      <c r="AD935" s="40">
        <v>5552.7346758047124</v>
      </c>
      <c r="AE935" s="19">
        <v>0.84811320000000001</v>
      </c>
      <c r="AF935" s="5">
        <v>1</v>
      </c>
      <c r="AG935" s="5">
        <v>1</v>
      </c>
      <c r="AH935" s="32">
        <v>1</v>
      </c>
      <c r="AI935" s="32">
        <v>0</v>
      </c>
      <c r="AJ935" s="32">
        <v>0</v>
      </c>
      <c r="AK935" s="16"/>
      <c r="AL935" s="34">
        <f t="shared" si="630"/>
        <v>-0.91145212271635001</v>
      </c>
      <c r="AM935" s="34">
        <f t="shared" si="631"/>
        <v>-1.4441073000238009</v>
      </c>
      <c r="AN935" s="34">
        <f t="shared" si="632"/>
        <v>-0.3370323806129949</v>
      </c>
      <c r="AO935" s="34">
        <f t="shared" si="633"/>
        <v>-0.18017410699229136</v>
      </c>
      <c r="AP935" s="34">
        <f t="shared" si="634"/>
        <v>-0.32580308007836412</v>
      </c>
      <c r="AQ935" s="34">
        <f t="shared" si="635"/>
        <v>-0.32321256482793442</v>
      </c>
      <c r="AR935" s="34">
        <f t="shared" si="636"/>
        <v>-0.27736797120542533</v>
      </c>
      <c r="AS935" s="34">
        <f t="shared" si="637"/>
        <v>0.42147800059909335</v>
      </c>
      <c r="AT935" s="34">
        <f t="shared" si="638"/>
        <v>-0.14892914502327875</v>
      </c>
      <c r="AU935" s="34">
        <f t="shared" si="639"/>
        <v>-0.39111598931758262</v>
      </c>
      <c r="AV935" s="34">
        <f t="shared" si="640"/>
        <v>-0.17045371228528108</v>
      </c>
      <c r="AW935" s="34">
        <f t="shared" si="641"/>
        <v>-0.40635895864677879</v>
      </c>
      <c r="AX935" s="34">
        <f t="shared" si="642"/>
        <v>-0.19890691263884377</v>
      </c>
      <c r="AY935" s="34">
        <f t="shared" si="643"/>
        <v>-0.20944253877145236</v>
      </c>
      <c r="AZ935" s="34">
        <f t="shared" si="644"/>
        <v>-1.5663805471902565</v>
      </c>
      <c r="BA935" s="34">
        <f t="shared" si="645"/>
        <v>1.0522609289514575</v>
      </c>
      <c r="BB935" s="34">
        <f t="shared" si="646"/>
        <v>1.0788477456508374</v>
      </c>
      <c r="BC935" s="34">
        <f t="shared" si="647"/>
        <v>0.64271301600687913</v>
      </c>
      <c r="BD935" s="34">
        <f t="shared" si="648"/>
        <v>0.53039490341277651</v>
      </c>
      <c r="BE935" s="34">
        <f t="shared" si="649"/>
        <v>-0.45321919636976504</v>
      </c>
      <c r="BF935" s="34">
        <f t="shared" si="650"/>
        <v>-0.82521118585625342</v>
      </c>
      <c r="BG935" s="34">
        <f t="shared" si="651"/>
        <v>-0.25512448372645152</v>
      </c>
      <c r="BH935" s="34">
        <f t="shared" si="652"/>
        <v>-0.11242504503676304</v>
      </c>
      <c r="BI935" s="19">
        <f t="shared" si="659"/>
        <v>0.13067199450350939</v>
      </c>
      <c r="BJ935" s="19">
        <f t="shared" si="660"/>
        <v>-0.21420917519279628</v>
      </c>
      <c r="BK935" s="19">
        <f t="shared" si="661"/>
        <v>5.0912964629874158E-2</v>
      </c>
      <c r="BL935" s="19">
        <f t="shared" si="662"/>
        <v>-0.53019063386981435</v>
      </c>
      <c r="BM935" s="19">
        <f t="shared" si="663"/>
        <v>-6.2174721994390079E-2</v>
      </c>
      <c r="BN935" s="19">
        <f t="shared" si="664"/>
        <v>-0.51170834379046537</v>
      </c>
      <c r="BO935" s="19">
        <f t="shared" si="665"/>
        <v>-0.71763787094310894</v>
      </c>
      <c r="BP935" s="19">
        <f t="shared" si="666"/>
        <v>-0.55517951767759688</v>
      </c>
      <c r="BQ935" s="19">
        <f t="shared" si="667"/>
        <v>-0.64870194911468526</v>
      </c>
      <c r="BR935" s="19">
        <f t="shared" si="668"/>
        <v>-0.45867304840475126</v>
      </c>
      <c r="BS935" s="19">
        <f t="shared" si="669"/>
        <v>-0.4111065688415218</v>
      </c>
      <c r="BT935" s="19">
        <f>IF(AND('[1]Ponderación por derecho'!$B$13&lt;&gt;1,'[1]Ponderación por derecho'!$B$13&lt;&gt;0),"Error ponderación",IFERROR(IF(SUM($BI$1126:$BS$1126)=0,0,SUMPRODUCT($BI$1126:$BS$1126,BI935:BS935)),""))</f>
        <v>-0.55517327364725333</v>
      </c>
      <c r="BU935" s="34">
        <f t="shared" si="670"/>
        <v>-0.55574422959443559</v>
      </c>
      <c r="BV935" s="16">
        <f t="shared" si="671"/>
        <v>0</v>
      </c>
      <c r="BW935" s="34">
        <f t="shared" si="653"/>
        <v>0.9746690150911167</v>
      </c>
      <c r="BX935" s="34">
        <f t="shared" si="654"/>
        <v>-4.9237860952939277E-2</v>
      </c>
      <c r="BY935" s="34">
        <f t="shared" si="672"/>
        <v>0.73585719375712888</v>
      </c>
      <c r="BZ935" s="34">
        <f t="shared" si="673"/>
        <v>-0.5537627826317687</v>
      </c>
      <c r="CA935" s="19">
        <f t="shared" si="655"/>
        <v>-0.42183347234330165</v>
      </c>
      <c r="CB935" s="16"/>
      <c r="CC935" s="5">
        <f t="shared" si="656"/>
        <v>70001</v>
      </c>
      <c r="CD935" s="6">
        <f t="shared" si="657"/>
        <v>1.5192893058049405E-2</v>
      </c>
      <c r="CE935" s="19">
        <f t="shared" si="674"/>
        <v>0.6812229066318688</v>
      </c>
      <c r="CF935" s="4">
        <f t="shared" si="658"/>
        <v>1.0349746769151557E-2</v>
      </c>
      <c r="CG935" s="3">
        <f>IF('Ponderación por derecho'!$D$20="Error ponderación","",CF935/$CF$1127)</f>
        <v>6.9531322418252377E-3</v>
      </c>
      <c r="CH935" s="39"/>
    </row>
    <row r="936" spans="1:86" ht="18.95" customHeight="1">
      <c r="A936" s="7">
        <v>70110</v>
      </c>
      <c r="B936" s="7" t="s">
        <v>175</v>
      </c>
      <c r="C936" s="7" t="s">
        <v>196</v>
      </c>
      <c r="D936" s="5">
        <v>0</v>
      </c>
      <c r="E936" s="5">
        <v>6120</v>
      </c>
      <c r="F936" s="5">
        <v>78.290809999999993</v>
      </c>
      <c r="G936" s="5">
        <v>58.09431</v>
      </c>
      <c r="H936" s="5">
        <v>81.915409999999994</v>
      </c>
      <c r="I936" s="5">
        <v>25.230920000000001</v>
      </c>
      <c r="J936" s="5">
        <v>25.901800000000001</v>
      </c>
      <c r="K936" s="85">
        <v>5.0397000000000003E-3</v>
      </c>
      <c r="L936" s="85">
        <v>1.02363E-2</v>
      </c>
      <c r="M936" s="85">
        <v>8.7062399999999998E-2</v>
      </c>
      <c r="N936" s="85">
        <v>8.2569999999999996E-4</v>
      </c>
      <c r="O936" s="85">
        <v>4.3673999999999996E-3</v>
      </c>
      <c r="P936" s="85">
        <v>1.3877E-2</v>
      </c>
      <c r="Q936" s="85">
        <v>3.2369999999999999E-3</v>
      </c>
      <c r="R936" s="85">
        <v>5.6199999999999997E-5</v>
      </c>
      <c r="S936" s="85">
        <v>0</v>
      </c>
      <c r="T936" s="5">
        <v>0.99509289999999995</v>
      </c>
      <c r="U936" s="5">
        <v>0.122974</v>
      </c>
      <c r="V936" s="5">
        <v>0.81085499999999999</v>
      </c>
      <c r="W936" s="5">
        <v>0.55003709999999995</v>
      </c>
      <c r="X936" s="5">
        <v>0.84193309999999999</v>
      </c>
      <c r="Y936" s="5">
        <v>0.72847580000000001</v>
      </c>
      <c r="Z936" s="5">
        <v>9.1390700000000005E-2</v>
      </c>
      <c r="AA936" s="5">
        <v>0</v>
      </c>
      <c r="AB936" s="5">
        <v>0</v>
      </c>
      <c r="AC936" s="5">
        <v>0.4672</v>
      </c>
      <c r="AD936" s="40">
        <v>3727.124183006536</v>
      </c>
      <c r="AE936" s="19">
        <v>0.84811320000000001</v>
      </c>
      <c r="AF936" s="5">
        <v>1</v>
      </c>
      <c r="AG936" s="5">
        <v>0</v>
      </c>
      <c r="AH936" s="32">
        <v>1</v>
      </c>
      <c r="AI936" s="32">
        <v>0</v>
      </c>
      <c r="AJ936" s="32">
        <v>0</v>
      </c>
      <c r="AK936" s="16"/>
      <c r="AL936" s="34">
        <f t="shared" si="630"/>
        <v>0.53927813327290886</v>
      </c>
      <c r="AM936" s="34">
        <f t="shared" si="631"/>
        <v>0.188387893423444</v>
      </c>
      <c r="AN936" s="34">
        <f t="shared" si="632"/>
        <v>0.90286673154588915</v>
      </c>
      <c r="AO936" s="34">
        <f t="shared" si="633"/>
        <v>0.49361462284766233</v>
      </c>
      <c r="AP936" s="34">
        <f t="shared" si="634"/>
        <v>7.9603440122999108E-2</v>
      </c>
      <c r="AQ936" s="34">
        <f t="shared" si="635"/>
        <v>-0.25033977241785799</v>
      </c>
      <c r="AR936" s="34">
        <f t="shared" si="636"/>
        <v>-0.2508713012665138</v>
      </c>
      <c r="AS936" s="34">
        <f t="shared" si="637"/>
        <v>0.39470383063702802</v>
      </c>
      <c r="AT936" s="34">
        <f t="shared" si="638"/>
        <v>-0.13180233991087509</v>
      </c>
      <c r="AU936" s="34">
        <f t="shared" si="639"/>
        <v>-0.31897778502572233</v>
      </c>
      <c r="AV936" s="34">
        <f t="shared" si="640"/>
        <v>-0.31281143722136745</v>
      </c>
      <c r="AW936" s="34">
        <f t="shared" si="641"/>
        <v>-0.32096624361212733</v>
      </c>
      <c r="AX936" s="34">
        <f t="shared" si="642"/>
        <v>-0.20021307493174928</v>
      </c>
      <c r="AY936" s="34">
        <f t="shared" si="643"/>
        <v>-0.21011422768154267</v>
      </c>
      <c r="AZ936" s="34">
        <f t="shared" si="644"/>
        <v>0.92250201746380711</v>
      </c>
      <c r="BA936" s="34">
        <f t="shared" si="645"/>
        <v>-0.78490142116683159</v>
      </c>
      <c r="BB936" s="34">
        <f t="shared" si="646"/>
        <v>0.25662233493058678</v>
      </c>
      <c r="BC936" s="34">
        <f t="shared" si="647"/>
        <v>-0.91894295808049331</v>
      </c>
      <c r="BD936" s="34">
        <f t="shared" si="648"/>
        <v>0.41796245557692457</v>
      </c>
      <c r="BE936" s="34">
        <f t="shared" si="649"/>
        <v>-2.0383454430741135</v>
      </c>
      <c r="BF936" s="34">
        <f t="shared" si="650"/>
        <v>-0.10182869665052414</v>
      </c>
      <c r="BG936" s="34">
        <f t="shared" si="651"/>
        <v>-0.258133953880894</v>
      </c>
      <c r="BH936" s="34">
        <f t="shared" si="652"/>
        <v>-0.11506432621005545</v>
      </c>
      <c r="BI936" s="19">
        <f t="shared" si="659"/>
        <v>-4.4124820679600142E-2</v>
      </c>
      <c r="BJ936" s="19">
        <f t="shared" si="660"/>
        <v>6.471297569583899E-2</v>
      </c>
      <c r="BK936" s="19">
        <f t="shared" si="661"/>
        <v>5.0130019431478727E-3</v>
      </c>
      <c r="BL936" s="19">
        <f t="shared" si="662"/>
        <v>0.20373789668101688</v>
      </c>
      <c r="BM936" s="19">
        <f t="shared" si="663"/>
        <v>5.9529370224733792E-2</v>
      </c>
      <c r="BN936" s="19">
        <f t="shared" si="664"/>
        <v>-0.60395958234085734</v>
      </c>
      <c r="BO936" s="19">
        <f t="shared" si="665"/>
        <v>0.36505013223311406</v>
      </c>
      <c r="BP936" s="19">
        <f t="shared" si="666"/>
        <v>0.16953252917057979</v>
      </c>
      <c r="BQ936" s="19">
        <f t="shared" si="667"/>
        <v>7.5778402980280699E-2</v>
      </c>
      <c r="BR936" s="19">
        <f t="shared" si="668"/>
        <v>2.3676650570157397E-2</v>
      </c>
      <c r="BS936" s="19">
        <f t="shared" si="669"/>
        <v>7.136652646043691E-2</v>
      </c>
      <c r="BT936" s="19">
        <f>IF(AND('[1]Ponderación por derecho'!$B$13&lt;&gt;1,'[1]Ponderación por derecho'!$B$13&lt;&gt;0),"Error ponderación",IFERROR(IF(SUM($BI$1126:$BS$1126)=0,0,SUMPRODUCT($BI$1126:$BS$1126,BI936:BS936)),""))</f>
        <v>1.4279786553467622E-2</v>
      </c>
      <c r="BU936" s="34">
        <f t="shared" si="670"/>
        <v>1.9595102926010591E-2</v>
      </c>
      <c r="BV936" s="16">
        <f t="shared" si="671"/>
        <v>0</v>
      </c>
      <c r="BW936" s="34">
        <f t="shared" si="653"/>
        <v>-0.6538002551725085</v>
      </c>
      <c r="BX936" s="34">
        <f t="shared" si="654"/>
        <v>-4.9340646016997308E-2</v>
      </c>
      <c r="BY936" s="34">
        <f t="shared" si="672"/>
        <v>0.73585719375712888</v>
      </c>
      <c r="BZ936" s="34">
        <f t="shared" si="673"/>
        <v>-1.0905430855874365E-2</v>
      </c>
      <c r="CA936" s="19">
        <f t="shared" si="655"/>
        <v>-9.2167505106484846E-3</v>
      </c>
      <c r="CB936" s="16"/>
      <c r="CC936" s="5">
        <f t="shared" si="656"/>
        <v>70110</v>
      </c>
      <c r="CD936" s="6">
        <f t="shared" si="657"/>
        <v>8.9500717614413949E-4</v>
      </c>
      <c r="CE936" s="19">
        <f t="shared" si="674"/>
        <v>1.7055382463376463</v>
      </c>
      <c r="CF936" s="4">
        <f t="shared" si="658"/>
        <v>1.5264689696604845E-3</v>
      </c>
      <c r="CG936" s="3">
        <f>IF('Ponderación por derecho'!$D$20="Error ponderación","",CF936/$CF$1127)</f>
        <v>1.0255072752820744E-3</v>
      </c>
      <c r="CH936" s="39"/>
    </row>
    <row r="937" spans="1:86" ht="18.95" customHeight="1">
      <c r="A937" s="7">
        <v>70124</v>
      </c>
      <c r="B937" s="7" t="s">
        <v>175</v>
      </c>
      <c r="C937" s="7" t="s">
        <v>195</v>
      </c>
      <c r="D937" s="5">
        <v>0</v>
      </c>
      <c r="E937" s="5">
        <v>1419</v>
      </c>
      <c r="F937" s="5">
        <v>87.711590000000001</v>
      </c>
      <c r="G937" s="5">
        <v>72.37688</v>
      </c>
      <c r="H937" s="5">
        <v>81.56317</v>
      </c>
      <c r="I937" s="5">
        <v>37.216270000000002</v>
      </c>
      <c r="J937" s="5">
        <v>42.817990000000002</v>
      </c>
      <c r="K937" s="85"/>
      <c r="L937" s="85">
        <v>6.0929000000000001E-3</v>
      </c>
      <c r="M937" s="85"/>
      <c r="N937" s="85"/>
      <c r="O937" s="85">
        <v>2.7970999999999998E-3</v>
      </c>
      <c r="P937" s="85">
        <v>1.7820699999999998E-2</v>
      </c>
      <c r="Q937" s="85">
        <v>4.5626E-3</v>
      </c>
      <c r="R937" s="85">
        <v>3.2983000000000001E-3</v>
      </c>
      <c r="S937" s="85">
        <v>0</v>
      </c>
      <c r="T937" s="5">
        <v>0.98217580000000004</v>
      </c>
      <c r="U937" s="5">
        <v>8.4204100000000004E-2</v>
      </c>
      <c r="V937" s="5">
        <v>0.7111248</v>
      </c>
      <c r="W937" s="5">
        <v>0.65580819999999995</v>
      </c>
      <c r="X937" s="5">
        <v>0.88813770000000003</v>
      </c>
      <c r="Y937" s="5">
        <v>0.80577750000000004</v>
      </c>
      <c r="Z937" s="5">
        <v>3.0927799999999998E-2</v>
      </c>
      <c r="AA937" s="5">
        <v>0</v>
      </c>
      <c r="AB937" s="5">
        <v>0</v>
      </c>
      <c r="AC937" s="5">
        <v>0.57030000000000003</v>
      </c>
      <c r="AD937" s="40">
        <v>0</v>
      </c>
      <c r="AE937" s="19">
        <v>0.65943399999999996</v>
      </c>
      <c r="AF937" s="5">
        <v>0</v>
      </c>
      <c r="AG937" s="5">
        <v>0</v>
      </c>
      <c r="AH937" s="32">
        <v>1</v>
      </c>
      <c r="AI937" s="32">
        <v>0</v>
      </c>
      <c r="AJ937" s="32">
        <v>1</v>
      </c>
      <c r="AK937" s="16"/>
      <c r="AL937" s="34">
        <f t="shared" si="630"/>
        <v>1.1143498470214128</v>
      </c>
      <c r="AM937" s="34">
        <f t="shared" si="631"/>
        <v>1.6230851814605394</v>
      </c>
      <c r="AN937" s="34">
        <f t="shared" si="632"/>
        <v>0.86051208425553616</v>
      </c>
      <c r="AO937" s="34">
        <f t="shared" si="633"/>
        <v>1.5633727962175157</v>
      </c>
      <c r="AP937" s="34">
        <f t="shared" si="634"/>
        <v>1.3572808920028498</v>
      </c>
      <c r="AQ937" s="34" t="str">
        <f t="shared" si="635"/>
        <v/>
      </c>
      <c r="AR937" s="34">
        <f t="shared" si="636"/>
        <v>-0.39588028584567891</v>
      </c>
      <c r="AS937" s="34" t="str">
        <f t="shared" si="637"/>
        <v/>
      </c>
      <c r="AT937" s="34" t="str">
        <f t="shared" si="638"/>
        <v/>
      </c>
      <c r="AU937" s="34">
        <f t="shared" si="639"/>
        <v>-0.35887024248434612</v>
      </c>
      <c r="AV937" s="34">
        <f t="shared" si="640"/>
        <v>-0.21732762685171531</v>
      </c>
      <c r="AW937" s="34">
        <f t="shared" si="641"/>
        <v>-0.28382947544509413</v>
      </c>
      <c r="AX937" s="34">
        <f t="shared" si="642"/>
        <v>-9.6674963199991415E-2</v>
      </c>
      <c r="AY937" s="34">
        <f t="shared" si="643"/>
        <v>-0.21011422768154267</v>
      </c>
      <c r="AZ937" s="34">
        <f t="shared" si="644"/>
        <v>0.69810149357486151</v>
      </c>
      <c r="BA937" s="34">
        <f t="shared" si="645"/>
        <v>-1.153427209361497</v>
      </c>
      <c r="BB937" s="34">
        <f t="shared" si="646"/>
        <v>-2.1896629130881733</v>
      </c>
      <c r="BC937" s="34">
        <f t="shared" si="647"/>
        <v>0.26223006384127617</v>
      </c>
      <c r="BD937" s="34">
        <f t="shared" si="648"/>
        <v>0.97169489772713524</v>
      </c>
      <c r="BE937" s="34">
        <f t="shared" si="649"/>
        <v>-0.85639468210382808</v>
      </c>
      <c r="BF937" s="34">
        <f t="shared" si="650"/>
        <v>-0.70673824065799673</v>
      </c>
      <c r="BG937" s="34">
        <f t="shared" si="651"/>
        <v>-0.258133953880894</v>
      </c>
      <c r="BH937" s="34">
        <f t="shared" si="652"/>
        <v>-0.11506432621005545</v>
      </c>
      <c r="BI937" s="19">
        <f t="shared" si="659"/>
        <v>-0.14645756255298042</v>
      </c>
      <c r="BJ937" s="19">
        <f t="shared" si="660"/>
        <v>-0.32081933915777094</v>
      </c>
      <c r="BK937" s="19">
        <f t="shared" si="661"/>
        <v>0.68828995543134452</v>
      </c>
      <c r="BL937" s="19">
        <f t="shared" si="662"/>
        <v>1.1143498470214128</v>
      </c>
      <c r="BM937" s="19">
        <f t="shared" si="663"/>
        <v>0.65670184908187967</v>
      </c>
      <c r="BN937" s="19">
        <f t="shared" si="664"/>
        <v>1.3542512688623165E-2</v>
      </c>
      <c r="BO937" s="19">
        <f t="shared" si="665"/>
        <v>0.65921493811576104</v>
      </c>
      <c r="BP937" s="19">
        <f t="shared" si="666"/>
        <v>0.50883744191071067</v>
      </c>
      <c r="BQ937" s="19">
        <f t="shared" si="667"/>
        <v>6.5832459560624487E-2</v>
      </c>
      <c r="BR937" s="19">
        <f t="shared" si="668"/>
        <v>0.21536722181965873</v>
      </c>
      <c r="BS937" s="19">
        <f t="shared" si="669"/>
        <v>0.26305709770993824</v>
      </c>
      <c r="BT937" s="19">
        <f>IF(AND('[1]Ponderación por derecho'!$B$13&lt;&gt;1,'[1]Ponderación por derecho'!$B$13&lt;&gt;0),"Error ponderación",IFERROR(IF(SUM($BI$1126:$BS$1126)=0,0,SUMPRODUCT($BI$1126:$BS$1126,BI937:BS937)),""))</f>
        <v>0.26950635503291331</v>
      </c>
      <c r="BU937" s="34">
        <f t="shared" si="670"/>
        <v>0.27745987495601665</v>
      </c>
      <c r="BV937" s="16">
        <f t="shared" si="671"/>
        <v>0</v>
      </c>
      <c r="BW937" s="34">
        <f t="shared" si="653"/>
        <v>0.83860136050908984</v>
      </c>
      <c r="BX937" s="34">
        <f t="shared" si="654"/>
        <v>-4.9550489627895586E-2</v>
      </c>
      <c r="BY937" s="34">
        <f t="shared" si="672"/>
        <v>-4.3565900771799115E-2</v>
      </c>
      <c r="BZ937" s="34">
        <f t="shared" si="673"/>
        <v>-0.24849499003646505</v>
      </c>
      <c r="CA937" s="19">
        <f t="shared" si="655"/>
        <v>-0.18980456926276743</v>
      </c>
      <c r="CB937" s="16"/>
      <c r="CC937" s="5">
        <f t="shared" si="656"/>
        <v>70124</v>
      </c>
      <c r="CD937" s="6">
        <f t="shared" si="657"/>
        <v>2.0751882074322448E-4</v>
      </c>
      <c r="CE937" s="19">
        <f t="shared" si="674"/>
        <v>1.7512331311130838</v>
      </c>
      <c r="CF937" s="4">
        <f t="shared" si="658"/>
        <v>3.6341383421505179E-4</v>
      </c>
      <c r="CG937" s="3">
        <f>IF('Ponderación por derecho'!$D$20="Error ponderación","",CF937/$CF$1127)</f>
        <v>2.4414746603632634E-4</v>
      </c>
      <c r="CH937" s="39"/>
    </row>
    <row r="938" spans="1:86" ht="18.95" customHeight="1">
      <c r="A938" s="7">
        <v>70204</v>
      </c>
      <c r="B938" s="7" t="s">
        <v>175</v>
      </c>
      <c r="C938" s="7" t="s">
        <v>194</v>
      </c>
      <c r="D938" s="5">
        <v>0</v>
      </c>
      <c r="E938" s="5">
        <v>6262</v>
      </c>
      <c r="F938" s="5">
        <v>84.647859999999994</v>
      </c>
      <c r="G938" s="5">
        <v>65.783829999999995</v>
      </c>
      <c r="H938" s="5">
        <v>80.171800000000005</v>
      </c>
      <c r="I938" s="5">
        <v>15.42591</v>
      </c>
      <c r="J938" s="5">
        <v>45.096640000000001</v>
      </c>
      <c r="K938" s="85">
        <v>8.0639000000000006E-3</v>
      </c>
      <c r="L938" s="85">
        <v>1.2075799999999999E-2</v>
      </c>
      <c r="M938" s="85">
        <v>3.9421200000000003E-2</v>
      </c>
      <c r="N938" s="85">
        <v>1.6440000000000001E-4</v>
      </c>
      <c r="O938" s="85">
        <v>3.2726999999999999E-3</v>
      </c>
      <c r="P938" s="85">
        <v>1.5747000000000001E-2</v>
      </c>
      <c r="Q938" s="85">
        <v>1.6202299999999999E-2</v>
      </c>
      <c r="R938" s="85">
        <v>1.0993000000000001E-3</v>
      </c>
      <c r="S938" s="85">
        <v>0</v>
      </c>
      <c r="T938" s="5">
        <v>0.93732629999999995</v>
      </c>
      <c r="U938" s="5">
        <v>6.4371700000000004E-2</v>
      </c>
      <c r="V938" s="5">
        <v>0.80055569999999998</v>
      </c>
      <c r="W938" s="5">
        <v>0.51126890000000003</v>
      </c>
      <c r="X938" s="5">
        <v>0.84192650000000002</v>
      </c>
      <c r="Y938" s="5">
        <v>0.68246379999999995</v>
      </c>
      <c r="Z938" s="5">
        <v>5.0365899999999998E-2</v>
      </c>
      <c r="AA938" s="5">
        <v>7.9847000000000002E-4</v>
      </c>
      <c r="AB938" s="5">
        <v>1.5969000000000001E-4</v>
      </c>
      <c r="AC938" s="5">
        <v>0.62409999999999999</v>
      </c>
      <c r="AD938" s="40">
        <v>462930.69306930696</v>
      </c>
      <c r="AE938" s="19">
        <v>0.41320750000000001</v>
      </c>
      <c r="AF938" s="5">
        <v>1</v>
      </c>
      <c r="AG938" s="5">
        <v>1</v>
      </c>
      <c r="AH938" s="32">
        <v>1</v>
      </c>
      <c r="AI938" s="32">
        <v>0</v>
      </c>
      <c r="AJ938" s="32">
        <v>1</v>
      </c>
      <c r="AK938" s="16"/>
      <c r="AL938" s="34">
        <f t="shared" si="630"/>
        <v>0.92733088876501513</v>
      </c>
      <c r="AM938" s="34">
        <f t="shared" si="631"/>
        <v>0.96080724724470989</v>
      </c>
      <c r="AN938" s="34">
        <f t="shared" si="632"/>
        <v>0.69320858209684022</v>
      </c>
      <c r="AO938" s="34">
        <f t="shared" si="633"/>
        <v>-0.38153625613986386</v>
      </c>
      <c r="AP938" s="34">
        <f t="shared" si="634"/>
        <v>1.5293870060702621</v>
      </c>
      <c r="AQ938" s="34">
        <f t="shared" si="635"/>
        <v>-0.16479111405577843</v>
      </c>
      <c r="AR938" s="34">
        <f t="shared" si="636"/>
        <v>-0.18649324770340764</v>
      </c>
      <c r="AS938" s="34">
        <f t="shared" si="637"/>
        <v>-0.34655232115094231</v>
      </c>
      <c r="AT938" s="34">
        <f t="shared" si="638"/>
        <v>-0.1469764506033088</v>
      </c>
      <c r="AU938" s="34">
        <f t="shared" si="639"/>
        <v>-0.34678793160914939</v>
      </c>
      <c r="AV938" s="34">
        <f t="shared" si="640"/>
        <v>-0.26753549701515256</v>
      </c>
      <c r="AW938" s="34">
        <f t="shared" si="641"/>
        <v>4.2257459100633561E-2</v>
      </c>
      <c r="AX938" s="34">
        <f t="shared" si="642"/>
        <v>-0.16690114613640161</v>
      </c>
      <c r="AY938" s="34">
        <f t="shared" si="643"/>
        <v>-0.21011422768154267</v>
      </c>
      <c r="AZ938" s="34">
        <f t="shared" si="644"/>
        <v>-8.1040209760822213E-2</v>
      </c>
      <c r="BA938" s="34">
        <f t="shared" si="645"/>
        <v>-1.341943322165293</v>
      </c>
      <c r="BB938" s="34">
        <f t="shared" si="646"/>
        <v>3.9904776303944347E-3</v>
      </c>
      <c r="BC938" s="34">
        <f t="shared" si="647"/>
        <v>-1.3518773980973546</v>
      </c>
      <c r="BD938" s="34">
        <f t="shared" si="648"/>
        <v>0.41788335881776695</v>
      </c>
      <c r="BE938" s="34">
        <f t="shared" si="649"/>
        <v>-2.741873546773836</v>
      </c>
      <c r="BF938" s="34">
        <f t="shared" si="650"/>
        <v>-0.51226704911125232</v>
      </c>
      <c r="BG938" s="34">
        <f t="shared" si="651"/>
        <v>-0.19571910623887656</v>
      </c>
      <c r="BH938" s="34">
        <f t="shared" si="652"/>
        <v>-0.1110837178745524</v>
      </c>
      <c r="BI938" s="19">
        <f t="shared" si="659"/>
        <v>-0.27117528470807706</v>
      </c>
      <c r="BJ938" s="19">
        <f t="shared" si="660"/>
        <v>0.25943482572389887</v>
      </c>
      <c r="BK938" s="19">
        <f t="shared" si="661"/>
        <v>-0.25703294349442724</v>
      </c>
      <c r="BL938" s="19">
        <f t="shared" si="662"/>
        <v>0.39017721908085318</v>
      </c>
      <c r="BM938" s="19">
        <f t="shared" si="663"/>
        <v>0.53349414442629328</v>
      </c>
      <c r="BN938" s="19">
        <f t="shared" si="664"/>
        <v>-0.69402605167465781</v>
      </c>
      <c r="BO938" s="19">
        <f t="shared" si="665"/>
        <v>-0.14010633560001751</v>
      </c>
      <c r="BP938" s="19">
        <f t="shared" si="666"/>
        <v>0.38021487131430676</v>
      </c>
      <c r="BQ938" s="19">
        <f t="shared" si="667"/>
        <v>6.831653732407339E-2</v>
      </c>
      <c r="BR938" s="19">
        <f t="shared" si="668"/>
        <v>0.17383251828153198</v>
      </c>
      <c r="BS938" s="19">
        <f t="shared" si="669"/>
        <v>0.20204431440297335</v>
      </c>
      <c r="BT938" s="19">
        <f>IF(AND('[1]Ponderación por derecho'!$B$13&lt;&gt;1,'[1]Ponderación por derecho'!$B$13&lt;&gt;0),"Error ponderación",IFERROR(IF(SUM($BI$1126:$BS$1126)=0,0,SUMPRODUCT($BI$1126:$BS$1126,BI938:BS938)),""))</f>
        <v>-0.22637401815762631</v>
      </c>
      <c r="BU938" s="34">
        <f t="shared" si="670"/>
        <v>-0.22354627087253048</v>
      </c>
      <c r="BV938" s="16">
        <f t="shared" si="671"/>
        <v>0</v>
      </c>
      <c r="BW938" s="34">
        <f t="shared" si="653"/>
        <v>1.6173715537551607</v>
      </c>
      <c r="BX938" s="34">
        <f t="shared" si="654"/>
        <v>-2.348668186097945E-2</v>
      </c>
      <c r="BY938" s="34">
        <f t="shared" si="672"/>
        <v>-1.0607136339878982</v>
      </c>
      <c r="BZ938" s="34">
        <f t="shared" si="673"/>
        <v>-0.17772374596876106</v>
      </c>
      <c r="CA938" s="19">
        <f t="shared" si="655"/>
        <v>-0.13601253967763671</v>
      </c>
      <c r="CB938" s="16"/>
      <c r="CC938" s="5">
        <f t="shared" si="656"/>
        <v>70204</v>
      </c>
      <c r="CD938" s="6">
        <f t="shared" si="657"/>
        <v>9.1577368251872572E-4</v>
      </c>
      <c r="CE938" s="19">
        <f t="shared" si="674"/>
        <v>2.0021980688494589</v>
      </c>
      <c r="CF938" s="4">
        <f t="shared" si="658"/>
        <v>1.8335602986421502E-3</v>
      </c>
      <c r="CG938" s="3">
        <f>IF('Ponderación por derecho'!$D$20="Error ponderación","",CF938/$CF$1127)</f>
        <v>1.231816344320526E-3</v>
      </c>
      <c r="CH938" s="39"/>
    </row>
    <row r="939" spans="1:86" ht="18.95" customHeight="1">
      <c r="A939" s="7">
        <v>70215</v>
      </c>
      <c r="B939" s="7" t="s">
        <v>175</v>
      </c>
      <c r="C939" s="7" t="s">
        <v>193</v>
      </c>
      <c r="D939" s="5">
        <v>0</v>
      </c>
      <c r="E939" s="5">
        <v>16501</v>
      </c>
      <c r="F939" s="5">
        <v>63.504170000000002</v>
      </c>
      <c r="G939" s="5">
        <v>51.960479999999997</v>
      </c>
      <c r="H939" s="5">
        <v>75.572919999999996</v>
      </c>
      <c r="I939" s="5">
        <v>19.016010000000001</v>
      </c>
      <c r="J939" s="5">
        <v>21.160990000000002</v>
      </c>
      <c r="K939" s="85"/>
      <c r="L939" s="85">
        <v>2.4975000000000002E-3</v>
      </c>
      <c r="M939" s="85">
        <v>3.4137399999999998E-2</v>
      </c>
      <c r="N939" s="85"/>
      <c r="O939" s="85">
        <v>0</v>
      </c>
      <c r="P939" s="85">
        <v>4.4343999999999998E-3</v>
      </c>
      <c r="Q939" s="85">
        <v>0</v>
      </c>
      <c r="R939" s="85">
        <v>0</v>
      </c>
      <c r="S939" s="85">
        <v>0</v>
      </c>
      <c r="T939" s="5">
        <v>0.8766292</v>
      </c>
      <c r="U939" s="5">
        <v>0.29445769999999999</v>
      </c>
      <c r="V939" s="5">
        <v>0.82494619999999996</v>
      </c>
      <c r="W939" s="5">
        <v>0.70174550000000002</v>
      </c>
      <c r="X939" s="5">
        <v>0.84512069999999995</v>
      </c>
      <c r="Y939" s="5">
        <v>0.83304999999999996</v>
      </c>
      <c r="Z939" s="5">
        <v>2.09102E-2</v>
      </c>
      <c r="AA939" s="5">
        <v>3.0300999999999999E-4</v>
      </c>
      <c r="AB939" s="5">
        <v>2.4241000000000001E-4</v>
      </c>
      <c r="AC939" s="5">
        <v>0.55130000000000001</v>
      </c>
      <c r="AD939" s="40">
        <v>3056.2996182049574</v>
      </c>
      <c r="AE939" s="19">
        <v>0.65943399999999996</v>
      </c>
      <c r="AF939" s="5">
        <v>1</v>
      </c>
      <c r="AG939" s="5">
        <v>0</v>
      </c>
      <c r="AH939" s="32">
        <v>1</v>
      </c>
      <c r="AI939" s="32">
        <v>0</v>
      </c>
      <c r="AJ939" s="32">
        <v>0</v>
      </c>
      <c r="AK939" s="16"/>
      <c r="AL939" s="34">
        <f t="shared" si="630"/>
        <v>-0.36334122578039307</v>
      </c>
      <c r="AM939" s="34">
        <f t="shared" si="631"/>
        <v>-0.42776096958094395</v>
      </c>
      <c r="AN939" s="34">
        <f t="shared" si="632"/>
        <v>0.1402221514510828</v>
      </c>
      <c r="AO939" s="34">
        <f t="shared" si="633"/>
        <v>-6.1100155549133332E-2</v>
      </c>
      <c r="AP939" s="34">
        <f t="shared" si="634"/>
        <v>-0.27846927250593889</v>
      </c>
      <c r="AQ939" s="34" t="str">
        <f t="shared" si="635"/>
        <v/>
      </c>
      <c r="AR939" s="34">
        <f t="shared" si="636"/>
        <v>-0.52171059504969741</v>
      </c>
      <c r="AS939" s="34">
        <f t="shared" si="637"/>
        <v>-0.42876371076365744</v>
      </c>
      <c r="AT939" s="34" t="str">
        <f t="shared" si="638"/>
        <v/>
      </c>
      <c r="AU939" s="34">
        <f t="shared" si="639"/>
        <v>-0.42992876172112682</v>
      </c>
      <c r="AV939" s="34">
        <f t="shared" si="640"/>
        <v>-0.54143314470329496</v>
      </c>
      <c r="AW939" s="34">
        <f t="shared" si="641"/>
        <v>-0.41165100414070804</v>
      </c>
      <c r="AX939" s="34">
        <f t="shared" si="642"/>
        <v>-0.20200785050292994</v>
      </c>
      <c r="AY939" s="34">
        <f t="shared" si="643"/>
        <v>-0.21011422768154267</v>
      </c>
      <c r="AZ939" s="34">
        <f t="shared" si="644"/>
        <v>-1.1354921408087979</v>
      </c>
      <c r="BA939" s="34">
        <f t="shared" si="645"/>
        <v>0.84513027107476713</v>
      </c>
      <c r="BB939" s="34">
        <f t="shared" si="646"/>
        <v>0.60226582794355465</v>
      </c>
      <c r="BC939" s="34">
        <f t="shared" si="647"/>
        <v>0.77522368364788663</v>
      </c>
      <c r="BD939" s="34">
        <f t="shared" si="648"/>
        <v>0.45616379337874485</v>
      </c>
      <c r="BE939" s="34">
        <f t="shared" si="649"/>
        <v>-0.43939541651766356</v>
      </c>
      <c r="BF939" s="34">
        <f t="shared" si="650"/>
        <v>-0.80696072168436572</v>
      </c>
      <c r="BG939" s="34">
        <f t="shared" si="651"/>
        <v>-0.23444825124459245</v>
      </c>
      <c r="BH939" s="34">
        <f t="shared" si="652"/>
        <v>-0.10902174829904475</v>
      </c>
      <c r="BI939" s="19">
        <f t="shared" si="659"/>
        <v>0.49267621126292493</v>
      </c>
      <c r="BJ939" s="19">
        <f t="shared" si="660"/>
        <v>-0.11573524556236221</v>
      </c>
      <c r="BK939" s="19">
        <f t="shared" si="661"/>
        <v>-5.6270842987212744E-3</v>
      </c>
      <c r="BL939" s="19">
        <f t="shared" si="662"/>
        <v>-0.36334122578039307</v>
      </c>
      <c r="BM939" s="19">
        <f t="shared" si="663"/>
        <v>-8.4078080282773623E-2</v>
      </c>
      <c r="BN939" s="19">
        <f t="shared" si="664"/>
        <v>-0.4480565956671172</v>
      </c>
      <c r="BO939" s="19">
        <f t="shared" si="665"/>
        <v>-0.53608110016621302</v>
      </c>
      <c r="BP939" s="19">
        <f t="shared" si="666"/>
        <v>-0.28267453814166149</v>
      </c>
      <c r="BQ939" s="19">
        <f t="shared" si="667"/>
        <v>-0.46013872504876713</v>
      </c>
      <c r="BR939" s="19">
        <f t="shared" si="668"/>
        <v>-0.26930123490217606</v>
      </c>
      <c r="BS939" s="19">
        <f t="shared" si="669"/>
        <v>-0.22749240058699349</v>
      </c>
      <c r="BT939" s="19">
        <f>IF(AND('[1]Ponderación por derecho'!$B$13&lt;&gt;1,'[1]Ponderación por derecho'!$B$13&lt;&gt;0),"Error ponderación",IFERROR(IF(SUM($BI$1126:$BS$1126)=0,0,SUMPRODUCT($BI$1126:$BS$1126,BI939:BS939)),""))</f>
        <v>-0.42560457789571415</v>
      </c>
      <c r="BU939" s="34">
        <f t="shared" si="670"/>
        <v>-0.42483621954184347</v>
      </c>
      <c r="BV939" s="16">
        <f t="shared" si="671"/>
        <v>0</v>
      </c>
      <c r="BW939" s="34">
        <f t="shared" si="653"/>
        <v>0.56357099486456619</v>
      </c>
      <c r="BX939" s="34">
        <f t="shared" si="654"/>
        <v>-4.9378414613385657E-2</v>
      </c>
      <c r="BY939" s="34">
        <f t="shared" si="672"/>
        <v>-4.3565900771799115E-2</v>
      </c>
      <c r="BZ939" s="34">
        <f t="shared" si="673"/>
        <v>-0.15687555982646048</v>
      </c>
      <c r="CA939" s="19">
        <f t="shared" si="655"/>
        <v>-0.12016618484049292</v>
      </c>
      <c r="CB939" s="16"/>
      <c r="CC939" s="5">
        <f t="shared" si="656"/>
        <v>70215</v>
      </c>
      <c r="CD939" s="6">
        <f t="shared" si="657"/>
        <v>2.4131557865285039E-3</v>
      </c>
      <c r="CE939" s="19">
        <f t="shared" si="674"/>
        <v>0.93093498521964346</v>
      </c>
      <c r="CF939" s="4">
        <f t="shared" si="658"/>
        <v>2.2464911464646097E-3</v>
      </c>
      <c r="CG939" s="3">
        <f>IF('Ponderación por derecho'!$D$20="Error ponderación","",CF939/$CF$1127)</f>
        <v>1.5092301647432981E-3</v>
      </c>
      <c r="CH939" s="39"/>
    </row>
    <row r="940" spans="1:86" ht="18.95" customHeight="1">
      <c r="A940" s="7">
        <v>70221</v>
      </c>
      <c r="B940" s="7" t="s">
        <v>175</v>
      </c>
      <c r="C940" s="7" t="s">
        <v>192</v>
      </c>
      <c r="D940" s="5">
        <v>0</v>
      </c>
      <c r="E940" s="5">
        <v>1147</v>
      </c>
      <c r="F940" s="5">
        <v>77.048159999999996</v>
      </c>
      <c r="G940" s="5">
        <v>54.77346</v>
      </c>
      <c r="H940" s="5">
        <v>83.63673</v>
      </c>
      <c r="I940" s="5">
        <v>25.222490000000001</v>
      </c>
      <c r="J940" s="5">
        <v>39.765369999999997</v>
      </c>
      <c r="K940" s="85">
        <v>7.0486999999999998E-3</v>
      </c>
      <c r="L940" s="85">
        <v>1.2315100000000001E-2</v>
      </c>
      <c r="M940" s="85">
        <v>9.2683100000000004E-2</v>
      </c>
      <c r="N940" s="85">
        <v>0</v>
      </c>
      <c r="O940" s="85">
        <v>2.2780999999999999E-3</v>
      </c>
      <c r="P940" s="85">
        <v>3.69226E-2</v>
      </c>
      <c r="Q940" s="85">
        <v>2.0379499999999998E-2</v>
      </c>
      <c r="R940" s="85">
        <v>2.7780999999999999E-3</v>
      </c>
      <c r="S940" s="85">
        <v>6.4929999999999996E-3</v>
      </c>
      <c r="T940" s="5">
        <v>0.98483500000000002</v>
      </c>
      <c r="U940" s="5">
        <v>0.1980374</v>
      </c>
      <c r="V940" s="5">
        <v>0.78768959999999999</v>
      </c>
      <c r="W940" s="5">
        <v>0.59500439999999999</v>
      </c>
      <c r="X940" s="5">
        <v>0.87332739999999998</v>
      </c>
      <c r="Y940" s="5">
        <v>0.81534340000000005</v>
      </c>
      <c r="Z940" s="5">
        <v>3.3112599999999999E-2</v>
      </c>
      <c r="AA940" s="5">
        <v>0</v>
      </c>
      <c r="AB940" s="5">
        <v>0</v>
      </c>
      <c r="AC940" s="5">
        <v>0.48080000000000001</v>
      </c>
      <c r="AD940" s="40">
        <v>10207.45422842197</v>
      </c>
      <c r="AE940" s="19">
        <v>0.84811320000000001</v>
      </c>
      <c r="AF940" s="5">
        <v>1</v>
      </c>
      <c r="AG940" s="5">
        <v>0</v>
      </c>
      <c r="AH940" s="32">
        <v>1</v>
      </c>
      <c r="AI940" s="32">
        <v>0</v>
      </c>
      <c r="AJ940" s="32">
        <v>1</v>
      </c>
      <c r="AK940" s="16"/>
      <c r="AL940" s="34">
        <f t="shared" si="630"/>
        <v>0.46342317592441157</v>
      </c>
      <c r="AM940" s="34">
        <f t="shared" si="631"/>
        <v>-0.14519454229911771</v>
      </c>
      <c r="AN940" s="34">
        <f t="shared" si="632"/>
        <v>1.1098446485167943</v>
      </c>
      <c r="AO940" s="34">
        <f t="shared" si="633"/>
        <v>0.49286219914693535</v>
      </c>
      <c r="AP940" s="34">
        <f t="shared" si="634"/>
        <v>1.1267169326740958</v>
      </c>
      <c r="AQ940" s="34">
        <f t="shared" si="635"/>
        <v>-0.1935091214525059</v>
      </c>
      <c r="AR940" s="34">
        <f t="shared" si="636"/>
        <v>-0.17811832613904155</v>
      </c>
      <c r="AS940" s="34">
        <f t="shared" si="637"/>
        <v>0.48215709487795078</v>
      </c>
      <c r="AT940" s="34">
        <f t="shared" si="638"/>
        <v>-0.15074875333706975</v>
      </c>
      <c r="AU940" s="34">
        <f t="shared" si="639"/>
        <v>-0.37205510233343597</v>
      </c>
      <c r="AV940" s="34">
        <f t="shared" si="640"/>
        <v>0.24516247059485999</v>
      </c>
      <c r="AW940" s="34">
        <f t="shared" si="641"/>
        <v>0.15928198232583812</v>
      </c>
      <c r="AX940" s="34">
        <f t="shared" si="642"/>
        <v>-0.11328781466134685</v>
      </c>
      <c r="AY940" s="34">
        <f t="shared" si="643"/>
        <v>4.1982656319415758E-2</v>
      </c>
      <c r="AZ940" s="34">
        <f t="shared" si="644"/>
        <v>0.74429807586697683</v>
      </c>
      <c r="BA940" s="34">
        <f t="shared" si="645"/>
        <v>-7.1389169405247074E-2</v>
      </c>
      <c r="BB940" s="34">
        <f t="shared" si="646"/>
        <v>-0.31160249851458621</v>
      </c>
      <c r="BC940" s="34">
        <f t="shared" si="647"/>
        <v>-0.41678157724335702</v>
      </c>
      <c r="BD940" s="34">
        <f t="shared" si="648"/>
        <v>0.79420296861234385</v>
      </c>
      <c r="BE940" s="34">
        <f t="shared" si="649"/>
        <v>-0.71013110983613315</v>
      </c>
      <c r="BF940" s="34">
        <f t="shared" si="650"/>
        <v>-0.68488010332506144</v>
      </c>
      <c r="BG940" s="34">
        <f t="shared" si="651"/>
        <v>-0.258133953880894</v>
      </c>
      <c r="BH940" s="34">
        <f t="shared" si="652"/>
        <v>-0.11506432621005545</v>
      </c>
      <c r="BI940" s="19">
        <f t="shared" si="659"/>
        <v>0.28164878588634712</v>
      </c>
      <c r="BJ940" s="19">
        <f t="shared" si="660"/>
        <v>-0.21163845565091513</v>
      </c>
      <c r="BK940" s="19">
        <f t="shared" si="661"/>
        <v>0.17626623118633514</v>
      </c>
      <c r="BL940" s="19">
        <f t="shared" si="662"/>
        <v>0.1563372112936709</v>
      </c>
      <c r="BM940" s="19">
        <f t="shared" si="663"/>
        <v>0.51628826631766789</v>
      </c>
      <c r="BN940" s="19">
        <f t="shared" si="664"/>
        <v>-5.1515443895385393E-4</v>
      </c>
      <c r="BO940" s="19">
        <f t="shared" si="665"/>
        <v>0.46548075244658343</v>
      </c>
      <c r="BP940" s="19">
        <f t="shared" si="666"/>
        <v>0.17506768063153236</v>
      </c>
      <c r="BQ940" s="19">
        <f t="shared" si="667"/>
        <v>-5.9824757027078047E-2</v>
      </c>
      <c r="BR940" s="19">
        <f t="shared" si="668"/>
        <v>8.2423959454311108E-2</v>
      </c>
      <c r="BS940" s="19">
        <f t="shared" si="669"/>
        <v>0.13011383534459062</v>
      </c>
      <c r="BT940" s="19">
        <f>IF(AND('[1]Ponderación por derecho'!$B$13&lt;&gt;1,'[1]Ponderación por derecho'!$B$13&lt;&gt;0),"Error ponderación",IFERROR(IF(SUM($BI$1126:$BS$1126)=0,0,SUMPRODUCT($BI$1126:$BS$1126,BI940:BS940)),""))</f>
        <v>0.19025813876142253</v>
      </c>
      <c r="BU940" s="34">
        <f t="shared" si="670"/>
        <v>0.19739249269099859</v>
      </c>
      <c r="BV940" s="16">
        <f t="shared" si="671"/>
        <v>0</v>
      </c>
      <c r="BW940" s="34">
        <f t="shared" si="653"/>
        <v>-0.4569364145006391</v>
      </c>
      <c r="BX940" s="34">
        <f t="shared" si="654"/>
        <v>-4.897579210020464E-2</v>
      </c>
      <c r="BY940" s="34">
        <f t="shared" si="672"/>
        <v>0.73585719375712888</v>
      </c>
      <c r="BZ940" s="34">
        <f t="shared" si="673"/>
        <v>-7.6648329052095066E-2</v>
      </c>
      <c r="CA940" s="19">
        <f t="shared" si="655"/>
        <v>-5.9186819164523889E-2</v>
      </c>
      <c r="CB940" s="16"/>
      <c r="CC940" s="5">
        <f t="shared" si="656"/>
        <v>70221</v>
      </c>
      <c r="CD940" s="6">
        <f t="shared" si="657"/>
        <v>1.6774072402570719E-4</v>
      </c>
      <c r="CE940" s="19">
        <f t="shared" si="674"/>
        <v>2.4494833018589999</v>
      </c>
      <c r="CF940" s="4">
        <f t="shared" si="658"/>
        <v>4.1087810254270853E-4</v>
      </c>
      <c r="CG940" s="3">
        <f>IF('Ponderación por derecho'!$D$20="Error ponderación","",CF940/$CF$1127)</f>
        <v>2.7603475195788607E-4</v>
      </c>
      <c r="CH940" s="39"/>
    </row>
    <row r="941" spans="1:86" ht="18.95" customHeight="1">
      <c r="A941" s="7">
        <v>70230</v>
      </c>
      <c r="B941" s="7" t="s">
        <v>175</v>
      </c>
      <c r="C941" s="7" t="s">
        <v>191</v>
      </c>
      <c r="D941" s="5">
        <v>0</v>
      </c>
      <c r="E941" s="5">
        <v>3978</v>
      </c>
      <c r="F941" s="5">
        <v>90.051680000000005</v>
      </c>
      <c r="G941" s="5">
        <v>74.167689999999993</v>
      </c>
      <c r="H941" s="5">
        <v>77.866829999999993</v>
      </c>
      <c r="I941" s="5">
        <v>25.215779999999999</v>
      </c>
      <c r="J941" s="5">
        <v>37.903820000000003</v>
      </c>
      <c r="K941" s="85">
        <v>4.1216999999999998E-3</v>
      </c>
      <c r="L941" s="85">
        <v>2.4878000000000001E-3</v>
      </c>
      <c r="M941" s="85">
        <v>0.12332600000000001</v>
      </c>
      <c r="N941" s="85"/>
      <c r="O941" s="85">
        <v>7.1199999999999996E-4</v>
      </c>
      <c r="P941" s="85">
        <v>5.7390999999999996E-3</v>
      </c>
      <c r="Q941" s="85">
        <v>5.7848999999999999E-3</v>
      </c>
      <c r="R941" s="85">
        <v>4.326E-4</v>
      </c>
      <c r="S941" s="85">
        <v>6.7799999999999995E-5</v>
      </c>
      <c r="T941" s="5">
        <v>0.97550700000000001</v>
      </c>
      <c r="U941" s="5">
        <v>0.1767185</v>
      </c>
      <c r="V941" s="5">
        <v>0.8103766</v>
      </c>
      <c r="W941" s="5">
        <v>0.6010008</v>
      </c>
      <c r="X941" s="5">
        <v>0.8398736</v>
      </c>
      <c r="Y941" s="5">
        <v>0.67895709999999998</v>
      </c>
      <c r="Z941" s="5">
        <v>2.75689E-2</v>
      </c>
      <c r="AA941" s="5">
        <v>1.25691E-3</v>
      </c>
      <c r="AB941" s="5">
        <v>1.25691E-3</v>
      </c>
      <c r="AC941" s="5">
        <v>0.42380000000000001</v>
      </c>
      <c r="AD941" s="40">
        <v>0</v>
      </c>
      <c r="AE941" s="19">
        <v>0.75377360000000004</v>
      </c>
      <c r="AF941" s="5">
        <v>1</v>
      </c>
      <c r="AG941" s="5">
        <v>0</v>
      </c>
      <c r="AH941" s="32">
        <v>1</v>
      </c>
      <c r="AI941" s="32">
        <v>0</v>
      </c>
      <c r="AJ941" s="32">
        <v>0</v>
      </c>
      <c r="AK941" s="16"/>
      <c r="AL941" s="34">
        <f t="shared" si="630"/>
        <v>1.2571957224824402</v>
      </c>
      <c r="AM941" s="34">
        <f t="shared" si="631"/>
        <v>1.8029736924490871</v>
      </c>
      <c r="AN941" s="34">
        <f t="shared" si="632"/>
        <v>0.41605041901244677</v>
      </c>
      <c r="AO941" s="34">
        <f t="shared" si="633"/>
        <v>0.49226329487269105</v>
      </c>
      <c r="AP941" s="34">
        <f t="shared" si="634"/>
        <v>0.98611432295246648</v>
      </c>
      <c r="AQ941" s="34">
        <f t="shared" si="635"/>
        <v>-0.27630818336170732</v>
      </c>
      <c r="AR941" s="34">
        <f t="shared" si="636"/>
        <v>-0.52205007160287065</v>
      </c>
      <c r="AS941" s="34">
        <f t="shared" si="637"/>
        <v>0.95893429892872195</v>
      </c>
      <c r="AT941" s="34" t="str">
        <f t="shared" si="638"/>
        <v/>
      </c>
      <c r="AU941" s="34">
        <f t="shared" si="639"/>
        <v>-0.41184086150426369</v>
      </c>
      <c r="AV941" s="34">
        <f t="shared" si="640"/>
        <v>-0.50984409700968614</v>
      </c>
      <c r="AW941" s="34">
        <f t="shared" si="641"/>
        <v>-0.24958666333694329</v>
      </c>
      <c r="AX941" s="34">
        <f t="shared" si="642"/>
        <v>-0.18819254957601267</v>
      </c>
      <c r="AY941" s="34">
        <f t="shared" si="643"/>
        <v>-0.20748182836916551</v>
      </c>
      <c r="AZ941" s="34">
        <f t="shared" si="644"/>
        <v>0.58224869273639024</v>
      </c>
      <c r="BA941" s="34">
        <f t="shared" si="645"/>
        <v>-0.27403515059021932</v>
      </c>
      <c r="BB941" s="34">
        <f t="shared" si="646"/>
        <v>0.24488764611363717</v>
      </c>
      <c r="BC941" s="34">
        <f t="shared" si="647"/>
        <v>-0.34981823935000322</v>
      </c>
      <c r="BD941" s="34">
        <f t="shared" si="648"/>
        <v>0.39328067141239648</v>
      </c>
      <c r="BE941" s="34">
        <f t="shared" si="649"/>
        <v>-2.7954913421586007</v>
      </c>
      <c r="BF941" s="34">
        <f t="shared" si="650"/>
        <v>-0.74034282574019916</v>
      </c>
      <c r="BG941" s="34">
        <f t="shared" si="651"/>
        <v>-0.15988374266478303</v>
      </c>
      <c r="BH941" s="34">
        <f t="shared" si="652"/>
        <v>-8.3733207023023351E-2</v>
      </c>
      <c r="BI941" s="19">
        <f t="shared" si="659"/>
        <v>-4.476430497982662E-2</v>
      </c>
      <c r="BJ941" s="19">
        <f t="shared" si="660"/>
        <v>0.50860375565328453</v>
      </c>
      <c r="BK941" s="19">
        <f t="shared" si="661"/>
        <v>0.62210392735371967</v>
      </c>
      <c r="BL941" s="19">
        <f t="shared" si="662"/>
        <v>1.2571957224824402</v>
      </c>
      <c r="BM941" s="19">
        <f t="shared" si="663"/>
        <v>0.32251804428686642</v>
      </c>
      <c r="BN941" s="19">
        <f t="shared" si="664"/>
        <v>-0.68271323889528224</v>
      </c>
      <c r="BO941" s="19">
        <f t="shared" si="665"/>
        <v>0.27497510809071263</v>
      </c>
      <c r="BP941" s="19">
        <f t="shared" si="666"/>
        <v>0.53450158645321377</v>
      </c>
      <c r="BQ941" s="19">
        <f t="shared" si="667"/>
        <v>0.10312368945769183</v>
      </c>
      <c r="BR941" s="19">
        <f t="shared" si="668"/>
        <v>0.29661005048283057</v>
      </c>
      <c r="BS941" s="19">
        <f t="shared" si="669"/>
        <v>0.32199356236341709</v>
      </c>
      <c r="BT941" s="19">
        <f>IF(AND('[1]Ponderación por derecho'!$B$13&lt;&gt;1,'[1]Ponderación por derecho'!$B$13&lt;&gt;0),"Error ponderación",IFERROR(IF(SUM($BI$1126:$BS$1126)=0,0,SUMPRODUCT($BI$1126:$BS$1126,BI941:BS941)),""))</f>
        <v>3.4394333507428557E-2</v>
      </c>
      <c r="BU941" s="34">
        <f t="shared" si="670"/>
        <v>3.9917568160219553E-2</v>
      </c>
      <c r="BV941" s="16">
        <f t="shared" si="671"/>
        <v>0</v>
      </c>
      <c r="BW941" s="34">
        <f t="shared" si="653"/>
        <v>-1.2820275114342092</v>
      </c>
      <c r="BX941" s="34">
        <f t="shared" si="654"/>
        <v>-4.9550489627895586E-2</v>
      </c>
      <c r="BY941" s="34">
        <f t="shared" si="672"/>
        <v>0.3461456464926651</v>
      </c>
      <c r="BZ941" s="34">
        <f t="shared" si="673"/>
        <v>0.32847745152314656</v>
      </c>
      <c r="CA941" s="19">
        <f t="shared" si="655"/>
        <v>0.24874245721720162</v>
      </c>
      <c r="CB941" s="16"/>
      <c r="CC941" s="5">
        <f t="shared" si="656"/>
        <v>70230</v>
      </c>
      <c r="CD941" s="6">
        <f t="shared" si="657"/>
        <v>5.8175466449369062E-4</v>
      </c>
      <c r="CE941" s="19">
        <f t="shared" si="674"/>
        <v>2.1426439722523907</v>
      </c>
      <c r="CF941" s="4">
        <f t="shared" si="658"/>
        <v>1.2464931252071181E-3</v>
      </c>
      <c r="CG941" s="3">
        <f>IF('Ponderación por derecho'!$D$20="Error ponderación","",CF941/$CF$1127)</f>
        <v>8.3741484032479518E-4</v>
      </c>
      <c r="CH941" s="39"/>
    </row>
    <row r="942" spans="1:86" ht="18.95" customHeight="1">
      <c r="A942" s="7">
        <v>70233</v>
      </c>
      <c r="B942" s="7" t="s">
        <v>175</v>
      </c>
      <c r="C942" s="7" t="s">
        <v>190</v>
      </c>
      <c r="D942" s="5">
        <v>0</v>
      </c>
      <c r="E942" s="5">
        <v>1418</v>
      </c>
      <c r="F942" s="5">
        <v>88.677679999999995</v>
      </c>
      <c r="G942" s="5">
        <v>76.520189999999999</v>
      </c>
      <c r="H942" s="5">
        <v>85.155850000000001</v>
      </c>
      <c r="I942" s="5">
        <v>22.125699999999998</v>
      </c>
      <c r="J942" s="5">
        <v>38.487479999999998</v>
      </c>
      <c r="K942" s="85">
        <v>2.4778000000000001E-3</v>
      </c>
      <c r="L942" s="85">
        <v>9.7079999999999996E-4</v>
      </c>
      <c r="M942" s="85">
        <v>9.7406999999999997E-3</v>
      </c>
      <c r="N942" s="85">
        <v>7.2590000000000003E-4</v>
      </c>
      <c r="O942" s="85">
        <v>7.9949999999999997E-4</v>
      </c>
      <c r="P942" s="85">
        <v>3.1465999999999998E-3</v>
      </c>
      <c r="Q942" s="85">
        <v>2.3695399999999998E-2</v>
      </c>
      <c r="R942" s="85">
        <v>4.8549999999999998E-4</v>
      </c>
      <c r="S942" s="85">
        <v>1.5073E-3</v>
      </c>
      <c r="T942" s="5">
        <v>0.98912480000000003</v>
      </c>
      <c r="U942" s="5">
        <v>0.1066805</v>
      </c>
      <c r="V942" s="5">
        <v>0.77576389999999995</v>
      </c>
      <c r="W942" s="5">
        <v>0.52874160000000003</v>
      </c>
      <c r="X942" s="5">
        <v>0.78094249999999998</v>
      </c>
      <c r="Y942" s="5">
        <v>0.77472810000000003</v>
      </c>
      <c r="Z942" s="5">
        <v>0.1678682</v>
      </c>
      <c r="AA942" s="5">
        <v>0</v>
      </c>
      <c r="AB942" s="5">
        <v>0</v>
      </c>
      <c r="AC942" s="5">
        <v>0.48670000000000002</v>
      </c>
      <c r="AD942" s="40">
        <v>26409.026798307474</v>
      </c>
      <c r="AE942" s="19">
        <v>0.84811320000000001</v>
      </c>
      <c r="AF942" s="5">
        <v>1</v>
      </c>
      <c r="AG942" s="5">
        <v>0</v>
      </c>
      <c r="AH942" s="32">
        <v>1</v>
      </c>
      <c r="AI942" s="32">
        <v>0</v>
      </c>
      <c r="AJ942" s="32">
        <v>0</v>
      </c>
      <c r="AK942" s="16"/>
      <c r="AL942" s="34">
        <f t="shared" si="630"/>
        <v>1.1733227804659141</v>
      </c>
      <c r="AM942" s="34">
        <f t="shared" si="631"/>
        <v>2.0392844803610157</v>
      </c>
      <c r="AN942" s="34">
        <f t="shared" si="632"/>
        <v>1.2925092856724893</v>
      </c>
      <c r="AO942" s="34">
        <f t="shared" si="633"/>
        <v>0.21645671964821142</v>
      </c>
      <c r="AP942" s="34">
        <f t="shared" si="634"/>
        <v>1.0301980806759365</v>
      </c>
      <c r="AQ942" s="34">
        <f t="shared" si="635"/>
        <v>-0.32281087481115589</v>
      </c>
      <c r="AR942" s="34">
        <f t="shared" si="636"/>
        <v>-0.5751414047125375</v>
      </c>
      <c r="AS942" s="34">
        <f t="shared" si="637"/>
        <v>-0.80835540783101889</v>
      </c>
      <c r="AT942" s="34">
        <f t="shared" si="638"/>
        <v>-0.13409233877236745</v>
      </c>
      <c r="AU942" s="34">
        <f t="shared" si="639"/>
        <v>-0.4096179805085115</v>
      </c>
      <c r="AV942" s="34">
        <f t="shared" si="640"/>
        <v>-0.57261301411375676</v>
      </c>
      <c r="AW942" s="34">
        <f t="shared" si="641"/>
        <v>0.25217713136405889</v>
      </c>
      <c r="AX942" s="34">
        <f t="shared" si="642"/>
        <v>-0.18650316118249921</v>
      </c>
      <c r="AY942" s="34">
        <f t="shared" si="643"/>
        <v>-0.15159187541685074</v>
      </c>
      <c r="AZ942" s="34">
        <f t="shared" si="644"/>
        <v>0.81882202995719888</v>
      </c>
      <c r="BA942" s="34">
        <f t="shared" si="645"/>
        <v>-0.93977865659817872</v>
      </c>
      <c r="BB942" s="34">
        <f t="shared" si="646"/>
        <v>-0.6041283731473196</v>
      </c>
      <c r="BC942" s="34">
        <f t="shared" si="647"/>
        <v>-1.1567552724871217</v>
      </c>
      <c r="BD942" s="34">
        <f t="shared" si="648"/>
        <v>-0.31297069580208564</v>
      </c>
      <c r="BE942" s="34">
        <f t="shared" si="649"/>
        <v>-1.331143128226886</v>
      </c>
      <c r="BF942" s="34">
        <f t="shared" si="650"/>
        <v>0.66330115408160195</v>
      </c>
      <c r="BG942" s="34">
        <f t="shared" si="651"/>
        <v>-0.258133953880894</v>
      </c>
      <c r="BH942" s="34">
        <f t="shared" si="652"/>
        <v>-0.11506432621005545</v>
      </c>
      <c r="BI942" s="19">
        <f t="shared" si="659"/>
        <v>9.9732514210515797E-3</v>
      </c>
      <c r="BJ942" s="19">
        <f t="shared" si="660"/>
        <v>0.28667156750038619</v>
      </c>
      <c r="BK942" s="19">
        <f t="shared" si="661"/>
        <v>-0.26392929995074216</v>
      </c>
      <c r="BL942" s="19">
        <f t="shared" si="662"/>
        <v>0.51961522084677336</v>
      </c>
      <c r="BM942" s="19">
        <f t="shared" si="663"/>
        <v>0.10253646812177979</v>
      </c>
      <c r="BN942" s="19">
        <f t="shared" si="664"/>
        <v>-0.24347778729157621</v>
      </c>
      <c r="BO942" s="19">
        <f t="shared" si="665"/>
        <v>0.42915196032315639</v>
      </c>
      <c r="BP942" s="19">
        <f t="shared" si="666"/>
        <v>0.49340980964170744</v>
      </c>
      <c r="BQ942" s="19">
        <f t="shared" si="667"/>
        <v>0.56167735304355515</v>
      </c>
      <c r="BR942" s="19">
        <f t="shared" si="668"/>
        <v>0.25453231705605645</v>
      </c>
      <c r="BS942" s="19">
        <f t="shared" si="669"/>
        <v>0.30222219294633595</v>
      </c>
      <c r="BT942" s="19">
        <f>IF(AND('[1]Ponderación por derecho'!$B$13&lt;&gt;1,'[1]Ponderación por derecho'!$B$13&lt;&gt;0),"Error ponderación",IFERROR(IF(SUM($BI$1126:$BS$1126)=0,0,SUMPRODUCT($BI$1126:$BS$1126,BI942:BS942)),""))</f>
        <v>0.19886695747418259</v>
      </c>
      <c r="BU942" s="34">
        <f t="shared" si="670"/>
        <v>0.20609029828404093</v>
      </c>
      <c r="BV942" s="16">
        <f t="shared" si="671"/>
        <v>0</v>
      </c>
      <c r="BW942" s="34">
        <f t="shared" si="653"/>
        <v>-0.37153224832681314</v>
      </c>
      <c r="BX942" s="34">
        <f t="shared" si="654"/>
        <v>-4.806361522512323E-2</v>
      </c>
      <c r="BY942" s="34">
        <f t="shared" si="672"/>
        <v>0.73585719375712888</v>
      </c>
      <c r="BZ942" s="34">
        <f t="shared" si="673"/>
        <v>-0.10542044340173085</v>
      </c>
      <c r="CA942" s="19">
        <f t="shared" si="655"/>
        <v>-8.1056018253941334E-2</v>
      </c>
      <c r="CB942" s="16"/>
      <c r="CC942" s="5">
        <f t="shared" si="656"/>
        <v>70233</v>
      </c>
      <c r="CD942" s="6">
        <f t="shared" si="657"/>
        <v>2.0737257774058657E-4</v>
      </c>
      <c r="CE942" s="19">
        <f t="shared" si="674"/>
        <v>1.8573098584685093</v>
      </c>
      <c r="CF942" s="4">
        <f t="shared" si="658"/>
        <v>3.8515513301361876E-4</v>
      </c>
      <c r="CG942" s="3">
        <f>IF('Ponderación por derecho'!$D$20="Error ponderación","",CF942/$CF$1127)</f>
        <v>2.5875363264380802E-4</v>
      </c>
      <c r="CH942" s="39"/>
    </row>
    <row r="943" spans="1:86" ht="18.95" customHeight="1">
      <c r="A943" s="7">
        <v>70235</v>
      </c>
      <c r="B943" s="7" t="s">
        <v>175</v>
      </c>
      <c r="C943" s="7" t="s">
        <v>189</v>
      </c>
      <c r="D943" s="5">
        <v>0</v>
      </c>
      <c r="E943" s="5">
        <v>4396</v>
      </c>
      <c r="F943" s="5">
        <v>76.62527</v>
      </c>
      <c r="G943" s="5">
        <v>61.334310000000002</v>
      </c>
      <c r="H943" s="5">
        <v>76.203680000000006</v>
      </c>
      <c r="I943" s="5">
        <v>17.78959</v>
      </c>
      <c r="J943" s="5">
        <v>29.02543</v>
      </c>
      <c r="K943" s="85"/>
      <c r="L943" s="85">
        <v>4.5800000000000002E-4</v>
      </c>
      <c r="M943" s="85">
        <v>0.2150715</v>
      </c>
      <c r="N943" s="85"/>
      <c r="O943" s="85">
        <v>1.16632E-2</v>
      </c>
      <c r="P943" s="85">
        <v>2.5604200000000001E-2</v>
      </c>
      <c r="Q943" s="85">
        <v>0</v>
      </c>
      <c r="R943" s="85">
        <v>2.5510000000000002E-4</v>
      </c>
      <c r="S943" s="85">
        <v>0</v>
      </c>
      <c r="T943" s="5">
        <v>0.87011700000000003</v>
      </c>
      <c r="U943" s="5">
        <v>0.16383710000000001</v>
      </c>
      <c r="V943" s="5">
        <v>0.79116540000000002</v>
      </c>
      <c r="W943" s="5">
        <v>0.70809290000000003</v>
      </c>
      <c r="X943" s="5">
        <v>0.8582495</v>
      </c>
      <c r="Y943" s="5">
        <v>0.83220700000000003</v>
      </c>
      <c r="Z943" s="5">
        <v>2.30326E-2</v>
      </c>
      <c r="AA943" s="5">
        <v>9.0992000000000004E-4</v>
      </c>
      <c r="AB943" s="5">
        <v>0</v>
      </c>
      <c r="AC943" s="5">
        <v>0.32990000000000003</v>
      </c>
      <c r="AD943" s="40">
        <v>4959.0536851683346</v>
      </c>
      <c r="AE943" s="19">
        <v>0.65943399999999996</v>
      </c>
      <c r="AF943" s="5">
        <v>1</v>
      </c>
      <c r="AG943" s="5">
        <v>0</v>
      </c>
      <c r="AH943" s="32">
        <v>1</v>
      </c>
      <c r="AI943" s="32">
        <v>0</v>
      </c>
      <c r="AJ943" s="32">
        <v>0</v>
      </c>
      <c r="AK943" s="16"/>
      <c r="AL943" s="34">
        <f t="shared" si="630"/>
        <v>0.43760874473855416</v>
      </c>
      <c r="AM943" s="34">
        <f t="shared" si="631"/>
        <v>0.51384887231171072</v>
      </c>
      <c r="AN943" s="34">
        <f t="shared" si="632"/>
        <v>0.21606707912784812</v>
      </c>
      <c r="AO943" s="34">
        <f t="shared" si="633"/>
        <v>-0.1705648619602316</v>
      </c>
      <c r="AP943" s="34">
        <f t="shared" si="634"/>
        <v>0.31553077476605151</v>
      </c>
      <c r="AQ943" s="34" t="str">
        <f t="shared" si="635"/>
        <v/>
      </c>
      <c r="AR943" s="34">
        <f t="shared" si="636"/>
        <v>-0.59308816517307617</v>
      </c>
      <c r="AS943" s="34">
        <f t="shared" si="637"/>
        <v>2.3864154764360737</v>
      </c>
      <c r="AT943" s="34" t="str">
        <f t="shared" si="638"/>
        <v/>
      </c>
      <c r="AU943" s="34">
        <f t="shared" si="639"/>
        <v>-0.13363269738219705</v>
      </c>
      <c r="AV943" s="34">
        <f t="shared" si="640"/>
        <v>-2.8875605143119855E-2</v>
      </c>
      <c r="AW943" s="34">
        <f t="shared" si="641"/>
        <v>-0.41165100414070804</v>
      </c>
      <c r="AX943" s="34">
        <f t="shared" si="642"/>
        <v>-0.1938611023141722</v>
      </c>
      <c r="AY943" s="34">
        <f t="shared" si="643"/>
        <v>-0.21011422768154267</v>
      </c>
      <c r="AZ943" s="34">
        <f t="shared" si="644"/>
        <v>-1.2486244299193254</v>
      </c>
      <c r="BA943" s="34">
        <f t="shared" si="645"/>
        <v>-0.396478801155497</v>
      </c>
      <c r="BB943" s="34">
        <f t="shared" si="646"/>
        <v>-0.22634448975631966</v>
      </c>
      <c r="BC943" s="34">
        <f t="shared" si="647"/>
        <v>0.84610672863225611</v>
      </c>
      <c r="BD943" s="34">
        <f t="shared" si="648"/>
        <v>0.61350402544442029</v>
      </c>
      <c r="BE943" s="34">
        <f t="shared" si="649"/>
        <v>-0.45228497122988681</v>
      </c>
      <c r="BF943" s="34">
        <f t="shared" si="650"/>
        <v>-0.78572687388345874</v>
      </c>
      <c r="BG943" s="34">
        <f t="shared" si="651"/>
        <v>-0.18700727640218537</v>
      </c>
      <c r="BH943" s="34">
        <f t="shared" si="652"/>
        <v>-0.11506432621005545</v>
      </c>
      <c r="BI943" s="19">
        <f t="shared" si="659"/>
        <v>-9.020586101382444E-2</v>
      </c>
      <c r="BJ943" s="19">
        <f t="shared" si="660"/>
        <v>-0.1018612608725617</v>
      </c>
      <c r="BK943" s="19">
        <f t="shared" si="661"/>
        <v>1.2233769832689612</v>
      </c>
      <c r="BL943" s="19">
        <f t="shared" si="662"/>
        <v>0.43760874473855416</v>
      </c>
      <c r="BM943" s="19">
        <f t="shared" si="663"/>
        <v>0.26513403427609156</v>
      </c>
      <c r="BN943" s="19">
        <f t="shared" si="664"/>
        <v>-1.4517277211484178E-2</v>
      </c>
      <c r="BO943" s="19">
        <f t="shared" si="665"/>
        <v>-0.6102800986734217</v>
      </c>
      <c r="BP943" s="19">
        <f t="shared" si="666"/>
        <v>0.12187382121219098</v>
      </c>
      <c r="BQ943" s="19">
        <f t="shared" si="667"/>
        <v>-0.18607745227548242</v>
      </c>
      <c r="BR943" s="19">
        <f t="shared" si="668"/>
        <v>1.3495746884942031E-2</v>
      </c>
      <c r="BS943" s="19">
        <f t="shared" si="669"/>
        <v>3.7476730282318675E-2</v>
      </c>
      <c r="BT943" s="19">
        <f>IF(AND('[1]Ponderación por derecho'!$B$13&lt;&gt;1,'[1]Ponderación por derecho'!$B$13&lt;&gt;0),"Error ponderación",IFERROR(IF(SUM($BI$1126:$BS$1126)=0,0,SUMPRODUCT($BI$1126:$BS$1126,BI943:BS943)),""))</f>
        <v>-0.32986748467466842</v>
      </c>
      <c r="BU943" s="34">
        <f t="shared" si="670"/>
        <v>-0.32810951955391277</v>
      </c>
      <c r="BV943" s="16">
        <f t="shared" si="671"/>
        <v>0</v>
      </c>
      <c r="BW943" s="34">
        <f t="shared" si="653"/>
        <v>-2.6412565290142482</v>
      </c>
      <c r="BX943" s="34">
        <f t="shared" si="654"/>
        <v>-4.927128623116446E-2</v>
      </c>
      <c r="BY943" s="34">
        <f t="shared" si="672"/>
        <v>-4.3565900771799115E-2</v>
      </c>
      <c r="BZ943" s="34">
        <f t="shared" si="673"/>
        <v>0.91136457200573728</v>
      </c>
      <c r="CA943" s="19">
        <f t="shared" si="655"/>
        <v>0.69178513143945242</v>
      </c>
      <c r="CB943" s="16"/>
      <c r="CC943" s="5">
        <f t="shared" si="656"/>
        <v>70235</v>
      </c>
      <c r="CD943" s="6">
        <f t="shared" si="657"/>
        <v>6.4288423959634594E-4</v>
      </c>
      <c r="CE943" s="19">
        <f t="shared" si="674"/>
        <v>1.9324359217514673</v>
      </c>
      <c r="CF943" s="4">
        <f t="shared" si="658"/>
        <v>1.2423325981238559E-3</v>
      </c>
      <c r="CG943" s="3">
        <f>IF('Ponderación por derecho'!$D$20="Error ponderación","",CF943/$CF$1127)</f>
        <v>8.3461972894179569E-4</v>
      </c>
      <c r="CH943" s="39"/>
    </row>
    <row r="944" spans="1:86" ht="18.95" customHeight="1">
      <c r="A944" s="7">
        <v>70265</v>
      </c>
      <c r="B944" s="7" t="s">
        <v>175</v>
      </c>
      <c r="C944" s="7" t="s">
        <v>188</v>
      </c>
      <c r="D944" s="5">
        <v>0</v>
      </c>
      <c r="E944" s="5">
        <v>6293</v>
      </c>
      <c r="F944" s="5">
        <v>91.856139999999996</v>
      </c>
      <c r="G944" s="5">
        <v>65.673490000000001</v>
      </c>
      <c r="H944" s="5">
        <v>83.054000000000002</v>
      </c>
      <c r="I944" s="5">
        <v>40.083799999999997</v>
      </c>
      <c r="J944" s="5">
        <v>58.777149999999999</v>
      </c>
      <c r="K944" s="85">
        <v>3.3498999999999998E-3</v>
      </c>
      <c r="L944" s="85">
        <v>6.0910000000000001E-4</v>
      </c>
      <c r="M944" s="85"/>
      <c r="N944" s="85">
        <v>5.9500000000000003E-5</v>
      </c>
      <c r="O944" s="85">
        <v>1.5019999999999999E-4</v>
      </c>
      <c r="P944" s="85">
        <v>6.3079E-3</v>
      </c>
      <c r="Q944" s="85">
        <v>1.1223500000000001E-2</v>
      </c>
      <c r="R944" s="85">
        <v>5.4699999999999996E-4</v>
      </c>
      <c r="S944" s="85">
        <v>2.4570000000000001E-4</v>
      </c>
      <c r="T944" s="5">
        <v>0.95618530000000002</v>
      </c>
      <c r="U944" s="5">
        <v>0.22728899999999999</v>
      </c>
      <c r="V944" s="5">
        <v>0.80557210000000001</v>
      </c>
      <c r="W944" s="5">
        <v>0.53851649999999995</v>
      </c>
      <c r="X944" s="5">
        <v>0.89177280000000003</v>
      </c>
      <c r="Y944" s="5">
        <v>0.71151330000000002</v>
      </c>
      <c r="Z944" s="5">
        <v>0.1218477</v>
      </c>
      <c r="AA944" s="5">
        <v>1.5891000000000001E-4</v>
      </c>
      <c r="AB944" s="5">
        <v>0</v>
      </c>
      <c r="AC944" s="5">
        <v>0.60570000000000002</v>
      </c>
      <c r="AD944" s="40">
        <v>0</v>
      </c>
      <c r="AE944" s="19">
        <v>0.96603779999999995</v>
      </c>
      <c r="AF944" s="5">
        <v>0</v>
      </c>
      <c r="AG944" s="5">
        <v>0</v>
      </c>
      <c r="AH944" s="32">
        <v>0</v>
      </c>
      <c r="AI944" s="32">
        <v>0</v>
      </c>
      <c r="AJ944" s="32">
        <v>1</v>
      </c>
      <c r="AK944" s="16"/>
      <c r="AL944" s="34">
        <f t="shared" si="630"/>
        <v>1.3673451904235894</v>
      </c>
      <c r="AM944" s="34">
        <f t="shared" si="631"/>
        <v>0.94972349279701573</v>
      </c>
      <c r="AN944" s="34">
        <f t="shared" si="632"/>
        <v>1.0397750266240291</v>
      </c>
      <c r="AO944" s="34">
        <f t="shared" si="633"/>
        <v>1.8193155642537642</v>
      </c>
      <c r="AP944" s="34">
        <f t="shared" si="634"/>
        <v>2.5626740025639654</v>
      </c>
      <c r="AQ944" s="34">
        <f t="shared" si="635"/>
        <v>-0.2981408844144991</v>
      </c>
      <c r="AR944" s="34">
        <f t="shared" si="636"/>
        <v>-0.58780003041179019</v>
      </c>
      <c r="AS944" s="34" t="str">
        <f t="shared" si="637"/>
        <v/>
      </c>
      <c r="AT944" s="34">
        <f t="shared" si="638"/>
        <v>-0.14938347345471711</v>
      </c>
      <c r="AU944" s="34">
        <f t="shared" si="639"/>
        <v>-0.42611302771470433</v>
      </c>
      <c r="AV944" s="34">
        <f t="shared" si="640"/>
        <v>-0.49607246343252298</v>
      </c>
      <c r="AW944" s="34">
        <f t="shared" si="641"/>
        <v>-9.7223939020990593E-2</v>
      </c>
      <c r="AX944" s="34">
        <f t="shared" si="642"/>
        <v>-0.18453912741688339</v>
      </c>
      <c r="AY944" s="34">
        <f t="shared" si="643"/>
        <v>-0.20057469212031745</v>
      </c>
      <c r="AZ944" s="34">
        <f t="shared" si="644"/>
        <v>0.24658514577731494</v>
      </c>
      <c r="BA944" s="34">
        <f t="shared" si="645"/>
        <v>0.20666078548127761</v>
      </c>
      <c r="BB944" s="34">
        <f t="shared" si="646"/>
        <v>0.12703791279207452</v>
      </c>
      <c r="BC944" s="34">
        <f t="shared" si="647"/>
        <v>-1.0475964552678341</v>
      </c>
      <c r="BD944" s="34">
        <f t="shared" si="648"/>
        <v>1.0152592354870169</v>
      </c>
      <c r="BE944" s="34">
        <f t="shared" si="649"/>
        <v>-2.2977037726187222</v>
      </c>
      <c r="BF944" s="34">
        <f t="shared" si="650"/>
        <v>0.20288262189085554</v>
      </c>
      <c r="BG944" s="34">
        <f t="shared" si="651"/>
        <v>-0.2457122681083628</v>
      </c>
      <c r="BH944" s="34">
        <f t="shared" si="652"/>
        <v>-0.11506432621005545</v>
      </c>
      <c r="BI944" s="19">
        <f t="shared" si="659"/>
        <v>0.31609830923026921</v>
      </c>
      <c r="BJ944" s="19">
        <f t="shared" si="660"/>
        <v>0.16298712505910004</v>
      </c>
      <c r="BK944" s="19">
        <f t="shared" si="661"/>
        <v>0.15987436757787765</v>
      </c>
      <c r="BL944" s="19">
        <f t="shared" si="662"/>
        <v>0.60898085848443617</v>
      </c>
      <c r="BM944" s="19">
        <f t="shared" si="663"/>
        <v>1.0506067367787593</v>
      </c>
      <c r="BN944" s="19">
        <f t="shared" si="664"/>
        <v>-0.47547701520921865</v>
      </c>
      <c r="BO944" s="19">
        <f t="shared" si="665"/>
        <v>0.65622559033669614</v>
      </c>
      <c r="BP944" s="19">
        <f t="shared" si="666"/>
        <v>0.59140303150335294</v>
      </c>
      <c r="BQ944" s="19">
        <f t="shared" si="667"/>
        <v>0.45655104006470909</v>
      </c>
      <c r="BR944" s="19">
        <f t="shared" si="668"/>
        <v>0.30701941006496974</v>
      </c>
      <c r="BS944" s="19">
        <f t="shared" si="669"/>
        <v>0.35056872403107214</v>
      </c>
      <c r="BT944" s="19">
        <f>IF(AND('[1]Ponderación por derecho'!$B$13&lt;&gt;1,'[1]Ponderación por derecho'!$B$13&lt;&gt;0),"Error ponderación",IFERROR(IF(SUM($BI$1126:$BS$1126)=0,0,SUMPRODUCT($BI$1126:$BS$1126,BI944:BS944)),""))</f>
        <v>0.2180671156174025</v>
      </c>
      <c r="BU944" s="34">
        <f t="shared" si="670"/>
        <v>0.22548892293365372</v>
      </c>
      <c r="BV944" s="16">
        <f t="shared" si="671"/>
        <v>0</v>
      </c>
      <c r="BW944" s="34">
        <f t="shared" si="653"/>
        <v>1.3510263575520438</v>
      </c>
      <c r="BX944" s="34">
        <f t="shared" si="654"/>
        <v>-4.9550489627895586E-2</v>
      </c>
      <c r="BY944" s="34">
        <f t="shared" si="672"/>
        <v>1.2229970409320479</v>
      </c>
      <c r="BZ944" s="34">
        <f t="shared" si="673"/>
        <v>-0.84149096961873193</v>
      </c>
      <c r="CA944" s="19">
        <f t="shared" si="655"/>
        <v>-0.64053081687594915</v>
      </c>
      <c r="CB944" s="16"/>
      <c r="CC944" s="5">
        <f t="shared" si="656"/>
        <v>70265</v>
      </c>
      <c r="CD944" s="6">
        <f t="shared" si="657"/>
        <v>9.2030721560050152E-4</v>
      </c>
      <c r="CE944" s="19">
        <f t="shared" si="674"/>
        <v>0.66231345207217529</v>
      </c>
      <c r="CF944" s="4">
        <f t="shared" si="658"/>
        <v>6.0953184893129989E-4</v>
      </c>
      <c r="CG944" s="3">
        <f>IF('Ponderación por derecho'!$D$20="Error ponderación","",CF944/$CF$1127)</f>
        <v>4.0949364711567754E-4</v>
      </c>
      <c r="CH944" s="39"/>
    </row>
    <row r="945" spans="1:86" ht="18.95" customHeight="1">
      <c r="A945" s="7">
        <v>70400</v>
      </c>
      <c r="B945" s="7" t="s">
        <v>175</v>
      </c>
      <c r="C945" s="7" t="s">
        <v>102</v>
      </c>
      <c r="D945" s="5">
        <v>0</v>
      </c>
      <c r="E945" s="5">
        <v>521</v>
      </c>
      <c r="F945" s="5">
        <v>82.905230000000003</v>
      </c>
      <c r="G945" s="5">
        <v>67.461830000000006</v>
      </c>
      <c r="H945" s="5">
        <v>87.189890000000005</v>
      </c>
      <c r="I945" s="5">
        <v>23.043900000000001</v>
      </c>
      <c r="J945" s="5">
        <v>32.719459999999998</v>
      </c>
      <c r="K945" s="85"/>
      <c r="L945" s="85">
        <v>0</v>
      </c>
      <c r="M945" s="85"/>
      <c r="N945" s="85"/>
      <c r="O945" s="85">
        <v>0</v>
      </c>
      <c r="P945" s="85">
        <v>0</v>
      </c>
      <c r="Q945" s="85">
        <v>0</v>
      </c>
      <c r="R945" s="85">
        <v>0</v>
      </c>
      <c r="S945" s="85">
        <v>0</v>
      </c>
      <c r="T945" s="5">
        <v>0.95925930000000004</v>
      </c>
      <c r="U945" s="5">
        <v>0.22592590000000001</v>
      </c>
      <c r="V945" s="5">
        <v>0.81666669999999997</v>
      </c>
      <c r="W945" s="5">
        <v>0.66296299999999997</v>
      </c>
      <c r="X945" s="5">
        <v>0.90555549999999996</v>
      </c>
      <c r="Y945" s="5">
        <v>0.74629630000000002</v>
      </c>
      <c r="Z945" s="5">
        <v>0.1632653</v>
      </c>
      <c r="AA945" s="5">
        <v>9.5969000000000002E-4</v>
      </c>
      <c r="AB945" s="5">
        <v>0</v>
      </c>
      <c r="AC945" s="5">
        <v>0.49980000000000002</v>
      </c>
      <c r="AD945" s="40">
        <v>65834.932821497117</v>
      </c>
      <c r="AE945" s="19">
        <v>0.75377360000000004</v>
      </c>
      <c r="AF945" s="5">
        <v>0</v>
      </c>
      <c r="AG945" s="5">
        <v>0</v>
      </c>
      <c r="AH945" s="32">
        <v>1</v>
      </c>
      <c r="AI945" s="32">
        <v>0</v>
      </c>
      <c r="AJ945" s="32">
        <v>0</v>
      </c>
      <c r="AK945" s="16"/>
      <c r="AL945" s="34">
        <f t="shared" si="630"/>
        <v>0.82095570321460953</v>
      </c>
      <c r="AM945" s="34">
        <f t="shared" si="631"/>
        <v>1.1293638900146219</v>
      </c>
      <c r="AN945" s="34">
        <f t="shared" si="632"/>
        <v>1.5370898181914281</v>
      </c>
      <c r="AO945" s="34">
        <f t="shared" si="633"/>
        <v>0.29841110185550634</v>
      </c>
      <c r="AP945" s="34">
        <f t="shared" si="634"/>
        <v>0.59454034119724686</v>
      </c>
      <c r="AQ945" s="34" t="str">
        <f t="shared" si="635"/>
        <v/>
      </c>
      <c r="AR945" s="34">
        <f t="shared" si="636"/>
        <v>-0.60911705809610017</v>
      </c>
      <c r="AS945" s="34" t="str">
        <f t="shared" si="637"/>
        <v/>
      </c>
      <c r="AT945" s="34" t="str">
        <f t="shared" si="638"/>
        <v/>
      </c>
      <c r="AU945" s="34">
        <f t="shared" si="639"/>
        <v>-0.42992876172112682</v>
      </c>
      <c r="AV945" s="34">
        <f t="shared" si="640"/>
        <v>-0.64879765232385067</v>
      </c>
      <c r="AW945" s="34">
        <f t="shared" si="641"/>
        <v>-0.41165100414070804</v>
      </c>
      <c r="AX945" s="34">
        <f t="shared" si="642"/>
        <v>-0.20200785050292994</v>
      </c>
      <c r="AY945" s="34">
        <f t="shared" si="643"/>
        <v>-0.21011422768154267</v>
      </c>
      <c r="AZ945" s="34">
        <f t="shared" si="644"/>
        <v>0.29998778339989496</v>
      </c>
      <c r="BA945" s="34">
        <f t="shared" si="645"/>
        <v>0.19370389103769792</v>
      </c>
      <c r="BB945" s="34">
        <f t="shared" si="646"/>
        <v>0.39917770908917238</v>
      </c>
      <c r="BC945" s="34">
        <f t="shared" si="647"/>
        <v>0.34212955186064908</v>
      </c>
      <c r="BD945" s="34">
        <f t="shared" si="648"/>
        <v>1.1804360388880561</v>
      </c>
      <c r="BE945" s="34">
        <f t="shared" si="649"/>
        <v>-1.7658682073099456</v>
      </c>
      <c r="BF945" s="34">
        <f t="shared" si="650"/>
        <v>0.61725079691858142</v>
      </c>
      <c r="BG945" s="34">
        <f t="shared" si="651"/>
        <v>-0.18311685225707883</v>
      </c>
      <c r="BH945" s="34">
        <f t="shared" si="652"/>
        <v>-0.11506432621005545</v>
      </c>
      <c r="BI945" s="19">
        <f t="shared" si="659"/>
        <v>0.86539685461456295</v>
      </c>
      <c r="BJ945" s="19">
        <f t="shared" si="660"/>
        <v>0.30647484700256472</v>
      </c>
      <c r="BK945" s="19">
        <f t="shared" si="661"/>
        <v>0.58154262753762931</v>
      </c>
      <c r="BL945" s="19">
        <f t="shared" si="662"/>
        <v>0.82095570321460953</v>
      </c>
      <c r="BM945" s="19">
        <f t="shared" si="663"/>
        <v>0.44834920612139201</v>
      </c>
      <c r="BN945" s="19">
        <f t="shared" si="664"/>
        <v>-0.53123671880639556</v>
      </c>
      <c r="BO945" s="19">
        <f t="shared" si="665"/>
        <v>6.2249293704897755E-2</v>
      </c>
      <c r="BP945" s="19">
        <f t="shared" si="666"/>
        <v>0.30947392635583981</v>
      </c>
      <c r="BQ945" s="19">
        <f t="shared" si="667"/>
        <v>0.40936409081721609</v>
      </c>
      <c r="BR945" s="19">
        <f t="shared" si="668"/>
        <v>0.14257487442532935</v>
      </c>
      <c r="BS945" s="19">
        <f t="shared" si="669"/>
        <v>0.16525904977433714</v>
      </c>
      <c r="BT945" s="19">
        <f>IF(AND('[1]Ponderación por derecho'!$B$13&lt;&gt;1,'[1]Ponderación por derecho'!$B$13&lt;&gt;0),"Error ponderación",IFERROR(IF(SUM($BI$1126:$BS$1126)=0,0,SUMPRODUCT($BI$1126:$BS$1126,BI945:BS945)),""))</f>
        <v>-6.6951399388956834E-2</v>
      </c>
      <c r="BU945" s="34">
        <f t="shared" si="670"/>
        <v>-6.2475746396469828E-2</v>
      </c>
      <c r="BV945" s="16">
        <f t="shared" si="671"/>
        <v>0</v>
      </c>
      <c r="BW945" s="34">
        <f t="shared" si="653"/>
        <v>-0.18190604885611544</v>
      </c>
      <c r="BX945" s="34">
        <f t="shared" si="654"/>
        <v>-4.5843867753181305E-2</v>
      </c>
      <c r="BY945" s="34">
        <f t="shared" si="672"/>
        <v>0.3461456464926651</v>
      </c>
      <c r="BZ945" s="34">
        <f t="shared" si="673"/>
        <v>-3.9465243294456116E-2</v>
      </c>
      <c r="CA945" s="19">
        <f t="shared" si="655"/>
        <v>-3.0924582496366679E-2</v>
      </c>
      <c r="CB945" s="16"/>
      <c r="CC945" s="5">
        <f t="shared" si="656"/>
        <v>70400</v>
      </c>
      <c r="CD945" s="6">
        <f t="shared" si="657"/>
        <v>7.6192604374362193E-5</v>
      </c>
      <c r="CE945" s="19">
        <f t="shared" si="674"/>
        <v>1.1927560494966345</v>
      </c>
      <c r="CF945" s="4">
        <f t="shared" si="658"/>
        <v>9.0879189794424245E-5</v>
      </c>
      <c r="CG945" s="3">
        <f>IF('Ponderación por derecho'!$D$20="Error ponderación","",CF945/$CF$1127)</f>
        <v>6.1054153185080033E-5</v>
      </c>
      <c r="CH945" s="39"/>
    </row>
    <row r="946" spans="1:86" ht="18.95" customHeight="1">
      <c r="A946" s="7">
        <v>70418</v>
      </c>
      <c r="B946" s="7" t="s">
        <v>175</v>
      </c>
      <c r="C946" s="7" t="s">
        <v>187</v>
      </c>
      <c r="D946" s="5">
        <v>0</v>
      </c>
      <c r="E946" s="5">
        <v>10218</v>
      </c>
      <c r="F946" s="5">
        <v>79.475390000000004</v>
      </c>
      <c r="G946" s="5">
        <v>62.619799999999998</v>
      </c>
      <c r="H946" s="5">
        <v>82.962590000000006</v>
      </c>
      <c r="I946" s="5">
        <v>24.96744</v>
      </c>
      <c r="J946" s="5">
        <v>34.892800000000001</v>
      </c>
      <c r="K946" s="85">
        <v>4.0879999999999996E-3</v>
      </c>
      <c r="L946" s="85">
        <v>5.4536999999999997E-3</v>
      </c>
      <c r="M946" s="85">
        <v>0.1134892</v>
      </c>
      <c r="N946" s="85">
        <v>3.0219999999999997E-4</v>
      </c>
      <c r="O946" s="85">
        <v>2.3395E-3</v>
      </c>
      <c r="P946" s="85">
        <v>1.33215E-2</v>
      </c>
      <c r="Q946" s="85">
        <v>2.0037000000000002E-3</v>
      </c>
      <c r="R946" s="85">
        <v>1.026E-4</v>
      </c>
      <c r="S946" s="85">
        <v>0</v>
      </c>
      <c r="T946" s="5">
        <v>0.93658459999999999</v>
      </c>
      <c r="U946" s="5">
        <v>0.1240488</v>
      </c>
      <c r="V946" s="5">
        <v>0.79396120000000003</v>
      </c>
      <c r="W946" s="5">
        <v>0.45700030000000003</v>
      </c>
      <c r="X946" s="5">
        <v>0.82832830000000002</v>
      </c>
      <c r="Y946" s="5">
        <v>0.77841419999999995</v>
      </c>
      <c r="Z946" s="5">
        <v>5.7589799999999997E-2</v>
      </c>
      <c r="AA946" s="5">
        <v>2.4467E-4</v>
      </c>
      <c r="AB946" s="5">
        <v>9.7869999999999996E-5</v>
      </c>
      <c r="AC946" s="5">
        <v>0.3342</v>
      </c>
      <c r="AD946" s="40">
        <v>0</v>
      </c>
      <c r="AE946" s="19">
        <v>0.65943399999999996</v>
      </c>
      <c r="AF946" s="5">
        <v>1</v>
      </c>
      <c r="AG946" s="5">
        <v>0</v>
      </c>
      <c r="AH946" s="32">
        <v>1</v>
      </c>
      <c r="AI946" s="32">
        <v>0</v>
      </c>
      <c r="AJ946" s="32">
        <v>0</v>
      </c>
      <c r="AK946" s="16"/>
      <c r="AL946" s="34">
        <f t="shared" si="630"/>
        <v>0.61158832952759357</v>
      </c>
      <c r="AM946" s="34">
        <f t="shared" si="631"/>
        <v>0.64297752470401826</v>
      </c>
      <c r="AN946" s="34">
        <f t="shared" si="632"/>
        <v>1.0287835483455512</v>
      </c>
      <c r="AO946" s="34">
        <f t="shared" si="633"/>
        <v>0.47009758884202296</v>
      </c>
      <c r="AP946" s="34">
        <f t="shared" si="634"/>
        <v>0.75869240577375952</v>
      </c>
      <c r="AQ946" s="34">
        <f t="shared" si="635"/>
        <v>-0.27726148995082245</v>
      </c>
      <c r="AR946" s="34">
        <f t="shared" si="636"/>
        <v>-0.41825074077230984</v>
      </c>
      <c r="AS946" s="34">
        <f t="shared" si="637"/>
        <v>0.80588214000098901</v>
      </c>
      <c r="AT946" s="34">
        <f t="shared" si="638"/>
        <v>-0.14381450828754083</v>
      </c>
      <c r="AU946" s="34">
        <f t="shared" si="639"/>
        <v>-0.37049527498327389</v>
      </c>
      <c r="AV946" s="34">
        <f t="shared" si="640"/>
        <v>-0.32626105475321365</v>
      </c>
      <c r="AW946" s="34">
        <f t="shared" si="641"/>
        <v>-0.35551722141870706</v>
      </c>
      <c r="AX946" s="34">
        <f t="shared" si="642"/>
        <v>-0.1987312673427318</v>
      </c>
      <c r="AY946" s="34">
        <f t="shared" si="643"/>
        <v>-0.21011422768154267</v>
      </c>
      <c r="AZ946" s="34">
        <f t="shared" si="644"/>
        <v>-9.392528989246339E-2</v>
      </c>
      <c r="BA946" s="34">
        <f t="shared" si="645"/>
        <v>-0.77468495124682601</v>
      </c>
      <c r="BB946" s="34">
        <f t="shared" si="646"/>
        <v>-0.15776622262749723</v>
      </c>
      <c r="BC946" s="34">
        <f t="shared" si="647"/>
        <v>-1.9579087833950752</v>
      </c>
      <c r="BD946" s="34">
        <f t="shared" si="648"/>
        <v>0.25491766936591603</v>
      </c>
      <c r="BE946" s="34">
        <f t="shared" si="649"/>
        <v>-1.274782288814396</v>
      </c>
      <c r="BF946" s="34">
        <f t="shared" si="650"/>
        <v>-0.43999453067506117</v>
      </c>
      <c r="BG946" s="34">
        <f t="shared" si="651"/>
        <v>-0.23900857562927227</v>
      </c>
      <c r="BH946" s="34">
        <f t="shared" si="652"/>
        <v>-0.11262471109454612</v>
      </c>
      <c r="BI946" s="19">
        <f t="shared" si="659"/>
        <v>-7.7209642840324237E-3</v>
      </c>
      <c r="BJ946" s="19">
        <f t="shared" si="660"/>
        <v>2.2320187101403727E-2</v>
      </c>
      <c r="BK946" s="19">
        <f t="shared" si="661"/>
        <v>-0.18014610462216427</v>
      </c>
      <c r="BL946" s="19">
        <f t="shared" si="662"/>
        <v>0.23388691062002637</v>
      </c>
      <c r="BM946" s="19">
        <f t="shared" si="663"/>
        <v>0.21437160005213385</v>
      </c>
      <c r="BN946" s="19">
        <f t="shared" si="664"/>
        <v>-0.32981833801333871</v>
      </c>
      <c r="BO946" s="19">
        <f t="shared" si="665"/>
        <v>6.8850258436175026E-3</v>
      </c>
      <c r="BP946" s="19">
        <f t="shared" si="666"/>
        <v>0.20642853109243087</v>
      </c>
      <c r="BQ946" s="19">
        <f t="shared" si="667"/>
        <v>-1.2840142943003416E-2</v>
      </c>
      <c r="BR946" s="19">
        <f t="shared" si="668"/>
        <v>5.4155175405592886E-2</v>
      </c>
      <c r="BS946" s="19">
        <f t="shared" si="669"/>
        <v>9.62831302505016E-2</v>
      </c>
      <c r="BT946" s="19">
        <f>IF(AND('[1]Ponderación por derecho'!$B$13&lt;&gt;1,'[1]Ponderación por derecho'!$B$13&lt;&gt;0),"Error ponderación",IFERROR(IF(SUM($BI$1126:$BS$1126)=0,0,SUMPRODUCT($BI$1126:$BS$1126,BI946:BS946)),""))</f>
        <v>-9.1038951061912121E-2</v>
      </c>
      <c r="BU946" s="34">
        <f t="shared" si="670"/>
        <v>-8.6812284155499506E-2</v>
      </c>
      <c r="BV946" s="16">
        <f t="shared" si="671"/>
        <v>0</v>
      </c>
      <c r="BW946" s="34">
        <f t="shared" si="653"/>
        <v>-2.5790128146841722</v>
      </c>
      <c r="BX946" s="34">
        <f t="shared" si="654"/>
        <v>-4.9550489627895586E-2</v>
      </c>
      <c r="BY946" s="34">
        <f t="shared" si="672"/>
        <v>-4.3565900771799115E-2</v>
      </c>
      <c r="BZ946" s="34">
        <f t="shared" si="673"/>
        <v>0.89070973502795558</v>
      </c>
      <c r="CA946" s="19">
        <f t="shared" si="655"/>
        <v>0.67608573804286354</v>
      </c>
      <c r="CB946" s="16"/>
      <c r="CC946" s="5">
        <f t="shared" si="656"/>
        <v>70418</v>
      </c>
      <c r="CD946" s="6">
        <f t="shared" si="657"/>
        <v>1.4943110009543819E-3</v>
      </c>
      <c r="CE946" s="19">
        <f t="shared" si="674"/>
        <v>2.5059406954944987</v>
      </c>
      <c r="CF946" s="4">
        <f t="shared" si="658"/>
        <v>3.7446547490167042E-3</v>
      </c>
      <c r="CG946" s="3">
        <f>IF('Ponderación por derecho'!$D$20="Error ponderación","",CF946/$CF$1127)</f>
        <v>2.5157214230108632E-3</v>
      </c>
      <c r="CH946" s="39"/>
    </row>
    <row r="947" spans="1:86" ht="18.95" customHeight="1">
      <c r="A947" s="7">
        <v>70429</v>
      </c>
      <c r="B947" s="7" t="s">
        <v>175</v>
      </c>
      <c r="C947" s="7" t="s">
        <v>186</v>
      </c>
      <c r="D947" s="5">
        <v>0</v>
      </c>
      <c r="E947" s="5">
        <v>4407</v>
      </c>
      <c r="F947" s="5">
        <v>90.820949999999996</v>
      </c>
      <c r="G947" s="5">
        <v>69.210310000000007</v>
      </c>
      <c r="H947" s="5">
        <v>87.363910000000004</v>
      </c>
      <c r="I947" s="5">
        <v>37.10839</v>
      </c>
      <c r="J947" s="5">
        <v>56.3018</v>
      </c>
      <c r="K947" s="85"/>
      <c r="L947" s="85">
        <v>2.5920000000000001E-4</v>
      </c>
      <c r="M947" s="85">
        <v>5.8763900000000001E-2</v>
      </c>
      <c r="N947" s="85"/>
      <c r="O947" s="85">
        <v>1.9407000000000001E-3</v>
      </c>
      <c r="P947" s="85">
        <v>1.6434600000000001E-2</v>
      </c>
      <c r="Q947" s="85">
        <v>0</v>
      </c>
      <c r="R947" s="85">
        <v>3.5975E-3</v>
      </c>
      <c r="S947" s="85">
        <v>0</v>
      </c>
      <c r="T947" s="5">
        <v>0.97387360000000001</v>
      </c>
      <c r="U947" s="5">
        <v>0.15732679999999999</v>
      </c>
      <c r="V947" s="5">
        <v>0.79818250000000002</v>
      </c>
      <c r="W947" s="5">
        <v>0.64161299999999999</v>
      </c>
      <c r="X947" s="5">
        <v>0.84532370000000001</v>
      </c>
      <c r="Y947" s="5">
        <v>0.78663380000000005</v>
      </c>
      <c r="Z947" s="5">
        <v>4.0358699999999997E-2</v>
      </c>
      <c r="AA947" s="5">
        <v>2.2691000000000001E-4</v>
      </c>
      <c r="AB947" s="5">
        <v>1.5883799999999999E-3</v>
      </c>
      <c r="AC947" s="5">
        <v>0.50629999999999997</v>
      </c>
      <c r="AD947" s="40">
        <v>222.37349670977989</v>
      </c>
      <c r="AE947" s="19">
        <v>0.87169810000000003</v>
      </c>
      <c r="AF947" s="5">
        <v>0</v>
      </c>
      <c r="AG947" s="5">
        <v>0</v>
      </c>
      <c r="AH947" s="32">
        <v>0</v>
      </c>
      <c r="AI947" s="32">
        <v>0</v>
      </c>
      <c r="AJ947" s="32">
        <v>0</v>
      </c>
      <c r="AK947" s="16"/>
      <c r="AL947" s="34">
        <f t="shared" si="630"/>
        <v>1.3041541927190137</v>
      </c>
      <c r="AM947" s="34">
        <f t="shared" si="631"/>
        <v>1.3050003135845467</v>
      </c>
      <c r="AN947" s="34">
        <f t="shared" si="632"/>
        <v>1.5580146300284348</v>
      </c>
      <c r="AO947" s="34">
        <f t="shared" si="633"/>
        <v>1.5537439149797427</v>
      </c>
      <c r="AP947" s="34">
        <f t="shared" si="634"/>
        <v>2.3757111651572687</v>
      </c>
      <c r="AQ947" s="34" t="str">
        <f t="shared" si="635"/>
        <v/>
      </c>
      <c r="AR947" s="34">
        <f t="shared" si="636"/>
        <v>-0.600045684633987</v>
      </c>
      <c r="AS947" s="34">
        <f t="shared" si="637"/>
        <v>-4.5596523077233574E-2</v>
      </c>
      <c r="AT947" s="34" t="str">
        <f t="shared" si="638"/>
        <v/>
      </c>
      <c r="AU947" s="34">
        <f t="shared" si="639"/>
        <v>-0.38062653145305619</v>
      </c>
      <c r="AV947" s="34">
        <f t="shared" si="640"/>
        <v>-0.25088750958959466</v>
      </c>
      <c r="AW947" s="34">
        <f t="shared" si="641"/>
        <v>-0.41165100414070804</v>
      </c>
      <c r="AX947" s="34">
        <f t="shared" si="642"/>
        <v>-8.7119859091499399E-2</v>
      </c>
      <c r="AY947" s="34">
        <f t="shared" si="643"/>
        <v>-0.21011422768154267</v>
      </c>
      <c r="AZ947" s="34">
        <f t="shared" si="644"/>
        <v>0.55387267832756715</v>
      </c>
      <c r="BA947" s="34">
        <f t="shared" si="645"/>
        <v>-0.45836220655204796</v>
      </c>
      <c r="BB947" s="34">
        <f t="shared" si="646"/>
        <v>-5.4221820656363585E-2</v>
      </c>
      <c r="BC947" s="34">
        <f t="shared" si="647"/>
        <v>0.10370862196552882</v>
      </c>
      <c r="BD947" s="34">
        <f t="shared" si="648"/>
        <v>0.45859661794072631</v>
      </c>
      <c r="BE947" s="34">
        <f t="shared" si="649"/>
        <v>-1.1491037788350362</v>
      </c>
      <c r="BF947" s="34">
        <f t="shared" si="650"/>
        <v>-0.61238548188228337</v>
      </c>
      <c r="BG947" s="34">
        <f t="shared" si="651"/>
        <v>-0.24039684030311378</v>
      </c>
      <c r="BH947" s="34">
        <f t="shared" si="652"/>
        <v>-7.547062173296637E-2</v>
      </c>
      <c r="BI947" s="19">
        <f t="shared" si="659"/>
        <v>0.54982621173819335</v>
      </c>
      <c r="BJ947" s="19">
        <f t="shared" si="660"/>
        <v>0.21691093609806536</v>
      </c>
      <c r="BK947" s="19">
        <f t="shared" si="661"/>
        <v>0.45408876386910296</v>
      </c>
      <c r="BL947" s="19">
        <f t="shared" si="662"/>
        <v>1.3041541927190137</v>
      </c>
      <c r="BM947" s="19">
        <f t="shared" si="663"/>
        <v>0.81789375054831293</v>
      </c>
      <c r="BN947" s="19">
        <f t="shared" si="664"/>
        <v>-3.1945698568539051E-2</v>
      </c>
      <c r="BO947" s="19">
        <f t="shared" si="665"/>
        <v>0.565321863055534</v>
      </c>
      <c r="BP947" s="19">
        <f t="shared" si="666"/>
        <v>0.60851716681375712</v>
      </c>
      <c r="BQ947" s="19">
        <f t="shared" si="667"/>
        <v>0.16055149438506255</v>
      </c>
      <c r="BR947" s="19">
        <f t="shared" si="668"/>
        <v>0.28454770824478576</v>
      </c>
      <c r="BS947" s="19">
        <f t="shared" si="669"/>
        <v>0.33952311443483491</v>
      </c>
      <c r="BT947" s="19">
        <f>IF(AND('[1]Ponderación por derecho'!$B$13&lt;&gt;1,'[1]Ponderación por derecho'!$B$13&lt;&gt;0),"Error ponderación",IFERROR(IF(SUM($BI$1126:$BS$1126)=0,0,SUMPRODUCT($BI$1126:$BS$1126,BI947:BS947)),""))</f>
        <v>0.31645940917681836</v>
      </c>
      <c r="BU947" s="34">
        <f t="shared" si="670"/>
        <v>0.32489826930133603</v>
      </c>
      <c r="BV947" s="16">
        <f t="shared" si="671"/>
        <v>0</v>
      </c>
      <c r="BW947" s="34">
        <f t="shared" si="653"/>
        <v>-8.7816713240884484E-2</v>
      </c>
      <c r="BX947" s="34">
        <f t="shared" si="654"/>
        <v>-4.9537969611060516E-2</v>
      </c>
      <c r="BY947" s="34">
        <f t="shared" si="672"/>
        <v>0.83328508057324491</v>
      </c>
      <c r="BZ947" s="34">
        <f t="shared" si="673"/>
        <v>-0.23197679924043332</v>
      </c>
      <c r="CA947" s="19">
        <f t="shared" si="655"/>
        <v>-0.17724937089515169</v>
      </c>
      <c r="CB947" s="16"/>
      <c r="CC947" s="5">
        <f t="shared" si="656"/>
        <v>70429</v>
      </c>
      <c r="CD947" s="6">
        <f t="shared" si="657"/>
        <v>6.4449291262536317E-4</v>
      </c>
      <c r="CE947" s="19">
        <f t="shared" si="674"/>
        <v>1.0862377173563116</v>
      </c>
      <c r="CF947" s="4">
        <f t="shared" si="658"/>
        <v>7.0007251026249528E-4</v>
      </c>
      <c r="CG947" s="3">
        <f>IF('Ponderación por derecho'!$D$20="Error ponderación","",CF947/$CF$1127)</f>
        <v>4.70320371241385E-4</v>
      </c>
      <c r="CH947" s="39"/>
    </row>
    <row r="948" spans="1:86" ht="18.95" customHeight="1">
      <c r="A948" s="7">
        <v>70473</v>
      </c>
      <c r="B948" s="7" t="s">
        <v>175</v>
      </c>
      <c r="C948" s="7" t="s">
        <v>185</v>
      </c>
      <c r="D948" s="5">
        <v>0</v>
      </c>
      <c r="E948" s="5">
        <v>4165</v>
      </c>
      <c r="F948" s="5">
        <v>76.824439999999996</v>
      </c>
      <c r="G948" s="5">
        <v>57.884189999999997</v>
      </c>
      <c r="H948" s="5">
        <v>86.890020000000007</v>
      </c>
      <c r="I948" s="5">
        <v>27.439910000000001</v>
      </c>
      <c r="J948" s="5">
        <v>29.41733</v>
      </c>
      <c r="K948" s="85">
        <v>1.8745999999999999E-3</v>
      </c>
      <c r="L948" s="85">
        <v>1.0330999999999999E-3</v>
      </c>
      <c r="M948" s="85">
        <v>0</v>
      </c>
      <c r="N948" s="85">
        <v>1.573E-4</v>
      </c>
      <c r="O948" s="85">
        <v>1.5740999999999999E-3</v>
      </c>
      <c r="P948" s="85">
        <v>4.0534999999999998E-3</v>
      </c>
      <c r="Q948" s="85">
        <v>7.0910000000000005E-4</v>
      </c>
      <c r="R948" s="85">
        <v>2.4790000000000001E-4</v>
      </c>
      <c r="S948" s="85">
        <v>0</v>
      </c>
      <c r="T948" s="5">
        <v>0.89863059999999995</v>
      </c>
      <c r="U948" s="5">
        <v>0.12164320000000001</v>
      </c>
      <c r="V948" s="5">
        <v>0.79228169999999998</v>
      </c>
      <c r="W948" s="5">
        <v>0.61088379999999998</v>
      </c>
      <c r="X948" s="5">
        <v>0.83122890000000005</v>
      </c>
      <c r="Y948" s="5">
        <v>0.71332030000000002</v>
      </c>
      <c r="Z948" s="5">
        <v>9.5464999999999994E-3</v>
      </c>
      <c r="AA948" s="5">
        <v>9.6038000000000004E-4</v>
      </c>
      <c r="AB948" s="5">
        <v>0</v>
      </c>
      <c r="AC948" s="5">
        <v>0.27829999999999999</v>
      </c>
      <c r="AD948" s="40">
        <v>4534.9339735894355</v>
      </c>
      <c r="AE948" s="19">
        <v>0.65943399999999996</v>
      </c>
      <c r="AF948" s="5">
        <v>1</v>
      </c>
      <c r="AG948" s="5">
        <v>1</v>
      </c>
      <c r="AH948" s="32">
        <v>1</v>
      </c>
      <c r="AI948" s="32">
        <v>0</v>
      </c>
      <c r="AJ948" s="32">
        <v>0</v>
      </c>
      <c r="AK948" s="16"/>
      <c r="AL948" s="34">
        <f t="shared" si="630"/>
        <v>0.4497666587570629</v>
      </c>
      <c r="AM948" s="34">
        <f t="shared" si="631"/>
        <v>0.16728114623702312</v>
      </c>
      <c r="AN948" s="34">
        <f t="shared" si="632"/>
        <v>1.5010323344219576</v>
      </c>
      <c r="AO948" s="34">
        <f t="shared" si="633"/>
        <v>0.69077908674669508</v>
      </c>
      <c r="AP948" s="34">
        <f t="shared" si="634"/>
        <v>0.34513092665555573</v>
      </c>
      <c r="AQ948" s="34">
        <f t="shared" si="635"/>
        <v>-0.33987421411543683</v>
      </c>
      <c r="AR948" s="34">
        <f t="shared" si="636"/>
        <v>-0.57296105530401265</v>
      </c>
      <c r="AS948" s="34">
        <f t="shared" si="637"/>
        <v>-0.95991233330143277</v>
      </c>
      <c r="AT948" s="34">
        <f t="shared" si="638"/>
        <v>-0.14713936635397612</v>
      </c>
      <c r="AU948" s="34">
        <f t="shared" si="639"/>
        <v>-0.38993976771640176</v>
      </c>
      <c r="AV948" s="34">
        <f t="shared" si="640"/>
        <v>-0.55065539370037908</v>
      </c>
      <c r="AW948" s="34">
        <f t="shared" si="641"/>
        <v>-0.39178552261744065</v>
      </c>
      <c r="AX948" s="34">
        <f t="shared" si="642"/>
        <v>-0.194091037974537</v>
      </c>
      <c r="AY948" s="34">
        <f t="shared" si="643"/>
        <v>-0.21011422768154267</v>
      </c>
      <c r="AZ948" s="34">
        <f t="shared" si="644"/>
        <v>-0.75327587815771735</v>
      </c>
      <c r="BA948" s="34">
        <f t="shared" si="645"/>
        <v>-0.79755128920697249</v>
      </c>
      <c r="BB948" s="34">
        <f t="shared" si="646"/>
        <v>-0.19896273154904401</v>
      </c>
      <c r="BC948" s="34">
        <f t="shared" si="647"/>
        <v>-0.23945224168473531</v>
      </c>
      <c r="BD948" s="34">
        <f t="shared" si="648"/>
        <v>0.28967949658010933</v>
      </c>
      <c r="BE948" s="34">
        <f t="shared" si="649"/>
        <v>-2.2700745610351047</v>
      </c>
      <c r="BF948" s="34">
        <f t="shared" si="650"/>
        <v>-0.9206504485290542</v>
      </c>
      <c r="BG948" s="34">
        <f t="shared" si="651"/>
        <v>-0.18306291629846672</v>
      </c>
      <c r="BH948" s="34">
        <f t="shared" si="652"/>
        <v>-0.11506432621005545</v>
      </c>
      <c r="BI948" s="19">
        <f t="shared" si="659"/>
        <v>0.12120227703318272</v>
      </c>
      <c r="BJ948" s="19">
        <f t="shared" si="660"/>
        <v>-0.20154754687201118</v>
      </c>
      <c r="BK948" s="19">
        <f t="shared" si="661"/>
        <v>-0.2498659720763684</v>
      </c>
      <c r="BL948" s="19">
        <f t="shared" si="662"/>
        <v>0.15131364620154339</v>
      </c>
      <c r="BM948" s="19">
        <f t="shared" si="663"/>
        <v>8.1623551839754435E-2</v>
      </c>
      <c r="BN948" s="19">
        <f t="shared" si="664"/>
        <v>-0.79032109865947364</v>
      </c>
      <c r="BO948" s="19">
        <f t="shared" si="665"/>
        <v>-0.15142743800948763</v>
      </c>
      <c r="BP948" s="19">
        <f t="shared" si="666"/>
        <v>0.12783781039126296</v>
      </c>
      <c r="BQ948" s="19">
        <f t="shared" si="667"/>
        <v>-0.22699933915117798</v>
      </c>
      <c r="BR948" s="19">
        <f t="shared" si="668"/>
        <v>1.886317159235117E-2</v>
      </c>
      <c r="BS948" s="19">
        <f t="shared" si="669"/>
        <v>4.1529368288488258E-2</v>
      </c>
      <c r="BT948" s="19">
        <f>IF(AND('[1]Ponderación por derecho'!$B$13&lt;&gt;1,'[1]Ponderación por derecho'!$B$13&lt;&gt;0),"Error ponderación",IFERROR(IF(SUM($BI$1126:$BS$1126)=0,0,SUMPRODUCT($BI$1126:$BS$1126,BI948:BS948)),""))</f>
        <v>-0.35311955797698813</v>
      </c>
      <c r="BU948" s="34">
        <f t="shared" si="670"/>
        <v>-0.35160194284295032</v>
      </c>
      <c r="BV948" s="16">
        <f t="shared" si="671"/>
        <v>0</v>
      </c>
      <c r="BW948" s="34">
        <f t="shared" si="653"/>
        <v>-3.388181100975165</v>
      </c>
      <c r="BX948" s="34">
        <f t="shared" si="654"/>
        <v>-4.9295164912786245E-2</v>
      </c>
      <c r="BY948" s="34">
        <f t="shared" si="672"/>
        <v>-4.3565900771799115E-2</v>
      </c>
      <c r="BZ948" s="34">
        <f t="shared" si="673"/>
        <v>1.1603473888865834</v>
      </c>
      <c r="CA948" s="19">
        <f t="shared" si="655"/>
        <v>0.88103277330697194</v>
      </c>
      <c r="CB948" s="16"/>
      <c r="CC948" s="5">
        <f t="shared" si="656"/>
        <v>70473</v>
      </c>
      <c r="CD948" s="6">
        <f t="shared" si="657"/>
        <v>6.0910210598698377E-4</v>
      </c>
      <c r="CE948" s="19">
        <f t="shared" si="674"/>
        <v>2.6925811374460573</v>
      </c>
      <c r="CF948" s="4">
        <f t="shared" si="658"/>
        <v>1.6400568413592216E-3</v>
      </c>
      <c r="CG948" s="3">
        <f>IF('Ponderación por derecho'!$D$20="Error ponderación","",CF948/$CF$1127)</f>
        <v>1.1018174991556525E-3</v>
      </c>
      <c r="CH948" s="39"/>
    </row>
    <row r="949" spans="1:86" ht="18.95" customHeight="1">
      <c r="A949" s="7">
        <v>70508</v>
      </c>
      <c r="B949" s="7" t="s">
        <v>175</v>
      </c>
      <c r="C949" s="7" t="s">
        <v>184</v>
      </c>
      <c r="D949" s="5">
        <v>0</v>
      </c>
      <c r="E949" s="5">
        <v>17949</v>
      </c>
      <c r="F949" s="5">
        <v>81.473010000000002</v>
      </c>
      <c r="G949" s="5">
        <v>66.209530000000001</v>
      </c>
      <c r="H949" s="5">
        <v>80.820939999999993</v>
      </c>
      <c r="I949" s="5">
        <v>30.978359999999999</v>
      </c>
      <c r="J949" s="5">
        <v>27.583079999999999</v>
      </c>
      <c r="K949" s="85">
        <v>7.1000000000000002E-4</v>
      </c>
      <c r="L949" s="85">
        <v>4.7409999999999998E-4</v>
      </c>
      <c r="M949" s="85">
        <v>5.1330999999999998E-3</v>
      </c>
      <c r="N949" s="85">
        <v>1.147E-4</v>
      </c>
      <c r="O949" s="85">
        <v>4.2959999999999998E-4</v>
      </c>
      <c r="P949" s="85">
        <v>1.1474E-3</v>
      </c>
      <c r="Q949" s="85">
        <v>7.0099999999999996E-5</v>
      </c>
      <c r="R949" s="85">
        <v>0</v>
      </c>
      <c r="S949" s="85">
        <v>1E-4</v>
      </c>
      <c r="T949" s="5">
        <v>0.93248160000000002</v>
      </c>
      <c r="U949" s="5">
        <v>0.1718604</v>
      </c>
      <c r="V949" s="5">
        <v>0.84927810000000004</v>
      </c>
      <c r="W949" s="5">
        <v>0.65342270000000002</v>
      </c>
      <c r="X949" s="5">
        <v>0.8143243</v>
      </c>
      <c r="Y949" s="5">
        <v>0.75007789999999996</v>
      </c>
      <c r="Z949" s="5">
        <v>2.1052700000000001E-2</v>
      </c>
      <c r="AA949" s="5">
        <v>1.5321200000000001E-3</v>
      </c>
      <c r="AB949" s="5">
        <v>6.6856000000000001E-4</v>
      </c>
      <c r="AC949" s="5">
        <v>0.54310000000000003</v>
      </c>
      <c r="AD949" s="40">
        <v>2193.9940943785168</v>
      </c>
      <c r="AE949" s="19">
        <v>0.75377360000000004</v>
      </c>
      <c r="AF949" s="5">
        <v>1</v>
      </c>
      <c r="AG949" s="5">
        <v>1</v>
      </c>
      <c r="AH949" s="32">
        <v>1</v>
      </c>
      <c r="AI949" s="32">
        <v>0</v>
      </c>
      <c r="AJ949" s="32">
        <v>1</v>
      </c>
      <c r="AK949" s="16"/>
      <c r="AL949" s="34">
        <f t="shared" si="630"/>
        <v>0.73352884366955251</v>
      </c>
      <c r="AM949" s="34">
        <f t="shared" si="631"/>
        <v>1.0035692036375301</v>
      </c>
      <c r="AN949" s="34">
        <f t="shared" si="632"/>
        <v>0.77126358931368</v>
      </c>
      <c r="AO949" s="34">
        <f t="shared" si="633"/>
        <v>1.0066051417689144</v>
      </c>
      <c r="AP949" s="34">
        <f t="shared" si="634"/>
        <v>0.20659028209489422</v>
      </c>
      <c r="AQ949" s="34">
        <f t="shared" si="635"/>
        <v>-0.37281845309714368</v>
      </c>
      <c r="AR949" s="34">
        <f t="shared" si="636"/>
        <v>-0.59252470408997415</v>
      </c>
      <c r="AS949" s="34">
        <f t="shared" si="637"/>
        <v>-0.88004570624873812</v>
      </c>
      <c r="AT949" s="34">
        <f t="shared" si="638"/>
        <v>-0.14811686085797987</v>
      </c>
      <c r="AU949" s="34">
        <f t="shared" si="639"/>
        <v>-0.41901505114083976</v>
      </c>
      <c r="AV949" s="34">
        <f t="shared" si="640"/>
        <v>-0.6210171101887646</v>
      </c>
      <c r="AW949" s="34">
        <f t="shared" si="641"/>
        <v>-0.40968714818981106</v>
      </c>
      <c r="AX949" s="34">
        <f t="shared" si="642"/>
        <v>-0.20200785050292994</v>
      </c>
      <c r="AY949" s="34">
        <f t="shared" si="643"/>
        <v>-0.20623163282552914</v>
      </c>
      <c r="AZ949" s="34">
        <f t="shared" si="644"/>
        <v>-0.16520408695344019</v>
      </c>
      <c r="BA949" s="34">
        <f t="shared" si="645"/>
        <v>-0.32021363265049047</v>
      </c>
      <c r="BB949" s="34">
        <f t="shared" si="646"/>
        <v>1.1991037769927679</v>
      </c>
      <c r="BC949" s="34">
        <f t="shared" si="647"/>
        <v>0.23559057305603995</v>
      </c>
      <c r="BD949" s="34">
        <f t="shared" si="648"/>
        <v>8.7088727661593243E-2</v>
      </c>
      <c r="BE949" s="34">
        <f t="shared" si="649"/>
        <v>-1.7080471633007561</v>
      </c>
      <c r="BF949" s="34">
        <f t="shared" si="650"/>
        <v>-0.80553506049343615</v>
      </c>
      <c r="BG949" s="34">
        <f t="shared" si="651"/>
        <v>-0.1383711119841568</v>
      </c>
      <c r="BH949" s="34">
        <f t="shared" si="652"/>
        <v>-9.8399065337214764E-2</v>
      </c>
      <c r="BI949" s="19">
        <f t="shared" si="659"/>
        <v>2.607716785534862E-2</v>
      </c>
      <c r="BJ949" s="19">
        <f t="shared" si="660"/>
        <v>0.53671609218010796</v>
      </c>
      <c r="BK949" s="19">
        <f t="shared" si="661"/>
        <v>2.9691236825618111E-2</v>
      </c>
      <c r="BL949" s="19">
        <f t="shared" si="662"/>
        <v>0.29270599140578635</v>
      </c>
      <c r="BM949" s="19">
        <f t="shared" si="663"/>
        <v>-4.1778680461450758E-2</v>
      </c>
      <c r="BN949" s="19">
        <f t="shared" si="664"/>
        <v>-0.53184514327332277</v>
      </c>
      <c r="BO949" s="19">
        <f t="shared" si="665"/>
        <v>0.14390463554188773</v>
      </c>
      <c r="BP949" s="19">
        <f t="shared" si="666"/>
        <v>0.2657604965833113</v>
      </c>
      <c r="BQ949" s="19">
        <f t="shared" si="667"/>
        <v>-9.2745949883137599E-2</v>
      </c>
      <c r="BR949" s="19">
        <f t="shared" si="668"/>
        <v>0.12964203295328888</v>
      </c>
      <c r="BS949" s="19">
        <f t="shared" si="669"/>
        <v>0.14296604850226954</v>
      </c>
      <c r="BT949" s="19">
        <f>IF(AND('[1]Ponderación por derecho'!$B$13&lt;&gt;1,'[1]Ponderación por derecho'!$B$13&lt;&gt;0),"Error ponderación",IFERROR(IF(SUM($BI$1126:$BS$1126)=0,0,SUMPRODUCT($BI$1126:$BS$1126,BI949:BS949)),""))</f>
        <v>1.9741993224968626E-2</v>
      </c>
      <c r="BU949" s="34">
        <f t="shared" si="670"/>
        <v>2.5113770855132622E-2</v>
      </c>
      <c r="BV949" s="16">
        <f t="shared" si="671"/>
        <v>0</v>
      </c>
      <c r="BW949" s="34">
        <f t="shared" si="653"/>
        <v>0.44487367916535109</v>
      </c>
      <c r="BX949" s="34">
        <f t="shared" si="654"/>
        <v>-4.9426963922700941E-2</v>
      </c>
      <c r="BY949" s="34">
        <f t="shared" si="672"/>
        <v>0.3461456464926651</v>
      </c>
      <c r="BZ949" s="34">
        <f t="shared" si="673"/>
        <v>-0.24719745391177175</v>
      </c>
      <c r="CA949" s="19">
        <f t="shared" si="655"/>
        <v>-0.18881833392768549</v>
      </c>
      <c r="CB949" s="16"/>
      <c r="CC949" s="5">
        <f t="shared" si="656"/>
        <v>70508</v>
      </c>
      <c r="CD949" s="6">
        <f t="shared" si="657"/>
        <v>2.6249156543482286E-3</v>
      </c>
      <c r="CE949" s="19">
        <f t="shared" si="674"/>
        <v>2.4243288583926326</v>
      </c>
      <c r="CF949" s="4">
        <f t="shared" si="658"/>
        <v>6.3636587716829913E-3</v>
      </c>
      <c r="CG949" s="3">
        <f>IF('Ponderación por derecho'!$D$20="Error ponderación","",CF949/$CF$1127)</f>
        <v>4.2752119417304611E-3</v>
      </c>
      <c r="CH949" s="39"/>
    </row>
    <row r="950" spans="1:86" ht="18.95" customHeight="1">
      <c r="A950" s="7">
        <v>70523</v>
      </c>
      <c r="B950" s="7" t="s">
        <v>175</v>
      </c>
      <c r="C950" s="7" t="s">
        <v>183</v>
      </c>
      <c r="D950" s="5">
        <v>0</v>
      </c>
      <c r="E950" s="5">
        <v>1542</v>
      </c>
      <c r="F950" s="5">
        <v>89.053719999999998</v>
      </c>
      <c r="G950" s="5">
        <v>72.17474</v>
      </c>
      <c r="H950" s="5">
        <v>89.126300000000001</v>
      </c>
      <c r="I950" s="5">
        <v>35.77872</v>
      </c>
      <c r="J950" s="5">
        <v>45.441589999999998</v>
      </c>
      <c r="K950" s="85">
        <v>1.7722E-3</v>
      </c>
      <c r="L950" s="85">
        <v>4.3454000000000001E-3</v>
      </c>
      <c r="M950" s="85">
        <v>0.1091274</v>
      </c>
      <c r="N950" s="85">
        <v>2.4269999999999999E-4</v>
      </c>
      <c r="O950" s="85">
        <v>1.1382E-3</v>
      </c>
      <c r="P950" s="85">
        <v>1.8230699999999999E-2</v>
      </c>
      <c r="Q950" s="85">
        <v>5.45958E-2</v>
      </c>
      <c r="R950" s="85">
        <v>1.2413000000000001E-3</v>
      </c>
      <c r="S950" s="85">
        <v>6.8650000000000004E-4</v>
      </c>
      <c r="T950" s="5">
        <v>0.98244710000000002</v>
      </c>
      <c r="U950" s="5">
        <v>9.8089800000000005E-2</v>
      </c>
      <c r="V950" s="5">
        <v>0.73722259999999995</v>
      </c>
      <c r="W950" s="5">
        <v>0.63293759999999999</v>
      </c>
      <c r="X950" s="5">
        <v>0.832731</v>
      </c>
      <c r="Y950" s="5">
        <v>0.86422299999999996</v>
      </c>
      <c r="Z950" s="5">
        <v>1.2578600000000001E-2</v>
      </c>
      <c r="AA950" s="5">
        <v>0</v>
      </c>
      <c r="AB950" s="5">
        <v>0</v>
      </c>
      <c r="AC950" s="5">
        <v>0.47670000000000001</v>
      </c>
      <c r="AD950" s="40">
        <v>122036.31647211414</v>
      </c>
      <c r="AE950" s="19">
        <v>0.65943399999999996</v>
      </c>
      <c r="AF950" s="5">
        <v>1</v>
      </c>
      <c r="AG950" s="5">
        <v>0</v>
      </c>
      <c r="AH950" s="32">
        <v>1</v>
      </c>
      <c r="AI950" s="32">
        <v>0</v>
      </c>
      <c r="AJ950" s="32">
        <v>1</v>
      </c>
      <c r="AK950" s="16"/>
      <c r="AL950" s="34">
        <f t="shared" si="630"/>
        <v>1.1962773518748619</v>
      </c>
      <c r="AM950" s="34">
        <f t="shared" si="631"/>
        <v>1.6027800326110102</v>
      </c>
      <c r="AN950" s="34">
        <f t="shared" si="632"/>
        <v>1.7699309565048318</v>
      </c>
      <c r="AO950" s="34">
        <f t="shared" si="633"/>
        <v>1.4350635802056484</v>
      </c>
      <c r="AP950" s="34">
        <f t="shared" si="634"/>
        <v>1.555441031062057</v>
      </c>
      <c r="AQ950" s="34">
        <f t="shared" si="635"/>
        <v>-0.34277090832093809</v>
      </c>
      <c r="AR950" s="34">
        <f t="shared" si="636"/>
        <v>-0.45703856179105984</v>
      </c>
      <c r="AS950" s="34">
        <f t="shared" si="637"/>
        <v>0.73801627845953388</v>
      </c>
      <c r="AT950" s="34">
        <f t="shared" si="638"/>
        <v>-0.14517978816989349</v>
      </c>
      <c r="AU950" s="34">
        <f t="shared" si="639"/>
        <v>-0.401013525728383</v>
      </c>
      <c r="AV950" s="34">
        <f t="shared" si="640"/>
        <v>-0.20740081643217087</v>
      </c>
      <c r="AW950" s="34">
        <f t="shared" si="641"/>
        <v>1.1178537993397633</v>
      </c>
      <c r="AX950" s="34">
        <f t="shared" si="642"/>
        <v>-0.16236630394587401</v>
      </c>
      <c r="AY950" s="34">
        <f t="shared" si="643"/>
        <v>-0.18346021399500978</v>
      </c>
      <c r="AZ950" s="34">
        <f t="shared" si="644"/>
        <v>0.70281461510609267</v>
      </c>
      <c r="BA950" s="34">
        <f t="shared" si="645"/>
        <v>-1.0214372239053915</v>
      </c>
      <c r="BB950" s="34">
        <f t="shared" si="646"/>
        <v>-1.5495091467692059</v>
      </c>
      <c r="BC950" s="34">
        <f t="shared" si="647"/>
        <v>6.8282034544221168E-3</v>
      </c>
      <c r="BD950" s="34">
        <f t="shared" si="648"/>
        <v>0.30768119990302101</v>
      </c>
      <c r="BE950" s="34">
        <f t="shared" si="649"/>
        <v>3.7242886025834261E-2</v>
      </c>
      <c r="BF950" s="34">
        <f t="shared" si="650"/>
        <v>-0.89031537977805064</v>
      </c>
      <c r="BG950" s="34">
        <f t="shared" si="651"/>
        <v>-0.258133953880894</v>
      </c>
      <c r="BH950" s="34">
        <f t="shared" si="652"/>
        <v>-0.11506432621005545</v>
      </c>
      <c r="BI950" s="19">
        <f t="shared" si="659"/>
        <v>0.13524094142616741</v>
      </c>
      <c r="BJ950" s="19">
        <f t="shared" si="660"/>
        <v>-0.13458922531641856</v>
      </c>
      <c r="BK950" s="19">
        <f t="shared" si="661"/>
        <v>0.64704061126293932</v>
      </c>
      <c r="BL950" s="19">
        <f t="shared" si="662"/>
        <v>0.52554878185248421</v>
      </c>
      <c r="BM950" s="19">
        <f t="shared" si="663"/>
        <v>0.48736956841223167</v>
      </c>
      <c r="BN950" s="19">
        <f t="shared" si="664"/>
        <v>0.34203980715617516</v>
      </c>
      <c r="BO950" s="19">
        <f t="shared" si="665"/>
        <v>1.0852439982171682</v>
      </c>
      <c r="BP950" s="19">
        <f t="shared" si="666"/>
        <v>0.51695552396449396</v>
      </c>
      <c r="BQ950" s="19">
        <f t="shared" si="667"/>
        <v>4.0833919367267137E-2</v>
      </c>
      <c r="BR950" s="19">
        <f t="shared" si="668"/>
        <v>0.25156106133298606</v>
      </c>
      <c r="BS950" s="19">
        <f t="shared" si="669"/>
        <v>0.29925093722326551</v>
      </c>
      <c r="BT950" s="19">
        <f>IF(AND('[1]Ponderación por derecho'!$B$13&lt;&gt;1,'[1]Ponderación por derecho'!$B$13&lt;&gt;0),"Error ponderación",IFERROR(IF(SUM($BI$1126:$BS$1126)=0,0,SUMPRODUCT($BI$1126:$BS$1126,BI950:BS950)),""))</f>
        <v>0.618316096192153</v>
      </c>
      <c r="BU950" s="34">
        <f t="shared" si="670"/>
        <v>0.62987516197624871</v>
      </c>
      <c r="BV950" s="16">
        <f t="shared" si="671"/>
        <v>0</v>
      </c>
      <c r="BW950" s="34">
        <f t="shared" si="653"/>
        <v>-0.51628507235024668</v>
      </c>
      <c r="BX950" s="34">
        <f t="shared" si="654"/>
        <v>-4.2679631547557571E-2</v>
      </c>
      <c r="BY950" s="34">
        <f t="shared" si="672"/>
        <v>-4.3565900771799115E-2</v>
      </c>
      <c r="BZ950" s="34">
        <f t="shared" si="673"/>
        <v>0.20084353488986781</v>
      </c>
      <c r="CA950" s="19">
        <f t="shared" si="655"/>
        <v>0.15173006878108322</v>
      </c>
      <c r="CB950" s="16"/>
      <c r="CC950" s="5">
        <f t="shared" si="656"/>
        <v>70523</v>
      </c>
      <c r="CD950" s="6">
        <f t="shared" si="657"/>
        <v>2.2550671006769005E-4</v>
      </c>
      <c r="CE950" s="19">
        <f t="shared" si="674"/>
        <v>3.9125433101830343</v>
      </c>
      <c r="CF950" s="4">
        <f t="shared" si="658"/>
        <v>8.8230476987672583E-4</v>
      </c>
      <c r="CG950" s="3">
        <f>IF('Ponderación por derecho'!$D$20="Error ponderación","",CF950/$CF$1127)</f>
        <v>5.9274703810448606E-4</v>
      </c>
      <c r="CH950" s="39"/>
    </row>
    <row r="951" spans="1:86" ht="18.95" customHeight="1">
      <c r="A951" s="7">
        <v>70670</v>
      </c>
      <c r="B951" s="7" t="s">
        <v>175</v>
      </c>
      <c r="C951" s="7" t="s">
        <v>182</v>
      </c>
      <c r="D951" s="5">
        <v>0</v>
      </c>
      <c r="E951" s="5">
        <v>4231</v>
      </c>
      <c r="F951" s="5">
        <v>84.465829999999997</v>
      </c>
      <c r="G951" s="5">
        <v>66.57011</v>
      </c>
      <c r="H951" s="5">
        <v>84.101910000000004</v>
      </c>
      <c r="I951" s="5">
        <v>22.751840000000001</v>
      </c>
      <c r="J951" s="5">
        <v>36.95767</v>
      </c>
      <c r="K951" s="85"/>
      <c r="L951" s="85">
        <v>1.35943E-2</v>
      </c>
      <c r="M951" s="85"/>
      <c r="N951" s="85"/>
      <c r="O951" s="85">
        <v>0</v>
      </c>
      <c r="P951" s="85">
        <v>7.6479E-3</v>
      </c>
      <c r="Q951" s="85">
        <v>0</v>
      </c>
      <c r="R951" s="85">
        <v>4.6495E-3</v>
      </c>
      <c r="S951" s="85">
        <v>0</v>
      </c>
      <c r="T951" s="5">
        <v>0.84712989999999999</v>
      </c>
      <c r="U951" s="5">
        <v>0.1554884</v>
      </c>
      <c r="V951" s="5">
        <v>0.78147029999999995</v>
      </c>
      <c r="W951" s="5">
        <v>0.58167170000000001</v>
      </c>
      <c r="X951" s="5">
        <v>0.85377650000000005</v>
      </c>
      <c r="Y951" s="5">
        <v>0.82457199999999997</v>
      </c>
      <c r="Z951" s="5">
        <v>0.17769550000000001</v>
      </c>
      <c r="AA951" s="5">
        <v>0</v>
      </c>
      <c r="AB951" s="5">
        <v>0</v>
      </c>
      <c r="AC951" s="5">
        <v>0.56820000000000004</v>
      </c>
      <c r="AD951" s="40">
        <v>336327.34578113921</v>
      </c>
      <c r="AE951" s="19">
        <v>0.84811320000000001</v>
      </c>
      <c r="AF951" s="5">
        <v>1</v>
      </c>
      <c r="AG951" s="5">
        <v>0</v>
      </c>
      <c r="AH951" s="32">
        <v>1</v>
      </c>
      <c r="AI951" s="32">
        <v>0</v>
      </c>
      <c r="AJ951" s="32">
        <v>1</v>
      </c>
      <c r="AK951" s="16"/>
      <c r="AL951" s="34">
        <f t="shared" si="630"/>
        <v>0.9162192500202786</v>
      </c>
      <c r="AM951" s="34">
        <f t="shared" si="631"/>
        <v>1.0397897961583729</v>
      </c>
      <c r="AN951" s="34">
        <f t="shared" si="632"/>
        <v>1.1657796213379585</v>
      </c>
      <c r="AO951" s="34">
        <f t="shared" si="633"/>
        <v>0.2723431462167975</v>
      </c>
      <c r="AP951" s="34">
        <f t="shared" si="634"/>
        <v>0.91465174650374348</v>
      </c>
      <c r="AQ951" s="34" t="str">
        <f t="shared" si="635"/>
        <v/>
      </c>
      <c r="AR951" s="34">
        <f t="shared" si="636"/>
        <v>-0.13334941821953875</v>
      </c>
      <c r="AS951" s="34" t="str">
        <f t="shared" si="637"/>
        <v/>
      </c>
      <c r="AT951" s="34" t="str">
        <f t="shared" si="638"/>
        <v/>
      </c>
      <c r="AU951" s="34">
        <f t="shared" si="639"/>
        <v>-0.42992876172112682</v>
      </c>
      <c r="AV951" s="34">
        <f t="shared" si="640"/>
        <v>-0.46362874157352418</v>
      </c>
      <c r="AW951" s="34">
        <f t="shared" si="641"/>
        <v>-0.41165100414070804</v>
      </c>
      <c r="AX951" s="34">
        <f t="shared" si="642"/>
        <v>-5.3523704271534175E-2</v>
      </c>
      <c r="AY951" s="34">
        <f t="shared" si="643"/>
        <v>-0.21011422768154267</v>
      </c>
      <c r="AZ951" s="34">
        <f t="shared" si="644"/>
        <v>-1.6479646287787928</v>
      </c>
      <c r="BA951" s="34">
        <f t="shared" si="645"/>
        <v>-0.47583704680226963</v>
      </c>
      <c r="BB951" s="34">
        <f t="shared" si="646"/>
        <v>-0.46415590603811641</v>
      </c>
      <c r="BC951" s="34">
        <f t="shared" si="647"/>
        <v>-0.56567126024160841</v>
      </c>
      <c r="BD951" s="34">
        <f t="shared" si="648"/>
        <v>0.55989799457870859</v>
      </c>
      <c r="BE951" s="34">
        <f t="shared" si="649"/>
        <v>-0.5690248884633784</v>
      </c>
      <c r="BF951" s="34">
        <f t="shared" si="650"/>
        <v>0.76161975212808397</v>
      </c>
      <c r="BG951" s="34">
        <f t="shared" si="651"/>
        <v>-0.258133953880894</v>
      </c>
      <c r="BH951" s="34">
        <f t="shared" si="652"/>
        <v>-0.11506432621005545</v>
      </c>
      <c r="BI951" s="19">
        <f t="shared" si="659"/>
        <v>0.34497128726784443</v>
      </c>
      <c r="BJ951" s="19">
        <f t="shared" si="660"/>
        <v>0.14742815730023925</v>
      </c>
      <c r="BK951" s="19">
        <f t="shared" si="661"/>
        <v>0.17527399488933509</v>
      </c>
      <c r="BL951" s="19">
        <f t="shared" si="662"/>
        <v>0.9162192500202786</v>
      </c>
      <c r="BM951" s="19">
        <f t="shared" si="663"/>
        <v>0.34820699312044168</v>
      </c>
      <c r="BN951" s="19">
        <f t="shared" si="664"/>
        <v>-3.881146000554133E-2</v>
      </c>
      <c r="BO951" s="19">
        <f t="shared" si="665"/>
        <v>-0.59575749556756774</v>
      </c>
      <c r="BP951" s="19">
        <f t="shared" si="666"/>
        <v>0.4313477728743722</v>
      </c>
      <c r="BQ951" s="19">
        <f t="shared" si="667"/>
        <v>0.48924159148894003</v>
      </c>
      <c r="BR951" s="19">
        <f t="shared" si="668"/>
        <v>0.14932368948594732</v>
      </c>
      <c r="BS951" s="19">
        <f t="shared" si="669"/>
        <v>0.19701356537622683</v>
      </c>
      <c r="BT951" s="19">
        <f>IF(AND('[1]Ponderación por derecho'!$B$13&lt;&gt;1,'[1]Ponderación por derecho'!$B$13&lt;&gt;0),"Error ponderación",IFERROR(IF(SUM($BI$1126:$BS$1126)=0,0,SUMPRODUCT($BI$1126:$BS$1126,BI951:BS951)),""))</f>
        <v>-0.28003655432539842</v>
      </c>
      <c r="BU951" s="34">
        <f t="shared" si="670"/>
        <v>-0.27776350122552529</v>
      </c>
      <c r="BV951" s="16">
        <f t="shared" si="671"/>
        <v>0</v>
      </c>
      <c r="BW951" s="34">
        <f t="shared" si="653"/>
        <v>0.80820326746416904</v>
      </c>
      <c r="BX951" s="34">
        <f t="shared" si="654"/>
        <v>-3.0614671764800556E-2</v>
      </c>
      <c r="BY951" s="34">
        <f t="shared" si="672"/>
        <v>0.73585719375712888</v>
      </c>
      <c r="BZ951" s="34">
        <f t="shared" si="673"/>
        <v>-0.50448192981883244</v>
      </c>
      <c r="CA951" s="19">
        <f t="shared" si="655"/>
        <v>-0.3843759268752876</v>
      </c>
      <c r="CB951" s="16"/>
      <c r="CC951" s="5">
        <f t="shared" si="656"/>
        <v>70670</v>
      </c>
      <c r="CD951" s="6">
        <f t="shared" si="657"/>
        <v>6.1875414416108726E-4</v>
      </c>
      <c r="CE951" s="19">
        <f t="shared" si="674"/>
        <v>1.0777485733663932</v>
      </c>
      <c r="CF951" s="4">
        <f t="shared" si="658"/>
        <v>6.6686139613415536E-4</v>
      </c>
      <c r="CG951" s="3">
        <f>IF('Ponderación por derecho'!$D$20="Error ponderación","",CF951/$CF$1127)</f>
        <v>4.4800859167968779E-4</v>
      </c>
      <c r="CH951" s="39"/>
    </row>
    <row r="952" spans="1:86" ht="18.95" customHeight="1">
      <c r="A952" s="7">
        <v>70678</v>
      </c>
      <c r="B952" s="7" t="s">
        <v>175</v>
      </c>
      <c r="C952" s="7" t="s">
        <v>181</v>
      </c>
      <c r="D952" s="5">
        <v>0</v>
      </c>
      <c r="E952" s="5">
        <v>8794</v>
      </c>
      <c r="F952" s="5">
        <v>90.948089999999993</v>
      </c>
      <c r="G952" s="5">
        <v>72.971450000000004</v>
      </c>
      <c r="H952" s="5">
        <v>87.431569999999994</v>
      </c>
      <c r="I952" s="5">
        <v>30.884840000000001</v>
      </c>
      <c r="J952" s="5">
        <v>44.186259999999997</v>
      </c>
      <c r="K952" s="85"/>
      <c r="L952" s="85">
        <v>0</v>
      </c>
      <c r="M952" s="85"/>
      <c r="N952" s="85"/>
      <c r="O952" s="85">
        <v>0</v>
      </c>
      <c r="P952" s="85">
        <v>0</v>
      </c>
      <c r="Q952" s="85">
        <v>0</v>
      </c>
      <c r="R952" s="85">
        <v>0</v>
      </c>
      <c r="S952" s="85">
        <v>0</v>
      </c>
      <c r="T952" s="5">
        <v>0.97463379999999999</v>
      </c>
      <c r="U952" s="5">
        <v>0.152197</v>
      </c>
      <c r="V952" s="5">
        <v>0.77234130000000001</v>
      </c>
      <c r="W952" s="5">
        <v>0.54829119999999998</v>
      </c>
      <c r="X952" s="5">
        <v>0.83559749999999999</v>
      </c>
      <c r="Y952" s="5">
        <v>0.67310550000000002</v>
      </c>
      <c r="Z952" s="5">
        <v>0.11092150000000001</v>
      </c>
      <c r="AA952" s="5">
        <v>5.6860000000000001E-5</v>
      </c>
      <c r="AB952" s="5">
        <v>1.1370999999999999E-4</v>
      </c>
      <c r="AC952" s="5">
        <v>0.58360000000000001</v>
      </c>
      <c r="AD952" s="40">
        <v>3752.5585626563566</v>
      </c>
      <c r="AE952" s="19">
        <v>0</v>
      </c>
      <c r="AF952" s="5">
        <v>1</v>
      </c>
      <c r="AG952" s="5">
        <v>0</v>
      </c>
      <c r="AH952" s="32">
        <v>1</v>
      </c>
      <c r="AI952" s="32">
        <v>0</v>
      </c>
      <c r="AJ952" s="32">
        <v>0</v>
      </c>
      <c r="AK952" s="16"/>
      <c r="AL952" s="34">
        <f t="shared" si="630"/>
        <v>1.3119151867859575</v>
      </c>
      <c r="AM952" s="34">
        <f t="shared" si="631"/>
        <v>1.6828102846141191</v>
      </c>
      <c r="AN952" s="34">
        <f t="shared" si="632"/>
        <v>1.5661503200002291</v>
      </c>
      <c r="AO952" s="34">
        <f t="shared" si="633"/>
        <v>0.99825796923131249</v>
      </c>
      <c r="AP952" s="34">
        <f t="shared" si="634"/>
        <v>1.4606261326914232</v>
      </c>
      <c r="AQ952" s="34" t="str">
        <f t="shared" si="635"/>
        <v/>
      </c>
      <c r="AR952" s="34">
        <f t="shared" si="636"/>
        <v>-0.60911705809610017</v>
      </c>
      <c r="AS952" s="34" t="str">
        <f t="shared" si="637"/>
        <v/>
      </c>
      <c r="AT952" s="34" t="str">
        <f t="shared" si="638"/>
        <v/>
      </c>
      <c r="AU952" s="34">
        <f t="shared" si="639"/>
        <v>-0.42992876172112682</v>
      </c>
      <c r="AV952" s="34">
        <f t="shared" si="640"/>
        <v>-0.64879765232385067</v>
      </c>
      <c r="AW952" s="34">
        <f t="shared" si="641"/>
        <v>-0.41165100414070804</v>
      </c>
      <c r="AX952" s="34">
        <f t="shared" si="642"/>
        <v>-0.20200785050292994</v>
      </c>
      <c r="AY952" s="34">
        <f t="shared" si="643"/>
        <v>-0.21011422768154267</v>
      </c>
      <c r="AZ952" s="34">
        <f t="shared" si="644"/>
        <v>0.56707914713715868</v>
      </c>
      <c r="BA952" s="34">
        <f t="shared" si="645"/>
        <v>-0.50712332247654068</v>
      </c>
      <c r="BB952" s="34">
        <f t="shared" si="646"/>
        <v>-0.68808143741339811</v>
      </c>
      <c r="BC952" s="34">
        <f t="shared" si="647"/>
        <v>-0.93843987149987895</v>
      </c>
      <c r="BD952" s="34">
        <f t="shared" si="648"/>
        <v>0.34203436052823094</v>
      </c>
      <c r="BE952" s="34">
        <f t="shared" si="649"/>
        <v>-2.8849628941800138</v>
      </c>
      <c r="BF952" s="34">
        <f t="shared" si="650"/>
        <v>9.3569925018319774E-2</v>
      </c>
      <c r="BG952" s="34">
        <f t="shared" si="651"/>
        <v>-0.25368931821903429</v>
      </c>
      <c r="BH952" s="34">
        <f t="shared" si="652"/>
        <v>-0.11222986585668294</v>
      </c>
      <c r="BI952" s="19">
        <f t="shared" si="659"/>
        <v>0.52951349876184417</v>
      </c>
      <c r="BJ952" s="19">
        <f t="shared" si="660"/>
        <v>0.12853726303487364</v>
      </c>
      <c r="BK952" s="19">
        <f t="shared" si="661"/>
        <v>0.18673765764303929</v>
      </c>
      <c r="BL952" s="19">
        <f t="shared" si="662"/>
        <v>1.3119151867859575</v>
      </c>
      <c r="BM952" s="19">
        <f t="shared" si="663"/>
        <v>0.45757724383284248</v>
      </c>
      <c r="BN952" s="19">
        <f t="shared" si="664"/>
        <v>-0.74061511990596907</v>
      </c>
      <c r="BO952" s="19">
        <f t="shared" si="665"/>
        <v>0.38456203740925438</v>
      </c>
      <c r="BP952" s="19">
        <f t="shared" si="666"/>
        <v>0.55495366814151381</v>
      </c>
      <c r="BQ952" s="19">
        <f t="shared" si="667"/>
        <v>0.39845696137424486</v>
      </c>
      <c r="BR952" s="19">
        <f t="shared" si="668"/>
        <v>0.28270388029512689</v>
      </c>
      <c r="BS952" s="19">
        <f t="shared" si="669"/>
        <v>0.3298570310825773</v>
      </c>
      <c r="BT952" s="19">
        <f>IF(AND('[1]Ponderación por derecho'!$B$13&lt;&gt;1,'[1]Ponderación por derecho'!$B$13&lt;&gt;0),"Error ponderación",IFERROR(IF(SUM($BI$1126:$BS$1126)=0,0,SUMPRODUCT($BI$1126:$BS$1126,BI952:BS952)),""))</f>
        <v>-4.1960646601887919E-3</v>
      </c>
      <c r="BU952" s="34">
        <f t="shared" si="670"/>
        <v>9.2827215814127054E-4</v>
      </c>
      <c r="BV952" s="16">
        <f t="shared" si="671"/>
        <v>0</v>
      </c>
      <c r="BW952" s="34">
        <f t="shared" si="653"/>
        <v>1.0311226164602558</v>
      </c>
      <c r="BX952" s="34">
        <f t="shared" si="654"/>
        <v>-4.9339214016933822E-2</v>
      </c>
      <c r="BY952" s="34">
        <f t="shared" si="672"/>
        <v>-2.7676504258153067</v>
      </c>
      <c r="BZ952" s="34">
        <f t="shared" si="673"/>
        <v>0.59528900779066163</v>
      </c>
      <c r="CA952" s="19">
        <f t="shared" si="655"/>
        <v>0.45154142334342434</v>
      </c>
      <c r="CB952" s="16"/>
      <c r="CC952" s="5">
        <f t="shared" si="656"/>
        <v>70678</v>
      </c>
      <c r="CD952" s="6">
        <f t="shared" si="657"/>
        <v>1.2860609651979677E-3</v>
      </c>
      <c r="CE952" s="19">
        <f t="shared" si="674"/>
        <v>2.3787801858534223</v>
      </c>
      <c r="CF952" s="4">
        <f t="shared" si="658"/>
        <v>3.0592563418124531E-3</v>
      </c>
      <c r="CG952" s="3">
        <f>IF('Ponderación por derecho'!$D$20="Error ponderación","",CF952/$CF$1127)</f>
        <v>2.0552593585831539E-3</v>
      </c>
      <c r="CH952" s="39"/>
    </row>
    <row r="953" spans="1:86" ht="18.95" customHeight="1">
      <c r="A953" s="7">
        <v>70702</v>
      </c>
      <c r="B953" s="7" t="s">
        <v>175</v>
      </c>
      <c r="C953" s="7" t="s">
        <v>180</v>
      </c>
      <c r="D953" s="5">
        <v>0</v>
      </c>
      <c r="E953" s="5">
        <v>1438</v>
      </c>
      <c r="F953" s="5">
        <v>76.650390000000002</v>
      </c>
      <c r="G953" s="5">
        <v>57.68177</v>
      </c>
      <c r="H953" s="5">
        <v>85.803979999999996</v>
      </c>
      <c r="I953" s="5">
        <v>16.828130000000002</v>
      </c>
      <c r="J953" s="5">
        <v>37.051459999999999</v>
      </c>
      <c r="K953" s="85">
        <v>2.9862999999999999E-3</v>
      </c>
      <c r="L953" s="85">
        <v>1.2917700000000001E-2</v>
      </c>
      <c r="M953" s="85">
        <v>0.1293608</v>
      </c>
      <c r="N953" s="85">
        <v>0</v>
      </c>
      <c r="O953" s="85">
        <v>5.6639999999999998E-3</v>
      </c>
      <c r="P953" s="85">
        <v>2.8303E-3</v>
      </c>
      <c r="Q953" s="85">
        <v>1.00541E-2</v>
      </c>
      <c r="R953" s="85">
        <v>1.1968E-3</v>
      </c>
      <c r="S953" s="85">
        <v>8.1499999999999997E-4</v>
      </c>
      <c r="T953" s="5">
        <v>0.97494550000000002</v>
      </c>
      <c r="U953" s="5">
        <v>6.3180799999999995E-2</v>
      </c>
      <c r="V953" s="5">
        <v>0.75108929999999996</v>
      </c>
      <c r="W953" s="5">
        <v>0.60457519999999998</v>
      </c>
      <c r="X953" s="5">
        <v>0.84640519999999997</v>
      </c>
      <c r="Y953" s="5">
        <v>0.7233115</v>
      </c>
      <c r="Z953" s="5">
        <v>5.7446799999999999E-2</v>
      </c>
      <c r="AA953" s="5">
        <v>0</v>
      </c>
      <c r="AB953" s="5">
        <v>0</v>
      </c>
      <c r="AC953" s="5">
        <v>0.48409999999999997</v>
      </c>
      <c r="AD953" s="40">
        <v>19061.891515994437</v>
      </c>
      <c r="AE953" s="19">
        <v>0.84811320000000001</v>
      </c>
      <c r="AF953" s="5">
        <v>1</v>
      </c>
      <c r="AG953" s="5">
        <v>0</v>
      </c>
      <c r="AH953" s="32">
        <v>0</v>
      </c>
      <c r="AI953" s="32">
        <v>0</v>
      </c>
      <c r="AJ953" s="32">
        <v>0</v>
      </c>
      <c r="AK953" s="16"/>
      <c r="AL953" s="34">
        <f t="shared" si="630"/>
        <v>0.43914214233932214</v>
      </c>
      <c r="AM953" s="34">
        <f t="shared" si="631"/>
        <v>0.14694787113005961</v>
      </c>
      <c r="AN953" s="34">
        <f t="shared" si="632"/>
        <v>1.3704428467339718</v>
      </c>
      <c r="AO953" s="34">
        <f t="shared" si="633"/>
        <v>-0.25638043625453072</v>
      </c>
      <c r="AP953" s="34">
        <f t="shared" si="634"/>
        <v>0.92173569201463035</v>
      </c>
      <c r="AQ953" s="34">
        <f t="shared" si="635"/>
        <v>-0.30842641188637665</v>
      </c>
      <c r="AR953" s="34">
        <f t="shared" si="636"/>
        <v>-0.15702878274294055</v>
      </c>
      <c r="AS953" s="34">
        <f t="shared" si="637"/>
        <v>1.0528306034888515</v>
      </c>
      <c r="AT953" s="34">
        <f t="shared" si="638"/>
        <v>-0.15074875333706975</v>
      </c>
      <c r="AU953" s="34">
        <f t="shared" si="639"/>
        <v>-0.28603849932181119</v>
      </c>
      <c r="AV953" s="34">
        <f t="shared" si="640"/>
        <v>-0.58027118517644427</v>
      </c>
      <c r="AW953" s="34">
        <f t="shared" si="641"/>
        <v>-0.12998475427033329</v>
      </c>
      <c r="AX953" s="34">
        <f t="shared" si="642"/>
        <v>-0.1637874340689619</v>
      </c>
      <c r="AY953" s="34">
        <f t="shared" si="643"/>
        <v>-0.17847107960503242</v>
      </c>
      <c r="AZ953" s="34">
        <f t="shared" si="644"/>
        <v>0.57249411205158929</v>
      </c>
      <c r="BA953" s="34">
        <f t="shared" si="645"/>
        <v>-1.3532633761546256</v>
      </c>
      <c r="BB953" s="34">
        <f t="shared" si="646"/>
        <v>-1.2093724213971344</v>
      </c>
      <c r="BC953" s="34">
        <f t="shared" si="647"/>
        <v>-0.30990199711032579</v>
      </c>
      <c r="BD953" s="34">
        <f t="shared" si="648"/>
        <v>0.47155770052093321</v>
      </c>
      <c r="BE953" s="34">
        <f t="shared" si="649"/>
        <v>-2.1173081090294401</v>
      </c>
      <c r="BF953" s="34">
        <f t="shared" si="650"/>
        <v>-0.44142519418595905</v>
      </c>
      <c r="BG953" s="34">
        <f t="shared" si="651"/>
        <v>-0.258133953880894</v>
      </c>
      <c r="BH953" s="34">
        <f t="shared" si="652"/>
        <v>-0.11506432621005545</v>
      </c>
      <c r="BI953" s="19">
        <f t="shared" si="659"/>
        <v>-9.7082313769010151E-2</v>
      </c>
      <c r="BJ953" s="19">
        <f t="shared" si="660"/>
        <v>-0.40648444433667175</v>
      </c>
      <c r="BK953" s="19">
        <f t="shared" si="661"/>
        <v>0.39402358290594924</v>
      </c>
      <c r="BL953" s="19">
        <f t="shared" si="662"/>
        <v>0.14419669450112621</v>
      </c>
      <c r="BM953" s="19">
        <f t="shared" si="663"/>
        <v>0.3690849644045841</v>
      </c>
      <c r="BN953" s="19">
        <f t="shared" si="664"/>
        <v>-0.75281238395552075</v>
      </c>
      <c r="BO953" s="19">
        <f t="shared" si="665"/>
        <v>6.2042973842241757E-2</v>
      </c>
      <c r="BP953" s="19">
        <f t="shared" si="666"/>
        <v>0.13767735413518012</v>
      </c>
      <c r="BQ953" s="19">
        <f t="shared" si="667"/>
        <v>-6.025137715055643E-2</v>
      </c>
      <c r="BR953" s="19">
        <f t="shared" si="668"/>
        <v>8.4570295113190841E-4</v>
      </c>
      <c r="BS953" s="19">
        <f t="shared" si="669"/>
        <v>4.8535578841411429E-2</v>
      </c>
      <c r="BT953" s="19">
        <f>IF(AND('[1]Ponderación por derecho'!$B$13&lt;&gt;1,'[1]Ponderación por derecho'!$B$13&lt;&gt;0),"Error ponderación",IFERROR(IF(SUM($BI$1126:$BS$1126)=0,0,SUMPRODUCT($BI$1126:$BS$1126,BI953:BS953)),""))</f>
        <v>-0.27611911713286968</v>
      </c>
      <c r="BU953" s="34">
        <f t="shared" si="670"/>
        <v>-0.27380557061269162</v>
      </c>
      <c r="BV953" s="16">
        <f t="shared" si="671"/>
        <v>0</v>
      </c>
      <c r="BW953" s="34">
        <f t="shared" si="653"/>
        <v>-0.40916798257290654</v>
      </c>
      <c r="BX953" s="34">
        <f t="shared" si="654"/>
        <v>-4.8477271792947869E-2</v>
      </c>
      <c r="BY953" s="34">
        <f t="shared" si="672"/>
        <v>0.73585719375712888</v>
      </c>
      <c r="BZ953" s="34">
        <f t="shared" si="673"/>
        <v>-9.2737313130424825E-2</v>
      </c>
      <c r="CA953" s="19">
        <f t="shared" si="655"/>
        <v>-7.1415784741393804E-2</v>
      </c>
      <c r="CB953" s="16"/>
      <c r="CC953" s="5">
        <f t="shared" si="656"/>
        <v>70702</v>
      </c>
      <c r="CD953" s="6">
        <f t="shared" si="657"/>
        <v>2.1029743779334519E-4</v>
      </c>
      <c r="CE953" s="19">
        <f t="shared" si="674"/>
        <v>0.91668141803125969</v>
      </c>
      <c r="CF953" s="4">
        <f t="shared" si="658"/>
        <v>1.9277575348474428E-4</v>
      </c>
      <c r="CG953" s="3">
        <f>IF('Ponderación por derecho'!$D$20="Error ponderación","",CF953/$CF$1127)</f>
        <v>1.2950996163424113E-4</v>
      </c>
      <c r="CH953" s="39"/>
    </row>
    <row r="954" spans="1:86" ht="18.95" customHeight="1">
      <c r="A954" s="7">
        <v>70708</v>
      </c>
      <c r="B954" s="7" t="s">
        <v>175</v>
      </c>
      <c r="C954" s="7" t="s">
        <v>179</v>
      </c>
      <c r="D954" s="5">
        <v>0</v>
      </c>
      <c r="E954" s="5">
        <v>4447</v>
      </c>
      <c r="F954" s="5">
        <v>86.310370000000006</v>
      </c>
      <c r="G954" s="5">
        <v>65.48048</v>
      </c>
      <c r="H954" s="5">
        <v>80.927670000000006</v>
      </c>
      <c r="I954" s="5">
        <v>30.13888</v>
      </c>
      <c r="J954" s="5">
        <v>37.775959999999998</v>
      </c>
      <c r="K954" s="85"/>
      <c r="L954" s="85">
        <v>1.0987E-3</v>
      </c>
      <c r="M954" s="85"/>
      <c r="N954" s="85"/>
      <c r="O954" s="85">
        <v>0</v>
      </c>
      <c r="P954" s="85">
        <v>0</v>
      </c>
      <c r="Q954" s="85">
        <v>0</v>
      </c>
      <c r="R954" s="85">
        <v>0</v>
      </c>
      <c r="S954" s="85">
        <v>0</v>
      </c>
      <c r="T954" s="5">
        <v>0.98809519999999995</v>
      </c>
      <c r="U954" s="5">
        <v>0.17727270000000001</v>
      </c>
      <c r="V954" s="5">
        <v>0.77012990000000003</v>
      </c>
      <c r="W954" s="5">
        <v>0.57943730000000004</v>
      </c>
      <c r="X954" s="5">
        <v>0.86883120000000003</v>
      </c>
      <c r="Y954" s="5">
        <v>0.78679659999999996</v>
      </c>
      <c r="Z954" s="5">
        <v>0.22585920000000001</v>
      </c>
      <c r="AA954" s="5">
        <v>0</v>
      </c>
      <c r="AB954" s="5">
        <v>2.2487000000000001E-4</v>
      </c>
      <c r="AC954" s="5">
        <v>0.59430000000000005</v>
      </c>
      <c r="AD954" s="40">
        <v>8028.783449516528</v>
      </c>
      <c r="AE954" s="19">
        <v>0</v>
      </c>
      <c r="AF954" s="5">
        <v>0</v>
      </c>
      <c r="AG954" s="5">
        <v>0</v>
      </c>
      <c r="AH954" s="32">
        <v>1</v>
      </c>
      <c r="AI954" s="32">
        <v>0</v>
      </c>
      <c r="AJ954" s="32">
        <v>1</v>
      </c>
      <c r="AK954" s="16"/>
      <c r="AL954" s="34">
        <f t="shared" si="630"/>
        <v>1.0288153173180681</v>
      </c>
      <c r="AM954" s="34">
        <f t="shared" si="631"/>
        <v>0.93033546084169949</v>
      </c>
      <c r="AN954" s="34">
        <f t="shared" si="632"/>
        <v>0.78409720135461802</v>
      </c>
      <c r="AO954" s="34">
        <f t="shared" si="633"/>
        <v>0.93167695098762526</v>
      </c>
      <c r="AP954" s="34">
        <f t="shared" si="634"/>
        <v>0.97645707513263447</v>
      </c>
      <c r="AQ954" s="34" t="str">
        <f t="shared" si="635"/>
        <v/>
      </c>
      <c r="AR954" s="34">
        <f t="shared" si="636"/>
        <v>-0.57066521387224323</v>
      </c>
      <c r="AS954" s="34" t="str">
        <f t="shared" si="637"/>
        <v/>
      </c>
      <c r="AT954" s="34" t="str">
        <f t="shared" si="638"/>
        <v/>
      </c>
      <c r="AU954" s="34">
        <f t="shared" si="639"/>
        <v>-0.42992876172112682</v>
      </c>
      <c r="AV954" s="34">
        <f t="shared" si="640"/>
        <v>-0.64879765232385067</v>
      </c>
      <c r="AW954" s="34">
        <f t="shared" si="641"/>
        <v>-0.41165100414070804</v>
      </c>
      <c r="AX954" s="34">
        <f t="shared" si="642"/>
        <v>-0.20200785050292994</v>
      </c>
      <c r="AY954" s="34">
        <f t="shared" si="643"/>
        <v>-0.21011422768154267</v>
      </c>
      <c r="AZ954" s="34">
        <f t="shared" si="644"/>
        <v>0.80093544710221776</v>
      </c>
      <c r="BA954" s="34">
        <f t="shared" si="645"/>
        <v>-0.2687672238785826</v>
      </c>
      <c r="BB954" s="34">
        <f t="shared" si="646"/>
        <v>-0.74232493835362112</v>
      </c>
      <c r="BC954" s="34">
        <f t="shared" si="647"/>
        <v>-0.59062337854407443</v>
      </c>
      <c r="BD954" s="34">
        <f t="shared" si="648"/>
        <v>0.74031890065383443</v>
      </c>
      <c r="BE954" s="34">
        <f t="shared" si="649"/>
        <v>-1.1466145504754288</v>
      </c>
      <c r="BF954" s="34">
        <f t="shared" si="650"/>
        <v>1.2434802286304136</v>
      </c>
      <c r="BG954" s="34">
        <f t="shared" si="651"/>
        <v>-0.258133953880894</v>
      </c>
      <c r="BH954" s="34">
        <f t="shared" si="652"/>
        <v>-0.10945896960410283</v>
      </c>
      <c r="BI954" s="19">
        <f t="shared" si="659"/>
        <v>0.25766498873801769</v>
      </c>
      <c r="BJ954" s="19">
        <f t="shared" si="660"/>
        <v>-0.12755156379472163</v>
      </c>
      <c r="BK954" s="19">
        <f t="shared" si="661"/>
        <v>0.21909596938699683</v>
      </c>
      <c r="BL954" s="19">
        <f t="shared" si="662"/>
        <v>1.0288153173180681</v>
      </c>
      <c r="BM954" s="19">
        <f t="shared" si="663"/>
        <v>0.42894907135511406</v>
      </c>
      <c r="BN954" s="19">
        <f t="shared" si="664"/>
        <v>-0.25553229516040382</v>
      </c>
      <c r="BO954" s="19">
        <f t="shared" si="665"/>
        <v>0.4403204646497117</v>
      </c>
      <c r="BP954" s="19">
        <f t="shared" si="666"/>
        <v>0.41340373340756909</v>
      </c>
      <c r="BQ954" s="19">
        <f t="shared" si="667"/>
        <v>0.68739377275564628</v>
      </c>
      <c r="BR954" s="19">
        <f t="shared" si="668"/>
        <v>0.1868557119185438</v>
      </c>
      <c r="BS954" s="19">
        <f t="shared" si="669"/>
        <v>0.23641404001080754</v>
      </c>
      <c r="BT954" s="19">
        <f>IF(AND('[1]Ponderación por derecho'!$B$13&lt;&gt;1,'[1]Ponderación por derecho'!$B$13&lt;&gt;0),"Error ponderación",IFERROR(IF(SUM($BI$1126:$BS$1126)=0,0,SUMPRODUCT($BI$1126:$BS$1126,BI954:BS954)),""))</f>
        <v>0.11799023101779037</v>
      </c>
      <c r="BU954" s="34">
        <f t="shared" si="670"/>
        <v>0.12437757239323975</v>
      </c>
      <c r="BV954" s="16">
        <f t="shared" si="671"/>
        <v>0</v>
      </c>
      <c r="BW954" s="34">
        <f t="shared" si="653"/>
        <v>1.1860081381653302</v>
      </c>
      <c r="BX954" s="34">
        <f t="shared" si="654"/>
        <v>-4.9098455075934987E-2</v>
      </c>
      <c r="BY954" s="34">
        <f t="shared" si="672"/>
        <v>-2.7676504258153067</v>
      </c>
      <c r="BZ954" s="34">
        <f t="shared" si="673"/>
        <v>0.54358024757530388</v>
      </c>
      <c r="CA954" s="19">
        <f t="shared" si="655"/>
        <v>0.41223846638743261</v>
      </c>
      <c r="CB954" s="16"/>
      <c r="CC954" s="5">
        <f t="shared" si="656"/>
        <v>70708</v>
      </c>
      <c r="CD954" s="6">
        <f t="shared" si="657"/>
        <v>6.5034263273088043E-4</v>
      </c>
      <c r="CE954" s="19">
        <f t="shared" si="674"/>
        <v>2.5763809054277789</v>
      </c>
      <c r="CF954" s="4">
        <f t="shared" si="658"/>
        <v>1.6755303409534711E-3</v>
      </c>
      <c r="CG954" s="3">
        <f>IF('Ponderación por derecho'!$D$20="Error ponderación","",CF954/$CF$1127)</f>
        <v>1.1256491869505965E-3</v>
      </c>
      <c r="CH954" s="39"/>
    </row>
    <row r="955" spans="1:86" ht="18.95" customHeight="1">
      <c r="A955" s="7">
        <v>70713</v>
      </c>
      <c r="B955" s="7" t="s">
        <v>175</v>
      </c>
      <c r="C955" s="7" t="s">
        <v>178</v>
      </c>
      <c r="D955" s="5">
        <v>0</v>
      </c>
      <c r="E955" s="5">
        <v>24528</v>
      </c>
      <c r="F955" s="5">
        <v>86.773690000000002</v>
      </c>
      <c r="G955" s="5">
        <v>69.082589999999996</v>
      </c>
      <c r="H955" s="5">
        <v>83.098039999999997</v>
      </c>
      <c r="I955" s="5">
        <v>22.248439999999999</v>
      </c>
      <c r="J955" s="5">
        <v>39.874070000000003</v>
      </c>
      <c r="K955" s="85">
        <v>1.53527E-2</v>
      </c>
      <c r="L955" s="85">
        <v>2.3881599999999999E-2</v>
      </c>
      <c r="M955" s="85">
        <v>6.3222100000000003E-2</v>
      </c>
      <c r="N955" s="85">
        <v>2.0599999999999999E-4</v>
      </c>
      <c r="O955" s="85">
        <v>4.8228999999999998E-3</v>
      </c>
      <c r="P955" s="85">
        <v>2.6740900000000001E-2</v>
      </c>
      <c r="Q955" s="85">
        <v>4.1495999999999998E-3</v>
      </c>
      <c r="R955" s="85">
        <v>4.2729999999999998E-4</v>
      </c>
      <c r="S955" s="85">
        <v>8.5424000000000003E-3</v>
      </c>
      <c r="T955" s="5">
        <v>0.94395229999999997</v>
      </c>
      <c r="U955" s="5">
        <v>0.22327569999999999</v>
      </c>
      <c r="V955" s="5">
        <v>0.81790890000000005</v>
      </c>
      <c r="W955" s="5">
        <v>0.65258459999999996</v>
      </c>
      <c r="X955" s="5">
        <v>0.84100889999999995</v>
      </c>
      <c r="Y955" s="5">
        <v>0.82252159999999996</v>
      </c>
      <c r="Z955" s="5">
        <v>1.81564E-2</v>
      </c>
      <c r="AA955" s="5">
        <v>1.8346000000000001E-4</v>
      </c>
      <c r="AB955" s="5">
        <v>2.8539E-4</v>
      </c>
      <c r="AC955" s="5">
        <v>0.57089999999999996</v>
      </c>
      <c r="AD955" s="40">
        <v>0</v>
      </c>
      <c r="AE955" s="19">
        <v>0.67735849999999997</v>
      </c>
      <c r="AF955" s="5">
        <v>1</v>
      </c>
      <c r="AG955" s="5">
        <v>1</v>
      </c>
      <c r="AH955" s="32">
        <v>1</v>
      </c>
      <c r="AI955" s="32">
        <v>0</v>
      </c>
      <c r="AJ955" s="32">
        <v>1</v>
      </c>
      <c r="AK955" s="16"/>
      <c r="AL955" s="34">
        <f t="shared" si="630"/>
        <v>1.0570977128749068</v>
      </c>
      <c r="AM955" s="34">
        <f t="shared" si="631"/>
        <v>1.2921707221575058</v>
      </c>
      <c r="AN955" s="34">
        <f t="shared" si="632"/>
        <v>1.0450705599725045</v>
      </c>
      <c r="AO955" s="34">
        <f t="shared" si="633"/>
        <v>0.22741193732641157</v>
      </c>
      <c r="AP955" s="34">
        <f t="shared" si="634"/>
        <v>1.1349270283882813</v>
      </c>
      <c r="AQ955" s="34">
        <f t="shared" si="635"/>
        <v>4.1394674274862833E-2</v>
      </c>
      <c r="AR955" s="34">
        <f t="shared" si="636"/>
        <v>0.22668121533291705</v>
      </c>
      <c r="AS955" s="34">
        <f t="shared" si="637"/>
        <v>2.3769239663863032E-2</v>
      </c>
      <c r="AT955" s="34">
        <f t="shared" si="638"/>
        <v>-0.14602190197968076</v>
      </c>
      <c r="AU955" s="34">
        <f t="shared" si="639"/>
        <v>-0.3074061016706926</v>
      </c>
      <c r="AV955" s="34">
        <f t="shared" si="640"/>
        <v>-1.35412854825115E-3</v>
      </c>
      <c r="AW955" s="34">
        <f t="shared" si="641"/>
        <v>-0.29539969666792509</v>
      </c>
      <c r="AX955" s="34">
        <f t="shared" si="642"/>
        <v>-0.18836180777044784</v>
      </c>
      <c r="AY955" s="34">
        <f t="shared" si="643"/>
        <v>0.12155255529855705</v>
      </c>
      <c r="AZ955" s="34">
        <f t="shared" si="644"/>
        <v>3.4069054028121819E-2</v>
      </c>
      <c r="BA955" s="34">
        <f t="shared" si="645"/>
        <v>0.16851251721745311</v>
      </c>
      <c r="BB955" s="34">
        <f t="shared" si="646"/>
        <v>0.42964767240107893</v>
      </c>
      <c r="BC955" s="34">
        <f t="shared" si="647"/>
        <v>0.22623129524128041</v>
      </c>
      <c r="BD955" s="34">
        <f t="shared" si="648"/>
        <v>0.40688651242331547</v>
      </c>
      <c r="BE955" s="34">
        <f t="shared" si="649"/>
        <v>-0.60037571050601757</v>
      </c>
      <c r="BF955" s="34">
        <f t="shared" si="650"/>
        <v>-0.83451149914108347</v>
      </c>
      <c r="BG955" s="34">
        <f t="shared" si="651"/>
        <v>-0.24379324233455599</v>
      </c>
      <c r="BH955" s="34">
        <f t="shared" si="652"/>
        <v>-0.10795038161196403</v>
      </c>
      <c r="BI955" s="19">
        <f t="shared" si="659"/>
        <v>0.41832591715494011</v>
      </c>
      <c r="BJ955" s="19">
        <f t="shared" si="660"/>
        <v>0.64949986996383391</v>
      </c>
      <c r="BK955" s="19">
        <f t="shared" si="661"/>
        <v>0.43569941592668343</v>
      </c>
      <c r="BL955" s="19">
        <f t="shared" si="662"/>
        <v>0.45553790544761302</v>
      </c>
      <c r="BM955" s="19">
        <f t="shared" si="663"/>
        <v>0.41146914638030135</v>
      </c>
      <c r="BN955" s="19">
        <f t="shared" si="664"/>
        <v>0.15178929127354601</v>
      </c>
      <c r="BO955" s="19">
        <f t="shared" si="665"/>
        <v>-1.1306235104463901E-2</v>
      </c>
      <c r="BP955" s="19">
        <f t="shared" si="666"/>
        <v>0.43436795255222949</v>
      </c>
      <c r="BQ955" s="19">
        <f t="shared" si="667"/>
        <v>0.11471292301079346</v>
      </c>
      <c r="BR955" s="19">
        <f t="shared" si="668"/>
        <v>0.31161900861296926</v>
      </c>
      <c r="BS955" s="19">
        <f t="shared" si="669"/>
        <v>0.35689996218716663</v>
      </c>
      <c r="BT955" s="19">
        <f>IF(AND('[1]Ponderación por derecho'!$B$13&lt;&gt;1,'[1]Ponderación por derecho'!$B$13&lt;&gt;0),"Error ponderación",IFERROR(IF(SUM($BI$1126:$BS$1126)=0,0,SUMPRODUCT($BI$1126:$BS$1126,BI955:BS955)),""))</f>
        <v>0.16978364382259864</v>
      </c>
      <c r="BU955" s="34">
        <f t="shared" si="670"/>
        <v>0.17670635879324756</v>
      </c>
      <c r="BV955" s="16">
        <f t="shared" si="671"/>
        <v>0</v>
      </c>
      <c r="BW955" s="34">
        <f t="shared" si="653"/>
        <v>0.84728652995049492</v>
      </c>
      <c r="BX955" s="34">
        <f t="shared" si="654"/>
        <v>-4.9550489627895586E-2</v>
      </c>
      <c r="BY955" s="34">
        <f t="shared" si="672"/>
        <v>3.0479194065807649E-2</v>
      </c>
      <c r="BZ955" s="34">
        <f t="shared" si="673"/>
        <v>-0.27607174479613567</v>
      </c>
      <c r="CA955" s="19">
        <f t="shared" si="655"/>
        <v>-0.21076519567870236</v>
      </c>
      <c r="CB955" s="16"/>
      <c r="CC955" s="5">
        <f t="shared" si="656"/>
        <v>70713</v>
      </c>
      <c r="CD955" s="6">
        <f t="shared" si="657"/>
        <v>3.5870483687031785E-3</v>
      </c>
      <c r="CE955" s="19">
        <f t="shared" si="674"/>
        <v>2.6823913441507985</v>
      </c>
      <c r="CF955" s="4">
        <f t="shared" si="658"/>
        <v>9.6218674952596485E-3</v>
      </c>
      <c r="CG955" s="3">
        <f>IF('Ponderación por derecho'!$D$20="Error ponderación","",CF955/$CF$1127)</f>
        <v>6.4641308236901484E-3</v>
      </c>
      <c r="CH955" s="39"/>
    </row>
    <row r="956" spans="1:86" ht="18.95" customHeight="1">
      <c r="A956" s="7">
        <v>70717</v>
      </c>
      <c r="B956" s="7" t="s">
        <v>175</v>
      </c>
      <c r="C956" s="7" t="s">
        <v>94</v>
      </c>
      <c r="D956" s="5">
        <v>0</v>
      </c>
      <c r="E956" s="5">
        <v>4357</v>
      </c>
      <c r="F956" s="5">
        <v>84.556100000000001</v>
      </c>
      <c r="G956" s="5">
        <v>60.931289999999997</v>
      </c>
      <c r="H956" s="5">
        <v>88.822310000000002</v>
      </c>
      <c r="I956" s="5">
        <v>32.107109999999999</v>
      </c>
      <c r="J956" s="5">
        <v>27.9329</v>
      </c>
      <c r="K956" s="85">
        <v>4.5696000000000001E-3</v>
      </c>
      <c r="L956" s="85">
        <v>9.1077999999999992E-3</v>
      </c>
      <c r="M956" s="85">
        <v>0.26888919999999999</v>
      </c>
      <c r="N956" s="85">
        <v>3.2323400000000002E-2</v>
      </c>
      <c r="O956" s="85">
        <v>5.4051999999999998E-3</v>
      </c>
      <c r="P956" s="85">
        <v>2.1513500000000001E-2</v>
      </c>
      <c r="Q956" s="85">
        <v>3.3517E-3</v>
      </c>
      <c r="R956" s="85">
        <v>7.7200000000000006E-5</v>
      </c>
      <c r="S956" s="85">
        <v>1.574E-4</v>
      </c>
      <c r="T956" s="5">
        <v>0.92172279999999995</v>
      </c>
      <c r="U956" s="5">
        <v>0.1518726</v>
      </c>
      <c r="V956" s="5">
        <v>0.79438200000000003</v>
      </c>
      <c r="W956" s="5">
        <v>0.5009363</v>
      </c>
      <c r="X956" s="5">
        <v>0.85917600000000005</v>
      </c>
      <c r="Y956" s="5">
        <v>0.71029960000000003</v>
      </c>
      <c r="Z956" s="5">
        <v>0.11123189999999999</v>
      </c>
      <c r="AA956" s="5">
        <v>0</v>
      </c>
      <c r="AB956" s="5">
        <v>0</v>
      </c>
      <c r="AC956" s="5">
        <v>0.59960000000000002</v>
      </c>
      <c r="AD956" s="40">
        <v>29779.664907046132</v>
      </c>
      <c r="AE956" s="19">
        <v>0.75377360000000004</v>
      </c>
      <c r="AF956" s="5">
        <v>1</v>
      </c>
      <c r="AG956" s="5">
        <v>0</v>
      </c>
      <c r="AH956" s="32">
        <v>1</v>
      </c>
      <c r="AI956" s="32">
        <v>0</v>
      </c>
      <c r="AJ956" s="32">
        <v>1</v>
      </c>
      <c r="AK956" s="16"/>
      <c r="AL956" s="34">
        <f t="shared" si="630"/>
        <v>0.92172959243354802</v>
      </c>
      <c r="AM956" s="34">
        <f t="shared" si="631"/>
        <v>0.47336514277110864</v>
      </c>
      <c r="AN956" s="34">
        <f t="shared" si="632"/>
        <v>1.7333780686164757</v>
      </c>
      <c r="AO956" s="34">
        <f t="shared" si="633"/>
        <v>1.1073522653982804</v>
      </c>
      <c r="AP956" s="34">
        <f t="shared" si="634"/>
        <v>0.23301213750185115</v>
      </c>
      <c r="AQ956" s="34">
        <f t="shared" si="635"/>
        <v>-0.26363797501557429</v>
      </c>
      <c r="AR956" s="34">
        <f t="shared" si="636"/>
        <v>-0.29036607345785137</v>
      </c>
      <c r="AS956" s="34">
        <f t="shared" si="637"/>
        <v>3.2237726630745178</v>
      </c>
      <c r="AT956" s="34">
        <f t="shared" si="638"/>
        <v>0.59094011639801536</v>
      </c>
      <c r="AU956" s="34">
        <f t="shared" si="639"/>
        <v>-0.29261314619839013</v>
      </c>
      <c r="AV956" s="34">
        <f t="shared" si="640"/>
        <v>-0.12791854022416965</v>
      </c>
      <c r="AW956" s="34">
        <f t="shared" si="641"/>
        <v>-0.31775291582941861</v>
      </c>
      <c r="AX956" s="34">
        <f t="shared" si="642"/>
        <v>-0.19954242925568533</v>
      </c>
      <c r="AY956" s="34">
        <f t="shared" si="643"/>
        <v>-0.20400302337817736</v>
      </c>
      <c r="AZ956" s="34">
        <f t="shared" si="644"/>
        <v>-0.35210984416027613</v>
      </c>
      <c r="BA956" s="34">
        <f t="shared" si="645"/>
        <v>-0.51020689415689968</v>
      </c>
      <c r="BB956" s="34">
        <f t="shared" si="646"/>
        <v>-0.14744440604268849</v>
      </c>
      <c r="BC956" s="34">
        <f t="shared" si="647"/>
        <v>-1.4672641943612577</v>
      </c>
      <c r="BD956" s="34">
        <f t="shared" si="648"/>
        <v>0.62460753262016033</v>
      </c>
      <c r="BE956" s="34">
        <f t="shared" si="649"/>
        <v>-2.316261367582217</v>
      </c>
      <c r="BF956" s="34">
        <f t="shared" si="650"/>
        <v>9.667536525456237E-2</v>
      </c>
      <c r="BG956" s="34">
        <f t="shared" si="651"/>
        <v>-0.258133953880894</v>
      </c>
      <c r="BH956" s="34">
        <f t="shared" si="652"/>
        <v>-0.11506432621005545</v>
      </c>
      <c r="BI956" s="19">
        <f t="shared" si="659"/>
        <v>0.31984439981466728</v>
      </c>
      <c r="BJ956" s="19">
        <f t="shared" si="660"/>
        <v>1.1851554423522925E-2</v>
      </c>
      <c r="BK956" s="19">
        <f t="shared" si="661"/>
        <v>0.89274602038226936</v>
      </c>
      <c r="BL956" s="19">
        <f t="shared" si="662"/>
        <v>0.75633485441578174</v>
      </c>
      <c r="BM956" s="19">
        <f t="shared" si="663"/>
        <v>0.18833550797454043</v>
      </c>
      <c r="BN956" s="19">
        <f t="shared" si="664"/>
        <v>-0.5074834384576129</v>
      </c>
      <c r="BO956" s="19">
        <f t="shared" si="665"/>
        <v>0.14582983513619521</v>
      </c>
      <c r="BP956" s="19">
        <f t="shared" si="666"/>
        <v>0.36109358158893134</v>
      </c>
      <c r="BQ956" s="19">
        <f t="shared" si="667"/>
        <v>0.27146731143664432</v>
      </c>
      <c r="BR956" s="19">
        <f t="shared" si="668"/>
        <v>0.15319753839149222</v>
      </c>
      <c r="BS956" s="19">
        <f t="shared" si="669"/>
        <v>0.20088741428177173</v>
      </c>
      <c r="BT956" s="19">
        <f>IF(AND('[1]Ponderación por derecho'!$B$13&lt;&gt;1,'[1]Ponderación por derecho'!$B$13&lt;&gt;0),"Error ponderación",IFERROR(IF(SUM($BI$1126:$BS$1126)=0,0,SUMPRODUCT($BI$1126:$BS$1126,BI956:BS956)),""))</f>
        <v>-7.6959803084481679E-2</v>
      </c>
      <c r="BU956" s="34">
        <f t="shared" si="670"/>
        <v>-7.2587604079258933E-2</v>
      </c>
      <c r="BV956" s="16">
        <f t="shared" si="671"/>
        <v>0</v>
      </c>
      <c r="BW956" s="34">
        <f t="shared" si="653"/>
        <v>1.2627271348977496</v>
      </c>
      <c r="BX956" s="34">
        <f t="shared" si="654"/>
        <v>-4.7873842403763002E-2</v>
      </c>
      <c r="BY956" s="34">
        <f t="shared" si="672"/>
        <v>0.3461456464926651</v>
      </c>
      <c r="BZ956" s="34">
        <f t="shared" si="673"/>
        <v>-0.52033297966221725</v>
      </c>
      <c r="CA956" s="19">
        <f t="shared" si="655"/>
        <v>-0.39642404265116732</v>
      </c>
      <c r="CB956" s="16"/>
      <c r="CC956" s="5">
        <f t="shared" si="656"/>
        <v>70717</v>
      </c>
      <c r="CD956" s="6">
        <f t="shared" si="657"/>
        <v>6.3718076249346658E-4</v>
      </c>
      <c r="CE956" s="19">
        <f t="shared" si="674"/>
        <v>1.3208312366579249</v>
      </c>
      <c r="CF956" s="4">
        <f t="shared" si="658"/>
        <v>8.4160825449888495E-4</v>
      </c>
      <c r="CG956" s="3">
        <f>IF('Ponderación por derecho'!$D$20="Error ponderación","",CF956/$CF$1127)</f>
        <v>5.6540644132321816E-4</v>
      </c>
      <c r="CH956" s="39"/>
    </row>
    <row r="957" spans="1:86" ht="18.95" customHeight="1">
      <c r="A957" s="7">
        <v>70742</v>
      </c>
      <c r="B957" s="7" t="s">
        <v>175</v>
      </c>
      <c r="C957" s="7" t="s">
        <v>177</v>
      </c>
      <c r="D957" s="5">
        <v>0</v>
      </c>
      <c r="E957" s="5">
        <v>2775</v>
      </c>
      <c r="F957" s="5">
        <v>75.077789999999993</v>
      </c>
      <c r="G957" s="5">
        <v>61.49145</v>
      </c>
      <c r="H957" s="5">
        <v>83.175820000000002</v>
      </c>
      <c r="I957" s="5">
        <v>16.55143</v>
      </c>
      <c r="J957" s="5">
        <v>27.93281</v>
      </c>
      <c r="K957" s="85"/>
      <c r="L957" s="85">
        <v>4.6739999999999998E-4</v>
      </c>
      <c r="M957" s="85"/>
      <c r="N957" s="85"/>
      <c r="O957" s="85">
        <v>0</v>
      </c>
      <c r="P957" s="85">
        <v>2.352E-4</v>
      </c>
      <c r="Q957" s="85">
        <v>0</v>
      </c>
      <c r="R957" s="85">
        <v>1.0663999999999999E-3</v>
      </c>
      <c r="S957" s="85">
        <v>0</v>
      </c>
      <c r="T957" s="5">
        <v>0.8609542</v>
      </c>
      <c r="U957" s="5">
        <v>0.22912740000000001</v>
      </c>
      <c r="V957" s="5">
        <v>0.8072819</v>
      </c>
      <c r="W957" s="5">
        <v>0.68612680000000004</v>
      </c>
      <c r="X957" s="5">
        <v>0.90458260000000001</v>
      </c>
      <c r="Y957" s="5">
        <v>0.78656630000000005</v>
      </c>
      <c r="Z957" s="5">
        <v>5.2469099999999998E-2</v>
      </c>
      <c r="AA957" s="5">
        <v>0</v>
      </c>
      <c r="AB957" s="5">
        <v>0</v>
      </c>
      <c r="AC957" s="5">
        <v>0.49580000000000002</v>
      </c>
      <c r="AD957" s="40">
        <v>0</v>
      </c>
      <c r="AE957" s="19">
        <v>0.65943399999999996</v>
      </c>
      <c r="AF957" s="5">
        <v>1</v>
      </c>
      <c r="AG957" s="5">
        <v>0</v>
      </c>
      <c r="AH957" s="32">
        <v>1</v>
      </c>
      <c r="AI957" s="32">
        <v>0</v>
      </c>
      <c r="AJ957" s="32">
        <v>0</v>
      </c>
      <c r="AK957" s="16"/>
      <c r="AL957" s="34">
        <f t="shared" si="630"/>
        <v>0.34314608075621528</v>
      </c>
      <c r="AM957" s="34">
        <f t="shared" si="631"/>
        <v>0.52963372978779155</v>
      </c>
      <c r="AN957" s="34">
        <f t="shared" si="632"/>
        <v>1.0544231163722428</v>
      </c>
      <c r="AO957" s="34">
        <f t="shared" si="633"/>
        <v>-0.28107742771255573</v>
      </c>
      <c r="AP957" s="34">
        <f t="shared" si="634"/>
        <v>0.23300533981450727</v>
      </c>
      <c r="AQ957" s="34" t="str">
        <f t="shared" si="635"/>
        <v/>
      </c>
      <c r="AR957" s="34">
        <f t="shared" si="636"/>
        <v>-0.59275918789474336</v>
      </c>
      <c r="AS957" s="34" t="str">
        <f t="shared" si="637"/>
        <v/>
      </c>
      <c r="AT957" s="34" t="str">
        <f t="shared" si="638"/>
        <v/>
      </c>
      <c r="AU957" s="34">
        <f t="shared" si="639"/>
        <v>-0.42992876172112682</v>
      </c>
      <c r="AV957" s="34">
        <f t="shared" si="640"/>
        <v>-0.64310305278561442</v>
      </c>
      <c r="AW957" s="34">
        <f t="shared" si="641"/>
        <v>-0.41165100414070804</v>
      </c>
      <c r="AX957" s="34">
        <f t="shared" si="642"/>
        <v>-0.16795182436223513</v>
      </c>
      <c r="AY957" s="34">
        <f t="shared" si="643"/>
        <v>-0.21011422768154267</v>
      </c>
      <c r="AZ957" s="34">
        <f t="shared" si="644"/>
        <v>-1.4078038990176254</v>
      </c>
      <c r="BA957" s="34">
        <f t="shared" si="645"/>
        <v>0.22413562573149956</v>
      </c>
      <c r="BB957" s="34">
        <f t="shared" si="646"/>
        <v>0.16897765137740209</v>
      </c>
      <c r="BC957" s="34">
        <f t="shared" si="647"/>
        <v>0.60080565190301949</v>
      </c>
      <c r="BD957" s="34">
        <f t="shared" si="648"/>
        <v>1.1687764575267219</v>
      </c>
      <c r="BE957" s="34">
        <f t="shared" si="649"/>
        <v>-1.1501358606180434</v>
      </c>
      <c r="BF957" s="34">
        <f t="shared" si="650"/>
        <v>-0.4912252903971232</v>
      </c>
      <c r="BG957" s="34">
        <f t="shared" si="651"/>
        <v>-0.258133953880894</v>
      </c>
      <c r="BH957" s="34">
        <f t="shared" si="652"/>
        <v>-0.11506432621005545</v>
      </c>
      <c r="BI957" s="19">
        <f t="shared" si="659"/>
        <v>0.63927937105187116</v>
      </c>
      <c r="BJ957" s="19">
        <f t="shared" si="660"/>
        <v>3.5284064423483426E-2</v>
      </c>
      <c r="BK957" s="19">
        <f t="shared" si="661"/>
        <v>0.47197586632961741</v>
      </c>
      <c r="BL957" s="19">
        <f t="shared" si="662"/>
        <v>0.34314608075621528</v>
      </c>
      <c r="BM957" s="19">
        <f t="shared" si="663"/>
        <v>0.32395101187336744</v>
      </c>
      <c r="BN957" s="19">
        <f t="shared" si="664"/>
        <v>-0.48336427754914751</v>
      </c>
      <c r="BO957" s="19">
        <f t="shared" si="665"/>
        <v>-0.70017744362362977</v>
      </c>
      <c r="BP957" s="19">
        <f t="shared" si="666"/>
        <v>8.7597128196990073E-2</v>
      </c>
      <c r="BQ957" s="19">
        <f t="shared" si="667"/>
        <v>-0.11939781244081686</v>
      </c>
      <c r="BR957" s="19">
        <f t="shared" si="668"/>
        <v>-4.1700700268740461E-2</v>
      </c>
      <c r="BS957" s="19">
        <f t="shared" si="669"/>
        <v>5.9891756215390514E-3</v>
      </c>
      <c r="BT957" s="19">
        <f>IF(AND('[1]Ponderación por derecho'!$B$13&lt;&gt;1,'[1]Ponderación por derecho'!$B$13&lt;&gt;0),"Error ponderación",IFERROR(IF(SUM($BI$1126:$BS$1126)=0,0,SUMPRODUCT($BI$1126:$BS$1126,BI957:BS957)),""))</f>
        <v>-0.48804119219186248</v>
      </c>
      <c r="BU957" s="34">
        <f t="shared" si="670"/>
        <v>-0.48791822314249261</v>
      </c>
      <c r="BV957" s="16">
        <f t="shared" si="671"/>
        <v>0</v>
      </c>
      <c r="BW957" s="34">
        <f t="shared" si="653"/>
        <v>-0.23980717846548885</v>
      </c>
      <c r="BX957" s="34">
        <f t="shared" si="654"/>
        <v>-4.9550489627895586E-2</v>
      </c>
      <c r="BY957" s="34">
        <f t="shared" si="672"/>
        <v>-4.3565900771799115E-2</v>
      </c>
      <c r="BZ957" s="34">
        <f t="shared" si="673"/>
        <v>0.11097452295506118</v>
      </c>
      <c r="CA957" s="19">
        <f t="shared" si="655"/>
        <v>8.3422147781999689E-2</v>
      </c>
      <c r="CB957" s="16"/>
      <c r="CC957" s="5">
        <f t="shared" si="656"/>
        <v>70742</v>
      </c>
      <c r="CD957" s="6">
        <f t="shared" si="657"/>
        <v>4.0582433232025931E-4</v>
      </c>
      <c r="CE957" s="19">
        <f t="shared" si="674"/>
        <v>1.0190428779017808</v>
      </c>
      <c r="CF957" s="4">
        <f t="shared" si="658"/>
        <v>4.1355239553020573E-4</v>
      </c>
      <c r="CG957" s="3">
        <f>IF('Ponderación por derecho'!$D$20="Error ponderación","",CF957/$CF$1127)</f>
        <v>2.7783138652394884E-4</v>
      </c>
      <c r="CH957" s="39"/>
    </row>
    <row r="958" spans="1:86" ht="18.95" customHeight="1">
      <c r="A958" s="7">
        <v>70771</v>
      </c>
      <c r="B958" s="7" t="s">
        <v>175</v>
      </c>
      <c r="C958" s="7" t="s">
        <v>175</v>
      </c>
      <c r="D958" s="5">
        <v>0</v>
      </c>
      <c r="E958" s="5">
        <v>9908</v>
      </c>
      <c r="F958" s="5">
        <v>91.154340000000005</v>
      </c>
      <c r="G958" s="5">
        <v>67.572180000000003</v>
      </c>
      <c r="H958" s="5">
        <v>89.180980000000005</v>
      </c>
      <c r="I958" s="5">
        <v>38.833629999999999</v>
      </c>
      <c r="J958" s="5">
        <v>55.874020000000002</v>
      </c>
      <c r="K958" s="85">
        <v>5.4339999999999996E-3</v>
      </c>
      <c r="L958" s="85">
        <v>1.7063E-3</v>
      </c>
      <c r="M958" s="85">
        <v>6.1861100000000002E-2</v>
      </c>
      <c r="N958" s="85">
        <v>5.2890000000000001E-4</v>
      </c>
      <c r="O958" s="85">
        <v>3.2625000000000002E-3</v>
      </c>
      <c r="P958" s="85">
        <v>1.8705099999999999E-2</v>
      </c>
      <c r="Q958" s="85">
        <v>2.6216999999999998E-3</v>
      </c>
      <c r="R958" s="85">
        <v>5.66E-5</v>
      </c>
      <c r="S958" s="85">
        <v>1.36E-5</v>
      </c>
      <c r="T958" s="5">
        <v>0.98010889999999995</v>
      </c>
      <c r="U958" s="5">
        <v>0.13765459999999999</v>
      </c>
      <c r="V958" s="5">
        <v>0.80118750000000005</v>
      </c>
      <c r="W958" s="5">
        <v>0.65274620000000005</v>
      </c>
      <c r="X958" s="5">
        <v>0.85630879999999998</v>
      </c>
      <c r="Y958" s="5">
        <v>0.81246910000000006</v>
      </c>
      <c r="Z958" s="5">
        <v>3.5433100000000002E-2</v>
      </c>
      <c r="AA958" s="5">
        <v>0</v>
      </c>
      <c r="AB958" s="5">
        <v>4.0371E-4</v>
      </c>
      <c r="AC958" s="5">
        <v>0.622</v>
      </c>
      <c r="AD958" s="40">
        <v>0</v>
      </c>
      <c r="AE958" s="19">
        <v>0.49433959999999999</v>
      </c>
      <c r="AF958" s="5">
        <v>1</v>
      </c>
      <c r="AG958" s="5">
        <v>0</v>
      </c>
      <c r="AH958" s="32">
        <v>1</v>
      </c>
      <c r="AI958" s="32">
        <v>0</v>
      </c>
      <c r="AJ958" s="32">
        <v>0</v>
      </c>
      <c r="AK958" s="16"/>
      <c r="AL958" s="34">
        <f t="shared" si="630"/>
        <v>1.3245052845231549</v>
      </c>
      <c r="AM958" s="34">
        <f t="shared" si="631"/>
        <v>1.1404486489715107</v>
      </c>
      <c r="AN958" s="34">
        <f t="shared" si="632"/>
        <v>1.7765058830147022</v>
      </c>
      <c r="AO958" s="34">
        <f t="shared" si="633"/>
        <v>1.7077310401804759</v>
      </c>
      <c r="AP958" s="34">
        <f t="shared" si="634"/>
        <v>2.3434010019133491</v>
      </c>
      <c r="AQ958" s="34">
        <f t="shared" si="635"/>
        <v>-0.23918580244491708</v>
      </c>
      <c r="AR958" s="34">
        <f t="shared" si="636"/>
        <v>-0.54940068256213537</v>
      </c>
      <c r="AS958" s="34">
        <f t="shared" si="637"/>
        <v>2.5932486606257388E-3</v>
      </c>
      <c r="AT958" s="34">
        <f t="shared" si="638"/>
        <v>-0.13861267720637538</v>
      </c>
      <c r="AU958" s="34">
        <f t="shared" si="639"/>
        <v>-0.34704705602236846</v>
      </c>
      <c r="AV958" s="34">
        <f t="shared" si="640"/>
        <v>-0.19591477042477604</v>
      </c>
      <c r="AW958" s="34">
        <f t="shared" si="641"/>
        <v>-0.33820391217970097</v>
      </c>
      <c r="AX958" s="34">
        <f t="shared" si="642"/>
        <v>-0.20020030072839565</v>
      </c>
      <c r="AY958" s="34">
        <f t="shared" si="643"/>
        <v>-0.20958619478112483</v>
      </c>
      <c r="AZ958" s="34">
        <f t="shared" si="644"/>
        <v>0.66219456068542926</v>
      </c>
      <c r="BA958" s="34">
        <f t="shared" si="645"/>
        <v>-0.64535554443847787</v>
      </c>
      <c r="BB958" s="34">
        <f t="shared" si="646"/>
        <v>1.948791992669412E-2</v>
      </c>
      <c r="BC958" s="34">
        <f t="shared" si="647"/>
        <v>0.22803592391908248</v>
      </c>
      <c r="BD958" s="34">
        <f t="shared" si="648"/>
        <v>0.59024598294473585</v>
      </c>
      <c r="BE958" s="34">
        <f t="shared" si="649"/>
        <v>-0.75407944567165663</v>
      </c>
      <c r="BF958" s="34">
        <f t="shared" si="650"/>
        <v>-0.66166433635276367</v>
      </c>
      <c r="BG958" s="34">
        <f t="shared" si="651"/>
        <v>-0.258133953880894</v>
      </c>
      <c r="BH958" s="34">
        <f t="shared" si="652"/>
        <v>-0.10500100733519828</v>
      </c>
      <c r="BI958" s="19">
        <f t="shared" si="659"/>
        <v>0.29732151204376905</v>
      </c>
      <c r="BJ958" s="19">
        <f t="shared" si="660"/>
        <v>0.20351196211202313</v>
      </c>
      <c r="BK958" s="19">
        <f t="shared" si="661"/>
        <v>0.51837815236762108</v>
      </c>
      <c r="BL958" s="19">
        <f t="shared" si="662"/>
        <v>0.59294630365838974</v>
      </c>
      <c r="BM958" s="19">
        <f t="shared" si="663"/>
        <v>0.86219997627857214</v>
      </c>
      <c r="BN958" s="19">
        <f t="shared" si="664"/>
        <v>0.12483702280890736</v>
      </c>
      <c r="BO958" s="19">
        <f t="shared" si="665"/>
        <v>0.67724056289540135</v>
      </c>
      <c r="BP958" s="19">
        <f t="shared" si="666"/>
        <v>0.56215249189737959</v>
      </c>
      <c r="BQ958" s="19">
        <f t="shared" si="667"/>
        <v>0.15108491779642211</v>
      </c>
      <c r="BR958" s="19">
        <f t="shared" si="668"/>
        <v>0.28559504528704532</v>
      </c>
      <c r="BS958" s="19">
        <f t="shared" si="669"/>
        <v>0.33663936080227724</v>
      </c>
      <c r="BT958" s="19">
        <f>IF(AND('[1]Ponderación por derecho'!$B$13&lt;&gt;1,'[1]Ponderación por derecho'!$B$13&lt;&gt;0),"Error ponderación",IFERROR(IF(SUM($BI$1126:$BS$1126)=0,0,SUMPRODUCT($BI$1126:$BS$1126,BI958:BS958)),""))</f>
        <v>0.41677378071277749</v>
      </c>
      <c r="BU958" s="34">
        <f t="shared" si="670"/>
        <v>0.42624956161217803</v>
      </c>
      <c r="BV958" s="16">
        <f t="shared" si="671"/>
        <v>0</v>
      </c>
      <c r="BW958" s="34">
        <f t="shared" si="653"/>
        <v>1.5869734607102399</v>
      </c>
      <c r="BX958" s="34">
        <f t="shared" si="654"/>
        <v>-4.9550489627895586E-2</v>
      </c>
      <c r="BY958" s="34">
        <f t="shared" si="672"/>
        <v>-0.72556152157895015</v>
      </c>
      <c r="BZ958" s="34">
        <f t="shared" si="673"/>
        <v>-0.27062048316779808</v>
      </c>
      <c r="CA958" s="19">
        <f t="shared" si="655"/>
        <v>-0.20662178360999126</v>
      </c>
      <c r="CB958" s="16"/>
      <c r="CC958" s="5">
        <f t="shared" si="656"/>
        <v>70771</v>
      </c>
      <c r="CD958" s="6">
        <f t="shared" si="657"/>
        <v>1.4489756701366232E-3</v>
      </c>
      <c r="CE958" s="19">
        <f t="shared" si="674"/>
        <v>1.9034914808143772</v>
      </c>
      <c r="CF958" s="4">
        <f t="shared" si="658"/>
        <v>2.7581128440123657E-3</v>
      </c>
      <c r="CG958" s="3">
        <f>IF('Ponderación por derecho'!$D$20="Error ponderación","",CF958/$CF$1127)</f>
        <v>1.8529461415863029E-3</v>
      </c>
      <c r="CH958" s="39"/>
    </row>
    <row r="959" spans="1:86" ht="18.95" customHeight="1">
      <c r="A959" s="7">
        <v>70820</v>
      </c>
      <c r="B959" s="7" t="s">
        <v>175</v>
      </c>
      <c r="C959" s="7" t="s">
        <v>176</v>
      </c>
      <c r="D959" s="5">
        <v>0</v>
      </c>
      <c r="E959" s="5">
        <v>3610</v>
      </c>
      <c r="F959" s="5">
        <v>72.404640000000001</v>
      </c>
      <c r="G959" s="5">
        <v>52.803989999999999</v>
      </c>
      <c r="H959" s="5">
        <v>78.631100000000004</v>
      </c>
      <c r="I959" s="5">
        <v>25.074069999999999</v>
      </c>
      <c r="J959" s="5">
        <v>27.167719999999999</v>
      </c>
      <c r="K959" s="85"/>
      <c r="L959" s="85">
        <v>0</v>
      </c>
      <c r="M959" s="85"/>
      <c r="N959" s="85"/>
      <c r="O959" s="85">
        <v>0</v>
      </c>
      <c r="P959" s="85">
        <v>0</v>
      </c>
      <c r="Q959" s="85">
        <v>0</v>
      </c>
      <c r="R959" s="85">
        <v>0</v>
      </c>
      <c r="S959" s="85">
        <v>0</v>
      </c>
      <c r="T959" s="5">
        <v>0.97911289999999995</v>
      </c>
      <c r="U959" s="5">
        <v>0.15600820000000001</v>
      </c>
      <c r="V959" s="5">
        <v>0.78416710000000001</v>
      </c>
      <c r="W959" s="5">
        <v>0.66580709999999999</v>
      </c>
      <c r="X959" s="5">
        <v>0.86281589999999997</v>
      </c>
      <c r="Y959" s="5">
        <v>0.77797839999999996</v>
      </c>
      <c r="Z959" s="5">
        <v>2.1377699999999999E-2</v>
      </c>
      <c r="AA959" s="5">
        <v>0</v>
      </c>
      <c r="AB959" s="5">
        <v>0</v>
      </c>
      <c r="AC959" s="5">
        <v>0.47120000000000001</v>
      </c>
      <c r="AD959" s="40">
        <v>0</v>
      </c>
      <c r="AE959" s="19" t="s">
        <v>1121</v>
      </c>
      <c r="AF959" s="5">
        <v>1</v>
      </c>
      <c r="AG959" s="5">
        <v>0</v>
      </c>
      <c r="AH959" s="32">
        <v>1</v>
      </c>
      <c r="AI959" s="32">
        <v>0</v>
      </c>
      <c r="AJ959" s="32">
        <v>1</v>
      </c>
      <c r="AK959" s="16"/>
      <c r="AL959" s="34">
        <f t="shared" si="630"/>
        <v>0.1799692576474273</v>
      </c>
      <c r="AM959" s="34">
        <f t="shared" si="631"/>
        <v>-0.34302961454944941</v>
      </c>
      <c r="AN959" s="34">
        <f t="shared" si="632"/>
        <v>0.50794908550290485</v>
      </c>
      <c r="AO959" s="34">
        <f t="shared" si="633"/>
        <v>0.47961490072915403</v>
      </c>
      <c r="AP959" s="34">
        <f t="shared" si="634"/>
        <v>0.17521819970442601</v>
      </c>
      <c r="AQ959" s="34" t="str">
        <f t="shared" si="635"/>
        <v/>
      </c>
      <c r="AR959" s="34">
        <f t="shared" si="636"/>
        <v>-0.60911705809610017</v>
      </c>
      <c r="AS959" s="34" t="str">
        <f t="shared" si="637"/>
        <v/>
      </c>
      <c r="AT959" s="34" t="str">
        <f t="shared" si="638"/>
        <v/>
      </c>
      <c r="AU959" s="34">
        <f t="shared" si="639"/>
        <v>-0.42992876172112682</v>
      </c>
      <c r="AV959" s="34">
        <f t="shared" si="640"/>
        <v>-0.64879765232385067</v>
      </c>
      <c r="AW959" s="34">
        <f t="shared" si="641"/>
        <v>-0.41165100414070804</v>
      </c>
      <c r="AX959" s="34">
        <f t="shared" si="642"/>
        <v>-0.20200785050292994</v>
      </c>
      <c r="AY959" s="34">
        <f t="shared" si="643"/>
        <v>-0.21011422768154267</v>
      </c>
      <c r="AZ959" s="34">
        <f t="shared" si="644"/>
        <v>0.64489168915905015</v>
      </c>
      <c r="BA959" s="34">
        <f t="shared" si="645"/>
        <v>-0.470896107963026</v>
      </c>
      <c r="BB959" s="34">
        <f t="shared" si="646"/>
        <v>-0.39800601305828559</v>
      </c>
      <c r="BC959" s="34">
        <f t="shared" si="647"/>
        <v>0.37389034655454678</v>
      </c>
      <c r="BD959" s="34">
        <f t="shared" si="648"/>
        <v>0.66822939529579228</v>
      </c>
      <c r="BE959" s="34">
        <f t="shared" si="649"/>
        <v>-1.2814457146075007</v>
      </c>
      <c r="BF959" s="34">
        <f t="shared" si="650"/>
        <v>-0.80228355251412264</v>
      </c>
      <c r="BG959" s="34">
        <f t="shared" si="651"/>
        <v>-0.258133953880894</v>
      </c>
      <c r="BH959" s="34">
        <f t="shared" si="652"/>
        <v>-0.11506432621005545</v>
      </c>
      <c r="BI959" s="19">
        <f t="shared" si="659"/>
        <v>1.8526488769939425E-2</v>
      </c>
      <c r="BJ959" s="19">
        <f t="shared" si="660"/>
        <v>-0.45005089523461178</v>
      </c>
      <c r="BK959" s="19">
        <f t="shared" si="661"/>
        <v>0.27692980210098705</v>
      </c>
      <c r="BL959" s="19">
        <f t="shared" si="662"/>
        <v>0.1799692576474273</v>
      </c>
      <c r="BM959" s="19">
        <f t="shared" si="663"/>
        <v>0.13783961109303047</v>
      </c>
      <c r="BN959" s="19">
        <f t="shared" si="664"/>
        <v>-0.58342470309464134</v>
      </c>
      <c r="BO959" s="19">
        <f t="shared" si="665"/>
        <v>0.23761852858249868</v>
      </c>
      <c r="BP959" s="19">
        <f t="shared" si="666"/>
        <v>-1.1019296427751318E-2</v>
      </c>
      <c r="BQ959" s="19">
        <f t="shared" si="667"/>
        <v>-0.277476174182746</v>
      </c>
      <c r="BR959" s="19">
        <f t="shared" si="668"/>
        <v>-9.6092974638336451E-2</v>
      </c>
      <c r="BS959" s="19">
        <f t="shared" si="669"/>
        <v>-4.8403098748056948E-2</v>
      </c>
      <c r="BT959" s="19">
        <f>IF(AND('[1]Ponderación por derecho'!$B$13&lt;&gt;1,'[1]Ponderación por derecho'!$B$13&lt;&gt;0),"Error ponderación",IFERROR(IF(SUM($BI$1126:$BS$1126)=0,0,SUMPRODUCT($BI$1126:$BS$1126,BI959:BS959)),""))</f>
        <v>-0.14622832568406541</v>
      </c>
      <c r="BU959" s="34">
        <f t="shared" si="670"/>
        <v>-0.14257213545235331</v>
      </c>
      <c r="BV959" s="16">
        <f t="shared" si="671"/>
        <v>0</v>
      </c>
      <c r="BW959" s="34">
        <f t="shared" si="653"/>
        <v>-0.59589912556313507</v>
      </c>
      <c r="BX959" s="34">
        <f t="shared" si="654"/>
        <v>-4.9550489627895586E-2</v>
      </c>
      <c r="BY959" s="34" t="str">
        <f t="shared" si="672"/>
        <v/>
      </c>
      <c r="BZ959" s="34">
        <f t="shared" si="673"/>
        <v>0.32272480759551531</v>
      </c>
      <c r="CA959" s="19">
        <f t="shared" si="655"/>
        <v>0.24436996954336865</v>
      </c>
      <c r="CB959" s="16"/>
      <c r="CC959" s="5">
        <f t="shared" si="656"/>
        <v>70820</v>
      </c>
      <c r="CD959" s="6">
        <f t="shared" si="657"/>
        <v>5.2793723952293189E-4</v>
      </c>
      <c r="CE959" s="19">
        <f t="shared" si="674"/>
        <v>2.3362840185491365</v>
      </c>
      <c r="CF959" s="4">
        <f t="shared" si="658"/>
        <v>1.2334113354943734E-3</v>
      </c>
      <c r="CG959" s="3">
        <f>IF('Ponderación por derecho'!$D$20="Error ponderación","",CF959/$CF$1127)</f>
        <v>8.2862627613464743E-4</v>
      </c>
      <c r="CH959" s="39"/>
    </row>
    <row r="960" spans="1:86" ht="18.95" customHeight="1">
      <c r="A960" s="7">
        <v>70823</v>
      </c>
      <c r="B960" s="7" t="s">
        <v>175</v>
      </c>
      <c r="C960" s="7" t="s">
        <v>174</v>
      </c>
      <c r="D960" s="5">
        <v>0</v>
      </c>
      <c r="E960" s="5">
        <v>9277</v>
      </c>
      <c r="F960" s="5">
        <v>80.379580000000004</v>
      </c>
      <c r="G960" s="5">
        <v>63.14</v>
      </c>
      <c r="H960" s="5">
        <v>81.562839999999994</v>
      </c>
      <c r="I960" s="5">
        <v>25.581779999999998</v>
      </c>
      <c r="J960" s="5">
        <v>30.583030000000001</v>
      </c>
      <c r="K960" s="85">
        <v>4.2922999999999998E-3</v>
      </c>
      <c r="L960" s="85">
        <v>6.2893000000000003E-3</v>
      </c>
      <c r="M960" s="85">
        <v>0.10929800000000001</v>
      </c>
      <c r="N960" s="85">
        <v>0</v>
      </c>
      <c r="O960" s="85">
        <v>3.1405999999999999E-3</v>
      </c>
      <c r="P960" s="85">
        <v>1.7830800000000001E-2</v>
      </c>
      <c r="Q960" s="85">
        <v>5.4882000000000004E-3</v>
      </c>
      <c r="R960" s="85">
        <v>1.293E-4</v>
      </c>
      <c r="S960" s="85">
        <v>1.12E-4</v>
      </c>
      <c r="T960" s="5">
        <v>0.95081970000000005</v>
      </c>
      <c r="U960" s="5">
        <v>0.1083938</v>
      </c>
      <c r="V960" s="5">
        <v>0.81411809999999996</v>
      </c>
      <c r="W960" s="5">
        <v>0.50765919999999998</v>
      </c>
      <c r="X960" s="5">
        <v>0.78545189999999998</v>
      </c>
      <c r="Y960" s="5">
        <v>0.79163309999999998</v>
      </c>
      <c r="Z960" s="5">
        <v>7.6040899999999995E-2</v>
      </c>
      <c r="AA960" s="5">
        <v>1.0779E-4</v>
      </c>
      <c r="AB960" s="5">
        <v>1.0779E-4</v>
      </c>
      <c r="AC960" s="5">
        <v>0.31490000000000001</v>
      </c>
      <c r="AD960" s="40">
        <v>11709.000754554274</v>
      </c>
      <c r="AE960" s="19">
        <v>0.35377360000000002</v>
      </c>
      <c r="AF960" s="5">
        <v>1</v>
      </c>
      <c r="AG960" s="5">
        <v>0</v>
      </c>
      <c r="AH960" s="32">
        <v>1</v>
      </c>
      <c r="AI960" s="32">
        <v>0</v>
      </c>
      <c r="AJ960" s="32">
        <v>1</v>
      </c>
      <c r="AK960" s="16"/>
      <c r="AL960" s="34">
        <f t="shared" si="630"/>
        <v>0.66678270757848312</v>
      </c>
      <c r="AM960" s="34">
        <f t="shared" si="631"/>
        <v>0.69523209298107913</v>
      </c>
      <c r="AN960" s="34">
        <f t="shared" si="632"/>
        <v>0.8604724038285374</v>
      </c>
      <c r="AO960" s="34">
        <f t="shared" si="633"/>
        <v>0.52493080074055187</v>
      </c>
      <c r="AP960" s="34">
        <f t="shared" si="634"/>
        <v>0.43317608373030742</v>
      </c>
      <c r="AQ960" s="34">
        <f t="shared" si="635"/>
        <v>-0.27148224555449524</v>
      </c>
      <c r="AR960" s="34">
        <f t="shared" si="636"/>
        <v>-0.38900676058349132</v>
      </c>
      <c r="AS960" s="34">
        <f t="shared" si="637"/>
        <v>0.74067066792694936</v>
      </c>
      <c r="AT960" s="34">
        <f t="shared" si="638"/>
        <v>-0.15074875333706975</v>
      </c>
      <c r="AU960" s="34">
        <f t="shared" si="639"/>
        <v>-0.35014384680387917</v>
      </c>
      <c r="AV960" s="34">
        <f t="shared" si="640"/>
        <v>-0.21708308835113624</v>
      </c>
      <c r="AW960" s="34">
        <f t="shared" si="641"/>
        <v>-0.25789873267547586</v>
      </c>
      <c r="AX960" s="34">
        <f t="shared" si="642"/>
        <v>-0.19787858926887908</v>
      </c>
      <c r="AY960" s="34">
        <f t="shared" si="643"/>
        <v>-0.20576572144280753</v>
      </c>
      <c r="AZ960" s="34">
        <f t="shared" si="644"/>
        <v>0.15337200575528767</v>
      </c>
      <c r="BA960" s="34">
        <f t="shared" si="645"/>
        <v>-0.92349294956994499</v>
      </c>
      <c r="BB960" s="34">
        <f t="shared" si="646"/>
        <v>0.33666301862328901</v>
      </c>
      <c r="BC960" s="34">
        <f t="shared" si="647"/>
        <v>-1.3921878444974685</v>
      </c>
      <c r="BD960" s="34">
        <f t="shared" si="648"/>
        <v>-0.25892843432525958</v>
      </c>
      <c r="BE960" s="34">
        <f t="shared" si="649"/>
        <v>-1.0726639794603956</v>
      </c>
      <c r="BF960" s="34">
        <f t="shared" si="650"/>
        <v>-0.25539791874549322</v>
      </c>
      <c r="BG960" s="34">
        <f t="shared" si="651"/>
        <v>-0.2497082191290147</v>
      </c>
      <c r="BH960" s="34">
        <f t="shared" si="652"/>
        <v>-0.11237743427891464</v>
      </c>
      <c r="BI960" s="19">
        <f t="shared" si="659"/>
        <v>-0.11150093043196758</v>
      </c>
      <c r="BJ960" s="19">
        <f t="shared" si="660"/>
        <v>0.21429611700695894</v>
      </c>
      <c r="BK960" s="19">
        <f t="shared" si="661"/>
        <v>5.0885103359879684E-3</v>
      </c>
      <c r="BL960" s="19">
        <f t="shared" si="662"/>
        <v>0.2580169771207067</v>
      </c>
      <c r="BM960" s="19">
        <f t="shared" si="663"/>
        <v>-5.8632065799610444E-2</v>
      </c>
      <c r="BN960" s="19">
        <f t="shared" si="664"/>
        <v>-0.20765478674434956</v>
      </c>
      <c r="BO960" s="19">
        <f t="shared" si="665"/>
        <v>0.14013469127345457</v>
      </c>
      <c r="BP960" s="19">
        <f t="shared" si="666"/>
        <v>0.23445205915480202</v>
      </c>
      <c r="BQ960" s="19">
        <f t="shared" si="667"/>
        <v>6.8539689130060796E-2</v>
      </c>
      <c r="BR960" s="19">
        <f t="shared" si="668"/>
        <v>7.0436255668886963E-2</v>
      </c>
      <c r="BS960" s="19">
        <f t="shared" si="669"/>
        <v>0.11621318395225366</v>
      </c>
      <c r="BT960" s="19">
        <f>IF(AND('[1]Ponderación por derecho'!$B$13&lt;&gt;1,'[1]Ponderación por derecho'!$B$13&lt;&gt;0),"Error ponderación",IFERROR(IF(SUM($BI$1126:$BS$1126)=0,0,SUMPRODUCT($BI$1126:$BS$1126,BI960:BS960)),""))</f>
        <v>5.0630133014814206E-2</v>
      </c>
      <c r="BU960" s="34">
        <f t="shared" si="670"/>
        <v>5.6321192452312215E-2</v>
      </c>
      <c r="BV960" s="16">
        <f t="shared" si="671"/>
        <v>0</v>
      </c>
      <c r="BW960" s="34">
        <f t="shared" si="653"/>
        <v>-2.8583857650493987</v>
      </c>
      <c r="BX960" s="34">
        <f t="shared" si="654"/>
        <v>-4.8891252404314717E-2</v>
      </c>
      <c r="BY960" s="34">
        <f t="shared" si="672"/>
        <v>-1.3062317104792276</v>
      </c>
      <c r="BZ960" s="34">
        <f t="shared" si="673"/>
        <v>1.4045029093109802</v>
      </c>
      <c r="CA960" s="19">
        <f t="shared" si="655"/>
        <v>0.9</v>
      </c>
      <c r="CB960" s="16"/>
      <c r="CC960" s="5">
        <f t="shared" si="656"/>
        <v>70823</v>
      </c>
      <c r="CD960" s="6">
        <f t="shared" si="657"/>
        <v>1.3566963354720886E-3</v>
      </c>
      <c r="CE960" s="19">
        <f t="shared" si="674"/>
        <v>4.178138647843082</v>
      </c>
      <c r="CF960" s="4">
        <f t="shared" si="658"/>
        <v>5.6684653926230167E-3</v>
      </c>
      <c r="CG960" s="3">
        <f>IF('Ponderación por derecho'!$D$20="Error ponderación","",CF960/$CF$1127)</f>
        <v>3.8081694520868616E-3</v>
      </c>
      <c r="CH960" s="39"/>
    </row>
    <row r="961" spans="1:86" ht="18.95" customHeight="1">
      <c r="A961" s="7">
        <v>73001</v>
      </c>
      <c r="B961" s="7" t="s">
        <v>127</v>
      </c>
      <c r="C961" s="7" t="s">
        <v>173</v>
      </c>
      <c r="D961" s="5">
        <v>1</v>
      </c>
      <c r="E961" s="5">
        <v>69250</v>
      </c>
      <c r="F961" s="5">
        <v>34.968789999999998</v>
      </c>
      <c r="G961" s="5">
        <v>32.548729999999999</v>
      </c>
      <c r="H961" s="5">
        <v>61.986890000000002</v>
      </c>
      <c r="I961" s="5">
        <v>15.295579999999999</v>
      </c>
      <c r="J961" s="5">
        <v>5.6304400000000001</v>
      </c>
      <c r="K961" s="85">
        <v>0.15304470000000001</v>
      </c>
      <c r="L961" s="85">
        <v>5.64787E-2</v>
      </c>
      <c r="M961" s="85">
        <v>5.0717999999999996E-3</v>
      </c>
      <c r="N961" s="85">
        <v>1.66E-5</v>
      </c>
      <c r="O961" s="85">
        <v>3.7697999999999998E-3</v>
      </c>
      <c r="P961" s="85">
        <v>1.408E-3</v>
      </c>
      <c r="Q961" s="85">
        <v>6.5430000000000002E-4</v>
      </c>
      <c r="R961" s="85">
        <v>2.8141900000000001E-2</v>
      </c>
      <c r="S961" s="85">
        <v>3.2799999999999998E-5</v>
      </c>
      <c r="T961" s="5">
        <v>0.84773670000000001</v>
      </c>
      <c r="U961" s="5">
        <v>0.34152320000000003</v>
      </c>
      <c r="V961" s="5">
        <v>0.82052009999999997</v>
      </c>
      <c r="W961" s="5">
        <v>0.67912850000000002</v>
      </c>
      <c r="X961" s="5">
        <v>0.8027396</v>
      </c>
      <c r="Y961" s="5">
        <v>0.88503240000000005</v>
      </c>
      <c r="Z961" s="5">
        <v>3.86699E-2</v>
      </c>
      <c r="AA961" s="5">
        <v>8.6639999999999997E-5</v>
      </c>
      <c r="AB961" s="5">
        <v>5.0542000000000002E-4</v>
      </c>
      <c r="AC961" s="5">
        <v>0.6109</v>
      </c>
      <c r="AD961" s="40">
        <v>20755.263537906136</v>
      </c>
      <c r="AE961" s="19">
        <v>0.67830190000000001</v>
      </c>
      <c r="AF961" s="5">
        <v>1</v>
      </c>
      <c r="AG961" s="5">
        <v>0</v>
      </c>
      <c r="AH961" s="32">
        <v>1</v>
      </c>
      <c r="AI961" s="32">
        <v>0</v>
      </c>
      <c r="AJ961" s="32">
        <v>0</v>
      </c>
      <c r="AK961" s="16"/>
      <c r="AL961" s="34">
        <f t="shared" si="630"/>
        <v>-2.1052235199285181</v>
      </c>
      <c r="AM961" s="34">
        <f t="shared" si="631"/>
        <v>-2.3776891044372115</v>
      </c>
      <c r="AN961" s="34">
        <f t="shared" si="632"/>
        <v>-1.493412611001115</v>
      </c>
      <c r="AO961" s="34">
        <f t="shared" si="633"/>
        <v>-0.39316892291515981</v>
      </c>
      <c r="AP961" s="34">
        <f t="shared" si="634"/>
        <v>-1.4514895300398527</v>
      </c>
      <c r="AQ961" s="34">
        <f t="shared" si="635"/>
        <v>3.9364300116174515</v>
      </c>
      <c r="AR961" s="34">
        <f t="shared" si="636"/>
        <v>1.3675009216672087</v>
      </c>
      <c r="AS961" s="34">
        <f t="shared" si="637"/>
        <v>-0.88099948159664299</v>
      </c>
      <c r="AT961" s="34">
        <f t="shared" si="638"/>
        <v>-0.15036785172283354</v>
      </c>
      <c r="AU961" s="34">
        <f t="shared" si="639"/>
        <v>-0.33415942711785351</v>
      </c>
      <c r="AV961" s="34">
        <f t="shared" si="640"/>
        <v>-0.61470753263917133</v>
      </c>
      <c r="AW961" s="34">
        <f t="shared" si="641"/>
        <v>-0.3933207480968865</v>
      </c>
      <c r="AX961" s="34">
        <f t="shared" si="642"/>
        <v>0.6967180328886855</v>
      </c>
      <c r="AY961" s="34">
        <f t="shared" si="643"/>
        <v>-0.20884073656877022</v>
      </c>
      <c r="AZ961" s="34">
        <f t="shared" si="644"/>
        <v>-1.6374230801420386</v>
      </c>
      <c r="BA961" s="34">
        <f t="shared" si="645"/>
        <v>1.2925095649155056</v>
      </c>
      <c r="BB961" s="34">
        <f t="shared" si="646"/>
        <v>0.49369788025814132</v>
      </c>
      <c r="BC961" s="34">
        <f t="shared" si="647"/>
        <v>0.52265383955243283</v>
      </c>
      <c r="BD961" s="34">
        <f t="shared" si="648"/>
        <v>-5.1746458068345817E-2</v>
      </c>
      <c r="BE961" s="34">
        <f t="shared" si="649"/>
        <v>0.35542070314156599</v>
      </c>
      <c r="BF961" s="34">
        <f t="shared" si="650"/>
        <v>-0.62928131780678953</v>
      </c>
      <c r="BG961" s="34">
        <f t="shared" si="651"/>
        <v>-0.25136147351255905</v>
      </c>
      <c r="BH961" s="34">
        <f t="shared" si="652"/>
        <v>-0.10246567216202514</v>
      </c>
      <c r="BI961" s="19">
        <f t="shared" si="659"/>
        <v>1.2451756551772808</v>
      </c>
      <c r="BJ961" s="19">
        <f t="shared" si="660"/>
        <v>-0.17216343417062049</v>
      </c>
      <c r="BK961" s="19">
        <f t="shared" si="661"/>
        <v>-0.82118972065757612</v>
      </c>
      <c r="BL961" s="19">
        <f t="shared" si="662"/>
        <v>-1.1277956858256759</v>
      </c>
      <c r="BM961" s="19">
        <f t="shared" si="663"/>
        <v>-0.612465138408684</v>
      </c>
      <c r="BN961" s="19">
        <f t="shared" si="664"/>
        <v>-0.7881701164753746</v>
      </c>
      <c r="BO961" s="19">
        <f t="shared" si="665"/>
        <v>-0.8079709170513617</v>
      </c>
      <c r="BP961" s="19">
        <f t="shared" si="666"/>
        <v>-0.70425274351991629</v>
      </c>
      <c r="BQ961" s="19">
        <f t="shared" si="667"/>
        <v>-0.98111519143469261</v>
      </c>
      <c r="BR961" s="19">
        <f t="shared" si="668"/>
        <v>-0.85514191000328255</v>
      </c>
      <c r="BS961" s="19">
        <f t="shared" si="669"/>
        <v>-0.80550997621977116</v>
      </c>
      <c r="BT961" s="19">
        <f>IF(AND('[1]Ponderación por derecho'!$B$13&lt;&gt;1,'[1]Ponderación por derecho'!$B$13&lt;&gt;0),"Error ponderación",IFERROR(IF(SUM($BI$1126:$BS$1126)=0,0,SUMPRODUCT($BI$1126:$BS$1126,BI961:BS961)),""))</f>
        <v>-0.67486918030241738</v>
      </c>
      <c r="BU961" s="34">
        <f t="shared" si="670"/>
        <v>-0.676677398372452</v>
      </c>
      <c r="BV961" s="16">
        <f t="shared" si="671"/>
        <v>0</v>
      </c>
      <c r="BW961" s="34">
        <f t="shared" si="653"/>
        <v>1.4262978260442289</v>
      </c>
      <c r="BX961" s="34">
        <f t="shared" si="654"/>
        <v>-4.8381931986109065E-2</v>
      </c>
      <c r="BY961" s="34">
        <f t="shared" si="672"/>
        <v>3.4376326062226015E-2</v>
      </c>
      <c r="BZ961" s="34">
        <f t="shared" si="673"/>
        <v>-0.47076407337344867</v>
      </c>
      <c r="CA961" s="19">
        <f t="shared" si="655"/>
        <v>-0.35874755259205288</v>
      </c>
      <c r="CB961" s="16"/>
      <c r="CC961" s="5">
        <f t="shared" si="656"/>
        <v>73001</v>
      </c>
      <c r="CD961" s="6">
        <f t="shared" si="657"/>
        <v>1.0127327932676742E-2</v>
      </c>
      <c r="CE961" s="19">
        <f t="shared" si="674"/>
        <v>0.447427831554222</v>
      </c>
      <c r="CF961" s="4">
        <f t="shared" si="658"/>
        <v>4.5312483763560564E-3</v>
      </c>
      <c r="CG961" s="3">
        <f>IF('Ponderación por derecho'!$D$20="Error ponderación","",CF961/$CF$1127)</f>
        <v>3.044168121607323E-3</v>
      </c>
      <c r="CH961" s="39"/>
    </row>
    <row r="962" spans="1:86" ht="18.95" customHeight="1">
      <c r="A962" s="7">
        <v>73024</v>
      </c>
      <c r="B962" s="7" t="s">
        <v>127</v>
      </c>
      <c r="C962" s="7" t="s">
        <v>172</v>
      </c>
      <c r="D962" s="5">
        <v>0</v>
      </c>
      <c r="E962" s="5">
        <v>915</v>
      </c>
      <c r="F962" s="5">
        <v>60.491610000000001</v>
      </c>
      <c r="G962" s="5">
        <v>54.888179999999998</v>
      </c>
      <c r="H962" s="5">
        <v>73.961659999999995</v>
      </c>
      <c r="I962" s="5">
        <v>12.77956</v>
      </c>
      <c r="J962" s="5">
        <v>18.517569999999999</v>
      </c>
      <c r="K962" s="85"/>
      <c r="L962" s="85">
        <v>1.33487E-2</v>
      </c>
      <c r="M962" s="85">
        <v>1.7012900000000001E-2</v>
      </c>
      <c r="N962" s="85">
        <v>0</v>
      </c>
      <c r="O962" s="85">
        <v>0.14528969999999999</v>
      </c>
      <c r="P962" s="85">
        <v>0.1445138</v>
      </c>
      <c r="Q962" s="85">
        <v>5.7120200000000003E-2</v>
      </c>
      <c r="R962" s="85">
        <v>5.5545999999999998E-3</v>
      </c>
      <c r="S962" s="85">
        <v>1.4188E-3</v>
      </c>
      <c r="T962" s="5">
        <v>0.91588780000000003</v>
      </c>
      <c r="U962" s="5">
        <v>0.16705610000000001</v>
      </c>
      <c r="V962" s="5">
        <v>0.76635520000000001</v>
      </c>
      <c r="W962" s="5">
        <v>0.42172900000000002</v>
      </c>
      <c r="X962" s="5">
        <v>0.78855140000000001</v>
      </c>
      <c r="Y962" s="5">
        <v>0.78738319999999995</v>
      </c>
      <c r="Z962" s="5">
        <v>0.26307190000000003</v>
      </c>
      <c r="AA962" s="5">
        <v>0</v>
      </c>
      <c r="AB962" s="5">
        <v>0</v>
      </c>
      <c r="AC962" s="5">
        <v>0.46200000000000002</v>
      </c>
      <c r="AD962" s="40">
        <v>35044.8087431694</v>
      </c>
      <c r="AE962" s="19">
        <v>0.44811319999999999</v>
      </c>
      <c r="AF962" s="5">
        <v>0</v>
      </c>
      <c r="AG962" s="5">
        <v>0</v>
      </c>
      <c r="AH962" s="32">
        <v>0</v>
      </c>
      <c r="AI962" s="32">
        <v>0</v>
      </c>
      <c r="AJ962" s="32">
        <v>0</v>
      </c>
      <c r="AK962" s="16"/>
      <c r="AL962" s="34">
        <f t="shared" si="630"/>
        <v>-0.54723661894000319</v>
      </c>
      <c r="AM962" s="34">
        <f t="shared" si="631"/>
        <v>-0.1336708128244074</v>
      </c>
      <c r="AN962" s="34">
        <f t="shared" si="632"/>
        <v>-5.3521741897359087E-2</v>
      </c>
      <c r="AO962" s="34">
        <f t="shared" si="633"/>
        <v>-0.61773749699618519</v>
      </c>
      <c r="AP962" s="34">
        <f t="shared" si="634"/>
        <v>-0.47812641337798151</v>
      </c>
      <c r="AQ962" s="34" t="str">
        <f t="shared" si="635"/>
        <v/>
      </c>
      <c r="AR962" s="34">
        <f t="shared" si="636"/>
        <v>-0.14194482455555335</v>
      </c>
      <c r="AS962" s="34">
        <f t="shared" si="637"/>
        <v>-0.69520622210453675</v>
      </c>
      <c r="AT962" s="34">
        <f t="shared" si="638"/>
        <v>-0.15074875333706975</v>
      </c>
      <c r="AU962" s="34">
        <f t="shared" si="639"/>
        <v>3.2610622440906405</v>
      </c>
      <c r="AV962" s="34">
        <f t="shared" si="640"/>
        <v>2.8501318491589802</v>
      </c>
      <c r="AW962" s="34">
        <f t="shared" si="641"/>
        <v>1.1885750256228491</v>
      </c>
      <c r="AX962" s="34">
        <f t="shared" si="642"/>
        <v>-2.4618875633178168E-2</v>
      </c>
      <c r="AY962" s="34">
        <f t="shared" si="643"/>
        <v>-0.15502797186442271</v>
      </c>
      <c r="AZ962" s="34">
        <f t="shared" si="644"/>
        <v>-0.45347757042174269</v>
      </c>
      <c r="BA962" s="34">
        <f t="shared" si="645"/>
        <v>-0.36588072088707674</v>
      </c>
      <c r="BB962" s="34">
        <f t="shared" si="646"/>
        <v>-0.83491467471930036</v>
      </c>
      <c r="BC962" s="34">
        <f t="shared" si="647"/>
        <v>-2.3517924435641508</v>
      </c>
      <c r="BD962" s="34">
        <f t="shared" si="648"/>
        <v>-0.22178291841462311</v>
      </c>
      <c r="BE962" s="34">
        <f t="shared" si="649"/>
        <v>-1.1376453775285835</v>
      </c>
      <c r="BF962" s="34">
        <f t="shared" si="650"/>
        <v>1.6157798931897858</v>
      </c>
      <c r="BG962" s="34">
        <f t="shared" si="651"/>
        <v>-0.258133953880894</v>
      </c>
      <c r="BH962" s="34">
        <f t="shared" si="652"/>
        <v>-0.11506432621005545</v>
      </c>
      <c r="BI962" s="19">
        <f t="shared" si="659"/>
        <v>-0.20970123139221791</v>
      </c>
      <c r="BJ962" s="19">
        <f t="shared" si="660"/>
        <v>-0.37017677069975369</v>
      </c>
      <c r="BK962" s="19">
        <f t="shared" si="661"/>
        <v>-1.1980784282028969</v>
      </c>
      <c r="BL962" s="19">
        <f t="shared" si="662"/>
        <v>-0.34899268613853646</v>
      </c>
      <c r="BM962" s="19">
        <f t="shared" si="663"/>
        <v>0.8537176374326787</v>
      </c>
      <c r="BN962" s="19">
        <f t="shared" si="664"/>
        <v>0.38841661756346452</v>
      </c>
      <c r="BO962" s="19">
        <f t="shared" si="665"/>
        <v>3.9119986068307078E-2</v>
      </c>
      <c r="BP962" s="19">
        <f t="shared" si="666"/>
        <v>-0.28592774728659071</v>
      </c>
      <c r="BQ962" s="19">
        <f t="shared" si="667"/>
        <v>0.30450510079511994</v>
      </c>
      <c r="BR962" s="19">
        <f t="shared" si="668"/>
        <v>-0.32013284822843996</v>
      </c>
      <c r="BS962" s="19">
        <f t="shared" si="669"/>
        <v>-0.27244297233816045</v>
      </c>
      <c r="BT962" s="19">
        <f>IF(AND('[1]Ponderación por derecho'!$B$13&lt;&gt;1,'[1]Ponderación por derecho'!$B$13&lt;&gt;0),"Error ponderación",IFERROR(IF(SUM($BI$1126:$BS$1126)=0,0,SUMPRODUCT($BI$1126:$BS$1126,BI962:BS962)),""))</f>
        <v>6.204962416324214E-2</v>
      </c>
      <c r="BU962" s="34">
        <f t="shared" si="670"/>
        <v>6.7858723592708309E-2</v>
      </c>
      <c r="BV962" s="16">
        <f t="shared" si="671"/>
        <v>0</v>
      </c>
      <c r="BW962" s="34">
        <f t="shared" si="653"/>
        <v>-0.72907172366469353</v>
      </c>
      <c r="BX962" s="34">
        <f t="shared" si="654"/>
        <v>-4.7577405596127657E-2</v>
      </c>
      <c r="BY962" s="34">
        <f t="shared" si="672"/>
        <v>-0.91652016321476382</v>
      </c>
      <c r="BZ962" s="34">
        <f t="shared" si="673"/>
        <v>0.56438976415852837</v>
      </c>
      <c r="CA962" s="19">
        <f t="shared" si="655"/>
        <v>0.42805542914459721</v>
      </c>
      <c r="CB962" s="16"/>
      <c r="CC962" s="5">
        <f t="shared" si="656"/>
        <v>73024</v>
      </c>
      <c r="CD962" s="6">
        <f t="shared" si="657"/>
        <v>1.3381234741370712E-4</v>
      </c>
      <c r="CE962" s="19">
        <f t="shared" si="674"/>
        <v>1.4698510464530068</v>
      </c>
      <c r="CF962" s="4">
        <f t="shared" si="658"/>
        <v>1.966842188743707E-4</v>
      </c>
      <c r="CG962" s="3">
        <f>IF('Ponderación por derecho'!$D$20="Error ponderación","",CF962/$CF$1127)</f>
        <v>1.3213573377367845E-4</v>
      </c>
      <c r="CH962" s="39"/>
    </row>
    <row r="963" spans="1:86" ht="18.95" customHeight="1">
      <c r="A963" s="7">
        <v>73026</v>
      </c>
      <c r="B963" s="7" t="s">
        <v>127</v>
      </c>
      <c r="C963" s="7" t="s">
        <v>171</v>
      </c>
      <c r="D963" s="5">
        <v>0</v>
      </c>
      <c r="E963" s="5">
        <v>967</v>
      </c>
      <c r="F963" s="5">
        <v>69.062790000000007</v>
      </c>
      <c r="G963" s="5">
        <v>61.223550000000003</v>
      </c>
      <c r="H963" s="5">
        <v>73.374049999999997</v>
      </c>
      <c r="I963" s="5">
        <v>10.341200000000001</v>
      </c>
      <c r="J963" s="5">
        <v>23.888500000000001</v>
      </c>
      <c r="K963" s="85">
        <v>0.1384715</v>
      </c>
      <c r="L963" s="85">
        <v>8.7169999999999999E-4</v>
      </c>
      <c r="M963" s="85">
        <v>2.73458E-2</v>
      </c>
      <c r="N963" s="85">
        <v>0</v>
      </c>
      <c r="O963" s="85">
        <v>1.4624E-3</v>
      </c>
      <c r="P963" s="85">
        <v>1.9462E-2</v>
      </c>
      <c r="Q963" s="85">
        <v>1.2371000000000001E-3</v>
      </c>
      <c r="R963" s="85">
        <v>1.1153400000000001E-2</v>
      </c>
      <c r="S963" s="85">
        <v>2.274E-3</v>
      </c>
      <c r="T963" s="5">
        <v>0.95048440000000001</v>
      </c>
      <c r="U963" s="5">
        <v>0.15608179999999999</v>
      </c>
      <c r="V963" s="5">
        <v>0.77933260000000004</v>
      </c>
      <c r="W963" s="5">
        <v>0.65446720000000003</v>
      </c>
      <c r="X963" s="5">
        <v>0.83100099999999999</v>
      </c>
      <c r="Y963" s="5">
        <v>0.83423040000000004</v>
      </c>
      <c r="Z963" s="5">
        <v>5.7142900000000003E-2</v>
      </c>
      <c r="AA963" s="5">
        <v>4.6535700000000001E-3</v>
      </c>
      <c r="AB963" s="5">
        <v>0</v>
      </c>
      <c r="AC963" s="5">
        <v>0.60550000000000004</v>
      </c>
      <c r="AD963" s="40">
        <v>19835.573940020684</v>
      </c>
      <c r="AE963" s="19">
        <v>0</v>
      </c>
      <c r="AF963" s="5">
        <v>0</v>
      </c>
      <c r="AG963" s="5">
        <v>0</v>
      </c>
      <c r="AH963" s="32">
        <v>1</v>
      </c>
      <c r="AI963" s="32">
        <v>0</v>
      </c>
      <c r="AJ963" s="32">
        <v>0</v>
      </c>
      <c r="AK963" s="16"/>
      <c r="AL963" s="34">
        <f t="shared" ref="AL963:AL1026" si="675">IF(OR(ISBLANK(F963),ISNA(F963)),"",(F963-AL$1126)/AL$1127)</f>
        <v>-2.4026951434032259E-2</v>
      </c>
      <c r="AM963" s="34">
        <f t="shared" ref="AM963:AM1026" si="676">IF(OR(ISBLANK(G963),ISNA(G963)),"",(G963-AM$1126)/AM$1127)</f>
        <v>0.50272292847786382</v>
      </c>
      <c r="AN963" s="34">
        <f t="shared" ref="AN963:AN1026" si="677">IF(OR(ISBLANK(H963),ISNA(H963)),"",(H963-AN$1126)/AN$1127)</f>
        <v>-0.12417815313482383</v>
      </c>
      <c r="AO963" s="34">
        <f t="shared" ref="AO963:AO1026" si="678">IF(OR(ISBLANK(I963),ISNA(I963)),"",(I963-AO$1126)/AO$1127)</f>
        <v>-0.83537449046054923</v>
      </c>
      <c r="AP963" s="34">
        <f t="shared" ref="AP963:AP1026" si="679">IF(OR(ISBLANK(J963),ISNA(J963)),"",(J963-AP$1126)/AP$1127)</f>
        <v>-7.2460825758958042E-2</v>
      </c>
      <c r="AQ963" s="34">
        <f t="shared" ref="AQ963:AQ1026" si="680">IF(OR(ISBLANK(K963),ISNA(K963)),"",(K963-AQ$1126)/AQ$1127)</f>
        <v>3.5241829022853111</v>
      </c>
      <c r="AR963" s="34">
        <f t="shared" ref="AR963:AR1026" si="681">IF(OR(ISBLANK(L963),ISNA(L963)),"",(L963-AR$1126)/AR$1127)</f>
        <v>-0.57860966516815249</v>
      </c>
      <c r="AS963" s="34">
        <f t="shared" ref="AS963:AS1026" si="682">IF(OR(ISBLANK(M963),ISNA(M963)),"",(M963-AS$1126)/AS$1127)</f>
        <v>-0.53443517328943713</v>
      </c>
      <c r="AT963" s="34">
        <f t="shared" ref="AT963:AT1026" si="683">IF(OR(ISBLANK(N963),ISNA(N963)),"",(N963-AT$1126)/AT$1127)</f>
        <v>-0.15074875333706975</v>
      </c>
      <c r="AU963" s="34">
        <f t="shared" ref="AU963:AU1026" si="684">IF(OR(ISBLANK(O963),ISNA(O963)),"",(O963-AU$1126)/AU$1127)</f>
        <v>-0.39277743408469334</v>
      </c>
      <c r="AV963" s="34">
        <f t="shared" ref="AV963:AV1026" si="685">IF(OR(ISBLANK(P963),ISNA(P963)),"",(P963-AV$1126)/AV$1127)</f>
        <v>-0.17758890992098775</v>
      </c>
      <c r="AW963" s="34">
        <f t="shared" ref="AW963:AW1026" si="686">IF(OR(ISBLANK(Q963),ISNA(Q963)),"",(Q963-AW$1126)/AW$1127)</f>
        <v>-0.37699356909285286</v>
      </c>
      <c r="AX963" s="34">
        <f t="shared" ref="AX963:AX1026" si="687">IF(OR(ISBLANK(R963),ISNA(R963)),"",(R963-AX$1126)/AX$1127)</f>
        <v>0.15418164870714632</v>
      </c>
      <c r="AY963" s="34">
        <f t="shared" ref="AY963:AY1026" si="688">IF(OR(ISBLANK(S963),ISNA(S963)),"",(S963-AY$1126)/AY$1127)</f>
        <v>-0.12182402065579502</v>
      </c>
      <c r="AZ963" s="34">
        <f t="shared" ref="AZ963:AZ1026" si="689">IF(OR(ISBLANK(T963),ISNA(T963)),"",(T963-AZ$1126)/AZ$1127)</f>
        <v>0.14754705312195876</v>
      </c>
      <c r="BA963" s="34">
        <f t="shared" ref="BA963:BA1026" si="690">IF(OR(ISBLANK(U963),ISNA(U963)),"",(U963-BA$1126)/BA$1127)</f>
        <v>-0.47019650600348728</v>
      </c>
      <c r="BB963" s="34">
        <f t="shared" ref="BB963:BB1026" si="691">IF(OR(ISBLANK(V963),ISNA(V963)),"",(V963-BB$1126)/BB$1127)</f>
        <v>-0.51659161733408776</v>
      </c>
      <c r="BC963" s="34">
        <f t="shared" ref="BC963:BC1026" si="692">IF(OR(ISBLANK(W963),ISNA(W963)),"",(W963-BC$1126)/BC$1127)</f>
        <v>0.24725477264739612</v>
      </c>
      <c r="BD963" s="34">
        <f t="shared" ref="BD963:BD1026" si="693">IF(OR(ISBLANK(X963),ISNA(X963)),"",(X963-BD$1126)/BD$1127)</f>
        <v>0.28694826151766828</v>
      </c>
      <c r="BE963" s="34">
        <f t="shared" ref="BE963:BE1026" si="694">IF(OR(ISBLANK(Y963),ISNA(Y963)),"",(Y963-BE$1126)/BE$1127)</f>
        <v>-0.4213469819004505</v>
      </c>
      <c r="BF963" s="34">
        <f t="shared" ref="BF963:BF1026" si="695">IF(OR(ISBLANK(Z963),ISNA(Z963)),"",(Z963-BF$1126)/BF$1127)</f>
        <v>-0.44446560426261544</v>
      </c>
      <c r="BG963" s="34">
        <f t="shared" ref="BG963:BG1026" si="696">IF(OR(ISBLANK(AA963),ISNA(AA963)),"",(AA963-BG$1126)/BG$1127)</f>
        <v>0.10562656629076309</v>
      </c>
      <c r="BH963" s="34">
        <f t="shared" ref="BH963:BH1026" si="697">IF(OR(ISBLANK(AB963),ISNA(AB963)),"",(AB963-BH$1126)/BH$1127)</f>
        <v>-0.11506432621005545</v>
      </c>
      <c r="BI963" s="19">
        <f t="shared" si="659"/>
        <v>0.9766027477156668</v>
      </c>
      <c r="BJ963" s="19">
        <f t="shared" si="660"/>
        <v>-0.19749278467479214</v>
      </c>
      <c r="BK963" s="19">
        <f t="shared" si="661"/>
        <v>-0.10373578402535773</v>
      </c>
      <c r="BL963" s="19">
        <f t="shared" si="662"/>
        <v>-8.7387852385550996E-2</v>
      </c>
      <c r="BM963" s="19">
        <f t="shared" si="663"/>
        <v>-5.9429999441994369E-2</v>
      </c>
      <c r="BN963" s="19">
        <f t="shared" si="664"/>
        <v>-0.20765428108515685</v>
      </c>
      <c r="BO963" s="19">
        <f t="shared" si="665"/>
        <v>-0.35494033547714782</v>
      </c>
      <c r="BP963" s="19">
        <f t="shared" si="666"/>
        <v>6.5077348636557036E-2</v>
      </c>
      <c r="BQ963" s="19">
        <f t="shared" si="667"/>
        <v>-0.1967721921174809</v>
      </c>
      <c r="BR963" s="19">
        <f t="shared" si="668"/>
        <v>-1.3408135266354732E-2</v>
      </c>
      <c r="BS963" s="19">
        <f t="shared" si="669"/>
        <v>-8.697176609996092E-2</v>
      </c>
      <c r="BT963" s="19">
        <f>IF(AND('[1]Ponderación por derecho'!$B$13&lt;&gt;1,'[1]Ponderación por derecho'!$B$13&lt;&gt;0),"Error ponderación",IFERROR(IF(SUM($BI$1126:$BS$1126)=0,0,SUMPRODUCT($BI$1126:$BS$1126,BI963:BS963)),""))</f>
        <v>-0.27926500899907941</v>
      </c>
      <c r="BU963" s="34">
        <f t="shared" si="670"/>
        <v>-0.27698398065732044</v>
      </c>
      <c r="BV963" s="16">
        <f t="shared" si="671"/>
        <v>0</v>
      </c>
      <c r="BW963" s="34">
        <f t="shared" ref="BW963:BW1026" si="698">IF(OR(ISBLANK(AC963),ISNA(AC963)),"",(AC963-BW$1126)/BW$1127)</f>
        <v>1.3481313010715754</v>
      </c>
      <c r="BX963" s="34">
        <f t="shared" ref="BX963:BX1026" si="699">IF(OR(ISBLANK(AD963),ISNA(AD963)),"",(AD963-BX$1126)/BX$1127)</f>
        <v>-4.8433712119168706E-2</v>
      </c>
      <c r="BY963" s="34">
        <f t="shared" si="672"/>
        <v>-2.7676504258153067</v>
      </c>
      <c r="BZ963" s="34">
        <f t="shared" si="673"/>
        <v>0.48931761228763332</v>
      </c>
      <c r="CA963" s="19">
        <f t="shared" ref="CA963:CA1026" si="700">MIN(MAX(IF(BZ963="",0,(BZ963-$BZ$1126)/(2*$BZ$1127)),-1),1)*CTerritorial</f>
        <v>0.37099435204108677</v>
      </c>
      <c r="CB963" s="16"/>
      <c r="CC963" s="5">
        <f t="shared" ref="CC963:CC1026" si="701">A963</f>
        <v>73026</v>
      </c>
      <c r="CD963" s="6">
        <f t="shared" ref="CD963:CD1026" si="702">E963/$CD$1127</f>
        <v>1.4141698355087955E-4</v>
      </c>
      <c r="CE963" s="19">
        <f t="shared" si="674"/>
        <v>1.3017863889905077</v>
      </c>
      <c r="CF963" s="4">
        <f t="shared" ref="CF963:CF1026" si="703">CD963*CE963</f>
        <v>1.8409470435862952E-4</v>
      </c>
      <c r="CG963" s="3">
        <f>IF('Ponderación por derecho'!$D$20="Error ponderación","",CF963/$CF$1127)</f>
        <v>1.2367788825911591E-4</v>
      </c>
      <c r="CH963" s="39"/>
    </row>
    <row r="964" spans="1:86" ht="18.95" customHeight="1">
      <c r="A964" s="7">
        <v>73030</v>
      </c>
      <c r="B964" s="7" t="s">
        <v>127</v>
      </c>
      <c r="C964" s="7" t="s">
        <v>170</v>
      </c>
      <c r="D964" s="5">
        <v>0</v>
      </c>
      <c r="E964" s="5">
        <v>482</v>
      </c>
      <c r="F964" s="5">
        <v>73.491020000000006</v>
      </c>
      <c r="G964" s="5">
        <v>55.323230000000002</v>
      </c>
      <c r="H964" s="5">
        <v>71.877489999999995</v>
      </c>
      <c r="I964" s="5">
        <v>39.047150000000002</v>
      </c>
      <c r="J964" s="5">
        <v>11.30556</v>
      </c>
      <c r="K964" s="85"/>
      <c r="L964" s="85">
        <v>7.2258000000000001E-3</v>
      </c>
      <c r="M964" s="85">
        <v>3.8693999999999999E-2</v>
      </c>
      <c r="N964" s="85">
        <v>0</v>
      </c>
      <c r="O964" s="85">
        <v>5.4056E-3</v>
      </c>
      <c r="P964" s="85">
        <v>2.1648799999999999E-2</v>
      </c>
      <c r="Q964" s="85">
        <v>8.0190000000000003E-4</v>
      </c>
      <c r="R964" s="85">
        <v>0</v>
      </c>
      <c r="S964" s="85">
        <v>0</v>
      </c>
      <c r="T964" s="5">
        <v>0.96305419999999997</v>
      </c>
      <c r="U964" s="5">
        <v>0.21674879999999999</v>
      </c>
      <c r="V964" s="5">
        <v>0.79310349999999996</v>
      </c>
      <c r="W964" s="5">
        <v>0.64039409999999997</v>
      </c>
      <c r="X964" s="5">
        <v>0.83990140000000002</v>
      </c>
      <c r="Y964" s="5">
        <v>0.86945810000000001</v>
      </c>
      <c r="Z964" s="5">
        <v>4.4444400000000002E-2</v>
      </c>
      <c r="AA964" s="5">
        <v>0</v>
      </c>
      <c r="AB964" s="5">
        <v>0</v>
      </c>
      <c r="AC964" s="5">
        <v>0.3135</v>
      </c>
      <c r="AD964" s="40">
        <v>518.67219917012449</v>
      </c>
      <c r="AE964" s="19">
        <v>0.7377359</v>
      </c>
      <c r="AF964" s="5">
        <v>0</v>
      </c>
      <c r="AG964" s="5">
        <v>0</v>
      </c>
      <c r="AH964" s="32">
        <v>1</v>
      </c>
      <c r="AI964" s="32">
        <v>0</v>
      </c>
      <c r="AJ964" s="32">
        <v>1</v>
      </c>
      <c r="AK964" s="16"/>
      <c r="AL964" s="34">
        <f t="shared" si="675"/>
        <v>0.24628504130675299</v>
      </c>
      <c r="AM964" s="34">
        <f t="shared" si="676"/>
        <v>-8.996964033510442E-2</v>
      </c>
      <c r="AN964" s="34">
        <f t="shared" si="677"/>
        <v>-0.3041300920084658</v>
      </c>
      <c r="AO964" s="34">
        <f t="shared" si="678"/>
        <v>1.7267888703796719</v>
      </c>
      <c r="AP964" s="34">
        <f t="shared" si="679"/>
        <v>-1.0228485144972053</v>
      </c>
      <c r="AQ964" s="34" t="str">
        <f t="shared" si="680"/>
        <v/>
      </c>
      <c r="AR964" s="34">
        <f t="shared" si="681"/>
        <v>-0.35623152429001542</v>
      </c>
      <c r="AS964" s="34">
        <f t="shared" si="682"/>
        <v>-0.35786692854076912</v>
      </c>
      <c r="AT964" s="34">
        <f t="shared" si="683"/>
        <v>-0.15074875333706975</v>
      </c>
      <c r="AU964" s="34">
        <f t="shared" si="684"/>
        <v>-0.29260298445669519</v>
      </c>
      <c r="AV964" s="34">
        <f t="shared" si="685"/>
        <v>-0.12464269278572003</v>
      </c>
      <c r="AW964" s="34">
        <f t="shared" si="686"/>
        <v>-0.38918572472524038</v>
      </c>
      <c r="AX964" s="34">
        <f t="shared" si="687"/>
        <v>-0.20200785050292994</v>
      </c>
      <c r="AY964" s="34">
        <f t="shared" si="688"/>
        <v>-0.21011422768154267</v>
      </c>
      <c r="AZ964" s="34">
        <f t="shared" si="689"/>
        <v>0.36591415604593402</v>
      </c>
      <c r="BA964" s="34">
        <f t="shared" si="690"/>
        <v>0.10647132116154986</v>
      </c>
      <c r="BB964" s="34">
        <f t="shared" si="691"/>
        <v>-0.17880477320922541</v>
      </c>
      <c r="BC964" s="34">
        <f t="shared" si="692"/>
        <v>9.0096852811001049E-2</v>
      </c>
      <c r="BD964" s="34">
        <f t="shared" si="693"/>
        <v>0.3936138365494562</v>
      </c>
      <c r="BE964" s="34">
        <f t="shared" si="694"/>
        <v>0.11728809109578223</v>
      </c>
      <c r="BF964" s="34">
        <f t="shared" si="695"/>
        <v>-0.57150952449434245</v>
      </c>
      <c r="BG964" s="34">
        <f t="shared" si="696"/>
        <v>-0.258133953880894</v>
      </c>
      <c r="BH964" s="34">
        <f t="shared" si="697"/>
        <v>-0.11506432621005545</v>
      </c>
      <c r="BI964" s="19">
        <f t="shared" ref="BI964:BI1027" si="704">IFERROR(AVERAGE(AN964,AQ964,BA964),"")</f>
        <v>-9.8829385423457969E-2</v>
      </c>
      <c r="BJ964" s="19">
        <f t="shared" ref="BJ964:BJ1027" si="705">IFERROR(AVERAGE(AM964,AR964,BB964),"")</f>
        <v>-0.20833531261144841</v>
      </c>
      <c r="BK964" s="19">
        <f t="shared" ref="BK964:BK1027" si="706">IFERROR(AVERAGE(AL964,AS964,BC964),"")</f>
        <v>-7.1616781410050274E-3</v>
      </c>
      <c r="BL964" s="19">
        <f t="shared" ref="BL964:BL1027" si="707">IFERROR(AVERAGE(AL964,AT964),"")</f>
        <v>4.7768143984841624E-2</v>
      </c>
      <c r="BM964" s="19">
        <f t="shared" ref="BM964:BM1027" si="708">IFERROR(AVERAGE(AP964,BD964,AU964),"")</f>
        <v>-0.30727922080148146</v>
      </c>
      <c r="BN964" s="19">
        <f t="shared" ref="BN964:BN1027" si="709">IFERROR(AVERAGE(AL964,AV964,BE964),"")</f>
        <v>7.964347987227173E-2</v>
      </c>
      <c r="BO964" s="19">
        <f t="shared" ref="BO964:BO1027" si="710">IFERROR(AVERAGE(AO964,AW964,AZ964),"")</f>
        <v>0.56783910056678855</v>
      </c>
      <c r="BP964" s="19">
        <f t="shared" ref="BP964:BP1027" si="711">IFERROR(AVERAGE(AL964,AX964),"")</f>
        <v>2.2138595401911529E-2</v>
      </c>
      <c r="BQ964" s="19">
        <f t="shared" ref="BQ964:BQ1027" si="712">IFERROR(AVERAGE(AL964,AY964,BF964),"")</f>
        <v>-0.17844623695637737</v>
      </c>
      <c r="BR964" s="19">
        <f t="shared" ref="BR964:BR1027" si="713">IFERROR(AVERAGE(AL964,BG964,AY964),"")</f>
        <v>-7.3987713418561224E-2</v>
      </c>
      <c r="BS964" s="19">
        <f t="shared" ref="BS964:BS1027" si="714">IFERROR(AVERAGE(AL964,AY964,BH964),"")</f>
        <v>-2.6297837528281711E-2</v>
      </c>
      <c r="BT964" s="19">
        <f>IF(AND('[1]Ponderación por derecho'!$B$13&lt;&gt;1,'[1]Ponderación por derecho'!$B$13&lt;&gt;0),"Error ponderación",IFERROR(IF(SUM($BI$1126:$BS$1126)=0,0,SUMPRODUCT($BI$1126:$BS$1126,BI964:BS964)),""))</f>
        <v>0.2661455317227861</v>
      </c>
      <c r="BU964" s="34">
        <f t="shared" ref="BU964:BU1027" si="715">MAX(IF(OR(BT964="",BT964=0),0,(BT964-$BT$1126)/(2*$BT$1127)),-1)</f>
        <v>0.2740643117830201</v>
      </c>
      <c r="BV964" s="16">
        <f t="shared" ref="BV964:BV1027" si="716">IF(OR(BT964&lt;BT$1126-2*BT$1127,BT964&gt;BT$1126+2*BT$1127),1,0)</f>
        <v>0</v>
      </c>
      <c r="BW964" s="34">
        <f t="shared" si="698"/>
        <v>-2.8786511604126792</v>
      </c>
      <c r="BX964" s="34">
        <f t="shared" si="699"/>
        <v>-4.9521287475833509E-2</v>
      </c>
      <c r="BY964" s="34">
        <f t="shared" ref="BY964:BY1027" si="717">IFERROR(IF(OR(ISBLANK(AE964),ISNA(AE964)),"",(AE964-BY$1126)/BY$1127),"")</f>
        <v>0.27989481564789465</v>
      </c>
      <c r="BZ964" s="34">
        <f t="shared" ref="BZ964:BZ1027" si="718">IFERROR(-AVERAGE(BW964:BY964),"")</f>
        <v>0.8827592107468728</v>
      </c>
      <c r="CA964" s="19">
        <f t="shared" si="700"/>
        <v>0.67004267856327937</v>
      </c>
      <c r="CB964" s="16"/>
      <c r="CC964" s="5">
        <f t="shared" si="701"/>
        <v>73030</v>
      </c>
      <c r="CD964" s="6">
        <f t="shared" si="702"/>
        <v>7.0489127271482872E-5</v>
      </c>
      <c r="CE964" s="19">
        <f t="shared" si="674"/>
        <v>3.3773643902776036</v>
      </c>
      <c r="CF964" s="4">
        <f t="shared" si="703"/>
        <v>2.3806746834845215E-4</v>
      </c>
      <c r="CG964" s="3">
        <f>IF('Ponderación por derecho'!$D$20="Error ponderación","",CF964/$CF$1127)</f>
        <v>1.5993768995751283E-4</v>
      </c>
      <c r="CH964" s="39"/>
    </row>
    <row r="965" spans="1:86" ht="18.95" customHeight="1">
      <c r="A965" s="7">
        <v>73043</v>
      </c>
      <c r="B965" s="7" t="s">
        <v>127</v>
      </c>
      <c r="C965" s="7" t="s">
        <v>169</v>
      </c>
      <c r="D965" s="5">
        <v>0</v>
      </c>
      <c r="E965" s="5">
        <v>1810</v>
      </c>
      <c r="F965" s="5">
        <v>84.779229999999998</v>
      </c>
      <c r="G965" s="5">
        <v>60.343119999999999</v>
      </c>
      <c r="H965" s="5">
        <v>71.904529999999994</v>
      </c>
      <c r="I965" s="5">
        <v>37.294879999999999</v>
      </c>
      <c r="J965" s="5">
        <v>29.13973</v>
      </c>
      <c r="K965" s="85">
        <v>8.4116E-3</v>
      </c>
      <c r="L965" s="85">
        <v>2.5561299999999999E-2</v>
      </c>
      <c r="M965" s="85">
        <v>0.106456</v>
      </c>
      <c r="N965" s="85">
        <v>6.334E-4</v>
      </c>
      <c r="O965" s="85">
        <v>5.7613999999999999E-3</v>
      </c>
      <c r="P965" s="85">
        <v>3.8475500000000003E-2</v>
      </c>
      <c r="Q965" s="85">
        <v>1.594E-4</v>
      </c>
      <c r="R965" s="85">
        <v>3.4979999999999998E-3</v>
      </c>
      <c r="S965" s="85">
        <v>5.1520000000000003E-3</v>
      </c>
      <c r="T965" s="5">
        <v>0.97767630000000005</v>
      </c>
      <c r="U965" s="5">
        <v>0.17554539999999999</v>
      </c>
      <c r="V965" s="5">
        <v>0.74987320000000002</v>
      </c>
      <c r="W965" s="5">
        <v>0.56671740000000004</v>
      </c>
      <c r="X965" s="5">
        <v>0.80263819999999997</v>
      </c>
      <c r="Y965" s="5">
        <v>0.83307960000000003</v>
      </c>
      <c r="Z965" s="5">
        <v>0.18030299999999999</v>
      </c>
      <c r="AA965" s="5">
        <v>1.3812200000000001E-3</v>
      </c>
      <c r="AB965" s="5">
        <v>8.8397800000000002E-3</v>
      </c>
      <c r="AC965" s="5">
        <v>0.53469999999999995</v>
      </c>
      <c r="AD965" s="40">
        <v>19806.077348066297</v>
      </c>
      <c r="AE965" s="19">
        <v>0.75377360000000004</v>
      </c>
      <c r="AF965" s="5">
        <v>0</v>
      </c>
      <c r="AG965" s="5">
        <v>0</v>
      </c>
      <c r="AH965" s="32">
        <v>1</v>
      </c>
      <c r="AI965" s="32">
        <v>0</v>
      </c>
      <c r="AJ965" s="32">
        <v>0</v>
      </c>
      <c r="AK965" s="16"/>
      <c r="AL965" s="34">
        <f t="shared" si="675"/>
        <v>0.93535009429100591</v>
      </c>
      <c r="AM965" s="34">
        <f t="shared" si="676"/>
        <v>0.41428292550175339</v>
      </c>
      <c r="AN965" s="34">
        <f t="shared" si="677"/>
        <v>-0.3008787018689838</v>
      </c>
      <c r="AO965" s="34">
        <f t="shared" si="678"/>
        <v>1.5703891695406647</v>
      </c>
      <c r="AP965" s="34">
        <f t="shared" si="679"/>
        <v>0.32416383769274282</v>
      </c>
      <c r="AQ965" s="34">
        <f t="shared" si="680"/>
        <v>-0.1549553662505754</v>
      </c>
      <c r="AR965" s="34">
        <f t="shared" si="681"/>
        <v>0.28546665516436553</v>
      </c>
      <c r="AS965" s="34">
        <f t="shared" si="682"/>
        <v>0.69645158899146031</v>
      </c>
      <c r="AT965" s="34">
        <f t="shared" si="683"/>
        <v>-0.13621483270711737</v>
      </c>
      <c r="AU965" s="34">
        <f t="shared" si="684"/>
        <v>-0.28356411521911107</v>
      </c>
      <c r="AV965" s="34">
        <f t="shared" si="685"/>
        <v>0.28276087035220288</v>
      </c>
      <c r="AW965" s="34">
        <f t="shared" si="686"/>
        <v>-0.40718540301983813</v>
      </c>
      <c r="AX965" s="34">
        <f t="shared" si="687"/>
        <v>-9.0297442175707149E-2</v>
      </c>
      <c r="AY965" s="34">
        <f t="shared" si="688"/>
        <v>-1.0082940699725639E-2</v>
      </c>
      <c r="AZ965" s="34">
        <f t="shared" si="689"/>
        <v>0.61993455538917619</v>
      </c>
      <c r="BA965" s="34">
        <f t="shared" si="690"/>
        <v>-0.2851860073665114</v>
      </c>
      <c r="BB965" s="34">
        <f t="shared" si="691"/>
        <v>-1.2392021769788486</v>
      </c>
      <c r="BC965" s="34">
        <f t="shared" si="692"/>
        <v>-0.73266976665521932</v>
      </c>
      <c r="BD965" s="34">
        <f t="shared" si="693"/>
        <v>-5.296167191359169E-2</v>
      </c>
      <c r="BE965" s="34">
        <f t="shared" si="694"/>
        <v>-0.43894282954318814</v>
      </c>
      <c r="BF965" s="34">
        <f t="shared" si="695"/>
        <v>0.78770685076211366</v>
      </c>
      <c r="BG965" s="34">
        <f t="shared" si="696"/>
        <v>-0.15016667162845207</v>
      </c>
      <c r="BH965" s="34">
        <f t="shared" si="697"/>
        <v>0.10528573924184052</v>
      </c>
      <c r="BI965" s="19">
        <f t="shared" si="704"/>
        <v>-0.24700669182869017</v>
      </c>
      <c r="BJ965" s="19">
        <f t="shared" si="705"/>
        <v>-0.17981753210424323</v>
      </c>
      <c r="BK965" s="19">
        <f t="shared" si="706"/>
        <v>0.29971063887574895</v>
      </c>
      <c r="BL965" s="19">
        <f t="shared" si="707"/>
        <v>0.39956763079194424</v>
      </c>
      <c r="BM965" s="19">
        <f t="shared" si="708"/>
        <v>-4.1206498133199805E-3</v>
      </c>
      <c r="BN965" s="19">
        <f t="shared" si="709"/>
        <v>0.25972271170000688</v>
      </c>
      <c r="BO965" s="19">
        <f t="shared" si="710"/>
        <v>0.59437944063666759</v>
      </c>
      <c r="BP965" s="19">
        <f t="shared" si="711"/>
        <v>0.42252632605764939</v>
      </c>
      <c r="BQ965" s="19">
        <f t="shared" si="712"/>
        <v>0.57099133478446473</v>
      </c>
      <c r="BR965" s="19">
        <f t="shared" si="713"/>
        <v>0.25836682732094274</v>
      </c>
      <c r="BS965" s="19">
        <f t="shared" si="714"/>
        <v>0.34351763094437365</v>
      </c>
      <c r="BT965" s="19">
        <f>IF(AND('[1]Ponderación por derecho'!$B$13&lt;&gt;1,'[1]Ponderación por derecho'!$B$13&lt;&gt;0),"Error ponderación",IFERROR(IF(SUM($BI$1126:$BS$1126)=0,0,SUMPRODUCT($BI$1126:$BS$1126,BI965:BS965)),""))</f>
        <v>0.3391430274074872</v>
      </c>
      <c r="BU965" s="34">
        <f t="shared" si="715"/>
        <v>0.34781636156232326</v>
      </c>
      <c r="BV965" s="16">
        <f t="shared" si="716"/>
        <v>0</v>
      </c>
      <c r="BW965" s="34">
        <f t="shared" si="698"/>
        <v>0.32328130698566598</v>
      </c>
      <c r="BX965" s="34">
        <f t="shared" si="699"/>
        <v>-4.8435372828890461E-2</v>
      </c>
      <c r="BY965" s="34">
        <f t="shared" si="717"/>
        <v>0.3461456464926651</v>
      </c>
      <c r="BZ965" s="34">
        <f t="shared" si="718"/>
        <v>-0.20699719354981352</v>
      </c>
      <c r="CA965" s="19">
        <f t="shared" si="700"/>
        <v>-0.15826279370499727</v>
      </c>
      <c r="CB965" s="16"/>
      <c r="CC965" s="5">
        <f t="shared" si="701"/>
        <v>73043</v>
      </c>
      <c r="CD965" s="6">
        <f t="shared" si="702"/>
        <v>2.6469983477465562E-4</v>
      </c>
      <c r="CE965" s="19">
        <f t="shared" si="674"/>
        <v>1.4638138266948213</v>
      </c>
      <c r="CF965" s="4">
        <f t="shared" si="703"/>
        <v>3.8747127806697555E-4</v>
      </c>
      <c r="CG965" s="3">
        <f>IF('Ponderación por derecho'!$D$20="Error ponderación","",CF965/$CF$1127)</f>
        <v>2.6030965746320163E-4</v>
      </c>
      <c r="CH965" s="39"/>
    </row>
    <row r="966" spans="1:86" ht="18.95" customHeight="1">
      <c r="A966" s="7">
        <v>73055</v>
      </c>
      <c r="B966" s="7" t="s">
        <v>127</v>
      </c>
      <c r="C966" s="7" t="s">
        <v>168</v>
      </c>
      <c r="D966" s="5">
        <v>0</v>
      </c>
      <c r="E966" s="5">
        <v>1357</v>
      </c>
      <c r="F966" s="5">
        <v>70.985349999999997</v>
      </c>
      <c r="G966" s="5">
        <v>54.284300000000002</v>
      </c>
      <c r="H966" s="5">
        <v>76.436359999999993</v>
      </c>
      <c r="I966" s="5">
        <v>26.493790000000001</v>
      </c>
      <c r="J966" s="5">
        <v>12.417960000000001</v>
      </c>
      <c r="K966" s="85">
        <v>8.3427999999999992E-3</v>
      </c>
      <c r="L966" s="85">
        <v>4.6807700000000001E-2</v>
      </c>
      <c r="M966" s="85">
        <v>7.8229699999999999E-2</v>
      </c>
      <c r="N966" s="85">
        <v>5.3759999999999995E-4</v>
      </c>
      <c r="O966" s="85">
        <v>6.8837999999999998E-3</v>
      </c>
      <c r="P966" s="85">
        <v>5.0991099999999998E-2</v>
      </c>
      <c r="Q966" s="85">
        <v>1.5522999999999999E-3</v>
      </c>
      <c r="R966" s="85">
        <v>5.6499999999999996E-4</v>
      </c>
      <c r="S966" s="85">
        <v>8.6359999999999996E-4</v>
      </c>
      <c r="T966" s="5">
        <v>0.94909410000000005</v>
      </c>
      <c r="U966" s="5">
        <v>0.20362379999999999</v>
      </c>
      <c r="V966" s="5">
        <v>0.79465059999999998</v>
      </c>
      <c r="W966" s="5">
        <v>0.64452109999999996</v>
      </c>
      <c r="X966" s="5">
        <v>0.85245899999999997</v>
      </c>
      <c r="Y966" s="5">
        <v>0.83951679999999995</v>
      </c>
      <c r="Z966" s="5">
        <v>2.1126700000000002E-2</v>
      </c>
      <c r="AA966" s="5">
        <v>0</v>
      </c>
      <c r="AB966" s="5">
        <v>0</v>
      </c>
      <c r="AC966" s="5">
        <v>0.48899999999999999</v>
      </c>
      <c r="AD966" s="40">
        <v>373678.70302137069</v>
      </c>
      <c r="AE966" s="19">
        <v>0.84811320000000001</v>
      </c>
      <c r="AF966" s="5">
        <v>0</v>
      </c>
      <c r="AG966" s="5">
        <v>0</v>
      </c>
      <c r="AH966" s="32">
        <v>1</v>
      </c>
      <c r="AI966" s="32">
        <v>0</v>
      </c>
      <c r="AJ966" s="32">
        <v>0</v>
      </c>
      <c r="AK966" s="16"/>
      <c r="AL966" s="34">
        <f t="shared" si="675"/>
        <v>9.3331682775058392E-2</v>
      </c>
      <c r="AM966" s="34">
        <f t="shared" si="676"/>
        <v>-0.19433111403769299</v>
      </c>
      <c r="AN966" s="34">
        <f t="shared" si="677"/>
        <v>0.24404538747306431</v>
      </c>
      <c r="AO966" s="34">
        <f t="shared" si="678"/>
        <v>0.60633269152346958</v>
      </c>
      <c r="AP966" s="34">
        <f t="shared" si="679"/>
        <v>-0.93882909892720112</v>
      </c>
      <c r="AQ966" s="34">
        <f t="shared" si="680"/>
        <v>-0.15690158266989659</v>
      </c>
      <c r="AR966" s="34">
        <f t="shared" si="681"/>
        <v>1.0290392983952326</v>
      </c>
      <c r="AS966" s="34">
        <f t="shared" si="682"/>
        <v>0.25727460526282236</v>
      </c>
      <c r="AT966" s="34">
        <f t="shared" si="683"/>
        <v>-0.138413048047107</v>
      </c>
      <c r="AU966" s="34">
        <f t="shared" si="684"/>
        <v>-0.25505026802331454</v>
      </c>
      <c r="AV966" s="34">
        <f t="shared" si="685"/>
        <v>0.58578523251525239</v>
      </c>
      <c r="AW966" s="34">
        <f t="shared" si="686"/>
        <v>-0.36816322107968991</v>
      </c>
      <c r="AX966" s="34">
        <f t="shared" si="687"/>
        <v>-0.18396428826597142</v>
      </c>
      <c r="AY966" s="34">
        <f t="shared" si="688"/>
        <v>-0.17658413850500984</v>
      </c>
      <c r="AZ966" s="34">
        <f t="shared" si="689"/>
        <v>0.12339425966500688</v>
      </c>
      <c r="BA966" s="34">
        <f t="shared" si="690"/>
        <v>-1.8287859802419204E-2</v>
      </c>
      <c r="BB966" s="34">
        <f t="shared" si="691"/>
        <v>-0.14085590809905937</v>
      </c>
      <c r="BC966" s="34">
        <f t="shared" si="692"/>
        <v>0.13618412108627789</v>
      </c>
      <c r="BD966" s="34">
        <f t="shared" si="693"/>
        <v>0.54410860364072955</v>
      </c>
      <c r="BE966" s="34">
        <f t="shared" si="694"/>
        <v>-0.34051739467541903</v>
      </c>
      <c r="BF966" s="34">
        <f t="shared" si="695"/>
        <v>-0.80479471713814621</v>
      </c>
      <c r="BG966" s="34">
        <f t="shared" si="696"/>
        <v>-0.258133953880894</v>
      </c>
      <c r="BH966" s="34">
        <f t="shared" si="697"/>
        <v>-0.11506432621005545</v>
      </c>
      <c r="BI966" s="19">
        <f t="shared" si="704"/>
        <v>2.2951981666916171E-2</v>
      </c>
      <c r="BJ966" s="19">
        <f t="shared" si="705"/>
        <v>0.23128409208616008</v>
      </c>
      <c r="BK966" s="19">
        <f t="shared" si="706"/>
        <v>0.16226346970805286</v>
      </c>
      <c r="BL966" s="19">
        <f t="shared" si="707"/>
        <v>-2.2540682636024302E-2</v>
      </c>
      <c r="BM966" s="19">
        <f t="shared" si="708"/>
        <v>-0.21659025443659538</v>
      </c>
      <c r="BN966" s="19">
        <f t="shared" si="709"/>
        <v>0.11286650687163059</v>
      </c>
      <c r="BO966" s="19">
        <f t="shared" si="710"/>
        <v>0.12052124336959552</v>
      </c>
      <c r="BP966" s="19">
        <f t="shared" si="711"/>
        <v>-4.5316302745456512E-2</v>
      </c>
      <c r="BQ966" s="19">
        <f t="shared" si="712"/>
        <v>-0.2960157242893659</v>
      </c>
      <c r="BR966" s="19">
        <f t="shared" si="713"/>
        <v>-0.11379546987028182</v>
      </c>
      <c r="BS966" s="19">
        <f t="shared" si="714"/>
        <v>-6.6105593980002306E-2</v>
      </c>
      <c r="BT966" s="19">
        <f>IF(AND('[1]Ponderación por derecho'!$B$13&lt;&gt;1,'[1]Ponderación por derecho'!$B$13&lt;&gt;0),"Error ponderación",IFERROR(IF(SUM($BI$1126:$BS$1126)=0,0,SUMPRODUCT($BI$1126:$BS$1126,BI966:BS966)),""))</f>
        <v>0.14037739216351897</v>
      </c>
      <c r="BU966" s="34">
        <f t="shared" si="715"/>
        <v>0.14699614317775908</v>
      </c>
      <c r="BV966" s="16">
        <f t="shared" si="716"/>
        <v>0</v>
      </c>
      <c r="BW966" s="34">
        <f t="shared" si="698"/>
        <v>-0.33823909880142394</v>
      </c>
      <c r="BX966" s="34">
        <f t="shared" si="699"/>
        <v>-2.8511725018089476E-2</v>
      </c>
      <c r="BY966" s="34">
        <f t="shared" si="717"/>
        <v>0.73585719375712888</v>
      </c>
      <c r="BZ966" s="34">
        <f t="shared" si="718"/>
        <v>-0.12303545664587183</v>
      </c>
      <c r="CA966" s="19">
        <f t="shared" si="700"/>
        <v>-9.4444892874611011E-2</v>
      </c>
      <c r="CB966" s="16"/>
      <c r="CC966" s="5">
        <f t="shared" si="701"/>
        <v>73055</v>
      </c>
      <c r="CD966" s="6">
        <f t="shared" si="702"/>
        <v>1.9845175457967274E-4</v>
      </c>
      <c r="CE966" s="19">
        <f t="shared" si="674"/>
        <v>1.3468661270045224</v>
      </c>
      <c r="CF966" s="4">
        <f t="shared" si="703"/>
        <v>2.6728794608797582E-4</v>
      </c>
      <c r="CG966" s="3">
        <f>IF('Ponderación por derecho'!$D$20="Error ponderación","",CF966/$CF$1127)</f>
        <v>1.7956849353406007E-4</v>
      </c>
      <c r="CH966" s="39"/>
    </row>
    <row r="967" spans="1:86" ht="18.95" customHeight="1">
      <c r="A967" s="7">
        <v>73067</v>
      </c>
      <c r="B967" s="7" t="s">
        <v>127</v>
      </c>
      <c r="C967" s="7" t="s">
        <v>167</v>
      </c>
      <c r="D967" s="5">
        <v>0</v>
      </c>
      <c r="E967" s="5">
        <v>5949</v>
      </c>
      <c r="F967" s="5">
        <v>80.858130000000003</v>
      </c>
      <c r="G967" s="5">
        <v>61.092669999999998</v>
      </c>
      <c r="H967" s="5">
        <v>75.580799999999996</v>
      </c>
      <c r="I967" s="5">
        <v>17.985700000000001</v>
      </c>
      <c r="J967" s="5">
        <v>34.786830000000002</v>
      </c>
      <c r="K967" s="85">
        <v>8.8590000000000006E-3</v>
      </c>
      <c r="L967" s="85">
        <v>1.16534E-2</v>
      </c>
      <c r="M967" s="85">
        <v>4.5483999999999997E-2</v>
      </c>
      <c r="N967" s="85">
        <v>1.4019999999999999E-4</v>
      </c>
      <c r="O967" s="85">
        <v>5.9331000000000002E-3</v>
      </c>
      <c r="P967" s="85">
        <v>3.00792E-2</v>
      </c>
      <c r="Q967" s="85">
        <v>4.2301999999999999E-3</v>
      </c>
      <c r="R967" s="85">
        <v>4.4910000000000002E-4</v>
      </c>
      <c r="S967" s="85">
        <v>0</v>
      </c>
      <c r="T967" s="5">
        <v>0.95005189999999995</v>
      </c>
      <c r="U967" s="5">
        <v>0.23862459999999999</v>
      </c>
      <c r="V967" s="5">
        <v>0.7923521</v>
      </c>
      <c r="W967" s="5">
        <v>0.66103449999999997</v>
      </c>
      <c r="X967" s="5">
        <v>0.78998080000000004</v>
      </c>
      <c r="Y967" s="5">
        <v>0.87253590000000003</v>
      </c>
      <c r="Z967" s="5">
        <v>3.3898299999999999E-2</v>
      </c>
      <c r="AA967" s="5">
        <v>6.7237999999999998E-4</v>
      </c>
      <c r="AB967" s="5">
        <v>1.8490500000000001E-3</v>
      </c>
      <c r="AC967" s="5">
        <v>0.4748</v>
      </c>
      <c r="AD967" s="40">
        <v>55056.480080685833</v>
      </c>
      <c r="AE967" s="19">
        <v>0</v>
      </c>
      <c r="AF967" s="5">
        <v>1</v>
      </c>
      <c r="AG967" s="5">
        <v>1</v>
      </c>
      <c r="AH967" s="32">
        <v>1</v>
      </c>
      <c r="AI967" s="32">
        <v>0</v>
      </c>
      <c r="AJ967" s="32">
        <v>0</v>
      </c>
      <c r="AK967" s="16"/>
      <c r="AL967" s="34">
        <f t="shared" si="675"/>
        <v>0.69599478647368562</v>
      </c>
      <c r="AM967" s="34">
        <f t="shared" si="676"/>
        <v>0.4895759121454879</v>
      </c>
      <c r="AN967" s="34">
        <f t="shared" si="677"/>
        <v>0.14116967195031058</v>
      </c>
      <c r="AO967" s="34">
        <f t="shared" si="678"/>
        <v>-0.15306096967677196</v>
      </c>
      <c r="AP967" s="34">
        <f t="shared" si="679"/>
        <v>0.75068850657567143</v>
      </c>
      <c r="AQ967" s="34">
        <f t="shared" si="680"/>
        <v>-0.14229930191911769</v>
      </c>
      <c r="AR967" s="34">
        <f t="shared" si="681"/>
        <v>-0.20127622667870312</v>
      </c>
      <c r="AS967" s="34">
        <f t="shared" si="682"/>
        <v>-0.25222036064070957</v>
      </c>
      <c r="AT967" s="34">
        <f t="shared" si="683"/>
        <v>-0.14753174090840016</v>
      </c>
      <c r="AU967" s="34">
        <f t="shared" si="684"/>
        <v>-0.27920218759658944</v>
      </c>
      <c r="AV967" s="34">
        <f t="shared" si="685"/>
        <v>7.9471898826298071E-2</v>
      </c>
      <c r="AW967" s="34">
        <f t="shared" si="686"/>
        <v>-0.29314168255034595</v>
      </c>
      <c r="AX967" s="34">
        <f t="shared" si="687"/>
        <v>-0.1876656136876767</v>
      </c>
      <c r="AY967" s="34">
        <f t="shared" si="688"/>
        <v>-0.21011422768154267</v>
      </c>
      <c r="AZ967" s="34">
        <f t="shared" si="689"/>
        <v>0.14003350700232026</v>
      </c>
      <c r="BA967" s="34">
        <f t="shared" si="690"/>
        <v>0.31441089380395709</v>
      </c>
      <c r="BB967" s="34">
        <f t="shared" si="691"/>
        <v>-0.19723588770975978</v>
      </c>
      <c r="BC967" s="34">
        <f t="shared" si="692"/>
        <v>0.32059349737340131</v>
      </c>
      <c r="BD967" s="34">
        <f t="shared" si="693"/>
        <v>-0.2046524778781933</v>
      </c>
      <c r="BE967" s="34">
        <f t="shared" si="694"/>
        <v>0.16434796238081692</v>
      </c>
      <c r="BF967" s="34">
        <f t="shared" si="695"/>
        <v>-0.67701945772707206</v>
      </c>
      <c r="BG967" s="34">
        <f t="shared" si="696"/>
        <v>-0.2055753164148155</v>
      </c>
      <c r="BH967" s="34">
        <f t="shared" si="697"/>
        <v>-6.8972875006085635E-2</v>
      </c>
      <c r="BI967" s="19">
        <f t="shared" si="704"/>
        <v>0.10442708794505</v>
      </c>
      <c r="BJ967" s="19">
        <f t="shared" si="705"/>
        <v>3.0354599252341657E-2</v>
      </c>
      <c r="BK967" s="19">
        <f t="shared" si="706"/>
        <v>0.2547893077354591</v>
      </c>
      <c r="BL967" s="19">
        <f t="shared" si="707"/>
        <v>0.27423152278264273</v>
      </c>
      <c r="BM967" s="19">
        <f t="shared" si="708"/>
        <v>8.8944613700296229E-2</v>
      </c>
      <c r="BN967" s="19">
        <f t="shared" si="709"/>
        <v>0.31327154922693351</v>
      </c>
      <c r="BO967" s="19">
        <f t="shared" si="710"/>
        <v>-0.10205638174159921</v>
      </c>
      <c r="BP967" s="19">
        <f t="shared" si="711"/>
        <v>0.25416458639300443</v>
      </c>
      <c r="BQ967" s="19">
        <f t="shared" si="712"/>
        <v>-6.3712966311643027E-2</v>
      </c>
      <c r="BR967" s="19">
        <f t="shared" si="713"/>
        <v>9.343508079244249E-2</v>
      </c>
      <c r="BS967" s="19">
        <f t="shared" si="714"/>
        <v>0.1389692279286858</v>
      </c>
      <c r="BT967" s="19">
        <f>IF(AND('[1]Ponderación por derecho'!$B$13&lt;&gt;1,'[1]Ponderación por derecho'!$B$13&lt;&gt;0),"Error ponderación",IFERROR(IF(SUM($BI$1126:$BS$1126)=0,0,SUMPRODUCT($BI$1126:$BS$1126,BI967:BS967)),""))</f>
        <v>4.9024193747748766E-2</v>
      </c>
      <c r="BU967" s="34">
        <f t="shared" si="715"/>
        <v>5.4698653053443888E-2</v>
      </c>
      <c r="BV967" s="16">
        <f t="shared" si="716"/>
        <v>0</v>
      </c>
      <c r="BW967" s="34">
        <f t="shared" si="698"/>
        <v>-0.5437881089146992</v>
      </c>
      <c r="BX967" s="34">
        <f t="shared" si="699"/>
        <v>-4.6450713495896481E-2</v>
      </c>
      <c r="BY967" s="34">
        <f t="shared" si="717"/>
        <v>-2.7676504258153067</v>
      </c>
      <c r="BZ967" s="34">
        <f t="shared" si="718"/>
        <v>1.1192964160753007</v>
      </c>
      <c r="CA967" s="19">
        <f t="shared" si="700"/>
        <v>0.84983062089249117</v>
      </c>
      <c r="CB967" s="16"/>
      <c r="CC967" s="5">
        <f t="shared" si="701"/>
        <v>73067</v>
      </c>
      <c r="CD967" s="6">
        <f t="shared" si="702"/>
        <v>8.6999962269305314E-4</v>
      </c>
      <c r="CE967" s="19">
        <f t="shared" si="674"/>
        <v>4.0682483157092504</v>
      </c>
      <c r="CF967" s="4">
        <f t="shared" si="703"/>
        <v>3.5393744996886967E-3</v>
      </c>
      <c r="CG967" s="3">
        <f>IF('Ponderación por derecho'!$D$20="Error ponderación","",CF967/$CF$1127)</f>
        <v>2.3778107328221118E-3</v>
      </c>
      <c r="CH967" s="39"/>
    </row>
    <row r="968" spans="1:86" ht="18.95" customHeight="1">
      <c r="A968" s="7">
        <v>73124</v>
      </c>
      <c r="B968" s="7" t="s">
        <v>127</v>
      </c>
      <c r="C968" s="7" t="s">
        <v>166</v>
      </c>
      <c r="D968" s="5">
        <v>0</v>
      </c>
      <c r="E968" s="5">
        <v>2981</v>
      </c>
      <c r="F968" s="5">
        <v>66.766980000000004</v>
      </c>
      <c r="G968" s="5">
        <v>55.022060000000003</v>
      </c>
      <c r="H968" s="5">
        <v>69.004339999999999</v>
      </c>
      <c r="I968" s="5">
        <v>18.403230000000001</v>
      </c>
      <c r="J968" s="5">
        <v>14.762180000000001</v>
      </c>
      <c r="K968" s="85">
        <v>1.0476600000000001E-2</v>
      </c>
      <c r="L968" s="85">
        <v>7.3581999999999996E-3</v>
      </c>
      <c r="M968" s="85">
        <v>7.1528800000000003E-2</v>
      </c>
      <c r="N968" s="85">
        <v>3.9508E-3</v>
      </c>
      <c r="O968" s="85">
        <v>4.7014999999999999E-3</v>
      </c>
      <c r="P968" s="85">
        <v>3.66603E-2</v>
      </c>
      <c r="Q968" s="85">
        <v>1.2903999999999999E-3</v>
      </c>
      <c r="R968" s="85">
        <v>3.858E-4</v>
      </c>
      <c r="S968" s="85">
        <v>7.203E-4</v>
      </c>
      <c r="T968" s="5">
        <v>0.89286799999999999</v>
      </c>
      <c r="U968" s="5">
        <v>0.21426390000000001</v>
      </c>
      <c r="V968" s="5">
        <v>0.79063360000000005</v>
      </c>
      <c r="W968" s="5">
        <v>0.56749309999999997</v>
      </c>
      <c r="X968" s="5">
        <v>0.77747169999999999</v>
      </c>
      <c r="Y968" s="5">
        <v>0.8907254</v>
      </c>
      <c r="Z968" s="5">
        <v>0.1494886</v>
      </c>
      <c r="AA968" s="5">
        <v>4.8641400000000003E-3</v>
      </c>
      <c r="AB968" s="5">
        <v>3.0191200000000001E-3</v>
      </c>
      <c r="AC968" s="5">
        <v>0.55479999999999996</v>
      </c>
      <c r="AD968" s="40">
        <v>78403.891311640386</v>
      </c>
      <c r="AE968" s="19">
        <v>0.65943399999999996</v>
      </c>
      <c r="AF968" s="5">
        <v>1</v>
      </c>
      <c r="AG968" s="5">
        <v>0</v>
      </c>
      <c r="AH968" s="32">
        <v>0</v>
      </c>
      <c r="AI968" s="32">
        <v>0</v>
      </c>
      <c r="AJ968" s="32">
        <v>0</v>
      </c>
      <c r="AK968" s="16"/>
      <c r="AL968" s="34">
        <f t="shared" si="675"/>
        <v>-0.16416984736631743</v>
      </c>
      <c r="AM968" s="34">
        <f t="shared" si="676"/>
        <v>-0.12022244373380161</v>
      </c>
      <c r="AN968" s="34">
        <f t="shared" si="677"/>
        <v>-0.64960833088616055</v>
      </c>
      <c r="AO968" s="34">
        <f t="shared" si="678"/>
        <v>-0.11579412889806177</v>
      </c>
      <c r="AP968" s="34">
        <f t="shared" si="679"/>
        <v>-0.76177049198049607</v>
      </c>
      <c r="AQ968" s="34">
        <f t="shared" si="680"/>
        <v>-9.654058564158978E-2</v>
      </c>
      <c r="AR968" s="34">
        <f t="shared" si="681"/>
        <v>-0.35159784432711511</v>
      </c>
      <c r="AS968" s="34">
        <f t="shared" si="682"/>
        <v>0.15301435683255599</v>
      </c>
      <c r="AT968" s="34">
        <f t="shared" si="683"/>
        <v>-6.009416914885396E-2</v>
      </c>
      <c r="AU968" s="34">
        <f t="shared" si="684"/>
        <v>-0.31049019027508468</v>
      </c>
      <c r="AV968" s="34">
        <f t="shared" si="685"/>
        <v>0.23881173309962461</v>
      </c>
      <c r="AW968" s="34">
        <f t="shared" si="686"/>
        <v>-0.3755003662086473</v>
      </c>
      <c r="AX968" s="34">
        <f t="shared" si="687"/>
        <v>-0.18968713136838372</v>
      </c>
      <c r="AY968" s="34">
        <f t="shared" si="688"/>
        <v>-0.18214789693367722</v>
      </c>
      <c r="AZ968" s="34">
        <f t="shared" si="689"/>
        <v>-0.85338584548493768</v>
      </c>
      <c r="BA968" s="34">
        <f t="shared" si="690"/>
        <v>8.2851200111845866E-2</v>
      </c>
      <c r="BB968" s="34">
        <f t="shared" si="691"/>
        <v>-0.23938902887181632</v>
      </c>
      <c r="BC968" s="34">
        <f t="shared" si="692"/>
        <v>-0.72400732565664183</v>
      </c>
      <c r="BD968" s="34">
        <f t="shared" si="693"/>
        <v>-0.35456600363323115</v>
      </c>
      <c r="BE968" s="34">
        <f t="shared" si="694"/>
        <v>0.44246724522542402</v>
      </c>
      <c r="BF968" s="34">
        <f t="shared" si="695"/>
        <v>0.47941987390748297</v>
      </c>
      <c r="BG968" s="34">
        <f t="shared" si="696"/>
        <v>0.12208641383416437</v>
      </c>
      <c r="BH968" s="34">
        <f t="shared" si="697"/>
        <v>-3.9806425039762956E-2</v>
      </c>
      <c r="BI968" s="19">
        <f t="shared" si="704"/>
        <v>-0.22109923880530147</v>
      </c>
      <c r="BJ968" s="19">
        <f t="shared" si="705"/>
        <v>-0.237069772310911</v>
      </c>
      <c r="BK968" s="19">
        <f t="shared" si="706"/>
        <v>-0.24505427206346775</v>
      </c>
      <c r="BL968" s="19">
        <f t="shared" si="707"/>
        <v>-0.11213200825758569</v>
      </c>
      <c r="BM968" s="19">
        <f t="shared" si="708"/>
        <v>-0.47560889529627065</v>
      </c>
      <c r="BN968" s="19">
        <f t="shared" si="709"/>
        <v>0.17236971031957707</v>
      </c>
      <c r="BO968" s="19">
        <f t="shared" si="710"/>
        <v>-0.44822678019721557</v>
      </c>
      <c r="BP968" s="19">
        <f t="shared" si="711"/>
        <v>-0.17692848936735056</v>
      </c>
      <c r="BQ968" s="19">
        <f t="shared" si="712"/>
        <v>4.436737653582945E-2</v>
      </c>
      <c r="BR968" s="19">
        <f t="shared" si="713"/>
        <v>-7.4743776821943428E-2</v>
      </c>
      <c r="BS968" s="19">
        <f t="shared" si="714"/>
        <v>-0.12870805644658587</v>
      </c>
      <c r="BT968" s="19">
        <f>IF(AND('[1]Ponderación por derecho'!$B$13&lt;&gt;1,'[1]Ponderación por derecho'!$B$13&lt;&gt;0),"Error ponderación",IFERROR(IF(SUM($BI$1126:$BS$1126)=0,0,SUMPRODUCT($BI$1126:$BS$1126,BI968:BS968)),""))</f>
        <v>-0.21981643146491686</v>
      </c>
      <c r="BU968" s="34">
        <f t="shared" si="715"/>
        <v>-0.21692090029431535</v>
      </c>
      <c r="BV968" s="16">
        <f t="shared" si="716"/>
        <v>0</v>
      </c>
      <c r="BW968" s="34">
        <f t="shared" si="698"/>
        <v>0.6142344832727672</v>
      </c>
      <c r="BX968" s="34">
        <f t="shared" si="699"/>
        <v>-4.5136213404869605E-2</v>
      </c>
      <c r="BY968" s="34">
        <f t="shared" si="717"/>
        <v>-4.3565900771799115E-2</v>
      </c>
      <c r="BZ968" s="34">
        <f t="shared" si="718"/>
        <v>-0.17517745636536616</v>
      </c>
      <c r="CA968" s="19">
        <f t="shared" si="700"/>
        <v>-0.13407714787433458</v>
      </c>
      <c r="CB968" s="16"/>
      <c r="CC968" s="5">
        <f t="shared" si="701"/>
        <v>73124</v>
      </c>
      <c r="CD968" s="6">
        <f t="shared" si="702"/>
        <v>4.3595039086367313E-4</v>
      </c>
      <c r="CE968" s="19">
        <f t="shared" si="674"/>
        <v>0.91995787845664145</v>
      </c>
      <c r="CF968" s="4">
        <f t="shared" si="703"/>
        <v>4.0105599669128835E-4</v>
      </c>
      <c r="CG968" s="3">
        <f>IF('Ponderación por derecho'!$D$20="Error ponderación","",CF968/$CF$1127)</f>
        <v>2.694360976718036E-4</v>
      </c>
      <c r="CH968" s="39"/>
    </row>
    <row r="969" spans="1:86" ht="18.95" customHeight="1">
      <c r="A969" s="7">
        <v>73148</v>
      </c>
      <c r="B969" s="7" t="s">
        <v>127</v>
      </c>
      <c r="C969" s="7" t="s">
        <v>165</v>
      </c>
      <c r="D969" s="5">
        <v>0</v>
      </c>
      <c r="E969" s="5">
        <v>775</v>
      </c>
      <c r="F969" s="5">
        <v>51.39629</v>
      </c>
      <c r="G969" s="5">
        <v>49.464680000000001</v>
      </c>
      <c r="H969" s="5">
        <v>70.956469999999996</v>
      </c>
      <c r="I969" s="5">
        <v>10.09107</v>
      </c>
      <c r="J969" s="5">
        <v>9.6828620000000001</v>
      </c>
      <c r="K969" s="85">
        <v>2.7704699999999999E-2</v>
      </c>
      <c r="L969" s="85">
        <v>5.2297000000000003E-3</v>
      </c>
      <c r="M969" s="85">
        <v>2.1449599999999999E-2</v>
      </c>
      <c r="N969" s="85">
        <v>0</v>
      </c>
      <c r="O969" s="85">
        <v>9.8099999999999999E-5</v>
      </c>
      <c r="P969" s="85">
        <v>1.01831E-2</v>
      </c>
      <c r="Q969" s="85">
        <v>1.1287000000000001E-3</v>
      </c>
      <c r="R969" s="85">
        <v>0</v>
      </c>
      <c r="S969" s="85">
        <v>1.74E-4</v>
      </c>
      <c r="T969" s="5">
        <v>0.67563740000000005</v>
      </c>
      <c r="U969" s="5">
        <v>0.21104819999999999</v>
      </c>
      <c r="V969" s="5">
        <v>0.7818697</v>
      </c>
      <c r="W969" s="5">
        <v>0.51558079999999995</v>
      </c>
      <c r="X969" s="5">
        <v>0.75212469999999998</v>
      </c>
      <c r="Y969" s="5">
        <v>0.90793199999999996</v>
      </c>
      <c r="Z969" s="5">
        <v>0.1047382</v>
      </c>
      <c r="AA969" s="5">
        <v>1.29032E-3</v>
      </c>
      <c r="AB969" s="5">
        <v>0</v>
      </c>
      <c r="AC969" s="5">
        <v>0.5141</v>
      </c>
      <c r="AD969" s="40">
        <v>89273.548387096773</v>
      </c>
      <c r="AE969" s="19">
        <v>0.84811320000000001</v>
      </c>
      <c r="AF969" s="5">
        <v>0</v>
      </c>
      <c r="AG969" s="5">
        <v>0</v>
      </c>
      <c r="AH969" s="32">
        <v>1</v>
      </c>
      <c r="AI969" s="32">
        <v>0</v>
      </c>
      <c r="AJ969" s="32">
        <v>0</v>
      </c>
      <c r="AK969" s="16"/>
      <c r="AL969" s="34">
        <f t="shared" si="675"/>
        <v>-1.1024413110664555</v>
      </c>
      <c r="AM969" s="34">
        <f t="shared" si="676"/>
        <v>-0.67846637424431866</v>
      </c>
      <c r="AN969" s="34">
        <f t="shared" si="677"/>
        <v>-0.41487696132302804</v>
      </c>
      <c r="AO969" s="34">
        <f t="shared" si="678"/>
        <v>-0.85769996380133628</v>
      </c>
      <c r="AP969" s="34">
        <f t="shared" si="679"/>
        <v>-1.1454106662471282</v>
      </c>
      <c r="AQ969" s="34">
        <f t="shared" si="680"/>
        <v>0.39080841281345363</v>
      </c>
      <c r="AR969" s="34">
        <f t="shared" si="681"/>
        <v>-0.42609019931981501</v>
      </c>
      <c r="AS969" s="34">
        <f t="shared" si="682"/>
        <v>-0.62617498089655521</v>
      </c>
      <c r="AT969" s="34">
        <f t="shared" si="683"/>
        <v>-0.15074875333706975</v>
      </c>
      <c r="AU969" s="34">
        <f t="shared" si="684"/>
        <v>-0.42743659457046068</v>
      </c>
      <c r="AV969" s="34">
        <f t="shared" si="685"/>
        <v>-0.40224715675491668</v>
      </c>
      <c r="AW969" s="34">
        <f t="shared" si="686"/>
        <v>-0.38003040197555232</v>
      </c>
      <c r="AX969" s="34">
        <f t="shared" si="687"/>
        <v>-0.20200785050292994</v>
      </c>
      <c r="AY969" s="34">
        <f t="shared" si="688"/>
        <v>-0.20335851263207913</v>
      </c>
      <c r="AZ969" s="34">
        <f t="shared" si="689"/>
        <v>-4.6271942424711288</v>
      </c>
      <c r="BA969" s="34">
        <f t="shared" si="690"/>
        <v>5.2284487866067791E-2</v>
      </c>
      <c r="BB969" s="34">
        <f t="shared" si="691"/>
        <v>-0.45435901073399776</v>
      </c>
      <c r="BC969" s="34">
        <f t="shared" si="692"/>
        <v>-1.303725304063877</v>
      </c>
      <c r="BD969" s="34">
        <f t="shared" si="693"/>
        <v>-0.65833351187226763</v>
      </c>
      <c r="BE969" s="34">
        <f t="shared" si="694"/>
        <v>0.70555788829939603</v>
      </c>
      <c r="BF969" s="34">
        <f t="shared" si="695"/>
        <v>3.1708234899893342E-2</v>
      </c>
      <c r="BG969" s="34">
        <f t="shared" si="696"/>
        <v>-0.15727214791517463</v>
      </c>
      <c r="BH969" s="34">
        <f t="shared" si="697"/>
        <v>-0.11506432621005545</v>
      </c>
      <c r="BI969" s="19">
        <f t="shared" si="704"/>
        <v>9.4053131188311292E-3</v>
      </c>
      <c r="BJ969" s="19">
        <f t="shared" si="705"/>
        <v>-0.51963852809937716</v>
      </c>
      <c r="BK969" s="19">
        <f t="shared" si="706"/>
        <v>-1.0107805320089627</v>
      </c>
      <c r="BL969" s="19">
        <f t="shared" si="707"/>
        <v>-0.6265950322017626</v>
      </c>
      <c r="BM969" s="19">
        <f t="shared" si="708"/>
        <v>-0.74372692422995212</v>
      </c>
      <c r="BN969" s="19">
        <f t="shared" si="709"/>
        <v>-0.26637685984065868</v>
      </c>
      <c r="BO969" s="19">
        <f t="shared" si="710"/>
        <v>-1.9549748694160058</v>
      </c>
      <c r="BP969" s="19">
        <f t="shared" si="711"/>
        <v>-0.6522245807846927</v>
      </c>
      <c r="BQ969" s="19">
        <f t="shared" si="712"/>
        <v>-0.42469719626621377</v>
      </c>
      <c r="BR969" s="19">
        <f t="shared" si="713"/>
        <v>-0.48769065720456978</v>
      </c>
      <c r="BS969" s="19">
        <f t="shared" si="714"/>
        <v>-0.47362138330286335</v>
      </c>
      <c r="BT969" s="19">
        <f>IF(AND('[1]Ponderación por derecho'!$B$13&lt;&gt;1,'[1]Ponderación por derecho'!$B$13&lt;&gt;0),"Error ponderación",IFERROR(IF(SUM($BI$1126:$BS$1126)=0,0,SUMPRODUCT($BI$1126:$BS$1126,BI969:BS969)),""))</f>
        <v>-1.1613281982800761</v>
      </c>
      <c r="BU969" s="34">
        <f t="shared" si="715"/>
        <v>-1</v>
      </c>
      <c r="BV969" s="16">
        <f t="shared" si="716"/>
        <v>1</v>
      </c>
      <c r="BW969" s="34">
        <f t="shared" si="698"/>
        <v>2.509048949739396E-2</v>
      </c>
      <c r="BX969" s="34">
        <f t="shared" si="699"/>
        <v>-4.4524232698581502E-2</v>
      </c>
      <c r="BY969" s="34">
        <f t="shared" si="717"/>
        <v>0.73585719375712888</v>
      </c>
      <c r="BZ969" s="34">
        <f t="shared" si="718"/>
        <v>-0.23880781685198046</v>
      </c>
      <c r="CA969" s="19">
        <f t="shared" si="700"/>
        <v>-0.18244151222737645</v>
      </c>
      <c r="CB969" s="16"/>
      <c r="CC969" s="5">
        <f t="shared" si="701"/>
        <v>73148</v>
      </c>
      <c r="CD969" s="6">
        <f t="shared" si="702"/>
        <v>1.1333832704439674E-4</v>
      </c>
      <c r="CE969" s="19">
        <f t="shared" ref="CE969:CE1032" si="719">(1+Necesidad*BU969)*(1+CTerritorial*CA969)*(1+PlanesRR*AF969)*(1+SRC*AG969)*(1+ZMRT*AH969)*(1+Priorizado*AI969)*(1+Afro*AJ969)</f>
        <v>0.10865434306939693</v>
      </c>
      <c r="CF969" s="4">
        <f t="shared" si="703"/>
        <v>1.2314701469593391E-5</v>
      </c>
      <c r="CG969" s="3">
        <f>IF('Ponderación por derecho'!$D$20="Error ponderación","",CF969/$CF$1127)</f>
        <v>8.2732215334870269E-6</v>
      </c>
      <c r="CH969" s="39"/>
    </row>
    <row r="970" spans="1:86" ht="18.95" customHeight="1">
      <c r="A970" s="7">
        <v>73152</v>
      </c>
      <c r="B970" s="7" t="s">
        <v>127</v>
      </c>
      <c r="C970" s="7" t="s">
        <v>164</v>
      </c>
      <c r="D970" s="5">
        <v>0</v>
      </c>
      <c r="E970" s="5">
        <v>852</v>
      </c>
      <c r="F970" s="5">
        <v>76.596059999999994</v>
      </c>
      <c r="G970" s="5">
        <v>61.197020000000002</v>
      </c>
      <c r="H970" s="5">
        <v>69.415800000000004</v>
      </c>
      <c r="I970" s="5">
        <v>24.914090000000002</v>
      </c>
      <c r="J970" s="5">
        <v>19.003440000000001</v>
      </c>
      <c r="K970" s="85"/>
      <c r="L970" s="85">
        <v>6.9635000000000001E-3</v>
      </c>
      <c r="M970" s="85">
        <v>2.5818E-3</v>
      </c>
      <c r="N970" s="85">
        <v>0</v>
      </c>
      <c r="O970" s="85">
        <v>7.5132000000000003E-3</v>
      </c>
      <c r="P970" s="85">
        <v>2.6244900000000002E-2</v>
      </c>
      <c r="Q970" s="85">
        <v>2.0255E-3</v>
      </c>
      <c r="R970" s="85">
        <v>4.4999999999999999E-4</v>
      </c>
      <c r="S970" s="85">
        <v>0</v>
      </c>
      <c r="T970" s="5">
        <v>0.96938780000000002</v>
      </c>
      <c r="U970" s="5">
        <v>0.1109694</v>
      </c>
      <c r="V970" s="5">
        <v>0.77678570000000002</v>
      </c>
      <c r="W970" s="5">
        <v>0.59056120000000001</v>
      </c>
      <c r="X970" s="5">
        <v>0.80739799999999995</v>
      </c>
      <c r="Y970" s="5">
        <v>0.83418369999999997</v>
      </c>
      <c r="Z970" s="5">
        <v>0.17222219999999999</v>
      </c>
      <c r="AA970" s="5">
        <v>0</v>
      </c>
      <c r="AB970" s="5">
        <v>3.5211299999999999E-3</v>
      </c>
      <c r="AC970" s="5">
        <v>0.49020000000000002</v>
      </c>
      <c r="AD970" s="40">
        <v>21663.145539906101</v>
      </c>
      <c r="AE970" s="19">
        <v>0.1358491</v>
      </c>
      <c r="AF970" s="5">
        <v>0</v>
      </c>
      <c r="AG970" s="5">
        <v>0</v>
      </c>
      <c r="AH970" s="32">
        <v>1</v>
      </c>
      <c r="AI970" s="32">
        <v>0</v>
      </c>
      <c r="AJ970" s="32">
        <v>0</v>
      </c>
      <c r="AK970" s="16"/>
      <c r="AL970" s="34">
        <f t="shared" si="675"/>
        <v>0.43582568168447611</v>
      </c>
      <c r="AM970" s="34">
        <f t="shared" si="676"/>
        <v>0.50005796558591753</v>
      </c>
      <c r="AN970" s="34">
        <f t="shared" si="677"/>
        <v>-0.60013285060541699</v>
      </c>
      <c r="AO970" s="34">
        <f t="shared" si="678"/>
        <v>0.46533580895663956</v>
      </c>
      <c r="AP970" s="34">
        <f t="shared" si="679"/>
        <v>-0.44142872060290239</v>
      </c>
      <c r="AQ970" s="34" t="str">
        <f t="shared" si="680"/>
        <v/>
      </c>
      <c r="AR970" s="34">
        <f t="shared" si="681"/>
        <v>-0.36541139025881275</v>
      </c>
      <c r="AS970" s="34">
        <f t="shared" si="682"/>
        <v>-0.91974174287368982</v>
      </c>
      <c r="AT970" s="34">
        <f t="shared" si="683"/>
        <v>-0.15074875333706975</v>
      </c>
      <c r="AU970" s="34">
        <f t="shared" si="684"/>
        <v>-0.23906076746644137</v>
      </c>
      <c r="AV970" s="34">
        <f t="shared" si="685"/>
        <v>-1.3363147982626855E-2</v>
      </c>
      <c r="AW970" s="34">
        <f t="shared" si="686"/>
        <v>-0.35490649303454797</v>
      </c>
      <c r="AX970" s="34">
        <f t="shared" si="687"/>
        <v>-0.18763687173013111</v>
      </c>
      <c r="AY970" s="34">
        <f t="shared" si="688"/>
        <v>-0.21011422768154267</v>
      </c>
      <c r="AZ970" s="34">
        <f t="shared" si="689"/>
        <v>0.4759437414871745</v>
      </c>
      <c r="BA970" s="34">
        <f t="shared" si="690"/>
        <v>-0.89901068317064603</v>
      </c>
      <c r="BB970" s="34">
        <f t="shared" si="691"/>
        <v>-0.57906460844589769</v>
      </c>
      <c r="BC970" s="34">
        <f t="shared" si="692"/>
        <v>-0.46639993207754876</v>
      </c>
      <c r="BD970" s="34">
        <f t="shared" si="693"/>
        <v>4.0814726682585987E-3</v>
      </c>
      <c r="BE970" s="34">
        <f t="shared" si="694"/>
        <v>-0.42206102959328767</v>
      </c>
      <c r="BF970" s="34">
        <f t="shared" si="695"/>
        <v>0.70686135636446523</v>
      </c>
      <c r="BG970" s="34">
        <f t="shared" si="696"/>
        <v>-0.258133953880894</v>
      </c>
      <c r="BH970" s="34">
        <f t="shared" si="697"/>
        <v>-2.7292772397105983E-2</v>
      </c>
      <c r="BI970" s="19">
        <f t="shared" si="704"/>
        <v>-0.74957176688803151</v>
      </c>
      <c r="BJ970" s="19">
        <f t="shared" si="705"/>
        <v>-0.14813934437293097</v>
      </c>
      <c r="BK970" s="19">
        <f t="shared" si="706"/>
        <v>-0.31677199775558745</v>
      </c>
      <c r="BL970" s="19">
        <f t="shared" si="707"/>
        <v>0.14253846417370319</v>
      </c>
      <c r="BM970" s="19">
        <f t="shared" si="708"/>
        <v>-0.22546933846702841</v>
      </c>
      <c r="BN970" s="19">
        <f t="shared" si="709"/>
        <v>1.3383470285386703E-4</v>
      </c>
      <c r="BO970" s="19">
        <f t="shared" si="710"/>
        <v>0.19545768580308867</v>
      </c>
      <c r="BP970" s="19">
        <f t="shared" si="711"/>
        <v>0.1240944049771725</v>
      </c>
      <c r="BQ970" s="19">
        <f t="shared" si="712"/>
        <v>0.31085760345579955</v>
      </c>
      <c r="BR970" s="19">
        <f t="shared" si="713"/>
        <v>-1.0807499959320186E-2</v>
      </c>
      <c r="BS970" s="19">
        <f t="shared" si="714"/>
        <v>6.6139560535275824E-2</v>
      </c>
      <c r="BT970" s="19">
        <f>IF(AND('[1]Ponderación por derecho'!$B$13&lt;&gt;1,'[1]Ponderación por derecho'!$B$13&lt;&gt;0),"Error ponderación",IFERROR(IF(SUM($BI$1126:$BS$1126)=0,0,SUMPRODUCT($BI$1126:$BS$1126,BI970:BS970)),""))</f>
        <v>6.8141124437814296E-2</v>
      </c>
      <c r="BU970" s="34">
        <f t="shared" si="715"/>
        <v>7.4013189951682892E-2</v>
      </c>
      <c r="BV970" s="16">
        <f t="shared" si="716"/>
        <v>0</v>
      </c>
      <c r="BW970" s="34">
        <f t="shared" si="698"/>
        <v>-0.32086875991861147</v>
      </c>
      <c r="BX970" s="34">
        <f t="shared" si="699"/>
        <v>-4.8330816641351346E-2</v>
      </c>
      <c r="BY970" s="34">
        <f t="shared" si="717"/>
        <v>-2.2064654838027811</v>
      </c>
      <c r="BZ970" s="34">
        <f t="shared" si="718"/>
        <v>0.85855502012091467</v>
      </c>
      <c r="CA970" s="19">
        <f t="shared" si="700"/>
        <v>0.65164548129216571</v>
      </c>
      <c r="CB970" s="16"/>
      <c r="CC970" s="5">
        <f t="shared" si="701"/>
        <v>73152</v>
      </c>
      <c r="CD970" s="6">
        <f t="shared" si="702"/>
        <v>1.2459903824751746E-4</v>
      </c>
      <c r="CE970" s="19">
        <f t="shared" si="719"/>
        <v>2.1998072152651016</v>
      </c>
      <c r="CF970" s="4">
        <f t="shared" si="703"/>
        <v>2.7409386335198126E-4</v>
      </c>
      <c r="CG970" s="3">
        <f>IF('Ponderación por derecho'!$D$20="Error ponderación","",CF970/$CF$1127)</f>
        <v>1.8414082209620427E-4</v>
      </c>
      <c r="CH970" s="39"/>
    </row>
    <row r="971" spans="1:86" ht="18.95" customHeight="1">
      <c r="A971" s="7">
        <v>73168</v>
      </c>
      <c r="B971" s="7" t="s">
        <v>127</v>
      </c>
      <c r="C971" s="7" t="s">
        <v>163</v>
      </c>
      <c r="D971" s="5">
        <v>0</v>
      </c>
      <c r="E971" s="5">
        <v>10411</v>
      </c>
      <c r="F971" s="5">
        <v>69.608159999999998</v>
      </c>
      <c r="G971" s="5">
        <v>56.617649999999998</v>
      </c>
      <c r="H971" s="5">
        <v>78.496939999999995</v>
      </c>
      <c r="I971" s="5">
        <v>18.454450000000001</v>
      </c>
      <c r="J971" s="5">
        <v>24.000170000000001</v>
      </c>
      <c r="K971" s="85">
        <v>1.9578E-3</v>
      </c>
      <c r="L971" s="85">
        <v>1.8154E-3</v>
      </c>
      <c r="M971" s="85">
        <v>3.1181E-3</v>
      </c>
      <c r="N971" s="85">
        <v>1.1010000000000001E-4</v>
      </c>
      <c r="O971" s="85">
        <v>9.6889999999999997E-4</v>
      </c>
      <c r="P971" s="85">
        <v>9.0743000000000004E-3</v>
      </c>
      <c r="Q971" s="85">
        <v>3.8769999999999999E-4</v>
      </c>
      <c r="R971" s="85">
        <v>6.0800000000000001E-5</v>
      </c>
      <c r="S971" s="85">
        <v>1.7239999999999999E-4</v>
      </c>
      <c r="T971" s="5">
        <v>0.88635370000000002</v>
      </c>
      <c r="U971" s="5">
        <v>0.22860900000000001</v>
      </c>
      <c r="V971" s="5">
        <v>0.79771829999999999</v>
      </c>
      <c r="W971" s="5">
        <v>0.64490999999999998</v>
      </c>
      <c r="X971" s="5">
        <v>0.83512509999999995</v>
      </c>
      <c r="Y971" s="5">
        <v>0.83347959999999999</v>
      </c>
      <c r="Z971" s="5">
        <v>4.8834599999999999E-2</v>
      </c>
      <c r="AA971" s="5">
        <v>1.162232E-2</v>
      </c>
      <c r="AB971" s="5">
        <v>4.32235E-3</v>
      </c>
      <c r="AC971" s="5">
        <v>0.55649999999999999</v>
      </c>
      <c r="AD971" s="40">
        <v>2332.0526366343292</v>
      </c>
      <c r="AE971" s="19">
        <v>0.75377360000000004</v>
      </c>
      <c r="AF971" s="5">
        <v>1</v>
      </c>
      <c r="AG971" s="5">
        <v>0</v>
      </c>
      <c r="AH971" s="32">
        <v>0</v>
      </c>
      <c r="AI971" s="32">
        <v>0</v>
      </c>
      <c r="AJ971" s="32">
        <v>0</v>
      </c>
      <c r="AK971" s="16"/>
      <c r="AL971" s="34">
        <f t="shared" si="675"/>
        <v>9.264013913530926E-3</v>
      </c>
      <c r="AM971" s="34">
        <f t="shared" si="676"/>
        <v>4.0056038767533983E-2</v>
      </c>
      <c r="AN971" s="34">
        <f t="shared" si="677"/>
        <v>0.49181718827239673</v>
      </c>
      <c r="AO971" s="34">
        <f t="shared" si="678"/>
        <v>-0.11122246318617146</v>
      </c>
      <c r="AP971" s="34">
        <f t="shared" si="679"/>
        <v>-6.4026406362425889E-2</v>
      </c>
      <c r="AQ971" s="34">
        <f t="shared" si="680"/>
        <v>-0.3375206500734671</v>
      </c>
      <c r="AR971" s="34">
        <f t="shared" si="681"/>
        <v>-0.54558244627850683</v>
      </c>
      <c r="AS971" s="34">
        <f t="shared" si="682"/>
        <v>-0.91139737551510347</v>
      </c>
      <c r="AT971" s="34">
        <f t="shared" si="683"/>
        <v>-0.14822241190770796</v>
      </c>
      <c r="AU971" s="34">
        <f t="shared" si="684"/>
        <v>-0.40531448290073546</v>
      </c>
      <c r="AV971" s="34">
        <f t="shared" si="685"/>
        <v>-0.42909312600660171</v>
      </c>
      <c r="AW971" s="34">
        <f t="shared" si="686"/>
        <v>-0.40078956402426358</v>
      </c>
      <c r="AX971" s="34">
        <f t="shared" si="687"/>
        <v>-0.20006617159318288</v>
      </c>
      <c r="AY971" s="34">
        <f t="shared" si="688"/>
        <v>-0.20342063414977535</v>
      </c>
      <c r="AZ971" s="34">
        <f t="shared" si="689"/>
        <v>-0.96655461655350272</v>
      </c>
      <c r="BA971" s="34">
        <f t="shared" si="690"/>
        <v>0.21920799453822551</v>
      </c>
      <c r="BB971" s="34">
        <f t="shared" si="691"/>
        <v>-6.5608197221640421E-2</v>
      </c>
      <c r="BC971" s="34">
        <f t="shared" si="692"/>
        <v>0.1405270672050703</v>
      </c>
      <c r="BD971" s="34">
        <f t="shared" si="693"/>
        <v>0.33637295006970985</v>
      </c>
      <c r="BE971" s="34">
        <f t="shared" si="694"/>
        <v>-0.43282678934759011</v>
      </c>
      <c r="BF971" s="34">
        <f t="shared" si="695"/>
        <v>-0.5275871542457834</v>
      </c>
      <c r="BG971" s="34">
        <f t="shared" si="696"/>
        <v>0.65036020625883828</v>
      </c>
      <c r="BH971" s="34">
        <f t="shared" si="697"/>
        <v>-7.3206826571613108E-3</v>
      </c>
      <c r="BI971" s="19">
        <f t="shared" si="704"/>
        <v>0.12450151091238504</v>
      </c>
      <c r="BJ971" s="19">
        <f t="shared" si="705"/>
        <v>-0.19037820157753779</v>
      </c>
      <c r="BK971" s="19">
        <f t="shared" si="706"/>
        <v>-0.25386876479883408</v>
      </c>
      <c r="BL971" s="19">
        <f t="shared" si="707"/>
        <v>-6.9479198997088515E-2</v>
      </c>
      <c r="BM971" s="19">
        <f t="shared" si="708"/>
        <v>-4.4322646397817168E-2</v>
      </c>
      <c r="BN971" s="19">
        <f t="shared" si="709"/>
        <v>-0.28421863381355367</v>
      </c>
      <c r="BO971" s="19">
        <f t="shared" si="710"/>
        <v>-0.49285554792131259</v>
      </c>
      <c r="BP971" s="19">
        <f t="shared" si="711"/>
        <v>-9.5401078839825973E-2</v>
      </c>
      <c r="BQ971" s="19">
        <f t="shared" si="712"/>
        <v>-0.24058125816067596</v>
      </c>
      <c r="BR971" s="19">
        <f t="shared" si="713"/>
        <v>0.15206786200753128</v>
      </c>
      <c r="BS971" s="19">
        <f t="shared" si="714"/>
        <v>-6.7159100964468574E-2</v>
      </c>
      <c r="BT971" s="19">
        <f>IF(AND('[1]Ponderación por derecho'!$B$13&lt;&gt;1,'[1]Ponderación por derecho'!$B$13&lt;&gt;0),"Error ponderación",IFERROR(IF(SUM($BI$1126:$BS$1126)=0,0,SUMPRODUCT($BI$1126:$BS$1126,BI971:BS971)),""))</f>
        <v>-0.36976900442022997</v>
      </c>
      <c r="BU971" s="34">
        <f t="shared" si="715"/>
        <v>-0.36842348982017303</v>
      </c>
      <c r="BV971" s="16">
        <f t="shared" si="716"/>
        <v>0</v>
      </c>
      <c r="BW971" s="34">
        <f t="shared" si="698"/>
        <v>0.63884246335675132</v>
      </c>
      <c r="BX971" s="34">
        <f t="shared" si="699"/>
        <v>-4.9419190985283301E-2</v>
      </c>
      <c r="BY971" s="34">
        <f t="shared" si="717"/>
        <v>0.3461456464926651</v>
      </c>
      <c r="BZ971" s="34">
        <f t="shared" si="718"/>
        <v>-0.31185630628804439</v>
      </c>
      <c r="CA971" s="19">
        <f t="shared" si="700"/>
        <v>-0.23796443762818945</v>
      </c>
      <c r="CB971" s="16"/>
      <c r="CC971" s="5">
        <f t="shared" si="701"/>
        <v>73168</v>
      </c>
      <c r="CD971" s="6">
        <f t="shared" si="702"/>
        <v>1.5225359004635026E-3</v>
      </c>
      <c r="CE971" s="19">
        <f t="shared" si="719"/>
        <v>0.68284441294338427</v>
      </c>
      <c r="CF971" s="4">
        <f t="shared" si="703"/>
        <v>1.0396551331372274E-3</v>
      </c>
      <c r="CG971" s="3">
        <f>IF('Ponderación por derecho'!$D$20="Error ponderación","",CF971/$CF$1127)</f>
        <v>6.9845763261975604E-4</v>
      </c>
      <c r="CH971" s="39"/>
    </row>
    <row r="972" spans="1:86" ht="18.95" customHeight="1">
      <c r="A972" s="7">
        <v>73200</v>
      </c>
      <c r="B972" s="7" t="s">
        <v>127</v>
      </c>
      <c r="C972" s="7" t="s">
        <v>162</v>
      </c>
      <c r="D972" s="5">
        <v>0</v>
      </c>
      <c r="E972" s="5">
        <v>286</v>
      </c>
      <c r="F972" s="5">
        <v>78.527940000000001</v>
      </c>
      <c r="G972" s="5">
        <v>63.542400000000001</v>
      </c>
      <c r="H972" s="5">
        <v>85.113730000000004</v>
      </c>
      <c r="I972" s="5">
        <v>17.58512</v>
      </c>
      <c r="J972" s="5">
        <v>20.066780000000001</v>
      </c>
      <c r="K972" s="85"/>
      <c r="L972" s="85">
        <v>1.8908E-3</v>
      </c>
      <c r="M972" s="85">
        <v>3.7568699999999997E-2</v>
      </c>
      <c r="N972" s="85">
        <v>4.0086000000000002E-3</v>
      </c>
      <c r="O972" s="85">
        <v>1.5524E-3</v>
      </c>
      <c r="P972" s="85">
        <v>1.63196E-2</v>
      </c>
      <c r="Q972" s="85">
        <v>0</v>
      </c>
      <c r="R972" s="85">
        <v>8.7339999999999998E-4</v>
      </c>
      <c r="S972" s="85">
        <v>0</v>
      </c>
      <c r="T972" s="5">
        <v>0.95389049999999997</v>
      </c>
      <c r="U972" s="5">
        <v>0.29394809999999999</v>
      </c>
      <c r="V972" s="5">
        <v>0.77233430000000003</v>
      </c>
      <c r="W972" s="5">
        <v>0.63112389999999996</v>
      </c>
      <c r="X972" s="5">
        <v>0.85014409999999996</v>
      </c>
      <c r="Y972" s="5">
        <v>0.88472620000000002</v>
      </c>
      <c r="Z972" s="5">
        <v>0.1578947</v>
      </c>
      <c r="AA972" s="5">
        <v>0</v>
      </c>
      <c r="AB972" s="5">
        <v>0</v>
      </c>
      <c r="AC972" s="5">
        <v>0.52449999999999997</v>
      </c>
      <c r="AD972" s="40">
        <v>21241.258741258742</v>
      </c>
      <c r="AE972" s="19">
        <v>0.75377360000000004</v>
      </c>
      <c r="AF972" s="5">
        <v>0</v>
      </c>
      <c r="AG972" s="5">
        <v>0</v>
      </c>
      <c r="AH972" s="32">
        <v>0</v>
      </c>
      <c r="AI972" s="32">
        <v>0</v>
      </c>
      <c r="AJ972" s="32">
        <v>0</v>
      </c>
      <c r="AK972" s="16"/>
      <c r="AL972" s="34">
        <f t="shared" si="675"/>
        <v>0.55375323570404378</v>
      </c>
      <c r="AM972" s="34">
        <f t="shared" si="676"/>
        <v>0.73565354295164653</v>
      </c>
      <c r="AN972" s="34">
        <f t="shared" si="677"/>
        <v>1.2874446202629117</v>
      </c>
      <c r="AO972" s="34">
        <f t="shared" si="678"/>
        <v>-0.18881493006078223</v>
      </c>
      <c r="AP972" s="34">
        <f t="shared" si="679"/>
        <v>-0.36111479993389117</v>
      </c>
      <c r="AQ972" s="34" t="str">
        <f t="shared" si="680"/>
        <v/>
      </c>
      <c r="AR972" s="34">
        <f t="shared" si="681"/>
        <v>-0.54294362853528411</v>
      </c>
      <c r="AS972" s="34">
        <f t="shared" si="682"/>
        <v>-0.37537562999260082</v>
      </c>
      <c r="AT972" s="34">
        <f t="shared" si="683"/>
        <v>-5.8767897263139954E-2</v>
      </c>
      <c r="AU972" s="34">
        <f t="shared" si="684"/>
        <v>-0.39049104220334829</v>
      </c>
      <c r="AV972" s="34">
        <f t="shared" si="685"/>
        <v>-0.25367185885361321</v>
      </c>
      <c r="AW972" s="34">
        <f t="shared" si="686"/>
        <v>-0.41165100414070804</v>
      </c>
      <c r="AX972" s="34">
        <f t="shared" si="687"/>
        <v>-0.17411537748034664</v>
      </c>
      <c r="AY972" s="34">
        <f t="shared" si="688"/>
        <v>-0.21011422768154267</v>
      </c>
      <c r="AZ972" s="34">
        <f t="shared" si="689"/>
        <v>0.20671905182276126</v>
      </c>
      <c r="BA972" s="34">
        <f t="shared" si="690"/>
        <v>0.84028628794187277</v>
      </c>
      <c r="BB972" s="34">
        <f t="shared" si="691"/>
        <v>-0.6882531406360537</v>
      </c>
      <c r="BC972" s="34">
        <f t="shared" si="692"/>
        <v>-1.3425849967160411E-2</v>
      </c>
      <c r="BD972" s="34">
        <f t="shared" si="693"/>
        <v>0.51636601458393594</v>
      </c>
      <c r="BE972" s="34">
        <f t="shared" si="694"/>
        <v>0.3507388743718346</v>
      </c>
      <c r="BF972" s="34">
        <f t="shared" si="695"/>
        <v>0.56351987767642586</v>
      </c>
      <c r="BG972" s="34">
        <f t="shared" si="696"/>
        <v>-0.258133953880894</v>
      </c>
      <c r="BH972" s="34">
        <f t="shared" si="697"/>
        <v>-0.11506432621005545</v>
      </c>
      <c r="BI972" s="19">
        <f t="shared" si="704"/>
        <v>1.0638654541023922</v>
      </c>
      <c r="BJ972" s="19">
        <f t="shared" si="705"/>
        <v>-0.16518107540656377</v>
      </c>
      <c r="BK972" s="19">
        <f t="shared" si="706"/>
        <v>5.4983918581427517E-2</v>
      </c>
      <c r="BL972" s="19">
        <f t="shared" si="707"/>
        <v>0.24749266922045191</v>
      </c>
      <c r="BM972" s="19">
        <f t="shared" si="708"/>
        <v>-7.841327585110118E-2</v>
      </c>
      <c r="BN972" s="19">
        <f t="shared" si="709"/>
        <v>0.21694008374075505</v>
      </c>
      <c r="BO972" s="19">
        <f t="shared" si="710"/>
        <v>-0.13124896079290968</v>
      </c>
      <c r="BP972" s="19">
        <f t="shared" si="711"/>
        <v>0.18981892911184856</v>
      </c>
      <c r="BQ972" s="19">
        <f t="shared" si="712"/>
        <v>0.30238629523297567</v>
      </c>
      <c r="BR972" s="19">
        <f t="shared" si="713"/>
        <v>2.8501684713869036E-2</v>
      </c>
      <c r="BS972" s="19">
        <f t="shared" si="714"/>
        <v>7.6191560604148556E-2</v>
      </c>
      <c r="BT972" s="19">
        <f>IF(AND('[1]Ponderación por derecho'!$B$13&lt;&gt;1,'[1]Ponderación por derecho'!$B$13&lt;&gt;0),"Error ponderación",IFERROR(IF(SUM($BI$1126:$BS$1126)=0,0,SUMPRODUCT($BI$1126:$BS$1126,BI972:BS972)),""))</f>
        <v>-3.3578670355541088E-2</v>
      </c>
      <c r="BU972" s="34">
        <f t="shared" si="715"/>
        <v>-2.8758053072101206E-2</v>
      </c>
      <c r="BV972" s="16">
        <f t="shared" si="716"/>
        <v>0</v>
      </c>
      <c r="BW972" s="34">
        <f t="shared" si="698"/>
        <v>0.17563342648176414</v>
      </c>
      <c r="BX972" s="34">
        <f t="shared" si="699"/>
        <v>-4.835456960606932E-2</v>
      </c>
      <c r="BY972" s="34">
        <f t="shared" si="717"/>
        <v>0.3461456464926651</v>
      </c>
      <c r="BZ972" s="34">
        <f t="shared" si="718"/>
        <v>-0.15780816778945331</v>
      </c>
      <c r="CA972" s="19">
        <f t="shared" si="700"/>
        <v>-0.12087504443166594</v>
      </c>
      <c r="CB972" s="16"/>
      <c r="CC972" s="5">
        <f t="shared" si="701"/>
        <v>73200</v>
      </c>
      <c r="CD972" s="6">
        <f t="shared" si="702"/>
        <v>4.1825498754448346E-5</v>
      </c>
      <c r="CE972" s="19">
        <f t="shared" si="719"/>
        <v>0.86814587831032486</v>
      </c>
      <c r="CF972" s="4">
        <f t="shared" si="703"/>
        <v>3.631063435194796E-5</v>
      </c>
      <c r="CG972" s="3">
        <f>IF('Ponderación por derecho'!$D$20="Error ponderación","",CF972/$CF$1127)</f>
        <v>2.4394088866616144E-5</v>
      </c>
      <c r="CH972" s="39"/>
    </row>
    <row r="973" spans="1:86" ht="18.95" customHeight="1">
      <c r="A973" s="7">
        <v>73217</v>
      </c>
      <c r="B973" s="7" t="s">
        <v>127</v>
      </c>
      <c r="C973" s="7" t="s">
        <v>161</v>
      </c>
      <c r="D973" s="5">
        <v>0</v>
      </c>
      <c r="E973" s="5">
        <v>2846</v>
      </c>
      <c r="F973" s="5">
        <v>87.760109999999997</v>
      </c>
      <c r="G973" s="5">
        <v>68.521799999999999</v>
      </c>
      <c r="H973" s="5">
        <v>84.743449999999996</v>
      </c>
      <c r="I973" s="5">
        <v>22.60736</v>
      </c>
      <c r="J973" s="5">
        <v>46.655940000000001</v>
      </c>
      <c r="K973" s="85">
        <v>1.0699200000000001E-2</v>
      </c>
      <c r="L973" s="85">
        <v>3.6868999999999999E-3</v>
      </c>
      <c r="M973" s="85">
        <v>3.2210000000000003E-2</v>
      </c>
      <c r="N973" s="85">
        <v>1.4650000000000001E-4</v>
      </c>
      <c r="O973" s="85">
        <v>1.3188E-3</v>
      </c>
      <c r="P973" s="85">
        <v>1.6476399999999999E-2</v>
      </c>
      <c r="Q973" s="85">
        <v>4.8230000000000001E-4</v>
      </c>
      <c r="R973" s="85">
        <v>0</v>
      </c>
      <c r="S973" s="85">
        <v>6.0229999999999995E-4</v>
      </c>
      <c r="T973" s="5">
        <v>0.94159490000000001</v>
      </c>
      <c r="U973" s="5">
        <v>0.1190565</v>
      </c>
      <c r="V973" s="5">
        <v>0.73156120000000002</v>
      </c>
      <c r="W973" s="5">
        <v>0.60239609999999999</v>
      </c>
      <c r="X973" s="5">
        <v>0.85848000000000002</v>
      </c>
      <c r="Y973" s="5">
        <v>0.90415570000000001</v>
      </c>
      <c r="Z973" s="5">
        <v>5.1975100000000003E-2</v>
      </c>
      <c r="AA973" s="5">
        <v>1.7568999999999999E-4</v>
      </c>
      <c r="AB973" s="5">
        <v>1.40548E-3</v>
      </c>
      <c r="AC973" s="5">
        <v>0.50160000000000005</v>
      </c>
      <c r="AD973" s="40">
        <v>10175.685172171468</v>
      </c>
      <c r="AE973" s="19">
        <v>0.83113210000000004</v>
      </c>
      <c r="AF973" s="5">
        <v>0</v>
      </c>
      <c r="AG973" s="5">
        <v>0</v>
      </c>
      <c r="AH973" s="32">
        <v>0</v>
      </c>
      <c r="AI973" s="32">
        <v>0</v>
      </c>
      <c r="AJ973" s="32">
        <v>1</v>
      </c>
      <c r="AK973" s="16"/>
      <c r="AL973" s="34">
        <f t="shared" si="675"/>
        <v>1.1173116484381824</v>
      </c>
      <c r="AM973" s="34">
        <f t="shared" si="676"/>
        <v>1.2358388510615952</v>
      </c>
      <c r="AN973" s="34">
        <f t="shared" si="677"/>
        <v>1.2429207762966601</v>
      </c>
      <c r="AO973" s="34">
        <f t="shared" si="678"/>
        <v>0.25944751439223851</v>
      </c>
      <c r="AP973" s="34">
        <f t="shared" si="679"/>
        <v>1.6471607157954575</v>
      </c>
      <c r="AQ973" s="34">
        <f t="shared" si="680"/>
        <v>-9.024367030814659E-2</v>
      </c>
      <c r="AR973" s="34">
        <f t="shared" si="681"/>
        <v>-0.480084470065757</v>
      </c>
      <c r="AS973" s="34">
        <f t="shared" si="682"/>
        <v>-0.45875239927184219</v>
      </c>
      <c r="AT973" s="34">
        <f t="shared" si="683"/>
        <v>-0.1473871818620334</v>
      </c>
      <c r="AU973" s="34">
        <f t="shared" si="684"/>
        <v>-0.39642549935315058</v>
      </c>
      <c r="AV973" s="34">
        <f t="shared" si="685"/>
        <v>-0.24987545916145576</v>
      </c>
      <c r="AW973" s="34">
        <f t="shared" si="686"/>
        <v>-0.39813933901777493</v>
      </c>
      <c r="AX973" s="34">
        <f t="shared" si="687"/>
        <v>-0.20200785050292994</v>
      </c>
      <c r="AY973" s="34">
        <f t="shared" si="688"/>
        <v>-0.18672935886377318</v>
      </c>
      <c r="AZ973" s="34">
        <f t="shared" si="689"/>
        <v>-6.8845497231686294E-3</v>
      </c>
      <c r="BA973" s="34">
        <f t="shared" si="690"/>
        <v>-0.82213906622788679</v>
      </c>
      <c r="BB973" s="34">
        <f t="shared" si="691"/>
        <v>-1.688377807447047</v>
      </c>
      <c r="BC973" s="34">
        <f t="shared" si="692"/>
        <v>-0.33423656611896529</v>
      </c>
      <c r="BD973" s="34">
        <f t="shared" si="693"/>
        <v>0.61626641983622621</v>
      </c>
      <c r="BE973" s="34">
        <f t="shared" si="694"/>
        <v>0.64781788182279809</v>
      </c>
      <c r="BF973" s="34">
        <f t="shared" si="695"/>
        <v>-0.4961675825256795</v>
      </c>
      <c r="BG973" s="34">
        <f t="shared" si="696"/>
        <v>-0.24440060812936162</v>
      </c>
      <c r="BH973" s="34">
        <f t="shared" si="697"/>
        <v>-8.0029788021171708E-2</v>
      </c>
      <c r="BI973" s="19">
        <f t="shared" si="704"/>
        <v>0.11017934658687556</v>
      </c>
      <c r="BJ973" s="19">
        <f t="shared" si="705"/>
        <v>-0.31087447548373626</v>
      </c>
      <c r="BK973" s="19">
        <f t="shared" si="706"/>
        <v>0.10810756101579165</v>
      </c>
      <c r="BL973" s="19">
        <f t="shared" si="707"/>
        <v>0.48496223328807453</v>
      </c>
      <c r="BM973" s="19">
        <f t="shared" si="708"/>
        <v>0.62233387875951107</v>
      </c>
      <c r="BN973" s="19">
        <f t="shared" si="709"/>
        <v>0.50508469036650816</v>
      </c>
      <c r="BO973" s="19">
        <f t="shared" si="710"/>
        <v>-4.8525458116235015E-2</v>
      </c>
      <c r="BP973" s="19">
        <f t="shared" si="711"/>
        <v>0.45765189896762626</v>
      </c>
      <c r="BQ973" s="19">
        <f t="shared" si="712"/>
        <v>0.14480490234957658</v>
      </c>
      <c r="BR973" s="19">
        <f t="shared" si="713"/>
        <v>0.22872722714834923</v>
      </c>
      <c r="BS973" s="19">
        <f t="shared" si="714"/>
        <v>0.28351750051774588</v>
      </c>
      <c r="BT973" s="19">
        <f>IF(AND('[1]Ponderación por derecho'!$B$13&lt;&gt;1,'[1]Ponderación por derecho'!$B$13&lt;&gt;0),"Error ponderación",IFERROR(IF(SUM($BI$1126:$BS$1126)=0,0,SUMPRODUCT($BI$1126:$BS$1126,BI973:BS973)),""))</f>
        <v>6.5087782955087672E-2</v>
      </c>
      <c r="BU973" s="34">
        <f t="shared" si="715"/>
        <v>7.0928286957203032E-2</v>
      </c>
      <c r="BV973" s="16">
        <f t="shared" si="716"/>
        <v>0</v>
      </c>
      <c r="BW973" s="34">
        <f t="shared" si="698"/>
        <v>-0.15585054053189709</v>
      </c>
      <c r="BX973" s="34">
        <f t="shared" si="699"/>
        <v>-4.8977580753641212E-2</v>
      </c>
      <c r="BY973" s="34">
        <f t="shared" si="717"/>
        <v>0.66570923091594048</v>
      </c>
      <c r="BZ973" s="34">
        <f t="shared" si="718"/>
        <v>-0.1536270365434674</v>
      </c>
      <c r="CA973" s="19">
        <f t="shared" si="700"/>
        <v>-0.11769703705527695</v>
      </c>
      <c r="CB973" s="16"/>
      <c r="CC973" s="5">
        <f t="shared" si="701"/>
        <v>73217</v>
      </c>
      <c r="CD973" s="6">
        <f t="shared" si="702"/>
        <v>4.1620758550755242E-4</v>
      </c>
      <c r="CE973" s="19">
        <f t="shared" si="719"/>
        <v>1.236490066558416</v>
      </c>
      <c r="CF973" s="4">
        <f t="shared" si="703"/>
        <v>5.1463654510635107E-4</v>
      </c>
      <c r="CG973" s="3">
        <f>IF('Ponderación por derecho'!$D$20="Error ponderación","",CF973/$CF$1127)</f>
        <v>3.4574140164144904E-4</v>
      </c>
      <c r="CH973" s="39"/>
    </row>
    <row r="974" spans="1:86" ht="18.95" customHeight="1">
      <c r="A974" s="7">
        <v>73226</v>
      </c>
      <c r="B974" s="7" t="s">
        <v>127</v>
      </c>
      <c r="C974" s="7" t="s">
        <v>160</v>
      </c>
      <c r="D974" s="5">
        <v>0</v>
      </c>
      <c r="E974" s="5">
        <v>1842</v>
      </c>
      <c r="F974" s="5">
        <v>67.779489999999996</v>
      </c>
      <c r="G974" s="5">
        <v>60.960540000000002</v>
      </c>
      <c r="H974" s="5">
        <v>74.252690000000001</v>
      </c>
      <c r="I974" s="5">
        <v>13.77042</v>
      </c>
      <c r="J974" s="5">
        <v>19.01953</v>
      </c>
      <c r="K974" s="85"/>
      <c r="L974" s="85">
        <v>0</v>
      </c>
      <c r="M974" s="85"/>
      <c r="N974" s="85"/>
      <c r="O974" s="85">
        <v>0</v>
      </c>
      <c r="P974" s="85">
        <v>0</v>
      </c>
      <c r="Q974" s="85">
        <v>0</v>
      </c>
      <c r="R974" s="85">
        <v>0</v>
      </c>
      <c r="S974" s="85">
        <v>0</v>
      </c>
      <c r="T974" s="5">
        <v>0.90133929999999995</v>
      </c>
      <c r="U974" s="5">
        <v>0.12723209999999999</v>
      </c>
      <c r="V974" s="5">
        <v>0.79374999999999996</v>
      </c>
      <c r="W974" s="5">
        <v>0.62410710000000003</v>
      </c>
      <c r="X974" s="5">
        <v>0.80491069999999998</v>
      </c>
      <c r="Y974" s="5">
        <v>0.81205360000000004</v>
      </c>
      <c r="Z974" s="5">
        <v>0.1448864</v>
      </c>
      <c r="AA974" s="5">
        <v>0</v>
      </c>
      <c r="AB974" s="5">
        <v>5.4288999999999997E-4</v>
      </c>
      <c r="AC974" s="5">
        <v>0.43990000000000001</v>
      </c>
      <c r="AD974" s="40">
        <v>8251.9001085776326</v>
      </c>
      <c r="AE974" s="19">
        <v>0.65943399999999996</v>
      </c>
      <c r="AF974" s="5">
        <v>0</v>
      </c>
      <c r="AG974" s="5">
        <v>0</v>
      </c>
      <c r="AH974" s="32">
        <v>0</v>
      </c>
      <c r="AI974" s="32">
        <v>0</v>
      </c>
      <c r="AJ974" s="32">
        <v>0</v>
      </c>
      <c r="AK974" s="16"/>
      <c r="AL974" s="34">
        <f t="shared" si="675"/>
        <v>-0.10236330259109791</v>
      </c>
      <c r="AM974" s="34">
        <f t="shared" si="676"/>
        <v>0.4763033321638504</v>
      </c>
      <c r="AN974" s="34">
        <f t="shared" si="677"/>
        <v>-1.8527212596564542E-2</v>
      </c>
      <c r="AO974" s="34">
        <f t="shared" si="678"/>
        <v>-0.52929781157479561</v>
      </c>
      <c r="AP974" s="34">
        <f t="shared" si="679"/>
        <v>-0.44021344516554062</v>
      </c>
      <c r="AQ974" s="34" t="str">
        <f t="shared" si="680"/>
        <v/>
      </c>
      <c r="AR974" s="34">
        <f t="shared" si="681"/>
        <v>-0.60911705809610017</v>
      </c>
      <c r="AS974" s="34" t="str">
        <f t="shared" si="682"/>
        <v/>
      </c>
      <c r="AT974" s="34" t="str">
        <f t="shared" si="683"/>
        <v/>
      </c>
      <c r="AU974" s="34">
        <f t="shared" si="684"/>
        <v>-0.42992876172112682</v>
      </c>
      <c r="AV974" s="34">
        <f t="shared" si="685"/>
        <v>-0.64879765232385067</v>
      </c>
      <c r="AW974" s="34">
        <f t="shared" si="686"/>
        <v>-0.41165100414070804</v>
      </c>
      <c r="AX974" s="34">
        <f t="shared" si="687"/>
        <v>-0.20200785050292994</v>
      </c>
      <c r="AY974" s="34">
        <f t="shared" si="688"/>
        <v>-0.21011422768154267</v>
      </c>
      <c r="AZ974" s="34">
        <f t="shared" si="689"/>
        <v>-0.70621936399757368</v>
      </c>
      <c r="BA974" s="34">
        <f t="shared" si="690"/>
        <v>-0.74442621595062786</v>
      </c>
      <c r="BB974" s="34">
        <f t="shared" si="691"/>
        <v>-0.16294675414534993</v>
      </c>
      <c r="BC974" s="34">
        <f t="shared" si="692"/>
        <v>-9.1784256566133038E-2</v>
      </c>
      <c r="BD974" s="34">
        <f t="shared" si="693"/>
        <v>-2.572721961260091E-2</v>
      </c>
      <c r="BE974" s="34">
        <f t="shared" si="694"/>
        <v>-0.76043248242483508</v>
      </c>
      <c r="BF974" s="34">
        <f t="shared" si="695"/>
        <v>0.43337651999241789</v>
      </c>
      <c r="BG974" s="34">
        <f t="shared" si="696"/>
        <v>-0.258133953880894</v>
      </c>
      <c r="BH974" s="34">
        <f t="shared" si="697"/>
        <v>-0.10153165378685264</v>
      </c>
      <c r="BI974" s="19">
        <f t="shared" si="704"/>
        <v>-0.3814767142735962</v>
      </c>
      <c r="BJ974" s="19">
        <f t="shared" si="705"/>
        <v>-9.8586826692533228E-2</v>
      </c>
      <c r="BK974" s="19">
        <f t="shared" si="706"/>
        <v>-9.7073779578615474E-2</v>
      </c>
      <c r="BL974" s="19">
        <f t="shared" si="707"/>
        <v>-0.10236330259109791</v>
      </c>
      <c r="BM974" s="19">
        <f t="shared" si="708"/>
        <v>-0.29862314216642277</v>
      </c>
      <c r="BN974" s="19">
        <f t="shared" si="709"/>
        <v>-0.50386447911326127</v>
      </c>
      <c r="BO974" s="19">
        <f t="shared" si="710"/>
        <v>-0.54905605990435913</v>
      </c>
      <c r="BP974" s="19">
        <f t="shared" si="711"/>
        <v>-0.15218557654701392</v>
      </c>
      <c r="BQ974" s="19">
        <f t="shared" si="712"/>
        <v>4.0299663239925766E-2</v>
      </c>
      <c r="BR974" s="19">
        <f t="shared" si="713"/>
        <v>-0.19020382805117819</v>
      </c>
      <c r="BS974" s="19">
        <f t="shared" si="714"/>
        <v>-0.1380030613531644</v>
      </c>
      <c r="BT974" s="19">
        <f>IF(AND('[1]Ponderación por derecho'!$B$13&lt;&gt;1,'[1]Ponderación por derecho'!$B$13&lt;&gt;0),"Error ponderación",IFERROR(IF(SUM($BI$1126:$BS$1126)=0,0,SUMPRODUCT($BI$1126:$BS$1126,BI974:BS974)),""))</f>
        <v>-0.4454047390246646</v>
      </c>
      <c r="BU974" s="34">
        <f t="shared" si="715"/>
        <v>-0.4448410492352905</v>
      </c>
      <c r="BV974" s="16">
        <f t="shared" si="716"/>
        <v>0</v>
      </c>
      <c r="BW974" s="34">
        <f t="shared" si="698"/>
        <v>-1.0489754647564815</v>
      </c>
      <c r="BX974" s="34">
        <f t="shared" si="699"/>
        <v>-4.9085893217759607E-2</v>
      </c>
      <c r="BY974" s="34">
        <f t="shared" si="717"/>
        <v>-4.3565900771799115E-2</v>
      </c>
      <c r="BZ974" s="34">
        <f t="shared" si="718"/>
        <v>0.38054241958201346</v>
      </c>
      <c r="CA974" s="19">
        <f t="shared" si="700"/>
        <v>0.28831616175024838</v>
      </c>
      <c r="CB974" s="16"/>
      <c r="CC974" s="5">
        <f t="shared" si="701"/>
        <v>73226</v>
      </c>
      <c r="CD974" s="6">
        <f t="shared" si="702"/>
        <v>2.6937961085906942E-4</v>
      </c>
      <c r="CE974" s="19">
        <f t="shared" si="719"/>
        <v>0.75524116150083964</v>
      </c>
      <c r="CF974" s="4">
        <f t="shared" si="703"/>
        <v>2.0344657018984779E-4</v>
      </c>
      <c r="CG974" s="3">
        <f>IF('Ponderación por derecho'!$D$20="Error ponderación","",CF974/$CF$1127)</f>
        <v>1.3667879400606399E-4</v>
      </c>
      <c r="CH974" s="39"/>
    </row>
    <row r="975" spans="1:86" ht="18.95" customHeight="1">
      <c r="A975" s="7">
        <v>73236</v>
      </c>
      <c r="B975" s="7" t="s">
        <v>127</v>
      </c>
      <c r="C975" s="7" t="s">
        <v>159</v>
      </c>
      <c r="D975" s="5">
        <v>0</v>
      </c>
      <c r="E975" s="5">
        <v>2135</v>
      </c>
      <c r="F975" s="5">
        <v>70.212010000000006</v>
      </c>
      <c r="G975" s="5">
        <v>60.682220000000001</v>
      </c>
      <c r="H975" s="5">
        <v>88.689409999999995</v>
      </c>
      <c r="I975" s="5">
        <v>6.2836600000000002</v>
      </c>
      <c r="J975" s="5">
        <v>13.536809999999999</v>
      </c>
      <c r="K975" s="85">
        <v>1.8285E-3</v>
      </c>
      <c r="L975" s="85">
        <v>8.6295999999999994E-3</v>
      </c>
      <c r="M975" s="85">
        <v>3.8313399999999997E-2</v>
      </c>
      <c r="N975" s="85">
        <v>0</v>
      </c>
      <c r="O975" s="85">
        <v>1.12847E-2</v>
      </c>
      <c r="P975" s="85">
        <v>4.633E-3</v>
      </c>
      <c r="Q975" s="85">
        <v>7.5529000000000004E-3</v>
      </c>
      <c r="R975" s="85">
        <v>1.17E-4</v>
      </c>
      <c r="S975" s="85">
        <v>7.3899999999999997E-4</v>
      </c>
      <c r="T975" s="5">
        <v>0.94588150000000004</v>
      </c>
      <c r="U975" s="5">
        <v>0.23315179999999999</v>
      </c>
      <c r="V975" s="5">
        <v>0.80803270000000005</v>
      </c>
      <c r="W975" s="5">
        <v>0.54629000000000005</v>
      </c>
      <c r="X975" s="5">
        <v>0.67528929999999998</v>
      </c>
      <c r="Y975" s="5">
        <v>0.8029271</v>
      </c>
      <c r="Z975" s="5">
        <v>0.18448980000000001</v>
      </c>
      <c r="AA975" s="5">
        <v>1.030445E-2</v>
      </c>
      <c r="AB975" s="5">
        <v>3.7470699999999999E-3</v>
      </c>
      <c r="AC975" s="5">
        <v>0.50570000000000004</v>
      </c>
      <c r="AD975" s="40">
        <v>5620.6088992974237</v>
      </c>
      <c r="AE975" s="19">
        <v>0.84811320000000001</v>
      </c>
      <c r="AF975" s="5">
        <v>0</v>
      </c>
      <c r="AG975" s="5">
        <v>0</v>
      </c>
      <c r="AH975" s="32">
        <v>0</v>
      </c>
      <c r="AI975" s="32">
        <v>0</v>
      </c>
      <c r="AJ975" s="32">
        <v>0</v>
      </c>
      <c r="AK975" s="16"/>
      <c r="AL975" s="34">
        <f t="shared" si="675"/>
        <v>4.6124767943137676E-2</v>
      </c>
      <c r="AM975" s="34">
        <f t="shared" si="676"/>
        <v>0.44834583227367059</v>
      </c>
      <c r="AN975" s="34">
        <f t="shared" si="677"/>
        <v>1.7173976784708698</v>
      </c>
      <c r="AO975" s="34">
        <f t="shared" si="678"/>
        <v>-1.1975321728624078</v>
      </c>
      <c r="AP975" s="34">
        <f t="shared" si="679"/>
        <v>-0.85432251576422125</v>
      </c>
      <c r="AQ975" s="34">
        <f t="shared" si="680"/>
        <v>-0.34117829226849944</v>
      </c>
      <c r="AR975" s="34">
        <f t="shared" si="681"/>
        <v>-0.30710191755346289</v>
      </c>
      <c r="AS975" s="34">
        <f t="shared" si="682"/>
        <v>-0.36378873763395952</v>
      </c>
      <c r="AT975" s="34">
        <f t="shared" si="683"/>
        <v>-0.15074875333706975</v>
      </c>
      <c r="AU975" s="34">
        <f t="shared" si="684"/>
        <v>-0.14324824546096487</v>
      </c>
      <c r="AV975" s="34">
        <f t="shared" si="685"/>
        <v>-0.53662469458299855</v>
      </c>
      <c r="AW975" s="34">
        <f t="shared" si="686"/>
        <v>-0.20005603108036912</v>
      </c>
      <c r="AX975" s="34">
        <f t="shared" si="687"/>
        <v>-0.19827139602200222</v>
      </c>
      <c r="AY975" s="34">
        <f t="shared" si="688"/>
        <v>-0.18142185169560268</v>
      </c>
      <c r="AZ975" s="34">
        <f t="shared" si="689"/>
        <v>6.7583812811948987E-2</v>
      </c>
      <c r="BA975" s="34">
        <f t="shared" si="690"/>
        <v>0.26238940461693921</v>
      </c>
      <c r="BB975" s="34">
        <f t="shared" si="691"/>
        <v>0.18739404845885396</v>
      </c>
      <c r="BC975" s="34">
        <f t="shared" si="692"/>
        <v>-0.96078778554700295</v>
      </c>
      <c r="BD975" s="34">
        <f t="shared" si="693"/>
        <v>-1.5791564101462112</v>
      </c>
      <c r="BE975" s="34">
        <f t="shared" si="694"/>
        <v>-0.89997758453766508</v>
      </c>
      <c r="BF975" s="34">
        <f t="shared" si="695"/>
        <v>0.82959427724761969</v>
      </c>
      <c r="BG975" s="34">
        <f t="shared" si="696"/>
        <v>0.54734487035143331</v>
      </c>
      <c r="BH975" s="34">
        <f t="shared" si="697"/>
        <v>-2.1660743795918917E-2</v>
      </c>
      <c r="BI975" s="19">
        <f t="shared" si="704"/>
        <v>0.54620293027310318</v>
      </c>
      <c r="BJ975" s="19">
        <f t="shared" si="705"/>
        <v>0.10954598772635389</v>
      </c>
      <c r="BK975" s="19">
        <f t="shared" si="706"/>
        <v>-0.42615058507927489</v>
      </c>
      <c r="BL975" s="19">
        <f t="shared" si="707"/>
        <v>-5.2311992696966035E-2</v>
      </c>
      <c r="BM975" s="19">
        <f t="shared" si="708"/>
        <v>-0.85890905712379906</v>
      </c>
      <c r="BN975" s="19">
        <f t="shared" si="709"/>
        <v>-0.46349250372584194</v>
      </c>
      <c r="BO975" s="19">
        <f t="shared" si="710"/>
        <v>-0.44333479704360929</v>
      </c>
      <c r="BP975" s="19">
        <f t="shared" si="711"/>
        <v>-7.6073314039432266E-2</v>
      </c>
      <c r="BQ975" s="19">
        <f t="shared" si="712"/>
        <v>0.23143239783171823</v>
      </c>
      <c r="BR975" s="19">
        <f t="shared" si="713"/>
        <v>0.13734926219965612</v>
      </c>
      <c r="BS975" s="19">
        <f t="shared" si="714"/>
        <v>-5.2319275849461312E-2</v>
      </c>
      <c r="BT975" s="19">
        <f>IF(AND('[1]Ponderación por derecho'!$B$13&lt;&gt;1,'[1]Ponderación por derecho'!$B$13&lt;&gt;0),"Error ponderación",IFERROR(IF(SUM($BI$1126:$BS$1126)=0,0,SUMPRODUCT($BI$1126:$BS$1126,BI975:BS975)),""))</f>
        <v>-0.33880595209428643</v>
      </c>
      <c r="BU975" s="34">
        <f t="shared" si="715"/>
        <v>-0.33714038133757956</v>
      </c>
      <c r="BV975" s="16">
        <f t="shared" si="716"/>
        <v>0</v>
      </c>
      <c r="BW975" s="34">
        <f t="shared" si="698"/>
        <v>-9.6501882682289528E-2</v>
      </c>
      <c r="BX975" s="34">
        <f t="shared" si="699"/>
        <v>-4.9234039515432697E-2</v>
      </c>
      <c r="BY975" s="34">
        <f t="shared" si="717"/>
        <v>0.73585719375712888</v>
      </c>
      <c r="BZ975" s="34">
        <f t="shared" si="718"/>
        <v>-0.1967070905198022</v>
      </c>
      <c r="CA975" s="19">
        <f t="shared" si="700"/>
        <v>-0.15044145985794949</v>
      </c>
      <c r="CB975" s="16"/>
      <c r="CC975" s="5">
        <f t="shared" si="701"/>
        <v>73236</v>
      </c>
      <c r="CD975" s="6">
        <f t="shared" si="702"/>
        <v>3.1222881063198331E-4</v>
      </c>
      <c r="CE975" s="19">
        <f t="shared" si="719"/>
        <v>0.60225945475187181</v>
      </c>
      <c r="CF975" s="4">
        <f t="shared" si="703"/>
        <v>1.8804275324904371E-4</v>
      </c>
      <c r="CG975" s="3">
        <f>IF('Ponderación por derecho'!$D$20="Error ponderación","",CF975/$CF$1127)</f>
        <v>1.2633025325359699E-4</v>
      </c>
      <c r="CH975" s="39"/>
    </row>
    <row r="976" spans="1:86" ht="18.95" customHeight="1">
      <c r="A976" s="7">
        <v>73268</v>
      </c>
      <c r="B976" s="7" t="s">
        <v>127</v>
      </c>
      <c r="C976" s="7" t="s">
        <v>158</v>
      </c>
      <c r="D976" s="5">
        <v>0</v>
      </c>
      <c r="E976" s="5">
        <v>2442</v>
      </c>
      <c r="F976" s="5">
        <v>55.271630000000002</v>
      </c>
      <c r="G976" s="5">
        <v>44.663310000000003</v>
      </c>
      <c r="H976" s="5">
        <v>72.835210000000004</v>
      </c>
      <c r="I976" s="5">
        <v>17.719809999999999</v>
      </c>
      <c r="J976" s="5">
        <v>9.6836479999999998</v>
      </c>
      <c r="K976" s="85">
        <v>1.7584900000000001E-2</v>
      </c>
      <c r="L976" s="85">
        <v>8.5463999999999991E-3</v>
      </c>
      <c r="M976" s="85">
        <v>3.0754E-2</v>
      </c>
      <c r="N976" s="85">
        <v>0</v>
      </c>
      <c r="O976" s="85">
        <v>5.3527999999999996E-3</v>
      </c>
      <c r="P976" s="85">
        <v>1.25956E-2</v>
      </c>
      <c r="Q976" s="85">
        <v>8.03E-5</v>
      </c>
      <c r="R976" s="85">
        <v>0</v>
      </c>
      <c r="S976" s="85">
        <v>0</v>
      </c>
      <c r="T976" s="5">
        <v>0.86547700000000005</v>
      </c>
      <c r="U976" s="5">
        <v>0.24914210000000001</v>
      </c>
      <c r="V976" s="5">
        <v>0.79272480000000001</v>
      </c>
      <c r="W976" s="5">
        <v>0.57172270000000003</v>
      </c>
      <c r="X976" s="5">
        <v>0.84420039999999996</v>
      </c>
      <c r="Y976" s="5">
        <v>0.87954699999999997</v>
      </c>
      <c r="Z976" s="5">
        <v>0.17636689999999999</v>
      </c>
      <c r="AA976" s="5">
        <v>0</v>
      </c>
      <c r="AB976" s="5">
        <v>0</v>
      </c>
      <c r="AC976" s="5">
        <v>0.5272</v>
      </c>
      <c r="AD976" s="40">
        <v>32631.859131859132</v>
      </c>
      <c r="AE976" s="19">
        <v>0.84811320000000001</v>
      </c>
      <c r="AF976" s="5">
        <v>1</v>
      </c>
      <c r="AG976" s="5">
        <v>0</v>
      </c>
      <c r="AH976" s="32">
        <v>1</v>
      </c>
      <c r="AI976" s="32">
        <v>0</v>
      </c>
      <c r="AJ976" s="32">
        <v>0</v>
      </c>
      <c r="AK976" s="16"/>
      <c r="AL976" s="34">
        <f t="shared" si="675"/>
        <v>-0.8658793262670943</v>
      </c>
      <c r="AM976" s="34">
        <f t="shared" si="676"/>
        <v>-1.1607684051717124</v>
      </c>
      <c r="AN976" s="34">
        <f t="shared" si="677"/>
        <v>-0.18897027823683904</v>
      </c>
      <c r="AO976" s="34">
        <f t="shared" si="678"/>
        <v>-0.17679310939044848</v>
      </c>
      <c r="AP976" s="34">
        <f t="shared" si="679"/>
        <v>-1.1453512997776585</v>
      </c>
      <c r="AQ976" s="34">
        <f t="shared" si="680"/>
        <v>0.10453921339126848</v>
      </c>
      <c r="AR976" s="34">
        <f t="shared" si="681"/>
        <v>-0.31001371644253622</v>
      </c>
      <c r="AS976" s="34">
        <f t="shared" si="682"/>
        <v>-0.48140650867721579</v>
      </c>
      <c r="AT976" s="34">
        <f t="shared" si="683"/>
        <v>-0.15074875333706975</v>
      </c>
      <c r="AU976" s="34">
        <f t="shared" si="684"/>
        <v>-0.29394433436041767</v>
      </c>
      <c r="AV976" s="34">
        <f t="shared" si="685"/>
        <v>-0.34383635154235342</v>
      </c>
      <c r="AW976" s="34">
        <f t="shared" si="686"/>
        <v>-0.409401394542177</v>
      </c>
      <c r="AX976" s="34">
        <f t="shared" si="687"/>
        <v>-0.20200785050292994</v>
      </c>
      <c r="AY976" s="34">
        <f t="shared" si="688"/>
        <v>-0.21011422768154267</v>
      </c>
      <c r="AZ976" s="34">
        <f t="shared" si="689"/>
        <v>-1.329232184821332</v>
      </c>
      <c r="BA976" s="34">
        <f t="shared" si="690"/>
        <v>0.4143845841497511</v>
      </c>
      <c r="BB976" s="34">
        <f t="shared" si="691"/>
        <v>-0.188093917554916</v>
      </c>
      <c r="BC976" s="34">
        <f t="shared" si="692"/>
        <v>-0.67677429684706736</v>
      </c>
      <c r="BD976" s="34">
        <f t="shared" si="693"/>
        <v>0.44513458921918431</v>
      </c>
      <c r="BE976" s="34">
        <f t="shared" si="694"/>
        <v>0.27154838591922154</v>
      </c>
      <c r="BF976" s="34">
        <f t="shared" si="695"/>
        <v>0.74832758750865069</v>
      </c>
      <c r="BG976" s="34">
        <f t="shared" si="696"/>
        <v>-0.258133953880894</v>
      </c>
      <c r="BH976" s="34">
        <f t="shared" si="697"/>
        <v>-0.11506432621005545</v>
      </c>
      <c r="BI976" s="19">
        <f t="shared" si="704"/>
        <v>0.10998450643472685</v>
      </c>
      <c r="BJ976" s="19">
        <f t="shared" si="705"/>
        <v>-0.5529586797230549</v>
      </c>
      <c r="BK976" s="19">
        <f t="shared" si="706"/>
        <v>-0.67468671059712582</v>
      </c>
      <c r="BL976" s="19">
        <f t="shared" si="707"/>
        <v>-0.50831403980208201</v>
      </c>
      <c r="BM976" s="19">
        <f t="shared" si="708"/>
        <v>-0.33138701497296397</v>
      </c>
      <c r="BN976" s="19">
        <f t="shared" si="709"/>
        <v>-0.31272243063007538</v>
      </c>
      <c r="BO976" s="19">
        <f t="shared" si="710"/>
        <v>-0.63847556291798579</v>
      </c>
      <c r="BP976" s="19">
        <f t="shared" si="711"/>
        <v>-0.5339435883850121</v>
      </c>
      <c r="BQ976" s="19">
        <f t="shared" si="712"/>
        <v>-0.10922198881332874</v>
      </c>
      <c r="BR976" s="19">
        <f t="shared" si="713"/>
        <v>-0.44470916927651033</v>
      </c>
      <c r="BS976" s="19">
        <f t="shared" si="714"/>
        <v>-0.39701929338623082</v>
      </c>
      <c r="BT976" s="19">
        <f>IF(AND('[1]Ponderación por derecho'!$B$13&lt;&gt;1,'[1]Ponderación por derecho'!$B$13&lt;&gt;0),"Error ponderación",IFERROR(IF(SUM($BI$1126:$BS$1126)=0,0,SUMPRODUCT($BI$1126:$BS$1126,BI976:BS976)),""))</f>
        <v>-0.52364624659262649</v>
      </c>
      <c r="BU976" s="34">
        <f t="shared" si="715"/>
        <v>-0.52389131673877454</v>
      </c>
      <c r="BV976" s="16">
        <f t="shared" si="716"/>
        <v>0</v>
      </c>
      <c r="BW976" s="34">
        <f t="shared" si="698"/>
        <v>0.21471668896809168</v>
      </c>
      <c r="BX976" s="34">
        <f t="shared" si="699"/>
        <v>-4.7713258879917231E-2</v>
      </c>
      <c r="BY976" s="34">
        <f t="shared" si="717"/>
        <v>0.73585719375712888</v>
      </c>
      <c r="BZ976" s="34">
        <f t="shared" si="718"/>
        <v>-0.30095354128176777</v>
      </c>
      <c r="CA976" s="19">
        <f t="shared" si="700"/>
        <v>-0.22967742974097047</v>
      </c>
      <c r="CB976" s="16"/>
      <c r="CC976" s="5">
        <f t="shared" si="701"/>
        <v>73268</v>
      </c>
      <c r="CD976" s="6">
        <f t="shared" si="702"/>
        <v>3.5712541244182822E-4</v>
      </c>
      <c r="CE976" s="19">
        <f t="shared" si="719"/>
        <v>0.70853621318838544</v>
      </c>
      <c r="CF976" s="4">
        <f t="shared" si="703"/>
        <v>2.5303628736487327E-4</v>
      </c>
      <c r="CG976" s="3">
        <f>IF('Ponderación por derecho'!$D$20="Error ponderación","",CF976/$CF$1127)</f>
        <v>1.699939918600237E-4</v>
      </c>
      <c r="CH976" s="39"/>
    </row>
    <row r="977" spans="1:86" ht="18.95" customHeight="1">
      <c r="A977" s="7">
        <v>73270</v>
      </c>
      <c r="B977" s="7" t="s">
        <v>127</v>
      </c>
      <c r="C977" s="7" t="s">
        <v>157</v>
      </c>
      <c r="D977" s="5">
        <v>0</v>
      </c>
      <c r="E977" s="5">
        <v>746</v>
      </c>
      <c r="F977" s="5">
        <v>72.360529999999997</v>
      </c>
      <c r="G977" s="5">
        <v>59.219540000000002</v>
      </c>
      <c r="H977" s="5">
        <v>67.275220000000004</v>
      </c>
      <c r="I977" s="5">
        <v>30.328620000000001</v>
      </c>
      <c r="J977" s="5">
        <v>19.570969999999999</v>
      </c>
      <c r="K977" s="85">
        <v>0</v>
      </c>
      <c r="L977" s="85">
        <v>2.5240000000000001E-4</v>
      </c>
      <c r="M977" s="85">
        <v>5.0561500000000002E-2</v>
      </c>
      <c r="N977" s="85">
        <v>0</v>
      </c>
      <c r="O977" s="85">
        <v>3.7919E-3</v>
      </c>
      <c r="P977" s="85">
        <v>0</v>
      </c>
      <c r="Q977" s="85">
        <v>0</v>
      </c>
      <c r="R977" s="85">
        <v>0</v>
      </c>
      <c r="S977" s="85">
        <v>9.1920000000000001E-4</v>
      </c>
      <c r="T977" s="5">
        <v>0.99270080000000005</v>
      </c>
      <c r="U977" s="5">
        <v>0.20985400000000001</v>
      </c>
      <c r="V977" s="5">
        <v>0.77737219999999996</v>
      </c>
      <c r="W977" s="5">
        <v>0.65145980000000003</v>
      </c>
      <c r="X977" s="5">
        <v>0.77007300000000001</v>
      </c>
      <c r="Y977" s="5">
        <v>0.8777372</v>
      </c>
      <c r="Z977" s="5">
        <v>0.18518519999999999</v>
      </c>
      <c r="AA977" s="5">
        <v>0</v>
      </c>
      <c r="AB977" s="5">
        <v>2.68097E-3</v>
      </c>
      <c r="AC977" s="5">
        <v>0.46660000000000001</v>
      </c>
      <c r="AD977" s="40">
        <v>12412.868632707774</v>
      </c>
      <c r="AE977" s="19">
        <v>0.84811320000000001</v>
      </c>
      <c r="AF977" s="5">
        <v>0</v>
      </c>
      <c r="AG977" s="5">
        <v>0</v>
      </c>
      <c r="AH977" s="32">
        <v>1</v>
      </c>
      <c r="AI977" s="32">
        <v>0</v>
      </c>
      <c r="AJ977" s="32">
        <v>0</v>
      </c>
      <c r="AK977" s="16"/>
      <c r="AL977" s="34">
        <f t="shared" si="675"/>
        <v>0.17727665541136528</v>
      </c>
      <c r="AM977" s="34">
        <f t="shared" si="676"/>
        <v>0.30141828147111216</v>
      </c>
      <c r="AN977" s="34">
        <f t="shared" si="677"/>
        <v>-0.8575241488588381</v>
      </c>
      <c r="AO977" s="34">
        <f t="shared" si="678"/>
        <v>0.94861228586021529</v>
      </c>
      <c r="AP977" s="34">
        <f t="shared" si="679"/>
        <v>-0.398563259511169</v>
      </c>
      <c r="AQ977" s="34">
        <f t="shared" si="680"/>
        <v>-0.3929029539360685</v>
      </c>
      <c r="AR977" s="34">
        <f t="shared" si="681"/>
        <v>-0.60028366819703627</v>
      </c>
      <c r="AS977" s="34">
        <f t="shared" si="682"/>
        <v>-0.17321882183179155</v>
      </c>
      <c r="AT977" s="34">
        <f t="shared" si="683"/>
        <v>-0.15074875333706975</v>
      </c>
      <c r="AU977" s="34">
        <f t="shared" si="684"/>
        <v>-0.3335979908892121</v>
      </c>
      <c r="AV977" s="34">
        <f t="shared" si="685"/>
        <v>-0.64879765232385067</v>
      </c>
      <c r="AW977" s="34">
        <f t="shared" si="686"/>
        <v>-0.41165100414070804</v>
      </c>
      <c r="AX977" s="34">
        <f t="shared" si="687"/>
        <v>-0.20200785050292994</v>
      </c>
      <c r="AY977" s="34">
        <f t="shared" si="688"/>
        <v>-0.17442541576506629</v>
      </c>
      <c r="AZ977" s="34">
        <f t="shared" si="689"/>
        <v>0.88094559278684959</v>
      </c>
      <c r="BA977" s="34">
        <f t="shared" si="690"/>
        <v>4.0933065854092988E-2</v>
      </c>
      <c r="BB977" s="34">
        <f t="shared" si="691"/>
        <v>-0.56467833129050404</v>
      </c>
      <c r="BC977" s="34">
        <f t="shared" si="692"/>
        <v>0.2136703649393594</v>
      </c>
      <c r="BD977" s="34">
        <f t="shared" si="693"/>
        <v>-0.44323466908508552</v>
      </c>
      <c r="BE977" s="34">
        <f t="shared" si="694"/>
        <v>0.24387636205423552</v>
      </c>
      <c r="BF977" s="34">
        <f t="shared" si="695"/>
        <v>0.8365515038593565</v>
      </c>
      <c r="BG977" s="34">
        <f t="shared" si="696"/>
        <v>-0.258133953880894</v>
      </c>
      <c r="BH977" s="34">
        <f t="shared" si="697"/>
        <v>-4.8235523346797593E-2</v>
      </c>
      <c r="BI977" s="19">
        <f t="shared" si="704"/>
        <v>-0.4031646789802712</v>
      </c>
      <c r="BJ977" s="19">
        <f t="shared" si="705"/>
        <v>-0.28784790600547605</v>
      </c>
      <c r="BK977" s="19">
        <f t="shared" si="706"/>
        <v>7.257606617297771E-2</v>
      </c>
      <c r="BL977" s="19">
        <f t="shared" si="707"/>
        <v>1.3263951037147767E-2</v>
      </c>
      <c r="BM977" s="19">
        <f t="shared" si="708"/>
        <v>-0.39179863982848889</v>
      </c>
      <c r="BN977" s="19">
        <f t="shared" si="709"/>
        <v>-7.5881544952749957E-2</v>
      </c>
      <c r="BO977" s="19">
        <f t="shared" si="710"/>
        <v>0.47263562483545235</v>
      </c>
      <c r="BP977" s="19">
        <f t="shared" si="711"/>
        <v>-1.2365597545782328E-2</v>
      </c>
      <c r="BQ977" s="19">
        <f t="shared" si="712"/>
        <v>0.27980091450188516</v>
      </c>
      <c r="BR977" s="19">
        <f t="shared" si="713"/>
        <v>-8.5094238078198339E-2</v>
      </c>
      <c r="BS977" s="19">
        <f t="shared" si="714"/>
        <v>-1.5128094566832867E-2</v>
      </c>
      <c r="BT977" s="19">
        <f>IF(AND('[1]Ponderación por derecho'!$B$13&lt;&gt;1,'[1]Ponderación por derecho'!$B$13&lt;&gt;0),"Error ponderación",IFERROR(IF(SUM($BI$1126:$BS$1126)=0,0,SUMPRODUCT($BI$1126:$BS$1126,BI977:BS977)),""))</f>
        <v>0.15598376773080597</v>
      </c>
      <c r="BU977" s="34">
        <f t="shared" si="715"/>
        <v>0.16276383735571537</v>
      </c>
      <c r="BV977" s="16">
        <f t="shared" si="716"/>
        <v>0</v>
      </c>
      <c r="BW977" s="34">
        <f t="shared" si="698"/>
        <v>-0.66248542461391435</v>
      </c>
      <c r="BX977" s="34">
        <f t="shared" si="699"/>
        <v>-4.8851623411586095E-2</v>
      </c>
      <c r="BY977" s="34">
        <f t="shared" si="717"/>
        <v>0.73585719375712888</v>
      </c>
      <c r="BZ977" s="34">
        <f t="shared" si="718"/>
        <v>-8.1733819105428065E-3</v>
      </c>
      <c r="CA977" s="19">
        <f t="shared" si="700"/>
        <v>-7.1401661629901724E-3</v>
      </c>
      <c r="CB977" s="16"/>
      <c r="CC977" s="5">
        <f t="shared" si="701"/>
        <v>73270</v>
      </c>
      <c r="CD977" s="6">
        <f t="shared" si="702"/>
        <v>1.0909727996789674E-4</v>
      </c>
      <c r="CE977" s="19">
        <f t="shared" si="719"/>
        <v>1.4808559399267083</v>
      </c>
      <c r="CF977" s="4">
        <f t="shared" si="703"/>
        <v>1.6155735507030698E-4</v>
      </c>
      <c r="CG977" s="3">
        <f>IF('Ponderación por derecho'!$D$20="Error ponderación","",CF977/$CF$1127)</f>
        <v>1.0853692167537417E-4</v>
      </c>
      <c r="CH977" s="39"/>
    </row>
    <row r="978" spans="1:86" ht="18.95" customHeight="1">
      <c r="A978" s="7">
        <v>73275</v>
      </c>
      <c r="B978" s="7" t="s">
        <v>127</v>
      </c>
      <c r="C978" s="7" t="s">
        <v>156</v>
      </c>
      <c r="D978" s="5">
        <v>0</v>
      </c>
      <c r="E978" s="5">
        <v>586</v>
      </c>
      <c r="F978" s="5">
        <v>47.70975</v>
      </c>
      <c r="G978" s="5">
        <v>42.367629999999998</v>
      </c>
      <c r="H978" s="5">
        <v>66.885769999999994</v>
      </c>
      <c r="I978" s="5">
        <v>13.97654</v>
      </c>
      <c r="J978" s="5">
        <v>9.3828800000000001</v>
      </c>
      <c r="K978" s="85">
        <v>1.26575E-2</v>
      </c>
      <c r="L978" s="85">
        <v>9.4144999999999993E-3</v>
      </c>
      <c r="M978" s="85">
        <v>6.9147100000000003E-2</v>
      </c>
      <c r="N978" s="85">
        <v>1.245E-3</v>
      </c>
      <c r="O978" s="85">
        <v>4.0144000000000004E-3</v>
      </c>
      <c r="P978" s="85">
        <v>3.4231999999999999E-2</v>
      </c>
      <c r="Q978" s="85">
        <v>9.6069999999999999E-4</v>
      </c>
      <c r="R978" s="85">
        <v>0</v>
      </c>
      <c r="S978" s="85">
        <v>0</v>
      </c>
      <c r="T978" s="5">
        <v>0.91653030000000002</v>
      </c>
      <c r="U978" s="5">
        <v>0.28805239999999999</v>
      </c>
      <c r="V978" s="5">
        <v>0.79705400000000004</v>
      </c>
      <c r="W978" s="5">
        <v>0.60720130000000005</v>
      </c>
      <c r="X978" s="5">
        <v>0.83469720000000003</v>
      </c>
      <c r="Y978" s="5">
        <v>0.88216039999999996</v>
      </c>
      <c r="Z978" s="5">
        <v>0.19597990000000001</v>
      </c>
      <c r="AA978" s="5">
        <v>0</v>
      </c>
      <c r="AB978" s="5">
        <v>6.82594E-3</v>
      </c>
      <c r="AC978" s="5">
        <v>0.61899999999999999</v>
      </c>
      <c r="AD978" s="40">
        <v>190904.43686006826</v>
      </c>
      <c r="AE978" s="19">
        <v>0.49433959999999999</v>
      </c>
      <c r="AF978" s="5">
        <v>0</v>
      </c>
      <c r="AG978" s="5">
        <v>0</v>
      </c>
      <c r="AH978" s="32">
        <v>0</v>
      </c>
      <c r="AI978" s="32">
        <v>0</v>
      </c>
      <c r="AJ978" s="32">
        <v>0</v>
      </c>
      <c r="AK978" s="16"/>
      <c r="AL978" s="34">
        <f t="shared" si="675"/>
        <v>-1.3274783967008092</v>
      </c>
      <c r="AM978" s="34">
        <f t="shared" si="676"/>
        <v>-1.3913715718427673</v>
      </c>
      <c r="AN978" s="34">
        <f t="shared" si="677"/>
        <v>-0.90435306490252609</v>
      </c>
      <c r="AO978" s="34">
        <f t="shared" si="678"/>
        <v>-0.51090047193139809</v>
      </c>
      <c r="AP978" s="34">
        <f t="shared" si="679"/>
        <v>-1.1680682645224976</v>
      </c>
      <c r="AQ978" s="34">
        <f t="shared" si="680"/>
        <v>-3.4847222430869851E-2</v>
      </c>
      <c r="AR978" s="34">
        <f t="shared" si="681"/>
        <v>-0.27963231481267348</v>
      </c>
      <c r="AS978" s="34">
        <f t="shared" si="682"/>
        <v>0.11595715053394449</v>
      </c>
      <c r="AT978" s="34">
        <f t="shared" si="683"/>
        <v>-0.1221811322693547</v>
      </c>
      <c r="AU978" s="34">
        <f t="shared" si="684"/>
        <v>-0.32794552207144234</v>
      </c>
      <c r="AV978" s="34">
        <f t="shared" si="685"/>
        <v>0.18001838250991786</v>
      </c>
      <c r="AW978" s="34">
        <f t="shared" si="686"/>
        <v>-0.38473693264246661</v>
      </c>
      <c r="AX978" s="34">
        <f t="shared" si="687"/>
        <v>-0.20200785050292994</v>
      </c>
      <c r="AY978" s="34">
        <f t="shared" si="688"/>
        <v>-0.21011422768154267</v>
      </c>
      <c r="AZ978" s="34">
        <f t="shared" si="689"/>
        <v>-0.44231582849835072</v>
      </c>
      <c r="BA978" s="34">
        <f t="shared" si="690"/>
        <v>0.78424493912592819</v>
      </c>
      <c r="BB978" s="34">
        <f t="shared" si="691"/>
        <v>-8.1902833051697335E-2</v>
      </c>
      <c r="BC978" s="34">
        <f t="shared" si="692"/>
        <v>-0.28057566437039161</v>
      </c>
      <c r="BD978" s="34">
        <f t="shared" si="693"/>
        <v>0.33124484351763422</v>
      </c>
      <c r="BE978" s="34">
        <f t="shared" si="694"/>
        <v>0.31150753453716562</v>
      </c>
      <c r="BF978" s="34">
        <f t="shared" si="695"/>
        <v>0.94454859058026264</v>
      </c>
      <c r="BG978" s="34">
        <f t="shared" si="696"/>
        <v>-0.258133953880894</v>
      </c>
      <c r="BH978" s="34">
        <f t="shared" si="697"/>
        <v>5.508655150078292E-2</v>
      </c>
      <c r="BI978" s="19">
        <f t="shared" si="704"/>
        <v>-5.1651782735822604E-2</v>
      </c>
      <c r="BJ978" s="19">
        <f t="shared" si="705"/>
        <v>-0.58430223990237939</v>
      </c>
      <c r="BK978" s="19">
        <f t="shared" si="706"/>
        <v>-0.49736563684575213</v>
      </c>
      <c r="BL978" s="19">
        <f t="shared" si="707"/>
        <v>-0.72482976448508196</v>
      </c>
      <c r="BM978" s="19">
        <f t="shared" si="708"/>
        <v>-0.38825631435876851</v>
      </c>
      <c r="BN978" s="19">
        <f t="shared" si="709"/>
        <v>-0.2786508265512419</v>
      </c>
      <c r="BO978" s="19">
        <f t="shared" si="710"/>
        <v>-0.44598441102407183</v>
      </c>
      <c r="BP978" s="19">
        <f t="shared" si="711"/>
        <v>-0.76474312360186958</v>
      </c>
      <c r="BQ978" s="19">
        <f t="shared" si="712"/>
        <v>-0.19768134460069642</v>
      </c>
      <c r="BR978" s="19">
        <f t="shared" si="713"/>
        <v>-0.59857552608774867</v>
      </c>
      <c r="BS978" s="19">
        <f t="shared" si="714"/>
        <v>-0.49416869096052296</v>
      </c>
      <c r="BT978" s="19">
        <f>IF(AND('[1]Ponderación por derecho'!$B$13&lt;&gt;1,'[1]Ponderación por derecho'!$B$13&lt;&gt;0),"Error ponderación",IFERROR(IF(SUM($BI$1126:$BS$1126)=0,0,SUMPRODUCT($BI$1126:$BS$1126,BI978:BS978)),""))</f>
        <v>-0.42344790145788436</v>
      </c>
      <c r="BU978" s="34">
        <f t="shared" si="715"/>
        <v>-0.42265725016065131</v>
      </c>
      <c r="BV978" s="16">
        <f t="shared" si="716"/>
        <v>0</v>
      </c>
      <c r="BW978" s="34">
        <f t="shared" si="698"/>
        <v>1.5435476135032098</v>
      </c>
      <c r="BX978" s="34">
        <f t="shared" si="699"/>
        <v>-3.8802235907273809E-2</v>
      </c>
      <c r="BY978" s="34">
        <f t="shared" si="717"/>
        <v>-0.72556152157895015</v>
      </c>
      <c r="BZ978" s="34">
        <f t="shared" si="718"/>
        <v>-0.25972795200566196</v>
      </c>
      <c r="CA978" s="19">
        <f t="shared" si="700"/>
        <v>-0.19834255429518582</v>
      </c>
      <c r="CB978" s="16"/>
      <c r="CC978" s="5">
        <f t="shared" si="701"/>
        <v>73275</v>
      </c>
      <c r="CD978" s="6">
        <f t="shared" si="702"/>
        <v>8.569839954582773E-5</v>
      </c>
      <c r="CE978" s="19">
        <f t="shared" si="719"/>
        <v>0.50900322004622334</v>
      </c>
      <c r="CF978" s="4">
        <f t="shared" si="703"/>
        <v>4.3620761321634118E-5</v>
      </c>
      <c r="CG978" s="3">
        <f>IF('Ponderación por derecho'!$D$20="Error ponderación","",CF978/$CF$1127)</f>
        <v>2.9305153906029453E-5</v>
      </c>
      <c r="CH978" s="39"/>
    </row>
    <row r="979" spans="1:86" ht="18.95" customHeight="1">
      <c r="A979" s="7">
        <v>73283</v>
      </c>
      <c r="B979" s="7" t="s">
        <v>127</v>
      </c>
      <c r="C979" s="7" t="s">
        <v>155</v>
      </c>
      <c r="D979" s="5">
        <v>0</v>
      </c>
      <c r="E979" s="5">
        <v>3599</v>
      </c>
      <c r="F979" s="5">
        <v>63.660110000000003</v>
      </c>
      <c r="G979" s="5">
        <v>57.11092</v>
      </c>
      <c r="H979" s="5">
        <v>68.79025</v>
      </c>
      <c r="I979" s="5">
        <v>17.010480000000001</v>
      </c>
      <c r="J979" s="5">
        <v>14.4809</v>
      </c>
      <c r="K979" s="85">
        <v>8.4606999999999998E-3</v>
      </c>
      <c r="L979" s="85">
        <v>8.5996000000000006E-3</v>
      </c>
      <c r="M979" s="85">
        <v>4.3760500000000001E-2</v>
      </c>
      <c r="N979" s="85">
        <v>0</v>
      </c>
      <c r="O979" s="85">
        <v>6.4374999999999996E-3</v>
      </c>
      <c r="P979" s="85">
        <v>3.5378399999999997E-2</v>
      </c>
      <c r="Q979" s="85">
        <v>1.4501E-3</v>
      </c>
      <c r="R979" s="85">
        <v>1.4359999999999999E-4</v>
      </c>
      <c r="S979" s="85">
        <v>3.8109999999999999E-4</v>
      </c>
      <c r="T979" s="5">
        <v>0.97137280000000004</v>
      </c>
      <c r="U979" s="5">
        <v>0.2114509</v>
      </c>
      <c r="V979" s="5">
        <v>0.80904359999999997</v>
      </c>
      <c r="W979" s="5">
        <v>0.69583609999999996</v>
      </c>
      <c r="X979" s="5">
        <v>0.77911509999999995</v>
      </c>
      <c r="Y979" s="5">
        <v>0.89329860000000005</v>
      </c>
      <c r="Z979" s="5">
        <v>5.4545499999999997E-2</v>
      </c>
      <c r="AA979" s="5">
        <v>0</v>
      </c>
      <c r="AB979" s="5">
        <v>8.3356000000000001E-4</v>
      </c>
      <c r="AC979" s="5">
        <v>0.5625</v>
      </c>
      <c r="AD979" s="40">
        <v>8213.1147540983602</v>
      </c>
      <c r="AE979" s="19">
        <v>0.75377360000000004</v>
      </c>
      <c r="AF979" s="5">
        <v>1</v>
      </c>
      <c r="AG979" s="5">
        <v>0</v>
      </c>
      <c r="AH979" s="32">
        <v>1</v>
      </c>
      <c r="AI979" s="32">
        <v>0</v>
      </c>
      <c r="AJ979" s="32">
        <v>0</v>
      </c>
      <c r="AK979" s="16"/>
      <c r="AL979" s="34">
        <f t="shared" si="675"/>
        <v>-0.35382219624760042</v>
      </c>
      <c r="AM979" s="34">
        <f t="shared" si="676"/>
        <v>8.9605463784884626E-2</v>
      </c>
      <c r="AN979" s="34">
        <f t="shared" si="677"/>
        <v>-0.67535130851048408</v>
      </c>
      <c r="AO979" s="34">
        <f t="shared" si="678"/>
        <v>-0.24010469938293394</v>
      </c>
      <c r="AP979" s="34">
        <f t="shared" si="679"/>
        <v>-0.78301553082581321</v>
      </c>
      <c r="AQ979" s="34">
        <f t="shared" si="680"/>
        <v>-0.15356642400946102</v>
      </c>
      <c r="AR979" s="34">
        <f t="shared" si="681"/>
        <v>-0.3081518450375037</v>
      </c>
      <c r="AS979" s="34">
        <f t="shared" si="682"/>
        <v>-0.27903654028367747</v>
      </c>
      <c r="AT979" s="34">
        <f t="shared" si="683"/>
        <v>-0.15074875333706975</v>
      </c>
      <c r="AU979" s="34">
        <f t="shared" si="684"/>
        <v>-0.26638823131936229</v>
      </c>
      <c r="AV979" s="34">
        <f t="shared" si="685"/>
        <v>0.20777471291227328</v>
      </c>
      <c r="AW979" s="34">
        <f t="shared" si="686"/>
        <v>-0.3710263605687294</v>
      </c>
      <c r="AX979" s="34">
        <f t="shared" si="687"/>
        <v>-0.19742191149898791</v>
      </c>
      <c r="AY979" s="34">
        <f t="shared" si="688"/>
        <v>-0.19531765868527512</v>
      </c>
      <c r="AZ979" s="34">
        <f t="shared" si="689"/>
        <v>0.51042787801314116</v>
      </c>
      <c r="BA979" s="34">
        <f t="shared" si="690"/>
        <v>5.6112337174577587E-2</v>
      </c>
      <c r="BB979" s="34">
        <f t="shared" si="691"/>
        <v>0.21219044671356502</v>
      </c>
      <c r="BC979" s="34">
        <f t="shared" si="692"/>
        <v>0.70923189708478407</v>
      </c>
      <c r="BD979" s="34">
        <f t="shared" si="693"/>
        <v>-0.33487091060289148</v>
      </c>
      <c r="BE979" s="34">
        <f t="shared" si="694"/>
        <v>0.48181173180371145</v>
      </c>
      <c r="BF979" s="34">
        <f t="shared" si="695"/>
        <v>-0.47045165603328826</v>
      </c>
      <c r="BG979" s="34">
        <f t="shared" si="696"/>
        <v>-0.258133953880894</v>
      </c>
      <c r="BH979" s="34">
        <f t="shared" si="697"/>
        <v>-9.4286094109473487E-2</v>
      </c>
      <c r="BI979" s="19">
        <f t="shared" si="704"/>
        <v>-0.25760179844845582</v>
      </c>
      <c r="BJ979" s="19">
        <f t="shared" si="705"/>
        <v>-2.118644846351353E-3</v>
      </c>
      <c r="BK979" s="19">
        <f t="shared" si="706"/>
        <v>2.5457720184502059E-2</v>
      </c>
      <c r="BL979" s="19">
        <f t="shared" si="707"/>
        <v>-0.2522854747923351</v>
      </c>
      <c r="BM979" s="19">
        <f t="shared" si="708"/>
        <v>-0.46142489091602235</v>
      </c>
      <c r="BN979" s="19">
        <f t="shared" si="709"/>
        <v>0.11192141615612811</v>
      </c>
      <c r="BO979" s="19">
        <f t="shared" si="710"/>
        <v>-3.356772731284071E-2</v>
      </c>
      <c r="BP979" s="19">
        <f t="shared" si="711"/>
        <v>-0.27562205387329419</v>
      </c>
      <c r="BQ979" s="19">
        <f t="shared" si="712"/>
        <v>-0.33986383698872125</v>
      </c>
      <c r="BR979" s="19">
        <f t="shared" si="713"/>
        <v>-0.2690912696045899</v>
      </c>
      <c r="BS979" s="19">
        <f t="shared" si="714"/>
        <v>-0.21447531634744968</v>
      </c>
      <c r="BT979" s="19">
        <f>IF(AND('[1]Ponderación por derecho'!$B$13&lt;&gt;1,'[1]Ponderación por derecho'!$B$13&lt;&gt;0),"Error ponderación",IFERROR(IF(SUM($BI$1126:$BS$1126)=0,0,SUMPRODUCT($BI$1126:$BS$1126,BI979:BS979)),""))</f>
        <v>1.6368832221147805E-2</v>
      </c>
      <c r="BU979" s="34">
        <f t="shared" si="715"/>
        <v>2.1705742457255178E-2</v>
      </c>
      <c r="BV979" s="16">
        <f t="shared" si="716"/>
        <v>0</v>
      </c>
      <c r="BW979" s="34">
        <f t="shared" si="698"/>
        <v>0.72569415777081137</v>
      </c>
      <c r="BX979" s="34">
        <f t="shared" si="699"/>
        <v>-4.9088076901059187E-2</v>
      </c>
      <c r="BY979" s="34">
        <f t="shared" si="717"/>
        <v>0.3461456464926651</v>
      </c>
      <c r="BZ979" s="34">
        <f t="shared" si="718"/>
        <v>-0.34091724245413912</v>
      </c>
      <c r="CA979" s="19">
        <f t="shared" si="700"/>
        <v>-0.26005316531146527</v>
      </c>
      <c r="CB979" s="16"/>
      <c r="CC979" s="5">
        <f t="shared" si="701"/>
        <v>73283</v>
      </c>
      <c r="CD979" s="6">
        <f t="shared" si="702"/>
        <v>5.2632856649391466E-4</v>
      </c>
      <c r="CE979" s="19">
        <f t="shared" si="719"/>
        <v>1.3197466125174018</v>
      </c>
      <c r="CF979" s="4">
        <f t="shared" si="703"/>
        <v>6.946203427014839E-4</v>
      </c>
      <c r="CG979" s="3">
        <f>IF('Ponderación por derecho'!$D$20="Error ponderación","",CF979/$CF$1127)</f>
        <v>4.6665751427474935E-4</v>
      </c>
      <c r="CH979" s="39"/>
    </row>
    <row r="980" spans="1:86" ht="18.95" customHeight="1">
      <c r="A980" s="7">
        <v>73319</v>
      </c>
      <c r="B980" s="7" t="s">
        <v>127</v>
      </c>
      <c r="C980" s="7" t="s">
        <v>154</v>
      </c>
      <c r="D980" s="5">
        <v>0</v>
      </c>
      <c r="E980" s="5">
        <v>1695</v>
      </c>
      <c r="F980" s="5">
        <v>80.82311</v>
      </c>
      <c r="G980" s="5">
        <v>52.09731</v>
      </c>
      <c r="H980" s="5">
        <v>80.062690000000003</v>
      </c>
      <c r="I980" s="5">
        <v>43.873370000000001</v>
      </c>
      <c r="J980" s="5">
        <v>21.099309999999999</v>
      </c>
      <c r="K980" s="85">
        <v>1.03642E-2</v>
      </c>
      <c r="L980" s="85">
        <v>3.7485999999999999E-3</v>
      </c>
      <c r="M980" s="85">
        <v>3.3818500000000001E-2</v>
      </c>
      <c r="N980" s="85">
        <v>0</v>
      </c>
      <c r="O980" s="85">
        <v>2.2973999999999998E-3</v>
      </c>
      <c r="P980" s="85">
        <v>2.96014E-2</v>
      </c>
      <c r="Q980" s="85">
        <v>1.6360999999999999E-3</v>
      </c>
      <c r="R980" s="85">
        <v>0</v>
      </c>
      <c r="S980" s="85">
        <v>0</v>
      </c>
      <c r="T980" s="5">
        <v>0.97456279999999995</v>
      </c>
      <c r="U980" s="5">
        <v>0.17090620000000001</v>
      </c>
      <c r="V980" s="5">
        <v>0.77662960000000003</v>
      </c>
      <c r="W980" s="5">
        <v>0.58108110000000002</v>
      </c>
      <c r="X980" s="5">
        <v>0.85135139999999998</v>
      </c>
      <c r="Y980" s="5">
        <v>0.84260729999999995</v>
      </c>
      <c r="Z980" s="5">
        <v>0.17094019999999999</v>
      </c>
      <c r="AA980" s="5">
        <v>0</v>
      </c>
      <c r="AB980" s="5">
        <v>2.94985E-3</v>
      </c>
      <c r="AC980" s="5">
        <v>0.51470000000000005</v>
      </c>
      <c r="AD980" s="40">
        <v>0</v>
      </c>
      <c r="AE980" s="19">
        <v>0.75377360000000004</v>
      </c>
      <c r="AF980" s="5">
        <v>1</v>
      </c>
      <c r="AG980" s="5">
        <v>0</v>
      </c>
      <c r="AH980" s="32">
        <v>0</v>
      </c>
      <c r="AI980" s="32">
        <v>0</v>
      </c>
      <c r="AJ980" s="32">
        <v>0</v>
      </c>
      <c r="AK980" s="16"/>
      <c r="AL980" s="34">
        <f t="shared" si="675"/>
        <v>0.69385706418153204</v>
      </c>
      <c r="AM980" s="34">
        <f t="shared" si="676"/>
        <v>-0.41401627027807897</v>
      </c>
      <c r="AN980" s="34">
        <f t="shared" si="677"/>
        <v>0.68008879000664457</v>
      </c>
      <c r="AO980" s="34">
        <f t="shared" si="678"/>
        <v>2.1575554555424792</v>
      </c>
      <c r="AP980" s="34">
        <f t="shared" si="679"/>
        <v>-0.28312795423225862</v>
      </c>
      <c r="AQ980" s="34">
        <f t="shared" si="680"/>
        <v>-9.972016014059705E-2</v>
      </c>
      <c r="AR980" s="34">
        <f t="shared" si="681"/>
        <v>-0.47792511920691294</v>
      </c>
      <c r="AS980" s="34">
        <f t="shared" si="682"/>
        <v>-0.43372552085251292</v>
      </c>
      <c r="AT980" s="34">
        <f t="shared" si="683"/>
        <v>-0.15074875333706975</v>
      </c>
      <c r="AU980" s="34">
        <f t="shared" si="684"/>
        <v>-0.37156479829665867</v>
      </c>
      <c r="AV980" s="34">
        <f t="shared" si="685"/>
        <v>6.7903532927619206E-2</v>
      </c>
      <c r="AW980" s="34">
        <f t="shared" si="686"/>
        <v>-0.36581555875893146</v>
      </c>
      <c r="AX980" s="34">
        <f t="shared" si="687"/>
        <v>-0.20200785050292994</v>
      </c>
      <c r="AY980" s="34">
        <f t="shared" si="688"/>
        <v>-0.21011422768154267</v>
      </c>
      <c r="AZ980" s="34">
        <f t="shared" si="689"/>
        <v>0.56584570950826951</v>
      </c>
      <c r="BA980" s="34">
        <f t="shared" si="690"/>
        <v>-0.3292837439248385</v>
      </c>
      <c r="BB980" s="34">
        <f t="shared" si="691"/>
        <v>-0.5828935903111272</v>
      </c>
      <c r="BC980" s="34">
        <f t="shared" si="692"/>
        <v>-0.57226664203065092</v>
      </c>
      <c r="BD980" s="34">
        <f t="shared" si="693"/>
        <v>0.53083472933112474</v>
      </c>
      <c r="BE980" s="34">
        <f t="shared" si="694"/>
        <v>-0.29326333911417446</v>
      </c>
      <c r="BF980" s="34">
        <f t="shared" si="695"/>
        <v>0.69403540796606578</v>
      </c>
      <c r="BG980" s="34">
        <f t="shared" si="696"/>
        <v>-0.258133953880894</v>
      </c>
      <c r="BH980" s="34">
        <f t="shared" si="697"/>
        <v>-4.1533125142463802E-2</v>
      </c>
      <c r="BI980" s="19">
        <f t="shared" si="704"/>
        <v>8.3694961980403007E-2</v>
      </c>
      <c r="BJ980" s="19">
        <f t="shared" si="705"/>
        <v>-0.4916116599320397</v>
      </c>
      <c r="BK980" s="19">
        <f t="shared" si="706"/>
        <v>-0.10404503290054394</v>
      </c>
      <c r="BL980" s="19">
        <f t="shared" si="707"/>
        <v>0.27155415542223116</v>
      </c>
      <c r="BM980" s="19">
        <f t="shared" si="708"/>
        <v>-4.1286007732597517E-2</v>
      </c>
      <c r="BN980" s="19">
        <f t="shared" si="709"/>
        <v>0.15616575266499225</v>
      </c>
      <c r="BO980" s="19">
        <f t="shared" si="710"/>
        <v>0.78586186876393904</v>
      </c>
      <c r="BP980" s="19">
        <f t="shared" si="711"/>
        <v>0.24592460683930106</v>
      </c>
      <c r="BQ980" s="19">
        <f t="shared" si="712"/>
        <v>0.39259274815535172</v>
      </c>
      <c r="BR980" s="19">
        <f t="shared" si="713"/>
        <v>7.5202960873031785E-2</v>
      </c>
      <c r="BS980" s="19">
        <f t="shared" si="714"/>
        <v>0.14740323711917519</v>
      </c>
      <c r="BT980" s="19">
        <f>IF(AND('[1]Ponderación por derecho'!$B$13&lt;&gt;1,'[1]Ponderación por derecho'!$B$13&lt;&gt;0),"Error ponderación",IFERROR(IF(SUM($BI$1126:$BS$1126)=0,0,SUMPRODUCT($BI$1126:$BS$1126,BI980:BS980)),""))</f>
        <v>0.34145832819505928</v>
      </c>
      <c r="BU980" s="34">
        <f t="shared" si="715"/>
        <v>0.35015559494748805</v>
      </c>
      <c r="BV980" s="16">
        <f t="shared" si="716"/>
        <v>0</v>
      </c>
      <c r="BW980" s="34">
        <f t="shared" si="698"/>
        <v>3.3775658938800614E-2</v>
      </c>
      <c r="BX980" s="34">
        <f t="shared" si="699"/>
        <v>-4.9550489627895586E-2</v>
      </c>
      <c r="BY980" s="34">
        <f t="shared" si="717"/>
        <v>0.3461456464926651</v>
      </c>
      <c r="BZ980" s="34">
        <f t="shared" si="718"/>
        <v>-0.11012360526785671</v>
      </c>
      <c r="CA980" s="19">
        <f t="shared" si="700"/>
        <v>-8.4630812304534453E-2</v>
      </c>
      <c r="CB980" s="16"/>
      <c r="CC980" s="5">
        <f t="shared" si="701"/>
        <v>73319</v>
      </c>
      <c r="CD980" s="6">
        <f t="shared" si="702"/>
        <v>2.4788188947129353E-4</v>
      </c>
      <c r="CE980" s="19">
        <f t="shared" si="719"/>
        <v>1.5794594437799032</v>
      </c>
      <c r="CF980" s="4">
        <f t="shared" si="703"/>
        <v>3.9151939126744071E-4</v>
      </c>
      <c r="CG980" s="3">
        <f>IF('Ponderación por derecho'!$D$20="Error ponderación","",CF980/$CF$1127)</f>
        <v>2.6302924732762303E-4</v>
      </c>
      <c r="CH980" s="39"/>
    </row>
    <row r="981" spans="1:86" ht="18.95" customHeight="1">
      <c r="A981" s="7">
        <v>73347</v>
      </c>
      <c r="B981" s="7" t="s">
        <v>127</v>
      </c>
      <c r="C981" s="7" t="s">
        <v>153</v>
      </c>
      <c r="D981" s="5">
        <v>0</v>
      </c>
      <c r="E981" s="5">
        <v>701</v>
      </c>
      <c r="F981" s="5">
        <v>71.115650000000002</v>
      </c>
      <c r="G981" s="5">
        <v>59.884219999999999</v>
      </c>
      <c r="H981" s="5">
        <v>68.053179999999998</v>
      </c>
      <c r="I981" s="5">
        <v>25.514579999999999</v>
      </c>
      <c r="J981" s="5">
        <v>16.114920000000001</v>
      </c>
      <c r="K981" s="85">
        <v>0</v>
      </c>
      <c r="L981" s="85">
        <v>3.9132000000000004E-3</v>
      </c>
      <c r="M981" s="85">
        <v>5.5535099999999997E-2</v>
      </c>
      <c r="N981" s="85">
        <v>0</v>
      </c>
      <c r="O981" s="85">
        <v>1.30338E-2</v>
      </c>
      <c r="P981" s="85">
        <v>4.0693899999999998E-2</v>
      </c>
      <c r="Q981" s="85">
        <v>9.8759999999999994E-4</v>
      </c>
      <c r="R981" s="85">
        <v>0</v>
      </c>
      <c r="S981" s="85">
        <v>0</v>
      </c>
      <c r="T981" s="5">
        <v>0.99003319999999995</v>
      </c>
      <c r="U981" s="5">
        <v>0.12790699999999999</v>
      </c>
      <c r="V981" s="5">
        <v>0.78405309999999995</v>
      </c>
      <c r="W981" s="5">
        <v>0.65282390000000001</v>
      </c>
      <c r="X981" s="5">
        <v>0.82558140000000002</v>
      </c>
      <c r="Y981" s="5">
        <v>0.87209300000000001</v>
      </c>
      <c r="Z981" s="5">
        <v>0.01</v>
      </c>
      <c r="AA981" s="5">
        <v>1.4265300000000001E-3</v>
      </c>
      <c r="AB981" s="5">
        <v>2.8530700000000001E-3</v>
      </c>
      <c r="AC981" s="5">
        <v>0.52110000000000001</v>
      </c>
      <c r="AD981" s="40">
        <v>37503.566333808842</v>
      </c>
      <c r="AE981" s="19">
        <v>0.84811320000000001</v>
      </c>
      <c r="AF981" s="5">
        <v>1</v>
      </c>
      <c r="AG981" s="5">
        <v>0</v>
      </c>
      <c r="AH981" s="32">
        <v>1</v>
      </c>
      <c r="AI981" s="32">
        <v>0</v>
      </c>
      <c r="AJ981" s="32">
        <v>0</v>
      </c>
      <c r="AK981" s="16"/>
      <c r="AL981" s="34">
        <f t="shared" si="675"/>
        <v>0.10128557240006111</v>
      </c>
      <c r="AM981" s="34">
        <f t="shared" si="676"/>
        <v>0.36818599858452328</v>
      </c>
      <c r="AN981" s="34">
        <f t="shared" si="677"/>
        <v>-0.76397934586655114</v>
      </c>
      <c r="AO981" s="34">
        <f t="shared" si="678"/>
        <v>0.51893283245005939</v>
      </c>
      <c r="AP981" s="34">
        <f t="shared" si="679"/>
        <v>-0.65959823000803353</v>
      </c>
      <c r="AQ981" s="34">
        <f t="shared" si="680"/>
        <v>-0.3929029539360685</v>
      </c>
      <c r="AR981" s="34">
        <f t="shared" si="681"/>
        <v>-0.47216451707780865</v>
      </c>
      <c r="AS981" s="34">
        <f t="shared" si="682"/>
        <v>-9.5833877780578614E-2</v>
      </c>
      <c r="AT981" s="34">
        <f t="shared" si="683"/>
        <v>-0.15074875333706975</v>
      </c>
      <c r="AU981" s="34">
        <f t="shared" si="684"/>
        <v>-9.8813489464735532E-2</v>
      </c>
      <c r="AV981" s="34">
        <f t="shared" si="685"/>
        <v>0.33647217824175735</v>
      </c>
      <c r="AW981" s="34">
        <f t="shared" si="686"/>
        <v>-0.38398332743449048</v>
      </c>
      <c r="AX981" s="34">
        <f t="shared" si="687"/>
        <v>-0.20200785050292994</v>
      </c>
      <c r="AY981" s="34">
        <f t="shared" si="688"/>
        <v>-0.21011422768154267</v>
      </c>
      <c r="AZ981" s="34">
        <f t="shared" si="689"/>
        <v>0.83460308266258187</v>
      </c>
      <c r="BA981" s="34">
        <f t="shared" si="690"/>
        <v>-0.7380109800471929</v>
      </c>
      <c r="BB981" s="34">
        <f t="shared" si="691"/>
        <v>-0.40080232268439964</v>
      </c>
      <c r="BC981" s="34">
        <f t="shared" si="692"/>
        <v>0.22890361976230689</v>
      </c>
      <c r="BD981" s="34">
        <f t="shared" si="693"/>
        <v>0.22199783789150848</v>
      </c>
      <c r="BE981" s="34">
        <f t="shared" si="694"/>
        <v>0.15757597687423988</v>
      </c>
      <c r="BF981" s="34">
        <f t="shared" si="695"/>
        <v>-0.91611334431792002</v>
      </c>
      <c r="BG981" s="34">
        <f t="shared" si="696"/>
        <v>-0.14662487701292509</v>
      </c>
      <c r="BH981" s="34">
        <f t="shared" si="697"/>
        <v>-4.3945569720771682E-2</v>
      </c>
      <c r="BI981" s="19">
        <f t="shared" si="704"/>
        <v>-0.63163109328327083</v>
      </c>
      <c r="BJ981" s="19">
        <f t="shared" si="705"/>
        <v>-0.16826028039256169</v>
      </c>
      <c r="BK981" s="19">
        <f t="shared" si="706"/>
        <v>7.8118438127263129E-2</v>
      </c>
      <c r="BL981" s="19">
        <f t="shared" si="707"/>
        <v>-2.4731590468504316E-2</v>
      </c>
      <c r="BM981" s="19">
        <f t="shared" si="708"/>
        <v>-0.17880462719375353</v>
      </c>
      <c r="BN981" s="19">
        <f t="shared" si="709"/>
        <v>0.1984445758386861</v>
      </c>
      <c r="BO981" s="19">
        <f t="shared" si="710"/>
        <v>0.32318419589271691</v>
      </c>
      <c r="BP981" s="19">
        <f t="shared" si="711"/>
        <v>-5.0361139051434411E-2</v>
      </c>
      <c r="BQ981" s="19">
        <f t="shared" si="712"/>
        <v>-0.34164733319980051</v>
      </c>
      <c r="BR981" s="19">
        <f t="shared" si="713"/>
        <v>-8.5151177431468883E-2</v>
      </c>
      <c r="BS981" s="19">
        <f t="shared" si="714"/>
        <v>-5.0924741667417749E-2</v>
      </c>
      <c r="BT981" s="19">
        <f>IF(AND('[1]Ponderación por derecho'!$B$13&lt;&gt;1,'[1]Ponderación por derecho'!$B$13&lt;&gt;0),"Error ponderación",IFERROR(IF(SUM($BI$1126:$BS$1126)=0,0,SUMPRODUCT($BI$1126:$BS$1126,BI981:BS981)),""))</f>
        <v>0.18747341461945194</v>
      </c>
      <c r="BU981" s="34">
        <f t="shared" si="715"/>
        <v>0.19457898365738271</v>
      </c>
      <c r="BV981" s="16">
        <f t="shared" si="716"/>
        <v>0</v>
      </c>
      <c r="BW981" s="34">
        <f t="shared" si="698"/>
        <v>0.12641746631379741</v>
      </c>
      <c r="BX981" s="34">
        <f t="shared" si="699"/>
        <v>-4.7438973242975656E-2</v>
      </c>
      <c r="BY981" s="34">
        <f t="shared" si="717"/>
        <v>0.73585719375712888</v>
      </c>
      <c r="BZ981" s="34">
        <f t="shared" si="718"/>
        <v>-0.27161189560931687</v>
      </c>
      <c r="CA981" s="19">
        <f t="shared" si="700"/>
        <v>-0.20737533949399165</v>
      </c>
      <c r="CB981" s="16"/>
      <c r="CC981" s="5">
        <f t="shared" si="701"/>
        <v>73347</v>
      </c>
      <c r="CD981" s="6">
        <f t="shared" si="702"/>
        <v>1.0251634484918983E-4</v>
      </c>
      <c r="CE981" s="19">
        <f t="shared" si="719"/>
        <v>1.6153004193153382</v>
      </c>
      <c r="CF981" s="4">
        <f t="shared" si="703"/>
        <v>1.6559469482157216E-4</v>
      </c>
      <c r="CG981" s="3">
        <f>IF('Ponderación por derecho'!$D$20="Error ponderación","",CF981/$CF$1127)</f>
        <v>1.1124927375720448E-4</v>
      </c>
      <c r="CH981" s="39"/>
    </row>
    <row r="982" spans="1:86" ht="18.95" customHeight="1">
      <c r="A982" s="7">
        <v>73349</v>
      </c>
      <c r="B982" s="7" t="s">
        <v>127</v>
      </c>
      <c r="C982" s="7" t="s">
        <v>152</v>
      </c>
      <c r="D982" s="5">
        <v>0</v>
      </c>
      <c r="E982" s="5">
        <v>1174</v>
      </c>
      <c r="F982" s="5">
        <v>43.021329999999999</v>
      </c>
      <c r="G982" s="5">
        <v>45.536540000000002</v>
      </c>
      <c r="H982" s="5">
        <v>65.857259999999997</v>
      </c>
      <c r="I982" s="5">
        <v>8.2483500000000003</v>
      </c>
      <c r="J982" s="5">
        <v>6.5769440000000001</v>
      </c>
      <c r="K982" s="85">
        <v>3.6511E-3</v>
      </c>
      <c r="L982" s="85">
        <v>8.2504999999999992E-3</v>
      </c>
      <c r="M982" s="85">
        <v>3.6765199999999998E-2</v>
      </c>
      <c r="N982" s="85">
        <v>0</v>
      </c>
      <c r="O982" s="85">
        <v>8.0803999999999997E-3</v>
      </c>
      <c r="P982" s="85">
        <v>1.43526E-2</v>
      </c>
      <c r="Q982" s="85">
        <v>1.0792E-3</v>
      </c>
      <c r="R982" s="85">
        <v>0</v>
      </c>
      <c r="S982" s="85">
        <v>3.0056000000000002E-3</v>
      </c>
      <c r="T982" s="5">
        <v>0.99230770000000001</v>
      </c>
      <c r="U982" s="5">
        <v>0.24153849999999999</v>
      </c>
      <c r="V982" s="5">
        <v>0.8</v>
      </c>
      <c r="W982" s="5">
        <v>0.65846159999999998</v>
      </c>
      <c r="X982" s="5">
        <v>0.87384620000000002</v>
      </c>
      <c r="Y982" s="5">
        <v>0.91384609999999999</v>
      </c>
      <c r="Z982" s="5">
        <v>0.16363639999999999</v>
      </c>
      <c r="AA982" s="5">
        <v>0</v>
      </c>
      <c r="AB982" s="5">
        <v>0</v>
      </c>
      <c r="AC982" s="5">
        <v>0.5393</v>
      </c>
      <c r="AD982" s="40">
        <v>18739.352640545145</v>
      </c>
      <c r="AE982" s="19">
        <v>0.75377360000000004</v>
      </c>
      <c r="AF982" s="5">
        <v>0</v>
      </c>
      <c r="AG982" s="5">
        <v>0</v>
      </c>
      <c r="AH982" s="32">
        <v>1</v>
      </c>
      <c r="AI982" s="32">
        <v>0</v>
      </c>
      <c r="AJ982" s="32">
        <v>0</v>
      </c>
      <c r="AK982" s="16"/>
      <c r="AL982" s="34">
        <f t="shared" si="675"/>
        <v>-1.6136731411033705</v>
      </c>
      <c r="AM982" s="34">
        <f t="shared" si="676"/>
        <v>-1.0730516488153543</v>
      </c>
      <c r="AN982" s="34">
        <f t="shared" si="677"/>
        <v>-1.0280249314838383</v>
      </c>
      <c r="AO982" s="34">
        <f t="shared" si="678"/>
        <v>-1.0221728228527696</v>
      </c>
      <c r="AP982" s="34">
        <f t="shared" si="679"/>
        <v>-1.3800002160209106</v>
      </c>
      <c r="AQ982" s="34">
        <f t="shared" si="680"/>
        <v>-0.28962052997409882</v>
      </c>
      <c r="AR982" s="34">
        <f t="shared" si="681"/>
        <v>-0.32036950119345936</v>
      </c>
      <c r="AS982" s="34">
        <f t="shared" si="682"/>
        <v>-0.38787739984645908</v>
      </c>
      <c r="AT982" s="34">
        <f t="shared" si="683"/>
        <v>-0.15074875333706975</v>
      </c>
      <c r="AU982" s="34">
        <f t="shared" si="684"/>
        <v>-0.22465141774312009</v>
      </c>
      <c r="AV982" s="34">
        <f t="shared" si="685"/>
        <v>-0.30129633713469589</v>
      </c>
      <c r="AW982" s="34">
        <f t="shared" si="686"/>
        <v>-0.38141714761848244</v>
      </c>
      <c r="AX982" s="34">
        <f t="shared" si="687"/>
        <v>-0.20200785050292994</v>
      </c>
      <c r="AY982" s="34">
        <f t="shared" si="688"/>
        <v>-9.3418956689200028E-2</v>
      </c>
      <c r="AZ982" s="34">
        <f t="shared" si="689"/>
        <v>0.87411651768943965</v>
      </c>
      <c r="BA982" s="34">
        <f t="shared" si="690"/>
        <v>0.34210885779716921</v>
      </c>
      <c r="BB982" s="34">
        <f t="shared" si="691"/>
        <v>-9.6403053453127281E-3</v>
      </c>
      <c r="BC982" s="34">
        <f t="shared" si="692"/>
        <v>0.29186126268828877</v>
      </c>
      <c r="BD982" s="34">
        <f t="shared" si="693"/>
        <v>0.8004204532564605</v>
      </c>
      <c r="BE982" s="34">
        <f t="shared" si="694"/>
        <v>0.79598507160137266</v>
      </c>
      <c r="BF982" s="34">
        <f t="shared" si="695"/>
        <v>0.62096351879896039</v>
      </c>
      <c r="BG982" s="34">
        <f t="shared" si="696"/>
        <v>-0.258133953880894</v>
      </c>
      <c r="BH982" s="34">
        <f t="shared" si="697"/>
        <v>-0.11506432621005545</v>
      </c>
      <c r="BI982" s="19">
        <f t="shared" si="704"/>
        <v>-0.32517886788692268</v>
      </c>
      <c r="BJ982" s="19">
        <f t="shared" si="705"/>
        <v>-0.46768715178470877</v>
      </c>
      <c r="BK982" s="19">
        <f t="shared" si="706"/>
        <v>-0.56989642608718027</v>
      </c>
      <c r="BL982" s="19">
        <f t="shared" si="707"/>
        <v>-0.88221094722022009</v>
      </c>
      <c r="BM982" s="19">
        <f t="shared" si="708"/>
        <v>-0.26807706016919003</v>
      </c>
      <c r="BN982" s="19">
        <f t="shared" si="709"/>
        <v>-0.3729948022122313</v>
      </c>
      <c r="BO982" s="19">
        <f t="shared" si="710"/>
        <v>-0.17649115092727077</v>
      </c>
      <c r="BP982" s="19">
        <f t="shared" si="711"/>
        <v>-0.90784049580315018</v>
      </c>
      <c r="BQ982" s="19">
        <f t="shared" si="712"/>
        <v>-0.3620428596645367</v>
      </c>
      <c r="BR982" s="19">
        <f t="shared" si="713"/>
        <v>-0.65507535055782151</v>
      </c>
      <c r="BS982" s="19">
        <f t="shared" si="714"/>
        <v>-0.607385474667542</v>
      </c>
      <c r="BT982" s="19">
        <f>IF(AND('[1]Ponderación por derecho'!$B$13&lt;&gt;1,'[1]Ponderación por derecho'!$B$13&lt;&gt;0),"Error ponderación",IFERROR(IF(SUM($BI$1126:$BS$1126)=0,0,SUMPRODUCT($BI$1126:$BS$1126,BI982:BS982)),""))</f>
        <v>-0.29368144648424654</v>
      </c>
      <c r="BU982" s="34">
        <f t="shared" si="715"/>
        <v>-0.29154943670582284</v>
      </c>
      <c r="BV982" s="16">
        <f t="shared" si="716"/>
        <v>0</v>
      </c>
      <c r="BW982" s="34">
        <f t="shared" si="698"/>
        <v>0.38986760603644605</v>
      </c>
      <c r="BX982" s="34">
        <f t="shared" si="699"/>
        <v>-4.8495431295812824E-2</v>
      </c>
      <c r="BY982" s="34">
        <f t="shared" si="717"/>
        <v>0.3461456464926651</v>
      </c>
      <c r="BZ982" s="34">
        <f t="shared" si="718"/>
        <v>-0.2291726070777661</v>
      </c>
      <c r="CA982" s="19">
        <f t="shared" si="700"/>
        <v>-0.17511795170415539</v>
      </c>
      <c r="CB982" s="16"/>
      <c r="CC982" s="5">
        <f t="shared" si="701"/>
        <v>73349</v>
      </c>
      <c r="CD982" s="6">
        <f t="shared" si="702"/>
        <v>1.7168928509693132E-4</v>
      </c>
      <c r="CE982" s="19">
        <f t="shared" si="719"/>
        <v>0.80776063936609999</v>
      </c>
      <c r="CF982" s="4">
        <f t="shared" si="703"/>
        <v>1.3868384670220587E-4</v>
      </c>
      <c r="CG982" s="3">
        <f>IF('Ponderación por derecho'!$D$20="Error ponderación","",CF982/$CF$1127)</f>
        <v>9.3170117823520991E-5</v>
      </c>
      <c r="CH982" s="39"/>
    </row>
    <row r="983" spans="1:86" ht="18.95" customHeight="1">
      <c r="A983" s="7">
        <v>73352</v>
      </c>
      <c r="B983" s="7" t="s">
        <v>127</v>
      </c>
      <c r="C983" s="7" t="s">
        <v>151</v>
      </c>
      <c r="D983" s="5">
        <v>0</v>
      </c>
      <c r="E983" s="5">
        <v>1734</v>
      </c>
      <c r="F983" s="5">
        <v>62.735460000000003</v>
      </c>
      <c r="G983" s="5">
        <v>55.285110000000003</v>
      </c>
      <c r="H983" s="5">
        <v>69.603840000000005</v>
      </c>
      <c r="I983" s="5">
        <v>16.15043</v>
      </c>
      <c r="J983" s="5">
        <v>18.609539999999999</v>
      </c>
      <c r="K983" s="85">
        <v>2.1387900000000001E-2</v>
      </c>
      <c r="L983" s="85">
        <v>3.0633799999999999E-2</v>
      </c>
      <c r="M983" s="85">
        <v>3.47557E-2</v>
      </c>
      <c r="N983" s="85">
        <v>0</v>
      </c>
      <c r="O983" s="85">
        <v>3.7672299999999999E-2</v>
      </c>
      <c r="P983" s="85">
        <v>1.7389000000000002E-2</v>
      </c>
      <c r="Q983" s="85">
        <v>1.8654500000000001E-2</v>
      </c>
      <c r="R983" s="85">
        <v>4.5424999999999997E-3</v>
      </c>
      <c r="S983" s="85">
        <v>2.2252000000000001E-3</v>
      </c>
      <c r="T983" s="5">
        <v>0.95506329999999995</v>
      </c>
      <c r="U983" s="5">
        <v>0.21582280000000001</v>
      </c>
      <c r="V983" s="5">
        <v>0.78544309999999995</v>
      </c>
      <c r="W983" s="5">
        <v>0.68291139999999995</v>
      </c>
      <c r="X983" s="5">
        <v>0.79746839999999997</v>
      </c>
      <c r="Y983" s="5">
        <v>0.8791139</v>
      </c>
      <c r="Z983" s="5">
        <v>2.8688499999999999E-2</v>
      </c>
      <c r="AA983" s="5">
        <v>4.0369100000000003E-3</v>
      </c>
      <c r="AB983" s="5">
        <v>1.7301E-3</v>
      </c>
      <c r="AC983" s="5">
        <v>0.43959999999999999</v>
      </c>
      <c r="AD983" s="40">
        <v>88419.83852364475</v>
      </c>
      <c r="AE983" s="19">
        <v>0.84811320000000001</v>
      </c>
      <c r="AF983" s="5">
        <v>0</v>
      </c>
      <c r="AG983" s="5">
        <v>0</v>
      </c>
      <c r="AH983" s="32">
        <v>0</v>
      </c>
      <c r="AI983" s="32">
        <v>0</v>
      </c>
      <c r="AJ983" s="32">
        <v>0</v>
      </c>
      <c r="AK983" s="16"/>
      <c r="AL983" s="34">
        <f t="shared" si="675"/>
        <v>-0.41026551199401989</v>
      </c>
      <c r="AM983" s="34">
        <f t="shared" si="676"/>
        <v>-9.379882938301197E-2</v>
      </c>
      <c r="AN983" s="34">
        <f t="shared" si="677"/>
        <v>-0.5775222218395808</v>
      </c>
      <c r="AO983" s="34">
        <f t="shared" si="678"/>
        <v>-0.31686887539838143</v>
      </c>
      <c r="AP983" s="34">
        <f t="shared" si="679"/>
        <v>-0.47117993221115906</v>
      </c>
      <c r="AQ983" s="34">
        <f t="shared" si="680"/>
        <v>0.21211858901159403</v>
      </c>
      <c r="AR983" s="34">
        <f t="shared" si="681"/>
        <v>0.46299189392427653</v>
      </c>
      <c r="AS983" s="34">
        <f t="shared" si="682"/>
        <v>-0.41914349383691119</v>
      </c>
      <c r="AT983" s="34">
        <f t="shared" si="683"/>
        <v>-0.15074875333706975</v>
      </c>
      <c r="AU983" s="34">
        <f t="shared" si="684"/>
        <v>0.52711169240771116</v>
      </c>
      <c r="AV983" s="34">
        <f t="shared" si="685"/>
        <v>-0.2277798318715136</v>
      </c>
      <c r="AW983" s="34">
        <f t="shared" si="686"/>
        <v>0.1109559977994861</v>
      </c>
      <c r="AX983" s="34">
        <f t="shared" si="687"/>
        <v>-5.6940803668621906E-2</v>
      </c>
      <c r="AY983" s="34">
        <f t="shared" si="688"/>
        <v>-0.12371872694552961</v>
      </c>
      <c r="AZ983" s="34">
        <f t="shared" si="689"/>
        <v>0.22709335676868189</v>
      </c>
      <c r="BA983" s="34">
        <f t="shared" si="690"/>
        <v>9.7669263898873052E-2</v>
      </c>
      <c r="BB983" s="34">
        <f t="shared" si="691"/>
        <v>-0.36670696847127182</v>
      </c>
      <c r="BC983" s="34">
        <f t="shared" si="692"/>
        <v>0.56489845480771306</v>
      </c>
      <c r="BD983" s="34">
        <f t="shared" si="693"/>
        <v>-0.11491840304919633</v>
      </c>
      <c r="BE983" s="34">
        <f t="shared" si="694"/>
        <v>0.26492624339743759</v>
      </c>
      <c r="BF983" s="34">
        <f t="shared" si="695"/>
        <v>-0.72914163086746286</v>
      </c>
      <c r="BG983" s="34">
        <f t="shared" si="696"/>
        <v>5.7423452902750451E-2</v>
      </c>
      <c r="BH983" s="34">
        <f t="shared" si="697"/>
        <v>-7.1937953354811859E-2</v>
      </c>
      <c r="BI983" s="19">
        <f t="shared" si="704"/>
        <v>-8.9244789643037906E-2</v>
      </c>
      <c r="BJ983" s="19">
        <f t="shared" si="705"/>
        <v>8.2869868999757568E-4</v>
      </c>
      <c r="BK983" s="19">
        <f t="shared" si="706"/>
        <v>-8.817018367440603E-2</v>
      </c>
      <c r="BL983" s="19">
        <f t="shared" si="707"/>
        <v>-0.28050713266554483</v>
      </c>
      <c r="BM983" s="19">
        <f t="shared" si="708"/>
        <v>-1.9662214284214736E-2</v>
      </c>
      <c r="BN983" s="19">
        <f t="shared" si="709"/>
        <v>-0.12437303348936529</v>
      </c>
      <c r="BO983" s="19">
        <f t="shared" si="710"/>
        <v>7.0601597232621922E-3</v>
      </c>
      <c r="BP983" s="19">
        <f t="shared" si="711"/>
        <v>-0.23360315783132091</v>
      </c>
      <c r="BQ983" s="19">
        <f t="shared" si="712"/>
        <v>-0.4210419566023374</v>
      </c>
      <c r="BR983" s="19">
        <f t="shared" si="713"/>
        <v>-0.15885359534559967</v>
      </c>
      <c r="BS983" s="19">
        <f t="shared" si="714"/>
        <v>-0.20197406409812046</v>
      </c>
      <c r="BT983" s="19">
        <f>IF(AND('[1]Ponderación por derecho'!$B$13&lt;&gt;1,'[1]Ponderación por derecho'!$B$13&lt;&gt;0),"Error ponderación",IFERROR(IF(SUM($BI$1126:$BS$1126)=0,0,SUMPRODUCT($BI$1126:$BS$1126,BI983:BS983)),""))</f>
        <v>-3.3616090447178976E-2</v>
      </c>
      <c r="BU983" s="34">
        <f t="shared" si="715"/>
        <v>-2.8795859964451925E-2</v>
      </c>
      <c r="BV983" s="16">
        <f t="shared" si="716"/>
        <v>0</v>
      </c>
      <c r="BW983" s="34">
        <f t="shared" si="698"/>
        <v>-1.0533180494771848</v>
      </c>
      <c r="BX983" s="34">
        <f t="shared" si="699"/>
        <v>-4.4572298057182394E-2</v>
      </c>
      <c r="BY983" s="34">
        <f t="shared" si="717"/>
        <v>0.73585719375712888</v>
      </c>
      <c r="BZ983" s="34">
        <f t="shared" si="718"/>
        <v>0.12067771792574607</v>
      </c>
      <c r="CA983" s="19">
        <f t="shared" si="700"/>
        <v>9.0797382706993238E-2</v>
      </c>
      <c r="CB983" s="16"/>
      <c r="CC983" s="5">
        <f t="shared" si="701"/>
        <v>73352</v>
      </c>
      <c r="CD983" s="6">
        <f t="shared" si="702"/>
        <v>2.5358536657417284E-4</v>
      </c>
      <c r="CE983" s="19">
        <f t="shared" si="719"/>
        <v>1.0536835536070559</v>
      </c>
      <c r="CF983" s="4">
        <f t="shared" si="703"/>
        <v>2.6719873019462239E-4</v>
      </c>
      <c r="CG983" s="3">
        <f>IF('Ponderación por derecho'!$D$20="Error ponderación","",CF983/$CF$1127)</f>
        <v>1.7950855681112422E-4</v>
      </c>
      <c r="CH983" s="39"/>
    </row>
    <row r="984" spans="1:86" ht="18.95" customHeight="1">
      <c r="A984" s="7">
        <v>73408</v>
      </c>
      <c r="B984" s="7" t="s">
        <v>127</v>
      </c>
      <c r="C984" s="7" t="s">
        <v>150</v>
      </c>
      <c r="D984" s="5">
        <v>0</v>
      </c>
      <c r="E984" s="5">
        <v>2233</v>
      </c>
      <c r="F984" s="5">
        <v>52.76182</v>
      </c>
      <c r="G984" s="5">
        <v>52.476889999999997</v>
      </c>
      <c r="H984" s="5">
        <v>72.606309999999993</v>
      </c>
      <c r="I984" s="5">
        <v>5.4971449999999997</v>
      </c>
      <c r="J984" s="5">
        <v>10.26219</v>
      </c>
      <c r="K984" s="85">
        <v>0</v>
      </c>
      <c r="L984" s="85">
        <v>5.1580999999999997E-3</v>
      </c>
      <c r="M984" s="85">
        <v>6.6138500000000003E-2</v>
      </c>
      <c r="N984" s="85">
        <v>0</v>
      </c>
      <c r="O984" s="85">
        <v>2.4022000000000002E-3</v>
      </c>
      <c r="P984" s="85">
        <v>3.6204000000000002E-3</v>
      </c>
      <c r="Q984" s="85">
        <v>0</v>
      </c>
      <c r="R984" s="85">
        <v>0</v>
      </c>
      <c r="S984" s="85">
        <v>4.9720000000000005E-4</v>
      </c>
      <c r="T984" s="5">
        <v>0.93897120000000001</v>
      </c>
      <c r="U984" s="5">
        <v>0.1891892</v>
      </c>
      <c r="V984" s="5">
        <v>0.79991279999999998</v>
      </c>
      <c r="W984" s="5">
        <v>0.63426329999999997</v>
      </c>
      <c r="X984" s="5">
        <v>0.80340020000000001</v>
      </c>
      <c r="Y984" s="5">
        <v>0.84001740000000003</v>
      </c>
      <c r="Z984" s="5">
        <v>8.0769199999999999E-2</v>
      </c>
      <c r="AA984" s="5">
        <v>6.7173999999999999E-4</v>
      </c>
      <c r="AB984" s="5">
        <v>8.9565999999999995E-4</v>
      </c>
      <c r="AC984" s="5">
        <v>0.51600000000000001</v>
      </c>
      <c r="AD984" s="40">
        <v>4388.7147335423197</v>
      </c>
      <c r="AE984" s="19">
        <v>0.75377360000000004</v>
      </c>
      <c r="AF984" s="5">
        <v>1</v>
      </c>
      <c r="AG984" s="5">
        <v>0</v>
      </c>
      <c r="AH984" s="32">
        <v>1</v>
      </c>
      <c r="AI984" s="32">
        <v>0</v>
      </c>
      <c r="AJ984" s="32">
        <v>0</v>
      </c>
      <c r="AK984" s="16"/>
      <c r="AL984" s="34">
        <f t="shared" si="675"/>
        <v>-1.0190854023970042</v>
      </c>
      <c r="AM984" s="34">
        <f t="shared" si="676"/>
        <v>-0.37588711028844707</v>
      </c>
      <c r="AN984" s="34">
        <f t="shared" si="677"/>
        <v>-0.21649406532735221</v>
      </c>
      <c r="AO984" s="34">
        <f t="shared" si="678"/>
        <v>-1.267732947118311</v>
      </c>
      <c r="AP984" s="34">
        <f t="shared" si="679"/>
        <v>-1.1016541038744752</v>
      </c>
      <c r="AQ984" s="34">
        <f t="shared" si="680"/>
        <v>-0.3929029539360685</v>
      </c>
      <c r="AR984" s="34">
        <f t="shared" si="681"/>
        <v>-0.4285960262483926</v>
      </c>
      <c r="AS984" s="34">
        <f t="shared" si="682"/>
        <v>6.9145918695340758E-2</v>
      </c>
      <c r="AT984" s="34">
        <f t="shared" si="683"/>
        <v>-0.15074875333706975</v>
      </c>
      <c r="AU984" s="34">
        <f t="shared" si="684"/>
        <v>-0.36890242197260348</v>
      </c>
      <c r="AV984" s="34">
        <f t="shared" si="685"/>
        <v>-0.56114149514600031</v>
      </c>
      <c r="AW984" s="34">
        <f t="shared" si="686"/>
        <v>-0.41165100414070804</v>
      </c>
      <c r="AX984" s="34">
        <f t="shared" si="687"/>
        <v>-0.20200785050292994</v>
      </c>
      <c r="AY984" s="34">
        <f t="shared" si="688"/>
        <v>-0.19080996605744341</v>
      </c>
      <c r="AZ984" s="34">
        <f t="shared" si="689"/>
        <v>-5.2464413200840269E-2</v>
      </c>
      <c r="BA984" s="34">
        <f t="shared" si="690"/>
        <v>-0.15549539302470547</v>
      </c>
      <c r="BB984" s="34">
        <f t="shared" si="691"/>
        <v>-1.1779236918972412E-2</v>
      </c>
      <c r="BC984" s="34">
        <f t="shared" si="692"/>
        <v>2.1632635621258542E-2</v>
      </c>
      <c r="BD984" s="34">
        <f t="shared" si="693"/>
        <v>-4.3829591538077507E-2</v>
      </c>
      <c r="BE984" s="34">
        <f t="shared" si="694"/>
        <v>-0.33286317037062613</v>
      </c>
      <c r="BF984" s="34">
        <f t="shared" si="695"/>
        <v>-0.20809297973445448</v>
      </c>
      <c r="BG984" s="34">
        <f t="shared" si="696"/>
        <v>-0.20562534397062962</v>
      </c>
      <c r="BH984" s="34">
        <f t="shared" si="697"/>
        <v>-9.273812130194177E-2</v>
      </c>
      <c r="BI984" s="19">
        <f t="shared" si="704"/>
        <v>-0.2549641374293754</v>
      </c>
      <c r="BJ984" s="19">
        <f t="shared" si="705"/>
        <v>-0.27208745781860405</v>
      </c>
      <c r="BK984" s="19">
        <f t="shared" si="706"/>
        <v>-0.30943561602680164</v>
      </c>
      <c r="BL984" s="19">
        <f t="shared" si="707"/>
        <v>-0.58491707786703695</v>
      </c>
      <c r="BM984" s="19">
        <f t="shared" si="708"/>
        <v>-0.50479537246171879</v>
      </c>
      <c r="BN984" s="19">
        <f t="shared" si="709"/>
        <v>-0.6376966893045436</v>
      </c>
      <c r="BO984" s="19">
        <f t="shared" si="710"/>
        <v>-0.57728278815328637</v>
      </c>
      <c r="BP984" s="19">
        <f t="shared" si="711"/>
        <v>-0.61054662644996704</v>
      </c>
      <c r="BQ984" s="19">
        <f t="shared" si="712"/>
        <v>-0.47266278272963397</v>
      </c>
      <c r="BR984" s="19">
        <f t="shared" si="713"/>
        <v>-0.47184023747502574</v>
      </c>
      <c r="BS984" s="19">
        <f t="shared" si="714"/>
        <v>-0.43421116325212977</v>
      </c>
      <c r="BT984" s="19">
        <f>IF(AND('[1]Ponderación por derecho'!$B$13&lt;&gt;1,'[1]Ponderación por derecho'!$B$13&lt;&gt;0),"Error ponderación",IFERROR(IF(SUM($BI$1126:$BS$1126)=0,0,SUMPRODUCT($BI$1126:$BS$1126,BI984:BS984)),""))</f>
        <v>-0.534367892431727</v>
      </c>
      <c r="BU984" s="34">
        <f t="shared" si="715"/>
        <v>-0.53472378914381247</v>
      </c>
      <c r="BV984" s="16">
        <f t="shared" si="716"/>
        <v>0</v>
      </c>
      <c r="BW984" s="34">
        <f t="shared" si="698"/>
        <v>5.2593526061846481E-2</v>
      </c>
      <c r="BX984" s="34">
        <f t="shared" si="699"/>
        <v>-4.9303397311764037E-2</v>
      </c>
      <c r="BY984" s="34">
        <f t="shared" si="717"/>
        <v>0.3461456464926651</v>
      </c>
      <c r="BZ984" s="34">
        <f t="shared" si="718"/>
        <v>-0.11647859174758252</v>
      </c>
      <c r="CA984" s="19">
        <f t="shared" si="700"/>
        <v>-8.9461130398186789E-2</v>
      </c>
      <c r="CB984" s="16"/>
      <c r="CC984" s="5">
        <f t="shared" si="701"/>
        <v>73408</v>
      </c>
      <c r="CD984" s="6">
        <f t="shared" si="702"/>
        <v>3.2656062489050055E-4</v>
      </c>
      <c r="CE984" s="19">
        <f t="shared" si="719"/>
        <v>0.80609879932235062</v>
      </c>
      <c r="CF984" s="4">
        <f t="shared" si="703"/>
        <v>2.63240127630189E-4</v>
      </c>
      <c r="CG984" s="3">
        <f>IF('Ponderación por derecho'!$D$20="Error ponderación","",CF984/$CF$1127)</f>
        <v>1.7684910168267858E-4</v>
      </c>
      <c r="CH984" s="39"/>
    </row>
    <row r="985" spans="1:86" ht="18.95" customHeight="1">
      <c r="A985" s="7">
        <v>73411</v>
      </c>
      <c r="B985" s="7" t="s">
        <v>127</v>
      </c>
      <c r="C985" s="7" t="s">
        <v>149</v>
      </c>
      <c r="D985" s="5">
        <v>0</v>
      </c>
      <c r="E985" s="5">
        <v>12302</v>
      </c>
      <c r="F985" s="5">
        <v>58.865540000000003</v>
      </c>
      <c r="G985" s="5">
        <v>53.1068</v>
      </c>
      <c r="H985" s="5">
        <v>70.642380000000003</v>
      </c>
      <c r="I985" s="5">
        <v>11.536820000000001</v>
      </c>
      <c r="J985" s="5">
        <v>14.12922</v>
      </c>
      <c r="K985" s="85">
        <v>1.1107000000000001E-3</v>
      </c>
      <c r="L985" s="85">
        <v>1.11705E-2</v>
      </c>
      <c r="M985" s="85">
        <v>1.25107E-2</v>
      </c>
      <c r="N985" s="85">
        <v>7.4549999999999996E-4</v>
      </c>
      <c r="O985" s="85">
        <v>9.0182000000000005E-3</v>
      </c>
      <c r="P985" s="85">
        <v>5.3568000000000001E-3</v>
      </c>
      <c r="Q985" s="85">
        <v>2.87514E-2</v>
      </c>
      <c r="R985" s="85">
        <v>1.5581E-3</v>
      </c>
      <c r="S985" s="85">
        <v>6.9050000000000003E-4</v>
      </c>
      <c r="T985" s="5">
        <v>0.92560299999999995</v>
      </c>
      <c r="U985" s="5">
        <v>0.24883620000000001</v>
      </c>
      <c r="V985" s="5">
        <v>0.79906900000000003</v>
      </c>
      <c r="W985" s="5">
        <v>0.6528988</v>
      </c>
      <c r="X985" s="5">
        <v>0.7966145</v>
      </c>
      <c r="Y985" s="5">
        <v>0.86373259999999996</v>
      </c>
      <c r="Z985" s="5">
        <v>2.6785699999999999E-2</v>
      </c>
      <c r="AA985" s="5">
        <v>2.0322E-4</v>
      </c>
      <c r="AB985" s="5">
        <v>8.1287999999999998E-4</v>
      </c>
      <c r="AC985" s="5">
        <v>0.55520000000000003</v>
      </c>
      <c r="AD985" s="40">
        <v>160077.62965371483</v>
      </c>
      <c r="AE985" s="19">
        <v>0.65943399999999996</v>
      </c>
      <c r="AF985" s="5">
        <v>1</v>
      </c>
      <c r="AG985" s="5">
        <v>0</v>
      </c>
      <c r="AH985" s="32">
        <v>1</v>
      </c>
      <c r="AI985" s="32">
        <v>0</v>
      </c>
      <c r="AJ985" s="32">
        <v>0</v>
      </c>
      <c r="AK985" s="16"/>
      <c r="AL985" s="34">
        <f t="shared" si="675"/>
        <v>-0.64649664428557208</v>
      </c>
      <c r="AM985" s="34">
        <f t="shared" si="676"/>
        <v>-0.31261207164291965</v>
      </c>
      <c r="AN985" s="34">
        <f t="shared" si="677"/>
        <v>-0.45264431076496209</v>
      </c>
      <c r="AO985" s="34">
        <f t="shared" si="678"/>
        <v>-0.72865885284926013</v>
      </c>
      <c r="AP985" s="34">
        <f t="shared" si="679"/>
        <v>-0.80957787177120966</v>
      </c>
      <c r="AQ985" s="34">
        <f t="shared" si="680"/>
        <v>-0.36148343973635894</v>
      </c>
      <c r="AR985" s="34">
        <f t="shared" si="681"/>
        <v>-0.21817655941348102</v>
      </c>
      <c r="AS985" s="34">
        <f t="shared" si="682"/>
        <v>-0.76525658705293853</v>
      </c>
      <c r="AT985" s="34">
        <f t="shared" si="683"/>
        <v>-0.13364259951700425</v>
      </c>
      <c r="AU985" s="34">
        <f t="shared" si="684"/>
        <v>-0.20082721433950457</v>
      </c>
      <c r="AV985" s="34">
        <f t="shared" si="685"/>
        <v>-0.51910024243259312</v>
      </c>
      <c r="AW985" s="34">
        <f t="shared" si="686"/>
        <v>0.39382129238738423</v>
      </c>
      <c r="AX985" s="34">
        <f t="shared" si="687"/>
        <v>-0.15224913488982364</v>
      </c>
      <c r="AY985" s="34">
        <f t="shared" si="688"/>
        <v>-0.18330491020076925</v>
      </c>
      <c r="AZ985" s="34">
        <f t="shared" si="689"/>
        <v>-0.28470160912347275</v>
      </c>
      <c r="BA985" s="34">
        <f t="shared" si="690"/>
        <v>0.41147686350541757</v>
      </c>
      <c r="BB985" s="34">
        <f t="shared" si="691"/>
        <v>-3.2476833958566313E-2</v>
      </c>
      <c r="BC985" s="34">
        <f t="shared" si="692"/>
        <v>0.22974004728685685</v>
      </c>
      <c r="BD985" s="34">
        <f t="shared" si="693"/>
        <v>-0.12515184587419739</v>
      </c>
      <c r="BE985" s="34">
        <f t="shared" si="694"/>
        <v>2.9744620746030192E-2</v>
      </c>
      <c r="BF985" s="34">
        <f t="shared" si="695"/>
        <v>-0.74817845973834762</v>
      </c>
      <c r="BG985" s="34">
        <f t="shared" si="696"/>
        <v>-0.24224864154879538</v>
      </c>
      <c r="BH985" s="34">
        <f t="shared" si="697"/>
        <v>-9.4801586503350396E-2</v>
      </c>
      <c r="BI985" s="19">
        <f t="shared" si="704"/>
        <v>-0.13421696233196781</v>
      </c>
      <c r="BJ985" s="19">
        <f t="shared" si="705"/>
        <v>-0.18775515500498899</v>
      </c>
      <c r="BK985" s="19">
        <f t="shared" si="706"/>
        <v>-0.39400439468388454</v>
      </c>
      <c r="BL985" s="19">
        <f t="shared" si="707"/>
        <v>-0.39006962190128813</v>
      </c>
      <c r="BM985" s="19">
        <f t="shared" si="708"/>
        <v>-0.37851897732830392</v>
      </c>
      <c r="BN985" s="19">
        <f t="shared" si="709"/>
        <v>-0.37861742199071169</v>
      </c>
      <c r="BO985" s="19">
        <f t="shared" si="710"/>
        <v>-0.20651305652844956</v>
      </c>
      <c r="BP985" s="19">
        <f t="shared" si="711"/>
        <v>-0.39937288958769784</v>
      </c>
      <c r="BQ985" s="19">
        <f t="shared" si="712"/>
        <v>-0.52599333807489634</v>
      </c>
      <c r="BR985" s="19">
        <f t="shared" si="713"/>
        <v>-0.3573500653450456</v>
      </c>
      <c r="BS985" s="19">
        <f t="shared" si="714"/>
        <v>-0.30820104699656387</v>
      </c>
      <c r="BT985" s="19">
        <f>IF(AND('[1]Ponderación por derecho'!$B$13&lt;&gt;1,'[1]Ponderación por derecho'!$B$13&lt;&gt;0),"Error ponderación",IFERROR(IF(SUM($BI$1126:$BS$1126)=0,0,SUMPRODUCT($BI$1126:$BS$1126,BI985:BS985)),""))</f>
        <v>-0.25439278586243608</v>
      </c>
      <c r="BU985" s="34">
        <f t="shared" si="715"/>
        <v>-0.25185466051161431</v>
      </c>
      <c r="BV985" s="16">
        <f t="shared" si="716"/>
        <v>0</v>
      </c>
      <c r="BW985" s="34">
        <f t="shared" si="698"/>
        <v>0.62002459623370543</v>
      </c>
      <c r="BX985" s="34">
        <f t="shared" si="699"/>
        <v>-4.0537839074493251E-2</v>
      </c>
      <c r="BY985" s="34">
        <f t="shared" si="717"/>
        <v>-4.3565900771799115E-2</v>
      </c>
      <c r="BZ985" s="34">
        <f t="shared" si="718"/>
        <v>-0.17864028546247102</v>
      </c>
      <c r="CA985" s="19">
        <f t="shared" si="700"/>
        <v>-0.13670918589618306</v>
      </c>
      <c r="CB985" s="16"/>
      <c r="CC985" s="5">
        <f t="shared" si="701"/>
        <v>73411</v>
      </c>
      <c r="CD985" s="6">
        <f t="shared" si="702"/>
        <v>1.7990814184518306E-3</v>
      </c>
      <c r="CE985" s="19">
        <f t="shared" si="719"/>
        <v>1.1461267741592795</v>
      </c>
      <c r="CF985" s="4">
        <f t="shared" si="703"/>
        <v>2.0619753825800976E-3</v>
      </c>
      <c r="CG985" s="3">
        <f>IF('Ponderación por derecho'!$D$20="Error ponderación","",CF985/$CF$1127)</f>
        <v>1.3852694016824652E-3</v>
      </c>
      <c r="CH985" s="39"/>
    </row>
    <row r="986" spans="1:86" ht="18.95" customHeight="1">
      <c r="A986" s="7">
        <v>73443</v>
      </c>
      <c r="B986" s="7" t="s">
        <v>127</v>
      </c>
      <c r="C986" s="7" t="s">
        <v>148</v>
      </c>
      <c r="D986" s="5">
        <v>0</v>
      </c>
      <c r="E986" s="5">
        <v>3138</v>
      </c>
      <c r="F986" s="5">
        <v>48.763979999999997</v>
      </c>
      <c r="G986" s="5">
        <v>47.536990000000003</v>
      </c>
      <c r="H986" s="5">
        <v>68.041759999999996</v>
      </c>
      <c r="I986" s="5">
        <v>10.013859999999999</v>
      </c>
      <c r="J986" s="5">
        <v>11.884230000000001</v>
      </c>
      <c r="K986" s="85">
        <v>1.2440999999999999E-3</v>
      </c>
      <c r="L986" s="85">
        <v>2.0455500000000001E-2</v>
      </c>
      <c r="M986" s="85">
        <v>4.89676E-2</v>
      </c>
      <c r="N986" s="85">
        <v>1.4281999999999999E-3</v>
      </c>
      <c r="O986" s="85">
        <v>1.05246E-2</v>
      </c>
      <c r="P986" s="85">
        <v>4.94753E-2</v>
      </c>
      <c r="Q986" s="85">
        <v>6.8155000000000004E-3</v>
      </c>
      <c r="R986" s="85">
        <v>2.4429999999999998E-4</v>
      </c>
      <c r="S986" s="85">
        <v>4.4299999999999998E-4</v>
      </c>
      <c r="T986" s="5">
        <v>0.98150090000000001</v>
      </c>
      <c r="U986" s="5">
        <v>0.1759163</v>
      </c>
      <c r="V986" s="5">
        <v>0.77905760000000002</v>
      </c>
      <c r="W986" s="5">
        <v>0.64397910000000003</v>
      </c>
      <c r="X986" s="5">
        <v>0.82268759999999996</v>
      </c>
      <c r="Y986" s="5">
        <v>0.85061089999999995</v>
      </c>
      <c r="Z986" s="5">
        <v>4.03226E-2</v>
      </c>
      <c r="AA986" s="5">
        <v>3.1867000000000001E-4</v>
      </c>
      <c r="AB986" s="5">
        <v>1.2746999999999999E-3</v>
      </c>
      <c r="AC986" s="5">
        <v>0.5202</v>
      </c>
      <c r="AD986" s="40">
        <v>40020.395156150415</v>
      </c>
      <c r="AE986" s="19">
        <v>0.84811320000000001</v>
      </c>
      <c r="AF986" s="5">
        <v>1</v>
      </c>
      <c r="AG986" s="5">
        <v>0</v>
      </c>
      <c r="AH986" s="32">
        <v>1</v>
      </c>
      <c r="AI986" s="32">
        <v>0</v>
      </c>
      <c r="AJ986" s="32">
        <v>0</v>
      </c>
      <c r="AK986" s="16"/>
      <c r="AL986" s="34">
        <f t="shared" si="675"/>
        <v>-1.2631251422160339</v>
      </c>
      <c r="AM986" s="34">
        <f t="shared" si="676"/>
        <v>-0.87210460708170201</v>
      </c>
      <c r="AN986" s="34">
        <f t="shared" si="677"/>
        <v>-0.76535252912812246</v>
      </c>
      <c r="AO986" s="34">
        <f t="shared" si="678"/>
        <v>-0.86459137945176678</v>
      </c>
      <c r="AP986" s="34">
        <f t="shared" si="679"/>
        <v>-0.97914165077202153</v>
      </c>
      <c r="AQ986" s="34">
        <f t="shared" si="680"/>
        <v>-0.35770981662098911</v>
      </c>
      <c r="AR986" s="34">
        <f t="shared" si="681"/>
        <v>0.10677599689716928</v>
      </c>
      <c r="AS986" s="34">
        <f t="shared" si="682"/>
        <v>-0.19801853679142414</v>
      </c>
      <c r="AT986" s="34">
        <f t="shared" si="683"/>
        <v>-0.11797744698453107</v>
      </c>
      <c r="AU986" s="34">
        <f t="shared" si="684"/>
        <v>-0.16255809511663574</v>
      </c>
      <c r="AV986" s="34">
        <f t="shared" si="685"/>
        <v>0.54908508804221468</v>
      </c>
      <c r="AW986" s="34">
        <f t="shared" si="686"/>
        <v>-0.22071433890050363</v>
      </c>
      <c r="AX986" s="34">
        <f t="shared" si="687"/>
        <v>-0.19420600580471936</v>
      </c>
      <c r="AY986" s="34">
        <f t="shared" si="688"/>
        <v>-0.19291433246940273</v>
      </c>
      <c r="AZ986" s="34">
        <f t="shared" si="689"/>
        <v>0.6863768871560324</v>
      </c>
      <c r="BA986" s="34">
        <f t="shared" si="690"/>
        <v>-0.28166043173073713</v>
      </c>
      <c r="BB986" s="34">
        <f t="shared" si="691"/>
        <v>-0.52333710108128995</v>
      </c>
      <c r="BC986" s="34">
        <f t="shared" si="692"/>
        <v>0.13013146797137676</v>
      </c>
      <c r="BD986" s="34">
        <f t="shared" si="693"/>
        <v>0.18731750430796248</v>
      </c>
      <c r="BE986" s="34">
        <f t="shared" si="694"/>
        <v>-0.17088749084043955</v>
      </c>
      <c r="BF986" s="34">
        <f t="shared" si="695"/>
        <v>-0.6127466493839856</v>
      </c>
      <c r="BG986" s="34">
        <f t="shared" si="696"/>
        <v>-0.23322413948826598</v>
      </c>
      <c r="BH986" s="34">
        <f t="shared" si="697"/>
        <v>-8.3289753943377787E-2</v>
      </c>
      <c r="BI986" s="19">
        <f t="shared" si="704"/>
        <v>-0.46824092582661625</v>
      </c>
      <c r="BJ986" s="19">
        <f t="shared" si="705"/>
        <v>-0.42955523708860754</v>
      </c>
      <c r="BK986" s="19">
        <f t="shared" si="706"/>
        <v>-0.44367073701202714</v>
      </c>
      <c r="BL986" s="19">
        <f t="shared" si="707"/>
        <v>-0.69055129460028253</v>
      </c>
      <c r="BM986" s="19">
        <f t="shared" si="708"/>
        <v>-0.31812741386023163</v>
      </c>
      <c r="BN986" s="19">
        <f t="shared" si="709"/>
        <v>-0.29497584833808627</v>
      </c>
      <c r="BO986" s="19">
        <f t="shared" si="710"/>
        <v>-0.13297627706541271</v>
      </c>
      <c r="BP986" s="19">
        <f t="shared" si="711"/>
        <v>-0.72866557401037668</v>
      </c>
      <c r="BQ986" s="19">
        <f t="shared" si="712"/>
        <v>-0.68959537468980736</v>
      </c>
      <c r="BR986" s="19">
        <f t="shared" si="713"/>
        <v>-0.56308787139123417</v>
      </c>
      <c r="BS986" s="19">
        <f t="shared" si="714"/>
        <v>-0.51310974287627154</v>
      </c>
      <c r="BT986" s="19">
        <f>IF(AND('[1]Ponderación por derecho'!$B$13&lt;&gt;1,'[1]Ponderación por derecho'!$B$13&lt;&gt;0),"Error ponderación",IFERROR(IF(SUM($BI$1126:$BS$1126)=0,0,SUMPRODUCT($BI$1126:$BS$1126,BI986:BS986)),""))</f>
        <v>-0.24089194045185375</v>
      </c>
      <c r="BU986" s="34">
        <f t="shared" si="715"/>
        <v>-0.23821426074934376</v>
      </c>
      <c r="BV986" s="16">
        <f t="shared" si="716"/>
        <v>0</v>
      </c>
      <c r="BW986" s="34">
        <f t="shared" si="698"/>
        <v>0.11338971215168824</v>
      </c>
      <c r="BX986" s="34">
        <f t="shared" si="699"/>
        <v>-4.7297271377902031E-2</v>
      </c>
      <c r="BY986" s="34">
        <f t="shared" si="717"/>
        <v>0.73585719375712888</v>
      </c>
      <c r="BZ986" s="34">
        <f t="shared" si="718"/>
        <v>-0.26731654484363837</v>
      </c>
      <c r="CA986" s="19">
        <f t="shared" si="700"/>
        <v>-0.20411051578614711</v>
      </c>
      <c r="CB986" s="16"/>
      <c r="CC986" s="5">
        <f t="shared" si="701"/>
        <v>73443</v>
      </c>
      <c r="CD986" s="6">
        <f t="shared" si="702"/>
        <v>4.5891054227782836E-4</v>
      </c>
      <c r="CE986" s="19">
        <f t="shared" si="719"/>
        <v>1.0837827194622813</v>
      </c>
      <c r="CF986" s="4">
        <f t="shared" si="703"/>
        <v>4.9735931549977502E-4</v>
      </c>
      <c r="CG986" s="3">
        <f>IF('Ponderación por derecho'!$D$20="Error ponderación","",CF986/$CF$1127)</f>
        <v>3.3413427106073151E-4</v>
      </c>
      <c r="CH986" s="39"/>
    </row>
    <row r="987" spans="1:86" ht="18.95" customHeight="1">
      <c r="A987" s="7">
        <v>73449</v>
      </c>
      <c r="B987" s="7" t="s">
        <v>127</v>
      </c>
      <c r="C987" s="7" t="s">
        <v>147</v>
      </c>
      <c r="D987" s="5">
        <v>0</v>
      </c>
      <c r="E987" s="5">
        <v>2801</v>
      </c>
      <c r="F987" s="5">
        <v>33.43092</v>
      </c>
      <c r="G987" s="5">
        <v>33.154960000000003</v>
      </c>
      <c r="H987" s="5">
        <v>59.170659999999998</v>
      </c>
      <c r="I987" s="5">
        <v>6.8505399999999996</v>
      </c>
      <c r="J987" s="5">
        <v>10.88546</v>
      </c>
      <c r="K987" s="85">
        <v>1.7561E-2</v>
      </c>
      <c r="L987" s="85">
        <v>2.7574000000000001E-3</v>
      </c>
      <c r="M987" s="85">
        <v>1.9314E-3</v>
      </c>
      <c r="N987" s="85">
        <v>0</v>
      </c>
      <c r="O987" s="85">
        <v>1.0219000000000001E-3</v>
      </c>
      <c r="P987" s="85">
        <v>2.9903E-3</v>
      </c>
      <c r="Q987" s="85">
        <v>1.1E-4</v>
      </c>
      <c r="R987" s="85">
        <v>0</v>
      </c>
      <c r="S987" s="85">
        <v>0</v>
      </c>
      <c r="T987" s="5">
        <v>0.93193309999999996</v>
      </c>
      <c r="U987" s="5">
        <v>0.2714897</v>
      </c>
      <c r="V987" s="5">
        <v>0.7919098</v>
      </c>
      <c r="W987" s="5">
        <v>0.60015560000000001</v>
      </c>
      <c r="X987" s="5">
        <v>0.77129519999999996</v>
      </c>
      <c r="Y987" s="5">
        <v>0.88059120000000002</v>
      </c>
      <c r="Z987" s="5">
        <v>0.21271399999999999</v>
      </c>
      <c r="AA987" s="5">
        <v>3.5701999999999999E-4</v>
      </c>
      <c r="AB987" s="5">
        <v>7.1403000000000005E-4</v>
      </c>
      <c r="AC987" s="5">
        <v>0.48170000000000002</v>
      </c>
      <c r="AD987" s="40">
        <v>278844.34130667622</v>
      </c>
      <c r="AE987" s="19">
        <v>0.84811320000000001</v>
      </c>
      <c r="AF987" s="5">
        <v>0</v>
      </c>
      <c r="AG987" s="5">
        <v>0</v>
      </c>
      <c r="AH987" s="32">
        <v>1</v>
      </c>
      <c r="AI987" s="32">
        <v>0</v>
      </c>
      <c r="AJ987" s="32">
        <v>0</v>
      </c>
      <c r="AK987" s="16"/>
      <c r="AL987" s="34">
        <f t="shared" si="675"/>
        <v>-2.1990995616599256</v>
      </c>
      <c r="AM987" s="34">
        <f t="shared" si="676"/>
        <v>-2.3167927435633118</v>
      </c>
      <c r="AN987" s="34">
        <f t="shared" si="677"/>
        <v>-1.8320465774402266</v>
      </c>
      <c r="AO987" s="34">
        <f t="shared" si="678"/>
        <v>-1.1469350260690392</v>
      </c>
      <c r="AP987" s="34">
        <f t="shared" si="679"/>
        <v>-1.0545786084211162</v>
      </c>
      <c r="AQ987" s="34">
        <f t="shared" si="680"/>
        <v>0.10386312948978917</v>
      </c>
      <c r="AR987" s="34">
        <f t="shared" si="681"/>
        <v>-0.51261472327962332</v>
      </c>
      <c r="AS987" s="34">
        <f t="shared" si="682"/>
        <v>-0.92986140822894747</v>
      </c>
      <c r="AT987" s="34">
        <f t="shared" si="683"/>
        <v>-0.15074875333706975</v>
      </c>
      <c r="AU987" s="34">
        <f t="shared" si="684"/>
        <v>-0.40396805212616554</v>
      </c>
      <c r="AV987" s="34">
        <f t="shared" si="685"/>
        <v>-0.57639730793954891</v>
      </c>
      <c r="AW987" s="34">
        <f t="shared" si="686"/>
        <v>-0.4085693471564189</v>
      </c>
      <c r="AX987" s="34">
        <f t="shared" si="687"/>
        <v>-0.20200785050292994</v>
      </c>
      <c r="AY987" s="34">
        <f t="shared" si="688"/>
        <v>-0.21011422768154267</v>
      </c>
      <c r="AZ987" s="34">
        <f t="shared" si="689"/>
        <v>-0.17473282694562894</v>
      </c>
      <c r="BA987" s="34">
        <f t="shared" si="690"/>
        <v>0.62680883348387639</v>
      </c>
      <c r="BB987" s="34">
        <f t="shared" si="691"/>
        <v>-0.20808507847844082</v>
      </c>
      <c r="BC987" s="34">
        <f t="shared" si="692"/>
        <v>-0.35925680468711579</v>
      </c>
      <c r="BD987" s="34">
        <f t="shared" si="693"/>
        <v>-0.42858738741191965</v>
      </c>
      <c r="BE987" s="34">
        <f t="shared" si="694"/>
        <v>0.28751430884983281</v>
      </c>
      <c r="BF987" s="34">
        <f t="shared" si="695"/>
        <v>1.1119672357391193</v>
      </c>
      <c r="BG987" s="34">
        <f t="shared" si="696"/>
        <v>-0.23022639454221744</v>
      </c>
      <c r="BH987" s="34">
        <f t="shared" si="697"/>
        <v>-9.7265630175242673E-2</v>
      </c>
      <c r="BI987" s="19">
        <f t="shared" si="704"/>
        <v>-0.3671248714888537</v>
      </c>
      <c r="BJ987" s="19">
        <f t="shared" si="705"/>
        <v>-1.0124975151071254</v>
      </c>
      <c r="BK987" s="19">
        <f t="shared" si="706"/>
        <v>-1.1627392581919962</v>
      </c>
      <c r="BL987" s="19">
        <f t="shared" si="707"/>
        <v>-1.1749241574984977</v>
      </c>
      <c r="BM987" s="19">
        <f t="shared" si="708"/>
        <v>-0.62904468265306712</v>
      </c>
      <c r="BN987" s="19">
        <f t="shared" si="709"/>
        <v>-0.82932752024988066</v>
      </c>
      <c r="BO987" s="19">
        <f t="shared" si="710"/>
        <v>-0.57674573339036239</v>
      </c>
      <c r="BP987" s="19">
        <f t="shared" si="711"/>
        <v>-1.2005537060814278</v>
      </c>
      <c r="BQ987" s="19">
        <f t="shared" si="712"/>
        <v>-0.43241551786744975</v>
      </c>
      <c r="BR987" s="19">
        <f t="shared" si="713"/>
        <v>-0.87981339462789532</v>
      </c>
      <c r="BS987" s="19">
        <f t="shared" si="714"/>
        <v>-0.83549313983890372</v>
      </c>
      <c r="BT987" s="19">
        <f>IF(AND('[1]Ponderación por derecho'!$B$13&lt;&gt;1,'[1]Ponderación por derecho'!$B$13&lt;&gt;0),"Error ponderación",IFERROR(IF(SUM($BI$1126:$BS$1126)=0,0,SUMPRODUCT($BI$1126:$BS$1126,BI987:BS987)),""))</f>
        <v>-0.73967062579157039</v>
      </c>
      <c r="BU987" s="34">
        <f t="shared" si="715"/>
        <v>-0.74214867774523807</v>
      </c>
      <c r="BV987" s="16">
        <f t="shared" si="716"/>
        <v>0</v>
      </c>
      <c r="BW987" s="34">
        <f t="shared" si="698"/>
        <v>-0.44390866033852994</v>
      </c>
      <c r="BX987" s="34">
        <f t="shared" si="699"/>
        <v>-3.3851065464586799E-2</v>
      </c>
      <c r="BY987" s="34">
        <f t="shared" si="717"/>
        <v>0.73585719375712888</v>
      </c>
      <c r="BZ987" s="34">
        <f t="shared" si="718"/>
        <v>-8.6032489318004043E-2</v>
      </c>
      <c r="CA987" s="19">
        <f t="shared" si="700"/>
        <v>-6.6319561188565024E-2</v>
      </c>
      <c r="CB987" s="16"/>
      <c r="CC987" s="5">
        <f t="shared" si="701"/>
        <v>73449</v>
      </c>
      <c r="CD987" s="6">
        <f t="shared" si="702"/>
        <v>4.0962665038884549E-4</v>
      </c>
      <c r="CE987" s="19">
        <f t="shared" si="719"/>
        <v>0.40591974074835946</v>
      </c>
      <c r="CF987" s="4">
        <f t="shared" si="703"/>
        <v>1.6627554372945904E-4</v>
      </c>
      <c r="CG987" s="3">
        <f>IF('Ponderación por derecho'!$D$20="Error ponderación","",CF987/$CF$1127)</f>
        <v>1.1170667939222446E-4</v>
      </c>
      <c r="CH987" s="39"/>
    </row>
    <row r="988" spans="1:86" ht="18.95" customHeight="1">
      <c r="A988" s="7">
        <v>73461</v>
      </c>
      <c r="B988" s="7" t="s">
        <v>127</v>
      </c>
      <c r="C988" s="7" t="s">
        <v>146</v>
      </c>
      <c r="D988" s="5">
        <v>0</v>
      </c>
      <c r="E988" s="5">
        <v>588</v>
      </c>
      <c r="F988" s="5">
        <v>83.444779999999994</v>
      </c>
      <c r="G988" s="5">
        <v>63.037860000000002</v>
      </c>
      <c r="H988" s="5">
        <v>78.39931</v>
      </c>
      <c r="I988" s="5">
        <v>29.21687</v>
      </c>
      <c r="J988" s="5">
        <v>25.370049999999999</v>
      </c>
      <c r="K988" s="85"/>
      <c r="L988" s="85">
        <v>0</v>
      </c>
      <c r="M988" s="85"/>
      <c r="N988" s="85"/>
      <c r="O988" s="85">
        <v>9.276E-4</v>
      </c>
      <c r="P988" s="85">
        <v>4.0556000000000004E-3</v>
      </c>
      <c r="Q988" s="85">
        <v>0</v>
      </c>
      <c r="R988" s="85">
        <v>2.7612000000000001E-3</v>
      </c>
      <c r="S988" s="85">
        <v>1.1463999999999999E-3</v>
      </c>
      <c r="T988" s="5">
        <v>0.97300949999999997</v>
      </c>
      <c r="U988" s="5">
        <v>0.34682859999999999</v>
      </c>
      <c r="V988" s="5">
        <v>0.76788129999999999</v>
      </c>
      <c r="W988" s="5">
        <v>0.66396759999999999</v>
      </c>
      <c r="X988" s="5">
        <v>0.84750340000000002</v>
      </c>
      <c r="Y988" s="5">
        <v>0.8785425</v>
      </c>
      <c r="Z988" s="5">
        <v>0.14285709999999999</v>
      </c>
      <c r="AA988" s="5">
        <v>0</v>
      </c>
      <c r="AB988" s="5">
        <v>3.40136E-3</v>
      </c>
      <c r="AC988" s="5">
        <v>0.39860000000000001</v>
      </c>
      <c r="AD988" s="40">
        <v>939540.81632653065</v>
      </c>
      <c r="AE988" s="19">
        <v>0.49433959999999999</v>
      </c>
      <c r="AF988" s="5">
        <v>0</v>
      </c>
      <c r="AG988" s="5">
        <v>0</v>
      </c>
      <c r="AH988" s="32">
        <v>0</v>
      </c>
      <c r="AI988" s="32">
        <v>0</v>
      </c>
      <c r="AJ988" s="32">
        <v>0</v>
      </c>
      <c r="AK988" s="16"/>
      <c r="AL988" s="34">
        <f t="shared" si="675"/>
        <v>0.85389139889511589</v>
      </c>
      <c r="AM988" s="34">
        <f t="shared" si="676"/>
        <v>0.68497203607254609</v>
      </c>
      <c r="AN988" s="34">
        <f t="shared" si="677"/>
        <v>0.48007779406686352</v>
      </c>
      <c r="AO988" s="34">
        <f t="shared" si="678"/>
        <v>0.84938250539957494</v>
      </c>
      <c r="AP988" s="34">
        <f t="shared" si="679"/>
        <v>3.944043739974324E-2</v>
      </c>
      <c r="AQ988" s="34" t="str">
        <f t="shared" si="680"/>
        <v/>
      </c>
      <c r="AR988" s="34">
        <f t="shared" si="681"/>
        <v>-0.60911705809610017</v>
      </c>
      <c r="AS988" s="34" t="str">
        <f t="shared" si="682"/>
        <v/>
      </c>
      <c r="AT988" s="34" t="str">
        <f t="shared" si="683"/>
        <v/>
      </c>
      <c r="AU988" s="34">
        <f t="shared" si="684"/>
        <v>-0.40636368273073042</v>
      </c>
      <c r="AV988" s="34">
        <f t="shared" si="685"/>
        <v>-0.5506045490616448</v>
      </c>
      <c r="AW988" s="34">
        <f t="shared" si="686"/>
        <v>-0.41165100414070804</v>
      </c>
      <c r="AX988" s="34">
        <f t="shared" si="687"/>
        <v>-0.1138275247530364</v>
      </c>
      <c r="AY988" s="34">
        <f t="shared" si="688"/>
        <v>-0.16560416025220359</v>
      </c>
      <c r="AZ988" s="34">
        <f t="shared" si="689"/>
        <v>0.53886122121316482</v>
      </c>
      <c r="BA988" s="34">
        <f t="shared" si="690"/>
        <v>1.3429398398630283</v>
      </c>
      <c r="BB988" s="34">
        <f t="shared" si="691"/>
        <v>-0.79748091927710363</v>
      </c>
      <c r="BC988" s="34">
        <f t="shared" si="692"/>
        <v>0.35334817791088996</v>
      </c>
      <c r="BD988" s="34">
        <f t="shared" si="693"/>
        <v>0.48471892187052584</v>
      </c>
      <c r="BE988" s="34">
        <f t="shared" si="694"/>
        <v>0.25618947997802477</v>
      </c>
      <c r="BF988" s="34">
        <f t="shared" si="695"/>
        <v>0.41307410416958484</v>
      </c>
      <c r="BG988" s="34">
        <f t="shared" si="696"/>
        <v>-0.258133953880894</v>
      </c>
      <c r="BH988" s="34">
        <f t="shared" si="697"/>
        <v>-3.0278290966479153E-2</v>
      </c>
      <c r="BI988" s="19">
        <f t="shared" si="704"/>
        <v>0.9115088169649459</v>
      </c>
      <c r="BJ988" s="19">
        <f t="shared" si="705"/>
        <v>-0.24054198043355257</v>
      </c>
      <c r="BK988" s="19">
        <f t="shared" si="706"/>
        <v>0.6036197884030029</v>
      </c>
      <c r="BL988" s="19">
        <f t="shared" si="707"/>
        <v>0.85389139889511589</v>
      </c>
      <c r="BM988" s="19">
        <f t="shared" si="708"/>
        <v>3.9265225513179569E-2</v>
      </c>
      <c r="BN988" s="19">
        <f t="shared" si="709"/>
        <v>0.18649210993716528</v>
      </c>
      <c r="BO988" s="19">
        <f t="shared" si="710"/>
        <v>0.3255309074906772</v>
      </c>
      <c r="BP988" s="19">
        <f t="shared" si="711"/>
        <v>0.37003193707103976</v>
      </c>
      <c r="BQ988" s="19">
        <f t="shared" si="712"/>
        <v>0.36712044760416568</v>
      </c>
      <c r="BR988" s="19">
        <f t="shared" si="713"/>
        <v>0.1433844282540061</v>
      </c>
      <c r="BS988" s="19">
        <f t="shared" si="714"/>
        <v>0.21933631589214439</v>
      </c>
      <c r="BT988" s="19">
        <f>IF(AND('[1]Ponderación por derecho'!$B$13&lt;&gt;1,'[1]Ponderación por derecho'!$B$13&lt;&gt;0),"Error ponderación",IFERROR(IF(SUM($BI$1126:$BS$1126)=0,0,SUMPRODUCT($BI$1126:$BS$1126,BI988:BS988)),""))</f>
        <v>0.17060469063977768</v>
      </c>
      <c r="BU988" s="34">
        <f t="shared" si="715"/>
        <v>0.1775358925349704</v>
      </c>
      <c r="BV988" s="16">
        <f t="shared" si="716"/>
        <v>0</v>
      </c>
      <c r="BW988" s="34">
        <f t="shared" si="698"/>
        <v>-1.6468046279732613</v>
      </c>
      <c r="BX988" s="34">
        <f t="shared" si="699"/>
        <v>3.3473017532431289E-3</v>
      </c>
      <c r="BY988" s="34">
        <f t="shared" si="717"/>
        <v>-0.72556152157895015</v>
      </c>
      <c r="BZ988" s="34">
        <f t="shared" si="718"/>
        <v>0.78967294926632281</v>
      </c>
      <c r="CA988" s="19">
        <f t="shared" si="700"/>
        <v>0.59928938041946445</v>
      </c>
      <c r="CB988" s="16"/>
      <c r="CC988" s="5">
        <f t="shared" si="701"/>
        <v>73461</v>
      </c>
      <c r="CD988" s="6">
        <f t="shared" si="702"/>
        <v>8.5990885551103592E-5</v>
      </c>
      <c r="CE988" s="19">
        <f t="shared" si="719"/>
        <v>1.7853229994409856</v>
      </c>
      <c r="CF988" s="4">
        <f t="shared" si="703"/>
        <v>1.5352150571668277E-4</v>
      </c>
      <c r="CG988" s="3">
        <f>IF('Ponderación por derecho'!$D$20="Error ponderación","",CF988/$CF$1127)</f>
        <v>1.0313830425241714E-4</v>
      </c>
      <c r="CH988" s="39"/>
    </row>
    <row r="989" spans="1:86" ht="18.95" customHeight="1">
      <c r="A989" s="7">
        <v>73483</v>
      </c>
      <c r="B989" s="7" t="s">
        <v>127</v>
      </c>
      <c r="C989" s="7" t="s">
        <v>145</v>
      </c>
      <c r="D989" s="5">
        <v>0</v>
      </c>
      <c r="E989" s="5">
        <v>4086</v>
      </c>
      <c r="F989" s="5">
        <v>73.713329999999999</v>
      </c>
      <c r="G989" s="5">
        <v>58.090040000000002</v>
      </c>
      <c r="H989" s="5">
        <v>80.07978</v>
      </c>
      <c r="I989" s="5">
        <v>21.395569999999999</v>
      </c>
      <c r="J989" s="5">
        <v>20.196680000000001</v>
      </c>
      <c r="K989" s="85">
        <v>1.33759E-2</v>
      </c>
      <c r="L989" s="85">
        <v>7.5594E-3</v>
      </c>
      <c r="M989" s="85">
        <v>4.0739499999999998E-2</v>
      </c>
      <c r="N989" s="85">
        <v>0</v>
      </c>
      <c r="O989" s="85">
        <v>3.4646999999999998E-3</v>
      </c>
      <c r="P989" s="85">
        <v>1.29689E-2</v>
      </c>
      <c r="Q989" s="85">
        <v>8.4994000000000007E-3</v>
      </c>
      <c r="R989" s="85">
        <v>1.4073E-3</v>
      </c>
      <c r="S989" s="85">
        <v>6.7540000000000005E-4</v>
      </c>
      <c r="T989" s="5">
        <v>0.922956</v>
      </c>
      <c r="U989" s="5">
        <v>0.1582809</v>
      </c>
      <c r="V989" s="5">
        <v>0.78459120000000004</v>
      </c>
      <c r="W989" s="5">
        <v>0.68448640000000005</v>
      </c>
      <c r="X989" s="5">
        <v>0.79559749999999996</v>
      </c>
      <c r="Y989" s="5">
        <v>0.90172960000000002</v>
      </c>
      <c r="Z989" s="5">
        <v>5.4754999999999998E-2</v>
      </c>
      <c r="AA989" s="5">
        <v>7.3421000000000001E-4</v>
      </c>
      <c r="AB989" s="5">
        <v>4.6500200000000004E-3</v>
      </c>
      <c r="AC989" s="5">
        <v>0.52190000000000003</v>
      </c>
      <c r="AD989" s="40">
        <v>8565.8345570239835</v>
      </c>
      <c r="AE989" s="19">
        <v>0.75377360000000004</v>
      </c>
      <c r="AF989" s="5">
        <v>0</v>
      </c>
      <c r="AG989" s="5">
        <v>0</v>
      </c>
      <c r="AH989" s="32">
        <v>0</v>
      </c>
      <c r="AI989" s="32">
        <v>0</v>
      </c>
      <c r="AJ989" s="32">
        <v>1</v>
      </c>
      <c r="AK989" s="16"/>
      <c r="AL989" s="34">
        <f t="shared" si="675"/>
        <v>0.25985548798775243</v>
      </c>
      <c r="AM989" s="34">
        <f t="shared" si="676"/>
        <v>0.18795896799756368</v>
      </c>
      <c r="AN989" s="34">
        <f t="shared" si="677"/>
        <v>0.68214375515027381</v>
      </c>
      <c r="AO989" s="34">
        <f t="shared" si="678"/>
        <v>0.15128861566104959</v>
      </c>
      <c r="AP989" s="34">
        <f t="shared" si="679"/>
        <v>-0.3513034712009323</v>
      </c>
      <c r="AQ989" s="34">
        <f t="shared" si="680"/>
        <v>-1.4525102145400015E-2</v>
      </c>
      <c r="AR989" s="34">
        <f t="shared" si="681"/>
        <v>-0.34455633066748087</v>
      </c>
      <c r="AS989" s="34">
        <f t="shared" si="682"/>
        <v>-0.32604070547161274</v>
      </c>
      <c r="AT989" s="34">
        <f t="shared" si="683"/>
        <v>-0.15074875333706975</v>
      </c>
      <c r="AU989" s="34">
        <f t="shared" si="684"/>
        <v>-0.34191029559561326</v>
      </c>
      <c r="AV989" s="34">
        <f t="shared" si="685"/>
        <v>-0.33479811171402185</v>
      </c>
      <c r="AW989" s="34">
        <f t="shared" si="686"/>
        <v>-0.17353977348373592</v>
      </c>
      <c r="AX989" s="34">
        <f t="shared" si="687"/>
        <v>-0.15706500955413041</v>
      </c>
      <c r="AY989" s="34">
        <f t="shared" si="688"/>
        <v>-0.18389118202402727</v>
      </c>
      <c r="AZ989" s="34">
        <f t="shared" si="689"/>
        <v>-0.33068624861175056</v>
      </c>
      <c r="BA989" s="34">
        <f t="shared" si="690"/>
        <v>-0.44929304582384039</v>
      </c>
      <c r="BB989" s="34">
        <f t="shared" si="691"/>
        <v>-0.38760325066850948</v>
      </c>
      <c r="BC989" s="34">
        <f t="shared" si="692"/>
        <v>0.58248688406227223</v>
      </c>
      <c r="BD989" s="34">
        <f t="shared" si="693"/>
        <v>-0.13733993739899772</v>
      </c>
      <c r="BE989" s="34">
        <f t="shared" si="694"/>
        <v>0.61072256902644306</v>
      </c>
      <c r="BF989" s="34">
        <f t="shared" si="695"/>
        <v>-0.46835568396662314</v>
      </c>
      <c r="BG989" s="34">
        <f t="shared" si="696"/>
        <v>-0.20074218551483691</v>
      </c>
      <c r="BH989" s="34">
        <f t="shared" si="697"/>
        <v>8.4717965916588723E-4</v>
      </c>
      <c r="BI989" s="19">
        <f t="shared" si="704"/>
        <v>7.2775202393677796E-2</v>
      </c>
      <c r="BJ989" s="19">
        <f t="shared" si="705"/>
        <v>-0.18140020444614224</v>
      </c>
      <c r="BK989" s="19">
        <f t="shared" si="706"/>
        <v>0.17210055552613732</v>
      </c>
      <c r="BL989" s="19">
        <f t="shared" si="707"/>
        <v>5.4553367325341343E-2</v>
      </c>
      <c r="BM989" s="19">
        <f t="shared" si="708"/>
        <v>-0.27685123473184775</v>
      </c>
      <c r="BN989" s="19">
        <f t="shared" si="709"/>
        <v>0.17859331510005791</v>
      </c>
      <c r="BO989" s="19">
        <f t="shared" si="710"/>
        <v>-0.11764580214481229</v>
      </c>
      <c r="BP989" s="19">
        <f t="shared" si="711"/>
        <v>5.1395239216811009E-2</v>
      </c>
      <c r="BQ989" s="19">
        <f t="shared" si="712"/>
        <v>-0.13079712600096599</v>
      </c>
      <c r="BR989" s="19">
        <f t="shared" si="713"/>
        <v>-4.1592626517037247E-2</v>
      </c>
      <c r="BS989" s="19">
        <f t="shared" si="714"/>
        <v>2.5603828540963686E-2</v>
      </c>
      <c r="BT989" s="19">
        <f>IF(AND('[1]Ponderación por derecho'!$B$13&lt;&gt;1,'[1]Ponderación por derecho'!$B$13&lt;&gt;0),"Error ponderación",IFERROR(IF(SUM($BI$1126:$BS$1126)=0,0,SUMPRODUCT($BI$1126:$BS$1126,BI989:BS989)),""))</f>
        <v>-4.1524947431617221E-2</v>
      </c>
      <c r="BU989" s="34">
        <f t="shared" si="715"/>
        <v>-3.6786468526327928E-2</v>
      </c>
      <c r="BV989" s="16">
        <f t="shared" si="716"/>
        <v>0</v>
      </c>
      <c r="BW989" s="34">
        <f t="shared" si="698"/>
        <v>0.1379976922356724</v>
      </c>
      <c r="BX989" s="34">
        <f t="shared" si="699"/>
        <v>-4.9068218159185578E-2</v>
      </c>
      <c r="BY989" s="34">
        <f t="shared" si="717"/>
        <v>0.3461456464926651</v>
      </c>
      <c r="BZ989" s="34">
        <f t="shared" si="718"/>
        <v>-0.14502504018971732</v>
      </c>
      <c r="CA989" s="19">
        <f t="shared" si="700"/>
        <v>-0.11115880463549009</v>
      </c>
      <c r="CB989" s="16"/>
      <c r="CC989" s="5">
        <f t="shared" si="701"/>
        <v>73483</v>
      </c>
      <c r="CD989" s="6">
        <f t="shared" si="702"/>
        <v>5.9754890877858726E-4</v>
      </c>
      <c r="CE989" s="19">
        <f t="shared" si="719"/>
        <v>1.1312098946818325</v>
      </c>
      <c r="CF989" s="4">
        <f t="shared" si="703"/>
        <v>6.7595323816666962E-4</v>
      </c>
      <c r="CG989" s="3">
        <f>IF('Ponderación por derecho'!$D$20="Error ponderación","",CF989/$CF$1127)</f>
        <v>4.5411664257058307E-4</v>
      </c>
      <c r="CH989" s="39"/>
    </row>
    <row r="990" spans="1:86" ht="18.95" customHeight="1">
      <c r="A990" s="7">
        <v>73504</v>
      </c>
      <c r="B990" s="7" t="s">
        <v>127</v>
      </c>
      <c r="C990" s="7" t="s">
        <v>144</v>
      </c>
      <c r="D990" s="5">
        <v>0</v>
      </c>
      <c r="E990" s="5">
        <v>2651</v>
      </c>
      <c r="F990" s="5">
        <v>81.920640000000006</v>
      </c>
      <c r="G990" s="5">
        <v>62.822139999999997</v>
      </c>
      <c r="H990" s="5">
        <v>83.629069999999999</v>
      </c>
      <c r="I990" s="5">
        <v>19.10294</v>
      </c>
      <c r="J990" s="5">
        <v>32.586959999999998</v>
      </c>
      <c r="K990" s="85">
        <v>1.1135600000000001E-2</v>
      </c>
      <c r="L990" s="85">
        <v>8.9084999999999998E-3</v>
      </c>
      <c r="M990" s="85">
        <v>6.3619000000000002E-3</v>
      </c>
      <c r="N990" s="85">
        <v>0</v>
      </c>
      <c r="O990" s="85">
        <v>4.6711000000000001E-3</v>
      </c>
      <c r="P990" s="85">
        <v>5.3055000000000003E-3</v>
      </c>
      <c r="Q990" s="85">
        <v>4.9182999999999996E-3</v>
      </c>
      <c r="R990" s="85">
        <v>4.3379999999999997E-4</v>
      </c>
      <c r="S990" s="85">
        <v>1.3538000000000001E-3</v>
      </c>
      <c r="T990" s="5">
        <v>0.92549179999999998</v>
      </c>
      <c r="U990" s="5">
        <v>0.18417749999999999</v>
      </c>
      <c r="V990" s="5">
        <v>0.74257010000000001</v>
      </c>
      <c r="W990" s="5">
        <v>0.61699459999999995</v>
      </c>
      <c r="X990" s="5">
        <v>0.78568439999999995</v>
      </c>
      <c r="Y990" s="5">
        <v>0.85977400000000004</v>
      </c>
      <c r="Z990" s="5">
        <v>7.3107099999999994E-2</v>
      </c>
      <c r="AA990" s="5">
        <v>1.735194E-2</v>
      </c>
      <c r="AB990" s="5">
        <v>2.64051E-3</v>
      </c>
      <c r="AC990" s="5">
        <v>0.47139999999999999</v>
      </c>
      <c r="AD990" s="40">
        <v>28006.035458317616</v>
      </c>
      <c r="AE990" s="19">
        <v>0.84811320000000001</v>
      </c>
      <c r="AF990" s="5">
        <v>0</v>
      </c>
      <c r="AG990" s="5">
        <v>0</v>
      </c>
      <c r="AH990" s="32">
        <v>0</v>
      </c>
      <c r="AI990" s="32">
        <v>0</v>
      </c>
      <c r="AJ990" s="32">
        <v>1</v>
      </c>
      <c r="AK990" s="16"/>
      <c r="AL990" s="34">
        <f t="shared" si="675"/>
        <v>0.76085347615489296</v>
      </c>
      <c r="AM990" s="34">
        <f t="shared" si="676"/>
        <v>0.66330276373742925</v>
      </c>
      <c r="AN990" s="34">
        <f t="shared" si="677"/>
        <v>1.1089235816355651</v>
      </c>
      <c r="AO990" s="34">
        <f t="shared" si="678"/>
        <v>-5.3341176628113905E-2</v>
      </c>
      <c r="AP990" s="34">
        <f t="shared" si="679"/>
        <v>0.58453263482990991</v>
      </c>
      <c r="AQ990" s="34">
        <f t="shared" si="680"/>
        <v>-7.7898774299545476E-2</v>
      </c>
      <c r="AR990" s="34">
        <f t="shared" si="681"/>
        <v>-0.29734109171016287</v>
      </c>
      <c r="AS990" s="34">
        <f t="shared" si="682"/>
        <v>-0.8609266336956316</v>
      </c>
      <c r="AT990" s="34">
        <f t="shared" si="683"/>
        <v>-0.15074875333706975</v>
      </c>
      <c r="AU990" s="34">
        <f t="shared" si="684"/>
        <v>-0.31126248264389456</v>
      </c>
      <c r="AV990" s="34">
        <f t="shared" si="685"/>
        <v>-0.52034230432167261</v>
      </c>
      <c r="AW990" s="34">
        <f t="shared" si="686"/>
        <v>-0.27386451736044287</v>
      </c>
      <c r="AX990" s="34">
        <f t="shared" si="687"/>
        <v>-0.18815422696595188</v>
      </c>
      <c r="AY990" s="34">
        <f t="shared" si="688"/>
        <v>-0.15755165852083153</v>
      </c>
      <c r="AZ990" s="34">
        <f t="shared" si="689"/>
        <v>-0.28663341566336531</v>
      </c>
      <c r="BA990" s="34">
        <f t="shared" si="690"/>
        <v>-0.20313391395705782</v>
      </c>
      <c r="BB990" s="34">
        <f t="shared" si="691"/>
        <v>-1.4183401491758945</v>
      </c>
      <c r="BC990" s="34">
        <f t="shared" si="692"/>
        <v>-0.17121136962838424</v>
      </c>
      <c r="BD990" s="34">
        <f t="shared" si="693"/>
        <v>-0.25614207121855798</v>
      </c>
      <c r="BE990" s="34">
        <f t="shared" si="694"/>
        <v>-3.078277104971143E-2</v>
      </c>
      <c r="BF990" s="34">
        <f t="shared" si="695"/>
        <v>-0.28474953139075376</v>
      </c>
      <c r="BG990" s="34">
        <f t="shared" si="696"/>
        <v>1.0982334630457629</v>
      </c>
      <c r="BH990" s="34">
        <f t="shared" si="697"/>
        <v>-4.9244073746036454E-2</v>
      </c>
      <c r="BI990" s="19">
        <f t="shared" si="704"/>
        <v>0.27596363112632066</v>
      </c>
      <c r="BJ990" s="19">
        <f t="shared" si="705"/>
        <v>-0.3507928257162094</v>
      </c>
      <c r="BK990" s="19">
        <f t="shared" si="706"/>
        <v>-9.042817572304096E-2</v>
      </c>
      <c r="BL990" s="19">
        <f t="shared" si="707"/>
        <v>0.30505236140891162</v>
      </c>
      <c r="BM990" s="19">
        <f t="shared" si="708"/>
        <v>5.7093603224857943E-3</v>
      </c>
      <c r="BN990" s="19">
        <f t="shared" si="709"/>
        <v>6.9909466927836297E-2</v>
      </c>
      <c r="BO990" s="19">
        <f t="shared" si="710"/>
        <v>-0.20461303655064067</v>
      </c>
      <c r="BP990" s="19">
        <f t="shared" si="711"/>
        <v>0.28634962459447055</v>
      </c>
      <c r="BQ990" s="19">
        <f t="shared" si="712"/>
        <v>0.10618409541443589</v>
      </c>
      <c r="BR990" s="19">
        <f t="shared" si="713"/>
        <v>0.5671784268932748</v>
      </c>
      <c r="BS990" s="19">
        <f t="shared" si="714"/>
        <v>0.18468591462934167</v>
      </c>
      <c r="BT990" s="19">
        <f>IF(AND('[1]Ponderación por derecho'!$B$13&lt;&gt;1,'[1]Ponderación por derecho'!$B$13&lt;&gt;0),"Error ponderación",IFERROR(IF(SUM($BI$1126:$BS$1126)=0,0,SUMPRODUCT($BI$1126:$BS$1126,BI990:BS990)),""))</f>
        <v>-0.15149224334021133</v>
      </c>
      <c r="BU990" s="34">
        <f t="shared" si="715"/>
        <v>-0.14789046470966222</v>
      </c>
      <c r="BV990" s="16">
        <f t="shared" si="716"/>
        <v>0</v>
      </c>
      <c r="BW990" s="34">
        <f t="shared" si="698"/>
        <v>-0.59300406908266667</v>
      </c>
      <c r="BX990" s="34">
        <f t="shared" si="699"/>
        <v>-4.7973700844115931E-2</v>
      </c>
      <c r="BY990" s="34">
        <f t="shared" si="717"/>
        <v>0.73585719375712888</v>
      </c>
      <c r="BZ990" s="34">
        <f t="shared" si="718"/>
        <v>-3.1626474610115439E-2</v>
      </c>
      <c r="CA990" s="19">
        <f t="shared" si="700"/>
        <v>-2.4966466561939109E-2</v>
      </c>
      <c r="CB990" s="16"/>
      <c r="CC990" s="5">
        <f t="shared" si="701"/>
        <v>73504</v>
      </c>
      <c r="CD990" s="6">
        <f t="shared" si="702"/>
        <v>3.8769019999315582E-4</v>
      </c>
      <c r="CE990" s="19">
        <f t="shared" si="719"/>
        <v>1.1016453847783561</v>
      </c>
      <c r="CF990" s="4">
        <f t="shared" si="703"/>
        <v>4.2709711954625796E-4</v>
      </c>
      <c r="CG990" s="3">
        <f>IF('Ponderación por derecho'!$D$20="Error ponderación","",CF990/$CF$1127)</f>
        <v>2.8693095768866033E-4</v>
      </c>
      <c r="CH990" s="39"/>
    </row>
    <row r="991" spans="1:86" ht="18.95" customHeight="1">
      <c r="A991" s="7">
        <v>73520</v>
      </c>
      <c r="B991" s="7" t="s">
        <v>127</v>
      </c>
      <c r="C991" s="7" t="s">
        <v>143</v>
      </c>
      <c r="D991" s="5">
        <v>0</v>
      </c>
      <c r="E991" s="5">
        <v>1208</v>
      </c>
      <c r="F991" s="5">
        <v>78.178730000000002</v>
      </c>
      <c r="G991" s="5">
        <v>63.137340000000002</v>
      </c>
      <c r="H991" s="5">
        <v>72.16283</v>
      </c>
      <c r="I991" s="5">
        <v>28.556750000000001</v>
      </c>
      <c r="J991" s="5">
        <v>18.322369999999999</v>
      </c>
      <c r="K991" s="85"/>
      <c r="L991" s="85">
        <v>1.2947E-3</v>
      </c>
      <c r="M991" s="85"/>
      <c r="N991" s="85">
        <v>3.4509999999999999E-4</v>
      </c>
      <c r="O991" s="85">
        <v>5.6630000000000005E-4</v>
      </c>
      <c r="P991" s="85">
        <v>7.0753999999999999E-3</v>
      </c>
      <c r="Q991" s="85">
        <v>4.5222999999999999E-3</v>
      </c>
      <c r="R991" s="85">
        <v>1.6972999999999999E-3</v>
      </c>
      <c r="S991" s="85">
        <v>6.6960000000000001E-4</v>
      </c>
      <c r="T991" s="5">
        <v>0.96116509999999999</v>
      </c>
      <c r="U991" s="5">
        <v>0.21182699999999999</v>
      </c>
      <c r="V991" s="5">
        <v>0.80494259999999995</v>
      </c>
      <c r="W991" s="5">
        <v>0.64430710000000002</v>
      </c>
      <c r="X991" s="5">
        <v>0.77758159999999998</v>
      </c>
      <c r="Y991" s="5">
        <v>0.83671669999999998</v>
      </c>
      <c r="Z991" s="5">
        <v>4.5751600000000003E-2</v>
      </c>
      <c r="AA991" s="5">
        <v>0</v>
      </c>
      <c r="AB991" s="5">
        <v>2.48344E-3</v>
      </c>
      <c r="AC991" s="5">
        <v>0.48759999999999998</v>
      </c>
      <c r="AD991" s="40">
        <v>5868.0596026490066</v>
      </c>
      <c r="AE991" s="19">
        <v>0.84811320000000001</v>
      </c>
      <c r="AF991" s="5">
        <v>0</v>
      </c>
      <c r="AG991" s="5">
        <v>0</v>
      </c>
      <c r="AH991" s="32">
        <v>1</v>
      </c>
      <c r="AI991" s="32">
        <v>0</v>
      </c>
      <c r="AJ991" s="32">
        <v>0</v>
      </c>
      <c r="AK991" s="16"/>
      <c r="AL991" s="34">
        <f t="shared" si="675"/>
        <v>0.53243644525164868</v>
      </c>
      <c r="AM991" s="34">
        <f t="shared" si="676"/>
        <v>0.69496489353544877</v>
      </c>
      <c r="AN991" s="34">
        <f t="shared" si="677"/>
        <v>-0.26981974946409348</v>
      </c>
      <c r="AO991" s="34">
        <f t="shared" si="678"/>
        <v>0.79046317760314799</v>
      </c>
      <c r="AP991" s="34">
        <f t="shared" si="679"/>
        <v>-0.49286984192820149</v>
      </c>
      <c r="AQ991" s="34" t="str">
        <f t="shared" si="680"/>
        <v/>
      </c>
      <c r="AR991" s="34">
        <f t="shared" si="681"/>
        <v>-0.56380568764317618</v>
      </c>
      <c r="AS991" s="34" t="str">
        <f t="shared" si="682"/>
        <v/>
      </c>
      <c r="AT991" s="34">
        <f t="shared" si="683"/>
        <v>-0.14283013001942438</v>
      </c>
      <c r="AU991" s="34">
        <f t="shared" si="684"/>
        <v>-0.41554227591661902</v>
      </c>
      <c r="AV991" s="34">
        <f t="shared" si="685"/>
        <v>-0.4774899585617905</v>
      </c>
      <c r="AW991" s="34">
        <f t="shared" si="686"/>
        <v>-0.28495848250388367</v>
      </c>
      <c r="AX991" s="34">
        <f t="shared" si="687"/>
        <v>-0.14780371212277121</v>
      </c>
      <c r="AY991" s="34">
        <f t="shared" si="688"/>
        <v>-0.18411637252567606</v>
      </c>
      <c r="AZ991" s="34">
        <f t="shared" si="689"/>
        <v>0.33309602893701601</v>
      </c>
      <c r="BA991" s="34">
        <f t="shared" si="690"/>
        <v>5.9687341209666921E-2</v>
      </c>
      <c r="BB991" s="34">
        <f t="shared" si="691"/>
        <v>0.11159688726893351</v>
      </c>
      <c r="BC991" s="34">
        <f t="shared" si="692"/>
        <v>0.13379432815899261</v>
      </c>
      <c r="BD991" s="34">
        <f t="shared" si="693"/>
        <v>-0.35324892274967618</v>
      </c>
      <c r="BE991" s="34">
        <f t="shared" si="694"/>
        <v>-0.38333120505465862</v>
      </c>
      <c r="BF991" s="34">
        <f t="shared" si="695"/>
        <v>-0.55843145916954717</v>
      </c>
      <c r="BG991" s="34">
        <f t="shared" si="696"/>
        <v>-0.258133953880894</v>
      </c>
      <c r="BH991" s="34">
        <f t="shared" si="697"/>
        <v>-5.3159373083862656E-2</v>
      </c>
      <c r="BI991" s="19">
        <f t="shared" si="704"/>
        <v>-0.10506620412721328</v>
      </c>
      <c r="BJ991" s="19">
        <f t="shared" si="705"/>
        <v>8.0918697720402041E-2</v>
      </c>
      <c r="BK991" s="19">
        <f t="shared" si="706"/>
        <v>0.33311538670532065</v>
      </c>
      <c r="BL991" s="19">
        <f t="shared" si="707"/>
        <v>0.19480315761611217</v>
      </c>
      <c r="BM991" s="19">
        <f t="shared" si="708"/>
        <v>-0.42055368019816552</v>
      </c>
      <c r="BN991" s="19">
        <f t="shared" si="709"/>
        <v>-0.10946157278826681</v>
      </c>
      <c r="BO991" s="19">
        <f t="shared" si="710"/>
        <v>0.27953357467876011</v>
      </c>
      <c r="BP991" s="19">
        <f t="shared" si="711"/>
        <v>0.19231636656443873</v>
      </c>
      <c r="BQ991" s="19">
        <f t="shared" si="712"/>
        <v>-7.0037128814524841E-2</v>
      </c>
      <c r="BR991" s="19">
        <f t="shared" si="713"/>
        <v>3.0062039615026209E-2</v>
      </c>
      <c r="BS991" s="19">
        <f t="shared" si="714"/>
        <v>9.838689988070333E-2</v>
      </c>
      <c r="BT991" s="19">
        <f>IF(AND('[1]Ponderación por derecho'!$B$13&lt;&gt;1,'[1]Ponderación por derecho'!$B$13&lt;&gt;0),"Error ponderación",IFERROR(IF(SUM($BI$1126:$BS$1126)=0,0,SUMPRODUCT($BI$1126:$BS$1126,BI991:BS991)),""))</f>
        <v>0.12311205504698042</v>
      </c>
      <c r="BU991" s="34">
        <f t="shared" si="715"/>
        <v>0.12955233924268419</v>
      </c>
      <c r="BV991" s="16">
        <f t="shared" si="716"/>
        <v>0</v>
      </c>
      <c r="BW991" s="34">
        <f t="shared" si="698"/>
        <v>-0.35850449416470481</v>
      </c>
      <c r="BX991" s="34">
        <f t="shared" si="699"/>
        <v>-4.9220107607999254E-2</v>
      </c>
      <c r="BY991" s="34">
        <f t="shared" si="717"/>
        <v>0.73585719375712888</v>
      </c>
      <c r="BZ991" s="34">
        <f t="shared" si="718"/>
        <v>-0.10937753066147493</v>
      </c>
      <c r="CA991" s="19">
        <f t="shared" si="700"/>
        <v>-8.4063733573223609E-2</v>
      </c>
      <c r="CB991" s="16"/>
      <c r="CC991" s="5">
        <f t="shared" si="701"/>
        <v>73520</v>
      </c>
      <c r="CD991" s="6">
        <f t="shared" si="702"/>
        <v>1.7666154718662099E-4</v>
      </c>
      <c r="CE991" s="19">
        <f t="shared" si="719"/>
        <v>1.3417538106769002</v>
      </c>
      <c r="CF991" s="4">
        <f t="shared" si="703"/>
        <v>2.3703630413772573E-4</v>
      </c>
      <c r="CG991" s="3">
        <f>IF('Ponderación por derecho'!$D$20="Error ponderación","",CF991/$CF$1127)</f>
        <v>1.5924493666797453E-4</v>
      </c>
      <c r="CH991" s="39"/>
    </row>
    <row r="992" spans="1:86" ht="18.95" customHeight="1">
      <c r="A992" s="7">
        <v>73547</v>
      </c>
      <c r="B992" s="7" t="s">
        <v>127</v>
      </c>
      <c r="C992" s="7" t="s">
        <v>142</v>
      </c>
      <c r="D992" s="5">
        <v>0</v>
      </c>
      <c r="E992" s="5">
        <v>270</v>
      </c>
      <c r="F992" s="5">
        <v>61.853450000000002</v>
      </c>
      <c r="G992" s="5">
        <v>60.216889999999999</v>
      </c>
      <c r="H992" s="5">
        <v>70.917429999999996</v>
      </c>
      <c r="I992" s="5">
        <v>10.17548</v>
      </c>
      <c r="J992" s="5">
        <v>12.96862</v>
      </c>
      <c r="K992" s="85">
        <v>0</v>
      </c>
      <c r="L992" s="85">
        <v>2.0007899999999999E-2</v>
      </c>
      <c r="M992" s="85">
        <v>3.4846200000000001E-2</v>
      </c>
      <c r="N992" s="85">
        <v>0</v>
      </c>
      <c r="O992" s="85">
        <v>4.5529000000000003E-3</v>
      </c>
      <c r="P992" s="85">
        <v>4.9489600000000002E-2</v>
      </c>
      <c r="Q992" s="85">
        <v>1.22519E-2</v>
      </c>
      <c r="R992" s="85">
        <v>4.2595999999999997E-3</v>
      </c>
      <c r="S992" s="85">
        <v>3.22321E-2</v>
      </c>
      <c r="T992" s="5">
        <v>0.98253270000000004</v>
      </c>
      <c r="U992" s="5">
        <v>0.18777289999999999</v>
      </c>
      <c r="V992" s="5">
        <v>0.76855899999999999</v>
      </c>
      <c r="W992" s="5">
        <v>0.68558960000000002</v>
      </c>
      <c r="X992" s="5">
        <v>0.81222709999999998</v>
      </c>
      <c r="Y992" s="5">
        <v>0.82096069999999999</v>
      </c>
      <c r="Z992" s="5">
        <v>0.1</v>
      </c>
      <c r="AA992" s="5">
        <v>0</v>
      </c>
      <c r="AB992" s="5">
        <v>0</v>
      </c>
      <c r="AC992" s="5">
        <v>0.30349999999999999</v>
      </c>
      <c r="AD992" s="40">
        <v>0</v>
      </c>
      <c r="AE992" s="19">
        <v>0</v>
      </c>
      <c r="AF992" s="5">
        <v>0</v>
      </c>
      <c r="AG992" s="5">
        <v>0</v>
      </c>
      <c r="AH992" s="32">
        <v>1</v>
      </c>
      <c r="AI992" s="32">
        <v>0</v>
      </c>
      <c r="AJ992" s="32">
        <v>0</v>
      </c>
      <c r="AK992" s="16"/>
      <c r="AL992" s="34">
        <f t="shared" si="675"/>
        <v>-0.46410595856461362</v>
      </c>
      <c r="AM992" s="34">
        <f t="shared" si="676"/>
        <v>0.40160300594463433</v>
      </c>
      <c r="AN992" s="34">
        <f t="shared" si="677"/>
        <v>-0.41957127608062339</v>
      </c>
      <c r="AO992" s="34">
        <f t="shared" si="678"/>
        <v>-0.85016590869121023</v>
      </c>
      <c r="AP992" s="34">
        <f t="shared" si="679"/>
        <v>-0.89723782656314299</v>
      </c>
      <c r="AQ992" s="34">
        <f t="shared" si="680"/>
        <v>-0.3929029539360685</v>
      </c>
      <c r="AR992" s="34">
        <f t="shared" si="681"/>
        <v>9.1111078835279344E-2</v>
      </c>
      <c r="AS992" s="34">
        <f t="shared" si="682"/>
        <v>-0.41773539156961287</v>
      </c>
      <c r="AT992" s="34">
        <f t="shared" si="683"/>
        <v>-0.15074875333706975</v>
      </c>
      <c r="AU992" s="34">
        <f t="shared" si="684"/>
        <v>-0.31426527731472775</v>
      </c>
      <c r="AV992" s="34">
        <f t="shared" si="685"/>
        <v>0.54943131582026228</v>
      </c>
      <c r="AW992" s="34">
        <f t="shared" si="686"/>
        <v>-6.8413247724236723E-2</v>
      </c>
      <c r="AX992" s="34">
        <f t="shared" si="687"/>
        <v>-6.5975358990454758E-2</v>
      </c>
      <c r="AY992" s="34">
        <f t="shared" si="688"/>
        <v>1.041327628903594</v>
      </c>
      <c r="AZ992" s="34">
        <f t="shared" si="689"/>
        <v>0.70430168920514724</v>
      </c>
      <c r="BA992" s="34">
        <f t="shared" si="690"/>
        <v>-0.16895797801512608</v>
      </c>
      <c r="BB992" s="34">
        <f t="shared" si="691"/>
        <v>-0.78085759442081815</v>
      </c>
      <c r="BC992" s="34">
        <f t="shared" si="692"/>
        <v>0.59480660162013133</v>
      </c>
      <c r="BD992" s="34">
        <f t="shared" si="693"/>
        <v>6.1955133221268409E-2</v>
      </c>
      <c r="BE992" s="34">
        <f t="shared" si="694"/>
        <v>-0.62424202835929232</v>
      </c>
      <c r="BF992" s="34">
        <f t="shared" si="695"/>
        <v>-1.5695750046515196E-2</v>
      </c>
      <c r="BG992" s="34">
        <f t="shared" si="696"/>
        <v>-0.258133953880894</v>
      </c>
      <c r="BH992" s="34">
        <f t="shared" si="697"/>
        <v>-0.11506432621005545</v>
      </c>
      <c r="BI992" s="19">
        <f t="shared" si="704"/>
        <v>-0.3271440693439393</v>
      </c>
      <c r="BJ992" s="19">
        <f t="shared" si="705"/>
        <v>-9.6047836546968149E-2</v>
      </c>
      <c r="BK992" s="19">
        <f t="shared" si="706"/>
        <v>-9.5678249504698387E-2</v>
      </c>
      <c r="BL992" s="19">
        <f t="shared" si="707"/>
        <v>-0.3074273559508417</v>
      </c>
      <c r="BM992" s="19">
        <f t="shared" si="708"/>
        <v>-0.3831826568855341</v>
      </c>
      <c r="BN992" s="19">
        <f t="shared" si="709"/>
        <v>-0.17963889036788125</v>
      </c>
      <c r="BO992" s="19">
        <f t="shared" si="710"/>
        <v>-7.1425822403433245E-2</v>
      </c>
      <c r="BP992" s="19">
        <f t="shared" si="711"/>
        <v>-0.26504065877753419</v>
      </c>
      <c r="BQ992" s="19">
        <f t="shared" si="712"/>
        <v>0.18717530676415503</v>
      </c>
      <c r="BR992" s="19">
        <f t="shared" si="713"/>
        <v>0.10636257215269544</v>
      </c>
      <c r="BS992" s="19">
        <f t="shared" si="714"/>
        <v>0.15405244804297494</v>
      </c>
      <c r="BT992" s="19">
        <f>IF(AND('[1]Ponderación por derecho'!$B$13&lt;&gt;1,'[1]Ponderación por derecho'!$B$13&lt;&gt;0),"Error ponderación",IFERROR(IF(SUM($BI$1126:$BS$1126)=0,0,SUMPRODUCT($BI$1126:$BS$1126,BI992:BS992)),""))</f>
        <v>-0.10881414562147462</v>
      </c>
      <c r="BU992" s="34">
        <f t="shared" si="715"/>
        <v>-0.10477121578318278</v>
      </c>
      <c r="BV992" s="16">
        <f t="shared" si="716"/>
        <v>0</v>
      </c>
      <c r="BW992" s="34">
        <f t="shared" si="698"/>
        <v>-3.0234039844361127</v>
      </c>
      <c r="BX992" s="34">
        <f t="shared" si="699"/>
        <v>-4.9550489627895586E-2</v>
      </c>
      <c r="BY992" s="34">
        <f t="shared" si="717"/>
        <v>-2.7676504258153067</v>
      </c>
      <c r="BZ992" s="34">
        <f t="shared" si="718"/>
        <v>1.9468682999597717</v>
      </c>
      <c r="CA992" s="19">
        <f t="shared" si="700"/>
        <v>0.9</v>
      </c>
      <c r="CB992" s="16"/>
      <c r="CC992" s="5">
        <f t="shared" si="701"/>
        <v>73547</v>
      </c>
      <c r="CD992" s="6">
        <f t="shared" si="702"/>
        <v>3.9485610712241444E-5</v>
      </c>
      <c r="CE992" s="19">
        <f t="shared" si="719"/>
        <v>2.1311259963359541</v>
      </c>
      <c r="CF992" s="4">
        <f t="shared" si="703"/>
        <v>8.4148811470059165E-5</v>
      </c>
      <c r="CG992" s="3">
        <f>IF('Ponderación por derecho'!$D$20="Error ponderación","",CF992/$CF$1127)</f>
        <v>5.6532572940594416E-5</v>
      </c>
      <c r="CH992" s="39"/>
    </row>
    <row r="993" spans="1:86" ht="18.95" customHeight="1">
      <c r="A993" s="7">
        <v>73555</v>
      </c>
      <c r="B993" s="7" t="s">
        <v>127</v>
      </c>
      <c r="C993" s="7" t="s">
        <v>141</v>
      </c>
      <c r="D993" s="5">
        <v>0</v>
      </c>
      <c r="E993" s="5">
        <v>6210</v>
      </c>
      <c r="F993" s="5">
        <v>80.712230000000005</v>
      </c>
      <c r="G993" s="5">
        <v>65.305080000000004</v>
      </c>
      <c r="H993" s="5">
        <v>73.571979999999996</v>
      </c>
      <c r="I993" s="5">
        <v>24.52534</v>
      </c>
      <c r="J993" s="5">
        <v>29.348559999999999</v>
      </c>
      <c r="K993" s="85">
        <v>8.3266E-3</v>
      </c>
      <c r="L993" s="85">
        <v>1.28161E-2</v>
      </c>
      <c r="M993" s="85">
        <v>6.19204E-2</v>
      </c>
      <c r="N993" s="85">
        <v>1.4433700000000001E-2</v>
      </c>
      <c r="O993" s="85">
        <v>2.2461E-3</v>
      </c>
      <c r="P993" s="85">
        <v>6.9474999999999997E-3</v>
      </c>
      <c r="Q993" s="85">
        <v>5.4790000000000004E-4</v>
      </c>
      <c r="R993" s="85">
        <v>1.2347E-3</v>
      </c>
      <c r="S993" s="85">
        <v>5.7790000000000001E-4</v>
      </c>
      <c r="T993" s="5">
        <v>0.91041419999999995</v>
      </c>
      <c r="U993" s="5">
        <v>0.26035419999999998</v>
      </c>
      <c r="V993" s="5">
        <v>0.78646459999999996</v>
      </c>
      <c r="W993" s="5">
        <v>0.6114946</v>
      </c>
      <c r="X993" s="5">
        <v>0.8383853</v>
      </c>
      <c r="Y993" s="5">
        <v>0.85264099999999998</v>
      </c>
      <c r="Z993" s="5">
        <v>0.16867470000000001</v>
      </c>
      <c r="AA993" s="5">
        <v>2.2946859999999999E-2</v>
      </c>
      <c r="AB993" s="5">
        <v>1.6103059999999999E-2</v>
      </c>
      <c r="AC993" s="5">
        <v>0.51770000000000005</v>
      </c>
      <c r="AD993" s="40">
        <v>385134.94363929145</v>
      </c>
      <c r="AE993" s="19">
        <v>0.1867924</v>
      </c>
      <c r="AF993" s="5">
        <v>1</v>
      </c>
      <c r="AG993" s="5">
        <v>1</v>
      </c>
      <c r="AH993" s="32">
        <v>0</v>
      </c>
      <c r="AI993" s="32">
        <v>0</v>
      </c>
      <c r="AJ993" s="32">
        <v>0</v>
      </c>
      <c r="AK993" s="16"/>
      <c r="AL993" s="34">
        <f t="shared" si="675"/>
        <v>0.68708862763801537</v>
      </c>
      <c r="AM993" s="34">
        <f t="shared" si="676"/>
        <v>0.91271636957719304</v>
      </c>
      <c r="AN993" s="34">
        <f t="shared" si="677"/>
        <v>-0.1003783139962261</v>
      </c>
      <c r="AO993" s="34">
        <f t="shared" si="678"/>
        <v>0.43063774090710139</v>
      </c>
      <c r="AP993" s="34">
        <f t="shared" si="679"/>
        <v>0.33993673822625942</v>
      </c>
      <c r="AQ993" s="34">
        <f t="shared" si="680"/>
        <v>-0.15735984874537626</v>
      </c>
      <c r="AR993" s="34">
        <f t="shared" si="681"/>
        <v>-0.16058453715555898</v>
      </c>
      <c r="AS993" s="34">
        <f t="shared" si="682"/>
        <v>3.515905726380282E-3</v>
      </c>
      <c r="AT993" s="34">
        <f t="shared" si="683"/>
        <v>0.18044520024130686</v>
      </c>
      <c r="AU993" s="34">
        <f t="shared" si="684"/>
        <v>-0.37286804166902532</v>
      </c>
      <c r="AV993" s="34">
        <f t="shared" si="685"/>
        <v>-0.48058663917803374</v>
      </c>
      <c r="AW993" s="34">
        <f t="shared" si="686"/>
        <v>-0.39630155085259888</v>
      </c>
      <c r="AX993" s="34">
        <f t="shared" si="687"/>
        <v>-0.16257707830120838</v>
      </c>
      <c r="AY993" s="34">
        <f t="shared" si="688"/>
        <v>-0.18767671200864047</v>
      </c>
      <c r="AZ993" s="34">
        <f t="shared" si="689"/>
        <v>-0.54856692542856</v>
      </c>
      <c r="BA993" s="34">
        <f t="shared" si="690"/>
        <v>0.52096076798869317</v>
      </c>
      <c r="BB993" s="34">
        <f t="shared" si="691"/>
        <v>-0.34165056247939385</v>
      </c>
      <c r="BC993" s="34">
        <f t="shared" si="692"/>
        <v>-0.23263128131096739</v>
      </c>
      <c r="BD993" s="34">
        <f t="shared" si="693"/>
        <v>0.37544435222226918</v>
      </c>
      <c r="BE993" s="34">
        <f t="shared" si="694"/>
        <v>-0.13984705783772658</v>
      </c>
      <c r="BF993" s="34">
        <f t="shared" si="695"/>
        <v>0.67136989619026755</v>
      </c>
      <c r="BG993" s="34">
        <f t="shared" si="696"/>
        <v>1.5355774826949371</v>
      </c>
      <c r="BH993" s="34">
        <f t="shared" si="697"/>
        <v>0.28633823414504472</v>
      </c>
      <c r="BI993" s="19">
        <f t="shared" si="704"/>
        <v>8.7740868415696949E-2</v>
      </c>
      <c r="BJ993" s="19">
        <f t="shared" si="705"/>
        <v>0.13682708998074675</v>
      </c>
      <c r="BK993" s="19">
        <f t="shared" si="706"/>
        <v>0.1526577506844761</v>
      </c>
      <c r="BL993" s="19">
        <f t="shared" si="707"/>
        <v>0.4337669139396611</v>
      </c>
      <c r="BM993" s="19">
        <f t="shared" si="708"/>
        <v>0.11417101625983443</v>
      </c>
      <c r="BN993" s="19">
        <f t="shared" si="709"/>
        <v>2.2218310207418351E-2</v>
      </c>
      <c r="BO993" s="19">
        <f t="shared" si="710"/>
        <v>-0.17141024512468583</v>
      </c>
      <c r="BP993" s="19">
        <f t="shared" si="711"/>
        <v>0.2622557746684035</v>
      </c>
      <c r="BQ993" s="19">
        <f t="shared" si="712"/>
        <v>0.39026060393988082</v>
      </c>
      <c r="BR993" s="19">
        <f t="shared" si="713"/>
        <v>0.67832979944143723</v>
      </c>
      <c r="BS993" s="19">
        <f t="shared" si="714"/>
        <v>0.26191671659147325</v>
      </c>
      <c r="BT993" s="19">
        <f>IF(AND('[1]Ponderación por derecho'!$B$13&lt;&gt;1,'[1]Ponderación por derecho'!$B$13&lt;&gt;0),"Error ponderación",IFERROR(IF(SUM($BI$1126:$BS$1126)=0,0,SUMPRODUCT($BI$1126:$BS$1126,BI993:BS993)),""))</f>
        <v>-5.1674211503968059E-2</v>
      </c>
      <c r="BU993" s="34">
        <f t="shared" si="715"/>
        <v>-4.7040642619100119E-2</v>
      </c>
      <c r="BV993" s="16">
        <f t="shared" si="716"/>
        <v>0</v>
      </c>
      <c r="BW993" s="34">
        <f t="shared" si="698"/>
        <v>7.7201506145830656E-2</v>
      </c>
      <c r="BX993" s="34">
        <f t="shared" si="699"/>
        <v>-2.786671863232296E-2</v>
      </c>
      <c r="BY993" s="34">
        <f t="shared" si="717"/>
        <v>-1.9960215952792153</v>
      </c>
      <c r="BZ993" s="34">
        <f t="shared" si="718"/>
        <v>0.64889560258856915</v>
      </c>
      <c r="CA993" s="19">
        <f t="shared" si="700"/>
        <v>0.49228689237274548</v>
      </c>
      <c r="CB993" s="16"/>
      <c r="CC993" s="5">
        <f t="shared" si="701"/>
        <v>73555</v>
      </c>
      <c r="CD993" s="6">
        <f t="shared" si="702"/>
        <v>9.0816904638155323E-4</v>
      </c>
      <c r="CE993" s="19">
        <f t="shared" si="719"/>
        <v>2.3355192553911039</v>
      </c>
      <c r="CF993" s="4">
        <f t="shared" si="703"/>
        <v>2.1210462949742943E-3</v>
      </c>
      <c r="CG993" s="3">
        <f>IF('Ponderación por derecho'!$D$20="Error ponderación","",CF993/$CF$1127)</f>
        <v>1.4249542243823152E-3</v>
      </c>
      <c r="CH993" s="39"/>
    </row>
    <row r="994" spans="1:86" ht="18.95" customHeight="1">
      <c r="A994" s="7">
        <v>73563</v>
      </c>
      <c r="B994" s="7" t="s">
        <v>127</v>
      </c>
      <c r="C994" s="7" t="s">
        <v>140</v>
      </c>
      <c r="D994" s="5">
        <v>0</v>
      </c>
      <c r="E994" s="5">
        <v>2961</v>
      </c>
      <c r="F994" s="5">
        <v>68.204160000000002</v>
      </c>
      <c r="G994" s="5">
        <v>58.197920000000003</v>
      </c>
      <c r="H994" s="5">
        <v>80.799369999999996</v>
      </c>
      <c r="I994" s="5">
        <v>10.59826</v>
      </c>
      <c r="J994" s="5">
        <v>16.989280000000001</v>
      </c>
      <c r="K994" s="85">
        <v>5.2737000000000001E-3</v>
      </c>
      <c r="L994" s="85">
        <v>9.3702000000000004E-3</v>
      </c>
      <c r="M994" s="85">
        <v>1.40111E-2</v>
      </c>
      <c r="N994" s="85">
        <v>7.7439999999999996E-4</v>
      </c>
      <c r="O994" s="85">
        <v>4.4216999999999998E-3</v>
      </c>
      <c r="P994" s="85">
        <v>1.3531700000000001E-2</v>
      </c>
      <c r="Q994" s="85">
        <v>5.4309799999999998E-2</v>
      </c>
      <c r="R994" s="85">
        <v>1.2800000000000001E-3</v>
      </c>
      <c r="S994" s="85">
        <v>7.538E-4</v>
      </c>
      <c r="T994" s="5">
        <v>0.93267449999999996</v>
      </c>
      <c r="U994" s="5">
        <v>0.1723286</v>
      </c>
      <c r="V994" s="5">
        <v>0.80914149999999996</v>
      </c>
      <c r="W994" s="5">
        <v>0.61828289999999997</v>
      </c>
      <c r="X994" s="5">
        <v>0.72544779999999998</v>
      </c>
      <c r="Y994" s="5">
        <v>0.83230389999999999</v>
      </c>
      <c r="Z994" s="5">
        <v>0.18433930000000001</v>
      </c>
      <c r="AA994" s="5">
        <v>1.35089E-3</v>
      </c>
      <c r="AB994" s="5">
        <v>3.3772000000000001E-4</v>
      </c>
      <c r="AC994" s="5">
        <v>0.58989999999999998</v>
      </c>
      <c r="AD994" s="40">
        <v>0</v>
      </c>
      <c r="AE994" s="19">
        <v>0</v>
      </c>
      <c r="AF994" s="5">
        <v>1</v>
      </c>
      <c r="AG994" s="5">
        <v>0</v>
      </c>
      <c r="AH994" s="32">
        <v>0</v>
      </c>
      <c r="AI994" s="32">
        <v>0</v>
      </c>
      <c r="AJ994" s="32">
        <v>0</v>
      </c>
      <c r="AK994" s="16"/>
      <c r="AL994" s="34">
        <f t="shared" si="675"/>
        <v>-7.6440215046586685E-2</v>
      </c>
      <c r="AM994" s="34">
        <f t="shared" si="676"/>
        <v>0.19879561318351019</v>
      </c>
      <c r="AN994" s="34">
        <f t="shared" si="677"/>
        <v>0.76866993231262171</v>
      </c>
      <c r="AO994" s="34">
        <f t="shared" si="678"/>
        <v>-0.81243047663980528</v>
      </c>
      <c r="AP994" s="34">
        <f t="shared" si="679"/>
        <v>-0.59355794216392299</v>
      </c>
      <c r="AQ994" s="34">
        <f t="shared" si="680"/>
        <v>-0.24372037354981801</v>
      </c>
      <c r="AR994" s="34">
        <f t="shared" si="681"/>
        <v>-0.28118270773077381</v>
      </c>
      <c r="AS994" s="34">
        <f t="shared" si="682"/>
        <v>-0.74191165178382967</v>
      </c>
      <c r="AT994" s="34">
        <f t="shared" si="683"/>
        <v>-0.13297946357414722</v>
      </c>
      <c r="AU994" s="34">
        <f t="shared" si="684"/>
        <v>-0.31759832859064413</v>
      </c>
      <c r="AV994" s="34">
        <f t="shared" si="685"/>
        <v>-0.32117174853324232</v>
      </c>
      <c r="AW994" s="34">
        <f t="shared" si="686"/>
        <v>1.1098414911806114</v>
      </c>
      <c r="AX994" s="34">
        <f t="shared" si="687"/>
        <v>-0.1611303997714133</v>
      </c>
      <c r="AY994" s="34">
        <f t="shared" si="688"/>
        <v>-0.18084722765691269</v>
      </c>
      <c r="AZ994" s="34">
        <f t="shared" si="689"/>
        <v>-0.16185295852227805</v>
      </c>
      <c r="BA994" s="34">
        <f t="shared" si="690"/>
        <v>-0.31576317561983669</v>
      </c>
      <c r="BB994" s="34">
        <f t="shared" si="691"/>
        <v>0.21459183892756836</v>
      </c>
      <c r="BC994" s="34">
        <f t="shared" si="692"/>
        <v>-0.15682459286098899</v>
      </c>
      <c r="BD994" s="34">
        <f t="shared" si="693"/>
        <v>-0.97803901708163954</v>
      </c>
      <c r="BE994" s="34">
        <f t="shared" si="694"/>
        <v>-0.45080336049250369</v>
      </c>
      <c r="BF994" s="34">
        <f t="shared" si="695"/>
        <v>0.82808857893719912</v>
      </c>
      <c r="BG994" s="34">
        <f t="shared" si="696"/>
        <v>-0.15253750876570504</v>
      </c>
      <c r="BH994" s="34">
        <f t="shared" si="697"/>
        <v>-0.1066459465553113</v>
      </c>
      <c r="BI994" s="19">
        <f t="shared" si="704"/>
        <v>6.9728794380989001E-2</v>
      </c>
      <c r="BJ994" s="19">
        <f t="shared" si="705"/>
        <v>4.4068248126768246E-2</v>
      </c>
      <c r="BK994" s="19">
        <f t="shared" si="706"/>
        <v>-0.32505881989713514</v>
      </c>
      <c r="BL994" s="19">
        <f t="shared" si="707"/>
        <v>-0.10470983931036695</v>
      </c>
      <c r="BM994" s="19">
        <f t="shared" si="708"/>
        <v>-0.62973176261206887</v>
      </c>
      <c r="BN994" s="19">
        <f t="shared" si="709"/>
        <v>-0.28280510802411091</v>
      </c>
      <c r="BO994" s="19">
        <f t="shared" si="710"/>
        <v>4.5186018672842686E-2</v>
      </c>
      <c r="BP994" s="19">
        <f t="shared" si="711"/>
        <v>-0.11878530740899999</v>
      </c>
      <c r="BQ994" s="19">
        <f t="shared" si="712"/>
        <v>0.19026704541123327</v>
      </c>
      <c r="BR994" s="19">
        <f t="shared" si="713"/>
        <v>-0.13660831715640145</v>
      </c>
      <c r="BS994" s="19">
        <f t="shared" si="714"/>
        <v>-0.12131112975293688</v>
      </c>
      <c r="BT994" s="19">
        <f>IF(AND('[1]Ponderación por derecho'!$B$13&lt;&gt;1,'[1]Ponderación por derecho'!$B$13&lt;&gt;0),"Error ponderación",IFERROR(IF(SUM($BI$1126:$BS$1126)=0,0,SUMPRODUCT($BI$1126:$BS$1126,BI994:BS994)),""))</f>
        <v>-5.3434873445458275E-2</v>
      </c>
      <c r="BU994" s="34">
        <f t="shared" si="715"/>
        <v>-4.8819504016129188E-2</v>
      </c>
      <c r="BV994" s="16">
        <f t="shared" si="716"/>
        <v>0</v>
      </c>
      <c r="BW994" s="34">
        <f t="shared" si="698"/>
        <v>1.1223168955950185</v>
      </c>
      <c r="BX994" s="34">
        <f t="shared" si="699"/>
        <v>-4.9550489627895586E-2</v>
      </c>
      <c r="BY994" s="34">
        <f t="shared" si="717"/>
        <v>-2.7676504258153067</v>
      </c>
      <c r="BZ994" s="34">
        <f t="shared" si="718"/>
        <v>0.56496133994939457</v>
      </c>
      <c r="CA994" s="19">
        <f t="shared" si="700"/>
        <v>0.42848987426785951</v>
      </c>
      <c r="CB994" s="16"/>
      <c r="CC994" s="5">
        <f t="shared" si="701"/>
        <v>73563</v>
      </c>
      <c r="CD994" s="6">
        <f t="shared" si="702"/>
        <v>4.3302553081091451E-4</v>
      </c>
      <c r="CE994" s="19">
        <f t="shared" si="719"/>
        <v>1.7221869809105363</v>
      </c>
      <c r="CF994" s="4">
        <f t="shared" si="703"/>
        <v>7.4575093156443127E-4</v>
      </c>
      <c r="CG994" s="3">
        <f>IF('Ponderación por derecho'!$D$20="Error ponderación","",CF994/$CF$1127)</f>
        <v>5.0100789538997867E-4</v>
      </c>
      <c r="CH994" s="39"/>
    </row>
    <row r="995" spans="1:86" ht="18.95" customHeight="1">
      <c r="A995" s="7">
        <v>73585</v>
      </c>
      <c r="B995" s="7" t="s">
        <v>127</v>
      </c>
      <c r="C995" s="7" t="s">
        <v>139</v>
      </c>
      <c r="D995" s="5">
        <v>0</v>
      </c>
      <c r="E995" s="5">
        <v>1332</v>
      </c>
      <c r="F995" s="5">
        <v>64.916229999999999</v>
      </c>
      <c r="G995" s="5">
        <v>53.983580000000003</v>
      </c>
      <c r="H995" s="5">
        <v>78.596879999999999</v>
      </c>
      <c r="I995" s="5">
        <v>13.43268</v>
      </c>
      <c r="J995" s="5">
        <v>14.069369999999999</v>
      </c>
      <c r="K995" s="85">
        <v>1.7239500000000001E-2</v>
      </c>
      <c r="L995" s="85">
        <v>3.2946E-3</v>
      </c>
      <c r="M995" s="85">
        <v>9.3329999999999993E-3</v>
      </c>
      <c r="N995" s="85">
        <v>5.4770000000000003E-4</v>
      </c>
      <c r="O995" s="85">
        <v>2.2602E-3</v>
      </c>
      <c r="P995" s="85">
        <v>1.77258E-2</v>
      </c>
      <c r="Q995" s="85">
        <v>2.4997999999999999E-3</v>
      </c>
      <c r="R995" s="85">
        <v>2.3286000000000001E-3</v>
      </c>
      <c r="S995" s="85">
        <v>0</v>
      </c>
      <c r="T995" s="5">
        <v>0.89661539999999995</v>
      </c>
      <c r="U995" s="5">
        <v>0.1618462</v>
      </c>
      <c r="V995" s="5">
        <v>0.7993846</v>
      </c>
      <c r="W995" s="5">
        <v>0.60615379999999996</v>
      </c>
      <c r="X995" s="5">
        <v>0.81476919999999997</v>
      </c>
      <c r="Y995" s="5">
        <v>0.872</v>
      </c>
      <c r="Z995" s="5">
        <v>8.5239099999999998E-2</v>
      </c>
      <c r="AA995" s="5">
        <v>0</v>
      </c>
      <c r="AB995" s="5">
        <v>2.2522499999999999E-3</v>
      </c>
      <c r="AC995" s="5">
        <v>0.31080000000000002</v>
      </c>
      <c r="AD995" s="40">
        <v>98347.597597597603</v>
      </c>
      <c r="AE995" s="19">
        <v>0.84811320000000001</v>
      </c>
      <c r="AF995" s="5">
        <v>1</v>
      </c>
      <c r="AG995" s="5">
        <v>0</v>
      </c>
      <c r="AH995" s="32">
        <v>0</v>
      </c>
      <c r="AI995" s="32">
        <v>0</v>
      </c>
      <c r="AJ995" s="32">
        <v>0</v>
      </c>
      <c r="AK995" s="16"/>
      <c r="AL995" s="34">
        <f t="shared" si="675"/>
        <v>-0.27714499106143031</v>
      </c>
      <c r="AM995" s="34">
        <f t="shared" si="676"/>
        <v>-0.22453871452265561</v>
      </c>
      <c r="AN995" s="34">
        <f t="shared" si="677"/>
        <v>0.50383434546691774</v>
      </c>
      <c r="AO995" s="34">
        <f t="shared" si="678"/>
        <v>-0.55944295756335116</v>
      </c>
      <c r="AP995" s="34">
        <f t="shared" si="679"/>
        <v>-0.81409833385487085</v>
      </c>
      <c r="AQ995" s="34">
        <f t="shared" si="680"/>
        <v>9.4768528053571832E-2</v>
      </c>
      <c r="AR995" s="34">
        <f t="shared" si="681"/>
        <v>-0.49381402179873146</v>
      </c>
      <c r="AS995" s="34">
        <f t="shared" si="682"/>
        <v>-0.81469886964734495</v>
      </c>
      <c r="AT995" s="34">
        <f t="shared" si="683"/>
        <v>-0.1381812946553127</v>
      </c>
      <c r="AU995" s="34">
        <f t="shared" si="684"/>
        <v>-0.37250984027428125</v>
      </c>
      <c r="AV995" s="34">
        <f t="shared" si="685"/>
        <v>-0.21962532028784887</v>
      </c>
      <c r="AW995" s="34">
        <f t="shared" si="686"/>
        <v>-0.34161894841956314</v>
      </c>
      <c r="AX995" s="34">
        <f t="shared" si="687"/>
        <v>-0.12764282567995366</v>
      </c>
      <c r="AY995" s="34">
        <f t="shared" si="688"/>
        <v>-0.21011422768154267</v>
      </c>
      <c r="AZ995" s="34">
        <f t="shared" si="689"/>
        <v>-0.78828465998498554</v>
      </c>
      <c r="BA995" s="34">
        <f t="shared" si="690"/>
        <v>-0.41540322427025267</v>
      </c>
      <c r="BB995" s="34">
        <f t="shared" si="691"/>
        <v>-2.4735471519960448E-2</v>
      </c>
      <c r="BC995" s="34">
        <f t="shared" si="692"/>
        <v>-0.29227336573175744</v>
      </c>
      <c r="BD995" s="34">
        <f t="shared" si="693"/>
        <v>9.2420568290288482E-2</v>
      </c>
      <c r="BE995" s="34">
        <f t="shared" si="694"/>
        <v>0.15615399752876302</v>
      </c>
      <c r="BF995" s="34">
        <f t="shared" si="695"/>
        <v>-0.16337323968296835</v>
      </c>
      <c r="BG995" s="34">
        <f t="shared" si="696"/>
        <v>-0.258133953880894</v>
      </c>
      <c r="BH995" s="34">
        <f t="shared" si="697"/>
        <v>-5.8922268951386941E-2</v>
      </c>
      <c r="BI995" s="19">
        <f t="shared" si="704"/>
        <v>6.1066549750078969E-2</v>
      </c>
      <c r="BJ995" s="19">
        <f t="shared" si="705"/>
        <v>-0.24769606928044918</v>
      </c>
      <c r="BK995" s="19">
        <f t="shared" si="706"/>
        <v>-0.46137240881351094</v>
      </c>
      <c r="BL995" s="19">
        <f t="shared" si="707"/>
        <v>-0.20766314285837151</v>
      </c>
      <c r="BM995" s="19">
        <f t="shared" si="708"/>
        <v>-0.36472920194628794</v>
      </c>
      <c r="BN995" s="19">
        <f t="shared" si="709"/>
        <v>-0.11353877127350538</v>
      </c>
      <c r="BO995" s="19">
        <f t="shared" si="710"/>
        <v>-0.56311552198929993</v>
      </c>
      <c r="BP995" s="19">
        <f t="shared" si="711"/>
        <v>-0.20239390837069199</v>
      </c>
      <c r="BQ995" s="19">
        <f t="shared" si="712"/>
        <v>-0.21687748614198044</v>
      </c>
      <c r="BR995" s="19">
        <f t="shared" si="713"/>
        <v>-0.24846439087462233</v>
      </c>
      <c r="BS995" s="19">
        <f t="shared" si="714"/>
        <v>-0.18206049589811998</v>
      </c>
      <c r="BT995" s="19">
        <f>IF(AND('[1]Ponderación por derecho'!$B$13&lt;&gt;1,'[1]Ponderación por derecho'!$B$13&lt;&gt;0),"Error ponderación",IFERROR(IF(SUM($BI$1126:$BS$1126)=0,0,SUMPRODUCT($BI$1126:$BS$1126,BI995:BS995)),""))</f>
        <v>-0.36515860623279139</v>
      </c>
      <c r="BU995" s="34">
        <f t="shared" si="715"/>
        <v>-0.36376543527415056</v>
      </c>
      <c r="BV995" s="16">
        <f t="shared" si="716"/>
        <v>0</v>
      </c>
      <c r="BW995" s="34">
        <f t="shared" si="698"/>
        <v>-2.9177344228990059</v>
      </c>
      <c r="BX995" s="34">
        <f t="shared" si="699"/>
        <v>-4.401334785592402E-2</v>
      </c>
      <c r="BY995" s="34">
        <f t="shared" si="717"/>
        <v>0.73585719375712888</v>
      </c>
      <c r="BZ995" s="34">
        <f t="shared" si="718"/>
        <v>0.74196352566593371</v>
      </c>
      <c r="CA995" s="19">
        <f t="shared" si="700"/>
        <v>0.56302625180543997</v>
      </c>
      <c r="CB995" s="16"/>
      <c r="CC995" s="5">
        <f t="shared" si="701"/>
        <v>73585</v>
      </c>
      <c r="CD995" s="6">
        <f t="shared" si="702"/>
        <v>1.9479567951372447E-4</v>
      </c>
      <c r="CE995" s="19">
        <f t="shared" si="719"/>
        <v>1.3174707628362139</v>
      </c>
      <c r="CF995" s="4">
        <f t="shared" si="703"/>
        <v>2.5663761248614523E-4</v>
      </c>
      <c r="CG995" s="3">
        <f>IF('Ponderación por derecho'!$D$20="Error ponderación","",CF995/$CF$1127)</f>
        <v>1.724134220521369E-4</v>
      </c>
      <c r="CH995" s="39"/>
    </row>
    <row r="996" spans="1:86" ht="18.95" customHeight="1">
      <c r="A996" s="7">
        <v>73616</v>
      </c>
      <c r="B996" s="7" t="s">
        <v>127</v>
      </c>
      <c r="C996" s="7" t="s">
        <v>138</v>
      </c>
      <c r="D996" s="5">
        <v>0</v>
      </c>
      <c r="E996" s="5">
        <v>6064</v>
      </c>
      <c r="F996" s="5">
        <v>88.048450000000003</v>
      </c>
      <c r="G996" s="5">
        <v>65.491640000000004</v>
      </c>
      <c r="H996" s="5">
        <v>74.871970000000005</v>
      </c>
      <c r="I996" s="5">
        <v>33.62923</v>
      </c>
      <c r="J996" s="5">
        <v>38.269039999999997</v>
      </c>
      <c r="K996" s="85">
        <v>8.2439200000000004E-2</v>
      </c>
      <c r="L996" s="85">
        <v>1.2479199999999999E-2</v>
      </c>
      <c r="M996" s="85">
        <v>2.9600499999999998E-2</v>
      </c>
      <c r="N996" s="85">
        <v>1.2891000000000001E-3</v>
      </c>
      <c r="O996" s="85">
        <v>1.016E-3</v>
      </c>
      <c r="P996" s="85">
        <v>4.6328300000000003E-2</v>
      </c>
      <c r="Q996" s="85">
        <v>7.4478799999999998E-2</v>
      </c>
      <c r="R996" s="85">
        <v>6.3219999999999997E-4</v>
      </c>
      <c r="S996" s="85">
        <v>1.1800999999999999E-3</v>
      </c>
      <c r="T996" s="5">
        <v>0.88341179999999997</v>
      </c>
      <c r="U996" s="5">
        <v>0.29340899999999998</v>
      </c>
      <c r="V996" s="5">
        <v>0.81030179999999996</v>
      </c>
      <c r="W996" s="5">
        <v>0.68388260000000001</v>
      </c>
      <c r="X996" s="5">
        <v>0.80531710000000001</v>
      </c>
      <c r="Y996" s="5">
        <v>0.86970369999999997</v>
      </c>
      <c r="Z996" s="5">
        <v>5.6463600000000003E-2</v>
      </c>
      <c r="AA996" s="5">
        <v>1.319261E-2</v>
      </c>
      <c r="AB996" s="5">
        <v>5.4419500000000001E-3</v>
      </c>
      <c r="AC996" s="5">
        <v>0.51719999999999999</v>
      </c>
      <c r="AD996" s="40">
        <v>638020.44854881265</v>
      </c>
      <c r="AE996" s="19">
        <v>0.84811320000000001</v>
      </c>
      <c r="AF996" s="5">
        <v>1</v>
      </c>
      <c r="AG996" s="5">
        <v>0</v>
      </c>
      <c r="AH996" s="32">
        <v>0</v>
      </c>
      <c r="AI996" s="32">
        <v>0</v>
      </c>
      <c r="AJ996" s="32">
        <v>0</v>
      </c>
      <c r="AK996" s="16"/>
      <c r="AL996" s="34">
        <f t="shared" si="675"/>
        <v>1.1349127576820293</v>
      </c>
      <c r="AM996" s="34">
        <f t="shared" si="676"/>
        <v>0.93145649310231493</v>
      </c>
      <c r="AN996" s="34">
        <f t="shared" si="677"/>
        <v>5.5937317195538301E-2</v>
      </c>
      <c r="AO996" s="34">
        <f t="shared" si="678"/>
        <v>1.2432098173971557</v>
      </c>
      <c r="AP996" s="34">
        <f t="shared" si="679"/>
        <v>1.0136993381938153</v>
      </c>
      <c r="AQ996" s="34">
        <f t="shared" si="680"/>
        <v>1.9391395553037793</v>
      </c>
      <c r="AR996" s="34">
        <f t="shared" si="681"/>
        <v>-0.17237522280133802</v>
      </c>
      <c r="AS996" s="34">
        <f t="shared" si="682"/>
        <v>-0.4993539779073658</v>
      </c>
      <c r="AT996" s="34">
        <f t="shared" si="683"/>
        <v>-0.12116921894478744</v>
      </c>
      <c r="AU996" s="34">
        <f t="shared" si="684"/>
        <v>-0.40411793781616484</v>
      </c>
      <c r="AV996" s="34">
        <f t="shared" si="685"/>
        <v>0.47289076513902861</v>
      </c>
      <c r="AW996" s="34">
        <f t="shared" si="686"/>
        <v>1.6748773067817679</v>
      </c>
      <c r="AX996" s="34">
        <f t="shared" si="687"/>
        <v>-0.18181822210256679</v>
      </c>
      <c r="AY996" s="34">
        <f t="shared" si="688"/>
        <v>-0.16429572578572701</v>
      </c>
      <c r="AZ996" s="34">
        <f t="shared" si="689"/>
        <v>-1.0176623652919119</v>
      </c>
      <c r="BA996" s="34">
        <f t="shared" si="690"/>
        <v>0.83516189369747829</v>
      </c>
      <c r="BB996" s="34">
        <f t="shared" si="691"/>
        <v>0.24305287453439733</v>
      </c>
      <c r="BC996" s="34">
        <f t="shared" si="692"/>
        <v>0.57574409448519104</v>
      </c>
      <c r="BD996" s="34">
        <f t="shared" si="693"/>
        <v>-2.0856776745659927E-2</v>
      </c>
      <c r="BE996" s="34">
        <f t="shared" si="694"/>
        <v>0.12104333977587919</v>
      </c>
      <c r="BF996" s="34">
        <f t="shared" si="695"/>
        <v>-0.45126175617137726</v>
      </c>
      <c r="BG996" s="34">
        <f t="shared" si="696"/>
        <v>0.77310672285155113</v>
      </c>
      <c r="BH996" s="34">
        <f t="shared" si="697"/>
        <v>2.0587696655439542E-2</v>
      </c>
      <c r="BI996" s="19">
        <f t="shared" si="704"/>
        <v>0.94341292206559879</v>
      </c>
      <c r="BJ996" s="19">
        <f t="shared" si="705"/>
        <v>0.33404471494512472</v>
      </c>
      <c r="BK996" s="19">
        <f t="shared" si="706"/>
        <v>0.40376762475328487</v>
      </c>
      <c r="BL996" s="19">
        <f t="shared" si="707"/>
        <v>0.50687176936862088</v>
      </c>
      <c r="BM996" s="19">
        <f t="shared" si="708"/>
        <v>0.19624154121066351</v>
      </c>
      <c r="BN996" s="19">
        <f t="shared" si="709"/>
        <v>0.57628228753231237</v>
      </c>
      <c r="BO996" s="19">
        <f t="shared" si="710"/>
        <v>0.63347491962900404</v>
      </c>
      <c r="BP996" s="19">
        <f t="shared" si="711"/>
        <v>0.47654726778973122</v>
      </c>
      <c r="BQ996" s="19">
        <f t="shared" si="712"/>
        <v>0.17311842524164164</v>
      </c>
      <c r="BR996" s="19">
        <f t="shared" si="713"/>
        <v>0.58124125158261786</v>
      </c>
      <c r="BS996" s="19">
        <f t="shared" si="714"/>
        <v>0.33040157618391391</v>
      </c>
      <c r="BT996" s="19">
        <f>IF(AND('[1]Ponderación por derecho'!$B$13&lt;&gt;1,'[1]Ponderación por derecho'!$B$13&lt;&gt;0),"Error ponderación",IFERROR(IF(SUM($BI$1126:$BS$1126)=0,0,SUMPRODUCT($BI$1126:$BS$1126,BI996:BS996)),""))</f>
        <v>0.5564310890632207</v>
      </c>
      <c r="BU996" s="34">
        <f t="shared" si="715"/>
        <v>0.56735046734727801</v>
      </c>
      <c r="BV996" s="16">
        <f t="shared" si="716"/>
        <v>0</v>
      </c>
      <c r="BW996" s="34">
        <f t="shared" si="698"/>
        <v>6.9963864944658186E-2</v>
      </c>
      <c r="BX996" s="34">
        <f t="shared" si="699"/>
        <v>-1.3628822364739546E-2</v>
      </c>
      <c r="BY996" s="34">
        <f t="shared" si="717"/>
        <v>0.73585719375712888</v>
      </c>
      <c r="BZ996" s="34">
        <f t="shared" si="718"/>
        <v>-0.26406407877901583</v>
      </c>
      <c r="CA996" s="19">
        <f t="shared" si="700"/>
        <v>-0.20163837115908029</v>
      </c>
      <c r="CB996" s="16"/>
      <c r="CC996" s="5">
        <f t="shared" si="701"/>
        <v>73616</v>
      </c>
      <c r="CD996" s="6">
        <f t="shared" si="702"/>
        <v>8.8681756799641534E-4</v>
      </c>
      <c r="CE996" s="19">
        <f t="shared" si="719"/>
        <v>1.607420348349994</v>
      </c>
      <c r="CF996" s="4">
        <f t="shared" si="703"/>
        <v>1.4254886040716926E-3</v>
      </c>
      <c r="CG996" s="3">
        <f>IF('Ponderación por derecho'!$D$20="Error ponderación","",CF996/$CF$1127)</f>
        <v>9.5766698397567289E-4</v>
      </c>
      <c r="CH996" s="39"/>
    </row>
    <row r="997" spans="1:86" ht="18.95" customHeight="1">
      <c r="A997" s="7">
        <v>73622</v>
      </c>
      <c r="B997" s="7" t="s">
        <v>127</v>
      </c>
      <c r="C997" s="7" t="s">
        <v>137</v>
      </c>
      <c r="D997" s="5">
        <v>0</v>
      </c>
      <c r="E997" s="5">
        <v>758</v>
      </c>
      <c r="F997" s="5">
        <v>77.075689999999994</v>
      </c>
      <c r="G997" s="5">
        <v>58.615290000000002</v>
      </c>
      <c r="H997" s="5">
        <v>74.091480000000004</v>
      </c>
      <c r="I997" s="5">
        <v>17.073930000000001</v>
      </c>
      <c r="J997" s="5">
        <v>25.225560000000002</v>
      </c>
      <c r="K997" s="85">
        <v>0.38111430000000002</v>
      </c>
      <c r="L997" s="85">
        <v>9.4656100000000007E-2</v>
      </c>
      <c r="M997" s="85">
        <v>0.31516050000000001</v>
      </c>
      <c r="N997" s="85">
        <v>1.44374E-2</v>
      </c>
      <c r="O997" s="85">
        <v>1.51942E-2</v>
      </c>
      <c r="P997" s="85">
        <v>9.6981800000000007E-2</v>
      </c>
      <c r="Q997" s="85">
        <v>1.29932E-2</v>
      </c>
      <c r="R997" s="85">
        <v>3.0116000000000001E-3</v>
      </c>
      <c r="S997" s="85">
        <v>1.1082699999999999E-2</v>
      </c>
      <c r="T997" s="5">
        <v>0.98234549999999998</v>
      </c>
      <c r="U997" s="5">
        <v>0.21311469999999999</v>
      </c>
      <c r="V997" s="5">
        <v>0.76544769999999995</v>
      </c>
      <c r="W997" s="5">
        <v>0.63303909999999997</v>
      </c>
      <c r="X997" s="5">
        <v>0.80453969999999997</v>
      </c>
      <c r="Y997" s="5">
        <v>0.86128629999999995</v>
      </c>
      <c r="Z997" s="5">
        <v>0.18064520000000001</v>
      </c>
      <c r="AA997" s="5">
        <v>2.440633E-2</v>
      </c>
      <c r="AB997" s="5">
        <v>1.319261E-2</v>
      </c>
      <c r="AC997" s="5">
        <v>0.57750000000000001</v>
      </c>
      <c r="AD997" s="40">
        <v>0</v>
      </c>
      <c r="AE997" s="19">
        <v>0.41320750000000001</v>
      </c>
      <c r="AF997" s="5">
        <v>0</v>
      </c>
      <c r="AG997" s="5">
        <v>0</v>
      </c>
      <c r="AH997" s="32">
        <v>0</v>
      </c>
      <c r="AI997" s="32">
        <v>0</v>
      </c>
      <c r="AJ997" s="32">
        <v>0</v>
      </c>
      <c r="AK997" s="16"/>
      <c r="AL997" s="34">
        <f t="shared" si="675"/>
        <v>0.46510368690964798</v>
      </c>
      <c r="AM997" s="34">
        <f t="shared" si="676"/>
        <v>0.24072081341764451</v>
      </c>
      <c r="AN997" s="34">
        <f t="shared" si="677"/>
        <v>-3.7911702403735141E-2</v>
      </c>
      <c r="AO997" s="34">
        <f t="shared" si="678"/>
        <v>-0.2344414391443663</v>
      </c>
      <c r="AP997" s="34">
        <f t="shared" si="679"/>
        <v>2.8527128018486794E-2</v>
      </c>
      <c r="AQ997" s="34">
        <f t="shared" si="680"/>
        <v>10.388069550396677</v>
      </c>
      <c r="AR997" s="34">
        <f t="shared" si="681"/>
        <v>2.703617639307943</v>
      </c>
      <c r="AS997" s="34">
        <f t="shared" si="682"/>
        <v>3.9437143475036831</v>
      </c>
      <c r="AT997" s="34">
        <f t="shared" si="683"/>
        <v>0.18053009999869682</v>
      </c>
      <c r="AU997" s="34">
        <f t="shared" si="684"/>
        <v>-4.3929922570759283E-2</v>
      </c>
      <c r="AV997" s="34">
        <f t="shared" si="685"/>
        <v>1.6992997690082827</v>
      </c>
      <c r="AW997" s="34">
        <f t="shared" si="686"/>
        <v>-4.7645681156477417E-2</v>
      </c>
      <c r="AX997" s="34">
        <f t="shared" si="687"/>
        <v>-0.10583087345368346</v>
      </c>
      <c r="AY997" s="34">
        <f t="shared" si="688"/>
        <v>0.22018211242586869</v>
      </c>
      <c r="AZ997" s="34">
        <f t="shared" si="689"/>
        <v>0.70104958323151356</v>
      </c>
      <c r="BA997" s="34">
        <f t="shared" si="690"/>
        <v>7.1927523863175746E-2</v>
      </c>
      <c r="BB997" s="34">
        <f t="shared" si="691"/>
        <v>-0.8571747710850669</v>
      </c>
      <c r="BC997" s="34">
        <f t="shared" si="692"/>
        <v>7.961680006382265E-3</v>
      </c>
      <c r="BD997" s="34">
        <f t="shared" si="693"/>
        <v>-3.0173416225876076E-2</v>
      </c>
      <c r="BE997" s="34">
        <f t="shared" si="694"/>
        <v>-7.6595520802029077E-3</v>
      </c>
      <c r="BF997" s="34">
        <f t="shared" si="695"/>
        <v>0.79113043854833243</v>
      </c>
      <c r="BG997" s="34">
        <f t="shared" si="696"/>
        <v>1.6496614153262135</v>
      </c>
      <c r="BH997" s="34">
        <f t="shared" si="697"/>
        <v>0.21378916075244103</v>
      </c>
      <c r="BI997" s="19">
        <f t="shared" si="704"/>
        <v>3.4740284572853728</v>
      </c>
      <c r="BJ997" s="19">
        <f t="shared" si="705"/>
        <v>0.69572122721350682</v>
      </c>
      <c r="BK997" s="19">
        <f t="shared" si="706"/>
        <v>1.4722599048065712</v>
      </c>
      <c r="BL997" s="19">
        <f t="shared" si="707"/>
        <v>0.32281689345417242</v>
      </c>
      <c r="BM997" s="19">
        <f t="shared" si="708"/>
        <v>-1.5192070259382856E-2</v>
      </c>
      <c r="BN997" s="19">
        <f t="shared" si="709"/>
        <v>0.71891463461257599</v>
      </c>
      <c r="BO997" s="19">
        <f t="shared" si="710"/>
        <v>0.13965415431022329</v>
      </c>
      <c r="BP997" s="19">
        <f t="shared" si="711"/>
        <v>0.17963640672798226</v>
      </c>
      <c r="BQ997" s="19">
        <f t="shared" si="712"/>
        <v>0.49213874596128299</v>
      </c>
      <c r="BR997" s="19">
        <f t="shared" si="713"/>
        <v>0.77831573822057665</v>
      </c>
      <c r="BS997" s="19">
        <f t="shared" si="714"/>
        <v>0.29969165336265258</v>
      </c>
      <c r="BT997" s="19">
        <f>IF(AND('[1]Ponderación por derecho'!$B$13&lt;&gt;1,'[1]Ponderación por derecho'!$B$13&lt;&gt;0),"Error ponderación",IFERROR(IF(SUM($BI$1126:$BS$1126)=0,0,SUMPRODUCT($BI$1126:$BS$1126,BI997:BS997)),""))</f>
        <v>0.42464571298158582</v>
      </c>
      <c r="BU997" s="34">
        <f t="shared" si="715"/>
        <v>0.43420286377827044</v>
      </c>
      <c r="BV997" s="16">
        <f t="shared" si="716"/>
        <v>0</v>
      </c>
      <c r="BW997" s="34">
        <f t="shared" si="698"/>
        <v>0.9428233938059617</v>
      </c>
      <c r="BX997" s="34">
        <f t="shared" si="699"/>
        <v>-4.9550489627895586E-2</v>
      </c>
      <c r="BY997" s="34">
        <f t="shared" si="717"/>
        <v>-1.0607136339878982</v>
      </c>
      <c r="BZ997" s="34">
        <f t="shared" si="718"/>
        <v>5.5813576603277348E-2</v>
      </c>
      <c r="CA997" s="19">
        <f t="shared" si="700"/>
        <v>4.1495242339157037E-2</v>
      </c>
      <c r="CB997" s="16"/>
      <c r="CC997" s="5">
        <f t="shared" si="701"/>
        <v>73622</v>
      </c>
      <c r="CD997" s="6">
        <f t="shared" si="702"/>
        <v>1.1085219599955192E-4</v>
      </c>
      <c r="CE997" s="19">
        <f t="shared" si="719"/>
        <v>1.4427223514817211</v>
      </c>
      <c r="CF997" s="4">
        <f t="shared" si="703"/>
        <v>1.5992894087938619E-4</v>
      </c>
      <c r="CG997" s="3">
        <f>IF('Ponderación por derecho'!$D$20="Error ponderación","",CF997/$CF$1127)</f>
        <v>1.074429259026771E-4</v>
      </c>
      <c r="CH997" s="39"/>
    </row>
    <row r="998" spans="1:86" ht="18.95" customHeight="1">
      <c r="A998" s="7">
        <v>73624</v>
      </c>
      <c r="B998" s="7" t="s">
        <v>127</v>
      </c>
      <c r="C998" s="7" t="s">
        <v>136</v>
      </c>
      <c r="D998" s="5">
        <v>0</v>
      </c>
      <c r="E998" s="5">
        <v>5012</v>
      </c>
      <c r="F998" s="5">
        <v>74.256140000000002</v>
      </c>
      <c r="G998" s="5">
        <v>61.826180000000001</v>
      </c>
      <c r="H998" s="5">
        <v>78.116979999999998</v>
      </c>
      <c r="I998" s="5">
        <v>11.074439999999999</v>
      </c>
      <c r="J998" s="5">
        <v>22.049869999999999</v>
      </c>
      <c r="K998" s="85">
        <v>0</v>
      </c>
      <c r="L998" s="85">
        <v>7.3666000000000001E-3</v>
      </c>
      <c r="M998" s="85">
        <v>4.5116700000000003E-2</v>
      </c>
      <c r="N998" s="85">
        <v>8.3200000000000003E-5</v>
      </c>
      <c r="O998" s="85">
        <v>4.8440999999999996E-3</v>
      </c>
      <c r="P998" s="85">
        <v>3.1673000000000001E-3</v>
      </c>
      <c r="Q998" s="85">
        <v>5.2559E-3</v>
      </c>
      <c r="R998" s="85">
        <v>2.2949999999999999E-4</v>
      </c>
      <c r="S998" s="85">
        <v>0</v>
      </c>
      <c r="T998" s="5">
        <v>0.94557959999999996</v>
      </c>
      <c r="U998" s="5">
        <v>0.14106089999999999</v>
      </c>
      <c r="V998" s="5">
        <v>0.77111980000000002</v>
      </c>
      <c r="W998" s="5">
        <v>0.59528490000000001</v>
      </c>
      <c r="X998" s="5">
        <v>0.84322200000000003</v>
      </c>
      <c r="Y998" s="5">
        <v>0.7946955</v>
      </c>
      <c r="Z998" s="5">
        <v>4.6104899999999997E-2</v>
      </c>
      <c r="AA998" s="5">
        <v>5.4868299999999998E-3</v>
      </c>
      <c r="AB998" s="5">
        <v>1.19713E-3</v>
      </c>
      <c r="AC998" s="5">
        <v>0.4778</v>
      </c>
      <c r="AD998" s="40">
        <v>5160.2154828411813</v>
      </c>
      <c r="AE998" s="19">
        <v>0.84811320000000001</v>
      </c>
      <c r="AF998" s="5">
        <v>0</v>
      </c>
      <c r="AG998" s="5">
        <v>0</v>
      </c>
      <c r="AH998" s="32">
        <v>0</v>
      </c>
      <c r="AI998" s="32">
        <v>0</v>
      </c>
      <c r="AJ998" s="32">
        <v>0</v>
      </c>
      <c r="AK998" s="16"/>
      <c r="AL998" s="34">
        <f t="shared" si="675"/>
        <v>0.29299018351612982</v>
      </c>
      <c r="AM998" s="34">
        <f t="shared" si="676"/>
        <v>0.5632576660418871</v>
      </c>
      <c r="AN998" s="34">
        <f t="shared" si="677"/>
        <v>0.44612938511420169</v>
      </c>
      <c r="AO998" s="34">
        <f t="shared" si="678"/>
        <v>-0.76992880192899116</v>
      </c>
      <c r="AP998" s="34">
        <f t="shared" si="679"/>
        <v>-0.21133229110368712</v>
      </c>
      <c r="AQ998" s="34">
        <f t="shared" si="680"/>
        <v>-0.3929029539360685</v>
      </c>
      <c r="AR998" s="34">
        <f t="shared" si="681"/>
        <v>-0.35130386463158358</v>
      </c>
      <c r="AS998" s="34">
        <f t="shared" si="682"/>
        <v>-0.25793523315760075</v>
      </c>
      <c r="AT998" s="34">
        <f t="shared" si="683"/>
        <v>-0.14883965608981362</v>
      </c>
      <c r="AU998" s="34">
        <f t="shared" si="684"/>
        <v>-0.30686752936086464</v>
      </c>
      <c r="AV998" s="34">
        <f t="shared" si="685"/>
        <v>-0.57211183124623333</v>
      </c>
      <c r="AW998" s="34">
        <f t="shared" si="686"/>
        <v>-0.26440663192502467</v>
      </c>
      <c r="AX998" s="34">
        <f t="shared" si="687"/>
        <v>-0.19467865132880255</v>
      </c>
      <c r="AY998" s="34">
        <f t="shared" si="688"/>
        <v>-0.21011422768154267</v>
      </c>
      <c r="AZ998" s="34">
        <f t="shared" si="689"/>
        <v>6.233909703502611E-2</v>
      </c>
      <c r="BA998" s="34">
        <f t="shared" si="690"/>
        <v>-0.61297709124856792</v>
      </c>
      <c r="BB998" s="34">
        <f t="shared" si="691"/>
        <v>-0.71804364976687662</v>
      </c>
      <c r="BC998" s="34">
        <f t="shared" si="692"/>
        <v>-0.41364916174754501</v>
      </c>
      <c r="BD998" s="34">
        <f t="shared" si="693"/>
        <v>0.43340909389188509</v>
      </c>
      <c r="BE998" s="34">
        <f t="shared" si="694"/>
        <v>-1.0258395757228913</v>
      </c>
      <c r="BF998" s="34">
        <f t="shared" si="695"/>
        <v>-0.55489681988003514</v>
      </c>
      <c r="BG998" s="34">
        <f t="shared" si="696"/>
        <v>0.17076088059961303</v>
      </c>
      <c r="BH998" s="34">
        <f t="shared" si="697"/>
        <v>-8.5223348962383191E-2</v>
      </c>
      <c r="BI998" s="19">
        <f t="shared" si="704"/>
        <v>-0.18658355335681157</v>
      </c>
      <c r="BJ998" s="19">
        <f t="shared" si="705"/>
        <v>-0.1686966161188577</v>
      </c>
      <c r="BK998" s="19">
        <f t="shared" si="706"/>
        <v>-0.12619807046300532</v>
      </c>
      <c r="BL998" s="19">
        <f t="shared" si="707"/>
        <v>7.2075263713158103E-2</v>
      </c>
      <c r="BM998" s="19">
        <f t="shared" si="708"/>
        <v>-2.8263575524222224E-2</v>
      </c>
      <c r="BN998" s="19">
        <f t="shared" si="709"/>
        <v>-0.4349870744843316</v>
      </c>
      <c r="BO998" s="19">
        <f t="shared" si="710"/>
        <v>-0.32399877893966322</v>
      </c>
      <c r="BP998" s="19">
        <f t="shared" si="711"/>
        <v>4.9155766093663636E-2</v>
      </c>
      <c r="BQ998" s="19">
        <f t="shared" si="712"/>
        <v>-0.15734028801514932</v>
      </c>
      <c r="BR998" s="19">
        <f t="shared" si="713"/>
        <v>8.4545612144733398E-2</v>
      </c>
      <c r="BS998" s="19">
        <f t="shared" si="714"/>
        <v>-7.8246437593201357E-4</v>
      </c>
      <c r="BT998" s="19">
        <f>IF(AND('[1]Ponderación por derecho'!$B$13&lt;&gt;1,'[1]Ponderación por derecho'!$B$13&lt;&gt;0),"Error ponderación",IFERROR(IF(SUM($BI$1126:$BS$1126)=0,0,SUMPRODUCT($BI$1126:$BS$1126,BI998:BS998)),""))</f>
        <v>-0.3262348350389026</v>
      </c>
      <c r="BU998" s="34">
        <f t="shared" si="715"/>
        <v>-0.32443932026481692</v>
      </c>
      <c r="BV998" s="16">
        <f t="shared" si="716"/>
        <v>0</v>
      </c>
      <c r="BW998" s="34">
        <f t="shared" si="698"/>
        <v>-0.50036226170766918</v>
      </c>
      <c r="BX998" s="34">
        <f t="shared" si="699"/>
        <v>-4.9259960470088161E-2</v>
      </c>
      <c r="BY998" s="34">
        <f t="shared" si="717"/>
        <v>0.73585719375712888</v>
      </c>
      <c r="BZ998" s="34">
        <f t="shared" si="718"/>
        <v>-6.2078323859790507E-2</v>
      </c>
      <c r="CA998" s="19">
        <f t="shared" si="700"/>
        <v>-4.8112403832638914E-2</v>
      </c>
      <c r="CB998" s="16"/>
      <c r="CC998" s="5">
        <f t="shared" si="701"/>
        <v>73624</v>
      </c>
      <c r="CD998" s="6">
        <f t="shared" si="702"/>
        <v>7.3296992922131153E-4</v>
      </c>
      <c r="CE998" s="19">
        <f t="shared" si="719"/>
        <v>0.67734718834486152</v>
      </c>
      <c r="CF998" s="4">
        <f t="shared" si="703"/>
        <v>4.9647512069938757E-4</v>
      </c>
      <c r="CG998" s="3">
        <f>IF('Ponderación por derecho'!$D$20="Error ponderación","",CF998/$CF$1127)</f>
        <v>3.3354025426865377E-4</v>
      </c>
      <c r="CH998" s="39"/>
    </row>
    <row r="999" spans="1:86" ht="18.95" customHeight="1">
      <c r="A999" s="7">
        <v>73671</v>
      </c>
      <c r="B999" s="7" t="s">
        <v>127</v>
      </c>
      <c r="C999" s="7" t="s">
        <v>135</v>
      </c>
      <c r="D999" s="5">
        <v>0</v>
      </c>
      <c r="E999" s="5">
        <v>696</v>
      </c>
      <c r="F999" s="5">
        <v>62.265529999999998</v>
      </c>
      <c r="G999" s="5">
        <v>50.990119999999997</v>
      </c>
      <c r="H999" s="5">
        <v>78.788669999999996</v>
      </c>
      <c r="I999" s="5">
        <v>10.124549999999999</v>
      </c>
      <c r="J999" s="5">
        <v>17.62696</v>
      </c>
      <c r="K999" s="85">
        <v>1.5627100000000001E-2</v>
      </c>
      <c r="L999" s="85">
        <v>1.19548E-2</v>
      </c>
      <c r="M999" s="85">
        <v>0.15235509999999999</v>
      </c>
      <c r="N999" s="85">
        <v>0</v>
      </c>
      <c r="O999" s="85">
        <v>2.7737999999999999E-3</v>
      </c>
      <c r="P999" s="85">
        <v>2.30577E-2</v>
      </c>
      <c r="Q999" s="85">
        <v>2.7772999999999999E-3</v>
      </c>
      <c r="R999" s="85">
        <v>1.2685999999999999E-3</v>
      </c>
      <c r="S999" s="85">
        <v>2.3844999999999999E-3</v>
      </c>
      <c r="T999" s="5">
        <v>0.96969700000000003</v>
      </c>
      <c r="U999" s="5">
        <v>0.19457730000000001</v>
      </c>
      <c r="V999" s="5">
        <v>0.74800630000000001</v>
      </c>
      <c r="W999" s="5">
        <v>0.62360450000000001</v>
      </c>
      <c r="X999" s="5">
        <v>0.85805419999999999</v>
      </c>
      <c r="Y999" s="5">
        <v>0.88676239999999995</v>
      </c>
      <c r="Z999" s="5">
        <v>4.4776099999999999E-2</v>
      </c>
      <c r="AA999" s="5">
        <v>0</v>
      </c>
      <c r="AB999" s="5">
        <v>2.8735599999999998E-3</v>
      </c>
      <c r="AC999" s="5">
        <v>0.50470000000000004</v>
      </c>
      <c r="AD999" s="40">
        <v>1426287.9310344828</v>
      </c>
      <c r="AE999" s="19">
        <v>0.7377359</v>
      </c>
      <c r="AF999" s="5">
        <v>0</v>
      </c>
      <c r="AG999" s="5">
        <v>0</v>
      </c>
      <c r="AH999" s="32">
        <v>1</v>
      </c>
      <c r="AI999" s="32">
        <v>0</v>
      </c>
      <c r="AJ999" s="32">
        <v>0</v>
      </c>
      <c r="AK999" s="16"/>
      <c r="AL999" s="34">
        <f t="shared" si="675"/>
        <v>-0.43895140110743058</v>
      </c>
      <c r="AM999" s="34">
        <f t="shared" si="676"/>
        <v>-0.52523452373959156</v>
      </c>
      <c r="AN999" s="34">
        <f t="shared" si="677"/>
        <v>0.52689588817591393</v>
      </c>
      <c r="AO999" s="34">
        <f t="shared" si="678"/>
        <v>-0.85471169031375172</v>
      </c>
      <c r="AP999" s="34">
        <f t="shared" si="679"/>
        <v>-0.54539406143695413</v>
      </c>
      <c r="AQ999" s="34">
        <f t="shared" si="680"/>
        <v>4.9156909528667046E-2</v>
      </c>
      <c r="AR999" s="34">
        <f t="shared" si="681"/>
        <v>-0.19072795522237246</v>
      </c>
      <c r="AS999" s="34">
        <f t="shared" si="682"/>
        <v>1.4106021611124655</v>
      </c>
      <c r="AT999" s="34">
        <f t="shared" si="683"/>
        <v>-0.15074875333706975</v>
      </c>
      <c r="AU999" s="34">
        <f t="shared" si="684"/>
        <v>-0.35946216393807212</v>
      </c>
      <c r="AV999" s="34">
        <f t="shared" si="685"/>
        <v>-9.0530782541583046E-2</v>
      </c>
      <c r="AW999" s="34">
        <f t="shared" si="686"/>
        <v>-0.33384476830010651</v>
      </c>
      <c r="AX999" s="34">
        <f t="shared" si="687"/>
        <v>-0.16149446456699088</v>
      </c>
      <c r="AY999" s="34">
        <f t="shared" si="688"/>
        <v>-0.11753375333990007</v>
      </c>
      <c r="AZ999" s="34">
        <f t="shared" si="689"/>
        <v>0.48131527549917913</v>
      </c>
      <c r="BA999" s="34">
        <f t="shared" si="690"/>
        <v>-0.10427901641884164</v>
      </c>
      <c r="BB999" s="34">
        <f t="shared" si="691"/>
        <v>-1.2849954264612145</v>
      </c>
      <c r="BC999" s="34">
        <f t="shared" si="692"/>
        <v>-9.7396919768254459E-2</v>
      </c>
      <c r="BD999" s="34">
        <f t="shared" si="693"/>
        <v>0.61116348043479052</v>
      </c>
      <c r="BE999" s="34">
        <f t="shared" si="694"/>
        <v>0.38187257698752891</v>
      </c>
      <c r="BF999" s="34">
        <f t="shared" si="695"/>
        <v>-0.56819098542745561</v>
      </c>
      <c r="BG999" s="34">
        <f t="shared" si="696"/>
        <v>-0.258133953880894</v>
      </c>
      <c r="BH999" s="34">
        <f t="shared" si="697"/>
        <v>-4.3434813475581271E-2</v>
      </c>
      <c r="BI999" s="19">
        <f t="shared" si="704"/>
        <v>0.15725792709524644</v>
      </c>
      <c r="BJ999" s="19">
        <f t="shared" si="705"/>
        <v>-0.66698596847439295</v>
      </c>
      <c r="BK999" s="19">
        <f t="shared" si="706"/>
        <v>0.29141794674559346</v>
      </c>
      <c r="BL999" s="19">
        <f t="shared" si="707"/>
        <v>-0.29485007722225015</v>
      </c>
      <c r="BM999" s="19">
        <f t="shared" si="708"/>
        <v>-9.7897581646745238E-2</v>
      </c>
      <c r="BN999" s="19">
        <f t="shared" si="709"/>
        <v>-4.9203202220494922E-2</v>
      </c>
      <c r="BO999" s="19">
        <f t="shared" si="710"/>
        <v>-0.23574706103822632</v>
      </c>
      <c r="BP999" s="19">
        <f t="shared" si="711"/>
        <v>-0.30022293283721074</v>
      </c>
      <c r="BQ999" s="19">
        <f t="shared" si="712"/>
        <v>-0.37489204662492875</v>
      </c>
      <c r="BR999" s="19">
        <f t="shared" si="713"/>
        <v>-0.27153970277607486</v>
      </c>
      <c r="BS999" s="19">
        <f t="shared" si="714"/>
        <v>-0.19997332264097065</v>
      </c>
      <c r="BT999" s="19">
        <f>IF(AND('[1]Ponderación por derecho'!$B$13&lt;&gt;1,'[1]Ponderación por derecho'!$B$13&lt;&gt;0),"Error ponderación",IFERROR(IF(SUM($BI$1126:$BS$1126)=0,0,SUMPRODUCT($BI$1126:$BS$1126,BI999:BS999)),""))</f>
        <v>-0.26603168488014023</v>
      </c>
      <c r="BU999" s="34">
        <f t="shared" si="715"/>
        <v>-0.2636138674772569</v>
      </c>
      <c r="BV999" s="16">
        <f t="shared" si="716"/>
        <v>0</v>
      </c>
      <c r="BW999" s="34">
        <f t="shared" si="698"/>
        <v>-0.11097716508463287</v>
      </c>
      <c r="BX999" s="34">
        <f t="shared" si="699"/>
        <v>3.0752015717520727E-2</v>
      </c>
      <c r="BY999" s="34">
        <f t="shared" si="717"/>
        <v>0.27989481564789465</v>
      </c>
      <c r="BZ999" s="34">
        <f t="shared" si="718"/>
        <v>-6.6556555426927497E-2</v>
      </c>
      <c r="CA999" s="19">
        <f t="shared" si="700"/>
        <v>-5.1516232154747342E-2</v>
      </c>
      <c r="CB999" s="16"/>
      <c r="CC999" s="5">
        <f t="shared" si="701"/>
        <v>73671</v>
      </c>
      <c r="CD999" s="6">
        <f t="shared" si="702"/>
        <v>1.0178512983600018E-4</v>
      </c>
      <c r="CE999" s="19">
        <f t="shared" si="719"/>
        <v>0.9455979374661212</v>
      </c>
      <c r="CF999" s="4">
        <f t="shared" si="703"/>
        <v>9.6247808837643118E-5</v>
      </c>
      <c r="CG999" s="3">
        <f>IF('Ponderación por derecho'!$D$20="Error ponderación","",CF999/$CF$1127)</f>
        <v>6.4660880866064844E-5</v>
      </c>
      <c r="CH999" s="39"/>
    </row>
    <row r="1000" spans="1:86" ht="18.95" customHeight="1">
      <c r="A1000" s="7">
        <v>73675</v>
      </c>
      <c r="B1000" s="7" t="s">
        <v>127</v>
      </c>
      <c r="C1000" s="7" t="s">
        <v>134</v>
      </c>
      <c r="D1000" s="5">
        <v>0</v>
      </c>
      <c r="E1000" s="5">
        <v>2880</v>
      </c>
      <c r="F1000" s="5">
        <v>75.374129999999994</v>
      </c>
      <c r="G1000" s="5">
        <v>61.805</v>
      </c>
      <c r="H1000" s="5">
        <v>72.790760000000006</v>
      </c>
      <c r="I1000" s="5">
        <v>10.072520000000001</v>
      </c>
      <c r="J1000" s="5">
        <v>27.644369999999999</v>
      </c>
      <c r="K1000" s="85">
        <v>1.3554999999999999E-3</v>
      </c>
      <c r="L1000" s="85">
        <v>4.7583E-3</v>
      </c>
      <c r="M1000" s="85">
        <v>1.08086E-2</v>
      </c>
      <c r="N1000" s="85">
        <v>1.9903999999999998E-3</v>
      </c>
      <c r="O1000" s="85">
        <v>4.7921999999999999E-3</v>
      </c>
      <c r="P1000" s="85">
        <v>3.8524000000000002E-3</v>
      </c>
      <c r="Q1000" s="85">
        <v>1.8689999999999999E-4</v>
      </c>
      <c r="R1000" s="85">
        <v>1.8887999999999999E-3</v>
      </c>
      <c r="S1000" s="85">
        <v>0</v>
      </c>
      <c r="T1000" s="5">
        <v>0.93547179999999996</v>
      </c>
      <c r="U1000" s="5">
        <v>0.15218200000000001</v>
      </c>
      <c r="V1000" s="5">
        <v>0.76426709999999998</v>
      </c>
      <c r="W1000" s="5">
        <v>0.54904889999999995</v>
      </c>
      <c r="X1000" s="5">
        <v>0.78590079999999995</v>
      </c>
      <c r="Y1000" s="5">
        <v>0.85900779999999999</v>
      </c>
      <c r="Z1000" s="5">
        <v>0.1774194</v>
      </c>
      <c r="AA1000" s="5">
        <v>3.4722199999999998E-3</v>
      </c>
      <c r="AB1000" s="5">
        <v>6.2500000000000003E-3</v>
      </c>
      <c r="AC1000" s="5">
        <v>0.48720000000000002</v>
      </c>
      <c r="AD1000" s="40">
        <v>5902.7361111111113</v>
      </c>
      <c r="AE1000" s="19">
        <v>0.49433959999999999</v>
      </c>
      <c r="AF1000" s="5">
        <v>0</v>
      </c>
      <c r="AG1000" s="5">
        <v>0</v>
      </c>
      <c r="AH1000" s="32">
        <v>0</v>
      </c>
      <c r="AI1000" s="32">
        <v>0</v>
      </c>
      <c r="AJ1000" s="32">
        <v>0</v>
      </c>
      <c r="AK1000" s="16"/>
      <c r="AL1000" s="34">
        <f t="shared" si="675"/>
        <v>0.36123553318501972</v>
      </c>
      <c r="AM1000" s="34">
        <f t="shared" si="676"/>
        <v>0.561130115568784</v>
      </c>
      <c r="AN1000" s="34">
        <f t="shared" si="677"/>
        <v>-0.19431511150976694</v>
      </c>
      <c r="AO1000" s="34">
        <f t="shared" si="678"/>
        <v>-0.85935565296485761</v>
      </c>
      <c r="AP1000" s="34">
        <f t="shared" si="679"/>
        <v>0.21121950717605703</v>
      </c>
      <c r="AQ1000" s="34">
        <f t="shared" si="680"/>
        <v>-0.35455853015133248</v>
      </c>
      <c r="AR1000" s="34">
        <f t="shared" si="681"/>
        <v>-0.44258805985237726</v>
      </c>
      <c r="AS1000" s="34">
        <f t="shared" si="682"/>
        <v>-0.79173980107689901</v>
      </c>
      <c r="AT1000" s="34">
        <f t="shared" si="683"/>
        <v>-0.10507727303732674</v>
      </c>
      <c r="AU1000" s="34">
        <f t="shared" si="684"/>
        <v>-0.30818601534577367</v>
      </c>
      <c r="AV1000" s="34">
        <f t="shared" si="685"/>
        <v>-0.55552437315250203</v>
      </c>
      <c r="AW1000" s="34">
        <f t="shared" si="686"/>
        <v>-0.40641498877376586</v>
      </c>
      <c r="AX1000" s="34">
        <f t="shared" si="687"/>
        <v>-0.14168806226723571</v>
      </c>
      <c r="AY1000" s="34">
        <f t="shared" si="688"/>
        <v>-0.21011422768154267</v>
      </c>
      <c r="AZ1000" s="34">
        <f t="shared" si="689"/>
        <v>-0.11325725318016931</v>
      </c>
      <c r="BA1000" s="34">
        <f t="shared" si="690"/>
        <v>-0.5072659043976423</v>
      </c>
      <c r="BB1000" s="34">
        <f t="shared" si="691"/>
        <v>-0.88613374603759776</v>
      </c>
      <c r="BC1000" s="34">
        <f t="shared" si="692"/>
        <v>-0.92997844112135319</v>
      </c>
      <c r="BD1000" s="34">
        <f t="shared" si="693"/>
        <v>-0.25354865626677159</v>
      </c>
      <c r="BE1000" s="34">
        <f t="shared" si="694"/>
        <v>-4.2498046044381559E-2</v>
      </c>
      <c r="BF1000" s="34">
        <f t="shared" si="695"/>
        <v>0.75885747104165802</v>
      </c>
      <c r="BG1000" s="34">
        <f t="shared" si="696"/>
        <v>1.3282733382955278E-2</v>
      </c>
      <c r="BH1000" s="34">
        <f t="shared" si="697"/>
        <v>4.0730038477114358E-2</v>
      </c>
      <c r="BI1000" s="19">
        <f t="shared" si="704"/>
        <v>-0.35204651535291392</v>
      </c>
      <c r="BJ1000" s="19">
        <f t="shared" si="705"/>
        <v>-0.25586389677373034</v>
      </c>
      <c r="BK1000" s="19">
        <f t="shared" si="706"/>
        <v>-0.45349423633774416</v>
      </c>
      <c r="BL1000" s="19">
        <f t="shared" si="707"/>
        <v>0.1280791300738465</v>
      </c>
      <c r="BM1000" s="19">
        <f t="shared" si="708"/>
        <v>-0.11683838814549607</v>
      </c>
      <c r="BN1000" s="19">
        <f t="shared" si="709"/>
        <v>-7.892896200395462E-2</v>
      </c>
      <c r="BO1000" s="19">
        <f t="shared" si="710"/>
        <v>-0.45967596497293089</v>
      </c>
      <c r="BP1000" s="19">
        <f t="shared" si="711"/>
        <v>0.10977373545889201</v>
      </c>
      <c r="BQ1000" s="19">
        <f t="shared" si="712"/>
        <v>0.30332625884837833</v>
      </c>
      <c r="BR1000" s="19">
        <f t="shared" si="713"/>
        <v>5.4801346295477442E-2</v>
      </c>
      <c r="BS1000" s="19">
        <f t="shared" si="714"/>
        <v>6.395044799353046E-2</v>
      </c>
      <c r="BT1000" s="19">
        <f>IF(AND('[1]Ponderación por derecho'!$B$13&lt;&gt;1,'[1]Ponderación por derecho'!$B$13&lt;&gt;0),"Error ponderación",IFERROR(IF(SUM($BI$1126:$BS$1126)=0,0,SUMPRODUCT($BI$1126:$BS$1126,BI1000:BS1000)),""))</f>
        <v>-0.30468945044239792</v>
      </c>
      <c r="BU1000" s="34">
        <f t="shared" si="715"/>
        <v>-0.30267122723133671</v>
      </c>
      <c r="BV1000" s="16">
        <f t="shared" si="716"/>
        <v>0</v>
      </c>
      <c r="BW1000" s="34">
        <f t="shared" si="698"/>
        <v>-0.36429460712564149</v>
      </c>
      <c r="BX1000" s="34">
        <f t="shared" si="699"/>
        <v>-4.9218155259917525E-2</v>
      </c>
      <c r="BY1000" s="34">
        <f t="shared" si="717"/>
        <v>-0.72556152157895015</v>
      </c>
      <c r="BZ1000" s="34">
        <f t="shared" si="718"/>
        <v>0.37969142798816974</v>
      </c>
      <c r="CA1000" s="19">
        <f t="shared" si="700"/>
        <v>0.28766933738541245</v>
      </c>
      <c r="CB1000" s="16"/>
      <c r="CC1000" s="5">
        <f t="shared" si="701"/>
        <v>73675</v>
      </c>
      <c r="CD1000" s="6">
        <f t="shared" si="702"/>
        <v>4.2117984759724211E-4</v>
      </c>
      <c r="CE1000" s="19">
        <f t="shared" si="719"/>
        <v>0.9159722217182209</v>
      </c>
      <c r="CF1000" s="4">
        <f t="shared" si="703"/>
        <v>3.8578904074658752E-4</v>
      </c>
      <c r="CG1000" s="3">
        <f>IF('Ponderación por derecho'!$D$20="Error ponderación","",CF1000/$CF$1127)</f>
        <v>2.591795024157704E-4</v>
      </c>
      <c r="CH1000" s="39"/>
    </row>
    <row r="1001" spans="1:86" ht="18.95" customHeight="1">
      <c r="A1001" s="7">
        <v>73678</v>
      </c>
      <c r="B1001" s="7" t="s">
        <v>127</v>
      </c>
      <c r="C1001" s="7" t="s">
        <v>133</v>
      </c>
      <c r="D1001" s="5">
        <v>0</v>
      </c>
      <c r="E1001" s="5">
        <v>1713</v>
      </c>
      <c r="F1001" s="5">
        <v>74.300389999999993</v>
      </c>
      <c r="G1001" s="5">
        <v>62.450069999999997</v>
      </c>
      <c r="H1001" s="5">
        <v>87.936089999999993</v>
      </c>
      <c r="I1001" s="5">
        <v>8.042605</v>
      </c>
      <c r="J1001" s="5">
        <v>23.360849999999999</v>
      </c>
      <c r="K1001" s="85">
        <v>1.299E-2</v>
      </c>
      <c r="L1001" s="85">
        <v>8.1328000000000008E-3</v>
      </c>
      <c r="M1001" s="85">
        <v>5.9225199999999999E-2</v>
      </c>
      <c r="N1001" s="85">
        <v>4.259E-4</v>
      </c>
      <c r="O1001" s="85">
        <v>4.4632999999999999E-3</v>
      </c>
      <c r="P1001" s="85">
        <v>5.8525599999999997E-2</v>
      </c>
      <c r="Q1001" s="85">
        <v>7.8691000000000004E-3</v>
      </c>
      <c r="R1001" s="85">
        <v>4.8403999999999999E-3</v>
      </c>
      <c r="S1001" s="85">
        <v>4.0030000000000003E-4</v>
      </c>
      <c r="T1001" s="5">
        <v>0.97206709999999996</v>
      </c>
      <c r="U1001" s="5">
        <v>0.172067</v>
      </c>
      <c r="V1001" s="5">
        <v>0.77988829999999998</v>
      </c>
      <c r="W1001" s="5">
        <v>0.43128490000000003</v>
      </c>
      <c r="X1001" s="5">
        <v>0.79944130000000002</v>
      </c>
      <c r="Y1001" s="5">
        <v>0.82793300000000003</v>
      </c>
      <c r="Z1001" s="5">
        <v>0.1743295</v>
      </c>
      <c r="AA1001" s="5">
        <v>0</v>
      </c>
      <c r="AB1001" s="5">
        <v>7.5890300000000001E-3</v>
      </c>
      <c r="AC1001" s="5">
        <v>0.48709999999999998</v>
      </c>
      <c r="AD1001" s="40">
        <v>18734.384121424402</v>
      </c>
      <c r="AE1001" s="19">
        <v>0.54905660000000001</v>
      </c>
      <c r="AF1001" s="5">
        <v>1</v>
      </c>
      <c r="AG1001" s="5">
        <v>0</v>
      </c>
      <c r="AH1001" s="32">
        <v>1</v>
      </c>
      <c r="AI1001" s="32">
        <v>0</v>
      </c>
      <c r="AJ1001" s="32">
        <v>0</v>
      </c>
      <c r="AK1001" s="16"/>
      <c r="AL1001" s="34">
        <f t="shared" si="675"/>
        <v>0.29569133175792783</v>
      </c>
      <c r="AM1001" s="34">
        <f t="shared" si="676"/>
        <v>0.62592799015256584</v>
      </c>
      <c r="AN1001" s="34">
        <f t="shared" si="677"/>
        <v>1.6268156806944409</v>
      </c>
      <c r="AO1001" s="34">
        <f t="shared" si="678"/>
        <v>-1.0405366916909746</v>
      </c>
      <c r="AP1001" s="34">
        <f t="shared" si="679"/>
        <v>-0.11231415605877169</v>
      </c>
      <c r="AQ1001" s="34">
        <f t="shared" si="680"/>
        <v>-2.5441452671795914E-2</v>
      </c>
      <c r="AR1001" s="34">
        <f t="shared" si="681"/>
        <v>-0.32448871668917967</v>
      </c>
      <c r="AS1001" s="34">
        <f t="shared" si="682"/>
        <v>-3.8419091299281102E-2</v>
      </c>
      <c r="AT1001" s="34">
        <f t="shared" si="683"/>
        <v>-0.14097610288506987</v>
      </c>
      <c r="AU1001" s="34">
        <f t="shared" si="684"/>
        <v>-0.31654150745437798</v>
      </c>
      <c r="AV1001" s="34">
        <f t="shared" si="685"/>
        <v>0.76820853277392942</v>
      </c>
      <c r="AW1001" s="34">
        <f t="shared" si="686"/>
        <v>-0.19119766800371257</v>
      </c>
      <c r="AX1001" s="34">
        <f t="shared" si="687"/>
        <v>-4.7427215721029085E-2</v>
      </c>
      <c r="AY1001" s="34">
        <f t="shared" si="688"/>
        <v>-0.19457220047292051</v>
      </c>
      <c r="AZ1001" s="34">
        <f t="shared" si="689"/>
        <v>0.52248950823479146</v>
      </c>
      <c r="BA1001" s="34">
        <f t="shared" si="690"/>
        <v>-0.31824980432384997</v>
      </c>
      <c r="BB1001" s="34">
        <f t="shared" si="691"/>
        <v>-0.50296083435838057</v>
      </c>
      <c r="BC1001" s="34">
        <f t="shared" si="692"/>
        <v>-2.2450792555554959</v>
      </c>
      <c r="BD1001" s="34">
        <f t="shared" si="693"/>
        <v>-9.1274464239679956E-2</v>
      </c>
      <c r="BE1001" s="34">
        <f t="shared" si="694"/>
        <v>-0.5176348607198592</v>
      </c>
      <c r="BF1001" s="34">
        <f t="shared" si="695"/>
        <v>0.72794413410233338</v>
      </c>
      <c r="BG1001" s="34">
        <f t="shared" si="696"/>
        <v>-0.258133953880894</v>
      </c>
      <c r="BH1001" s="34">
        <f t="shared" si="697"/>
        <v>7.4108170980644109E-2</v>
      </c>
      <c r="BI1001" s="19">
        <f t="shared" si="704"/>
        <v>0.42770814123293172</v>
      </c>
      <c r="BJ1001" s="19">
        <f t="shared" si="705"/>
        <v>-6.7173853631664796E-2</v>
      </c>
      <c r="BK1001" s="19">
        <f t="shared" si="706"/>
        <v>-0.66260233836561644</v>
      </c>
      <c r="BL1001" s="19">
        <f t="shared" si="707"/>
        <v>7.7357614436428981E-2</v>
      </c>
      <c r="BM1001" s="19">
        <f t="shared" si="708"/>
        <v>-0.1733767092509432</v>
      </c>
      <c r="BN1001" s="19">
        <f t="shared" si="709"/>
        <v>0.1820883346039994</v>
      </c>
      <c r="BO1001" s="19">
        <f t="shared" si="710"/>
        <v>-0.23641495048663194</v>
      </c>
      <c r="BP1001" s="19">
        <f t="shared" si="711"/>
        <v>0.12413205801844937</v>
      </c>
      <c r="BQ1001" s="19">
        <f t="shared" si="712"/>
        <v>0.27635442179578024</v>
      </c>
      <c r="BR1001" s="19">
        <f t="shared" si="713"/>
        <v>-5.2338274198628888E-2</v>
      </c>
      <c r="BS1001" s="19">
        <f t="shared" si="714"/>
        <v>5.8409100755217137E-2</v>
      </c>
      <c r="BT1001" s="19">
        <f>IF(AND('[1]Ponderación por derecho'!$B$13&lt;&gt;1,'[1]Ponderación por derecho'!$B$13&lt;&gt;0),"Error ponderación",IFERROR(IF(SUM($BI$1126:$BS$1126)=0,0,SUMPRODUCT($BI$1126:$BS$1126,BI1001:BS1001)),""))</f>
        <v>-7.7015745588449119E-2</v>
      </c>
      <c r="BU1001" s="34">
        <f t="shared" si="715"/>
        <v>-7.2644124844782262E-2</v>
      </c>
      <c r="BV1001" s="16">
        <f t="shared" si="716"/>
        <v>0</v>
      </c>
      <c r="BW1001" s="34">
        <f t="shared" si="698"/>
        <v>-0.36574213536587646</v>
      </c>
      <c r="BX1001" s="34">
        <f t="shared" si="699"/>
        <v>-4.8495711032130136E-2</v>
      </c>
      <c r="BY1001" s="34">
        <f t="shared" si="717"/>
        <v>-0.49952869197537242</v>
      </c>
      <c r="BZ1001" s="34">
        <f t="shared" si="718"/>
        <v>0.30458884612445969</v>
      </c>
      <c r="CA1001" s="19">
        <f t="shared" si="700"/>
        <v>0.2305851309573389</v>
      </c>
      <c r="CB1001" s="16"/>
      <c r="CC1001" s="5">
        <f t="shared" si="701"/>
        <v>73678</v>
      </c>
      <c r="CD1001" s="6">
        <f t="shared" si="702"/>
        <v>2.5051426351877627E-4</v>
      </c>
      <c r="CE1001" s="19">
        <f t="shared" si="719"/>
        <v>1.9072982986121005</v>
      </c>
      <c r="CF1001" s="4">
        <f t="shared" si="703"/>
        <v>4.7780542858742535E-4</v>
      </c>
      <c r="CG1001" s="3">
        <f>IF('Ponderación por derecho'!$D$20="Error ponderación","",CF1001/$CF$1127)</f>
        <v>3.2099764418706659E-4</v>
      </c>
      <c r="CH1001" s="39"/>
    </row>
    <row r="1002" spans="1:86" ht="18.95" customHeight="1">
      <c r="A1002" s="7">
        <v>73686</v>
      </c>
      <c r="B1002" s="7" t="s">
        <v>127</v>
      </c>
      <c r="C1002" s="7" t="s">
        <v>132</v>
      </c>
      <c r="D1002" s="5">
        <v>0</v>
      </c>
      <c r="E1002" s="5">
        <v>830</v>
      </c>
      <c r="F1002" s="5">
        <v>72.529179999999997</v>
      </c>
      <c r="G1002" s="5">
        <v>57.300359999999998</v>
      </c>
      <c r="H1002" s="5">
        <v>71.662700000000001</v>
      </c>
      <c r="I1002" s="5">
        <v>15.315860000000001</v>
      </c>
      <c r="J1002" s="5">
        <v>24.672229999999999</v>
      </c>
      <c r="K1002" s="85">
        <v>1.31696E-2</v>
      </c>
      <c r="L1002" s="85">
        <v>1.0441199999999999E-2</v>
      </c>
      <c r="M1002" s="85">
        <v>5.6859399999999997E-2</v>
      </c>
      <c r="N1002" s="85">
        <v>0</v>
      </c>
      <c r="O1002" s="85">
        <v>1.5282E-2</v>
      </c>
      <c r="P1002" s="85">
        <v>2.96955E-2</v>
      </c>
      <c r="Q1002" s="85">
        <v>7.0139E-3</v>
      </c>
      <c r="R1002" s="85">
        <v>0</v>
      </c>
      <c r="S1002" s="85">
        <v>0</v>
      </c>
      <c r="T1002" s="5">
        <v>0.97105790000000003</v>
      </c>
      <c r="U1002" s="5">
        <v>0.29640719999999998</v>
      </c>
      <c r="V1002" s="5">
        <v>0.75748499999999996</v>
      </c>
      <c r="W1002" s="5">
        <v>0.6097804</v>
      </c>
      <c r="X1002" s="5">
        <v>0.84630740000000004</v>
      </c>
      <c r="Y1002" s="5">
        <v>0.84530939999999999</v>
      </c>
      <c r="Z1002" s="5">
        <v>0.1083744</v>
      </c>
      <c r="AA1002" s="5">
        <v>1.26506E-2</v>
      </c>
      <c r="AB1002" s="5">
        <v>3.6144599999999999E-3</v>
      </c>
      <c r="AC1002" s="5">
        <v>0.37069999999999997</v>
      </c>
      <c r="AD1002" s="40">
        <v>9638.5542168674692</v>
      </c>
      <c r="AE1002" s="19">
        <v>0.84811320000000001</v>
      </c>
      <c r="AF1002" s="5">
        <v>0</v>
      </c>
      <c r="AG1002" s="5">
        <v>0</v>
      </c>
      <c r="AH1002" s="32">
        <v>0</v>
      </c>
      <c r="AI1002" s="32">
        <v>0</v>
      </c>
      <c r="AJ1002" s="32">
        <v>0</v>
      </c>
      <c r="AK1002" s="16"/>
      <c r="AL1002" s="34">
        <f t="shared" si="675"/>
        <v>0.18757154017925975</v>
      </c>
      <c r="AM1002" s="34">
        <f t="shared" si="676"/>
        <v>0.10863488595790698</v>
      </c>
      <c r="AN1002" s="34">
        <f t="shared" si="677"/>
        <v>-0.32995724023551204</v>
      </c>
      <c r="AO1002" s="34">
        <f t="shared" si="678"/>
        <v>-0.39135882177035036</v>
      </c>
      <c r="AP1002" s="34">
        <f t="shared" si="679"/>
        <v>-1.3265809070105911E-2</v>
      </c>
      <c r="AQ1002" s="34">
        <f t="shared" si="680"/>
        <v>-2.0360922600428443E-2</v>
      </c>
      <c r="AR1002" s="34">
        <f t="shared" si="681"/>
        <v>-0.24370029655051467</v>
      </c>
      <c r="AS1002" s="34">
        <f t="shared" si="682"/>
        <v>-7.5228907254798208E-2</v>
      </c>
      <c r="AT1002" s="34">
        <f t="shared" si="683"/>
        <v>-0.15074875333706975</v>
      </c>
      <c r="AU1002" s="34">
        <f t="shared" si="684"/>
        <v>-4.1699420268735979E-2</v>
      </c>
      <c r="AV1002" s="34">
        <f t="shared" si="685"/>
        <v>7.0181856977568291E-2</v>
      </c>
      <c r="AW1002" s="34">
        <f t="shared" si="686"/>
        <v>-0.21515615030338581</v>
      </c>
      <c r="AX1002" s="34">
        <f t="shared" si="687"/>
        <v>-0.20200785050292994</v>
      </c>
      <c r="AY1002" s="34">
        <f t="shared" si="688"/>
        <v>-0.21011422768154267</v>
      </c>
      <c r="AZ1002" s="34">
        <f t="shared" si="689"/>
        <v>0.50495732154360606</v>
      </c>
      <c r="BA1002" s="34">
        <f t="shared" si="690"/>
        <v>0.86366116808728199</v>
      </c>
      <c r="BB1002" s="34">
        <f t="shared" si="691"/>
        <v>-1.0524920926626729</v>
      </c>
      <c r="BC1002" s="34">
        <f t="shared" si="692"/>
        <v>-0.25177419269392831</v>
      </c>
      <c r="BD1002" s="34">
        <f t="shared" si="693"/>
        <v>0.47038563036250203</v>
      </c>
      <c r="BE1002" s="34">
        <f t="shared" si="694"/>
        <v>-0.25194795858285551</v>
      </c>
      <c r="BF1002" s="34">
        <f t="shared" si="695"/>
        <v>6.808710663644528E-2</v>
      </c>
      <c r="BG1002" s="34">
        <f t="shared" si="696"/>
        <v>0.73073885484091849</v>
      </c>
      <c r="BH1002" s="34">
        <f t="shared" si="697"/>
        <v>-2.4966326308105413E-2</v>
      </c>
      <c r="BI1002" s="19">
        <f t="shared" si="704"/>
        <v>0.17111433508378049</v>
      </c>
      <c r="BJ1002" s="19">
        <f t="shared" si="705"/>
        <v>-0.39585250108509351</v>
      </c>
      <c r="BK1002" s="19">
        <f t="shared" si="706"/>
        <v>-4.647718658982225E-2</v>
      </c>
      <c r="BL1002" s="19">
        <f t="shared" si="707"/>
        <v>1.8411393421095004E-2</v>
      </c>
      <c r="BM1002" s="19">
        <f t="shared" si="708"/>
        <v>0.13847346700788674</v>
      </c>
      <c r="BN1002" s="19">
        <f t="shared" si="709"/>
        <v>1.9351461913241774E-3</v>
      </c>
      <c r="BO1002" s="19">
        <f t="shared" si="710"/>
        <v>-3.3852550176710038E-2</v>
      </c>
      <c r="BP1002" s="19">
        <f t="shared" si="711"/>
        <v>-7.2181551618350909E-3</v>
      </c>
      <c r="BQ1002" s="19">
        <f t="shared" si="712"/>
        <v>1.5181473044720789E-2</v>
      </c>
      <c r="BR1002" s="19">
        <f t="shared" si="713"/>
        <v>0.23606538911287855</v>
      </c>
      <c r="BS1002" s="19">
        <f t="shared" si="714"/>
        <v>-1.5836337936796108E-2</v>
      </c>
      <c r="BT1002" s="19">
        <f>IF(AND('[1]Ponderación por derecho'!$B$13&lt;&gt;1,'[1]Ponderación por derecho'!$B$13&lt;&gt;0),"Error ponderación",IFERROR(IF(SUM($BI$1126:$BS$1126)=0,0,SUMPRODUCT($BI$1126:$BS$1126,BI1002:BS1002)),""))</f>
        <v>-9.5516231447976482E-2</v>
      </c>
      <c r="BU1002" s="34">
        <f t="shared" si="715"/>
        <v>-9.1335844899763804E-2</v>
      </c>
      <c r="BV1002" s="16">
        <f t="shared" si="716"/>
        <v>0</v>
      </c>
      <c r="BW1002" s="34">
        <f t="shared" si="698"/>
        <v>-2.0506650069986407</v>
      </c>
      <c r="BX1002" s="34">
        <f t="shared" si="699"/>
        <v>-4.9007822165961237E-2</v>
      </c>
      <c r="BY1002" s="34">
        <f t="shared" si="717"/>
        <v>0.73585719375712888</v>
      </c>
      <c r="BZ1002" s="34">
        <f t="shared" si="718"/>
        <v>0.45460521180249103</v>
      </c>
      <c r="CA1002" s="19">
        <f t="shared" si="700"/>
        <v>0.34461004159882075</v>
      </c>
      <c r="CB1002" s="16"/>
      <c r="CC1002" s="5">
        <f t="shared" si="701"/>
        <v>73686</v>
      </c>
      <c r="CD1002" s="6">
        <f t="shared" si="702"/>
        <v>1.2138169218948296E-4</v>
      </c>
      <c r="CE1002" s="19">
        <f t="shared" si="719"/>
        <v>1.2024518250877507</v>
      </c>
      <c r="CF1002" s="4">
        <f t="shared" si="703"/>
        <v>1.4595563730548336E-4</v>
      </c>
      <c r="CG1002" s="3">
        <f>IF('Ponderación por derecho'!$D$20="Error ponderación","",CF1002/$CF$1127)</f>
        <v>9.8055427853535907E-5</v>
      </c>
      <c r="CH1002" s="39"/>
    </row>
    <row r="1003" spans="1:86" ht="18.95" customHeight="1">
      <c r="A1003" s="7">
        <v>73770</v>
      </c>
      <c r="B1003" s="7" t="s">
        <v>127</v>
      </c>
      <c r="C1003" s="7" t="s">
        <v>131</v>
      </c>
      <c r="D1003" s="5">
        <v>0</v>
      </c>
      <c r="E1003" s="5">
        <v>121</v>
      </c>
      <c r="F1003" s="5">
        <v>72.571129999999997</v>
      </c>
      <c r="G1003" s="5">
        <v>58.266689999999997</v>
      </c>
      <c r="H1003" s="5">
        <v>83.686130000000006</v>
      </c>
      <c r="I1003" s="5">
        <v>10.2334</v>
      </c>
      <c r="J1003" s="5">
        <v>18.989809999999999</v>
      </c>
      <c r="K1003" s="85"/>
      <c r="L1003" s="85">
        <v>0</v>
      </c>
      <c r="M1003" s="85"/>
      <c r="N1003" s="85"/>
      <c r="O1003" s="85">
        <v>0</v>
      </c>
      <c r="P1003" s="85">
        <v>0</v>
      </c>
      <c r="Q1003" s="85">
        <v>0</v>
      </c>
      <c r="R1003" s="85">
        <v>0</v>
      </c>
      <c r="S1003" s="85">
        <v>0</v>
      </c>
      <c r="T1003" s="5">
        <v>0.97540990000000005</v>
      </c>
      <c r="U1003" s="5">
        <v>0.16393440000000001</v>
      </c>
      <c r="V1003" s="5">
        <v>0.82786879999999996</v>
      </c>
      <c r="W1003" s="5">
        <v>0.69672129999999999</v>
      </c>
      <c r="X1003" s="5">
        <v>0.82786879999999996</v>
      </c>
      <c r="Y1003" s="5">
        <v>0.78688530000000001</v>
      </c>
      <c r="Z1003" s="5">
        <v>0</v>
      </c>
      <c r="AA1003" s="5">
        <v>0</v>
      </c>
      <c r="AB1003" s="5">
        <v>8.2644599999999995E-3</v>
      </c>
      <c r="AC1003" s="5">
        <v>0.55349999999999999</v>
      </c>
      <c r="AD1003" s="40">
        <v>0</v>
      </c>
      <c r="AE1003" s="19">
        <v>0.35377360000000002</v>
      </c>
      <c r="AF1003" s="5">
        <v>0</v>
      </c>
      <c r="AG1003" s="5">
        <v>0</v>
      </c>
      <c r="AH1003" s="32">
        <v>1</v>
      </c>
      <c r="AI1003" s="32">
        <v>0</v>
      </c>
      <c r="AJ1003" s="32">
        <v>0</v>
      </c>
      <c r="AK1003" s="16"/>
      <c r="AL1003" s="34">
        <f t="shared" si="675"/>
        <v>0.19013228975538293</v>
      </c>
      <c r="AM1003" s="34">
        <f t="shared" si="676"/>
        <v>0.2057036229113324</v>
      </c>
      <c r="AN1003" s="34">
        <f t="shared" si="677"/>
        <v>1.1157846881946949</v>
      </c>
      <c r="AO1003" s="34">
        <f t="shared" si="678"/>
        <v>-0.84499623125988099</v>
      </c>
      <c r="AP1003" s="34">
        <f t="shared" si="679"/>
        <v>-0.44245819258619917</v>
      </c>
      <c r="AQ1003" s="34" t="str">
        <f t="shared" si="680"/>
        <v/>
      </c>
      <c r="AR1003" s="34">
        <f t="shared" si="681"/>
        <v>-0.60911705809610017</v>
      </c>
      <c r="AS1003" s="34" t="str">
        <f t="shared" si="682"/>
        <v/>
      </c>
      <c r="AT1003" s="34" t="str">
        <f t="shared" si="683"/>
        <v/>
      </c>
      <c r="AU1003" s="34">
        <f t="shared" si="684"/>
        <v>-0.42992876172112682</v>
      </c>
      <c r="AV1003" s="34">
        <f t="shared" si="685"/>
        <v>-0.64879765232385067</v>
      </c>
      <c r="AW1003" s="34">
        <f t="shared" si="686"/>
        <v>-0.41165100414070804</v>
      </c>
      <c r="AX1003" s="34">
        <f t="shared" si="687"/>
        <v>-0.20200785050292994</v>
      </c>
      <c r="AY1003" s="34">
        <f t="shared" si="688"/>
        <v>-0.21011422768154267</v>
      </c>
      <c r="AZ1003" s="34">
        <f t="shared" si="689"/>
        <v>0.58056183648617865</v>
      </c>
      <c r="BA1003" s="34">
        <f t="shared" si="690"/>
        <v>-0.39555391976061749</v>
      </c>
      <c r="BB1003" s="34">
        <f t="shared" si="691"/>
        <v>0.67395437630563171</v>
      </c>
      <c r="BC1003" s="34">
        <f t="shared" si="692"/>
        <v>0.71911715268867948</v>
      </c>
      <c r="BD1003" s="34">
        <f t="shared" si="693"/>
        <v>0.2494108571184763</v>
      </c>
      <c r="BE1003" s="34">
        <f t="shared" si="694"/>
        <v>-1.1452583185620542</v>
      </c>
      <c r="BF1003" s="34">
        <f t="shared" si="695"/>
        <v>-1.0161597436814094</v>
      </c>
      <c r="BG1003" s="34">
        <f t="shared" si="696"/>
        <v>-0.258133953880894</v>
      </c>
      <c r="BH1003" s="34">
        <f t="shared" si="697"/>
        <v>9.0944681019148904E-2</v>
      </c>
      <c r="BI1003" s="19">
        <f t="shared" si="704"/>
        <v>0.3601153842170387</v>
      </c>
      <c r="BJ1003" s="19">
        <f t="shared" si="705"/>
        <v>9.0180313706954632E-2</v>
      </c>
      <c r="BK1003" s="19">
        <f t="shared" si="706"/>
        <v>0.45462472122203124</v>
      </c>
      <c r="BL1003" s="19">
        <f t="shared" si="707"/>
        <v>0.19013228975538293</v>
      </c>
      <c r="BM1003" s="19">
        <f t="shared" si="708"/>
        <v>-0.2076586990629499</v>
      </c>
      <c r="BN1003" s="19">
        <f t="shared" si="709"/>
        <v>-0.53464122704350736</v>
      </c>
      <c r="BO1003" s="19">
        <f t="shared" si="710"/>
        <v>-0.22536179963813682</v>
      </c>
      <c r="BP1003" s="19">
        <f t="shared" si="711"/>
        <v>-5.9377803737735019E-3</v>
      </c>
      <c r="BQ1003" s="19">
        <f t="shared" si="712"/>
        <v>-0.34538056053585636</v>
      </c>
      <c r="BR1003" s="19">
        <f t="shared" si="713"/>
        <v>-9.2705297269017925E-2</v>
      </c>
      <c r="BS1003" s="19">
        <f t="shared" si="714"/>
        <v>2.3654247697663056E-2</v>
      </c>
      <c r="BT1003" s="19">
        <f>IF(AND('[1]Ponderación por derecho'!$B$13&lt;&gt;1,'[1]Ponderación por derecho'!$B$13&lt;&gt;0),"Error ponderación",IFERROR(IF(SUM($BI$1126:$BS$1126)=0,0,SUMPRODUCT($BI$1126:$BS$1126,BI1003:BS1003)),""))</f>
        <v>-0.2550372051907297</v>
      </c>
      <c r="BU1003" s="34">
        <f t="shared" si="715"/>
        <v>-0.25250574101695578</v>
      </c>
      <c r="BV1003" s="16">
        <f t="shared" si="716"/>
        <v>0</v>
      </c>
      <c r="BW1003" s="34">
        <f t="shared" si="698"/>
        <v>0.5954166161497213</v>
      </c>
      <c r="BX1003" s="34">
        <f t="shared" si="699"/>
        <v>-4.9550489627895586E-2</v>
      </c>
      <c r="BY1003" s="34">
        <f t="shared" si="717"/>
        <v>-1.3062317104792276</v>
      </c>
      <c r="BZ1003" s="34">
        <f t="shared" si="718"/>
        <v>0.2534551946524673</v>
      </c>
      <c r="CA1003" s="19">
        <f t="shared" si="700"/>
        <v>0.19171930446224708</v>
      </c>
      <c r="CB1003" s="16"/>
      <c r="CC1003" s="5">
        <f t="shared" si="701"/>
        <v>73770</v>
      </c>
      <c r="CD1003" s="6">
        <f t="shared" si="702"/>
        <v>1.7695403319189684E-5</v>
      </c>
      <c r="CE1003" s="19">
        <f t="shared" si="719"/>
        <v>1.1779039022633495</v>
      </c>
      <c r="CF1003" s="4">
        <f t="shared" si="703"/>
        <v>2.0843484621797357E-5</v>
      </c>
      <c r="CG1003" s="3">
        <f>IF('Ponderación por derecho'!$D$20="Error ponderación","",CF1003/$CF$1127)</f>
        <v>1.400300009153639E-5</v>
      </c>
      <c r="CH1003" s="39"/>
    </row>
    <row r="1004" spans="1:86" ht="18.95" customHeight="1">
      <c r="A1004" s="7">
        <v>73854</v>
      </c>
      <c r="B1004" s="7" t="s">
        <v>127</v>
      </c>
      <c r="C1004" s="7" t="s">
        <v>130</v>
      </c>
      <c r="D1004" s="5">
        <v>0</v>
      </c>
      <c r="E1004" s="5">
        <v>787</v>
      </c>
      <c r="F1004" s="5">
        <v>78.567930000000004</v>
      </c>
      <c r="G1004" s="5">
        <v>64.814809999999994</v>
      </c>
      <c r="H1004" s="5">
        <v>83.207790000000003</v>
      </c>
      <c r="I1004" s="5">
        <v>12.178280000000001</v>
      </c>
      <c r="J1004" s="5">
        <v>22.04645</v>
      </c>
      <c r="K1004" s="85">
        <v>2.4802100000000001E-2</v>
      </c>
      <c r="L1004" s="85">
        <v>1.22536E-2</v>
      </c>
      <c r="M1004" s="85">
        <v>0.11790630000000001</v>
      </c>
      <c r="N1004" s="85">
        <v>0</v>
      </c>
      <c r="O1004" s="85">
        <v>9.0430000000000007E-3</v>
      </c>
      <c r="P1004" s="85">
        <v>5.7819700000000002E-2</v>
      </c>
      <c r="Q1004" s="85">
        <v>1.5793700000000001E-2</v>
      </c>
      <c r="R1004" s="85">
        <v>1.54209E-2</v>
      </c>
      <c r="S1004" s="85">
        <v>5.9201000000000002E-3</v>
      </c>
      <c r="T1004" s="5">
        <v>0.95448949999999999</v>
      </c>
      <c r="U1004" s="5">
        <v>0.1328413</v>
      </c>
      <c r="V1004" s="5">
        <v>0.75891759999999997</v>
      </c>
      <c r="W1004" s="5">
        <v>0.50922509999999999</v>
      </c>
      <c r="X1004" s="5">
        <v>0.82902830000000005</v>
      </c>
      <c r="Y1004" s="5">
        <v>0.71955720000000001</v>
      </c>
      <c r="Z1004" s="5">
        <v>3.8461599999999999E-2</v>
      </c>
      <c r="AA1004" s="5">
        <v>0</v>
      </c>
      <c r="AB1004" s="5">
        <v>8.8945399999999994E-3</v>
      </c>
      <c r="AC1004" s="5">
        <v>0.42020000000000002</v>
      </c>
      <c r="AD1004" s="40">
        <v>12465.057179161373</v>
      </c>
      <c r="AE1004" s="19">
        <v>0.15377360000000001</v>
      </c>
      <c r="AF1004" s="5">
        <v>1</v>
      </c>
      <c r="AG1004" s="5">
        <v>1</v>
      </c>
      <c r="AH1004" s="32">
        <v>1</v>
      </c>
      <c r="AI1004" s="32">
        <v>0</v>
      </c>
      <c r="AJ1004" s="32">
        <v>0</v>
      </c>
      <c r="AK1004" s="16"/>
      <c r="AL1004" s="34">
        <f t="shared" si="675"/>
        <v>0.55619434119985245</v>
      </c>
      <c r="AM1004" s="34">
        <f t="shared" si="676"/>
        <v>0.86346829731807162</v>
      </c>
      <c r="AN1004" s="34">
        <f t="shared" si="677"/>
        <v>1.0582673080423333</v>
      </c>
      <c r="AO1004" s="34">
        <f t="shared" si="678"/>
        <v>-0.67140503231921078</v>
      </c>
      <c r="AP1004" s="34">
        <f t="shared" si="679"/>
        <v>-0.21159060322275333</v>
      </c>
      <c r="AQ1004" s="34">
        <f t="shared" si="680"/>
        <v>0.30869957882040694</v>
      </c>
      <c r="AR1004" s="34">
        <f t="shared" si="681"/>
        <v>-0.18027067748132536</v>
      </c>
      <c r="AS1004" s="34">
        <f t="shared" si="682"/>
        <v>0.87460842204389833</v>
      </c>
      <c r="AT1004" s="34">
        <f t="shared" si="683"/>
        <v>-0.15074875333706975</v>
      </c>
      <c r="AU1004" s="34">
        <f t="shared" si="684"/>
        <v>-0.20019718635442282</v>
      </c>
      <c r="AV1004" s="34">
        <f t="shared" si="685"/>
        <v>0.7511174706394016</v>
      </c>
      <c r="AW1004" s="34">
        <f t="shared" si="686"/>
        <v>3.0810504157174203E-2</v>
      </c>
      <c r="AX1004" s="34">
        <f t="shared" si="687"/>
        <v>0.29046643073585504</v>
      </c>
      <c r="AY1004" s="34">
        <f t="shared" si="688"/>
        <v>1.9739270389314272E-2</v>
      </c>
      <c r="AZ1004" s="34">
        <f t="shared" si="689"/>
        <v>0.21712509604394736</v>
      </c>
      <c r="BA1004" s="34">
        <f t="shared" si="690"/>
        <v>-0.69110818182772527</v>
      </c>
      <c r="BB1004" s="34">
        <f t="shared" si="691"/>
        <v>-1.017351801694524</v>
      </c>
      <c r="BC1004" s="34">
        <f t="shared" si="692"/>
        <v>-1.3747010372786033</v>
      </c>
      <c r="BD1004" s="34">
        <f t="shared" si="693"/>
        <v>0.26330671957964291</v>
      </c>
      <c r="BE1004" s="34">
        <f t="shared" si="694"/>
        <v>-2.1747117332952808</v>
      </c>
      <c r="BF1004" s="34">
        <f t="shared" si="695"/>
        <v>-0.63136528430553096</v>
      </c>
      <c r="BG1004" s="34">
        <f t="shared" si="696"/>
        <v>-0.258133953880894</v>
      </c>
      <c r="BH1004" s="34">
        <f t="shared" si="697"/>
        <v>0.10665074714748361</v>
      </c>
      <c r="BI1004" s="19">
        <f t="shared" si="704"/>
        <v>0.22528623501167166</v>
      </c>
      <c r="BJ1004" s="19">
        <f t="shared" si="705"/>
        <v>-0.11138472728592592</v>
      </c>
      <c r="BK1004" s="19">
        <f t="shared" si="706"/>
        <v>1.8700575321715835E-2</v>
      </c>
      <c r="BL1004" s="19">
        <f t="shared" si="707"/>
        <v>0.20272279393139137</v>
      </c>
      <c r="BM1004" s="19">
        <f t="shared" si="708"/>
        <v>-4.9493689999177748E-2</v>
      </c>
      <c r="BN1004" s="19">
        <f t="shared" si="709"/>
        <v>-0.28913330715200897</v>
      </c>
      <c r="BO1004" s="19">
        <f t="shared" si="710"/>
        <v>-0.1411564773726964</v>
      </c>
      <c r="BP1004" s="19">
        <f t="shared" si="711"/>
        <v>0.42333038596785377</v>
      </c>
      <c r="BQ1004" s="19">
        <f t="shared" si="712"/>
        <v>-1.8477224238788097E-2</v>
      </c>
      <c r="BR1004" s="19">
        <f t="shared" si="713"/>
        <v>0.10593321923609091</v>
      </c>
      <c r="BS1004" s="19">
        <f t="shared" si="714"/>
        <v>0.22752811957888341</v>
      </c>
      <c r="BT1004" s="19">
        <f>IF(AND('[1]Ponderación por derecho'!$B$13&lt;&gt;1,'[1]Ponderación por derecho'!$B$13&lt;&gt;0),"Error ponderación",IFERROR(IF(SUM($BI$1126:$BS$1126)=0,0,SUMPRODUCT($BI$1126:$BS$1126,BI1004:BS1004)),""))</f>
        <v>-0.17959517628913607</v>
      </c>
      <c r="BU1004" s="34">
        <f t="shared" si="715"/>
        <v>-0.17628388958475563</v>
      </c>
      <c r="BV1004" s="16">
        <f t="shared" si="716"/>
        <v>0</v>
      </c>
      <c r="BW1004" s="34">
        <f t="shared" si="698"/>
        <v>-1.334138528082645</v>
      </c>
      <c r="BX1004" s="34">
        <f t="shared" si="699"/>
        <v>-4.8848685105133821E-2</v>
      </c>
      <c r="BY1004" s="34">
        <f t="shared" si="717"/>
        <v>-2.1324203889651736</v>
      </c>
      <c r="BZ1004" s="34">
        <f t="shared" si="718"/>
        <v>1.1718025340509841</v>
      </c>
      <c r="CA1004" s="19">
        <f t="shared" si="700"/>
        <v>0.88973963604059747</v>
      </c>
      <c r="CB1004" s="16"/>
      <c r="CC1004" s="5">
        <f t="shared" si="701"/>
        <v>73854</v>
      </c>
      <c r="CD1004" s="6">
        <f t="shared" si="702"/>
        <v>1.1509324307605191E-4</v>
      </c>
      <c r="CE1004" s="19">
        <f t="shared" si="719"/>
        <v>3.3285962520846013</v>
      </c>
      <c r="CF1004" s="4">
        <f t="shared" si="703"/>
        <v>3.8309893754320839E-4</v>
      </c>
      <c r="CG1004" s="3">
        <f>IF('Ponderación por derecho'!$D$20="Error ponderación","",CF1004/$CF$1127)</f>
        <v>2.5737224628337847E-4</v>
      </c>
      <c r="CH1004" s="39"/>
    </row>
    <row r="1005" spans="1:86" ht="18.95" customHeight="1">
      <c r="A1005" s="7">
        <v>73861</v>
      </c>
      <c r="B1005" s="7" t="s">
        <v>127</v>
      </c>
      <c r="C1005" s="7" t="s">
        <v>129</v>
      </c>
      <c r="D1005" s="5">
        <v>0</v>
      </c>
      <c r="E1005" s="5">
        <v>1439</v>
      </c>
      <c r="F1005" s="5">
        <v>72.8733</v>
      </c>
      <c r="G1005" s="5">
        <v>67.693759999999997</v>
      </c>
      <c r="H1005" s="5">
        <v>81.069270000000003</v>
      </c>
      <c r="I1005" s="5">
        <v>23.71688</v>
      </c>
      <c r="J1005" s="5">
        <v>15.052580000000001</v>
      </c>
      <c r="K1005" s="85">
        <v>2.7128900000000001E-2</v>
      </c>
      <c r="L1005" s="85">
        <v>0.20286129999999999</v>
      </c>
      <c r="M1005" s="85">
        <v>4.8167700000000001E-2</v>
      </c>
      <c r="N1005" s="85">
        <v>5.4103999999999999E-2</v>
      </c>
      <c r="O1005" s="85">
        <v>9.0254899999999999E-2</v>
      </c>
      <c r="P1005" s="85">
        <v>9.8763900000000002E-2</v>
      </c>
      <c r="Q1005" s="85">
        <v>0.19548889999999999</v>
      </c>
      <c r="R1005" s="85">
        <v>0.14490310000000001</v>
      </c>
      <c r="S1005" s="85">
        <v>3.46E-3</v>
      </c>
      <c r="T1005" s="5">
        <v>0.94945060000000003</v>
      </c>
      <c r="U1005" s="5">
        <v>0.21978020000000001</v>
      </c>
      <c r="V1005" s="5">
        <v>0.78241760000000005</v>
      </c>
      <c r="W1005" s="5">
        <v>0.55970690000000001</v>
      </c>
      <c r="X1005" s="5">
        <v>0.79487180000000002</v>
      </c>
      <c r="Y1005" s="5">
        <v>0.81172160000000004</v>
      </c>
      <c r="Z1005" s="5">
        <v>0.28823530000000003</v>
      </c>
      <c r="AA1005" s="5">
        <v>3.4746000000000001E-4</v>
      </c>
      <c r="AB1005" s="5">
        <v>6.9492999999999996E-4</v>
      </c>
      <c r="AC1005" s="5">
        <v>0.48659999999999998</v>
      </c>
      <c r="AD1005" s="40">
        <v>15983.321751216123</v>
      </c>
      <c r="AE1005" s="19" t="s">
        <v>1121</v>
      </c>
      <c r="AF1005" s="5">
        <v>1</v>
      </c>
      <c r="AG1005" s="5">
        <v>0</v>
      </c>
      <c r="AH1005" s="32">
        <v>1</v>
      </c>
      <c r="AI1005" s="32">
        <v>0</v>
      </c>
      <c r="AJ1005" s="32">
        <v>0</v>
      </c>
      <c r="AK1005" s="16"/>
      <c r="AL1005" s="34">
        <f t="shared" si="675"/>
        <v>0.20857762228022561</v>
      </c>
      <c r="AM1005" s="34">
        <f t="shared" si="676"/>
        <v>1.1526614717533727</v>
      </c>
      <c r="AN1005" s="34">
        <f t="shared" si="677"/>
        <v>0.80112371184835507</v>
      </c>
      <c r="AO1005" s="34">
        <f t="shared" si="678"/>
        <v>0.35847825513133413</v>
      </c>
      <c r="AP1005" s="34">
        <f t="shared" si="679"/>
        <v>-0.73983662081766866</v>
      </c>
      <c r="AQ1005" s="34">
        <f t="shared" si="680"/>
        <v>0.37452016551337919</v>
      </c>
      <c r="AR1005" s="34">
        <f t="shared" si="681"/>
        <v>6.4905380858459258</v>
      </c>
      <c r="AS1005" s="34">
        <f t="shared" si="682"/>
        <v>-0.21046429373741199</v>
      </c>
      <c r="AT1005" s="34">
        <f t="shared" si="683"/>
        <v>1.0907151585084367</v>
      </c>
      <c r="AU1005" s="34">
        <f t="shared" si="684"/>
        <v>1.862938689518985</v>
      </c>
      <c r="AV1005" s="34">
        <f t="shared" si="685"/>
        <v>1.742447497907478</v>
      </c>
      <c r="AW1005" s="34">
        <f t="shared" si="686"/>
        <v>5.064982941641083</v>
      </c>
      <c r="AX1005" s="34">
        <f t="shared" si="687"/>
        <v>4.4255463144142784</v>
      </c>
      <c r="AY1005" s="34">
        <f t="shared" si="688"/>
        <v>-7.5776445663474565E-2</v>
      </c>
      <c r="AZ1005" s="34">
        <f t="shared" si="689"/>
        <v>0.1295875063509043</v>
      </c>
      <c r="BA1005" s="34">
        <f t="shared" si="690"/>
        <v>0.13528617687005867</v>
      </c>
      <c r="BB1005" s="34">
        <f t="shared" si="691"/>
        <v>-0.4409195542063904</v>
      </c>
      <c r="BC1005" s="34">
        <f t="shared" si="692"/>
        <v>-0.81095781953717483</v>
      </c>
      <c r="BD1005" s="34">
        <f t="shared" si="693"/>
        <v>-0.14603698559914174</v>
      </c>
      <c r="BE1005" s="34">
        <f t="shared" si="694"/>
        <v>-0.76550879578718201</v>
      </c>
      <c r="BF1005" s="34">
        <f t="shared" si="695"/>
        <v>1.8675306497641089</v>
      </c>
      <c r="BG1005" s="34">
        <f t="shared" si="696"/>
        <v>-0.23097368115719069</v>
      </c>
      <c r="BH1005" s="34">
        <f t="shared" si="697"/>
        <v>-9.7741737753726673E-2</v>
      </c>
      <c r="BI1005" s="19">
        <f t="shared" si="704"/>
        <v>0.43697668474393098</v>
      </c>
      <c r="BJ1005" s="19">
        <f t="shared" si="705"/>
        <v>2.4007600011309695</v>
      </c>
      <c r="BK1005" s="19">
        <f t="shared" si="706"/>
        <v>-0.27094816366478708</v>
      </c>
      <c r="BL1005" s="19">
        <f t="shared" si="707"/>
        <v>0.64964639039433114</v>
      </c>
      <c r="BM1005" s="19">
        <f t="shared" si="708"/>
        <v>0.32568836103405818</v>
      </c>
      <c r="BN1005" s="19">
        <f t="shared" si="709"/>
        <v>0.39517210813350717</v>
      </c>
      <c r="BO1005" s="19">
        <f t="shared" si="710"/>
        <v>1.8510162343744403</v>
      </c>
      <c r="BP1005" s="19">
        <f t="shared" si="711"/>
        <v>2.317061968347252</v>
      </c>
      <c r="BQ1005" s="19">
        <f t="shared" si="712"/>
        <v>0.66677727546028664</v>
      </c>
      <c r="BR1005" s="19">
        <f t="shared" si="713"/>
        <v>-3.2724168180146548E-2</v>
      </c>
      <c r="BS1005" s="19">
        <f t="shared" si="714"/>
        <v>1.1686479621008128E-2</v>
      </c>
      <c r="BT1005" s="19">
        <f>IF(AND('[1]Ponderación por derecho'!$B$13&lt;&gt;1,'[1]Ponderación por derecho'!$B$13&lt;&gt;0),"Error ponderación",IFERROR(IF(SUM($BI$1126:$BS$1126)=0,0,SUMPRODUCT($BI$1126:$BS$1126,BI1005:BS1005)),""))</f>
        <v>1.5242117498534662</v>
      </c>
      <c r="BU1005" s="34">
        <f t="shared" si="715"/>
        <v>1.545134798173412</v>
      </c>
      <c r="BV1005" s="16">
        <f t="shared" si="716"/>
        <v>1</v>
      </c>
      <c r="BW1005" s="34">
        <f t="shared" si="698"/>
        <v>-0.37297977656704812</v>
      </c>
      <c r="BX1005" s="34">
        <f t="shared" si="699"/>
        <v>-4.8650600655664282E-2</v>
      </c>
      <c r="BY1005" s="34" t="str">
        <f t="shared" si="717"/>
        <v/>
      </c>
      <c r="BZ1005" s="34">
        <f t="shared" si="718"/>
        <v>0.2108151886113562</v>
      </c>
      <c r="CA1005" s="19">
        <f t="shared" si="700"/>
        <v>0.15930935467700214</v>
      </c>
      <c r="CB1005" s="16"/>
      <c r="CC1005" s="5">
        <f t="shared" si="701"/>
        <v>73861</v>
      </c>
      <c r="CD1005" s="6">
        <f t="shared" si="702"/>
        <v>2.1044368079598311E-4</v>
      </c>
      <c r="CE1005" s="19">
        <f t="shared" si="719"/>
        <v>4.6194203524079374</v>
      </c>
      <c r="CF1005" s="4">
        <f t="shared" si="703"/>
        <v>9.7212782210460372E-4</v>
      </c>
      <c r="CG1005" s="3">
        <f>IF('Ponderación por derecho'!$D$20="Error ponderación","",CF1005/$CF$1127)</f>
        <v>6.5309166048368734E-4</v>
      </c>
      <c r="CH1005" s="39"/>
    </row>
    <row r="1006" spans="1:86" ht="18.95" customHeight="1">
      <c r="A1006" s="7">
        <v>73870</v>
      </c>
      <c r="B1006" s="7" t="s">
        <v>127</v>
      </c>
      <c r="C1006" s="7" t="s">
        <v>128</v>
      </c>
      <c r="D1006" s="5">
        <v>0</v>
      </c>
      <c r="E1006" s="5">
        <v>1357</v>
      </c>
      <c r="F1006" s="5">
        <v>72.791809999999998</v>
      </c>
      <c r="G1006" s="5">
        <v>59.577469999999998</v>
      </c>
      <c r="H1006" s="5">
        <v>68.045779999999993</v>
      </c>
      <c r="I1006" s="5">
        <v>15.528169999999999</v>
      </c>
      <c r="J1006" s="5">
        <v>23.450700000000001</v>
      </c>
      <c r="K1006" s="85">
        <v>2.2480199999999999E-2</v>
      </c>
      <c r="L1006" s="85">
        <v>4.0434900000000003E-2</v>
      </c>
      <c r="M1006" s="85">
        <v>2.59314E-2</v>
      </c>
      <c r="N1006" s="85">
        <v>1.3825E-3</v>
      </c>
      <c r="O1006" s="85">
        <v>6.0568999999999996E-3</v>
      </c>
      <c r="P1006" s="85">
        <v>4.4406300000000003E-2</v>
      </c>
      <c r="Q1006" s="85">
        <v>3.7103000000000001E-3</v>
      </c>
      <c r="R1006" s="85">
        <v>6.5700000000000003E-4</v>
      </c>
      <c r="S1006" s="85">
        <v>4.6319000000000004E-3</v>
      </c>
      <c r="T1006" s="5">
        <v>0.97715289999999999</v>
      </c>
      <c r="U1006" s="5">
        <v>0.12917400000000001</v>
      </c>
      <c r="V1006" s="5">
        <v>0.76889280000000004</v>
      </c>
      <c r="W1006" s="5">
        <v>0.54569420000000002</v>
      </c>
      <c r="X1006" s="5">
        <v>0.81810190000000005</v>
      </c>
      <c r="Y1006" s="5">
        <v>0.91476270000000004</v>
      </c>
      <c r="Z1006" s="5">
        <v>0.2004049</v>
      </c>
      <c r="AA1006" s="5">
        <v>1.8423000000000001E-3</v>
      </c>
      <c r="AB1006" s="5">
        <v>2.9476799999999998E-3</v>
      </c>
      <c r="AC1006" s="5">
        <v>0.63429999999999997</v>
      </c>
      <c r="AD1006" s="40">
        <v>8977.8924097273393</v>
      </c>
      <c r="AE1006" s="19">
        <v>0.84811320000000001</v>
      </c>
      <c r="AF1006" s="5">
        <v>0</v>
      </c>
      <c r="AG1006" s="5">
        <v>0</v>
      </c>
      <c r="AH1006" s="32">
        <v>1</v>
      </c>
      <c r="AI1006" s="32">
        <v>0</v>
      </c>
      <c r="AJ1006" s="32">
        <v>0</v>
      </c>
      <c r="AK1006" s="16"/>
      <c r="AL1006" s="34">
        <f t="shared" si="675"/>
        <v>0.20360323651244769</v>
      </c>
      <c r="AM1006" s="34">
        <f t="shared" si="676"/>
        <v>0.33737267905551832</v>
      </c>
      <c r="AN1006" s="34">
        <f t="shared" si="677"/>
        <v>-0.76486914938105477</v>
      </c>
      <c r="AO1006" s="34">
        <f t="shared" si="678"/>
        <v>-0.37240899070257577</v>
      </c>
      <c r="AP1006" s="34">
        <f t="shared" si="679"/>
        <v>-0.10552779819382652</v>
      </c>
      <c r="AQ1006" s="34">
        <f t="shared" si="680"/>
        <v>0.24301760347125254</v>
      </c>
      <c r="AR1006" s="34">
        <f t="shared" si="681"/>
        <v>0.80600670271871</v>
      </c>
      <c r="AS1006" s="34">
        <f t="shared" si="682"/>
        <v>-0.55644202242608587</v>
      </c>
      <c r="AT1006" s="34">
        <f t="shared" si="683"/>
        <v>-0.11902607371769941</v>
      </c>
      <c r="AU1006" s="34">
        <f t="shared" si="684"/>
        <v>-0.27605712854202813</v>
      </c>
      <c r="AV1006" s="34">
        <f t="shared" si="685"/>
        <v>0.42635581483082274</v>
      </c>
      <c r="AW1006" s="34">
        <f t="shared" si="686"/>
        <v>-0.3077067140606361</v>
      </c>
      <c r="AX1006" s="34">
        <f t="shared" si="687"/>
        <v>-0.18102622149464367</v>
      </c>
      <c r="AY1006" s="34">
        <f t="shared" si="688"/>
        <v>-3.0276316545852E-2</v>
      </c>
      <c r="AZ1006" s="34">
        <f t="shared" si="689"/>
        <v>0.610841861657341</v>
      </c>
      <c r="BA1006" s="34">
        <f t="shared" si="690"/>
        <v>-0.72596756044480426</v>
      </c>
      <c r="BB1006" s="34">
        <f t="shared" si="691"/>
        <v>-0.77266980360330462</v>
      </c>
      <c r="BC1006" s="34">
        <f t="shared" si="692"/>
        <v>-0.9674412370707276</v>
      </c>
      <c r="BD1006" s="34">
        <f t="shared" si="693"/>
        <v>0.13236083635784124</v>
      </c>
      <c r="BE1006" s="34">
        <f t="shared" si="694"/>
        <v>0.80999997770958776</v>
      </c>
      <c r="BF1006" s="34">
        <f t="shared" si="695"/>
        <v>0.98881912229860658</v>
      </c>
      <c r="BG1006" s="34">
        <f t="shared" si="696"/>
        <v>-0.11412494438662532</v>
      </c>
      <c r="BH1006" s="34">
        <f t="shared" si="697"/>
        <v>-4.1587216945883188E-2</v>
      </c>
      <c r="BI1006" s="19">
        <f t="shared" si="704"/>
        <v>-0.41593970211820214</v>
      </c>
      <c r="BJ1006" s="19">
        <f t="shared" si="705"/>
        <v>0.12356985939030792</v>
      </c>
      <c r="BK1006" s="19">
        <f t="shared" si="706"/>
        <v>-0.44009334099478864</v>
      </c>
      <c r="BL1006" s="19">
        <f t="shared" si="707"/>
        <v>4.2288581397374139E-2</v>
      </c>
      <c r="BM1006" s="19">
        <f t="shared" si="708"/>
        <v>-8.307469679267114E-2</v>
      </c>
      <c r="BN1006" s="19">
        <f t="shared" si="709"/>
        <v>0.47998634301761944</v>
      </c>
      <c r="BO1006" s="19">
        <f t="shared" si="710"/>
        <v>-2.3091281035290272E-2</v>
      </c>
      <c r="BP1006" s="19">
        <f t="shared" si="711"/>
        <v>1.1288507508902007E-2</v>
      </c>
      <c r="BQ1006" s="19">
        <f t="shared" si="712"/>
        <v>0.38738201408840078</v>
      </c>
      <c r="BR1006" s="19">
        <f t="shared" si="713"/>
        <v>1.9733991859990124E-2</v>
      </c>
      <c r="BS1006" s="19">
        <f t="shared" si="714"/>
        <v>4.39132343402375E-2</v>
      </c>
      <c r="BT1006" s="19">
        <f>IF(AND('[1]Ponderación por derecho'!$B$13&lt;&gt;1,'[1]Ponderación por derecho'!$B$13&lt;&gt;0),"Error ponderación",IFERROR(IF(SUM($BI$1126:$BS$1126)=0,0,SUMPRODUCT($BI$1126:$BS$1126,BI1006:BS1006)),""))</f>
        <v>0.15716423426570228</v>
      </c>
      <c r="BU1006" s="34">
        <f t="shared" si="715"/>
        <v>0.16395650603328921</v>
      </c>
      <c r="BV1006" s="16">
        <f t="shared" si="716"/>
        <v>0</v>
      </c>
      <c r="BW1006" s="34">
        <f t="shared" si="698"/>
        <v>1.7650194342590626</v>
      </c>
      <c r="BX1006" s="34">
        <f t="shared" si="699"/>
        <v>-4.9045018581316796E-2</v>
      </c>
      <c r="BY1006" s="34">
        <f t="shared" si="717"/>
        <v>0.73585719375712888</v>
      </c>
      <c r="BZ1006" s="34">
        <f t="shared" si="718"/>
        <v>-0.81727720314495833</v>
      </c>
      <c r="CA1006" s="19">
        <f t="shared" si="700"/>
        <v>-0.6221263411643364</v>
      </c>
      <c r="CB1006" s="16"/>
      <c r="CC1006" s="5">
        <f t="shared" si="701"/>
        <v>73870</v>
      </c>
      <c r="CD1006" s="6">
        <f t="shared" si="702"/>
        <v>1.9845175457967274E-4</v>
      </c>
      <c r="CE1006" s="19">
        <f t="shared" si="719"/>
        <v>0.65653354364404148</v>
      </c>
      <c r="CF1006" s="4">
        <f t="shared" si="703"/>
        <v>1.3029023367657017E-4</v>
      </c>
      <c r="CG1006" s="3">
        <f>IF('Ponderación por derecho'!$D$20="Error ponderación","",CF1006/$CF$1127)</f>
        <v>8.7531148807592482E-5</v>
      </c>
      <c r="CH1006" s="39"/>
    </row>
    <row r="1007" spans="1:86" ht="18.95" customHeight="1">
      <c r="A1007" s="7">
        <v>73873</v>
      </c>
      <c r="B1007" s="7" t="s">
        <v>127</v>
      </c>
      <c r="C1007" s="7" t="s">
        <v>126</v>
      </c>
      <c r="D1007" s="5">
        <v>0</v>
      </c>
      <c r="E1007" s="5">
        <v>998</v>
      </c>
      <c r="F1007" s="5">
        <v>65.163799999999995</v>
      </c>
      <c r="G1007" s="5">
        <v>55.170659999999998</v>
      </c>
      <c r="H1007" s="5">
        <v>70.376980000000003</v>
      </c>
      <c r="I1007" s="5">
        <v>19.94397</v>
      </c>
      <c r="J1007" s="5">
        <v>18.481919999999999</v>
      </c>
      <c r="K1007" s="85">
        <v>1.0952699999999999E-2</v>
      </c>
      <c r="L1007" s="85">
        <v>3.2087000000000001E-3</v>
      </c>
      <c r="M1007" s="85">
        <v>4.6741499999999998E-2</v>
      </c>
      <c r="N1007" s="85">
        <v>0</v>
      </c>
      <c r="O1007" s="85">
        <v>7.6068999999999998E-3</v>
      </c>
      <c r="P1007" s="85">
        <v>3.0813799999999999E-2</v>
      </c>
      <c r="Q1007" s="85">
        <v>0</v>
      </c>
      <c r="R1007" s="85">
        <v>0</v>
      </c>
      <c r="S1007" s="85">
        <v>0</v>
      </c>
      <c r="T1007" s="5">
        <v>0.96831319999999999</v>
      </c>
      <c r="U1007" s="5">
        <v>0.15936629999999999</v>
      </c>
      <c r="V1007" s="5">
        <v>0.81081080000000005</v>
      </c>
      <c r="W1007" s="5">
        <v>0.56663560000000002</v>
      </c>
      <c r="X1007" s="5">
        <v>0.77725999999999995</v>
      </c>
      <c r="Y1007" s="5">
        <v>0.85368129999999998</v>
      </c>
      <c r="Z1007" s="5">
        <v>0.1087963</v>
      </c>
      <c r="AA1007" s="5">
        <v>5.0100199999999996E-3</v>
      </c>
      <c r="AB1007" s="5">
        <v>6.0120199999999999E-3</v>
      </c>
      <c r="AC1007" s="5">
        <v>0.45779999999999998</v>
      </c>
      <c r="AD1007" s="40">
        <v>0</v>
      </c>
      <c r="AE1007" s="19">
        <v>0.3056604</v>
      </c>
      <c r="AF1007" s="5">
        <v>0</v>
      </c>
      <c r="AG1007" s="5">
        <v>0</v>
      </c>
      <c r="AH1007" s="32">
        <v>0</v>
      </c>
      <c r="AI1007" s="32">
        <v>0</v>
      </c>
      <c r="AJ1007" s="32">
        <v>0</v>
      </c>
      <c r="AK1007" s="16"/>
      <c r="AL1007" s="34">
        <f t="shared" si="675"/>
        <v>-0.26203260077392604</v>
      </c>
      <c r="AM1007" s="34">
        <f t="shared" si="676"/>
        <v>-0.10529543710948226</v>
      </c>
      <c r="AN1007" s="34">
        <f t="shared" si="677"/>
        <v>-0.48455699356890208</v>
      </c>
      <c r="AO1007" s="34">
        <f t="shared" si="678"/>
        <v>2.1725360147970871E-2</v>
      </c>
      <c r="AP1007" s="34">
        <f t="shared" si="679"/>
        <v>-0.48081905286474047</v>
      </c>
      <c r="AQ1007" s="34">
        <f t="shared" si="680"/>
        <v>-8.3072654867769949E-2</v>
      </c>
      <c r="AR1007" s="34">
        <f t="shared" si="681"/>
        <v>-0.49682031416136846</v>
      </c>
      <c r="AS1007" s="34">
        <f t="shared" si="682"/>
        <v>-0.23265474073874709</v>
      </c>
      <c r="AT1007" s="34">
        <f t="shared" si="683"/>
        <v>-0.15074875333706975</v>
      </c>
      <c r="AU1007" s="34">
        <f t="shared" si="684"/>
        <v>-0.23668037947441881</v>
      </c>
      <c r="AV1007" s="34">
        <f t="shared" si="685"/>
        <v>9.7257837690193985E-2</v>
      </c>
      <c r="AW1007" s="34">
        <f t="shared" si="686"/>
        <v>-0.41165100414070804</v>
      </c>
      <c r="AX1007" s="34">
        <f t="shared" si="687"/>
        <v>-0.20200785050292994</v>
      </c>
      <c r="AY1007" s="34">
        <f t="shared" si="688"/>
        <v>-0.21011422768154267</v>
      </c>
      <c r="AZ1007" s="34">
        <f t="shared" si="689"/>
        <v>0.45727540238853231</v>
      </c>
      <c r="BA1007" s="34">
        <f t="shared" si="690"/>
        <v>-0.43897581801292301</v>
      </c>
      <c r="BB1007" s="34">
        <f t="shared" si="691"/>
        <v>0.25553815172467448</v>
      </c>
      <c r="BC1007" s="34">
        <f t="shared" si="692"/>
        <v>-0.73358324825078969</v>
      </c>
      <c r="BD1007" s="34">
        <f t="shared" si="693"/>
        <v>-0.35710309210501145</v>
      </c>
      <c r="BE1007" s="34">
        <f t="shared" si="694"/>
        <v>-0.12394076629902329</v>
      </c>
      <c r="BF1007" s="34">
        <f t="shared" si="695"/>
        <v>7.2308064225590926E-2</v>
      </c>
      <c r="BG1007" s="34">
        <f t="shared" si="696"/>
        <v>0.13348956983754265</v>
      </c>
      <c r="BH1007" s="34">
        <f t="shared" si="697"/>
        <v>3.4797887611793914E-2</v>
      </c>
      <c r="BI1007" s="19">
        <f t="shared" si="704"/>
        <v>-0.3355351554831984</v>
      </c>
      <c r="BJ1007" s="19">
        <f t="shared" si="705"/>
        <v>-0.11552586651539208</v>
      </c>
      <c r="BK1007" s="19">
        <f t="shared" si="706"/>
        <v>-0.40942352992115422</v>
      </c>
      <c r="BL1007" s="19">
        <f t="shared" si="707"/>
        <v>-0.20639067705549791</v>
      </c>
      <c r="BM1007" s="19">
        <f t="shared" si="708"/>
        <v>-0.35820084148139025</v>
      </c>
      <c r="BN1007" s="19">
        <f t="shared" si="709"/>
        <v>-9.6238509794251789E-2</v>
      </c>
      <c r="BO1007" s="19">
        <f t="shared" si="710"/>
        <v>2.2449919465265051E-2</v>
      </c>
      <c r="BP1007" s="19">
        <f t="shared" si="711"/>
        <v>-0.232020225638428</v>
      </c>
      <c r="BQ1007" s="19">
        <f t="shared" si="712"/>
        <v>-0.13327958807662593</v>
      </c>
      <c r="BR1007" s="19">
        <f t="shared" si="713"/>
        <v>-0.11288575287264202</v>
      </c>
      <c r="BS1007" s="19">
        <f t="shared" si="714"/>
        <v>-0.14578298028122494</v>
      </c>
      <c r="BT1007" s="19">
        <f>IF(AND('[1]Ponderación por derecho'!$B$13&lt;&gt;1,'[1]Ponderación por derecho'!$B$13&lt;&gt;0),"Error ponderación",IFERROR(IF(SUM($BI$1126:$BS$1126)=0,0,SUMPRODUCT($BI$1126:$BS$1126,BI1007:BS1007)),""))</f>
        <v>-4.0751766508721428E-2</v>
      </c>
      <c r="BU1007" s="34">
        <f t="shared" si="715"/>
        <v>-3.6005295454855431E-2</v>
      </c>
      <c r="BV1007" s="16">
        <f t="shared" si="716"/>
        <v>0</v>
      </c>
      <c r="BW1007" s="34">
        <f t="shared" si="698"/>
        <v>-0.78986790975453613</v>
      </c>
      <c r="BX1007" s="34">
        <f t="shared" si="699"/>
        <v>-4.9550489627895586E-2</v>
      </c>
      <c r="BY1007" s="34">
        <f t="shared" si="717"/>
        <v>-1.5049846161078779</v>
      </c>
      <c r="BZ1007" s="34">
        <f t="shared" si="718"/>
        <v>0.78146767183010324</v>
      </c>
      <c r="CA1007" s="19">
        <f t="shared" si="700"/>
        <v>0.59305268736117822</v>
      </c>
      <c r="CB1007" s="16"/>
      <c r="CC1007" s="5">
        <f t="shared" si="701"/>
        <v>73873</v>
      </c>
      <c r="CD1007" s="6">
        <f t="shared" si="702"/>
        <v>1.4595051663265541E-4</v>
      </c>
      <c r="CE1007" s="19">
        <f t="shared" si="719"/>
        <v>1.484046692560415</v>
      </c>
      <c r="CF1007" s="4">
        <f t="shared" si="703"/>
        <v>2.165973814861761E-4</v>
      </c>
      <c r="CG1007" s="3">
        <f>IF('Ponderación por derecho'!$D$20="Error ponderación","",CF1007/$CF$1127)</f>
        <v>1.4551372804553285E-4</v>
      </c>
      <c r="CH1007" s="39"/>
    </row>
    <row r="1008" spans="1:86" ht="18.95" customHeight="1">
      <c r="A1008" s="7">
        <v>76001</v>
      </c>
      <c r="B1008" s="7" t="s">
        <v>84</v>
      </c>
      <c r="C1008" s="7" t="s">
        <v>125</v>
      </c>
      <c r="D1008" s="5">
        <v>1</v>
      </c>
      <c r="E1008" s="5">
        <v>150433</v>
      </c>
      <c r="F1008" s="5">
        <v>31.967169999999999</v>
      </c>
      <c r="G1008" s="5">
        <v>28.082339999999999</v>
      </c>
      <c r="H1008" s="5">
        <v>56.741439999999997</v>
      </c>
      <c r="I1008" s="5">
        <v>19.080089999999998</v>
      </c>
      <c r="J1008" s="5">
        <v>4.0677700000000003</v>
      </c>
      <c r="K1008" s="85">
        <v>0</v>
      </c>
      <c r="L1008" s="85">
        <v>0</v>
      </c>
      <c r="M1008" s="85">
        <v>3.5863000000000002E-3</v>
      </c>
      <c r="N1008" s="85">
        <v>0</v>
      </c>
      <c r="O1008" s="85">
        <v>0</v>
      </c>
      <c r="P1008" s="85">
        <v>0</v>
      </c>
      <c r="Q1008" s="85">
        <v>2.1149999999999999E-4</v>
      </c>
      <c r="R1008" s="85">
        <v>0</v>
      </c>
      <c r="S1008" s="85">
        <v>0</v>
      </c>
      <c r="T1008" s="5">
        <v>0.8602573</v>
      </c>
      <c r="U1008" s="5">
        <v>0.31523760000000001</v>
      </c>
      <c r="V1008" s="5">
        <v>0.82626149999999998</v>
      </c>
      <c r="W1008" s="5">
        <v>0.7352592</v>
      </c>
      <c r="X1008" s="5">
        <v>0.88261310000000004</v>
      </c>
      <c r="Y1008" s="5">
        <v>0.8994839</v>
      </c>
      <c r="Z1008" s="5">
        <v>3.7119199999999998E-2</v>
      </c>
      <c r="AA1008" s="5">
        <v>9.6390000000000004E-5</v>
      </c>
      <c r="AB1008" s="5">
        <v>4.5867999999999999E-4</v>
      </c>
      <c r="AC1008" s="5">
        <v>0.62419999999999998</v>
      </c>
      <c r="AD1008" s="40">
        <v>314425.691171485</v>
      </c>
      <c r="AE1008" s="19">
        <v>0.84811320000000001</v>
      </c>
      <c r="AF1008" s="5">
        <v>1</v>
      </c>
      <c r="AG1008" s="5">
        <v>0</v>
      </c>
      <c r="AH1008" s="32">
        <v>1</v>
      </c>
      <c r="AI1008" s="32">
        <v>0</v>
      </c>
      <c r="AJ1008" s="32">
        <v>1</v>
      </c>
      <c r="AK1008" s="16"/>
      <c r="AL1008" s="34">
        <f t="shared" si="675"/>
        <v>-2.2884511037826982</v>
      </c>
      <c r="AM1008" s="34">
        <f t="shared" si="676"/>
        <v>-2.8263420863806576</v>
      </c>
      <c r="AN1008" s="34">
        <f t="shared" si="677"/>
        <v>-2.1241450225080007</v>
      </c>
      <c r="AO1008" s="34">
        <f t="shared" si="678"/>
        <v>-5.5380664357842543E-2</v>
      </c>
      <c r="AP1008" s="34">
        <f t="shared" si="679"/>
        <v>-1.5695177753911456</v>
      </c>
      <c r="AQ1008" s="34">
        <f t="shared" si="680"/>
        <v>-0.3929029539360685</v>
      </c>
      <c r="AR1008" s="34">
        <f t="shared" si="681"/>
        <v>-0.60911705809610017</v>
      </c>
      <c r="AS1008" s="34">
        <f t="shared" si="682"/>
        <v>-0.90411258566373265</v>
      </c>
      <c r="AT1008" s="34">
        <f t="shared" si="683"/>
        <v>-0.15074875333706975</v>
      </c>
      <c r="AU1008" s="34">
        <f t="shared" si="684"/>
        <v>-0.42992876172112682</v>
      </c>
      <c r="AV1008" s="34">
        <f t="shared" si="685"/>
        <v>-0.64879765232385067</v>
      </c>
      <c r="AW1008" s="34">
        <f t="shared" si="686"/>
        <v>-0.40572581821182485</v>
      </c>
      <c r="AX1008" s="34">
        <f t="shared" si="687"/>
        <v>-0.20200785050292994</v>
      </c>
      <c r="AY1008" s="34">
        <f t="shared" si="688"/>
        <v>-0.21011422768154267</v>
      </c>
      <c r="AZ1008" s="34">
        <f t="shared" si="689"/>
        <v>-1.4199106973777997</v>
      </c>
      <c r="BA1008" s="34">
        <f t="shared" si="690"/>
        <v>1.0426528085614859</v>
      </c>
      <c r="BB1008" s="34">
        <f t="shared" si="691"/>
        <v>0.63452886348062487</v>
      </c>
      <c r="BC1008" s="34">
        <f t="shared" si="692"/>
        <v>1.1494797734945421</v>
      </c>
      <c r="BD1008" s="34">
        <f t="shared" si="693"/>
        <v>0.9054861165689162</v>
      </c>
      <c r="BE1008" s="34">
        <f t="shared" si="694"/>
        <v>0.57638559035830272</v>
      </c>
      <c r="BF1008" s="34">
        <f t="shared" si="695"/>
        <v>-0.64479551295608573</v>
      </c>
      <c r="BG1008" s="34">
        <f t="shared" si="696"/>
        <v>-0.25059933496695352</v>
      </c>
      <c r="BH1008" s="34">
        <f t="shared" si="697"/>
        <v>-0.10363076473890168</v>
      </c>
      <c r="BI1008" s="19">
        <f t="shared" si="704"/>
        <v>-0.49146505596086115</v>
      </c>
      <c r="BJ1008" s="19">
        <f t="shared" si="705"/>
        <v>-0.93364342699871106</v>
      </c>
      <c r="BK1008" s="19">
        <f t="shared" si="706"/>
        <v>-0.68102797198396292</v>
      </c>
      <c r="BL1008" s="19">
        <f t="shared" si="707"/>
        <v>-1.219599928559884</v>
      </c>
      <c r="BM1008" s="19">
        <f t="shared" si="708"/>
        <v>-0.36465347351445204</v>
      </c>
      <c r="BN1008" s="19">
        <f t="shared" si="709"/>
        <v>-0.78695438858274869</v>
      </c>
      <c r="BO1008" s="19">
        <f t="shared" si="710"/>
        <v>-0.62700572664915566</v>
      </c>
      <c r="BP1008" s="19">
        <f t="shared" si="711"/>
        <v>-1.2452294771428141</v>
      </c>
      <c r="BQ1008" s="19">
        <f t="shared" si="712"/>
        <v>-1.047786948140109</v>
      </c>
      <c r="BR1008" s="19">
        <f t="shared" si="713"/>
        <v>-0.9163882221437315</v>
      </c>
      <c r="BS1008" s="19">
        <f t="shared" si="714"/>
        <v>-0.86739869873438102</v>
      </c>
      <c r="BT1008" s="19">
        <f>IF(AND('[1]Ponderación por derecho'!$B$13&lt;&gt;1,'[1]Ponderación por derecho'!$B$13&lt;&gt;0),"Error ponderación",IFERROR(IF(SUM($BI$1126:$BS$1126)=0,0,SUMPRODUCT($BI$1126:$BS$1126,BI1008:BS1008)),""))</f>
        <v>-0.73631786529914467</v>
      </c>
      <c r="BU1008" s="34">
        <f t="shared" si="715"/>
        <v>-0.73876126073296811</v>
      </c>
      <c r="BV1008" s="16">
        <f t="shared" si="716"/>
        <v>0</v>
      </c>
      <c r="BW1008" s="34">
        <f t="shared" si="698"/>
        <v>1.6188190819953949</v>
      </c>
      <c r="BX1008" s="34">
        <f t="shared" si="699"/>
        <v>-3.184777322916589E-2</v>
      </c>
      <c r="BY1008" s="34">
        <f t="shared" si="717"/>
        <v>0.73585719375712888</v>
      </c>
      <c r="BZ1008" s="34">
        <f t="shared" si="718"/>
        <v>-0.77427616750778594</v>
      </c>
      <c r="CA1008" s="19">
        <f t="shared" si="700"/>
        <v>-0.58944197886920469</v>
      </c>
      <c r="CB1008" s="16"/>
      <c r="CC1008" s="5">
        <f t="shared" si="701"/>
        <v>76001</v>
      </c>
      <c r="CD1008" s="6">
        <f t="shared" si="702"/>
        <v>2.1999773615831917E-2</v>
      </c>
      <c r="CE1008" s="19">
        <f t="shared" si="719"/>
        <v>0.34566976886812673</v>
      </c>
      <c r="CF1008" s="4">
        <f t="shared" si="703"/>
        <v>7.6046566609357311E-3</v>
      </c>
      <c r="CG1008" s="3">
        <f>IF('Ponderación por derecho'!$D$20="Error ponderación","",CF1008/$CF$1127)</f>
        <v>5.1089349910247057E-3</v>
      </c>
      <c r="CH1008" s="39"/>
    </row>
    <row r="1009" spans="1:86" ht="18.95" customHeight="1">
      <c r="A1009" s="7">
        <v>76020</v>
      </c>
      <c r="B1009" s="7" t="s">
        <v>84</v>
      </c>
      <c r="C1009" s="7" t="s">
        <v>124</v>
      </c>
      <c r="D1009" s="5">
        <v>0</v>
      </c>
      <c r="E1009" s="5">
        <v>1818</v>
      </c>
      <c r="F1009" s="5">
        <v>55.734400000000001</v>
      </c>
      <c r="G1009" s="5">
        <v>56.49586</v>
      </c>
      <c r="H1009" s="5">
        <v>72.298720000000003</v>
      </c>
      <c r="I1009" s="5">
        <v>11.602589999999999</v>
      </c>
      <c r="J1009" s="5">
        <v>4.9489479999999997</v>
      </c>
      <c r="K1009" s="85">
        <v>1.09514E-2</v>
      </c>
      <c r="L1009" s="85">
        <v>3.2913E-3</v>
      </c>
      <c r="M1009" s="85">
        <v>1.0608100000000001E-2</v>
      </c>
      <c r="N1009" s="85">
        <v>0</v>
      </c>
      <c r="O1009" s="85">
        <v>1.2007000000000001E-3</v>
      </c>
      <c r="P1009" s="85">
        <v>1.184E-2</v>
      </c>
      <c r="Q1009" s="85">
        <v>1.6975E-3</v>
      </c>
      <c r="R1009" s="85">
        <v>9.1200000000000005E-4</v>
      </c>
      <c r="S1009" s="85">
        <v>0</v>
      </c>
      <c r="T1009" s="5">
        <v>0.94753750000000003</v>
      </c>
      <c r="U1009" s="5">
        <v>0.30728050000000001</v>
      </c>
      <c r="V1009" s="5">
        <v>0.82601709999999995</v>
      </c>
      <c r="W1009" s="5">
        <v>0.66755889999999996</v>
      </c>
      <c r="X1009" s="5">
        <v>0.86402570000000001</v>
      </c>
      <c r="Y1009" s="5">
        <v>0.91862949999999999</v>
      </c>
      <c r="Z1009" s="5">
        <v>0.18345330000000001</v>
      </c>
      <c r="AA1009" s="5">
        <v>0</v>
      </c>
      <c r="AB1009" s="5">
        <v>5.5006E-4</v>
      </c>
      <c r="AC1009" s="5">
        <v>0.48849999999999999</v>
      </c>
      <c r="AD1009" s="40">
        <v>8102.8602860286028</v>
      </c>
      <c r="AE1009" s="19">
        <v>0.49433959999999999</v>
      </c>
      <c r="AF1009" s="5">
        <v>1</v>
      </c>
      <c r="AG1009" s="5">
        <v>0</v>
      </c>
      <c r="AH1009" s="32">
        <v>0</v>
      </c>
      <c r="AI1009" s="32">
        <v>0</v>
      </c>
      <c r="AJ1009" s="32">
        <v>1</v>
      </c>
      <c r="AK1009" s="16"/>
      <c r="AL1009" s="34">
        <f t="shared" si="675"/>
        <v>-0.83763050430422126</v>
      </c>
      <c r="AM1009" s="34">
        <f t="shared" si="676"/>
        <v>2.7822121292595384E-2</v>
      </c>
      <c r="AN1009" s="34">
        <f t="shared" si="677"/>
        <v>-0.25347983060114126</v>
      </c>
      <c r="AO1009" s="34">
        <f t="shared" si="678"/>
        <v>-0.72278851989590176</v>
      </c>
      <c r="AP1009" s="34">
        <f t="shared" si="679"/>
        <v>-1.5029625249658083</v>
      </c>
      <c r="AQ1009" s="34">
        <f t="shared" si="680"/>
        <v>-8.3109429305925714E-2</v>
      </c>
      <c r="AR1009" s="34">
        <f t="shared" si="681"/>
        <v>-0.49392951382197592</v>
      </c>
      <c r="AS1009" s="34">
        <f t="shared" si="682"/>
        <v>-0.79485940886246031</v>
      </c>
      <c r="AT1009" s="34">
        <f t="shared" si="683"/>
        <v>-0.15074875333706975</v>
      </c>
      <c r="AU1009" s="34">
        <f t="shared" si="684"/>
        <v>-0.39942575358856008</v>
      </c>
      <c r="AV1009" s="34">
        <f t="shared" si="685"/>
        <v>-0.36213073679359187</v>
      </c>
      <c r="AW1009" s="34">
        <f t="shared" si="686"/>
        <v>-0.36409543386042825</v>
      </c>
      <c r="AX1009" s="34">
        <f t="shared" si="687"/>
        <v>-0.17288266685672435</v>
      </c>
      <c r="AY1009" s="34">
        <f t="shared" si="688"/>
        <v>-0.21011422768154267</v>
      </c>
      <c r="AZ1009" s="34">
        <f t="shared" si="689"/>
        <v>9.6352442578699612E-2</v>
      </c>
      <c r="BA1009" s="34">
        <f t="shared" si="690"/>
        <v>0.96701690160160791</v>
      </c>
      <c r="BB1009" s="34">
        <f t="shared" si="691"/>
        <v>0.62853396810674744</v>
      </c>
      <c r="BC1009" s="34">
        <f t="shared" si="692"/>
        <v>0.39345314678828286</v>
      </c>
      <c r="BD1009" s="34">
        <f t="shared" si="693"/>
        <v>0.68272807093660182</v>
      </c>
      <c r="BE1009" s="34">
        <f t="shared" si="694"/>
        <v>0.86912373828043987</v>
      </c>
      <c r="BF1009" s="34">
        <f t="shared" si="695"/>
        <v>0.81922446795359405</v>
      </c>
      <c r="BG1009" s="34">
        <f t="shared" si="696"/>
        <v>-0.258133953880894</v>
      </c>
      <c r="BH1009" s="34">
        <f t="shared" si="697"/>
        <v>-0.10135292649168351</v>
      </c>
      <c r="BI1009" s="19">
        <f t="shared" si="704"/>
        <v>0.21014254723151363</v>
      </c>
      <c r="BJ1009" s="19">
        <f t="shared" si="705"/>
        <v>5.41421918591223E-2</v>
      </c>
      <c r="BK1009" s="19">
        <f t="shared" si="706"/>
        <v>-0.41301225545946618</v>
      </c>
      <c r="BL1009" s="19">
        <f t="shared" si="707"/>
        <v>-0.49418962882064549</v>
      </c>
      <c r="BM1009" s="19">
        <f t="shared" si="708"/>
        <v>-0.40655340253925548</v>
      </c>
      <c r="BN1009" s="19">
        <f t="shared" si="709"/>
        <v>-0.11021250093912442</v>
      </c>
      <c r="BO1009" s="19">
        <f t="shared" si="710"/>
        <v>-0.33017717039254346</v>
      </c>
      <c r="BP1009" s="19">
        <f t="shared" si="711"/>
        <v>-0.50525658558047282</v>
      </c>
      <c r="BQ1009" s="19">
        <f t="shared" si="712"/>
        <v>-7.6173421344056649E-2</v>
      </c>
      <c r="BR1009" s="19">
        <f t="shared" si="713"/>
        <v>-0.43529289528888593</v>
      </c>
      <c r="BS1009" s="19">
        <f t="shared" si="714"/>
        <v>-0.38303255282581583</v>
      </c>
      <c r="BT1009" s="19">
        <f>IF(AND('[1]Ponderación por derecho'!$B$13&lt;&gt;1,'[1]Ponderación por derecho'!$B$13&lt;&gt;0),"Error ponderación",IFERROR(IF(SUM($BI$1126:$BS$1126)=0,0,SUMPRODUCT($BI$1126:$BS$1126,BI1009:BS1009)),""))</f>
        <v>-0.18732389710618458</v>
      </c>
      <c r="BU1009" s="34">
        <f t="shared" si="715"/>
        <v>-0.18409249996354649</v>
      </c>
      <c r="BV1009" s="16">
        <f t="shared" si="716"/>
        <v>0</v>
      </c>
      <c r="BW1009" s="34">
        <f t="shared" si="698"/>
        <v>-0.34547674000259559</v>
      </c>
      <c r="BX1009" s="34">
        <f t="shared" si="699"/>
        <v>-4.9094284420465956E-2</v>
      </c>
      <c r="BY1009" s="34">
        <f t="shared" si="717"/>
        <v>-0.72556152157895015</v>
      </c>
      <c r="BZ1009" s="34">
        <f t="shared" si="718"/>
        <v>0.37337751533400393</v>
      </c>
      <c r="CA1009" s="19">
        <f t="shared" si="700"/>
        <v>0.28287023881416368</v>
      </c>
      <c r="CB1009" s="16"/>
      <c r="CC1009" s="5">
        <f t="shared" si="701"/>
        <v>76020</v>
      </c>
      <c r="CD1009" s="6">
        <f t="shared" si="702"/>
        <v>2.6586977879575907E-4</v>
      </c>
      <c r="CE1009" s="19">
        <f t="shared" si="719"/>
        <v>1.7689564459929989</v>
      </c>
      <c r="CF1009" s="4">
        <f t="shared" si="703"/>
        <v>4.7031205899549075E-4</v>
      </c>
      <c r="CG1009" s="3">
        <f>IF('Ponderación por derecho'!$D$20="Error ponderación","",CF1009/$CF$1127)</f>
        <v>3.1596347370234617E-4</v>
      </c>
      <c r="CH1009" s="39"/>
    </row>
    <row r="1010" spans="1:86" ht="18.95" customHeight="1">
      <c r="A1010" s="7">
        <v>76036</v>
      </c>
      <c r="B1010" s="7" t="s">
        <v>84</v>
      </c>
      <c r="C1010" s="7" t="s">
        <v>123</v>
      </c>
      <c r="D1010" s="5">
        <v>0</v>
      </c>
      <c r="E1010" s="5">
        <v>818</v>
      </c>
      <c r="F1010" s="5">
        <v>45.842799999999997</v>
      </c>
      <c r="G1010" s="5">
        <v>46.090429999999998</v>
      </c>
      <c r="H1010" s="5">
        <v>68.602189999999993</v>
      </c>
      <c r="I1010" s="5">
        <v>15.53701</v>
      </c>
      <c r="J1010" s="5">
        <v>6.2683720000000003</v>
      </c>
      <c r="K1010" s="85"/>
      <c r="L1010" s="85">
        <v>1.7773899999999999E-2</v>
      </c>
      <c r="M1010" s="85">
        <v>5.4306899999999998E-2</v>
      </c>
      <c r="N1010" s="85"/>
      <c r="O1010" s="85">
        <v>4.6236999999999997E-3</v>
      </c>
      <c r="P1010" s="85">
        <v>0</v>
      </c>
      <c r="Q1010" s="85">
        <v>4.1164000000000001E-3</v>
      </c>
      <c r="R1010" s="85">
        <v>5.4929999999999996E-3</v>
      </c>
      <c r="S1010" s="85">
        <v>0</v>
      </c>
      <c r="T1010" s="5">
        <v>0.84353060000000002</v>
      </c>
      <c r="U1010" s="5">
        <v>0.1945838</v>
      </c>
      <c r="V1010" s="5">
        <v>0.83751260000000005</v>
      </c>
      <c r="W1010" s="5">
        <v>0.67402209999999996</v>
      </c>
      <c r="X1010" s="5">
        <v>0.83951849999999995</v>
      </c>
      <c r="Y1010" s="5">
        <v>0.82347040000000005</v>
      </c>
      <c r="Z1010" s="5">
        <v>0.13173650000000001</v>
      </c>
      <c r="AA1010" s="5">
        <v>0</v>
      </c>
      <c r="AB1010" s="5">
        <v>2.4449900000000002E-3</v>
      </c>
      <c r="AC1010" s="5">
        <v>0.5222</v>
      </c>
      <c r="AD1010" s="40">
        <v>41827.628361858187</v>
      </c>
      <c r="AE1010" s="19">
        <v>0.84811320000000001</v>
      </c>
      <c r="AF1010" s="5">
        <v>0</v>
      </c>
      <c r="AG1010" s="5">
        <v>0</v>
      </c>
      <c r="AH1010" s="32">
        <v>0</v>
      </c>
      <c r="AI1010" s="32">
        <v>0</v>
      </c>
      <c r="AJ1010" s="32">
        <v>0</v>
      </c>
      <c r="AK1010" s="16"/>
      <c r="AL1010" s="34">
        <f t="shared" si="675"/>
        <v>-1.441442435345462</v>
      </c>
      <c r="AM1010" s="34">
        <f t="shared" si="676"/>
        <v>-1.0174128890633725</v>
      </c>
      <c r="AN1010" s="34">
        <f t="shared" si="677"/>
        <v>-0.69796434215068459</v>
      </c>
      <c r="AO1010" s="34">
        <f t="shared" si="678"/>
        <v>-0.37161997225483828</v>
      </c>
      <c r="AP1010" s="34">
        <f t="shared" si="679"/>
        <v>-1.4033066157883212</v>
      </c>
      <c r="AQ1010" s="34" t="str">
        <f t="shared" si="680"/>
        <v/>
      </c>
      <c r="AR1010" s="34">
        <f t="shared" si="681"/>
        <v>1.2926478857035665E-2</v>
      </c>
      <c r="AS1010" s="34">
        <f t="shared" si="682"/>
        <v>-0.11494361484904003</v>
      </c>
      <c r="AT1010" s="34" t="str">
        <f t="shared" si="683"/>
        <v/>
      </c>
      <c r="AU1010" s="34">
        <f t="shared" si="684"/>
        <v>-0.31246664903473631</v>
      </c>
      <c r="AV1010" s="34">
        <f t="shared" si="685"/>
        <v>-0.64879765232385067</v>
      </c>
      <c r="AW1010" s="34">
        <f t="shared" si="686"/>
        <v>-0.29632979677591048</v>
      </c>
      <c r="AX1010" s="34">
        <f t="shared" si="687"/>
        <v>-2.6586102949632411E-2</v>
      </c>
      <c r="AY1010" s="34">
        <f t="shared" si="688"/>
        <v>-0.21011422768154267</v>
      </c>
      <c r="AZ1010" s="34">
        <f t="shared" si="689"/>
        <v>-1.7104929676190497</v>
      </c>
      <c r="BA1010" s="34">
        <f t="shared" si="690"/>
        <v>-0.10421723091969765</v>
      </c>
      <c r="BB1010" s="34">
        <f t="shared" si="691"/>
        <v>0.91050745325567839</v>
      </c>
      <c r="BC1010" s="34">
        <f t="shared" si="692"/>
        <v>0.46562936009498745</v>
      </c>
      <c r="BD1010" s="34">
        <f t="shared" si="693"/>
        <v>0.38902502608254691</v>
      </c>
      <c r="BE1010" s="34">
        <f t="shared" si="694"/>
        <v>-0.5858684631620561</v>
      </c>
      <c r="BF1010" s="34">
        <f t="shared" si="695"/>
        <v>0.30181650529342302</v>
      </c>
      <c r="BG1010" s="34">
        <f t="shared" si="696"/>
        <v>-0.258133953880894</v>
      </c>
      <c r="BH1010" s="34">
        <f t="shared" si="697"/>
        <v>-5.4117820015418122E-2</v>
      </c>
      <c r="BI1010" s="19">
        <f t="shared" si="704"/>
        <v>-0.40109078653519115</v>
      </c>
      <c r="BJ1010" s="19">
        <f t="shared" si="705"/>
        <v>-3.1326318983552835E-2</v>
      </c>
      <c r="BK1010" s="19">
        <f t="shared" si="706"/>
        <v>-0.36358556336650488</v>
      </c>
      <c r="BL1010" s="19">
        <f t="shared" si="707"/>
        <v>-1.441442435345462</v>
      </c>
      <c r="BM1010" s="19">
        <f t="shared" si="708"/>
        <v>-0.4422494129135035</v>
      </c>
      <c r="BN1010" s="19">
        <f t="shared" si="709"/>
        <v>-0.89203618361045633</v>
      </c>
      <c r="BO1010" s="19">
        <f t="shared" si="710"/>
        <v>-0.79281424554993285</v>
      </c>
      <c r="BP1010" s="19">
        <f t="shared" si="711"/>
        <v>-0.73401426914754719</v>
      </c>
      <c r="BQ1010" s="19">
        <f t="shared" si="712"/>
        <v>-0.4499133859111939</v>
      </c>
      <c r="BR1010" s="19">
        <f t="shared" si="713"/>
        <v>-0.63656353896929951</v>
      </c>
      <c r="BS1010" s="19">
        <f t="shared" si="714"/>
        <v>-0.56855816101414092</v>
      </c>
      <c r="BT1010" s="19">
        <f>IF(AND('[1]Ponderación por derecho'!$B$13&lt;&gt;1,'[1]Ponderación por derecho'!$B$13&lt;&gt;0),"Error ponderación",IFERROR(IF(SUM($BI$1126:$BS$1126)=0,0,SUMPRODUCT($BI$1126:$BS$1126,BI1010:BS1010)),""))</f>
        <v>-0.6702832416548139</v>
      </c>
      <c r="BU1010" s="34">
        <f t="shared" si="715"/>
        <v>-0.6720440561974852</v>
      </c>
      <c r="BV1010" s="16">
        <f t="shared" si="716"/>
        <v>0</v>
      </c>
      <c r="BW1010" s="34">
        <f t="shared" si="698"/>
        <v>0.14234027695637494</v>
      </c>
      <c r="BX1010" s="34">
        <f t="shared" si="699"/>
        <v>-4.7195520987252298E-2</v>
      </c>
      <c r="BY1010" s="34">
        <f t="shared" si="717"/>
        <v>0.73585719375712888</v>
      </c>
      <c r="BZ1010" s="34">
        <f t="shared" si="718"/>
        <v>-0.27700064990875051</v>
      </c>
      <c r="CA1010" s="19">
        <f t="shared" si="700"/>
        <v>-0.2114712407957241</v>
      </c>
      <c r="CB1010" s="16"/>
      <c r="CC1010" s="5">
        <f t="shared" si="701"/>
        <v>76036</v>
      </c>
      <c r="CD1010" s="6">
        <f t="shared" si="702"/>
        <v>1.1962677615782778E-4</v>
      </c>
      <c r="CE1010" s="19">
        <f t="shared" si="719"/>
        <v>0.31995180495722519</v>
      </c>
      <c r="CF1010" s="4">
        <f t="shared" si="703"/>
        <v>3.8274802952910955E-5</v>
      </c>
      <c r="CG1010" s="3">
        <f>IF('Ponderación por derecho'!$D$20="Error ponderación","",CF1010/$CF$1127)</f>
        <v>2.5713650043556529E-5</v>
      </c>
      <c r="CH1010" s="39"/>
    </row>
    <row r="1011" spans="1:86" ht="18.95" customHeight="1">
      <c r="A1011" s="7">
        <v>76041</v>
      </c>
      <c r="B1011" s="7" t="s">
        <v>84</v>
      </c>
      <c r="C1011" s="7" t="s">
        <v>122</v>
      </c>
      <c r="D1011" s="5">
        <v>0</v>
      </c>
      <c r="E1011" s="5">
        <v>1046</v>
      </c>
      <c r="F1011" s="5">
        <v>72.111609999999999</v>
      </c>
      <c r="G1011" s="5">
        <v>63.003430000000002</v>
      </c>
      <c r="H1011" s="5">
        <v>73.364519999999999</v>
      </c>
      <c r="I1011" s="5">
        <v>21.807600000000001</v>
      </c>
      <c r="J1011" s="5">
        <v>13.929600000000001</v>
      </c>
      <c r="K1011" s="85">
        <v>0</v>
      </c>
      <c r="L1011" s="85">
        <v>1.14865E-2</v>
      </c>
      <c r="M1011" s="85">
        <v>1.39063E-2</v>
      </c>
      <c r="N1011" s="85">
        <v>0</v>
      </c>
      <c r="O1011" s="85">
        <v>2.4579799999999999E-2</v>
      </c>
      <c r="P1011" s="85">
        <v>1.7629499999999999E-2</v>
      </c>
      <c r="Q1011" s="85">
        <v>5.4389E-3</v>
      </c>
      <c r="R1011" s="85">
        <v>1.08288E-2</v>
      </c>
      <c r="S1011" s="85">
        <v>1.9667E-3</v>
      </c>
      <c r="T1011" s="5">
        <v>0.93315970000000004</v>
      </c>
      <c r="U1011" s="5">
        <v>0.38888889999999998</v>
      </c>
      <c r="V1011" s="5">
        <v>0.83680560000000004</v>
      </c>
      <c r="W1011" s="5">
        <v>0.7578125</v>
      </c>
      <c r="X1011" s="5">
        <v>0.89236110000000002</v>
      </c>
      <c r="Y1011" s="5">
        <v>0.86458330000000005</v>
      </c>
      <c r="Z1011" s="5">
        <v>3.6697300000000002E-2</v>
      </c>
      <c r="AA1011" s="5">
        <v>0</v>
      </c>
      <c r="AB1011" s="5">
        <v>2.8680699999999999E-3</v>
      </c>
      <c r="AC1011" s="5">
        <v>0.52749999999999997</v>
      </c>
      <c r="AD1011" s="40">
        <v>9942.6386233269604</v>
      </c>
      <c r="AE1011" s="19">
        <v>0.75377360000000004</v>
      </c>
      <c r="AF1011" s="5">
        <v>1</v>
      </c>
      <c r="AG1011" s="5">
        <v>0</v>
      </c>
      <c r="AH1011" s="32">
        <v>0</v>
      </c>
      <c r="AI1011" s="32">
        <v>0</v>
      </c>
      <c r="AJ1011" s="32">
        <v>1</v>
      </c>
      <c r="AK1011" s="16"/>
      <c r="AL1011" s="34">
        <f t="shared" si="675"/>
        <v>0.1620818572113992</v>
      </c>
      <c r="AM1011" s="34">
        <f t="shared" si="676"/>
        <v>0.6815135109172612</v>
      </c>
      <c r="AN1011" s="34">
        <f t="shared" si="677"/>
        <v>-0.12532407576904195</v>
      </c>
      <c r="AO1011" s="34">
        <f t="shared" si="678"/>
        <v>0.18806455129693694</v>
      </c>
      <c r="AP1011" s="34">
        <f t="shared" si="679"/>
        <v>-0.82465514229987213</v>
      </c>
      <c r="AQ1011" s="34">
        <f t="shared" si="680"/>
        <v>-0.3929029539360685</v>
      </c>
      <c r="AR1011" s="34">
        <f t="shared" si="681"/>
        <v>-0.2071173232482505</v>
      </c>
      <c r="AS1011" s="34">
        <f t="shared" si="682"/>
        <v>-0.74354224976850214</v>
      </c>
      <c r="AT1011" s="34">
        <f t="shared" si="683"/>
        <v>-0.15074875333706975</v>
      </c>
      <c r="AU1011" s="34">
        <f t="shared" si="684"/>
        <v>0.19450518455759819</v>
      </c>
      <c r="AV1011" s="34">
        <f t="shared" si="685"/>
        <v>-0.22195691014980529</v>
      </c>
      <c r="AW1011" s="34">
        <f t="shared" si="686"/>
        <v>-0.25927987530570729</v>
      </c>
      <c r="AX1011" s="34">
        <f t="shared" si="687"/>
        <v>0.14381538268570071</v>
      </c>
      <c r="AY1011" s="34">
        <f t="shared" si="688"/>
        <v>-0.13375523464832459</v>
      </c>
      <c r="AZ1011" s="34">
        <f t="shared" si="689"/>
        <v>-0.15342388897950651</v>
      </c>
      <c r="BA1011" s="34">
        <f t="shared" si="690"/>
        <v>1.7427423982705581</v>
      </c>
      <c r="BB1011" s="34">
        <f t="shared" si="691"/>
        <v>0.89316542776741814</v>
      </c>
      <c r="BC1011" s="34">
        <f t="shared" si="692"/>
        <v>1.401338263340145</v>
      </c>
      <c r="BD1011" s="34">
        <f t="shared" si="693"/>
        <v>1.0223096329737815</v>
      </c>
      <c r="BE1011" s="34">
        <f t="shared" si="694"/>
        <v>4.2751909232021205E-2</v>
      </c>
      <c r="BF1011" s="34">
        <f t="shared" si="695"/>
        <v>-0.64901647054523137</v>
      </c>
      <c r="BG1011" s="34">
        <f t="shared" si="696"/>
        <v>-0.258133953880894</v>
      </c>
      <c r="BH1011" s="34">
        <f t="shared" si="697"/>
        <v>-4.3571663245522481E-2</v>
      </c>
      <c r="BI1011" s="19">
        <f t="shared" si="704"/>
        <v>0.40817178952181593</v>
      </c>
      <c r="BJ1011" s="19">
        <f t="shared" si="705"/>
        <v>0.45585387181214293</v>
      </c>
      <c r="BK1011" s="19">
        <f t="shared" si="706"/>
        <v>0.27329262359434736</v>
      </c>
      <c r="BL1011" s="19">
        <f t="shared" si="707"/>
        <v>5.6665519371647266E-3</v>
      </c>
      <c r="BM1011" s="19">
        <f t="shared" si="708"/>
        <v>0.13071989174383586</v>
      </c>
      <c r="BN1011" s="19">
        <f t="shared" si="709"/>
        <v>-5.7077145687949608E-3</v>
      </c>
      <c r="BO1011" s="19">
        <f t="shared" si="710"/>
        <v>-7.4879737662758947E-2</v>
      </c>
      <c r="BP1011" s="19">
        <f t="shared" si="711"/>
        <v>0.15294861994854997</v>
      </c>
      <c r="BQ1011" s="19">
        <f t="shared" si="712"/>
        <v>-0.20689661599405226</v>
      </c>
      <c r="BR1011" s="19">
        <f t="shared" si="713"/>
        <v>-7.6602443772606457E-2</v>
      </c>
      <c r="BS1011" s="19">
        <f t="shared" si="714"/>
        <v>-5.0816802274826238E-3</v>
      </c>
      <c r="BT1011" s="19">
        <f>IF(AND('[1]Ponderación por derecho'!$B$13&lt;&gt;1,'[1]Ponderación por derecho'!$B$13&lt;&gt;0),"Error ponderación",IFERROR(IF(SUM($BI$1126:$BS$1126)=0,0,SUMPRODUCT($BI$1126:$BS$1126,BI1011:BS1011)),""))</f>
        <v>5.2018591160410639E-2</v>
      </c>
      <c r="BU1011" s="34">
        <f t="shared" si="715"/>
        <v>5.7724002689978605E-2</v>
      </c>
      <c r="BV1011" s="16">
        <f t="shared" si="716"/>
        <v>0</v>
      </c>
      <c r="BW1011" s="34">
        <f t="shared" si="698"/>
        <v>0.21905927368879419</v>
      </c>
      <c r="BX1011" s="34">
        <f t="shared" si="699"/>
        <v>-4.8990701681980511E-2</v>
      </c>
      <c r="BY1011" s="34">
        <f t="shared" si="717"/>
        <v>0.3461456464926651</v>
      </c>
      <c r="BZ1011" s="34">
        <f t="shared" si="718"/>
        <v>-0.17207140616649294</v>
      </c>
      <c r="CA1011" s="19">
        <f t="shared" si="700"/>
        <v>-0.13171629147860905</v>
      </c>
      <c r="CB1011" s="16"/>
      <c r="CC1011" s="5">
        <f t="shared" si="701"/>
        <v>76041</v>
      </c>
      <c r="CD1011" s="6">
        <f t="shared" si="702"/>
        <v>1.5297018075927611E-4</v>
      </c>
      <c r="CE1011" s="19">
        <f t="shared" si="719"/>
        <v>1.5670497198210467</v>
      </c>
      <c r="CF1011" s="4">
        <f t="shared" si="703"/>
        <v>2.3971187889979849E-4</v>
      </c>
      <c r="CG1011" s="3">
        <f>IF('Ponderación por derecho'!$D$20="Error ponderación","",CF1011/$CF$1127)</f>
        <v>1.6104243235154353E-4</v>
      </c>
      <c r="CH1011" s="39"/>
    </row>
    <row r="1012" spans="1:86" ht="18.95" customHeight="1">
      <c r="A1012" s="7">
        <v>76054</v>
      </c>
      <c r="B1012" s="7" t="s">
        <v>84</v>
      </c>
      <c r="C1012" s="7" t="s">
        <v>121</v>
      </c>
      <c r="D1012" s="5">
        <v>0</v>
      </c>
      <c r="E1012" s="5">
        <v>853</v>
      </c>
      <c r="F1012" s="5">
        <v>66.015960000000007</v>
      </c>
      <c r="G1012" s="5">
        <v>58.698410000000003</v>
      </c>
      <c r="H1012" s="5">
        <v>69.365080000000006</v>
      </c>
      <c r="I1012" s="5">
        <v>12.761900000000001</v>
      </c>
      <c r="J1012" s="5">
        <v>14.412699999999999</v>
      </c>
      <c r="K1012" s="85">
        <v>2.10546E-2</v>
      </c>
      <c r="L1012" s="85">
        <v>1.0936899999999999E-2</v>
      </c>
      <c r="M1012" s="85">
        <v>1.5687400000000001E-2</v>
      </c>
      <c r="N1012" s="85">
        <v>0</v>
      </c>
      <c r="O1012" s="85">
        <v>2.3429000000000002E-3</v>
      </c>
      <c r="P1012" s="85">
        <v>2.3766599999999999E-2</v>
      </c>
      <c r="Q1012" s="85">
        <v>0</v>
      </c>
      <c r="R1012" s="85">
        <v>1.8783000000000001E-3</v>
      </c>
      <c r="S1012" s="85">
        <v>0</v>
      </c>
      <c r="T1012" s="5">
        <v>0.96443089999999998</v>
      </c>
      <c r="U1012" s="5">
        <v>0.22052849999999999</v>
      </c>
      <c r="V1012" s="5">
        <v>0.8099594</v>
      </c>
      <c r="W1012" s="5">
        <v>0.72154470000000004</v>
      </c>
      <c r="X1012" s="5">
        <v>0.86890239999999996</v>
      </c>
      <c r="Y1012" s="5">
        <v>0.91768289999999997</v>
      </c>
      <c r="Z1012" s="5">
        <v>5.9259199999999998E-2</v>
      </c>
      <c r="AA1012" s="5">
        <v>0</v>
      </c>
      <c r="AB1012" s="5">
        <v>1.1723300000000001E-3</v>
      </c>
      <c r="AC1012" s="5">
        <v>0.52310000000000001</v>
      </c>
      <c r="AD1012" s="40">
        <v>0</v>
      </c>
      <c r="AE1012" s="19">
        <v>0.78867920000000002</v>
      </c>
      <c r="AF1012" s="5">
        <v>1</v>
      </c>
      <c r="AG1012" s="5">
        <v>0</v>
      </c>
      <c r="AH1012" s="32">
        <v>0</v>
      </c>
      <c r="AI1012" s="32">
        <v>0</v>
      </c>
      <c r="AJ1012" s="32">
        <v>1</v>
      </c>
      <c r="AK1012" s="16"/>
      <c r="AL1012" s="34">
        <f t="shared" si="675"/>
        <v>-0.2100142847122059</v>
      </c>
      <c r="AM1012" s="34">
        <f t="shared" si="676"/>
        <v>0.2490702938390004</v>
      </c>
      <c r="AN1012" s="34">
        <f t="shared" si="677"/>
        <v>-0.60623161199130915</v>
      </c>
      <c r="AO1012" s="34">
        <f t="shared" si="678"/>
        <v>-0.6193137487820497</v>
      </c>
      <c r="AP1012" s="34">
        <f t="shared" si="679"/>
        <v>-0.78816666723526507</v>
      </c>
      <c r="AQ1012" s="34">
        <f t="shared" si="680"/>
        <v>0.20269018882903955</v>
      </c>
      <c r="AR1012" s="34">
        <f t="shared" si="681"/>
        <v>-0.2263519947558793</v>
      </c>
      <c r="AS1012" s="34">
        <f t="shared" si="682"/>
        <v>-0.71582986359960721</v>
      </c>
      <c r="AT1012" s="34">
        <f t="shared" si="683"/>
        <v>-0.15074875333706975</v>
      </c>
      <c r="AU1012" s="34">
        <f t="shared" si="684"/>
        <v>-0.37040890017886752</v>
      </c>
      <c r="AV1012" s="34">
        <f t="shared" si="685"/>
        <v>-7.3367085208863453E-2</v>
      </c>
      <c r="AW1012" s="34">
        <f t="shared" si="686"/>
        <v>-0.41165100414070804</v>
      </c>
      <c r="AX1012" s="34">
        <f t="shared" si="687"/>
        <v>-0.14202338510526766</v>
      </c>
      <c r="AY1012" s="34">
        <f t="shared" si="688"/>
        <v>-0.21011422768154267</v>
      </c>
      <c r="AZ1012" s="34">
        <f t="shared" si="689"/>
        <v>0.38983068539369131</v>
      </c>
      <c r="BA1012" s="34">
        <f t="shared" si="690"/>
        <v>0.14239911364075089</v>
      </c>
      <c r="BB1012" s="34">
        <f t="shared" si="691"/>
        <v>0.23465413404333707</v>
      </c>
      <c r="BC1012" s="34">
        <f t="shared" si="692"/>
        <v>0.99632643189985259</v>
      </c>
      <c r="BD1012" s="34">
        <f t="shared" si="693"/>
        <v>0.7411721869041441</v>
      </c>
      <c r="BE1012" s="34">
        <f t="shared" si="694"/>
        <v>0.85465012915755523</v>
      </c>
      <c r="BF1012" s="34">
        <f t="shared" si="695"/>
        <v>-0.42329278476532023</v>
      </c>
      <c r="BG1012" s="34">
        <f t="shared" si="696"/>
        <v>-0.258133953880894</v>
      </c>
      <c r="BH1012" s="34">
        <f t="shared" si="697"/>
        <v>-8.584154100146188E-2</v>
      </c>
      <c r="BI1012" s="19">
        <f t="shared" si="704"/>
        <v>-8.7047436507172907E-2</v>
      </c>
      <c r="BJ1012" s="19">
        <f t="shared" si="705"/>
        <v>8.5790811042152734E-2</v>
      </c>
      <c r="BK1012" s="19">
        <f t="shared" si="706"/>
        <v>2.3494094529346476E-2</v>
      </c>
      <c r="BL1012" s="19">
        <f t="shared" si="707"/>
        <v>-0.18038151902463784</v>
      </c>
      <c r="BM1012" s="19">
        <f t="shared" si="708"/>
        <v>-0.13913446016999617</v>
      </c>
      <c r="BN1012" s="19">
        <f t="shared" si="709"/>
        <v>0.1904229197454953</v>
      </c>
      <c r="BO1012" s="19">
        <f t="shared" si="710"/>
        <v>-0.21371135584302214</v>
      </c>
      <c r="BP1012" s="19">
        <f t="shared" si="711"/>
        <v>-0.17601883490873677</v>
      </c>
      <c r="BQ1012" s="19">
        <f t="shared" si="712"/>
        <v>-0.28114043238635628</v>
      </c>
      <c r="BR1012" s="19">
        <f t="shared" si="713"/>
        <v>-0.22608748875821419</v>
      </c>
      <c r="BS1012" s="19">
        <f t="shared" si="714"/>
        <v>-0.16865668446507018</v>
      </c>
      <c r="BT1012" s="19">
        <f>IF(AND('[1]Ponderación por derecho'!$B$13&lt;&gt;1,'[1]Ponderación por derecho'!$B$13&lt;&gt;0),"Error ponderación",IFERROR(IF(SUM($BI$1126:$BS$1126)=0,0,SUMPRODUCT($BI$1126:$BS$1126,BI1012:BS1012)),""))</f>
        <v>-3.2570639789431935E-2</v>
      </c>
      <c r="BU1012" s="34">
        <f t="shared" si="715"/>
        <v>-2.7739602784274106E-2</v>
      </c>
      <c r="BV1012" s="16">
        <f t="shared" si="716"/>
        <v>0</v>
      </c>
      <c r="BW1012" s="34">
        <f t="shared" si="698"/>
        <v>0.1553680311184841</v>
      </c>
      <c r="BX1012" s="34">
        <f t="shared" si="699"/>
        <v>-4.9550489627895586E-2</v>
      </c>
      <c r="BY1012" s="34">
        <f t="shared" si="717"/>
        <v>0.4903387041714603</v>
      </c>
      <c r="BZ1012" s="34">
        <f t="shared" si="718"/>
        <v>-0.19871874855401628</v>
      </c>
      <c r="CA1012" s="19">
        <f t="shared" si="700"/>
        <v>-0.15197048721810283</v>
      </c>
      <c r="CB1012" s="16"/>
      <c r="CC1012" s="5">
        <f t="shared" si="701"/>
        <v>76054</v>
      </c>
      <c r="CD1012" s="6">
        <f t="shared" si="702"/>
        <v>1.2474528125015538E-4</v>
      </c>
      <c r="CE1012" s="19">
        <f t="shared" si="719"/>
        <v>1.4224316892473363</v>
      </c>
      <c r="CF1012" s="4">
        <f t="shared" si="703"/>
        <v>1.774416411342926E-4</v>
      </c>
      <c r="CG1012" s="3">
        <f>IF('Ponderación por derecho'!$D$20="Error ponderación","",CF1012/$CF$1127)</f>
        <v>1.1920824958641714E-4</v>
      </c>
      <c r="CH1012" s="39"/>
    </row>
    <row r="1013" spans="1:86" ht="18.95" customHeight="1">
      <c r="A1013" s="7">
        <v>76100</v>
      </c>
      <c r="B1013" s="7" t="s">
        <v>84</v>
      </c>
      <c r="C1013" s="7" t="s">
        <v>120</v>
      </c>
      <c r="D1013" s="5">
        <v>0</v>
      </c>
      <c r="E1013" s="5">
        <v>923</v>
      </c>
      <c r="F1013" s="5">
        <v>57.661619999999999</v>
      </c>
      <c r="G1013" s="5">
        <v>56.121380000000002</v>
      </c>
      <c r="H1013" s="5">
        <v>71.715040000000002</v>
      </c>
      <c r="I1013" s="5">
        <v>11.47757</v>
      </c>
      <c r="J1013" s="5">
        <v>12.74934</v>
      </c>
      <c r="K1013" s="85">
        <v>0.11292820000000001</v>
      </c>
      <c r="L1013" s="85">
        <v>9.7888000000000003E-3</v>
      </c>
      <c r="M1013" s="85">
        <v>0.29228779999999999</v>
      </c>
      <c r="N1013" s="85">
        <v>1.0139999999999999E-3</v>
      </c>
      <c r="O1013" s="85">
        <v>3.7847199999999998E-2</v>
      </c>
      <c r="P1013" s="85">
        <v>0.11585529999999999</v>
      </c>
      <c r="Q1013" s="85">
        <v>7.4808000000000001E-3</v>
      </c>
      <c r="R1013" s="85">
        <v>5.1064999999999999E-3</v>
      </c>
      <c r="S1013" s="85">
        <v>1.4966999999999999E-3</v>
      </c>
      <c r="T1013" s="5">
        <v>0.98039220000000005</v>
      </c>
      <c r="U1013" s="5">
        <v>0.24509810000000001</v>
      </c>
      <c r="V1013" s="5">
        <v>0.82174689999999995</v>
      </c>
      <c r="W1013" s="5">
        <v>0.6381462</v>
      </c>
      <c r="X1013" s="5">
        <v>0.8074867</v>
      </c>
      <c r="Y1013" s="5">
        <v>0.94563280000000005</v>
      </c>
      <c r="Z1013" s="5">
        <v>0.2299107</v>
      </c>
      <c r="AA1013" s="5">
        <v>0</v>
      </c>
      <c r="AB1013" s="5">
        <v>1.0834200000000001E-3</v>
      </c>
      <c r="AC1013" s="5">
        <v>0.49830000000000002</v>
      </c>
      <c r="AD1013" s="40">
        <v>188864.57204767063</v>
      </c>
      <c r="AE1013" s="19">
        <v>0.75377360000000004</v>
      </c>
      <c r="AF1013" s="5">
        <v>0</v>
      </c>
      <c r="AG1013" s="5">
        <v>0</v>
      </c>
      <c r="AH1013" s="32">
        <v>1</v>
      </c>
      <c r="AI1013" s="32">
        <v>0</v>
      </c>
      <c r="AJ1013" s="32">
        <v>1</v>
      </c>
      <c r="AK1013" s="16"/>
      <c r="AL1013" s="34">
        <f t="shared" si="675"/>
        <v>-0.7199874101898921</v>
      </c>
      <c r="AM1013" s="34">
        <f t="shared" si="676"/>
        <v>-9.7947390080458264E-3</v>
      </c>
      <c r="AN1013" s="34">
        <f t="shared" si="677"/>
        <v>-0.32366368402617424</v>
      </c>
      <c r="AO1013" s="34">
        <f t="shared" si="678"/>
        <v>-0.73394724006967205</v>
      </c>
      <c r="AP1013" s="34">
        <f t="shared" si="679"/>
        <v>-0.91380001412714018</v>
      </c>
      <c r="AQ1013" s="34">
        <f t="shared" si="680"/>
        <v>2.8016132821741726</v>
      </c>
      <c r="AR1013" s="34">
        <f t="shared" si="681"/>
        <v>-0.26653271957012348</v>
      </c>
      <c r="AS1013" s="34">
        <f t="shared" si="682"/>
        <v>3.5878347814348026</v>
      </c>
      <c r="AT1013" s="34">
        <f t="shared" si="683"/>
        <v>-0.12748163063613555</v>
      </c>
      <c r="AU1013" s="34">
        <f t="shared" si="684"/>
        <v>0.53155491396379173</v>
      </c>
      <c r="AV1013" s="34">
        <f t="shared" si="685"/>
        <v>2.1562599066991894</v>
      </c>
      <c r="AW1013" s="34">
        <f t="shared" si="686"/>
        <v>-0.20207591715825318</v>
      </c>
      <c r="AX1013" s="34">
        <f t="shared" si="687"/>
        <v>-3.8929176940047383E-2</v>
      </c>
      <c r="AY1013" s="34">
        <f t="shared" si="688"/>
        <v>-0.15200343047158818</v>
      </c>
      <c r="AZ1013" s="34">
        <f t="shared" si="689"/>
        <v>0.66711615054830564</v>
      </c>
      <c r="BA1013" s="34">
        <f t="shared" si="690"/>
        <v>0.37594449822073855</v>
      </c>
      <c r="BB1013" s="34">
        <f t="shared" si="691"/>
        <v>0.52379009648020192</v>
      </c>
      <c r="BC1013" s="34">
        <f t="shared" si="692"/>
        <v>6.4993976543495952E-2</v>
      </c>
      <c r="BD1013" s="34">
        <f t="shared" si="693"/>
        <v>5.1444851739128579E-3</v>
      </c>
      <c r="BE1013" s="34">
        <f t="shared" si="694"/>
        <v>1.2820069088149686</v>
      </c>
      <c r="BF1013" s="34">
        <f t="shared" si="695"/>
        <v>1.2840140273325313</v>
      </c>
      <c r="BG1013" s="34">
        <f t="shared" si="696"/>
        <v>-0.258133953880894</v>
      </c>
      <c r="BH1013" s="34">
        <f t="shared" si="697"/>
        <v>-8.8057809315755686E-2</v>
      </c>
      <c r="BI1013" s="19">
        <f t="shared" si="704"/>
        <v>0.95129803212291231</v>
      </c>
      <c r="BJ1013" s="19">
        <f t="shared" si="705"/>
        <v>8.24875459673442E-2</v>
      </c>
      <c r="BK1013" s="19">
        <f t="shared" si="706"/>
        <v>0.97761378259613563</v>
      </c>
      <c r="BL1013" s="19">
        <f t="shared" si="707"/>
        <v>-0.42373452041301385</v>
      </c>
      <c r="BM1013" s="19">
        <f t="shared" si="708"/>
        <v>-0.12570020499647852</v>
      </c>
      <c r="BN1013" s="19">
        <f t="shared" si="709"/>
        <v>0.90609313510808864</v>
      </c>
      <c r="BO1013" s="19">
        <f t="shared" si="710"/>
        <v>-8.963566889320651E-2</v>
      </c>
      <c r="BP1013" s="19">
        <f t="shared" si="711"/>
        <v>-0.37945829356496974</v>
      </c>
      <c r="BQ1013" s="19">
        <f t="shared" si="712"/>
        <v>0.1373410622236837</v>
      </c>
      <c r="BR1013" s="19">
        <f t="shared" si="713"/>
        <v>-0.37670826484745806</v>
      </c>
      <c r="BS1013" s="19">
        <f t="shared" si="714"/>
        <v>-0.32001621665907865</v>
      </c>
      <c r="BT1013" s="19">
        <f>IF(AND('[1]Ponderación por derecho'!$B$13&lt;&gt;1,'[1]Ponderación por derecho'!$B$13&lt;&gt;0),"Error ponderación",IFERROR(IF(SUM($BI$1126:$BS$1126)=0,0,SUMPRODUCT($BI$1126:$BS$1126,BI1013:BS1013)),""))</f>
        <v>0.24350761527929216</v>
      </c>
      <c r="BU1013" s="34">
        <f t="shared" si="715"/>
        <v>0.25119239371542285</v>
      </c>
      <c r="BV1013" s="16">
        <f t="shared" si="716"/>
        <v>0</v>
      </c>
      <c r="BW1013" s="34">
        <f t="shared" si="698"/>
        <v>-0.20361897245963048</v>
      </c>
      <c r="BX1013" s="34">
        <f t="shared" si="699"/>
        <v>-3.8917083864293732E-2</v>
      </c>
      <c r="BY1013" s="34">
        <f t="shared" si="717"/>
        <v>0.3461456464926651</v>
      </c>
      <c r="BZ1013" s="34">
        <f t="shared" si="718"/>
        <v>-3.4536530056246961E-2</v>
      </c>
      <c r="CA1013" s="19">
        <f t="shared" si="700"/>
        <v>-2.717835065009961E-2</v>
      </c>
      <c r="CB1013" s="16"/>
      <c r="CC1013" s="5">
        <f t="shared" si="701"/>
        <v>76100</v>
      </c>
      <c r="CD1013" s="6">
        <f t="shared" si="702"/>
        <v>1.3498229143481057E-4</v>
      </c>
      <c r="CE1013" s="19">
        <f t="shared" si="719"/>
        <v>2.0213798861056711</v>
      </c>
      <c r="CF1013" s="4">
        <f t="shared" si="703"/>
        <v>2.728504888867799E-4</v>
      </c>
      <c r="CG1013" s="3">
        <f>IF('Ponderación por derecho'!$D$20="Error ponderación","",CF1013/$CF$1127)</f>
        <v>1.833055024236088E-4</v>
      </c>
      <c r="CH1013" s="39"/>
    </row>
    <row r="1014" spans="1:86" ht="18.95" customHeight="1">
      <c r="A1014" s="7">
        <v>76109</v>
      </c>
      <c r="B1014" s="7" t="s">
        <v>84</v>
      </c>
      <c r="C1014" s="7" t="s">
        <v>119</v>
      </c>
      <c r="D1014" s="5">
        <v>0</v>
      </c>
      <c r="E1014" s="5">
        <v>166964</v>
      </c>
      <c r="F1014" s="5">
        <v>66.531390000000002</v>
      </c>
      <c r="G1014" s="5">
        <v>47.29815</v>
      </c>
      <c r="H1014" s="5">
        <v>74.857659999999996</v>
      </c>
      <c r="I1014" s="5">
        <v>30.348379999999999</v>
      </c>
      <c r="J1014" s="5">
        <v>23.26426</v>
      </c>
      <c r="K1014" s="85">
        <v>1.16556E-2</v>
      </c>
      <c r="L1014" s="85">
        <v>2.9045E-3</v>
      </c>
      <c r="M1014" s="85">
        <v>0</v>
      </c>
      <c r="N1014" s="85">
        <v>1.1244E-3</v>
      </c>
      <c r="O1014" s="85">
        <v>1.9399699999999999E-2</v>
      </c>
      <c r="P1014" s="85">
        <v>4.7838999999999998E-3</v>
      </c>
      <c r="Q1014" s="85">
        <v>0</v>
      </c>
      <c r="R1014" s="85">
        <v>7.5029999999999997E-4</v>
      </c>
      <c r="S1014" s="85">
        <v>4.9700000000000002E-5</v>
      </c>
      <c r="T1014" s="5">
        <v>0.98710050000000005</v>
      </c>
      <c r="U1014" s="5">
        <v>0.42735519999999999</v>
      </c>
      <c r="V1014" s="5">
        <v>0.86453869999999999</v>
      </c>
      <c r="W1014" s="5">
        <v>0.7738216</v>
      </c>
      <c r="X1014" s="5">
        <v>0.95313270000000005</v>
      </c>
      <c r="Y1014" s="5">
        <v>0.88326289999999996</v>
      </c>
      <c r="Z1014" s="5">
        <v>2.8610199999999999E-2</v>
      </c>
      <c r="AA1014" s="5">
        <v>1.4374E-4</v>
      </c>
      <c r="AB1014" s="5">
        <v>3.4139000000000001E-4</v>
      </c>
      <c r="AC1014" s="5">
        <v>0.51539999999999997</v>
      </c>
      <c r="AD1014" s="40">
        <v>9156.836204211686</v>
      </c>
      <c r="AE1014" s="19">
        <v>0.54245279999999996</v>
      </c>
      <c r="AF1014" s="5">
        <v>1</v>
      </c>
      <c r="AG1014" s="5">
        <v>1</v>
      </c>
      <c r="AH1014" s="32">
        <v>0</v>
      </c>
      <c r="AI1014" s="32">
        <v>0</v>
      </c>
      <c r="AJ1014" s="32">
        <v>1</v>
      </c>
      <c r="AK1014" s="16"/>
      <c r="AL1014" s="34">
        <f t="shared" si="675"/>
        <v>-0.17855094373434757</v>
      </c>
      <c r="AM1014" s="34">
        <f t="shared" si="676"/>
        <v>-0.89609630467357693</v>
      </c>
      <c r="AN1014" s="34">
        <f t="shared" si="677"/>
        <v>5.4216629588437072E-2</v>
      </c>
      <c r="AO1014" s="34">
        <f t="shared" si="678"/>
        <v>0.95037597415515751</v>
      </c>
      <c r="AP1014" s="34">
        <f t="shared" si="679"/>
        <v>-0.11960958517591176</v>
      </c>
      <c r="AQ1014" s="34">
        <f t="shared" si="680"/>
        <v>-6.3188999037234336E-2</v>
      </c>
      <c r="AR1014" s="34">
        <f t="shared" si="681"/>
        <v>-0.50746657884954294</v>
      </c>
      <c r="AS1014" s="34">
        <f t="shared" si="682"/>
        <v>-0.95991233330143277</v>
      </c>
      <c r="AT1014" s="34">
        <f t="shared" si="683"/>
        <v>-0.12494840544266106</v>
      </c>
      <c r="AU1014" s="34">
        <f t="shared" si="684"/>
        <v>6.2908089173647819E-2</v>
      </c>
      <c r="AV1014" s="34">
        <f t="shared" si="685"/>
        <v>-0.53297114411395163</v>
      </c>
      <c r="AW1014" s="34">
        <f t="shared" si="686"/>
        <v>-0.41165100414070804</v>
      </c>
      <c r="AX1014" s="34">
        <f t="shared" si="687"/>
        <v>-0.1780466385624167</v>
      </c>
      <c r="AY1014" s="34">
        <f t="shared" si="688"/>
        <v>-0.20818457803810395</v>
      </c>
      <c r="AZ1014" s="34">
        <f t="shared" si="689"/>
        <v>0.78365515964510168</v>
      </c>
      <c r="BA1014" s="34">
        <f t="shared" si="690"/>
        <v>2.1083823283821257</v>
      </c>
      <c r="BB1014" s="34">
        <f t="shared" si="691"/>
        <v>1.5734315198020172</v>
      </c>
      <c r="BC1014" s="34">
        <f t="shared" si="692"/>
        <v>1.5801159920888088</v>
      </c>
      <c r="BD1014" s="34">
        <f t="shared" si="693"/>
        <v>1.7506182100716405</v>
      </c>
      <c r="BE1014" s="34">
        <f t="shared" si="694"/>
        <v>0.3283648703262847</v>
      </c>
      <c r="BF1014" s="34">
        <f t="shared" si="695"/>
        <v>-0.72992499417447887</v>
      </c>
      <c r="BG1014" s="34">
        <f t="shared" si="696"/>
        <v>-0.24689807751726908</v>
      </c>
      <c r="BH1014" s="34">
        <f t="shared" si="697"/>
        <v>-0.106554464104367</v>
      </c>
      <c r="BI1014" s="19">
        <f t="shared" si="704"/>
        <v>0.69980331964444276</v>
      </c>
      <c r="BJ1014" s="19">
        <f t="shared" si="705"/>
        <v>5.6622878759632421E-2</v>
      </c>
      <c r="BK1014" s="19">
        <f t="shared" si="706"/>
        <v>0.14721757168434282</v>
      </c>
      <c r="BL1014" s="19">
        <f t="shared" si="707"/>
        <v>-0.1517496745885043</v>
      </c>
      <c r="BM1014" s="19">
        <f t="shared" si="708"/>
        <v>0.56463890468979216</v>
      </c>
      <c r="BN1014" s="19">
        <f t="shared" si="709"/>
        <v>-0.12771907250733816</v>
      </c>
      <c r="BO1014" s="19">
        <f t="shared" si="710"/>
        <v>0.44079337655318368</v>
      </c>
      <c r="BP1014" s="19">
        <f t="shared" si="711"/>
        <v>-0.17829879114838215</v>
      </c>
      <c r="BQ1014" s="19">
        <f t="shared" si="712"/>
        <v>-0.37222017198231017</v>
      </c>
      <c r="BR1014" s="19">
        <f t="shared" si="713"/>
        <v>-0.21121119976324021</v>
      </c>
      <c r="BS1014" s="19">
        <f t="shared" si="714"/>
        <v>-0.16442999529227284</v>
      </c>
      <c r="BT1014" s="19">
        <f>IF(AND('[1]Ponderación por derecho'!$B$13&lt;&gt;1,'[1]Ponderación por derecho'!$B$13&lt;&gt;0),"Error ponderación",IFERROR(IF(SUM($BI$1126:$BS$1126)=0,0,SUMPRODUCT($BI$1126:$BS$1126,BI1014:BS1014)),""))</f>
        <v>0.19340554227631687</v>
      </c>
      <c r="BU1014" s="34">
        <f t="shared" si="715"/>
        <v>0.20057243000978925</v>
      </c>
      <c r="BV1014" s="16">
        <f t="shared" si="716"/>
        <v>0</v>
      </c>
      <c r="BW1014" s="34">
        <f t="shared" si="698"/>
        <v>4.3908356620439834E-2</v>
      </c>
      <c r="BX1014" s="34">
        <f t="shared" si="699"/>
        <v>-4.9034943732683189E-2</v>
      </c>
      <c r="BY1014" s="34">
        <f t="shared" si="717"/>
        <v>-0.52680861595030004</v>
      </c>
      <c r="BZ1014" s="34">
        <f t="shared" si="718"/>
        <v>0.17731173435418113</v>
      </c>
      <c r="CA1014" s="19">
        <f t="shared" si="700"/>
        <v>0.13384394388272633</v>
      </c>
      <c r="CB1014" s="16"/>
      <c r="CC1014" s="5">
        <f t="shared" si="701"/>
        <v>76109</v>
      </c>
      <c r="CD1014" s="6">
        <f t="shared" si="702"/>
        <v>2.4417316692439558E-2</v>
      </c>
      <c r="CE1014" s="19">
        <f t="shared" si="719"/>
        <v>2.9060147735921342</v>
      </c>
      <c r="CF1014" s="4">
        <f t="shared" si="703"/>
        <v>7.0957083039707186E-2</v>
      </c>
      <c r="CG1014" s="3">
        <f>IF('Ponderación por derecho'!$D$20="Error ponderación","",CF1014/$CF$1127)</f>
        <v>4.767015008906389E-2</v>
      </c>
      <c r="CH1014" s="39"/>
    </row>
    <row r="1015" spans="1:86" ht="18.95" customHeight="1">
      <c r="A1015" s="7">
        <v>76111</v>
      </c>
      <c r="B1015" s="7" t="s">
        <v>84</v>
      </c>
      <c r="C1015" s="7" t="s">
        <v>118</v>
      </c>
      <c r="D1015" s="5">
        <v>0</v>
      </c>
      <c r="E1015" s="5">
        <v>10062</v>
      </c>
      <c r="F1015" s="5">
        <v>31.356290000000001</v>
      </c>
      <c r="G1015" s="5">
        <v>33.173259999999999</v>
      </c>
      <c r="H1015" s="5">
        <v>62.032330000000002</v>
      </c>
      <c r="I1015" s="5">
        <v>13.131740000000001</v>
      </c>
      <c r="J1015" s="5">
        <v>3.74275</v>
      </c>
      <c r="K1015" s="85">
        <v>9.972E-3</v>
      </c>
      <c r="L1015" s="85">
        <v>1.7902999999999999E-2</v>
      </c>
      <c r="M1015" s="85">
        <v>8.9122000000000003E-3</v>
      </c>
      <c r="N1015" s="85">
        <v>0</v>
      </c>
      <c r="O1015" s="85">
        <v>9.7409999999999997E-3</v>
      </c>
      <c r="P1015" s="85">
        <v>1.24777E-2</v>
      </c>
      <c r="Q1015" s="85">
        <v>1.214E-4</v>
      </c>
      <c r="R1015" s="85">
        <v>1.3978E-3</v>
      </c>
      <c r="S1015" s="85">
        <v>9.59E-5</v>
      </c>
      <c r="T1015" s="5">
        <v>0.82554989999999995</v>
      </c>
      <c r="U1015" s="5">
        <v>0.29212270000000001</v>
      </c>
      <c r="V1015" s="5">
        <v>0.85090480000000002</v>
      </c>
      <c r="W1015" s="5">
        <v>0.60949180000000003</v>
      </c>
      <c r="X1015" s="5">
        <v>0.79412720000000003</v>
      </c>
      <c r="Y1015" s="5">
        <v>0.88416950000000005</v>
      </c>
      <c r="Z1015" s="5">
        <v>0.2245423</v>
      </c>
      <c r="AA1015" s="5">
        <v>2.8324399999999999E-3</v>
      </c>
      <c r="AB1015" s="5">
        <v>2.9815000000000001E-4</v>
      </c>
      <c r="AC1015" s="5">
        <v>0.49640000000000001</v>
      </c>
      <c r="AD1015" s="40">
        <v>17569.171138938582</v>
      </c>
      <c r="AE1015" s="19">
        <v>0.3056604</v>
      </c>
      <c r="AF1015" s="5">
        <v>1</v>
      </c>
      <c r="AG1015" s="5">
        <v>1</v>
      </c>
      <c r="AH1015" s="32">
        <v>1</v>
      </c>
      <c r="AI1015" s="32">
        <v>0</v>
      </c>
      <c r="AJ1015" s="32">
        <v>1</v>
      </c>
      <c r="AK1015" s="16"/>
      <c r="AL1015" s="34">
        <f t="shared" si="675"/>
        <v>-2.3257409893860861</v>
      </c>
      <c r="AM1015" s="34">
        <f t="shared" si="676"/>
        <v>-2.31495449173811</v>
      </c>
      <c r="AN1015" s="34">
        <f t="shared" si="677"/>
        <v>-1.4879487364471926</v>
      </c>
      <c r="AO1015" s="34">
        <f t="shared" si="678"/>
        <v>-0.58630350186901781</v>
      </c>
      <c r="AP1015" s="34">
        <f t="shared" si="679"/>
        <v>-1.5940664902855743</v>
      </c>
      <c r="AQ1015" s="34">
        <f t="shared" si="680"/>
        <v>-0.11081472525190174</v>
      </c>
      <c r="AR1015" s="34">
        <f t="shared" si="681"/>
        <v>1.7444666796691558E-2</v>
      </c>
      <c r="AS1015" s="34">
        <f t="shared" si="682"/>
        <v>-0.82124615621175501</v>
      </c>
      <c r="AT1015" s="34">
        <f t="shared" si="683"/>
        <v>-0.15074875333706975</v>
      </c>
      <c r="AU1015" s="34">
        <f t="shared" si="684"/>
        <v>-0.18246494709688005</v>
      </c>
      <c r="AV1015" s="34">
        <f t="shared" si="685"/>
        <v>-0.34669091483129072</v>
      </c>
      <c r="AW1015" s="34">
        <f t="shared" si="686"/>
        <v>-0.40824997543259256</v>
      </c>
      <c r="AX1015" s="34">
        <f t="shared" si="687"/>
        <v>-0.15736839688377841</v>
      </c>
      <c r="AY1015" s="34">
        <f t="shared" si="688"/>
        <v>-0.20639081921462568</v>
      </c>
      <c r="AZ1015" s="34">
        <f t="shared" si="689"/>
        <v>-2.0228601785170075</v>
      </c>
      <c r="BA1015" s="34">
        <f t="shared" si="690"/>
        <v>0.82293501868993935</v>
      </c>
      <c r="BB1015" s="34">
        <f t="shared" si="691"/>
        <v>1.2390051530348503</v>
      </c>
      <c r="BC1015" s="34">
        <f t="shared" si="692"/>
        <v>-0.25499706296876318</v>
      </c>
      <c r="BD1015" s="34">
        <f t="shared" si="693"/>
        <v>-0.15496053815505689</v>
      </c>
      <c r="BE1015" s="34">
        <f t="shared" si="694"/>
        <v>0.34222687542961061</v>
      </c>
      <c r="BF1015" s="34">
        <f t="shared" si="695"/>
        <v>1.2303051182982356</v>
      </c>
      <c r="BG1015" s="34">
        <f t="shared" si="696"/>
        <v>-3.6727625458842041E-2</v>
      </c>
      <c r="BH1015" s="34">
        <f t="shared" si="697"/>
        <v>-0.10763231183701871</v>
      </c>
      <c r="BI1015" s="19">
        <f t="shared" si="704"/>
        <v>-0.2586094810030517</v>
      </c>
      <c r="BJ1015" s="19">
        <f t="shared" si="705"/>
        <v>-0.35283489063552276</v>
      </c>
      <c r="BK1015" s="19">
        <f t="shared" si="706"/>
        <v>-1.133994736188868</v>
      </c>
      <c r="BL1015" s="19">
        <f t="shared" si="707"/>
        <v>-1.2382448713615779</v>
      </c>
      <c r="BM1015" s="19">
        <f t="shared" si="708"/>
        <v>-0.64383065851250376</v>
      </c>
      <c r="BN1015" s="19">
        <f t="shared" si="709"/>
        <v>-0.77673500959592212</v>
      </c>
      <c r="BO1015" s="19">
        <f t="shared" si="710"/>
        <v>-1.0058045519395393</v>
      </c>
      <c r="BP1015" s="19">
        <f t="shared" si="711"/>
        <v>-1.2415546931349322</v>
      </c>
      <c r="BQ1015" s="19">
        <f t="shared" si="712"/>
        <v>-0.43394223010082539</v>
      </c>
      <c r="BR1015" s="19">
        <f t="shared" si="713"/>
        <v>-0.85628647801985125</v>
      </c>
      <c r="BS1015" s="19">
        <f t="shared" si="714"/>
        <v>-0.87992137347924348</v>
      </c>
      <c r="BT1015" s="19">
        <f>IF(AND('[1]Ponderación por derecho'!$B$13&lt;&gt;1,'[1]Ponderación por derecho'!$B$13&lt;&gt;0),"Error ponderación",IFERROR(IF(SUM($BI$1126:$BS$1126)=0,0,SUMPRODUCT($BI$1126:$BS$1126,BI1015:BS1015)),""))</f>
        <v>-0.80648975697565084</v>
      </c>
      <c r="BU1015" s="34">
        <f t="shared" si="715"/>
        <v>-0.80965849904902443</v>
      </c>
      <c r="BV1015" s="16">
        <f t="shared" si="716"/>
        <v>0</v>
      </c>
      <c r="BW1015" s="34">
        <f t="shared" si="698"/>
        <v>-0.231122009024083</v>
      </c>
      <c r="BX1015" s="34">
        <f t="shared" si="699"/>
        <v>-4.8561314561206305E-2</v>
      </c>
      <c r="BY1015" s="34">
        <f t="shared" si="717"/>
        <v>-1.5049846161078779</v>
      </c>
      <c r="BZ1015" s="34">
        <f t="shared" si="718"/>
        <v>0.59488931323105576</v>
      </c>
      <c r="CA1015" s="19">
        <f t="shared" si="700"/>
        <v>0.45123762224654429</v>
      </c>
      <c r="CB1015" s="16"/>
      <c r="CC1015" s="5">
        <f t="shared" si="701"/>
        <v>76111</v>
      </c>
      <c r="CD1015" s="6">
        <f t="shared" si="702"/>
        <v>1.4714970925428646E-3</v>
      </c>
      <c r="CE1015" s="19">
        <f t="shared" si="719"/>
        <v>1.089570808198997</v>
      </c>
      <c r="CF1015" s="4">
        <f t="shared" si="703"/>
        <v>1.6033002763844032E-3</v>
      </c>
      <c r="CG1015" s="3">
        <f>IF('Ponderación por derecho'!$D$20="Error ponderación","",CF1015/$CF$1127)</f>
        <v>1.0771238266701656E-3</v>
      </c>
      <c r="CH1015" s="39"/>
    </row>
    <row r="1016" spans="1:86" ht="18.95" customHeight="1">
      <c r="A1016" s="7">
        <v>76113</v>
      </c>
      <c r="B1016" s="7" t="s">
        <v>84</v>
      </c>
      <c r="C1016" s="7" t="s">
        <v>117</v>
      </c>
      <c r="D1016" s="5">
        <v>0</v>
      </c>
      <c r="E1016" s="5">
        <v>5846</v>
      </c>
      <c r="F1016" s="5">
        <v>44.029609999999998</v>
      </c>
      <c r="G1016" s="5">
        <v>43.468330000000002</v>
      </c>
      <c r="H1016" s="5">
        <v>67.82226</v>
      </c>
      <c r="I1016" s="5">
        <v>11.03726</v>
      </c>
      <c r="J1016" s="5">
        <v>7.5401600000000002</v>
      </c>
      <c r="K1016" s="85">
        <v>8.2137000000000009E-3</v>
      </c>
      <c r="L1016" s="85">
        <v>6.3451999999999996E-3</v>
      </c>
      <c r="M1016" s="85">
        <v>5.1520799999999999E-2</v>
      </c>
      <c r="N1016" s="85">
        <v>4.3459999999999999E-4</v>
      </c>
      <c r="O1016" s="85">
        <v>4.1302999999999999E-3</v>
      </c>
      <c r="P1016" s="85">
        <v>1.56093E-2</v>
      </c>
      <c r="Q1016" s="85">
        <v>5.0639999999999995E-4</v>
      </c>
      <c r="R1016" s="85">
        <v>8.4130000000000001E-4</v>
      </c>
      <c r="S1016" s="85">
        <v>5.6829999999999999E-4</v>
      </c>
      <c r="T1016" s="5">
        <v>0.87005869999999996</v>
      </c>
      <c r="U1016" s="5">
        <v>0.31839529999999999</v>
      </c>
      <c r="V1016" s="5">
        <v>0.84481410000000001</v>
      </c>
      <c r="W1016" s="5">
        <v>0.71448140000000004</v>
      </c>
      <c r="X1016" s="5">
        <v>0.77925630000000001</v>
      </c>
      <c r="Y1016" s="5">
        <v>0.91369860000000003</v>
      </c>
      <c r="Z1016" s="5">
        <v>7.6129000000000002E-2</v>
      </c>
      <c r="AA1016" s="5">
        <v>2.0526899999999998E-3</v>
      </c>
      <c r="AB1016" s="5">
        <v>1.71057E-3</v>
      </c>
      <c r="AC1016" s="5">
        <v>0.56479999999999997</v>
      </c>
      <c r="AD1016" s="40">
        <v>22567.054396168322</v>
      </c>
      <c r="AE1016" s="19">
        <v>0.66132069999999998</v>
      </c>
      <c r="AF1016" s="5">
        <v>1</v>
      </c>
      <c r="AG1016" s="5">
        <v>0</v>
      </c>
      <c r="AH1016" s="32">
        <v>1</v>
      </c>
      <c r="AI1016" s="32">
        <v>0</v>
      </c>
      <c r="AJ1016" s="32">
        <v>0</v>
      </c>
      <c r="AK1016" s="16"/>
      <c r="AL1016" s="34">
        <f t="shared" si="675"/>
        <v>-1.552124807787197</v>
      </c>
      <c r="AM1016" s="34">
        <f t="shared" si="676"/>
        <v>-1.2808052448482252</v>
      </c>
      <c r="AN1016" s="34">
        <f t="shared" si="677"/>
        <v>-0.79174602526777849</v>
      </c>
      <c r="AO1016" s="34">
        <f t="shared" si="678"/>
        <v>-0.77324732069447488</v>
      </c>
      <c r="AP1016" s="34">
        <f t="shared" si="679"/>
        <v>-1.307248646992075</v>
      </c>
      <c r="AQ1016" s="34">
        <f t="shared" si="680"/>
        <v>-0.16055356725905881</v>
      </c>
      <c r="AR1016" s="34">
        <f t="shared" si="681"/>
        <v>-0.38705039570489524</v>
      </c>
      <c r="AS1016" s="34">
        <f t="shared" si="682"/>
        <v>-0.15829293779842973</v>
      </c>
      <c r="AT1016" s="34">
        <f t="shared" si="683"/>
        <v>-0.14077647372580149</v>
      </c>
      <c r="AU1016" s="34">
        <f t="shared" si="684"/>
        <v>-0.32500115741535468</v>
      </c>
      <c r="AV1016" s="34">
        <f t="shared" si="685"/>
        <v>-0.27086945261215567</v>
      </c>
      <c r="AW1016" s="34">
        <f t="shared" si="686"/>
        <v>-0.39746417598758066</v>
      </c>
      <c r="AX1016" s="34">
        <f t="shared" si="687"/>
        <v>-0.17514050729947295</v>
      </c>
      <c r="AY1016" s="34">
        <f t="shared" si="688"/>
        <v>-0.18804944111481778</v>
      </c>
      <c r="AZ1016" s="34">
        <f t="shared" si="689"/>
        <v>-1.2496372385638927</v>
      </c>
      <c r="BA1016" s="34">
        <f t="shared" si="690"/>
        <v>1.0726682040456705</v>
      </c>
      <c r="BB1016" s="34">
        <f t="shared" si="691"/>
        <v>1.0896061790018303</v>
      </c>
      <c r="BC1016" s="34">
        <f t="shared" si="692"/>
        <v>0.91744874786574471</v>
      </c>
      <c r="BD1016" s="34">
        <f t="shared" si="693"/>
        <v>-0.33317871933120757</v>
      </c>
      <c r="BE1016" s="34">
        <f t="shared" si="694"/>
        <v>0.79372978177924614</v>
      </c>
      <c r="BF1016" s="34">
        <f t="shared" si="695"/>
        <v>-0.25451650996710079</v>
      </c>
      <c r="BG1016" s="34">
        <f t="shared" si="696"/>
        <v>-9.7679167093296798E-2</v>
      </c>
      <c r="BH1016" s="34">
        <f t="shared" si="697"/>
        <v>-7.2424779585586324E-2</v>
      </c>
      <c r="BI1016" s="19">
        <f t="shared" si="704"/>
        <v>4.0122870506277754E-2</v>
      </c>
      <c r="BJ1016" s="19">
        <f t="shared" si="705"/>
        <v>-0.19274982051709669</v>
      </c>
      <c r="BK1016" s="19">
        <f t="shared" si="706"/>
        <v>-0.26432299923996067</v>
      </c>
      <c r="BL1016" s="19">
        <f t="shared" si="707"/>
        <v>-0.84645064075649923</v>
      </c>
      <c r="BM1016" s="19">
        <f t="shared" si="708"/>
        <v>-0.65514284124621247</v>
      </c>
      <c r="BN1016" s="19">
        <f t="shared" si="709"/>
        <v>-0.34308815954003552</v>
      </c>
      <c r="BO1016" s="19">
        <f t="shared" si="710"/>
        <v>-0.80678291174864947</v>
      </c>
      <c r="BP1016" s="19">
        <f t="shared" si="711"/>
        <v>-0.86363265754333496</v>
      </c>
      <c r="BQ1016" s="19">
        <f t="shared" si="712"/>
        <v>-0.66489691962303843</v>
      </c>
      <c r="BR1016" s="19">
        <f t="shared" si="713"/>
        <v>-0.61261780533177046</v>
      </c>
      <c r="BS1016" s="19">
        <f t="shared" si="714"/>
        <v>-0.60419967616253367</v>
      </c>
      <c r="BT1016" s="19">
        <f>IF(AND('[1]Ponderación por derecho'!$B$13&lt;&gt;1,'[1]Ponderación por derecho'!$B$13&lt;&gt;0),"Error ponderación",IFERROR(IF(SUM($BI$1126:$BS$1126)=0,0,SUMPRODUCT($BI$1126:$BS$1126,BI1016:BS1016)),""))</f>
        <v>-0.54486786783975472</v>
      </c>
      <c r="BU1016" s="34">
        <f t="shared" si="715"/>
        <v>-0.5453322997743576</v>
      </c>
      <c r="BV1016" s="16">
        <f t="shared" si="716"/>
        <v>0</v>
      </c>
      <c r="BW1016" s="34">
        <f t="shared" si="698"/>
        <v>0.75898730729620068</v>
      </c>
      <c r="BX1016" s="34">
        <f t="shared" si="699"/>
        <v>-4.8279924991648383E-2</v>
      </c>
      <c r="BY1016" s="34">
        <f t="shared" si="717"/>
        <v>-3.5772049873301862E-2</v>
      </c>
      <c r="BZ1016" s="34">
        <f t="shared" si="718"/>
        <v>-0.22497844414375015</v>
      </c>
      <c r="CA1016" s="19">
        <f t="shared" si="700"/>
        <v>-0.17193003916137728</v>
      </c>
      <c r="CB1016" s="16"/>
      <c r="CC1016" s="5">
        <f t="shared" si="701"/>
        <v>76113</v>
      </c>
      <c r="CD1016" s="6">
        <f t="shared" si="702"/>
        <v>8.5493659342134628E-4</v>
      </c>
      <c r="CE1016" s="19">
        <f t="shared" si="719"/>
        <v>0.72739068258367745</v>
      </c>
      <c r="CF1016" s="4">
        <f t="shared" si="703"/>
        <v>6.2187291225451703E-4</v>
      </c>
      <c r="CG1016" s="3">
        <f>IF('Ponderación por derecho'!$D$20="Error ponderación","",CF1016/$CF$1127)</f>
        <v>4.1778457898145326E-4</v>
      </c>
      <c r="CH1016" s="39"/>
    </row>
    <row r="1017" spans="1:86" ht="18.95" customHeight="1">
      <c r="A1017" s="7">
        <v>76122</v>
      </c>
      <c r="B1017" s="7" t="s">
        <v>84</v>
      </c>
      <c r="C1017" s="7" t="s">
        <v>116</v>
      </c>
      <c r="D1017" s="5">
        <v>0</v>
      </c>
      <c r="E1017" s="5">
        <v>2648</v>
      </c>
      <c r="F1017" s="5">
        <v>47.380659999999999</v>
      </c>
      <c r="G1017" s="5">
        <v>50.774169999999998</v>
      </c>
      <c r="H1017" s="5">
        <v>65.724410000000006</v>
      </c>
      <c r="I1017" s="5">
        <v>9.7760750000000005</v>
      </c>
      <c r="J1017" s="5">
        <v>5.8968480000000003</v>
      </c>
      <c r="K1017" s="85">
        <v>7.5186999999999997E-3</v>
      </c>
      <c r="L1017" s="85">
        <v>1.09397E-2</v>
      </c>
      <c r="M1017" s="85">
        <v>6.3150000000000001E-4</v>
      </c>
      <c r="N1017" s="85">
        <v>0</v>
      </c>
      <c r="O1017" s="85">
        <v>2.4597E-3</v>
      </c>
      <c r="P1017" s="85">
        <v>9.1810000000000004E-4</v>
      </c>
      <c r="Q1017" s="85">
        <v>3.4610000000000001E-4</v>
      </c>
      <c r="R1017" s="85">
        <v>3.7146000000000002E-3</v>
      </c>
      <c r="S1017" s="85">
        <v>4.9399999999999997E-4</v>
      </c>
      <c r="T1017" s="5">
        <v>0.92278479999999996</v>
      </c>
      <c r="U1017" s="5">
        <v>0.29113919999999999</v>
      </c>
      <c r="V1017" s="5">
        <v>0.83839660000000005</v>
      </c>
      <c r="W1017" s="5">
        <v>0.64810129999999999</v>
      </c>
      <c r="X1017" s="5">
        <v>0.86624469999999998</v>
      </c>
      <c r="Y1017" s="5">
        <v>0.88776370000000004</v>
      </c>
      <c r="Z1017" s="5">
        <v>0.13175229999999999</v>
      </c>
      <c r="AA1017" s="5">
        <v>0</v>
      </c>
      <c r="AB1017" s="5">
        <v>0</v>
      </c>
      <c r="AC1017" s="5">
        <v>0.50170000000000003</v>
      </c>
      <c r="AD1017" s="40">
        <v>94602.643504531719</v>
      </c>
      <c r="AE1017" s="19">
        <v>0.84811320000000001</v>
      </c>
      <c r="AF1017" s="5">
        <v>1</v>
      </c>
      <c r="AG1017" s="5">
        <v>0</v>
      </c>
      <c r="AH1017" s="32">
        <v>0</v>
      </c>
      <c r="AI1017" s="32">
        <v>0</v>
      </c>
      <c r="AJ1017" s="32">
        <v>0</v>
      </c>
      <c r="AK1017" s="16"/>
      <c r="AL1017" s="34">
        <f t="shared" si="675"/>
        <v>-1.3475670040430352</v>
      </c>
      <c r="AM1017" s="34">
        <f t="shared" si="676"/>
        <v>-0.54692689978617204</v>
      </c>
      <c r="AN1017" s="34">
        <f t="shared" si="677"/>
        <v>-1.0439993094435336</v>
      </c>
      <c r="AO1017" s="34">
        <f t="shared" si="678"/>
        <v>-0.88581499388561724</v>
      </c>
      <c r="AP1017" s="34">
        <f t="shared" si="679"/>
        <v>-1.4313677712631776</v>
      </c>
      <c r="AQ1017" s="34">
        <f t="shared" si="680"/>
        <v>-0.18021374765772469</v>
      </c>
      <c r="AR1017" s="34">
        <f t="shared" si="681"/>
        <v>-0.22625400152403546</v>
      </c>
      <c r="AS1017" s="34">
        <f t="shared" si="682"/>
        <v>-0.95008673571249491</v>
      </c>
      <c r="AT1017" s="34">
        <f t="shared" si="683"/>
        <v>-0.15074875333706975</v>
      </c>
      <c r="AU1017" s="34">
        <f t="shared" si="684"/>
        <v>-0.3674416716039664</v>
      </c>
      <c r="AV1017" s="34">
        <f t="shared" si="685"/>
        <v>-0.62656886050389027</v>
      </c>
      <c r="AW1017" s="34">
        <f t="shared" si="686"/>
        <v>-0.4019549906655947</v>
      </c>
      <c r="AX1017" s="34">
        <f t="shared" si="687"/>
        <v>-8.3380211059733311E-2</v>
      </c>
      <c r="AY1017" s="34">
        <f t="shared" si="688"/>
        <v>-0.19093420909283584</v>
      </c>
      <c r="AZ1017" s="34">
        <f t="shared" si="689"/>
        <v>-0.33366039680985976</v>
      </c>
      <c r="BA1017" s="34">
        <f t="shared" si="690"/>
        <v>0.8135863973963724</v>
      </c>
      <c r="BB1017" s="34">
        <f t="shared" si="691"/>
        <v>0.93219111737395521</v>
      </c>
      <c r="BC1017" s="34">
        <f t="shared" si="692"/>
        <v>0.17616513341463938</v>
      </c>
      <c r="BD1017" s="34">
        <f t="shared" si="693"/>
        <v>0.7093213601141144</v>
      </c>
      <c r="BE1017" s="34">
        <f t="shared" si="694"/>
        <v>0.39718255460716284</v>
      </c>
      <c r="BF1017" s="34">
        <f t="shared" si="695"/>
        <v>0.30197457860441712</v>
      </c>
      <c r="BG1017" s="34">
        <f t="shared" si="696"/>
        <v>-0.258133953880894</v>
      </c>
      <c r="BH1017" s="34">
        <f t="shared" si="697"/>
        <v>-0.11506432621005545</v>
      </c>
      <c r="BI1017" s="19">
        <f t="shared" si="704"/>
        <v>-0.13687555323496192</v>
      </c>
      <c r="BJ1017" s="19">
        <f t="shared" si="705"/>
        <v>5.3003405354582554E-2</v>
      </c>
      <c r="BK1017" s="19">
        <f t="shared" si="706"/>
        <v>-0.70716286878029688</v>
      </c>
      <c r="BL1017" s="19">
        <f t="shared" si="707"/>
        <v>-0.74915787869005246</v>
      </c>
      <c r="BM1017" s="19">
        <f t="shared" si="708"/>
        <v>-0.36316269425100983</v>
      </c>
      <c r="BN1017" s="19">
        <f t="shared" si="709"/>
        <v>-0.52565110331325426</v>
      </c>
      <c r="BO1017" s="19">
        <f t="shared" si="710"/>
        <v>-0.54047679378702396</v>
      </c>
      <c r="BP1017" s="19">
        <f t="shared" si="711"/>
        <v>-0.71547360755138423</v>
      </c>
      <c r="BQ1017" s="19">
        <f t="shared" si="712"/>
        <v>-0.41217554484381802</v>
      </c>
      <c r="BR1017" s="19">
        <f t="shared" si="713"/>
        <v>-0.59887838900558832</v>
      </c>
      <c r="BS1017" s="19">
        <f t="shared" si="714"/>
        <v>-0.55118851311530881</v>
      </c>
      <c r="BT1017" s="19">
        <f>IF(AND('[1]Ponderación por derecho'!$B$13&lt;&gt;1,'[1]Ponderación por derecho'!$B$13&lt;&gt;0),"Error ponderación",IFERROR(IF(SUM($BI$1126:$BS$1126)=0,0,SUMPRODUCT($BI$1126:$BS$1126,BI1017:BS1017)),""))</f>
        <v>-0.41733304681657174</v>
      </c>
      <c r="BU1017" s="34">
        <f t="shared" si="715"/>
        <v>-0.41647918802757172</v>
      </c>
      <c r="BV1017" s="16">
        <f t="shared" si="716"/>
        <v>0</v>
      </c>
      <c r="BW1017" s="34">
        <f t="shared" si="698"/>
        <v>-0.15440301229166292</v>
      </c>
      <c r="BX1017" s="34">
        <f t="shared" si="699"/>
        <v>-4.422419532194629E-2</v>
      </c>
      <c r="BY1017" s="34">
        <f t="shared" si="717"/>
        <v>0.73585719375712888</v>
      </c>
      <c r="BZ1017" s="34">
        <f t="shared" si="718"/>
        <v>-0.1790766620478399</v>
      </c>
      <c r="CA1017" s="19">
        <f t="shared" si="700"/>
        <v>-0.13704086838247601</v>
      </c>
      <c r="CB1017" s="16"/>
      <c r="CC1017" s="5">
        <f t="shared" si="701"/>
        <v>76122</v>
      </c>
      <c r="CD1017" s="6">
        <f t="shared" si="702"/>
        <v>3.8725147098524204E-4</v>
      </c>
      <c r="CE1017" s="19">
        <f t="shared" si="719"/>
        <v>0.712481161079069</v>
      </c>
      <c r="CF1017" s="4">
        <f t="shared" si="703"/>
        <v>2.7590937767714267E-4</v>
      </c>
      <c r="CG1017" s="3">
        <f>IF('Ponderación por derecho'!$D$20="Error ponderación","",CF1017/$CF$1127)</f>
        <v>1.8536051485500694E-4</v>
      </c>
      <c r="CH1017" s="39"/>
    </row>
    <row r="1018" spans="1:86" ht="18.95" customHeight="1">
      <c r="A1018" s="7">
        <v>76126</v>
      </c>
      <c r="B1018" s="7" t="s">
        <v>84</v>
      </c>
      <c r="C1018" s="7" t="s">
        <v>115</v>
      </c>
      <c r="D1018" s="5">
        <v>0</v>
      </c>
      <c r="E1018" s="5">
        <v>2623</v>
      </c>
      <c r="F1018" s="5">
        <v>48.670659999999998</v>
      </c>
      <c r="G1018" s="5">
        <v>47.435090000000002</v>
      </c>
      <c r="H1018" s="5">
        <v>64.442790000000002</v>
      </c>
      <c r="I1018" s="5">
        <v>16.648319999999998</v>
      </c>
      <c r="J1018" s="5">
        <v>10.44333</v>
      </c>
      <c r="K1018" s="85">
        <v>1.2695E-2</v>
      </c>
      <c r="L1018" s="85">
        <v>2.0415599999999999E-2</v>
      </c>
      <c r="M1018" s="85">
        <v>4.2257999999999997E-2</v>
      </c>
      <c r="N1018" s="85">
        <v>9.6849999999999996E-4</v>
      </c>
      <c r="O1018" s="85">
        <v>3.431E-3</v>
      </c>
      <c r="P1018" s="85">
        <v>3.5228E-3</v>
      </c>
      <c r="Q1018" s="85">
        <v>2.3963999999999999E-3</v>
      </c>
      <c r="R1018" s="85">
        <v>2.8124999999999999E-3</v>
      </c>
      <c r="S1018" s="85">
        <v>1.6906399999999999E-2</v>
      </c>
      <c r="T1018" s="5">
        <v>0.95236069999999995</v>
      </c>
      <c r="U1018" s="5">
        <v>0.28243299999999999</v>
      </c>
      <c r="V1018" s="5">
        <v>0.82347939999999997</v>
      </c>
      <c r="W1018" s="5">
        <v>0.58485750000000003</v>
      </c>
      <c r="X1018" s="5">
        <v>0.8328371</v>
      </c>
      <c r="Y1018" s="5">
        <v>0.89408759999999998</v>
      </c>
      <c r="Z1018" s="5">
        <v>0.2906977</v>
      </c>
      <c r="AA1018" s="5">
        <v>3.8123999999999998E-4</v>
      </c>
      <c r="AB1018" s="5">
        <v>1.5249700000000001E-3</v>
      </c>
      <c r="AC1018" s="5">
        <v>0.51519999999999999</v>
      </c>
      <c r="AD1018" s="40">
        <v>0</v>
      </c>
      <c r="AE1018" s="19">
        <v>0.87169810000000003</v>
      </c>
      <c r="AF1018" s="5">
        <v>1</v>
      </c>
      <c r="AG1018" s="5">
        <v>0</v>
      </c>
      <c r="AH1018" s="32">
        <v>1</v>
      </c>
      <c r="AI1018" s="32">
        <v>0</v>
      </c>
      <c r="AJ1018" s="32">
        <v>1</v>
      </c>
      <c r="AK1018" s="16"/>
      <c r="AL1018" s="34">
        <f t="shared" si="675"/>
        <v>-1.268821665468568</v>
      </c>
      <c r="AM1018" s="34">
        <f t="shared" si="676"/>
        <v>-0.88234055576957693</v>
      </c>
      <c r="AN1018" s="34">
        <f t="shared" si="677"/>
        <v>-1.1981060635324023</v>
      </c>
      <c r="AO1018" s="34">
        <f t="shared" si="678"/>
        <v>-0.27242946420562408</v>
      </c>
      <c r="AP1018" s="34">
        <f t="shared" si="679"/>
        <v>-1.0879726251470834</v>
      </c>
      <c r="AQ1018" s="34">
        <f t="shared" si="680"/>
        <v>-3.378642133022243E-2</v>
      </c>
      <c r="AR1018" s="34">
        <f t="shared" si="681"/>
        <v>0.10537959334339483</v>
      </c>
      <c r="AS1018" s="34">
        <f t="shared" si="682"/>
        <v>-0.30241414974904418</v>
      </c>
      <c r="AT1018" s="34">
        <f t="shared" si="683"/>
        <v>-0.12852566819322875</v>
      </c>
      <c r="AU1018" s="34">
        <f t="shared" si="684"/>
        <v>-0.34276642233340576</v>
      </c>
      <c r="AV1018" s="34">
        <f t="shared" si="685"/>
        <v>-0.56350456026050644</v>
      </c>
      <c r="AW1018" s="34">
        <f t="shared" si="686"/>
        <v>-0.34451570598479492</v>
      </c>
      <c r="AX1018" s="34">
        <f t="shared" si="687"/>
        <v>-0.11218923317293734</v>
      </c>
      <c r="AY1018" s="34">
        <f t="shared" si="688"/>
        <v>0.4462927890555286</v>
      </c>
      <c r="AZ1018" s="34">
        <f t="shared" si="689"/>
        <v>0.18014281401045684</v>
      </c>
      <c r="BA1018" s="34">
        <f t="shared" si="690"/>
        <v>0.73082994929667655</v>
      </c>
      <c r="BB1018" s="34">
        <f t="shared" si="691"/>
        <v>0.56628664408757223</v>
      </c>
      <c r="BC1018" s="34">
        <f t="shared" si="692"/>
        <v>-0.53009461394372182</v>
      </c>
      <c r="BD1018" s="34">
        <f t="shared" si="693"/>
        <v>0.30895274022827296</v>
      </c>
      <c r="BE1018" s="34">
        <f t="shared" si="694"/>
        <v>0.49387562108952887</v>
      </c>
      <c r="BF1018" s="34">
        <f t="shared" si="695"/>
        <v>1.8921660751433742</v>
      </c>
      <c r="BG1018" s="34">
        <f t="shared" si="696"/>
        <v>-0.22833316422687727</v>
      </c>
      <c r="BH1018" s="34">
        <f t="shared" si="697"/>
        <v>-7.7051249039336522E-2</v>
      </c>
      <c r="BI1018" s="19">
        <f t="shared" si="704"/>
        <v>-0.16702084518864938</v>
      </c>
      <c r="BJ1018" s="19">
        <f t="shared" si="705"/>
        <v>-7.0224772779536607E-2</v>
      </c>
      <c r="BK1018" s="19">
        <f t="shared" si="706"/>
        <v>-0.70044347638711135</v>
      </c>
      <c r="BL1018" s="19">
        <f t="shared" si="707"/>
        <v>-0.69867366683089838</v>
      </c>
      <c r="BM1018" s="19">
        <f t="shared" si="708"/>
        <v>-0.37392876908407202</v>
      </c>
      <c r="BN1018" s="19">
        <f t="shared" si="709"/>
        <v>-0.44615020154651513</v>
      </c>
      <c r="BO1018" s="19">
        <f t="shared" si="710"/>
        <v>-0.14560078539332069</v>
      </c>
      <c r="BP1018" s="19">
        <f t="shared" si="711"/>
        <v>-0.69050544932075264</v>
      </c>
      <c r="BQ1018" s="19">
        <f t="shared" si="712"/>
        <v>0.3565457329101116</v>
      </c>
      <c r="BR1018" s="19">
        <f t="shared" si="713"/>
        <v>-0.35028734687997226</v>
      </c>
      <c r="BS1018" s="19">
        <f t="shared" si="714"/>
        <v>-0.29986004181745862</v>
      </c>
      <c r="BT1018" s="19">
        <f>IF(AND('[1]Ponderación por derecho'!$B$13&lt;&gt;1,'[1]Ponderación por derecho'!$B$13&lt;&gt;0),"Error ponderación",IFERROR(IF(SUM($BI$1126:$BS$1126)=0,0,SUMPRODUCT($BI$1126:$BS$1126,BI1018:BS1018)),""))</f>
        <v>-0.22069040771652221</v>
      </c>
      <c r="BU1018" s="34">
        <f t="shared" si="715"/>
        <v>-0.21780391058678811</v>
      </c>
      <c r="BV1018" s="16">
        <f t="shared" si="716"/>
        <v>0</v>
      </c>
      <c r="BW1018" s="34">
        <f t="shared" si="698"/>
        <v>4.1013300139971481E-2</v>
      </c>
      <c r="BX1018" s="34">
        <f t="shared" si="699"/>
        <v>-4.9550489627895586E-2</v>
      </c>
      <c r="BY1018" s="34">
        <f t="shared" si="717"/>
        <v>0.83328508057324491</v>
      </c>
      <c r="BZ1018" s="34">
        <f t="shared" si="718"/>
        <v>-0.2749159636951069</v>
      </c>
      <c r="CA1018" s="19">
        <f t="shared" si="700"/>
        <v>-0.20988670594746356</v>
      </c>
      <c r="CB1018" s="16"/>
      <c r="CC1018" s="5">
        <f t="shared" si="701"/>
        <v>76126</v>
      </c>
      <c r="CD1018" s="6">
        <f t="shared" si="702"/>
        <v>3.8359539591929374E-4</v>
      </c>
      <c r="CE1018" s="19">
        <f t="shared" si="719"/>
        <v>1.4326788655415856</v>
      </c>
      <c r="CF1018" s="4">
        <f t="shared" si="703"/>
        <v>5.4956901665262911E-4</v>
      </c>
      <c r="CG1018" s="3">
        <f>IF('Ponderación por derecho'!$D$20="Error ponderación","",CF1018/$CF$1127)</f>
        <v>3.6920961778360878E-4</v>
      </c>
      <c r="CH1018" s="39"/>
    </row>
    <row r="1019" spans="1:86" ht="18.95" customHeight="1">
      <c r="A1019" s="7">
        <v>76130</v>
      </c>
      <c r="B1019" s="7" t="s">
        <v>84</v>
      </c>
      <c r="C1019" s="7" t="s">
        <v>114</v>
      </c>
      <c r="D1019" s="5">
        <v>0</v>
      </c>
      <c r="E1019" s="5">
        <v>4660</v>
      </c>
      <c r="F1019" s="5">
        <v>39.50414</v>
      </c>
      <c r="G1019" s="5">
        <v>39.679960000000001</v>
      </c>
      <c r="H1019" s="5">
        <v>60.523670000000003</v>
      </c>
      <c r="I1019" s="5">
        <v>10.96048</v>
      </c>
      <c r="J1019" s="5">
        <v>9.0973799999999994</v>
      </c>
      <c r="K1019" s="85">
        <v>0</v>
      </c>
      <c r="L1019" s="85">
        <v>2.0920999999999999E-3</v>
      </c>
      <c r="M1019" s="85">
        <v>6.3135800000000006E-2</v>
      </c>
      <c r="N1019" s="85">
        <v>4.5909999999999999E-4</v>
      </c>
      <c r="O1019" s="85">
        <v>8.2903000000000004E-3</v>
      </c>
      <c r="P1019" s="85">
        <v>2.45241E-2</v>
      </c>
      <c r="Q1019" s="85">
        <v>2.0200000000000001E-3</v>
      </c>
      <c r="R1019" s="85">
        <v>5.3800999999999996E-3</v>
      </c>
      <c r="S1019" s="85">
        <v>1.471E-4</v>
      </c>
      <c r="T1019" s="5">
        <v>0.97450669999999995</v>
      </c>
      <c r="U1019" s="5">
        <v>0.25692749999999998</v>
      </c>
      <c r="V1019" s="5">
        <v>0.81689199999999995</v>
      </c>
      <c r="W1019" s="5">
        <v>0.63444909999999999</v>
      </c>
      <c r="X1019" s="5">
        <v>0.7998227</v>
      </c>
      <c r="Y1019" s="5">
        <v>0.88339610000000002</v>
      </c>
      <c r="Z1019" s="5">
        <v>0.21527779999999999</v>
      </c>
      <c r="AA1019" s="5">
        <v>0</v>
      </c>
      <c r="AB1019" s="5">
        <v>2.1458999999999999E-4</v>
      </c>
      <c r="AC1019" s="5">
        <v>0.55600000000000005</v>
      </c>
      <c r="AD1019" s="40">
        <v>304214.8068669528</v>
      </c>
      <c r="AE1019" s="19">
        <v>0.84811320000000001</v>
      </c>
      <c r="AF1019" s="5">
        <v>1</v>
      </c>
      <c r="AG1019" s="5">
        <v>0</v>
      </c>
      <c r="AH1019" s="32">
        <v>0</v>
      </c>
      <c r="AI1019" s="32">
        <v>0</v>
      </c>
      <c r="AJ1019" s="32">
        <v>1</v>
      </c>
      <c r="AK1019" s="16"/>
      <c r="AL1019" s="34">
        <f t="shared" si="675"/>
        <v>-1.8283726119411459</v>
      </c>
      <c r="AM1019" s="34">
        <f t="shared" si="676"/>
        <v>-1.6613504944133308</v>
      </c>
      <c r="AN1019" s="34">
        <f t="shared" si="677"/>
        <v>-1.6693556243107652</v>
      </c>
      <c r="AO1019" s="34">
        <f t="shared" si="678"/>
        <v>-0.78010035648828457</v>
      </c>
      <c r="AP1019" s="34">
        <f t="shared" si="679"/>
        <v>-1.189632039374382</v>
      </c>
      <c r="AQ1019" s="34">
        <f t="shared" si="680"/>
        <v>-0.3929029539360685</v>
      </c>
      <c r="AR1019" s="34">
        <f t="shared" si="681"/>
        <v>-0.5358986151173698</v>
      </c>
      <c r="AS1019" s="34">
        <f t="shared" si="682"/>
        <v>2.2426485789080283E-2</v>
      </c>
      <c r="AT1019" s="34">
        <f t="shared" si="683"/>
        <v>-0.14021429965659749</v>
      </c>
      <c r="AU1019" s="34">
        <f t="shared" si="684"/>
        <v>-0.21931904378873865</v>
      </c>
      <c r="AV1019" s="34">
        <f t="shared" si="685"/>
        <v>-5.5026697665436809E-2</v>
      </c>
      <c r="AW1019" s="34">
        <f t="shared" si="686"/>
        <v>-0.35506057588376244</v>
      </c>
      <c r="AX1019" s="34">
        <f t="shared" si="687"/>
        <v>-3.0191621846185714E-2</v>
      </c>
      <c r="AY1019" s="34">
        <f t="shared" si="688"/>
        <v>-0.20440293064834678</v>
      </c>
      <c r="AZ1019" s="34">
        <f t="shared" si="689"/>
        <v>0.56487112005783779</v>
      </c>
      <c r="BA1019" s="34">
        <f t="shared" si="690"/>
        <v>0.48838840338608491</v>
      </c>
      <c r="BB1019" s="34">
        <f t="shared" si="691"/>
        <v>0.40470409995551565</v>
      </c>
      <c r="BC1019" s="34">
        <f t="shared" si="692"/>
        <v>2.370751191046307E-2</v>
      </c>
      <c r="BD1019" s="34">
        <f t="shared" si="693"/>
        <v>-8.670363030894411E-2</v>
      </c>
      <c r="BE1019" s="34">
        <f t="shared" si="694"/>
        <v>0.33040151171141996</v>
      </c>
      <c r="BF1019" s="34">
        <f t="shared" si="695"/>
        <v>1.1376171316079307</v>
      </c>
      <c r="BG1019" s="34">
        <f t="shared" si="696"/>
        <v>-0.258133953880894</v>
      </c>
      <c r="BH1019" s="34">
        <f t="shared" si="697"/>
        <v>-0.10971522017514029</v>
      </c>
      <c r="BI1019" s="19">
        <f t="shared" si="704"/>
        <v>-0.52462339162024962</v>
      </c>
      <c r="BJ1019" s="19">
        <f t="shared" si="705"/>
        <v>-0.59751500319172834</v>
      </c>
      <c r="BK1019" s="19">
        <f t="shared" si="706"/>
        <v>-0.59407953808053415</v>
      </c>
      <c r="BL1019" s="19">
        <f t="shared" si="707"/>
        <v>-0.98429345579887162</v>
      </c>
      <c r="BM1019" s="19">
        <f t="shared" si="708"/>
        <v>-0.49855157115735493</v>
      </c>
      <c r="BN1019" s="19">
        <f t="shared" si="709"/>
        <v>-0.51766593263172089</v>
      </c>
      <c r="BO1019" s="19">
        <f t="shared" si="710"/>
        <v>-0.19009660410473642</v>
      </c>
      <c r="BP1019" s="19">
        <f t="shared" si="711"/>
        <v>-0.9292821168936658</v>
      </c>
      <c r="BQ1019" s="19">
        <f t="shared" si="712"/>
        <v>-0.29838613699385391</v>
      </c>
      <c r="BR1019" s="19">
        <f t="shared" si="713"/>
        <v>-0.76363649882346218</v>
      </c>
      <c r="BS1019" s="19">
        <f t="shared" si="714"/>
        <v>-0.71416358758821097</v>
      </c>
      <c r="BT1019" s="19">
        <f>IF(AND('[1]Ponderación por derecho'!$B$13&lt;&gt;1,'[1]Ponderación por derecho'!$B$13&lt;&gt;0),"Error ponderación",IFERROR(IF(SUM($BI$1126:$BS$1126)=0,0,SUMPRODUCT($BI$1126:$BS$1126,BI1019:BS1019)),""))</f>
        <v>-0.36985108248023013</v>
      </c>
      <c r="BU1019" s="34">
        <f t="shared" si="715"/>
        <v>-0.36850641629744657</v>
      </c>
      <c r="BV1019" s="16">
        <f t="shared" si="716"/>
        <v>0</v>
      </c>
      <c r="BW1019" s="34">
        <f t="shared" si="698"/>
        <v>0.63160482215558045</v>
      </c>
      <c r="BX1019" s="34">
        <f t="shared" si="699"/>
        <v>-3.2422663876141643E-2</v>
      </c>
      <c r="BY1019" s="34">
        <f t="shared" si="717"/>
        <v>0.73585719375712888</v>
      </c>
      <c r="BZ1019" s="34">
        <f t="shared" si="718"/>
        <v>-0.44501311734552251</v>
      </c>
      <c r="CA1019" s="19">
        <f t="shared" si="700"/>
        <v>-0.3391746850135991</v>
      </c>
      <c r="CB1019" s="16"/>
      <c r="CC1019" s="5">
        <f t="shared" si="701"/>
        <v>76130</v>
      </c>
      <c r="CD1019" s="6">
        <f t="shared" si="702"/>
        <v>6.8149239229275981E-4</v>
      </c>
      <c r="CE1019" s="19">
        <f t="shared" si="719"/>
        <v>0.78471318336571116</v>
      </c>
      <c r="CF1019" s="4">
        <f t="shared" si="703"/>
        <v>5.3477606459556559E-4</v>
      </c>
      <c r="CG1019" s="3">
        <f>IF('Ponderación por derecho'!$D$20="Error ponderación","",CF1019/$CF$1127)</f>
        <v>3.5927146623324237E-4</v>
      </c>
      <c r="CH1019" s="39"/>
    </row>
    <row r="1020" spans="1:86" ht="18.95" customHeight="1">
      <c r="A1020" s="7">
        <v>76147</v>
      </c>
      <c r="B1020" s="7" t="s">
        <v>84</v>
      </c>
      <c r="C1020" s="7" t="s">
        <v>113</v>
      </c>
      <c r="D1020" s="5">
        <v>0</v>
      </c>
      <c r="E1020" s="5">
        <v>5088</v>
      </c>
      <c r="F1020" s="5">
        <v>45.743839999999999</v>
      </c>
      <c r="G1020" s="5">
        <v>46.758850000000002</v>
      </c>
      <c r="H1020" s="5">
        <v>68.367360000000005</v>
      </c>
      <c r="I1020" s="5">
        <v>19.91667</v>
      </c>
      <c r="J1020" s="5">
        <v>3.4851960000000002</v>
      </c>
      <c r="K1020" s="85">
        <v>8.7468000000000008E-3</v>
      </c>
      <c r="L1020" s="85">
        <v>1.11892E-2</v>
      </c>
      <c r="M1020" s="85">
        <v>0</v>
      </c>
      <c r="N1020" s="85">
        <v>0</v>
      </c>
      <c r="O1020" s="85">
        <v>4.3531999999999998E-3</v>
      </c>
      <c r="P1020" s="85">
        <v>3.06576E-2</v>
      </c>
      <c r="Q1020" s="85">
        <v>0</v>
      </c>
      <c r="R1020" s="85">
        <v>9.6661999999999998E-3</v>
      </c>
      <c r="S1020" s="85">
        <v>6.7399999999999998E-5</v>
      </c>
      <c r="T1020" s="5">
        <v>0.91277430000000004</v>
      </c>
      <c r="U1020" s="5">
        <v>0.3526185</v>
      </c>
      <c r="V1020" s="5">
        <v>0.82377920000000004</v>
      </c>
      <c r="W1020" s="5">
        <v>0.70647559999999998</v>
      </c>
      <c r="X1020" s="5">
        <v>0.88216559999999999</v>
      </c>
      <c r="Y1020" s="5">
        <v>0.89472750000000001</v>
      </c>
      <c r="Z1020" s="5">
        <v>3.76569E-2</v>
      </c>
      <c r="AA1020" s="5">
        <v>0</v>
      </c>
      <c r="AB1020" s="5">
        <v>7.8616000000000005E-4</v>
      </c>
      <c r="AC1020" s="5">
        <v>0.63080000000000003</v>
      </c>
      <c r="AD1020" s="40">
        <v>356802.08333333331</v>
      </c>
      <c r="AE1020" s="19">
        <v>0.84811320000000001</v>
      </c>
      <c r="AF1020" s="5">
        <v>1</v>
      </c>
      <c r="AG1020" s="5">
        <v>0</v>
      </c>
      <c r="AH1020" s="32">
        <v>0</v>
      </c>
      <c r="AI1020" s="32">
        <v>0</v>
      </c>
      <c r="AJ1020" s="32">
        <v>1</v>
      </c>
      <c r="AK1020" s="16"/>
      <c r="AL1020" s="34">
        <f t="shared" si="675"/>
        <v>-1.4474832405433915</v>
      </c>
      <c r="AM1020" s="34">
        <f t="shared" si="676"/>
        <v>-0.95026948551136747</v>
      </c>
      <c r="AN1020" s="34">
        <f t="shared" si="677"/>
        <v>-0.72620117448997945</v>
      </c>
      <c r="AO1020" s="34">
        <f t="shared" si="678"/>
        <v>1.9288685529958268E-2</v>
      </c>
      <c r="AP1020" s="34">
        <f t="shared" si="679"/>
        <v>-1.6135195076873334</v>
      </c>
      <c r="AQ1020" s="34">
        <f t="shared" si="680"/>
        <v>-0.14547321881225481</v>
      </c>
      <c r="AR1020" s="34">
        <f t="shared" si="681"/>
        <v>-0.21752210461509555</v>
      </c>
      <c r="AS1020" s="34">
        <f t="shared" si="682"/>
        <v>-0.95991233330143277</v>
      </c>
      <c r="AT1020" s="34">
        <f t="shared" si="683"/>
        <v>-0.15074875333706975</v>
      </c>
      <c r="AU1020" s="34">
        <f t="shared" si="684"/>
        <v>-0.31933852685589009</v>
      </c>
      <c r="AV1020" s="34">
        <f t="shared" si="685"/>
        <v>9.3475965037674899E-2</v>
      </c>
      <c r="AW1020" s="34">
        <f t="shared" si="686"/>
        <v>-0.41165100414070804</v>
      </c>
      <c r="AX1020" s="34">
        <f t="shared" si="687"/>
        <v>0.10668716063846539</v>
      </c>
      <c r="AY1020" s="34">
        <f t="shared" si="688"/>
        <v>-0.20749735874858957</v>
      </c>
      <c r="AZ1020" s="34">
        <f t="shared" si="689"/>
        <v>-0.50756641630264754</v>
      </c>
      <c r="BA1020" s="34">
        <f t="shared" si="690"/>
        <v>1.3979755108621359</v>
      </c>
      <c r="BB1020" s="34">
        <f t="shared" si="691"/>
        <v>0.57364044782361412</v>
      </c>
      <c r="BC1020" s="34">
        <f t="shared" si="692"/>
        <v>0.82804592442057512</v>
      </c>
      <c r="BD1020" s="34">
        <f t="shared" si="693"/>
        <v>0.90012311661085487</v>
      </c>
      <c r="BE1020" s="34">
        <f t="shared" si="694"/>
        <v>0.50365975639243832</v>
      </c>
      <c r="BF1020" s="34">
        <f t="shared" si="695"/>
        <v>-0.63941601806231085</v>
      </c>
      <c r="BG1020" s="34">
        <f t="shared" si="696"/>
        <v>-0.258133953880894</v>
      </c>
      <c r="BH1020" s="34">
        <f t="shared" si="697"/>
        <v>-9.5467638571260977E-2</v>
      </c>
      <c r="BI1020" s="19">
        <f t="shared" si="704"/>
        <v>0.17543370585330054</v>
      </c>
      <c r="BJ1020" s="19">
        <f t="shared" si="705"/>
        <v>-0.1980503807676163</v>
      </c>
      <c r="BK1020" s="19">
        <f t="shared" si="706"/>
        <v>-0.52644988314141639</v>
      </c>
      <c r="BL1020" s="19">
        <f t="shared" si="707"/>
        <v>-0.79911599694023061</v>
      </c>
      <c r="BM1020" s="19">
        <f t="shared" si="708"/>
        <v>-0.34424497264412285</v>
      </c>
      <c r="BN1020" s="19">
        <f t="shared" si="709"/>
        <v>-0.28344917303775946</v>
      </c>
      <c r="BO1020" s="19">
        <f t="shared" si="710"/>
        <v>-0.29997624497113246</v>
      </c>
      <c r="BP1020" s="19">
        <f t="shared" si="711"/>
        <v>-0.67039803995246305</v>
      </c>
      <c r="BQ1020" s="19">
        <f t="shared" si="712"/>
        <v>-0.76479887245143063</v>
      </c>
      <c r="BR1020" s="19">
        <f t="shared" si="713"/>
        <v>-0.63770485105762498</v>
      </c>
      <c r="BS1020" s="19">
        <f t="shared" si="714"/>
        <v>-0.58348274595441396</v>
      </c>
      <c r="BT1020" s="19">
        <f>IF(AND('[1]Ponderación por derecho'!$B$13&lt;&gt;1,'[1]Ponderación por derecho'!$B$13&lt;&gt;0),"Error ponderación",IFERROR(IF(SUM($BI$1126:$BS$1126)=0,0,SUMPRODUCT($BI$1126:$BS$1126,BI1020:BS1020)),""))</f>
        <v>-0.27463295055041737</v>
      </c>
      <c r="BU1020" s="34">
        <f t="shared" si="715"/>
        <v>-0.27230404195419089</v>
      </c>
      <c r="BV1020" s="16">
        <f t="shared" si="716"/>
        <v>0</v>
      </c>
      <c r="BW1020" s="34">
        <f t="shared" si="698"/>
        <v>1.7143559458508617</v>
      </c>
      <c r="BX1020" s="34">
        <f t="shared" si="699"/>
        <v>-2.946190822669886E-2</v>
      </c>
      <c r="BY1020" s="34">
        <f t="shared" si="717"/>
        <v>0.73585719375712888</v>
      </c>
      <c r="BZ1020" s="34">
        <f t="shared" si="718"/>
        <v>-0.80691707712709715</v>
      </c>
      <c r="CA1020" s="19">
        <f t="shared" si="700"/>
        <v>-0.61425178402464098</v>
      </c>
      <c r="CB1020" s="16"/>
      <c r="CC1020" s="5">
        <f t="shared" si="701"/>
        <v>76147</v>
      </c>
      <c r="CD1020" s="6">
        <f t="shared" si="702"/>
        <v>7.4408439742179437E-4</v>
      </c>
      <c r="CE1020" s="19">
        <f t="shared" si="719"/>
        <v>0.57051524280572352</v>
      </c>
      <c r="CF1020" s="4">
        <f t="shared" si="703"/>
        <v>4.2451149066304549E-4</v>
      </c>
      <c r="CG1020" s="3">
        <f>IF('Ponderación por derecho'!$D$20="Error ponderación","",CF1020/$CF$1127)</f>
        <v>2.8519388914444773E-4</v>
      </c>
      <c r="CH1020" s="39"/>
    </row>
    <row r="1021" spans="1:86" ht="18.95" customHeight="1">
      <c r="A1021" s="7">
        <v>76233</v>
      </c>
      <c r="B1021" s="7" t="s">
        <v>84</v>
      </c>
      <c r="C1021" s="7" t="s">
        <v>112</v>
      </c>
      <c r="D1021" s="5">
        <v>0</v>
      </c>
      <c r="E1021" s="5">
        <v>9488</v>
      </c>
      <c r="F1021" s="5">
        <v>63.04757</v>
      </c>
      <c r="G1021" s="5">
        <v>52.45346</v>
      </c>
      <c r="H1021" s="5">
        <v>67.369320000000002</v>
      </c>
      <c r="I1021" s="5">
        <v>22.71837</v>
      </c>
      <c r="J1021" s="5">
        <v>11.46968</v>
      </c>
      <c r="K1021" s="85">
        <v>7.7352999999999996E-3</v>
      </c>
      <c r="L1021" s="85">
        <v>7.6242999999999997E-3</v>
      </c>
      <c r="M1021" s="85">
        <v>5.45526E-2</v>
      </c>
      <c r="N1021" s="85">
        <v>2.8190000000000002E-4</v>
      </c>
      <c r="O1021" s="85">
        <v>3.5011999999999999E-3</v>
      </c>
      <c r="P1021" s="85">
        <v>1.9170900000000001E-2</v>
      </c>
      <c r="Q1021" s="85">
        <v>1.6691000000000001E-2</v>
      </c>
      <c r="R1021" s="85">
        <v>5.1840000000000002E-4</v>
      </c>
      <c r="S1021" s="85">
        <v>1.9680000000000001E-4</v>
      </c>
      <c r="T1021" s="5">
        <v>0.94241390000000003</v>
      </c>
      <c r="U1021" s="5">
        <v>0.3489351</v>
      </c>
      <c r="V1021" s="5">
        <v>0.85274779999999994</v>
      </c>
      <c r="W1021" s="5">
        <v>0.77745640000000005</v>
      </c>
      <c r="X1021" s="5">
        <v>0.8577439</v>
      </c>
      <c r="Y1021" s="5">
        <v>0.91638180000000002</v>
      </c>
      <c r="Z1021" s="5">
        <v>4.23042E-2</v>
      </c>
      <c r="AA1021" s="5">
        <v>1.0539600000000001E-3</v>
      </c>
      <c r="AB1021" s="5">
        <v>6.3237999999999999E-4</v>
      </c>
      <c r="AC1021" s="5">
        <v>0.53769999999999996</v>
      </c>
      <c r="AD1021" s="40">
        <v>37957.63069139966</v>
      </c>
      <c r="AE1021" s="19">
        <v>0.3056604</v>
      </c>
      <c r="AF1021" s="5">
        <v>0</v>
      </c>
      <c r="AG1021" s="5">
        <v>1</v>
      </c>
      <c r="AH1021" s="32">
        <v>1</v>
      </c>
      <c r="AI1021" s="32">
        <v>0</v>
      </c>
      <c r="AJ1021" s="32">
        <v>1</v>
      </c>
      <c r="AK1021" s="16"/>
      <c r="AL1021" s="34">
        <f t="shared" si="675"/>
        <v>-0.39121341306186741</v>
      </c>
      <c r="AM1021" s="34">
        <f t="shared" si="676"/>
        <v>-0.37824067533022215</v>
      </c>
      <c r="AN1021" s="34">
        <f t="shared" si="677"/>
        <v>-0.84620921497846635</v>
      </c>
      <c r="AO1021" s="34">
        <f t="shared" si="678"/>
        <v>0.26935576528401789</v>
      </c>
      <c r="AP1021" s="34">
        <f t="shared" si="679"/>
        <v>-1.0104525539763951</v>
      </c>
      <c r="AQ1021" s="34">
        <f t="shared" si="680"/>
        <v>-0.1740865605003851</v>
      </c>
      <c r="AR1021" s="34">
        <f t="shared" si="681"/>
        <v>-0.34228498754367248</v>
      </c>
      <c r="AS1021" s="34">
        <f t="shared" si="682"/>
        <v>-0.11112073388688322</v>
      </c>
      <c r="AT1021" s="34">
        <f t="shared" si="683"/>
        <v>-0.14428030965916705</v>
      </c>
      <c r="AU1021" s="34">
        <f t="shared" si="684"/>
        <v>-0.34098303666595664</v>
      </c>
      <c r="AV1021" s="34">
        <f t="shared" si="685"/>
        <v>-0.18463694531886427</v>
      </c>
      <c r="AW1021" s="34">
        <f t="shared" si="686"/>
        <v>5.5948420629925354E-2</v>
      </c>
      <c r="AX1021" s="34">
        <f t="shared" si="687"/>
        <v>-0.18545248295666567</v>
      </c>
      <c r="AY1021" s="34">
        <f t="shared" si="688"/>
        <v>-0.20247328100490805</v>
      </c>
      <c r="AZ1021" s="34">
        <f t="shared" si="689"/>
        <v>7.3434139114746692E-3</v>
      </c>
      <c r="BA1021" s="34">
        <f t="shared" si="690"/>
        <v>1.3629630943164075</v>
      </c>
      <c r="BB1021" s="34">
        <f t="shared" si="691"/>
        <v>1.2842121586570028</v>
      </c>
      <c r="BC1021" s="34">
        <f t="shared" si="692"/>
        <v>1.6207067366313284</v>
      </c>
      <c r="BD1021" s="34">
        <f t="shared" si="693"/>
        <v>0.60744473431862023</v>
      </c>
      <c r="BE1021" s="34">
        <f t="shared" si="694"/>
        <v>0.8347561794113223</v>
      </c>
      <c r="BF1021" s="34">
        <f t="shared" si="695"/>
        <v>-0.59292145488611647</v>
      </c>
      <c r="BG1021" s="34">
        <f t="shared" si="696"/>
        <v>-0.17574794962177256</v>
      </c>
      <c r="BH1021" s="34">
        <f t="shared" si="697"/>
        <v>-9.9300927755515855E-2</v>
      </c>
      <c r="BI1021" s="19">
        <f t="shared" si="704"/>
        <v>0.11422243961251866</v>
      </c>
      <c r="BJ1021" s="19">
        <f t="shared" si="705"/>
        <v>0.18789549859436938</v>
      </c>
      <c r="BK1021" s="19">
        <f t="shared" si="706"/>
        <v>0.37279086322752591</v>
      </c>
      <c r="BL1021" s="19">
        <f t="shared" si="707"/>
        <v>-0.26774686136051723</v>
      </c>
      <c r="BM1021" s="19">
        <f t="shared" si="708"/>
        <v>-0.24799695210791051</v>
      </c>
      <c r="BN1021" s="19">
        <f t="shared" si="709"/>
        <v>8.6301940343530184E-2</v>
      </c>
      <c r="BO1021" s="19">
        <f t="shared" si="710"/>
        <v>0.11088253327513931</v>
      </c>
      <c r="BP1021" s="19">
        <f t="shared" si="711"/>
        <v>-0.28833294800926657</v>
      </c>
      <c r="BQ1021" s="19">
        <f t="shared" si="712"/>
        <v>-0.39553604965096395</v>
      </c>
      <c r="BR1021" s="19">
        <f t="shared" si="713"/>
        <v>-0.2564782145628493</v>
      </c>
      <c r="BS1021" s="19">
        <f t="shared" si="714"/>
        <v>-0.23099587394076374</v>
      </c>
      <c r="BT1021" s="19">
        <f>IF(AND('[1]Ponderación por derecho'!$B$13&lt;&gt;1,'[1]Ponderación por derecho'!$B$13&lt;&gt;0),"Error ponderación",IFERROR(IF(SUM($BI$1126:$BS$1126)=0,0,SUMPRODUCT($BI$1126:$BS$1126,BI1021:BS1021)),""))</f>
        <v>0.11891094845950259</v>
      </c>
      <c r="BU1021" s="34">
        <f t="shared" si="715"/>
        <v>0.12530780702604324</v>
      </c>
      <c r="BV1021" s="16">
        <f t="shared" si="716"/>
        <v>0</v>
      </c>
      <c r="BW1021" s="34">
        <f t="shared" si="698"/>
        <v>0.36670715419269606</v>
      </c>
      <c r="BX1021" s="34">
        <f t="shared" si="699"/>
        <v>-4.7413408625404954E-2</v>
      </c>
      <c r="BY1021" s="34">
        <f t="shared" si="717"/>
        <v>-1.5049846161078779</v>
      </c>
      <c r="BZ1021" s="34">
        <f t="shared" si="718"/>
        <v>0.39523029018019562</v>
      </c>
      <c r="CA1021" s="19">
        <f t="shared" si="700"/>
        <v>0.29948016459021737</v>
      </c>
      <c r="CB1021" s="16"/>
      <c r="CC1021" s="5">
        <f t="shared" si="701"/>
        <v>76233</v>
      </c>
      <c r="CD1021" s="6">
        <f t="shared" si="702"/>
        <v>1.387553609028692E-3</v>
      </c>
      <c r="CE1021" s="19">
        <f t="shared" si="719"/>
        <v>3.1037155403369083</v>
      </c>
      <c r="CF1021" s="4">
        <f t="shared" si="703"/>
        <v>4.3065716993929137E-3</v>
      </c>
      <c r="CG1021" s="3">
        <f>IF('Ponderación por derecho'!$D$20="Error ponderación","",CF1021/$CF$1127)</f>
        <v>2.8932265883096298E-3</v>
      </c>
      <c r="CH1021" s="39"/>
    </row>
    <row r="1022" spans="1:86" ht="18.95" customHeight="1">
      <c r="A1022" s="7">
        <v>76243</v>
      </c>
      <c r="B1022" s="7" t="s">
        <v>84</v>
      </c>
      <c r="C1022" s="7" t="s">
        <v>111</v>
      </c>
      <c r="D1022" s="5">
        <v>0</v>
      </c>
      <c r="E1022" s="5">
        <v>722</v>
      </c>
      <c r="F1022" s="5">
        <v>64.57902</v>
      </c>
      <c r="G1022" s="5">
        <v>58.490569999999998</v>
      </c>
      <c r="H1022" s="5">
        <v>64.800839999999994</v>
      </c>
      <c r="I1022" s="5">
        <v>16.121600000000001</v>
      </c>
      <c r="J1022" s="5">
        <v>15.37946</v>
      </c>
      <c r="K1022" s="85">
        <v>4.8662999999999996E-3</v>
      </c>
      <c r="L1022" s="85">
        <v>3.1898E-3</v>
      </c>
      <c r="M1022" s="85">
        <v>3.9558200000000002E-2</v>
      </c>
      <c r="N1022" s="85">
        <v>0</v>
      </c>
      <c r="O1022" s="85">
        <v>7.6871999999999999E-3</v>
      </c>
      <c r="P1022" s="85">
        <v>7.2103000000000002E-3</v>
      </c>
      <c r="Q1022" s="85">
        <v>1.8713E-2</v>
      </c>
      <c r="R1022" s="85">
        <v>0</v>
      </c>
      <c r="S1022" s="85">
        <v>4.749E-4</v>
      </c>
      <c r="T1022" s="5">
        <v>0.98453610000000003</v>
      </c>
      <c r="U1022" s="5">
        <v>0.24054980000000001</v>
      </c>
      <c r="V1022" s="5">
        <v>0.79553260000000003</v>
      </c>
      <c r="W1022" s="5">
        <v>0.62542949999999997</v>
      </c>
      <c r="X1022" s="5">
        <v>0.82989690000000005</v>
      </c>
      <c r="Y1022" s="5">
        <v>0.84707900000000003</v>
      </c>
      <c r="Z1022" s="5">
        <v>0.28163270000000001</v>
      </c>
      <c r="AA1022" s="5">
        <v>1.3850399999999999E-3</v>
      </c>
      <c r="AB1022" s="5">
        <v>4.15512E-3</v>
      </c>
      <c r="AC1022" s="5">
        <v>0.52359999999999995</v>
      </c>
      <c r="AD1022" s="40">
        <v>5263.1578947368425</v>
      </c>
      <c r="AE1022" s="19">
        <v>0.84811320000000001</v>
      </c>
      <c r="AF1022" s="5">
        <v>0</v>
      </c>
      <c r="AG1022" s="5">
        <v>0</v>
      </c>
      <c r="AH1022" s="32">
        <v>0</v>
      </c>
      <c r="AI1022" s="32">
        <v>0</v>
      </c>
      <c r="AJ1022" s="32">
        <v>0</v>
      </c>
      <c r="AK1022" s="16"/>
      <c r="AL1022" s="34">
        <f t="shared" si="675"/>
        <v>-0.29772926673638844</v>
      </c>
      <c r="AM1022" s="34">
        <f t="shared" si="676"/>
        <v>0.22819257474883409</v>
      </c>
      <c r="AN1022" s="34">
        <f t="shared" si="677"/>
        <v>-1.1550528002394467</v>
      </c>
      <c r="AO1022" s="34">
        <f t="shared" si="678"/>
        <v>-0.31944211090157926</v>
      </c>
      <c r="AP1022" s="34">
        <f t="shared" si="679"/>
        <v>-0.71514742038480028</v>
      </c>
      <c r="AQ1022" s="34">
        <f t="shared" si="680"/>
        <v>-0.25524491670725175</v>
      </c>
      <c r="AR1022" s="34">
        <f t="shared" si="681"/>
        <v>-0.49748176847631426</v>
      </c>
      <c r="AS1022" s="34">
        <f t="shared" si="682"/>
        <v>-0.34442071882365105</v>
      </c>
      <c r="AT1022" s="34">
        <f t="shared" si="683"/>
        <v>-0.15074875333706975</v>
      </c>
      <c r="AU1022" s="34">
        <f t="shared" si="684"/>
        <v>-0.23464040982917428</v>
      </c>
      <c r="AV1022" s="34">
        <f t="shared" si="685"/>
        <v>-0.47422379581643304</v>
      </c>
      <c r="AW1022" s="34">
        <f t="shared" si="686"/>
        <v>0.11259487901385803</v>
      </c>
      <c r="AX1022" s="34">
        <f t="shared" si="687"/>
        <v>-0.20200785050292994</v>
      </c>
      <c r="AY1022" s="34">
        <f t="shared" si="688"/>
        <v>-0.19167578471033442</v>
      </c>
      <c r="AZ1022" s="34">
        <f t="shared" si="689"/>
        <v>0.73910547717296615</v>
      </c>
      <c r="BA1022" s="34">
        <f t="shared" si="690"/>
        <v>0.33271080810428738</v>
      </c>
      <c r="BB1022" s="34">
        <f t="shared" si="691"/>
        <v>-0.11922130204439721</v>
      </c>
      <c r="BC1022" s="34">
        <f t="shared" si="692"/>
        <v>-7.7016676346306601E-2</v>
      </c>
      <c r="BD1022" s="34">
        <f t="shared" si="693"/>
        <v>0.27371633245913263</v>
      </c>
      <c r="BE1022" s="34">
        <f t="shared" si="694"/>
        <v>-0.22489059675752618</v>
      </c>
      <c r="BF1022" s="34">
        <f t="shared" si="695"/>
        <v>1.8014740141203711</v>
      </c>
      <c r="BG1022" s="34">
        <f t="shared" si="696"/>
        <v>-0.1498680696546866</v>
      </c>
      <c r="BH1022" s="34">
        <f t="shared" si="697"/>
        <v>-1.1489241314222975E-2</v>
      </c>
      <c r="BI1022" s="19">
        <f t="shared" si="704"/>
        <v>-0.3591956362808037</v>
      </c>
      <c r="BJ1022" s="19">
        <f t="shared" si="705"/>
        <v>-0.12950349859062579</v>
      </c>
      <c r="BK1022" s="19">
        <f t="shared" si="706"/>
        <v>-0.23972222063544868</v>
      </c>
      <c r="BL1022" s="19">
        <f t="shared" si="707"/>
        <v>-0.22423901003672908</v>
      </c>
      <c r="BM1022" s="19">
        <f t="shared" si="708"/>
        <v>-0.22535716591828062</v>
      </c>
      <c r="BN1022" s="19">
        <f t="shared" si="709"/>
        <v>-0.33228121977011588</v>
      </c>
      <c r="BO1022" s="19">
        <f t="shared" si="710"/>
        <v>0.17741941509508163</v>
      </c>
      <c r="BP1022" s="19">
        <f t="shared" si="711"/>
        <v>-0.24986855861965918</v>
      </c>
      <c r="BQ1022" s="19">
        <f t="shared" si="712"/>
        <v>0.43735632089121612</v>
      </c>
      <c r="BR1022" s="19">
        <f t="shared" si="713"/>
        <v>-0.21309104036713647</v>
      </c>
      <c r="BS1022" s="19">
        <f t="shared" si="714"/>
        <v>-0.16696476425364862</v>
      </c>
      <c r="BT1022" s="19">
        <f>IF(AND('[1]Ponderación por derecho'!$B$13&lt;&gt;1,'[1]Ponderación por derecho'!$B$13&lt;&gt;0),"Error ponderación",IFERROR(IF(SUM($BI$1126:$BS$1126)=0,0,SUMPRODUCT($BI$1126:$BS$1126,BI1022:BS1022)),""))</f>
        <v>-3.6875358101619099E-2</v>
      </c>
      <c r="BU1022" s="34">
        <f t="shared" si="715"/>
        <v>-3.208881773018963E-2</v>
      </c>
      <c r="BV1022" s="16">
        <f t="shared" si="716"/>
        <v>0</v>
      </c>
      <c r="BW1022" s="34">
        <f t="shared" si="698"/>
        <v>0.16260567231965498</v>
      </c>
      <c r="BX1022" s="34">
        <f t="shared" si="699"/>
        <v>-4.9254164632234067E-2</v>
      </c>
      <c r="BY1022" s="34">
        <f t="shared" si="717"/>
        <v>0.73585719375712888</v>
      </c>
      <c r="BZ1022" s="34">
        <f t="shared" si="718"/>
        <v>-0.28306956714818327</v>
      </c>
      <c r="CA1022" s="19">
        <f t="shared" si="700"/>
        <v>-0.21608412248226005</v>
      </c>
      <c r="CB1022" s="16"/>
      <c r="CC1022" s="5">
        <f t="shared" si="701"/>
        <v>76243</v>
      </c>
      <c r="CD1022" s="6">
        <f t="shared" si="702"/>
        <v>1.0558744790458639E-4</v>
      </c>
      <c r="CE1022" s="19">
        <f t="shared" si="719"/>
        <v>0.78226079986557939</v>
      </c>
      <c r="CF1022" s="4">
        <f t="shared" si="703"/>
        <v>8.2596921453606946E-5</v>
      </c>
      <c r="CG1022" s="3">
        <f>IF('Ponderación por derecho'!$D$20="Error ponderación","",CF1022/$CF$1127)</f>
        <v>5.5489987382721365E-5</v>
      </c>
      <c r="CH1022" s="39"/>
    </row>
    <row r="1023" spans="1:86" ht="18.95" customHeight="1">
      <c r="A1023" s="7">
        <v>76246</v>
      </c>
      <c r="B1023" s="7" t="s">
        <v>84</v>
      </c>
      <c r="C1023" s="7" t="s">
        <v>110</v>
      </c>
      <c r="D1023" s="5">
        <v>0</v>
      </c>
      <c r="E1023" s="5">
        <v>790</v>
      </c>
      <c r="F1023" s="5">
        <v>78.092380000000006</v>
      </c>
      <c r="G1023" s="5">
        <v>58.783790000000003</v>
      </c>
      <c r="H1023" s="5">
        <v>73.648650000000004</v>
      </c>
      <c r="I1023" s="5">
        <v>26.247399999999999</v>
      </c>
      <c r="J1023" s="5">
        <v>17.079000000000001</v>
      </c>
      <c r="K1023" s="85">
        <v>1.9765999999999998E-3</v>
      </c>
      <c r="L1023" s="85">
        <v>9.0810000000000005E-3</v>
      </c>
      <c r="M1023" s="85">
        <v>5.04304E-2</v>
      </c>
      <c r="N1023" s="85">
        <v>0</v>
      </c>
      <c r="O1023" s="85">
        <v>2.3655999999999998E-3</v>
      </c>
      <c r="P1023" s="85">
        <v>1.02928E-2</v>
      </c>
      <c r="Q1023" s="85">
        <v>2.8448600000000001E-2</v>
      </c>
      <c r="R1023" s="85">
        <v>1.2451E-2</v>
      </c>
      <c r="S1023" s="85">
        <v>1.0513E-3</v>
      </c>
      <c r="T1023" s="5">
        <v>0.93356240000000001</v>
      </c>
      <c r="U1023" s="5">
        <v>0.28522340000000002</v>
      </c>
      <c r="V1023" s="5">
        <v>0.85108819999999996</v>
      </c>
      <c r="W1023" s="5">
        <v>0.60481099999999999</v>
      </c>
      <c r="X1023" s="5">
        <v>0.84306990000000004</v>
      </c>
      <c r="Y1023" s="5">
        <v>0.90034369999999997</v>
      </c>
      <c r="Z1023" s="5">
        <v>0.24523159999999999</v>
      </c>
      <c r="AA1023" s="5">
        <v>0</v>
      </c>
      <c r="AB1023" s="5">
        <v>0</v>
      </c>
      <c r="AC1023" s="5">
        <v>0.5665</v>
      </c>
      <c r="AD1023" s="40">
        <v>163354.55696202532</v>
      </c>
      <c r="AE1023" s="19">
        <v>0.75377360000000004</v>
      </c>
      <c r="AF1023" s="5">
        <v>1</v>
      </c>
      <c r="AG1023" s="5">
        <v>0</v>
      </c>
      <c r="AH1023" s="32">
        <v>0</v>
      </c>
      <c r="AI1023" s="32">
        <v>0</v>
      </c>
      <c r="AJ1023" s="32">
        <v>1</v>
      </c>
      <c r="AK1023" s="16"/>
      <c r="AL1023" s="34">
        <f t="shared" si="675"/>
        <v>0.52716539099900928</v>
      </c>
      <c r="AM1023" s="34">
        <f t="shared" si="676"/>
        <v>0.25764679333822271</v>
      </c>
      <c r="AN1023" s="34">
        <f t="shared" si="677"/>
        <v>-9.1159228123662769E-2</v>
      </c>
      <c r="AO1023" s="34">
        <f t="shared" si="678"/>
        <v>0.58434103367980206</v>
      </c>
      <c r="AP1023" s="34">
        <f t="shared" si="679"/>
        <v>-0.58678140318069683</v>
      </c>
      <c r="AQ1023" s="34">
        <f t="shared" si="680"/>
        <v>-0.33698883512167582</v>
      </c>
      <c r="AR1023" s="34">
        <f t="shared" si="681"/>
        <v>-0.29130400867692779</v>
      </c>
      <c r="AS1023" s="34">
        <f t="shared" si="682"/>
        <v>-0.17525862522673971</v>
      </c>
      <c r="AT1023" s="34">
        <f t="shared" si="683"/>
        <v>-0.15074875333706975</v>
      </c>
      <c r="AU1023" s="34">
        <f t="shared" si="684"/>
        <v>-0.36983222133768384</v>
      </c>
      <c r="AV1023" s="34">
        <f t="shared" si="685"/>
        <v>-0.39959112967437027</v>
      </c>
      <c r="AW1023" s="34">
        <f t="shared" si="686"/>
        <v>0.38533833116154115</v>
      </c>
      <c r="AX1023" s="34">
        <f t="shared" si="687"/>
        <v>0.19562116438622126</v>
      </c>
      <c r="AY1023" s="34">
        <f t="shared" si="688"/>
        <v>-0.16929650796027246</v>
      </c>
      <c r="AZ1023" s="34">
        <f t="shared" si="689"/>
        <v>-0.14642803921678316</v>
      </c>
      <c r="BA1023" s="34">
        <f t="shared" si="690"/>
        <v>0.75735398880615179</v>
      </c>
      <c r="BB1023" s="34">
        <f t="shared" si="691"/>
        <v>1.243503777468437</v>
      </c>
      <c r="BC1023" s="34">
        <f t="shared" si="692"/>
        <v>-0.30726875798764325</v>
      </c>
      <c r="BD1023" s="34">
        <f t="shared" si="693"/>
        <v>0.43158627312401698</v>
      </c>
      <c r="BE1023" s="34">
        <f t="shared" si="694"/>
        <v>0.58953201875874162</v>
      </c>
      <c r="BF1023" s="34">
        <f t="shared" si="695"/>
        <v>1.4372941153333394</v>
      </c>
      <c r="BG1023" s="34">
        <f t="shared" si="696"/>
        <v>-0.258133953880894</v>
      </c>
      <c r="BH1023" s="34">
        <f t="shared" si="697"/>
        <v>-0.11506432621005545</v>
      </c>
      <c r="BI1023" s="19">
        <f t="shared" si="704"/>
        <v>0.10973530852027107</v>
      </c>
      <c r="BJ1023" s="19">
        <f t="shared" si="705"/>
        <v>0.40328218737657728</v>
      </c>
      <c r="BK1023" s="19">
        <f t="shared" si="706"/>
        <v>1.4879335928208762E-2</v>
      </c>
      <c r="BL1023" s="19">
        <f t="shared" si="707"/>
        <v>0.18820831883096978</v>
      </c>
      <c r="BM1023" s="19">
        <f t="shared" si="708"/>
        <v>-0.17500911713145459</v>
      </c>
      <c r="BN1023" s="19">
        <f t="shared" si="709"/>
        <v>0.23903542669446021</v>
      </c>
      <c r="BO1023" s="19">
        <f t="shared" si="710"/>
        <v>0.27441710854152002</v>
      </c>
      <c r="BP1023" s="19">
        <f t="shared" si="711"/>
        <v>0.36139327769261526</v>
      </c>
      <c r="BQ1023" s="19">
        <f t="shared" si="712"/>
        <v>0.59838766612402539</v>
      </c>
      <c r="BR1023" s="19">
        <f t="shared" si="713"/>
        <v>3.324497638594761E-2</v>
      </c>
      <c r="BS1023" s="19">
        <f t="shared" si="714"/>
        <v>8.0934852276227112E-2</v>
      </c>
      <c r="BT1023" s="19">
        <f>IF(AND('[1]Ponderación por derecho'!$B$13&lt;&gt;1,'[1]Ponderación por derecho'!$B$13&lt;&gt;0),"Error ponderación",IFERROR(IF(SUM($BI$1126:$BS$1126)=0,0,SUMPRODUCT($BI$1126:$BS$1126,BI1023:BS1023)),""))</f>
        <v>0.28957561975441354</v>
      </c>
      <c r="BU1023" s="34">
        <f t="shared" si="715"/>
        <v>0.29773658988836615</v>
      </c>
      <c r="BV1023" s="16">
        <f t="shared" si="716"/>
        <v>0</v>
      </c>
      <c r="BW1023" s="34">
        <f t="shared" si="698"/>
        <v>0.7835952873801848</v>
      </c>
      <c r="BX1023" s="34">
        <f t="shared" si="699"/>
        <v>-4.0353342335113784E-2</v>
      </c>
      <c r="BY1023" s="34">
        <f t="shared" si="717"/>
        <v>0.3461456464926651</v>
      </c>
      <c r="BZ1023" s="34">
        <f t="shared" si="718"/>
        <v>-0.36312919717924536</v>
      </c>
      <c r="CA1023" s="19">
        <f t="shared" si="700"/>
        <v>-0.27693609765858435</v>
      </c>
      <c r="CB1023" s="16"/>
      <c r="CC1023" s="5">
        <f t="shared" si="701"/>
        <v>76246</v>
      </c>
      <c r="CD1023" s="6">
        <f t="shared" si="702"/>
        <v>1.1553197208396571E-4</v>
      </c>
      <c r="CE1023" s="19">
        <f t="shared" si="719"/>
        <v>1.6087662553043793</v>
      </c>
      <c r="CF1023" s="4">
        <f t="shared" si="703"/>
        <v>1.8586393809745159E-4</v>
      </c>
      <c r="CG1023" s="3">
        <f>IF('Ponderación por derecho'!$D$20="Error ponderación","",CF1023/$CF$1127)</f>
        <v>1.2486648894926951E-4</v>
      </c>
      <c r="CH1023" s="39"/>
    </row>
    <row r="1024" spans="1:86" ht="18.95" customHeight="1">
      <c r="A1024" s="7">
        <v>76248</v>
      </c>
      <c r="B1024" s="7" t="s">
        <v>84</v>
      </c>
      <c r="C1024" s="7" t="s">
        <v>109</v>
      </c>
      <c r="D1024" s="5">
        <v>0</v>
      </c>
      <c r="E1024" s="5">
        <v>3189</v>
      </c>
      <c r="F1024" s="5">
        <v>33.551299999999998</v>
      </c>
      <c r="G1024" s="5">
        <v>45.863370000000003</v>
      </c>
      <c r="H1024" s="5">
        <v>59.299810000000001</v>
      </c>
      <c r="I1024" s="5">
        <v>13.2936</v>
      </c>
      <c r="J1024" s="5">
        <v>4.3992259999999996</v>
      </c>
      <c r="K1024" s="85"/>
      <c r="L1024" s="85">
        <v>7.0283000000000003E-3</v>
      </c>
      <c r="M1024" s="85">
        <v>4.2229900000000001E-2</v>
      </c>
      <c r="N1024" s="85">
        <v>7.5469999999999997E-4</v>
      </c>
      <c r="O1024" s="85">
        <v>2.7991000000000001E-3</v>
      </c>
      <c r="P1024" s="85">
        <v>1.0207000000000001E-2</v>
      </c>
      <c r="Q1024" s="85">
        <v>6.2189999999999999E-4</v>
      </c>
      <c r="R1024" s="85">
        <v>7.5363000000000001E-3</v>
      </c>
      <c r="S1024" s="85">
        <v>0</v>
      </c>
      <c r="T1024" s="5">
        <v>0.97585670000000002</v>
      </c>
      <c r="U1024" s="5">
        <v>0.37850470000000003</v>
      </c>
      <c r="V1024" s="5">
        <v>0.84462619999999999</v>
      </c>
      <c r="W1024" s="5">
        <v>0.77063859999999995</v>
      </c>
      <c r="X1024" s="5">
        <v>0.83372270000000004</v>
      </c>
      <c r="Y1024" s="5">
        <v>0.93418999999999996</v>
      </c>
      <c r="Z1024" s="5">
        <v>0.1085271</v>
      </c>
      <c r="AA1024" s="5">
        <v>3.1357999999999999E-4</v>
      </c>
      <c r="AB1024" s="5">
        <v>9.4072999999999997E-4</v>
      </c>
      <c r="AC1024" s="5">
        <v>0.52939999999999998</v>
      </c>
      <c r="AD1024" s="40">
        <v>309964.50297899026</v>
      </c>
      <c r="AE1024" s="19">
        <v>0.75377360000000004</v>
      </c>
      <c r="AF1024" s="5">
        <v>1</v>
      </c>
      <c r="AG1024" s="5">
        <v>0</v>
      </c>
      <c r="AH1024" s="32">
        <v>1</v>
      </c>
      <c r="AI1024" s="32">
        <v>0</v>
      </c>
      <c r="AJ1024" s="32">
        <v>1</v>
      </c>
      <c r="AK1024" s="16"/>
      <c r="AL1024" s="34">
        <f t="shared" si="675"/>
        <v>-2.191751217584271</v>
      </c>
      <c r="AM1024" s="34">
        <f t="shared" si="676"/>
        <v>-1.0402212748245974</v>
      </c>
      <c r="AN1024" s="34">
        <f t="shared" si="677"/>
        <v>-1.8165171012377814</v>
      </c>
      <c r="AO1024" s="34">
        <f t="shared" si="678"/>
        <v>-0.57185660979313824</v>
      </c>
      <c r="AP1024" s="34">
        <f t="shared" si="679"/>
        <v>-1.5444829503217721</v>
      </c>
      <c r="AQ1024" s="34" t="str">
        <f t="shared" si="680"/>
        <v/>
      </c>
      <c r="AR1024" s="34">
        <f t="shared" si="681"/>
        <v>-0.36314354689328449</v>
      </c>
      <c r="AS1024" s="34">
        <f t="shared" si="682"/>
        <v>-0.30285136161325499</v>
      </c>
      <c r="AT1024" s="34">
        <f t="shared" si="683"/>
        <v>-0.13343149741754803</v>
      </c>
      <c r="AU1024" s="34">
        <f t="shared" si="684"/>
        <v>-0.35881943377587178</v>
      </c>
      <c r="AV1024" s="34">
        <f t="shared" si="685"/>
        <v>-0.40166849634265545</v>
      </c>
      <c r="AW1024" s="34">
        <f t="shared" si="686"/>
        <v>-0.3942284361540771</v>
      </c>
      <c r="AX1024" s="34">
        <f t="shared" si="687"/>
        <v>3.8667721331389418E-2</v>
      </c>
      <c r="AY1024" s="34">
        <f t="shared" si="688"/>
        <v>-0.21011422768154267</v>
      </c>
      <c r="AZ1024" s="34">
        <f t="shared" si="689"/>
        <v>0.5883238073676903</v>
      </c>
      <c r="BA1024" s="34">
        <f t="shared" si="690"/>
        <v>1.6440357859302883</v>
      </c>
      <c r="BB1024" s="34">
        <f t="shared" si="691"/>
        <v>1.0849971739251056</v>
      </c>
      <c r="BC1024" s="34">
        <f t="shared" si="692"/>
        <v>1.5445706141095965</v>
      </c>
      <c r="BD1024" s="34">
        <f t="shared" si="693"/>
        <v>0.31956608718438229</v>
      </c>
      <c r="BE1024" s="34">
        <f t="shared" si="694"/>
        <v>1.1070453469394745</v>
      </c>
      <c r="BF1024" s="34">
        <f t="shared" si="695"/>
        <v>6.9614815154725826E-2</v>
      </c>
      <c r="BG1024" s="34">
        <f t="shared" si="696"/>
        <v>-0.23362201489310006</v>
      </c>
      <c r="BH1024" s="34">
        <f t="shared" si="697"/>
        <v>-9.161465697930965E-2</v>
      </c>
      <c r="BI1024" s="19">
        <f t="shared" si="704"/>
        <v>-8.6240657653746555E-2</v>
      </c>
      <c r="BJ1024" s="19">
        <f t="shared" si="705"/>
        <v>-0.10612254926425872</v>
      </c>
      <c r="BK1024" s="19">
        <f t="shared" si="706"/>
        <v>-0.31667732169597645</v>
      </c>
      <c r="BL1024" s="19">
        <f t="shared" si="707"/>
        <v>-1.1625913575009095</v>
      </c>
      <c r="BM1024" s="19">
        <f t="shared" si="708"/>
        <v>-0.52791209897108715</v>
      </c>
      <c r="BN1024" s="19">
        <f t="shared" si="709"/>
        <v>-0.4954581223291506</v>
      </c>
      <c r="BO1024" s="19">
        <f t="shared" si="710"/>
        <v>-0.12592041285984168</v>
      </c>
      <c r="BP1024" s="19">
        <f t="shared" si="711"/>
        <v>-1.0765417481264408</v>
      </c>
      <c r="BQ1024" s="19">
        <f t="shared" si="712"/>
        <v>-0.77741687670369597</v>
      </c>
      <c r="BR1024" s="19">
        <f t="shared" si="713"/>
        <v>-0.87849582005297133</v>
      </c>
      <c r="BS1024" s="19">
        <f t="shared" si="714"/>
        <v>-0.8311600340817078</v>
      </c>
      <c r="BT1024" s="19">
        <f>IF(AND('[1]Ponderación por derecho'!$B$13&lt;&gt;1,'[1]Ponderación por derecho'!$B$13&lt;&gt;0),"Error ponderación",IFERROR(IF(SUM($BI$1126:$BS$1126)=0,0,SUMPRODUCT($BI$1126:$BS$1126,BI1024:BS1024)),""))</f>
        <v>-0.23282215298151776</v>
      </c>
      <c r="BU1024" s="34">
        <f t="shared" si="715"/>
        <v>-0.23006105820947428</v>
      </c>
      <c r="BV1024" s="16">
        <f t="shared" si="716"/>
        <v>0</v>
      </c>
      <c r="BW1024" s="34">
        <f t="shared" si="698"/>
        <v>0.24656231025324671</v>
      </c>
      <c r="BX1024" s="34">
        <f t="shared" si="699"/>
        <v>-3.2098945927805281E-2</v>
      </c>
      <c r="BY1024" s="34">
        <f t="shared" si="717"/>
        <v>0.3461456464926651</v>
      </c>
      <c r="BZ1024" s="34">
        <f t="shared" si="718"/>
        <v>-0.18686967027270218</v>
      </c>
      <c r="CA1024" s="19">
        <f t="shared" si="700"/>
        <v>-0.14296420256306389</v>
      </c>
      <c r="CB1024" s="16"/>
      <c r="CC1024" s="5">
        <f t="shared" si="701"/>
        <v>76248</v>
      </c>
      <c r="CD1024" s="6">
        <f t="shared" si="702"/>
        <v>4.6636893541236285E-4</v>
      </c>
      <c r="CE1024" s="19">
        <f t="shared" si="719"/>
        <v>1.5179480913566605</v>
      </c>
      <c r="CF1024" s="4">
        <f t="shared" si="703"/>
        <v>7.0792383537723392E-4</v>
      </c>
      <c r="CG1024" s="3">
        <f>IF('Ponderación por derecho'!$D$20="Error ponderación","",CF1024/$CF$1127)</f>
        <v>4.7559502220763438E-4</v>
      </c>
      <c r="CH1024" s="39"/>
    </row>
    <row r="1025" spans="1:86" ht="18.95" customHeight="1">
      <c r="A1025" s="7">
        <v>76250</v>
      </c>
      <c r="B1025" s="7" t="s">
        <v>84</v>
      </c>
      <c r="C1025" s="7" t="s">
        <v>108</v>
      </c>
      <c r="D1025" s="5">
        <v>0</v>
      </c>
      <c r="E1025" s="5">
        <v>1084</v>
      </c>
      <c r="F1025" s="5">
        <v>62.411270000000002</v>
      </c>
      <c r="G1025" s="5">
        <v>54.331029999999998</v>
      </c>
      <c r="H1025" s="5">
        <v>72.976820000000004</v>
      </c>
      <c r="I1025" s="5">
        <v>16.12444</v>
      </c>
      <c r="J1025" s="5">
        <v>8.6864559999999997</v>
      </c>
      <c r="K1025" s="85">
        <v>0</v>
      </c>
      <c r="L1025" s="85">
        <v>9.6217000000000004E-3</v>
      </c>
      <c r="M1025" s="85">
        <v>2.3354199999999999E-2</v>
      </c>
      <c r="N1025" s="85">
        <v>0</v>
      </c>
      <c r="O1025" s="85">
        <v>2.6798999999999998E-3</v>
      </c>
      <c r="P1025" s="85">
        <v>1.505E-4</v>
      </c>
      <c r="Q1025" s="85">
        <v>1.3994999999999999E-3</v>
      </c>
      <c r="R1025" s="85">
        <v>6.6506899999999994E-2</v>
      </c>
      <c r="S1025" s="85">
        <v>0</v>
      </c>
      <c r="T1025" s="5">
        <v>0.98695650000000001</v>
      </c>
      <c r="U1025" s="5">
        <v>0.33478259999999999</v>
      </c>
      <c r="V1025" s="5">
        <v>0.82753620000000006</v>
      </c>
      <c r="W1025" s="5">
        <v>0.59927540000000001</v>
      </c>
      <c r="X1025" s="5">
        <v>0.83913040000000005</v>
      </c>
      <c r="Y1025" s="5">
        <v>0.90942029999999996</v>
      </c>
      <c r="Z1025" s="5">
        <v>0.17457880000000001</v>
      </c>
      <c r="AA1025" s="5">
        <v>0</v>
      </c>
      <c r="AB1025" s="5">
        <v>2.7675299999999998E-3</v>
      </c>
      <c r="AC1025" s="5">
        <v>0.51529999999999998</v>
      </c>
      <c r="AD1025" s="40">
        <v>7281.3653136531366</v>
      </c>
      <c r="AE1025" s="19">
        <v>0.75377360000000004</v>
      </c>
      <c r="AF1025" s="5">
        <v>0</v>
      </c>
      <c r="AG1025" s="5">
        <v>0</v>
      </c>
      <c r="AH1025" s="32">
        <v>1</v>
      </c>
      <c r="AI1025" s="32">
        <v>0</v>
      </c>
      <c r="AJ1025" s="32">
        <v>1</v>
      </c>
      <c r="AK1025" s="16"/>
      <c r="AL1025" s="34">
        <f t="shared" si="675"/>
        <v>-0.43005500913545919</v>
      </c>
      <c r="AM1025" s="34">
        <f t="shared" si="676"/>
        <v>-0.18963704257366595</v>
      </c>
      <c r="AN1025" s="34">
        <f t="shared" si="677"/>
        <v>-0.17194256530591986</v>
      </c>
      <c r="AO1025" s="34">
        <f t="shared" si="678"/>
        <v>-0.31918862533692161</v>
      </c>
      <c r="AP1025" s="34">
        <f t="shared" si="679"/>
        <v>-1.2206690713086576</v>
      </c>
      <c r="AQ1025" s="34">
        <f t="shared" si="680"/>
        <v>-0.3929029539360685</v>
      </c>
      <c r="AR1025" s="34">
        <f t="shared" si="681"/>
        <v>-0.27238081565623118</v>
      </c>
      <c r="AS1025" s="34">
        <f t="shared" si="682"/>
        <v>-0.59654104080488313</v>
      </c>
      <c r="AT1025" s="34">
        <f t="shared" si="683"/>
        <v>-0.15074875333706975</v>
      </c>
      <c r="AU1025" s="34">
        <f t="shared" si="684"/>
        <v>-0.36184763280094218</v>
      </c>
      <c r="AV1025" s="34">
        <f t="shared" si="685"/>
        <v>-0.6451537865478959</v>
      </c>
      <c r="AW1025" s="34">
        <f t="shared" si="686"/>
        <v>-0.3724439227815024</v>
      </c>
      <c r="AX1025" s="34">
        <f t="shared" si="687"/>
        <v>1.9219238120407443</v>
      </c>
      <c r="AY1025" s="34">
        <f t="shared" si="688"/>
        <v>-0.21011422768154267</v>
      </c>
      <c r="AZ1025" s="34">
        <f t="shared" si="689"/>
        <v>0.7811535396653837</v>
      </c>
      <c r="BA1025" s="34">
        <f t="shared" si="690"/>
        <v>1.2284370517569734</v>
      </c>
      <c r="BB1025" s="34">
        <f t="shared" si="691"/>
        <v>0.66579602032629137</v>
      </c>
      <c r="BC1025" s="34">
        <f t="shared" si="692"/>
        <v>-0.36908622400766306</v>
      </c>
      <c r="BD1025" s="34">
        <f t="shared" si="693"/>
        <v>0.38437389695690927</v>
      </c>
      <c r="BE1025" s="34">
        <f t="shared" si="694"/>
        <v>0.72831414485716994</v>
      </c>
      <c r="BF1025" s="34">
        <f t="shared" si="695"/>
        <v>0.73043829083846523</v>
      </c>
      <c r="BG1025" s="34">
        <f t="shared" si="696"/>
        <v>-0.258133953880894</v>
      </c>
      <c r="BH1025" s="34">
        <f t="shared" si="697"/>
        <v>-4.6077833713626171E-2</v>
      </c>
      <c r="BI1025" s="19">
        <f t="shared" si="704"/>
        <v>0.22119717750499501</v>
      </c>
      <c r="BJ1025" s="19">
        <f t="shared" si="705"/>
        <v>6.7926054032131408E-2</v>
      </c>
      <c r="BK1025" s="19">
        <f t="shared" si="706"/>
        <v>-0.46522742464933514</v>
      </c>
      <c r="BL1025" s="19">
        <f t="shared" si="707"/>
        <v>-0.29040188123626448</v>
      </c>
      <c r="BM1025" s="19">
        <f t="shared" si="708"/>
        <v>-0.3993809357175635</v>
      </c>
      <c r="BN1025" s="19">
        <f t="shared" si="709"/>
        <v>-0.11563155027539507</v>
      </c>
      <c r="BO1025" s="19">
        <f t="shared" si="710"/>
        <v>2.984033051565323E-2</v>
      </c>
      <c r="BP1025" s="19">
        <f t="shared" si="711"/>
        <v>0.74593440145264256</v>
      </c>
      <c r="BQ1025" s="19">
        <f t="shared" si="712"/>
        <v>3.0089684673821115E-2</v>
      </c>
      <c r="BR1025" s="19">
        <f t="shared" si="713"/>
        <v>-0.29943439689929857</v>
      </c>
      <c r="BS1025" s="19">
        <f t="shared" si="714"/>
        <v>-0.22874902351020934</v>
      </c>
      <c r="BT1025" s="19">
        <f>IF(AND('[1]Ponderación por derecho'!$B$13&lt;&gt;1,'[1]Ponderación por derecho'!$B$13&lt;&gt;0),"Error ponderación",IFERROR(IF(SUM($BI$1126:$BS$1126)=0,0,SUMPRODUCT($BI$1126:$BS$1126,BI1025:BS1025)),""))</f>
        <v>-6.1840890183656235E-3</v>
      </c>
      <c r="BU1025" s="34">
        <f t="shared" si="715"/>
        <v>-1.0803018354108649E-3</v>
      </c>
      <c r="BV1025" s="16">
        <f t="shared" si="716"/>
        <v>0</v>
      </c>
      <c r="BW1025" s="34">
        <f t="shared" si="698"/>
        <v>4.2460828380205658E-2</v>
      </c>
      <c r="BX1025" s="34">
        <f t="shared" si="699"/>
        <v>-4.9140536024349722E-2</v>
      </c>
      <c r="BY1025" s="34">
        <f t="shared" si="717"/>
        <v>0.3461456464926651</v>
      </c>
      <c r="BZ1025" s="34">
        <f t="shared" si="718"/>
        <v>-0.11315531294950702</v>
      </c>
      <c r="CA1025" s="19">
        <f t="shared" si="700"/>
        <v>-8.6935162206152508E-2</v>
      </c>
      <c r="CB1025" s="16"/>
      <c r="CC1025" s="5">
        <f t="shared" si="701"/>
        <v>76250</v>
      </c>
      <c r="CD1025" s="6">
        <f t="shared" si="702"/>
        <v>1.585274148595175E-4</v>
      </c>
      <c r="CE1025" s="19">
        <f t="shared" si="719"/>
        <v>1.5562570410998966</v>
      </c>
      <c r="CF1025" s="4">
        <f t="shared" si="703"/>
        <v>2.4670940558248851E-4</v>
      </c>
      <c r="CG1025" s="3">
        <f>IF('Ponderación por derecho'!$D$20="Error ponderación","",CF1025/$CF$1127)</f>
        <v>1.6574348731217934E-4</v>
      </c>
      <c r="CH1025" s="39"/>
    </row>
    <row r="1026" spans="1:86" ht="18.95" customHeight="1">
      <c r="A1026" s="7">
        <v>76275</v>
      </c>
      <c r="B1026" s="7" t="s">
        <v>84</v>
      </c>
      <c r="C1026" s="7" t="s">
        <v>107</v>
      </c>
      <c r="D1026" s="5">
        <v>0</v>
      </c>
      <c r="E1026" s="5">
        <v>6917</v>
      </c>
      <c r="F1026" s="5">
        <v>46.191330000000001</v>
      </c>
      <c r="G1026" s="5">
        <v>44.486240000000002</v>
      </c>
      <c r="H1026" s="5">
        <v>62.731729999999999</v>
      </c>
      <c r="I1026" s="5">
        <v>15.539809999999999</v>
      </c>
      <c r="J1026" s="5">
        <v>7.1253880000000001</v>
      </c>
      <c r="K1026" s="85">
        <v>9.7590000000000003E-3</v>
      </c>
      <c r="L1026" s="85">
        <v>1.0489500000000001E-2</v>
      </c>
      <c r="M1026" s="85">
        <v>7.1507000000000003E-3</v>
      </c>
      <c r="N1026" s="85">
        <v>0</v>
      </c>
      <c r="O1026" s="85">
        <v>5.1992000000000002E-3</v>
      </c>
      <c r="P1026" s="85">
        <v>1.93803E-2</v>
      </c>
      <c r="Q1026" s="85">
        <v>7.8898000000000006E-3</v>
      </c>
      <c r="R1026" s="85">
        <v>5.9521000000000001E-3</v>
      </c>
      <c r="S1026" s="85">
        <v>2.0273999999999999E-3</v>
      </c>
      <c r="T1026" s="5">
        <v>0.97861240000000005</v>
      </c>
      <c r="U1026" s="5">
        <v>0.48878460000000001</v>
      </c>
      <c r="V1026" s="5">
        <v>0.8381151</v>
      </c>
      <c r="W1026" s="5">
        <v>0.79846980000000001</v>
      </c>
      <c r="X1026" s="5">
        <v>0.91166749999999996</v>
      </c>
      <c r="Y1026" s="5">
        <v>0.94296650000000004</v>
      </c>
      <c r="Z1026" s="5">
        <v>5.0602399999999999E-2</v>
      </c>
      <c r="AA1026" s="5">
        <v>1.264999E-2</v>
      </c>
      <c r="AB1026" s="5">
        <v>2.0240000000000002E-3</v>
      </c>
      <c r="AC1026" s="5">
        <v>0.51700000000000002</v>
      </c>
      <c r="AD1026" s="40">
        <v>4580.7430967182308</v>
      </c>
      <c r="AE1026" s="19">
        <v>0.47735850000000002</v>
      </c>
      <c r="AF1026" s="5">
        <v>1</v>
      </c>
      <c r="AG1026" s="5">
        <v>1</v>
      </c>
      <c r="AH1026" s="32">
        <v>0</v>
      </c>
      <c r="AI1026" s="32">
        <v>0</v>
      </c>
      <c r="AJ1026" s="32">
        <v>1</v>
      </c>
      <c r="AK1026" s="16"/>
      <c r="AL1026" s="34">
        <f t="shared" si="675"/>
        <v>-1.4201671540637879</v>
      </c>
      <c r="AM1026" s="34">
        <f t="shared" si="676"/>
        <v>-1.178555249471634</v>
      </c>
      <c r="AN1026" s="34">
        <f t="shared" si="677"/>
        <v>-1.4038502799548205</v>
      </c>
      <c r="AO1026" s="34">
        <f t="shared" si="678"/>
        <v>-0.37137005690940122</v>
      </c>
      <c r="AP1026" s="34">
        <f t="shared" si="679"/>
        <v>-1.3385763178252299</v>
      </c>
      <c r="AQ1026" s="34">
        <f t="shared" si="680"/>
        <v>-0.11684007550357918</v>
      </c>
      <c r="AR1026" s="34">
        <f t="shared" si="681"/>
        <v>-0.24200991330120883</v>
      </c>
      <c r="AS1026" s="34">
        <f t="shared" si="682"/>
        <v>-0.8486535832155776</v>
      </c>
      <c r="AT1026" s="34">
        <f t="shared" si="683"/>
        <v>-0.15074875333706975</v>
      </c>
      <c r="AU1026" s="34">
        <f t="shared" si="684"/>
        <v>-0.29784644317124653</v>
      </c>
      <c r="AV1026" s="34">
        <f t="shared" si="685"/>
        <v>-0.17956700848507748</v>
      </c>
      <c r="AW1026" s="34">
        <f t="shared" si="686"/>
        <v>-0.19061775618939636</v>
      </c>
      <c r="AX1026" s="34">
        <f t="shared" si="687"/>
        <v>-1.1924511050539207E-2</v>
      </c>
      <c r="AY1026" s="34">
        <f t="shared" si="688"/>
        <v>-0.13139849957072439</v>
      </c>
      <c r="AZ1026" s="34">
        <f t="shared" si="689"/>
        <v>0.63619682249343668</v>
      </c>
      <c r="BA1026" s="34">
        <f t="shared" si="690"/>
        <v>2.6922971193236913</v>
      </c>
      <c r="BB1026" s="34">
        <f t="shared" si="691"/>
        <v>0.92528619492000053</v>
      </c>
      <c r="BC1026" s="34">
        <f t="shared" si="692"/>
        <v>1.8553687679314743</v>
      </c>
      <c r="BD1026" s="34">
        <f t="shared" si="693"/>
        <v>1.2536844316113367</v>
      </c>
      <c r="BE1026" s="34">
        <f t="shared" si="694"/>
        <v>1.2412389138811561</v>
      </c>
      <c r="BF1026" s="34">
        <f t="shared" si="695"/>
        <v>-0.50990095176630579</v>
      </c>
      <c r="BG1026" s="34">
        <f t="shared" si="696"/>
        <v>0.73069117232678304</v>
      </c>
      <c r="BH1026" s="34">
        <f t="shared" si="697"/>
        <v>-6.461187914976238E-2</v>
      </c>
      <c r="BI1026" s="19">
        <f t="shared" si="704"/>
        <v>0.39053558795509719</v>
      </c>
      <c r="BJ1026" s="19">
        <f t="shared" si="705"/>
        <v>-0.16509298928428076</v>
      </c>
      <c r="BK1026" s="19">
        <f t="shared" si="706"/>
        <v>-0.1378173231159637</v>
      </c>
      <c r="BL1026" s="19">
        <f t="shared" si="707"/>
        <v>-0.78545795370042881</v>
      </c>
      <c r="BM1026" s="19">
        <f t="shared" si="708"/>
        <v>-0.1275794431283799</v>
      </c>
      <c r="BN1026" s="19">
        <f t="shared" si="709"/>
        <v>-0.11949841622256978</v>
      </c>
      <c r="BO1026" s="19">
        <f t="shared" si="710"/>
        <v>2.4736336464879678E-2</v>
      </c>
      <c r="BP1026" s="19">
        <f t="shared" si="711"/>
        <v>-0.71604583255716359</v>
      </c>
      <c r="BQ1026" s="19">
        <f t="shared" si="712"/>
        <v>-0.68715553513360605</v>
      </c>
      <c r="BR1026" s="19">
        <f t="shared" si="713"/>
        <v>-0.27362482710257641</v>
      </c>
      <c r="BS1026" s="19">
        <f t="shared" si="714"/>
        <v>-0.53872584426142489</v>
      </c>
      <c r="BT1026" s="19">
        <f>IF(AND('[1]Ponderación por derecho'!$B$13&lt;&gt;1,'[1]Ponderación por derecho'!$B$13&lt;&gt;0),"Error ponderación",IFERROR(IF(SUM($BI$1126:$BS$1126)=0,0,SUMPRODUCT($BI$1126:$BS$1126,BI1026:BS1026)),""))</f>
        <v>-5.6499954491187242E-2</v>
      </c>
      <c r="BU1026" s="34">
        <f t="shared" si="715"/>
        <v>-5.1916267922093959E-2</v>
      </c>
      <c r="BV1026" s="16">
        <f t="shared" si="716"/>
        <v>0</v>
      </c>
      <c r="BW1026" s="34">
        <f t="shared" si="698"/>
        <v>6.7068808464189833E-2</v>
      </c>
      <c r="BX1026" s="34">
        <f t="shared" si="699"/>
        <v>-4.9292585779025892E-2</v>
      </c>
      <c r="BY1026" s="34">
        <f t="shared" si="717"/>
        <v>-0.79570948442013845</v>
      </c>
      <c r="BZ1026" s="34">
        <f t="shared" si="718"/>
        <v>0.25931108724499147</v>
      </c>
      <c r="CA1026" s="19">
        <f t="shared" si="700"/>
        <v>0.1961702697057443</v>
      </c>
      <c r="CB1026" s="16"/>
      <c r="CC1026" s="5">
        <f t="shared" si="701"/>
        <v>76275</v>
      </c>
      <c r="CD1026" s="6">
        <f t="shared" si="702"/>
        <v>1.0115628492465708E-3</v>
      </c>
      <c r="CE1026" s="19">
        <f t="shared" si="719"/>
        <v>2.4641095346918735</v>
      </c>
      <c r="CF1026" s="4">
        <f t="shared" si="703"/>
        <v>2.4926016617685533E-3</v>
      </c>
      <c r="CG1026" s="3">
        <f>IF('Ponderación por derecho'!$D$20="Error ponderación","",CF1026/$CF$1127)</f>
        <v>1.6745713075925694E-3</v>
      </c>
      <c r="CH1026" s="39"/>
    </row>
    <row r="1027" spans="1:86" ht="18.95" customHeight="1">
      <c r="A1027" s="7">
        <v>76306</v>
      </c>
      <c r="B1027" s="7" t="s">
        <v>84</v>
      </c>
      <c r="C1027" s="7" t="s">
        <v>106</v>
      </c>
      <c r="D1027" s="5">
        <v>0</v>
      </c>
      <c r="E1027" s="5">
        <v>1480</v>
      </c>
      <c r="F1027" s="5">
        <v>43.498100000000001</v>
      </c>
      <c r="G1027" s="5">
        <v>45.045279999999998</v>
      </c>
      <c r="H1027" s="5">
        <v>62.112929999999999</v>
      </c>
      <c r="I1027" s="5">
        <v>10.80231</v>
      </c>
      <c r="J1027" s="5">
        <v>8.0800719999999995</v>
      </c>
      <c r="K1027" s="85">
        <v>4.2775300000000002E-2</v>
      </c>
      <c r="L1027" s="85">
        <v>3.6765999999999999E-3</v>
      </c>
      <c r="M1027" s="85">
        <v>0</v>
      </c>
      <c r="N1027" s="85"/>
      <c r="O1027" s="85">
        <v>0</v>
      </c>
      <c r="P1027" s="85">
        <v>1.9806299999999999E-2</v>
      </c>
      <c r="Q1027" s="85">
        <v>1.8021999999999999E-3</v>
      </c>
      <c r="R1027" s="85">
        <v>1.0826E-3</v>
      </c>
      <c r="S1027" s="85">
        <v>0</v>
      </c>
      <c r="T1027" s="5">
        <v>0.97240870000000001</v>
      </c>
      <c r="U1027" s="5">
        <v>0.25577929999999999</v>
      </c>
      <c r="V1027" s="5">
        <v>0.85309469999999998</v>
      </c>
      <c r="W1027" s="5">
        <v>0.64653240000000001</v>
      </c>
      <c r="X1027" s="5">
        <v>0.748695</v>
      </c>
      <c r="Y1027" s="5">
        <v>0.93288590000000005</v>
      </c>
      <c r="Z1027" s="5">
        <v>0.27454250000000002</v>
      </c>
      <c r="AA1027" s="5">
        <v>3.3784E-4</v>
      </c>
      <c r="AB1027" s="5">
        <v>6.7568000000000001E-4</v>
      </c>
      <c r="AC1027" s="5">
        <v>0.58350000000000002</v>
      </c>
      <c r="AD1027" s="40">
        <v>21718.91891891892</v>
      </c>
      <c r="AE1027" s="19">
        <v>0.84811320000000001</v>
      </c>
      <c r="AF1027" s="5">
        <v>0</v>
      </c>
      <c r="AG1027" s="5">
        <v>0</v>
      </c>
      <c r="AH1027" s="32">
        <v>1</v>
      </c>
      <c r="AI1027" s="32">
        <v>0</v>
      </c>
      <c r="AJ1027" s="32">
        <v>1</v>
      </c>
      <c r="AK1027" s="16"/>
      <c r="AL1027" s="34">
        <f t="shared" ref="AL1027:AL1090" si="720">IF(OR(ISBLANK(F1027),ISNA(F1027)),"",(F1027-AL$1126)/AL$1127)</f>
        <v>-1.5845697185668208</v>
      </c>
      <c r="AM1027" s="34">
        <f t="shared" ref="AM1027:AM1090" si="721">IF(OR(ISBLANK(G1027),ISNA(G1027)),"",(G1027-AM$1126)/AM$1127)</f>
        <v>-1.1223991674846909</v>
      </c>
      <c r="AN1027" s="34">
        <f t="shared" ref="AN1027:AN1090" si="722">IF(OR(ISBLANK(H1027),ISNA(H1027)),"",(H1027-AN$1126)/AN$1127)</f>
        <v>-1.4782570927621983</v>
      </c>
      <c r="AO1027" s="34">
        <f t="shared" ref="AO1027:AO1090" si="723">IF(OR(ISBLANK(I1027),ISNA(I1027)),"",(I1027-AO$1126)/AO$1127)</f>
        <v>-0.79421789584107017</v>
      </c>
      <c r="AP1027" s="34">
        <f t="shared" ref="AP1027:AP1090" si="724">IF(OR(ISBLANK(J1027),ISNA(J1027)),"",(J1027-AP$1126)/AP$1127)</f>
        <v>-1.2664691695565913</v>
      </c>
      <c r="AQ1027" s="34">
        <f t="shared" ref="AQ1027:AQ1090" si="725">IF(OR(ISBLANK(K1027),ISNA(K1027)),"",(K1027-AQ$1126)/AQ$1127)</f>
        <v>0.81712598794458124</v>
      </c>
      <c r="AR1027" s="34">
        <f t="shared" ref="AR1027:AR1090" si="726">IF(OR(ISBLANK(L1027),ISNA(L1027)),"",(L1027-AR$1126)/AR$1127)</f>
        <v>-0.48044494516861097</v>
      </c>
      <c r="AS1027" s="34">
        <f t="shared" ref="AS1027:AS1090" si="727">IF(OR(ISBLANK(M1027),ISNA(M1027)),"",(M1027-AS$1126)/AS$1127)</f>
        <v>-0.95991233330143277</v>
      </c>
      <c r="AT1027" s="34" t="str">
        <f t="shared" ref="AT1027:AT1090" si="728">IF(OR(ISBLANK(N1027),ISNA(N1027)),"",(N1027-AT$1126)/AT$1127)</f>
        <v/>
      </c>
      <c r="AU1027" s="34">
        <f t="shared" ref="AU1027:AU1090" si="729">IF(OR(ISBLANK(O1027),ISNA(O1027)),"",(O1027-AU$1126)/AU$1127)</f>
        <v>-0.42992876172112682</v>
      </c>
      <c r="AV1027" s="34">
        <f t="shared" ref="AV1027:AV1090" si="730">IF(OR(ISBLANK(P1027),ISNA(P1027)),"",(P1027-AV$1126)/AV$1127)</f>
        <v>-0.16925281034184353</v>
      </c>
      <c r="AW1027" s="34">
        <f t="shared" ref="AW1027:AW1090" si="731">IF(OR(ISBLANK(Q1027),ISNA(Q1027)),"",(Q1027-AW$1126)/AW$1127)</f>
        <v>-0.36116225671265484</v>
      </c>
      <c r="AX1027" s="34">
        <f t="shared" ref="AX1027:AX1090" si="732">IF(OR(ISBLANK(R1027),ISNA(R1027)),"",(R1027-AX$1126)/AX$1127)</f>
        <v>-0.16743446912641438</v>
      </c>
      <c r="AY1027" s="34">
        <f t="shared" ref="AY1027:AY1090" si="733">IF(OR(ISBLANK(S1027),ISNA(S1027)),"",(S1027-AY$1126)/AY$1127)</f>
        <v>-0.21011422768154267</v>
      </c>
      <c r="AZ1027" s="34">
        <f t="shared" ref="AZ1027:AZ1090" si="734">IF(OR(ISBLANK(T1027),ISNA(T1027)),"",(T1027-AZ$1126)/AZ$1127)</f>
        <v>0.52842390674223327</v>
      </c>
      <c r="BA1027" s="34">
        <f t="shared" ref="BA1027:BA1090" si="735">IF(OR(ISBLANK(U1027),ISNA(U1027)),"",(U1027-BA$1126)/BA$1127)</f>
        <v>0.47747423259882182</v>
      </c>
      <c r="BB1027" s="34">
        <f t="shared" ref="BB1027:BB1090" si="736">IF(OR(ISBLANK(V1027),ISNA(V1027)),"",(V1027-BB$1126)/BB$1127)</f>
        <v>1.2927212797912009</v>
      </c>
      <c r="BC1027" s="34">
        <f t="shared" ref="BC1027:BC1090" si="737">IF(OR(ISBLANK(W1027),ISNA(W1027)),"",(W1027-BC$1126)/BC$1127)</f>
        <v>0.15864482442576583</v>
      </c>
      <c r="BD1027" s="34">
        <f t="shared" ref="BD1027:BD1090" si="738">IF(OR(ISBLANK(X1027),ISNA(X1027)),"",(X1027-BD$1126)/BD$1127)</f>
        <v>-0.69943626261229275</v>
      </c>
      <c r="BE1027" s="34">
        <f t="shared" ref="BE1027:BE1090" si="739">IF(OR(ISBLANK(Y1027),ISNA(Y1027)),"",(Y1027-BE$1126)/BE$1127)</f>
        <v>1.0871055268917751</v>
      </c>
      <c r="BF1027" s="34">
        <f t="shared" ref="BF1027:BF1090" si="740">IF(OR(ISBLANK(Z1027),ISNA(Z1027)),"",(Z1027-BF$1126)/BF$1127)</f>
        <v>1.7305391160436701</v>
      </c>
      <c r="BG1027" s="34">
        <f t="shared" ref="BG1027:BG1090" si="741">IF(OR(ISBLANK(AA1027),ISNA(AA1027)),"",(AA1027-BG$1126)/BG$1127)</f>
        <v>-0.23172565785552152</v>
      </c>
      <c r="BH1027" s="34">
        <f t="shared" ref="BH1027:BH1090" si="742">IF(OR(ISBLANK(AB1027),ISNA(AB1027)),"",(AB1027-BH$1126)/BH$1127)</f>
        <v>-9.8221584396963157E-2</v>
      </c>
      <c r="BI1027" s="19">
        <f t="shared" si="704"/>
        <v>-6.1218957406265075E-2</v>
      </c>
      <c r="BJ1027" s="19">
        <f t="shared" si="705"/>
        <v>-0.10337427762070035</v>
      </c>
      <c r="BK1027" s="19">
        <f t="shared" si="706"/>
        <v>-0.79527907581416268</v>
      </c>
      <c r="BL1027" s="19">
        <f t="shared" si="707"/>
        <v>-1.5845697185668208</v>
      </c>
      <c r="BM1027" s="19">
        <f t="shared" si="708"/>
        <v>-0.79861139796333702</v>
      </c>
      <c r="BN1027" s="19">
        <f t="shared" si="709"/>
        <v>-0.22223900067229643</v>
      </c>
      <c r="BO1027" s="19">
        <f t="shared" si="710"/>
        <v>-0.20898541527049727</v>
      </c>
      <c r="BP1027" s="19">
        <f t="shared" si="711"/>
        <v>-0.87600209384661765</v>
      </c>
      <c r="BQ1027" s="19">
        <f t="shared" si="712"/>
        <v>-2.1381610068231138E-2</v>
      </c>
      <c r="BR1027" s="19">
        <f t="shared" si="713"/>
        <v>-0.67546986803462838</v>
      </c>
      <c r="BS1027" s="19">
        <f t="shared" si="714"/>
        <v>-0.63096851021510891</v>
      </c>
      <c r="BT1027" s="19">
        <f>IF(AND('[1]Ponderación por derecho'!$B$13&lt;&gt;1,'[1]Ponderación por derecho'!$B$13&lt;&gt;0),"Error ponderación",IFERROR(IF(SUM($BI$1126:$BS$1126)=0,0,SUMPRODUCT($BI$1126:$BS$1126,BI1027:BS1027)),""))</f>
        <v>-0.19183926336107765</v>
      </c>
      <c r="BU1027" s="34">
        <f t="shared" si="715"/>
        <v>-0.18865454025929945</v>
      </c>
      <c r="BV1027" s="16">
        <f t="shared" si="716"/>
        <v>0</v>
      </c>
      <c r="BW1027" s="34">
        <f t="shared" ref="BW1027:BW1090" si="743">IF(OR(ISBLANK(AC1027),ISNA(AC1027)),"",(AC1027-BW$1126)/BW$1127)</f>
        <v>1.0296750882200219</v>
      </c>
      <c r="BX1027" s="34">
        <f t="shared" ref="BX1027:BX1090" si="744">IF(OR(ISBLANK(AD1027),ISNA(AD1027)),"",(AD1027-BX$1126)/BX$1127)</f>
        <v>-4.8327676502555483E-2</v>
      </c>
      <c r="BY1027" s="34">
        <f t="shared" si="717"/>
        <v>0.73585719375712888</v>
      </c>
      <c r="BZ1027" s="34">
        <f t="shared" si="718"/>
        <v>-0.57240153515819836</v>
      </c>
      <c r="CA1027" s="19">
        <f t="shared" ref="CA1027:CA1090" si="745">MIN(MAX(IF(BZ1027="",0,(BZ1027-$BZ$1126)/(2*$BZ$1127)),-1),1)*CTerritorial</f>
        <v>-0.4360004739346891</v>
      </c>
      <c r="CB1027" s="16"/>
      <c r="CC1027" s="5">
        <f t="shared" ref="CC1027:CC1090" si="746">A1027</f>
        <v>76306</v>
      </c>
      <c r="CD1027" s="6">
        <f t="shared" ref="CD1027:CD1090" si="747">E1027/$CD$1127</f>
        <v>2.1643964390413831E-4</v>
      </c>
      <c r="CE1027" s="19">
        <f t="shared" si="719"/>
        <v>0.85249649707437425</v>
      </c>
      <c r="CF1027" s="4">
        <f t="shared" ref="CF1027:CF1090" si="748">CD1027*CE1027</f>
        <v>1.8451403825630285E-4</v>
      </c>
      <c r="CG1027" s="3">
        <f>IF('Ponderación por derecho'!$D$20="Error ponderación","",CF1027/$CF$1127)</f>
        <v>1.239596037550634E-4</v>
      </c>
      <c r="CH1027" s="39"/>
    </row>
    <row r="1028" spans="1:86" ht="18.95" customHeight="1">
      <c r="A1028" s="7">
        <v>76318</v>
      </c>
      <c r="B1028" s="7" t="s">
        <v>84</v>
      </c>
      <c r="C1028" s="7" t="s">
        <v>105</v>
      </c>
      <c r="D1028" s="5">
        <v>0</v>
      </c>
      <c r="E1028" s="5">
        <v>2273</v>
      </c>
      <c r="F1028" s="5">
        <v>36.021349999999998</v>
      </c>
      <c r="G1028" s="5">
        <v>44.880859999999998</v>
      </c>
      <c r="H1028" s="5">
        <v>62.438389999999998</v>
      </c>
      <c r="I1028" s="5">
        <v>8.3469300000000004</v>
      </c>
      <c r="J1028" s="5">
        <v>6.6598240000000004</v>
      </c>
      <c r="K1028" s="85">
        <v>6.8699E-3</v>
      </c>
      <c r="L1028" s="85">
        <v>1.2416399999999999E-2</v>
      </c>
      <c r="M1028" s="85">
        <v>7.4146799999999999E-2</v>
      </c>
      <c r="N1028" s="85">
        <v>3.22362E-2</v>
      </c>
      <c r="O1028" s="85">
        <v>4.6192000000000004E-3</v>
      </c>
      <c r="P1028" s="85">
        <v>3.8008E-3</v>
      </c>
      <c r="Q1028" s="85">
        <v>1.0429E-3</v>
      </c>
      <c r="R1028" s="85">
        <v>1.8113000000000001E-3</v>
      </c>
      <c r="S1028" s="85">
        <v>1.4281000000000001E-3</v>
      </c>
      <c r="T1028" s="5">
        <v>0.96080569999999998</v>
      </c>
      <c r="U1028" s="5">
        <v>0.28796949999999999</v>
      </c>
      <c r="V1028" s="5">
        <v>0.83124659999999995</v>
      </c>
      <c r="W1028" s="5">
        <v>0.69025590000000003</v>
      </c>
      <c r="X1028" s="5">
        <v>0.82308110000000001</v>
      </c>
      <c r="Y1028" s="5">
        <v>0.91344579999999997</v>
      </c>
      <c r="Z1028" s="5">
        <v>0.26970230000000001</v>
      </c>
      <c r="AA1028" s="5">
        <v>8.7989000000000003E-4</v>
      </c>
      <c r="AB1028" s="5">
        <v>4.3994999999999999E-4</v>
      </c>
      <c r="AC1028" s="5">
        <v>0.52339999999999998</v>
      </c>
      <c r="AD1028" s="40">
        <v>98614.562252529693</v>
      </c>
      <c r="AE1028" s="19">
        <v>0.84811320000000001</v>
      </c>
      <c r="AF1028" s="5">
        <v>1</v>
      </c>
      <c r="AG1028" s="5">
        <v>0</v>
      </c>
      <c r="AH1028" s="32">
        <v>1</v>
      </c>
      <c r="AI1028" s="32">
        <v>0</v>
      </c>
      <c r="AJ1028" s="32">
        <v>1</v>
      </c>
      <c r="AK1028" s="16"/>
      <c r="AL1028" s="34">
        <f t="shared" si="720"/>
        <v>-2.0409722070836023</v>
      </c>
      <c r="AM1028" s="34">
        <f t="shared" si="721"/>
        <v>-1.1389153076540763</v>
      </c>
      <c r="AN1028" s="34">
        <f t="shared" si="722"/>
        <v>-1.4391225722446011</v>
      </c>
      <c r="AO1028" s="34">
        <f t="shared" si="723"/>
        <v>-1.0133740175837702</v>
      </c>
      <c r="AP1028" s="34">
        <f t="shared" si="724"/>
        <v>-1.3737403012758174</v>
      </c>
      <c r="AQ1028" s="34">
        <f t="shared" si="725"/>
        <v>-0.1985670211003929</v>
      </c>
      <c r="AR1028" s="34">
        <f t="shared" si="726"/>
        <v>-0.17457307100126357</v>
      </c>
      <c r="AS1028" s="34">
        <f t="shared" si="727"/>
        <v>0.19374818816721806</v>
      </c>
      <c r="AT1028" s="34">
        <f t="shared" si="728"/>
        <v>0.58893923562925654</v>
      </c>
      <c r="AU1028" s="34">
        <f t="shared" si="729"/>
        <v>-0.31258096862880358</v>
      </c>
      <c r="AV1028" s="34">
        <f t="shared" si="730"/>
        <v>-0.55677369856140069</v>
      </c>
      <c r="AW1028" s="34">
        <f t="shared" si="731"/>
        <v>-0.38243409442329784</v>
      </c>
      <c r="AX1028" s="34">
        <f t="shared" si="732"/>
        <v>-0.14416306416699551</v>
      </c>
      <c r="AY1028" s="34">
        <f t="shared" si="733"/>
        <v>-0.15466689054281346</v>
      </c>
      <c r="AZ1028" s="34">
        <f t="shared" si="734"/>
        <v>0.32685240240430435</v>
      </c>
      <c r="BA1028" s="34">
        <f t="shared" si="735"/>
        <v>0.78345693637530622</v>
      </c>
      <c r="BB1028" s="34">
        <f t="shared" si="736"/>
        <v>0.75680853994671271</v>
      </c>
      <c r="BC1028" s="34">
        <f t="shared" si="737"/>
        <v>0.6469163714173024</v>
      </c>
      <c r="BD1028" s="34">
        <f t="shared" si="738"/>
        <v>0.19203334896382215</v>
      </c>
      <c r="BE1028" s="34">
        <f t="shared" si="739"/>
        <v>0.78986444437562686</v>
      </c>
      <c r="BF1028" s="34">
        <f t="shared" si="740"/>
        <v>1.6821146578237536</v>
      </c>
      <c r="BG1028" s="34">
        <f t="shared" si="741"/>
        <v>-0.18935466312265048</v>
      </c>
      <c r="BH1028" s="34">
        <f t="shared" si="742"/>
        <v>-0.1040976492909962</v>
      </c>
      <c r="BI1028" s="19">
        <f t="shared" ref="BI1028:BI1091" si="749">IFERROR(AVERAGE(AN1028,AQ1028,BA1028),"")</f>
        <v>-0.28474421898989594</v>
      </c>
      <c r="BJ1028" s="19">
        <f t="shared" ref="BJ1028:BJ1091" si="750">IFERROR(AVERAGE(AM1028,AR1028,BB1028),"")</f>
        <v>-0.18555994623620908</v>
      </c>
      <c r="BK1028" s="19">
        <f t="shared" ref="BK1028:BK1091" si="751">IFERROR(AVERAGE(AL1028,AS1028,BC1028),"")</f>
        <v>-0.40010254916636062</v>
      </c>
      <c r="BL1028" s="19">
        <f t="shared" ref="BL1028:BL1091" si="752">IFERROR(AVERAGE(AL1028,AT1028),"")</f>
        <v>-0.72601648572717292</v>
      </c>
      <c r="BM1028" s="19">
        <f t="shared" ref="BM1028:BM1091" si="753">IFERROR(AVERAGE(AP1028,BD1028,AU1028),"")</f>
        <v>-0.49809597364693287</v>
      </c>
      <c r="BN1028" s="19">
        <f t="shared" ref="BN1028:BN1091" si="754">IFERROR(AVERAGE(AL1028,AV1028,BE1028),"")</f>
        <v>-0.60262715375645881</v>
      </c>
      <c r="BO1028" s="19">
        <f t="shared" ref="BO1028:BO1091" si="755">IFERROR(AVERAGE(AO1028,AW1028,AZ1028),"")</f>
        <v>-0.35631856986758786</v>
      </c>
      <c r="BP1028" s="19">
        <f t="shared" ref="BP1028:BP1091" si="756">IFERROR(AVERAGE(AL1028,AX1028),"")</f>
        <v>-1.0925676356252989</v>
      </c>
      <c r="BQ1028" s="19">
        <f t="shared" ref="BQ1028:BQ1091" si="757">IFERROR(AVERAGE(AL1028,AY1028,BF1028),"")</f>
        <v>-0.17117481326755404</v>
      </c>
      <c r="BR1028" s="19">
        <f t="shared" ref="BR1028:BR1091" si="758">IFERROR(AVERAGE(AL1028,BG1028,AY1028),"")</f>
        <v>-0.79499792024968874</v>
      </c>
      <c r="BS1028" s="19">
        <f t="shared" ref="BS1028:BS1091" si="759">IFERROR(AVERAGE(AL1028,AY1028,BH1028),"")</f>
        <v>-0.76657891563913738</v>
      </c>
      <c r="BT1028" s="19">
        <f>IF(AND('[1]Ponderación por derecho'!$B$13&lt;&gt;1,'[1]Ponderación por derecho'!$B$13&lt;&gt;0),"Error ponderación",IFERROR(IF(SUM($BI$1126:$BS$1126)=0,0,SUMPRODUCT($BI$1126:$BS$1126,BI1028:BS1028)),""))</f>
        <v>-0.39605942030797336</v>
      </c>
      <c r="BU1028" s="34">
        <f t="shared" ref="BU1028:BU1091" si="760">MAX(IF(OR(BT1028="",BT1028=0),0,(BT1028-$BT$1126)/(2*$BT$1127)),-1)</f>
        <v>-0.39498566216710473</v>
      </c>
      <c r="BV1028" s="16">
        <f t="shared" ref="BV1028:BV1091" si="761">IF(OR(BT1028&lt;BT$1126-2*BT$1127,BT1028&gt;BT$1126+2*BT$1127),1,0)</f>
        <v>0</v>
      </c>
      <c r="BW1028" s="34">
        <f t="shared" si="743"/>
        <v>0.15971061583918664</v>
      </c>
      <c r="BX1028" s="34">
        <f t="shared" si="744"/>
        <v>-4.3998317278883266E-2</v>
      </c>
      <c r="BY1028" s="34">
        <f t="shared" ref="BY1028:BY1091" si="762">IFERROR(IF(OR(ISBLANK(AE1028),ISNA(AE1028)),"",(AE1028-BY$1126)/BY$1127),"")</f>
        <v>0.73585719375712888</v>
      </c>
      <c r="BZ1028" s="34">
        <f t="shared" ref="BZ1028:BZ1091" si="763">IFERROR(-AVERAGE(BW1028:BY1028),"")</f>
        <v>-0.2838564974391441</v>
      </c>
      <c r="CA1028" s="19">
        <f t="shared" si="745"/>
        <v>-0.21668225493069213</v>
      </c>
      <c r="CB1028" s="16"/>
      <c r="CC1028" s="5">
        <f t="shared" si="746"/>
        <v>76318</v>
      </c>
      <c r="CD1028" s="6">
        <f t="shared" si="747"/>
        <v>3.3241034499601781E-4</v>
      </c>
      <c r="CE1028" s="19">
        <f t="shared" si="719"/>
        <v>1.1398559887971467</v>
      </c>
      <c r="CF1028" s="4">
        <f t="shared" si="748"/>
        <v>3.7889992248183656E-4</v>
      </c>
      <c r="CG1028" s="3">
        <f>IF('Ponderación por derecho'!$D$20="Error ponderación","",CF1028/$CF$1127)</f>
        <v>2.54551278035715E-4</v>
      </c>
      <c r="CH1028" s="39"/>
    </row>
    <row r="1029" spans="1:86" ht="18.95" customHeight="1">
      <c r="A1029" s="7">
        <v>76364</v>
      </c>
      <c r="B1029" s="7" t="s">
        <v>84</v>
      </c>
      <c r="C1029" s="7" t="s">
        <v>104</v>
      </c>
      <c r="D1029" s="5">
        <v>0</v>
      </c>
      <c r="E1029" s="5">
        <v>13737</v>
      </c>
      <c r="F1029" s="5">
        <v>35.982370000000003</v>
      </c>
      <c r="G1029" s="5">
        <v>35.302990000000001</v>
      </c>
      <c r="H1029" s="5">
        <v>63.927669999999999</v>
      </c>
      <c r="I1029" s="5">
        <v>12.727499999999999</v>
      </c>
      <c r="J1029" s="5">
        <v>7.3898219999999997</v>
      </c>
      <c r="K1029" s="85">
        <v>6.2629999999999999E-4</v>
      </c>
      <c r="L1029" s="85">
        <v>1.3515000000000001E-3</v>
      </c>
      <c r="M1029" s="85">
        <v>2.0368999999999999E-3</v>
      </c>
      <c r="N1029" s="85">
        <v>2.141E-4</v>
      </c>
      <c r="O1029" s="85">
        <v>1.9805999999999999E-3</v>
      </c>
      <c r="P1029" s="85">
        <v>2.1833999999999998E-3</v>
      </c>
      <c r="Q1029" s="85">
        <v>1.4545000000000001E-3</v>
      </c>
      <c r="R1029" s="85">
        <v>7.0390000000000003E-4</v>
      </c>
      <c r="S1029" s="85">
        <v>1.5559999999999999E-4</v>
      </c>
      <c r="T1029" s="5">
        <v>0.8627319</v>
      </c>
      <c r="U1029" s="5">
        <v>0.31450250000000002</v>
      </c>
      <c r="V1029" s="5">
        <v>0.85548060000000004</v>
      </c>
      <c r="W1029" s="5">
        <v>0.69763909999999996</v>
      </c>
      <c r="X1029" s="5">
        <v>0.85472179999999998</v>
      </c>
      <c r="Y1029" s="5">
        <v>0.86888699999999996</v>
      </c>
      <c r="Z1029" s="5">
        <v>7.1544700000000003E-2</v>
      </c>
      <c r="AA1029" s="5">
        <v>4.7317000000000003E-4</v>
      </c>
      <c r="AB1029" s="5">
        <v>1.5287199999999999E-3</v>
      </c>
      <c r="AC1029" s="5">
        <v>0.59460000000000002</v>
      </c>
      <c r="AD1029" s="40">
        <v>137340.61294314626</v>
      </c>
      <c r="AE1029" s="19">
        <v>0.88962269999999999</v>
      </c>
      <c r="AF1029" s="5">
        <v>1</v>
      </c>
      <c r="AG1029" s="5">
        <v>0</v>
      </c>
      <c r="AH1029" s="32">
        <v>1</v>
      </c>
      <c r="AI1029" s="32">
        <v>0</v>
      </c>
      <c r="AJ1029" s="32">
        <v>1</v>
      </c>
      <c r="AK1029" s="16"/>
      <c r="AL1029" s="34">
        <f t="shared" si="720"/>
        <v>-2.0433516592523095</v>
      </c>
      <c r="AM1029" s="34">
        <f t="shared" si="721"/>
        <v>-2.1010211551431381</v>
      </c>
      <c r="AN1029" s="34">
        <f t="shared" si="722"/>
        <v>-1.2600460076392814</v>
      </c>
      <c r="AO1029" s="34">
        <f t="shared" si="723"/>
        <v>-0.62238413731170672</v>
      </c>
      <c r="AP1029" s="34">
        <f t="shared" si="724"/>
        <v>-1.3186036549909632</v>
      </c>
      <c r="AQ1029" s="34">
        <f t="shared" si="725"/>
        <v>-0.37518616115378878</v>
      </c>
      <c r="AR1029" s="34">
        <f t="shared" si="726"/>
        <v>-0.56181782494005883</v>
      </c>
      <c r="AS1029" s="34">
        <f t="shared" si="727"/>
        <v>-0.92821991884552235</v>
      </c>
      <c r="AT1029" s="34">
        <f t="shared" si="728"/>
        <v>-0.14583604034863779</v>
      </c>
      <c r="AU1029" s="34">
        <f t="shared" si="729"/>
        <v>-0.37961289771899326</v>
      </c>
      <c r="AV1029" s="34">
        <f t="shared" si="730"/>
        <v>-0.59593375507986701</v>
      </c>
      <c r="AW1029" s="34">
        <f t="shared" si="731"/>
        <v>-0.37090309428935786</v>
      </c>
      <c r="AX1029" s="34">
        <f t="shared" si="732"/>
        <v>-0.17952844615143418</v>
      </c>
      <c r="AY1029" s="34">
        <f t="shared" si="733"/>
        <v>-0.20407291008558562</v>
      </c>
      <c r="AZ1029" s="34">
        <f t="shared" si="734"/>
        <v>-1.376921052920794</v>
      </c>
      <c r="BA1029" s="34">
        <f t="shared" si="735"/>
        <v>1.035665343881363</v>
      </c>
      <c r="BB1029" s="34">
        <f t="shared" si="736"/>
        <v>1.3512450967819227</v>
      </c>
      <c r="BC1029" s="34">
        <f t="shared" si="737"/>
        <v>0.72936646086000201</v>
      </c>
      <c r="BD1029" s="34">
        <f t="shared" si="738"/>
        <v>0.57122680767447298</v>
      </c>
      <c r="BE1029" s="34">
        <f t="shared" si="739"/>
        <v>0.10855591470651543</v>
      </c>
      <c r="BF1029" s="34">
        <f t="shared" si="740"/>
        <v>-0.30038078082730524</v>
      </c>
      <c r="BG1029" s="34">
        <f t="shared" si="741"/>
        <v>-0.22114717484251634</v>
      </c>
      <c r="BH1029" s="34">
        <f t="shared" si="742"/>
        <v>-7.695777242052422E-2</v>
      </c>
      <c r="BI1029" s="19">
        <f t="shared" si="749"/>
        <v>-0.19985560830390239</v>
      </c>
      <c r="BJ1029" s="19">
        <f t="shared" si="750"/>
        <v>-0.4371979611004248</v>
      </c>
      <c r="BK1029" s="19">
        <f t="shared" si="751"/>
        <v>-0.74740170574594333</v>
      </c>
      <c r="BL1029" s="19">
        <f t="shared" si="752"/>
        <v>-1.0945938498004737</v>
      </c>
      <c r="BM1029" s="19">
        <f t="shared" si="753"/>
        <v>-0.37566324834516118</v>
      </c>
      <c r="BN1029" s="19">
        <f t="shared" si="754"/>
        <v>-0.84357649987522043</v>
      </c>
      <c r="BO1029" s="19">
        <f t="shared" si="755"/>
        <v>-0.79006942817395276</v>
      </c>
      <c r="BP1029" s="19">
        <f t="shared" si="756"/>
        <v>-1.111440052701872</v>
      </c>
      <c r="BQ1029" s="19">
        <f t="shared" si="757"/>
        <v>-0.84926845005506679</v>
      </c>
      <c r="BR1029" s="19">
        <f t="shared" si="758"/>
        <v>-0.82285724806013716</v>
      </c>
      <c r="BS1029" s="19">
        <f t="shared" si="759"/>
        <v>-0.77479411391947306</v>
      </c>
      <c r="BT1029" s="19">
        <f>IF(AND('[1]Ponderación por derecho'!$B$13&lt;&gt;1,'[1]Ponderación por derecho'!$B$13&lt;&gt;0),"Error ponderación",IFERROR(IF(SUM($BI$1126:$BS$1126)=0,0,SUMPRODUCT($BI$1126:$BS$1126,BI1029:BS1029)),""))</f>
        <v>-0.73554725626962747</v>
      </c>
      <c r="BU1029" s="34">
        <f t="shared" si="760"/>
        <v>-0.73798268613979556</v>
      </c>
      <c r="BV1029" s="16">
        <f t="shared" si="761"/>
        <v>0</v>
      </c>
      <c r="BW1029" s="34">
        <f t="shared" si="743"/>
        <v>1.1903507228860328</v>
      </c>
      <c r="BX1029" s="34">
        <f t="shared" si="744"/>
        <v>-4.1817972886335139E-2</v>
      </c>
      <c r="BY1029" s="34">
        <f t="shared" si="762"/>
        <v>0.90733058850519077</v>
      </c>
      <c r="BZ1029" s="34">
        <f t="shared" si="763"/>
        <v>-0.68528777950162956</v>
      </c>
      <c r="CA1029" s="19">
        <f t="shared" si="745"/>
        <v>-0.52180340527311442</v>
      </c>
      <c r="CB1029" s="16"/>
      <c r="CC1029" s="5">
        <f t="shared" si="746"/>
        <v>76364</v>
      </c>
      <c r="CD1029" s="6">
        <f t="shared" si="747"/>
        <v>2.0089401272372618E-3</v>
      </c>
      <c r="CE1029" s="19">
        <f t="shared" si="719"/>
        <v>0.39130512025684377</v>
      </c>
      <c r="CF1029" s="4">
        <f t="shared" si="748"/>
        <v>7.8610855807737575E-4</v>
      </c>
      <c r="CG1029" s="3">
        <f>IF('Ponderación por derecho'!$D$20="Error ponderación","",CF1029/$CF$1127)</f>
        <v>5.2812082098803166E-4</v>
      </c>
      <c r="CH1029" s="39"/>
    </row>
    <row r="1030" spans="1:86" ht="18.95" customHeight="1">
      <c r="A1030" s="7">
        <v>76377</v>
      </c>
      <c r="B1030" s="7" t="s">
        <v>84</v>
      </c>
      <c r="C1030" s="7" t="s">
        <v>103</v>
      </c>
      <c r="D1030" s="5">
        <v>0</v>
      </c>
      <c r="E1030" s="5">
        <v>815</v>
      </c>
      <c r="F1030" s="5">
        <v>51.678100000000001</v>
      </c>
      <c r="G1030" s="5">
        <v>50.075499999999998</v>
      </c>
      <c r="H1030" s="5">
        <v>69.616429999999994</v>
      </c>
      <c r="I1030" s="5">
        <v>13.92328</v>
      </c>
      <c r="J1030" s="5">
        <v>8.7647239999999993</v>
      </c>
      <c r="K1030" s="85">
        <v>8.6219999999999995E-3</v>
      </c>
      <c r="L1030" s="85">
        <v>3.6711000000000001E-3</v>
      </c>
      <c r="M1030" s="85">
        <v>4.9618299999999997E-2</v>
      </c>
      <c r="N1030" s="85">
        <v>6.5620000000000001E-4</v>
      </c>
      <c r="O1030" s="85">
        <v>2.4738E-3</v>
      </c>
      <c r="P1030" s="85">
        <v>4.3587000000000001E-3</v>
      </c>
      <c r="Q1030" s="85">
        <v>0</v>
      </c>
      <c r="R1030" s="85">
        <v>2.0343000000000002E-3</v>
      </c>
      <c r="S1030" s="85">
        <v>0</v>
      </c>
      <c r="T1030" s="5">
        <v>0.98027129999999996</v>
      </c>
      <c r="U1030" s="5">
        <v>0.27496920000000002</v>
      </c>
      <c r="V1030" s="5">
        <v>0.83723800000000004</v>
      </c>
      <c r="W1030" s="5">
        <v>0.77681880000000003</v>
      </c>
      <c r="X1030" s="5">
        <v>0.80147959999999996</v>
      </c>
      <c r="Y1030" s="5">
        <v>0.91122069999999999</v>
      </c>
      <c r="Z1030" s="5">
        <v>0.17460319999999999</v>
      </c>
      <c r="AA1030" s="5">
        <v>1.84049E-3</v>
      </c>
      <c r="AB1030" s="5">
        <v>0</v>
      </c>
      <c r="AC1030" s="5">
        <v>0.52249999999999996</v>
      </c>
      <c r="AD1030" s="40">
        <v>3829.4478527607362</v>
      </c>
      <c r="AE1030" s="19">
        <v>0.75377360000000004</v>
      </c>
      <c r="AF1030" s="5">
        <v>0</v>
      </c>
      <c r="AG1030" s="5">
        <v>0</v>
      </c>
      <c r="AH1030" s="32">
        <v>1</v>
      </c>
      <c r="AI1030" s="32">
        <v>0</v>
      </c>
      <c r="AJ1030" s="32">
        <v>1</v>
      </c>
      <c r="AK1030" s="16"/>
      <c r="AL1030" s="34">
        <f t="shared" si="720"/>
        <v>-1.0852388119473309</v>
      </c>
      <c r="AM1030" s="34">
        <f t="shared" si="721"/>
        <v>-0.61710894365032798</v>
      </c>
      <c r="AN1030" s="34">
        <f t="shared" si="722"/>
        <v>-0.57600835342774492</v>
      </c>
      <c r="AO1030" s="34">
        <f t="shared" si="723"/>
        <v>-0.51565421882353535</v>
      </c>
      <c r="AP1030" s="34">
        <f t="shared" si="724"/>
        <v>-1.2147575002750068</v>
      </c>
      <c r="AQ1030" s="34">
        <f t="shared" si="725"/>
        <v>-0.14900356487520952</v>
      </c>
      <c r="AR1030" s="34">
        <f t="shared" si="726"/>
        <v>-0.48063743187401847</v>
      </c>
      <c r="AS1030" s="34">
        <f t="shared" si="727"/>
        <v>-0.1878942036938441</v>
      </c>
      <c r="AT1030" s="34">
        <f t="shared" si="728"/>
        <v>-0.13569166663455198</v>
      </c>
      <c r="AU1030" s="34">
        <f t="shared" si="729"/>
        <v>-0.36708347020922233</v>
      </c>
      <c r="AV1030" s="34">
        <f t="shared" si="730"/>
        <v>-0.54326597287100109</v>
      </c>
      <c r="AW1030" s="34">
        <f t="shared" si="731"/>
        <v>-0.41165100414070804</v>
      </c>
      <c r="AX1030" s="34">
        <f t="shared" si="732"/>
        <v>-0.13704144579736408</v>
      </c>
      <c r="AY1030" s="34">
        <f t="shared" si="733"/>
        <v>-0.21011422768154267</v>
      </c>
      <c r="AZ1030" s="34">
        <f t="shared" si="734"/>
        <v>0.66501583210699955</v>
      </c>
      <c r="BA1030" s="34">
        <f t="shared" si="735"/>
        <v>0.65988308644876281</v>
      </c>
      <c r="BB1030" s="34">
        <f t="shared" si="736"/>
        <v>0.90377178112119971</v>
      </c>
      <c r="BC1030" s="34">
        <f t="shared" si="737"/>
        <v>1.6135864937788165</v>
      </c>
      <c r="BD1030" s="34">
        <f t="shared" si="738"/>
        <v>-6.6846748453053967E-2</v>
      </c>
      <c r="BE1030" s="34">
        <f t="shared" si="739"/>
        <v>0.75584244177756044</v>
      </c>
      <c r="BF1030" s="34">
        <f t="shared" si="740"/>
        <v>0.73068240405291196</v>
      </c>
      <c r="BG1030" s="34">
        <f t="shared" si="741"/>
        <v>-0.11426642856791211</v>
      </c>
      <c r="BH1030" s="34">
        <f t="shared" si="742"/>
        <v>-0.11506432621005545</v>
      </c>
      <c r="BI1030" s="19">
        <f t="shared" si="749"/>
        <v>-2.1709610618063868E-2</v>
      </c>
      <c r="BJ1030" s="19">
        <f t="shared" si="750"/>
        <v>-6.4658198134382228E-2</v>
      </c>
      <c r="BK1030" s="19">
        <f t="shared" si="751"/>
        <v>0.11348449271254719</v>
      </c>
      <c r="BL1030" s="19">
        <f t="shared" si="752"/>
        <v>-0.61046523929094143</v>
      </c>
      <c r="BM1030" s="19">
        <f t="shared" si="753"/>
        <v>-0.54956257297909439</v>
      </c>
      <c r="BN1030" s="19">
        <f t="shared" si="754"/>
        <v>-0.29088744768025721</v>
      </c>
      <c r="BO1030" s="19">
        <f t="shared" si="755"/>
        <v>-8.7429796952414596E-2</v>
      </c>
      <c r="BP1030" s="19">
        <f t="shared" si="756"/>
        <v>-0.61114012887234748</v>
      </c>
      <c r="BQ1030" s="19">
        <f t="shared" si="757"/>
        <v>-0.18822354519198717</v>
      </c>
      <c r="BR1030" s="19">
        <f t="shared" si="758"/>
        <v>-0.46987315606559515</v>
      </c>
      <c r="BS1030" s="19">
        <f t="shared" si="759"/>
        <v>-0.47013912194630963</v>
      </c>
      <c r="BT1030" s="19">
        <f>IF(AND('[1]Ponderación por derecho'!$B$13&lt;&gt;1,'[1]Ponderación por derecho'!$B$13&lt;&gt;0),"Error ponderación",IFERROR(IF(SUM($BI$1126:$BS$1126)=0,0,SUMPRODUCT($BI$1126:$BS$1126,BI1030:BS1030)),""))</f>
        <v>-0.14391277240716091</v>
      </c>
      <c r="BU1030" s="34">
        <f t="shared" si="760"/>
        <v>-0.14023264696794657</v>
      </c>
      <c r="BV1030" s="16">
        <f t="shared" si="761"/>
        <v>0</v>
      </c>
      <c r="BW1030" s="34">
        <f t="shared" si="743"/>
        <v>0.14668286167707745</v>
      </c>
      <c r="BX1030" s="34">
        <f t="shared" si="744"/>
        <v>-4.9334885015408066E-2</v>
      </c>
      <c r="BY1030" s="34">
        <f t="shared" si="762"/>
        <v>0.3461456464926651</v>
      </c>
      <c r="BZ1030" s="34">
        <f t="shared" si="763"/>
        <v>-0.14783120771811151</v>
      </c>
      <c r="CA1030" s="19">
        <f t="shared" si="745"/>
        <v>-0.11329172526867561</v>
      </c>
      <c r="CB1030" s="16"/>
      <c r="CC1030" s="5">
        <f t="shared" si="746"/>
        <v>76377</v>
      </c>
      <c r="CD1030" s="6">
        <f t="shared" si="747"/>
        <v>1.1918804714991399E-4</v>
      </c>
      <c r="CE1030" s="19">
        <f t="shared" si="719"/>
        <v>1.3261374158739014</v>
      </c>
      <c r="CF1030" s="4">
        <f t="shared" si="748"/>
        <v>1.5805972885044365E-4</v>
      </c>
      <c r="CG1030" s="3">
        <f>IF('Ponderación por derecho'!$D$20="Error ponderación","",CF1030/$CF$1127)</f>
        <v>1.0618715813220502E-4</v>
      </c>
      <c r="CH1030" s="39"/>
    </row>
    <row r="1031" spans="1:86" ht="18.95" customHeight="1">
      <c r="A1031" s="7">
        <v>76400</v>
      </c>
      <c r="B1031" s="7" t="s">
        <v>84</v>
      </c>
      <c r="C1031" s="7" t="s">
        <v>102</v>
      </c>
      <c r="D1031" s="5">
        <v>0</v>
      </c>
      <c r="E1031" s="5">
        <v>2079</v>
      </c>
      <c r="F1031" s="5">
        <v>63.273350000000001</v>
      </c>
      <c r="G1031" s="5">
        <v>46.367609999999999</v>
      </c>
      <c r="H1031" s="5">
        <v>67.550219999999996</v>
      </c>
      <c r="I1031" s="5">
        <v>37.242289999999997</v>
      </c>
      <c r="J1031" s="5">
        <v>8.1194120000000005</v>
      </c>
      <c r="K1031" s="85">
        <v>9.389E-4</v>
      </c>
      <c r="L1031" s="85">
        <v>3.7439800000000002E-2</v>
      </c>
      <c r="M1031" s="85">
        <v>8.7950000000000007E-3</v>
      </c>
      <c r="N1031" s="85">
        <v>0</v>
      </c>
      <c r="O1031" s="85">
        <v>9.3367999999999993E-3</v>
      </c>
      <c r="P1031" s="85">
        <v>2.91708E-2</v>
      </c>
      <c r="Q1031" s="85">
        <v>4.3183100000000002E-2</v>
      </c>
      <c r="R1031" s="85">
        <v>3.3762000000000002E-3</v>
      </c>
      <c r="S1031" s="85">
        <v>1.8676999999999999E-3</v>
      </c>
      <c r="T1031" s="5">
        <v>0.9066379</v>
      </c>
      <c r="U1031" s="5">
        <v>0.2104695</v>
      </c>
      <c r="V1031" s="5">
        <v>0.81705340000000004</v>
      </c>
      <c r="W1031" s="5">
        <v>0.60226659999999999</v>
      </c>
      <c r="X1031" s="5">
        <v>0.82460869999999997</v>
      </c>
      <c r="Y1031" s="5">
        <v>0.9271452</v>
      </c>
      <c r="Z1031" s="5">
        <v>0.22303029999999999</v>
      </c>
      <c r="AA1031" s="5">
        <v>0</v>
      </c>
      <c r="AB1031" s="5">
        <v>0</v>
      </c>
      <c r="AC1031" s="5">
        <v>0.52949999999999997</v>
      </c>
      <c r="AD1031" s="40">
        <v>8655.1226551226555</v>
      </c>
      <c r="AE1031" s="19">
        <v>0.4349056</v>
      </c>
      <c r="AF1031" s="5">
        <v>0</v>
      </c>
      <c r="AG1031" s="5">
        <v>0</v>
      </c>
      <c r="AH1031" s="32">
        <v>1</v>
      </c>
      <c r="AI1031" s="32">
        <v>0</v>
      </c>
      <c r="AJ1031" s="32">
        <v>0</v>
      </c>
      <c r="AK1031" s="16"/>
      <c r="AL1031" s="34">
        <f t="shared" si="720"/>
        <v>-0.377431147524392</v>
      </c>
      <c r="AM1031" s="34">
        <f t="shared" si="721"/>
        <v>-0.9895699032213201</v>
      </c>
      <c r="AN1031" s="34">
        <f t="shared" si="722"/>
        <v>-0.82445712636040847</v>
      </c>
      <c r="AO1031" s="34">
        <f t="shared" si="723"/>
        <v>1.5656952238204709</v>
      </c>
      <c r="AP1031" s="34">
        <f t="shared" si="724"/>
        <v>-1.2634978248887343</v>
      </c>
      <c r="AQ1031" s="34">
        <f t="shared" si="725"/>
        <v>-0.36634332317879176</v>
      </c>
      <c r="AR1031" s="34">
        <f t="shared" si="726"/>
        <v>0.70118544247034942</v>
      </c>
      <c r="AS1031" s="34">
        <f t="shared" si="727"/>
        <v>-0.82306968754575915</v>
      </c>
      <c r="AT1031" s="34">
        <f t="shared" si="728"/>
        <v>-0.15074875333706975</v>
      </c>
      <c r="AU1031" s="34">
        <f t="shared" si="729"/>
        <v>-0.1927333870795431</v>
      </c>
      <c r="AV1031" s="34">
        <f t="shared" si="730"/>
        <v>5.7477960813824489E-2</v>
      </c>
      <c r="AW1031" s="34">
        <f t="shared" si="731"/>
        <v>0.79812628420706855</v>
      </c>
      <c r="AX1031" s="34">
        <f t="shared" si="732"/>
        <v>-9.4187187096878011E-2</v>
      </c>
      <c r="AY1031" s="34">
        <f t="shared" si="733"/>
        <v>-0.13759900355577798</v>
      </c>
      <c r="AZ1031" s="34">
        <f t="shared" si="734"/>
        <v>-0.61417017216055247</v>
      </c>
      <c r="BA1031" s="34">
        <f t="shared" si="735"/>
        <v>4.6783677349965136E-2</v>
      </c>
      <c r="BB1031" s="34">
        <f t="shared" si="736"/>
        <v>0.40866308568932991</v>
      </c>
      <c r="BC1031" s="34">
        <f t="shared" si="737"/>
        <v>-0.3356827258576735</v>
      </c>
      <c r="BD1031" s="34">
        <f t="shared" si="738"/>
        <v>0.21034065340166253</v>
      </c>
      <c r="BE1031" s="34">
        <f t="shared" si="739"/>
        <v>0.99932964701459037</v>
      </c>
      <c r="BF1031" s="34">
        <f t="shared" si="740"/>
        <v>1.2151781027144759</v>
      </c>
      <c r="BG1031" s="34">
        <f t="shared" si="741"/>
        <v>-0.258133953880894</v>
      </c>
      <c r="BH1031" s="34">
        <f t="shared" si="742"/>
        <v>-0.11506432621005545</v>
      </c>
      <c r="BI1031" s="19">
        <f t="shared" si="749"/>
        <v>-0.38133892406307829</v>
      </c>
      <c r="BJ1031" s="19">
        <f t="shared" si="750"/>
        <v>4.0092874979453075E-2</v>
      </c>
      <c r="BK1031" s="19">
        <f t="shared" si="751"/>
        <v>-0.51206118697594161</v>
      </c>
      <c r="BL1031" s="19">
        <f t="shared" si="752"/>
        <v>-0.26408995043073086</v>
      </c>
      <c r="BM1031" s="19">
        <f t="shared" si="753"/>
        <v>-0.4152968528555383</v>
      </c>
      <c r="BN1031" s="19">
        <f t="shared" si="754"/>
        <v>0.22645882010134097</v>
      </c>
      <c r="BO1031" s="19">
        <f t="shared" si="755"/>
        <v>0.58321711195566228</v>
      </c>
      <c r="BP1031" s="19">
        <f t="shared" si="756"/>
        <v>-0.235809167310635</v>
      </c>
      <c r="BQ1031" s="19">
        <f t="shared" si="757"/>
        <v>0.23338265054476862</v>
      </c>
      <c r="BR1031" s="19">
        <f t="shared" si="758"/>
        <v>-0.25772136832035469</v>
      </c>
      <c r="BS1031" s="19">
        <f t="shared" si="759"/>
        <v>-0.21003149243007516</v>
      </c>
      <c r="BT1031" s="19">
        <f>IF(AND('[1]Ponderación por derecho'!$B$13&lt;&gt;1,'[1]Ponderación por derecho'!$B$13&lt;&gt;0),"Error ponderación",IFERROR(IF(SUM($BI$1126:$BS$1126)=0,0,SUMPRODUCT($BI$1126:$BS$1126,BI1031:BS1031)),""))</f>
        <v>0.36756477700412404</v>
      </c>
      <c r="BU1031" s="34">
        <f t="shared" si="760"/>
        <v>0.37653189860101877</v>
      </c>
      <c r="BV1031" s="16">
        <f t="shared" si="761"/>
        <v>0</v>
      </c>
      <c r="BW1031" s="34">
        <f t="shared" si="743"/>
        <v>0.24800983849348091</v>
      </c>
      <c r="BX1031" s="34">
        <f t="shared" si="744"/>
        <v>-4.9063191083082047E-2</v>
      </c>
      <c r="BY1031" s="34">
        <f t="shared" si="762"/>
        <v>-0.97108001116461873</v>
      </c>
      <c r="BZ1031" s="34">
        <f t="shared" si="763"/>
        <v>0.25737778791807325</v>
      </c>
      <c r="CA1031" s="19">
        <f t="shared" si="745"/>
        <v>0.19470080147806965</v>
      </c>
      <c r="CB1031" s="16"/>
      <c r="CC1031" s="5">
        <f t="shared" si="746"/>
        <v>76400</v>
      </c>
      <c r="CD1031" s="6">
        <f t="shared" si="747"/>
        <v>3.0403920248425916E-4</v>
      </c>
      <c r="CE1031" s="19">
        <f t="shared" si="719"/>
        <v>2.0455388078415138</v>
      </c>
      <c r="CF1031" s="4">
        <f t="shared" si="748"/>
        <v>6.2192398778673612E-4</v>
      </c>
      <c r="CG1031" s="3">
        <f>IF('Ponderación por derecho'!$D$20="Error ponderación","",CF1031/$CF$1127)</f>
        <v>4.1781889237459824E-4</v>
      </c>
      <c r="CH1031" s="39"/>
    </row>
    <row r="1032" spans="1:86" ht="18.95" customHeight="1">
      <c r="A1032" s="7">
        <v>76403</v>
      </c>
      <c r="B1032" s="7" t="s">
        <v>84</v>
      </c>
      <c r="C1032" s="7" t="s">
        <v>101</v>
      </c>
      <c r="D1032" s="5">
        <v>0</v>
      </c>
      <c r="E1032" s="5">
        <v>643</v>
      </c>
      <c r="F1032" s="5">
        <v>46.352150000000002</v>
      </c>
      <c r="G1032" s="5">
        <v>49.639139999999998</v>
      </c>
      <c r="H1032" s="5">
        <v>72.732219999999998</v>
      </c>
      <c r="I1032" s="5">
        <v>15.07619</v>
      </c>
      <c r="J1032" s="5">
        <v>6.7772319999999997</v>
      </c>
      <c r="K1032" s="85">
        <v>1.21426E-2</v>
      </c>
      <c r="L1032" s="85">
        <v>4.91353E-2</v>
      </c>
      <c r="M1032" s="85">
        <v>4.7344400000000002E-2</v>
      </c>
      <c r="N1032" s="85">
        <v>0</v>
      </c>
      <c r="O1032" s="85">
        <v>4.0602800000000001E-2</v>
      </c>
      <c r="P1032" s="85">
        <v>7.3833800000000005E-2</v>
      </c>
      <c r="Q1032" s="85">
        <v>3.9932500000000003E-2</v>
      </c>
      <c r="R1032" s="85">
        <v>3.8243999999999999E-3</v>
      </c>
      <c r="S1032" s="85">
        <v>2.0344999999999999E-3</v>
      </c>
      <c r="T1032" s="5">
        <v>0.95950159999999995</v>
      </c>
      <c r="U1032" s="5">
        <v>0.31464180000000003</v>
      </c>
      <c r="V1032" s="5">
        <v>0.81619940000000002</v>
      </c>
      <c r="W1032" s="5">
        <v>0.64330220000000005</v>
      </c>
      <c r="X1032" s="5">
        <v>0.89563859999999995</v>
      </c>
      <c r="Y1032" s="5">
        <v>0.93146419999999996</v>
      </c>
      <c r="Z1032" s="5">
        <v>0.24793390000000001</v>
      </c>
      <c r="AA1032" s="5">
        <v>0</v>
      </c>
      <c r="AB1032" s="5">
        <v>3.11042E-3</v>
      </c>
      <c r="AC1032" s="5">
        <v>0.50460000000000005</v>
      </c>
      <c r="AD1032" s="40">
        <v>10000</v>
      </c>
      <c r="AE1032" s="19">
        <v>0.84811320000000001</v>
      </c>
      <c r="AF1032" s="5">
        <v>0</v>
      </c>
      <c r="AG1032" s="5">
        <v>0</v>
      </c>
      <c r="AH1032" s="32">
        <v>0</v>
      </c>
      <c r="AI1032" s="32">
        <v>0</v>
      </c>
      <c r="AJ1032" s="32">
        <v>1</v>
      </c>
      <c r="AK1032" s="16"/>
      <c r="AL1032" s="34">
        <f t="shared" si="720"/>
        <v>-1.4103502351881709</v>
      </c>
      <c r="AM1032" s="34">
        <f t="shared" si="721"/>
        <v>-0.66094170684405762</v>
      </c>
      <c r="AN1032" s="34">
        <f t="shared" si="722"/>
        <v>-0.20135417877179745</v>
      </c>
      <c r="AO1032" s="34">
        <f t="shared" si="723"/>
        <v>-0.41275068278496846</v>
      </c>
      <c r="AP1032" s="34">
        <f t="shared" si="724"/>
        <v>-1.3648724915461852</v>
      </c>
      <c r="AQ1032" s="34">
        <f t="shared" si="725"/>
        <v>-4.9412728743492958E-2</v>
      </c>
      <c r="AR1032" s="34">
        <f t="shared" si="726"/>
        <v>1.1104996721236837</v>
      </c>
      <c r="AS1032" s="34">
        <f t="shared" si="727"/>
        <v>-0.22327413458455764</v>
      </c>
      <c r="AT1032" s="34">
        <f t="shared" si="728"/>
        <v>-0.15074875333706975</v>
      </c>
      <c r="AU1032" s="34">
        <f t="shared" si="729"/>
        <v>0.60155915249973013</v>
      </c>
      <c r="AV1032" s="34">
        <f t="shared" si="730"/>
        <v>1.1388465797604421</v>
      </c>
      <c r="AW1032" s="34">
        <f t="shared" si="731"/>
        <v>0.70706051881497578</v>
      </c>
      <c r="AX1032" s="34">
        <f t="shared" si="732"/>
        <v>-7.9873692239170402E-2</v>
      </c>
      <c r="AY1032" s="34">
        <f t="shared" si="733"/>
        <v>-0.13112283533594743</v>
      </c>
      <c r="AZ1032" s="34">
        <f t="shared" si="734"/>
        <v>0.30419710646298759</v>
      </c>
      <c r="BA1032" s="34">
        <f t="shared" si="735"/>
        <v>1.0369894546553273</v>
      </c>
      <c r="BB1032" s="34">
        <f t="shared" si="736"/>
        <v>0.38771529252529263</v>
      </c>
      <c r="BC1032" s="34">
        <f t="shared" si="737"/>
        <v>0.12257235193175135</v>
      </c>
      <c r="BD1032" s="34">
        <f t="shared" si="738"/>
        <v>1.0615883645101929</v>
      </c>
      <c r="BE1032" s="34">
        <f t="shared" si="739"/>
        <v>1.065367591026567</v>
      </c>
      <c r="BF1032" s="34">
        <f t="shared" si="740"/>
        <v>1.4643296538333357</v>
      </c>
      <c r="BG1032" s="34">
        <f t="shared" si="741"/>
        <v>-0.258133953880894</v>
      </c>
      <c r="BH1032" s="34">
        <f t="shared" si="742"/>
        <v>-3.7530580960412778E-2</v>
      </c>
      <c r="BI1032" s="19">
        <f t="shared" si="749"/>
        <v>0.26207418238001229</v>
      </c>
      <c r="BJ1032" s="19">
        <f t="shared" si="750"/>
        <v>0.27909108593497289</v>
      </c>
      <c r="BK1032" s="19">
        <f t="shared" si="751"/>
        <v>-0.50368400594699236</v>
      </c>
      <c r="BL1032" s="19">
        <f t="shared" si="752"/>
        <v>-0.78054949426262032</v>
      </c>
      <c r="BM1032" s="19">
        <f t="shared" si="753"/>
        <v>9.9425008487912622E-2</v>
      </c>
      <c r="BN1032" s="19">
        <f t="shared" si="754"/>
        <v>0.26462131186627941</v>
      </c>
      <c r="BO1032" s="19">
        <f t="shared" si="755"/>
        <v>0.19950231416433165</v>
      </c>
      <c r="BP1032" s="19">
        <f t="shared" si="756"/>
        <v>-0.74511196371367072</v>
      </c>
      <c r="BQ1032" s="19">
        <f t="shared" si="757"/>
        <v>-2.571447223026091E-2</v>
      </c>
      <c r="BR1032" s="19">
        <f t="shared" si="758"/>
        <v>-0.5998690081350041</v>
      </c>
      <c r="BS1032" s="19">
        <f t="shared" si="759"/>
        <v>-0.52633455049484368</v>
      </c>
      <c r="BT1032" s="19">
        <f>IF(AND('[1]Ponderación por derecho'!$B$13&lt;&gt;1,'[1]Ponderación por derecho'!$B$13&lt;&gt;0),"Error ponderación",IFERROR(IF(SUM($BI$1126:$BS$1126)=0,0,SUMPRODUCT($BI$1126:$BS$1126,BI1032:BS1032)),""))</f>
        <v>0.2349557678290442</v>
      </c>
      <c r="BU1032" s="34">
        <f t="shared" si="760"/>
        <v>0.24255214828042937</v>
      </c>
      <c r="BV1032" s="16">
        <f t="shared" si="761"/>
        <v>0</v>
      </c>
      <c r="BW1032" s="34">
        <f t="shared" si="743"/>
        <v>-0.11242469332486706</v>
      </c>
      <c r="BX1032" s="34">
        <f t="shared" si="744"/>
        <v>-4.8987472136138695E-2</v>
      </c>
      <c r="BY1032" s="34">
        <f t="shared" si="762"/>
        <v>0.73585719375712888</v>
      </c>
      <c r="BZ1032" s="34">
        <f t="shared" si="763"/>
        <v>-0.1914816760987077</v>
      </c>
      <c r="CA1032" s="19">
        <f t="shared" si="745"/>
        <v>-0.14646971044423024</v>
      </c>
      <c r="CB1032" s="16"/>
      <c r="CC1032" s="5">
        <f t="shared" si="746"/>
        <v>76403</v>
      </c>
      <c r="CD1032" s="6">
        <f t="shared" si="747"/>
        <v>9.4034250696189815E-5</v>
      </c>
      <c r="CE1032" s="19">
        <f t="shared" si="719"/>
        <v>1.3750070025670007</v>
      </c>
      <c r="CF1032" s="4">
        <f t="shared" si="748"/>
        <v>1.2929775318840184E-4</v>
      </c>
      <c r="CG1032" s="3">
        <f>IF('Ponderación por derecho'!$D$20="Error ponderación","",CF1032/$CF$1127)</f>
        <v>8.6864383887098556E-5</v>
      </c>
      <c r="CH1032" s="39"/>
    </row>
    <row r="1033" spans="1:86" ht="18.95" customHeight="1">
      <c r="A1033" s="7">
        <v>76497</v>
      </c>
      <c r="B1033" s="7" t="s">
        <v>84</v>
      </c>
      <c r="C1033" s="7" t="s">
        <v>100</v>
      </c>
      <c r="D1033" s="5">
        <v>0</v>
      </c>
      <c r="E1033" s="5">
        <v>1057</v>
      </c>
      <c r="F1033" s="5">
        <v>64.381450000000001</v>
      </c>
      <c r="G1033" s="5">
        <v>55.336599999999997</v>
      </c>
      <c r="H1033" s="5">
        <v>70.609700000000004</v>
      </c>
      <c r="I1033" s="5">
        <v>22.816050000000001</v>
      </c>
      <c r="J1033" s="5">
        <v>11.60319</v>
      </c>
      <c r="K1033" s="85"/>
      <c r="L1033" s="85">
        <v>0</v>
      </c>
      <c r="M1033" s="85"/>
      <c r="N1033" s="85"/>
      <c r="O1033" s="85">
        <v>0</v>
      </c>
      <c r="P1033" s="85">
        <v>0</v>
      </c>
      <c r="Q1033" s="85">
        <v>0</v>
      </c>
      <c r="R1033" s="85">
        <v>0</v>
      </c>
      <c r="S1033" s="85">
        <v>0</v>
      </c>
      <c r="T1033" s="5">
        <v>0.89467969999999997</v>
      </c>
      <c r="U1033" s="5">
        <v>0.26058629999999999</v>
      </c>
      <c r="V1033" s="5">
        <v>0.80021719999999996</v>
      </c>
      <c r="W1033" s="5">
        <v>0.59391959999999999</v>
      </c>
      <c r="X1033" s="5">
        <v>0.91313789999999995</v>
      </c>
      <c r="Y1033" s="5">
        <v>0.88925080000000001</v>
      </c>
      <c r="Z1033" s="5">
        <v>0.19856460000000001</v>
      </c>
      <c r="AA1033" s="5">
        <v>0</v>
      </c>
      <c r="AB1033" s="5">
        <v>0</v>
      </c>
      <c r="AC1033" s="5">
        <v>0.5262</v>
      </c>
      <c r="AD1033" s="40">
        <v>0</v>
      </c>
      <c r="AE1033" s="19">
        <v>0.84811320000000001</v>
      </c>
      <c r="AF1033" s="5">
        <v>1</v>
      </c>
      <c r="AG1033" s="5">
        <v>0</v>
      </c>
      <c r="AH1033" s="32">
        <v>0</v>
      </c>
      <c r="AI1033" s="32">
        <v>0</v>
      </c>
      <c r="AJ1033" s="32">
        <v>1</v>
      </c>
      <c r="AK1033" s="16"/>
      <c r="AL1033" s="34">
        <f t="shared" si="720"/>
        <v>-0.30978951211790584</v>
      </c>
      <c r="AM1033" s="34">
        <f t="shared" si="721"/>
        <v>-8.8626611542593797E-2</v>
      </c>
      <c r="AN1033" s="34">
        <f t="shared" si="722"/>
        <v>-0.45657387547495731</v>
      </c>
      <c r="AO1033" s="34">
        <f t="shared" si="723"/>
        <v>0.27807424062055525</v>
      </c>
      <c r="AP1033" s="34">
        <f t="shared" si="724"/>
        <v>-1.0003685624510885</v>
      </c>
      <c r="AQ1033" s="34" t="str">
        <f t="shared" si="725"/>
        <v/>
      </c>
      <c r="AR1033" s="34">
        <f t="shared" si="726"/>
        <v>-0.60911705809610017</v>
      </c>
      <c r="AS1033" s="34" t="str">
        <f t="shared" si="727"/>
        <v/>
      </c>
      <c r="AT1033" s="34" t="str">
        <f t="shared" si="728"/>
        <v/>
      </c>
      <c r="AU1033" s="34">
        <f t="shared" si="729"/>
        <v>-0.42992876172112682</v>
      </c>
      <c r="AV1033" s="34">
        <f t="shared" si="730"/>
        <v>-0.64879765232385067</v>
      </c>
      <c r="AW1033" s="34">
        <f t="shared" si="731"/>
        <v>-0.41165100414070804</v>
      </c>
      <c r="AX1033" s="34">
        <f t="shared" si="732"/>
        <v>-0.20200785050292994</v>
      </c>
      <c r="AY1033" s="34">
        <f t="shared" si="733"/>
        <v>-0.21011422768154267</v>
      </c>
      <c r="AZ1033" s="34">
        <f t="shared" si="734"/>
        <v>-0.82191233911511785</v>
      </c>
      <c r="BA1033" s="34">
        <f t="shared" si="735"/>
        <v>0.52316698558120667</v>
      </c>
      <c r="BB1033" s="34">
        <f t="shared" si="736"/>
        <v>-4.3125996366159365E-3</v>
      </c>
      <c r="BC1033" s="34">
        <f t="shared" si="737"/>
        <v>-0.42889581727849641</v>
      </c>
      <c r="BD1033" s="34">
        <f t="shared" si="738"/>
        <v>1.2713062308031415</v>
      </c>
      <c r="BE1033" s="34">
        <f t="shared" si="739"/>
        <v>0.41992046304434943</v>
      </c>
      <c r="BF1033" s="34">
        <f t="shared" si="740"/>
        <v>0.97040758342374367</v>
      </c>
      <c r="BG1033" s="34">
        <f t="shared" si="741"/>
        <v>-0.258133953880894</v>
      </c>
      <c r="BH1033" s="34">
        <f t="shared" si="742"/>
        <v>-0.11506432621005545</v>
      </c>
      <c r="BI1033" s="19">
        <f t="shared" si="749"/>
        <v>3.3296555053124677E-2</v>
      </c>
      <c r="BJ1033" s="19">
        <f t="shared" si="750"/>
        <v>-0.23401875642510328</v>
      </c>
      <c r="BK1033" s="19">
        <f t="shared" si="751"/>
        <v>-0.3693426646982011</v>
      </c>
      <c r="BL1033" s="19">
        <f t="shared" si="752"/>
        <v>-0.30978951211790584</v>
      </c>
      <c r="BM1033" s="19">
        <f t="shared" si="753"/>
        <v>-5.2997031123024597E-2</v>
      </c>
      <c r="BN1033" s="19">
        <f t="shared" si="754"/>
        <v>-0.17955556713246903</v>
      </c>
      <c r="BO1033" s="19">
        <f t="shared" si="755"/>
        <v>-0.3184963675450902</v>
      </c>
      <c r="BP1033" s="19">
        <f t="shared" si="756"/>
        <v>-0.25589868131041787</v>
      </c>
      <c r="BQ1033" s="19">
        <f t="shared" si="757"/>
        <v>0.15016794787476506</v>
      </c>
      <c r="BR1033" s="19">
        <f t="shared" si="758"/>
        <v>-0.25934589789344747</v>
      </c>
      <c r="BS1033" s="19">
        <f t="shared" si="759"/>
        <v>-0.21165602200316799</v>
      </c>
      <c r="BT1033" s="19">
        <f>IF(AND('[1]Ponderación por derecho'!$B$13&lt;&gt;1,'[1]Ponderación por derecho'!$B$13&lt;&gt;0),"Error ponderación",IFERROR(IF(SUM($BI$1126:$BS$1126)=0,0,SUMPRODUCT($BI$1126:$BS$1126,BI1033:BS1033)),""))</f>
        <v>-0.25991860519730647</v>
      </c>
      <c r="BU1033" s="34">
        <f t="shared" si="760"/>
        <v>-0.25743759864989091</v>
      </c>
      <c r="BV1033" s="16">
        <f t="shared" si="761"/>
        <v>0</v>
      </c>
      <c r="BW1033" s="34">
        <f t="shared" si="743"/>
        <v>0.20024140656574832</v>
      </c>
      <c r="BX1033" s="34">
        <f t="shared" si="744"/>
        <v>-4.9550489627895586E-2</v>
      </c>
      <c r="BY1033" s="34">
        <f t="shared" si="762"/>
        <v>0.73585719375712888</v>
      </c>
      <c r="BZ1033" s="34">
        <f t="shared" si="763"/>
        <v>-0.29551603689832723</v>
      </c>
      <c r="CA1033" s="19">
        <f t="shared" si="745"/>
        <v>-0.22554447432219205</v>
      </c>
      <c r="CB1033" s="16"/>
      <c r="CC1033" s="5">
        <f t="shared" si="746"/>
        <v>76497</v>
      </c>
      <c r="CD1033" s="6">
        <f t="shared" si="747"/>
        <v>1.5457885378829337E-4</v>
      </c>
      <c r="CE1033" s="19">
        <f t="shared" ref="CE1033:CE1096" si="764">(1+Necesidad*BU1033)*(1+CTerritorial*CA1033)*(1+PlanesRR*AF1033)*(1+SRC*AG1033)*(1+ZMRT*AH1033)*(1+Priorizado*AI1033)*(1+Afro*AJ1033)</f>
        <v>1.0348675671846301</v>
      </c>
      <c r="CF1033" s="4">
        <f t="shared" si="748"/>
        <v>1.5996864235807981E-4</v>
      </c>
      <c r="CG1033" s="3">
        <f>IF('Ponderación por derecho'!$D$20="Error ponderación","",CF1033/$CF$1127)</f>
        <v>1.0746959801724279E-4</v>
      </c>
      <c r="CH1033" s="39"/>
    </row>
    <row r="1034" spans="1:86" ht="18.95" customHeight="1">
      <c r="A1034" s="7">
        <v>76520</v>
      </c>
      <c r="B1034" s="7" t="s">
        <v>84</v>
      </c>
      <c r="C1034" s="7" t="s">
        <v>99</v>
      </c>
      <c r="D1034" s="5">
        <v>0</v>
      </c>
      <c r="E1034" s="5">
        <v>12517</v>
      </c>
      <c r="F1034" s="5">
        <v>29.82264</v>
      </c>
      <c r="G1034" s="5">
        <v>35.062930000000001</v>
      </c>
      <c r="H1034" s="5">
        <v>58.637810000000002</v>
      </c>
      <c r="I1034" s="5">
        <v>10.37959</v>
      </c>
      <c r="J1034" s="5">
        <v>3.7924639999999998</v>
      </c>
      <c r="K1034" s="85">
        <v>0</v>
      </c>
      <c r="L1034" s="85">
        <v>0</v>
      </c>
      <c r="M1034" s="85"/>
      <c r="N1034" s="85"/>
      <c r="O1034" s="85">
        <v>1.0943999999999999E-3</v>
      </c>
      <c r="P1034" s="85">
        <v>3.9747000000000003E-3</v>
      </c>
      <c r="Q1034" s="85">
        <v>0</v>
      </c>
      <c r="R1034" s="85">
        <v>3.179E-3</v>
      </c>
      <c r="S1034" s="85">
        <v>8.8700000000000001E-5</v>
      </c>
      <c r="T1034" s="5">
        <v>0.92246410000000001</v>
      </c>
      <c r="U1034" s="5">
        <v>0.3699384</v>
      </c>
      <c r="V1034" s="5">
        <v>0.83129359999999997</v>
      </c>
      <c r="W1034" s="5">
        <v>0.63433269999999997</v>
      </c>
      <c r="X1034" s="5">
        <v>0.84041069999999995</v>
      </c>
      <c r="Y1034" s="5">
        <v>0.90924020000000005</v>
      </c>
      <c r="Z1034" s="5">
        <v>0.16067149999999999</v>
      </c>
      <c r="AA1034" s="5">
        <v>1.8374999999999999E-3</v>
      </c>
      <c r="AB1034" s="5">
        <v>4.7935000000000002E-4</v>
      </c>
      <c r="AC1034" s="5">
        <v>0.59740000000000004</v>
      </c>
      <c r="AD1034" s="40">
        <v>288526.7236558281</v>
      </c>
      <c r="AE1034" s="19">
        <v>0.84811320000000001</v>
      </c>
      <c r="AF1034" s="5">
        <v>1</v>
      </c>
      <c r="AG1034" s="5">
        <v>1</v>
      </c>
      <c r="AH1034" s="32">
        <v>1</v>
      </c>
      <c r="AI1034" s="32">
        <v>0</v>
      </c>
      <c r="AJ1034" s="32">
        <v>1</v>
      </c>
      <c r="AK1034" s="16"/>
      <c r="AL1034" s="34">
        <f t="shared" si="720"/>
        <v>-2.4193594300874284</v>
      </c>
      <c r="AM1034" s="34">
        <f t="shared" si="721"/>
        <v>-2.1251354028566931</v>
      </c>
      <c r="AN1034" s="34">
        <f t="shared" si="722"/>
        <v>-1.8961184426703672</v>
      </c>
      <c r="AO1034" s="34">
        <f t="shared" si="723"/>
        <v>-0.83194797256364439</v>
      </c>
      <c r="AP1034" s="34">
        <f t="shared" si="724"/>
        <v>-1.5903115988565497</v>
      </c>
      <c r="AQ1034" s="34">
        <f t="shared" si="725"/>
        <v>-0.3929029539360685</v>
      </c>
      <c r="AR1034" s="34">
        <f t="shared" si="726"/>
        <v>-0.60911705809610017</v>
      </c>
      <c r="AS1034" s="34" t="str">
        <f t="shared" si="727"/>
        <v/>
      </c>
      <c r="AT1034" s="34" t="str">
        <f t="shared" si="728"/>
        <v/>
      </c>
      <c r="AU1034" s="34">
        <f t="shared" si="729"/>
        <v>-0.40212623644397094</v>
      </c>
      <c r="AV1034" s="34">
        <f t="shared" si="730"/>
        <v>-0.55256327823954998</v>
      </c>
      <c r="AW1034" s="34">
        <f t="shared" si="731"/>
        <v>-0.41165100414070804</v>
      </c>
      <c r="AX1034" s="34">
        <f t="shared" si="732"/>
        <v>-0.1004848693502023</v>
      </c>
      <c r="AY1034" s="34">
        <f t="shared" si="733"/>
        <v>-0.20667036604425867</v>
      </c>
      <c r="AZ1034" s="34">
        <f t="shared" si="734"/>
        <v>-0.33923171297302135</v>
      </c>
      <c r="BA1034" s="34">
        <f t="shared" si="735"/>
        <v>1.5626091518814005</v>
      </c>
      <c r="BB1034" s="34">
        <f t="shared" si="736"/>
        <v>0.75796140444168947</v>
      </c>
      <c r="BC1034" s="34">
        <f t="shared" si="737"/>
        <v>2.2407643234126022E-2</v>
      </c>
      <c r="BD1034" s="34">
        <f t="shared" si="738"/>
        <v>0.39971746979781381</v>
      </c>
      <c r="BE1034" s="34">
        <f t="shared" si="739"/>
        <v>0.72556039775910308</v>
      </c>
      <c r="BF1034" s="34">
        <f t="shared" si="740"/>
        <v>0.59130076185167946</v>
      </c>
      <c r="BG1034" s="34">
        <f t="shared" si="741"/>
        <v>-0.11450015105523115</v>
      </c>
      <c r="BH1034" s="34">
        <f t="shared" si="742"/>
        <v>-0.10311552161600827</v>
      </c>
      <c r="BI1034" s="19">
        <f t="shared" si="749"/>
        <v>-0.24213741490834506</v>
      </c>
      <c r="BJ1034" s="19">
        <f t="shared" si="750"/>
        <v>-0.65876368550370135</v>
      </c>
      <c r="BK1034" s="19">
        <f t="shared" si="751"/>
        <v>-1.1984758934266513</v>
      </c>
      <c r="BL1034" s="19">
        <f t="shared" si="752"/>
        <v>-2.4193594300874284</v>
      </c>
      <c r="BM1034" s="19">
        <f t="shared" si="753"/>
        <v>-0.53090678850090223</v>
      </c>
      <c r="BN1034" s="19">
        <f t="shared" si="754"/>
        <v>-0.7487874368559585</v>
      </c>
      <c r="BO1034" s="19">
        <f t="shared" si="755"/>
        <v>-0.52761022989245798</v>
      </c>
      <c r="BP1034" s="19">
        <f t="shared" si="756"/>
        <v>-1.2599221497188153</v>
      </c>
      <c r="BQ1034" s="19">
        <f t="shared" si="757"/>
        <v>-0.67824301142666921</v>
      </c>
      <c r="BR1034" s="19">
        <f t="shared" si="758"/>
        <v>-0.91350998239563941</v>
      </c>
      <c r="BS1034" s="19">
        <f t="shared" si="759"/>
        <v>-0.90971510591589855</v>
      </c>
      <c r="BT1034" s="19">
        <f>IF(AND('[1]Ponderación por derecho'!$B$13&lt;&gt;1,'[1]Ponderación por derecho'!$B$13&lt;&gt;0),"Error ponderación",IFERROR(IF(SUM($BI$1126:$BS$1126)=0,0,SUMPRODUCT($BI$1126:$BS$1126,BI1034:BS1034)),""))</f>
        <v>-0.6201940831037569</v>
      </c>
      <c r="BU1034" s="34">
        <f t="shared" si="760"/>
        <v>-0.62143714043674092</v>
      </c>
      <c r="BV1034" s="16">
        <f t="shared" si="761"/>
        <v>0</v>
      </c>
      <c r="BW1034" s="34">
        <f t="shared" si="743"/>
        <v>1.2308815136125946</v>
      </c>
      <c r="BX1034" s="34">
        <f t="shared" si="744"/>
        <v>-3.3305930402141727E-2</v>
      </c>
      <c r="BY1034" s="34">
        <f t="shared" si="762"/>
        <v>0.73585719375712888</v>
      </c>
      <c r="BZ1034" s="34">
        <f t="shared" si="763"/>
        <v>-0.64447759232252722</v>
      </c>
      <c r="CA1034" s="19">
        <f t="shared" si="745"/>
        <v>-0.49078426995859498</v>
      </c>
      <c r="CB1034" s="16"/>
      <c r="CC1034" s="5">
        <f t="shared" si="746"/>
        <v>76520</v>
      </c>
      <c r="CD1034" s="6">
        <f t="shared" si="747"/>
        <v>1.8305236640189858E-3</v>
      </c>
      <c r="CE1034" s="19">
        <f t="shared" si="764"/>
        <v>0.70272599710666961</v>
      </c>
      <c r="CF1034" s="4">
        <f t="shared" si="748"/>
        <v>1.2863565670250959E-3</v>
      </c>
      <c r="CG1034" s="3">
        <f>IF('Ponderación por derecho'!$D$20="Error ponderación","",CF1034/$CF$1127)</f>
        <v>8.6419576441473095E-4</v>
      </c>
      <c r="CH1034" s="39"/>
    </row>
    <row r="1035" spans="1:86" ht="18.95" customHeight="1">
      <c r="A1035" s="7">
        <v>76563</v>
      </c>
      <c r="B1035" s="7" t="s">
        <v>84</v>
      </c>
      <c r="C1035" s="7" t="s">
        <v>98</v>
      </c>
      <c r="D1035" s="5">
        <v>0</v>
      </c>
      <c r="E1035" s="5">
        <v>5629</v>
      </c>
      <c r="F1035" s="5">
        <v>47.972830000000002</v>
      </c>
      <c r="G1035" s="5">
        <v>50.342959999999998</v>
      </c>
      <c r="H1035" s="5">
        <v>65.349419999999995</v>
      </c>
      <c r="I1035" s="5">
        <v>13.318820000000001</v>
      </c>
      <c r="J1035" s="5">
        <v>8.3099480000000003</v>
      </c>
      <c r="K1035" s="85">
        <v>8.7384000000000003E-3</v>
      </c>
      <c r="L1035" s="85">
        <v>6.2334000000000001E-3</v>
      </c>
      <c r="M1035" s="85">
        <v>4.2144800000000003E-2</v>
      </c>
      <c r="N1035" s="85">
        <v>2.6130000000000001E-4</v>
      </c>
      <c r="O1035" s="85">
        <v>3.1253000000000001E-3</v>
      </c>
      <c r="P1035" s="85">
        <v>1.0148300000000001E-2</v>
      </c>
      <c r="Q1035" s="85">
        <v>2.0839199999999999E-2</v>
      </c>
      <c r="R1035" s="85">
        <v>4.3689999999999999E-4</v>
      </c>
      <c r="S1035" s="85">
        <v>5.509E-4</v>
      </c>
      <c r="T1035" s="5">
        <v>0.92916330000000003</v>
      </c>
      <c r="U1035" s="5">
        <v>0.26580019999999999</v>
      </c>
      <c r="V1035" s="5">
        <v>0.797238</v>
      </c>
      <c r="W1035" s="5">
        <v>0.69926889999999997</v>
      </c>
      <c r="X1035" s="5">
        <v>0.86628760000000005</v>
      </c>
      <c r="Y1035" s="5">
        <v>0.90089359999999996</v>
      </c>
      <c r="Z1035" s="5">
        <v>5.8312700000000002E-2</v>
      </c>
      <c r="AA1035" s="5">
        <v>6.5731000000000001E-3</v>
      </c>
      <c r="AB1035" s="5">
        <v>1.2435600000000001E-3</v>
      </c>
      <c r="AC1035" s="5">
        <v>0.58260000000000001</v>
      </c>
      <c r="AD1035" s="40">
        <v>4920.056848463315</v>
      </c>
      <c r="AE1035" s="19">
        <v>0.84811320000000001</v>
      </c>
      <c r="AF1035" s="5">
        <v>1</v>
      </c>
      <c r="AG1035" s="5">
        <v>1</v>
      </c>
      <c r="AH1035" s="32">
        <v>0</v>
      </c>
      <c r="AI1035" s="32">
        <v>0</v>
      </c>
      <c r="AJ1035" s="32">
        <v>1</v>
      </c>
      <c r="AK1035" s="16"/>
      <c r="AL1035" s="34">
        <f t="shared" si="720"/>
        <v>-1.3114192310634674</v>
      </c>
      <c r="AM1035" s="34">
        <f t="shared" si="721"/>
        <v>-0.59024234074494042</v>
      </c>
      <c r="AN1035" s="34">
        <f t="shared" si="722"/>
        <v>-1.0890895013223951</v>
      </c>
      <c r="AO1035" s="34">
        <f t="shared" si="723"/>
        <v>-0.56960558657459326</v>
      </c>
      <c r="AP1035" s="34">
        <f t="shared" si="724"/>
        <v>-1.2491066676026448</v>
      </c>
      <c r="AQ1035" s="34">
        <f t="shared" si="725"/>
        <v>-0.14571083825879985</v>
      </c>
      <c r="AR1035" s="34">
        <f t="shared" si="726"/>
        <v>-0.3909631254620875</v>
      </c>
      <c r="AS1035" s="34">
        <f t="shared" si="727"/>
        <v>-0.30417544451874762</v>
      </c>
      <c r="AT1035" s="34">
        <f t="shared" si="728"/>
        <v>-0.14475299479490594</v>
      </c>
      <c r="AU1035" s="34">
        <f t="shared" si="729"/>
        <v>-0.35053253342370783</v>
      </c>
      <c r="AV1035" s="34">
        <f t="shared" si="730"/>
        <v>-0.40308972505394136</v>
      </c>
      <c r="AW1035" s="34">
        <f t="shared" si="731"/>
        <v>0.17216050701381727</v>
      </c>
      <c r="AX1035" s="34">
        <f t="shared" si="732"/>
        <v>-0.18805522688996149</v>
      </c>
      <c r="AY1035" s="34">
        <f t="shared" si="733"/>
        <v>-0.18872501261976413</v>
      </c>
      <c r="AZ1035" s="34">
        <f t="shared" si="734"/>
        <v>-0.22285079236105432</v>
      </c>
      <c r="BA1035" s="34">
        <f t="shared" si="735"/>
        <v>0.5727275108100095</v>
      </c>
      <c r="BB1035" s="34">
        <f t="shared" si="736"/>
        <v>-7.7389491199025232E-2</v>
      </c>
      <c r="BC1035" s="34">
        <f t="shared" si="737"/>
        <v>0.74756685578005211</v>
      </c>
      <c r="BD1035" s="34">
        <f t="shared" si="738"/>
        <v>0.70983548904864224</v>
      </c>
      <c r="BE1035" s="34">
        <f t="shared" si="739"/>
        <v>0.59794004501764086</v>
      </c>
      <c r="BF1035" s="34">
        <f t="shared" si="740"/>
        <v>-0.43276217646507448</v>
      </c>
      <c r="BG1035" s="34">
        <f t="shared" si="741"/>
        <v>0.25567249474678738</v>
      </c>
      <c r="BH1035" s="34">
        <f t="shared" si="742"/>
        <v>-8.4065983785995141E-2</v>
      </c>
      <c r="BI1035" s="19">
        <f t="shared" si="749"/>
        <v>-0.22069094292372851</v>
      </c>
      <c r="BJ1035" s="19">
        <f t="shared" si="750"/>
        <v>-0.35286498580201769</v>
      </c>
      <c r="BK1035" s="19">
        <f t="shared" si="751"/>
        <v>-0.28934260660072098</v>
      </c>
      <c r="BL1035" s="19">
        <f t="shared" si="752"/>
        <v>-0.72808611292918668</v>
      </c>
      <c r="BM1035" s="19">
        <f t="shared" si="753"/>
        <v>-0.29660123732590343</v>
      </c>
      <c r="BN1035" s="19">
        <f t="shared" si="754"/>
        <v>-0.37218963703325597</v>
      </c>
      <c r="BO1035" s="19">
        <f t="shared" si="755"/>
        <v>-0.20676529064061011</v>
      </c>
      <c r="BP1035" s="19">
        <f t="shared" si="756"/>
        <v>-0.74973722897671446</v>
      </c>
      <c r="BQ1035" s="19">
        <f t="shared" si="757"/>
        <v>-0.64430214004943531</v>
      </c>
      <c r="BR1035" s="19">
        <f t="shared" si="758"/>
        <v>-0.41482391631214804</v>
      </c>
      <c r="BS1035" s="19">
        <f t="shared" si="759"/>
        <v>-0.52807007582307552</v>
      </c>
      <c r="BT1035" s="19">
        <f>IF(AND('[1]Ponderación por derecho'!$B$13&lt;&gt;1,'[1]Ponderación por derecho'!$B$13&lt;&gt;0),"Error ponderación",IFERROR(IF(SUM($BI$1126:$BS$1126)=0,0,SUMPRODUCT($BI$1126:$BS$1126,BI1035:BS1035)),""))</f>
        <v>-0.28561253359068539</v>
      </c>
      <c r="BU1035" s="34">
        <f t="shared" si="760"/>
        <v>-0.28339711778297649</v>
      </c>
      <c r="BV1035" s="16">
        <f t="shared" si="761"/>
        <v>0</v>
      </c>
      <c r="BW1035" s="34">
        <f t="shared" si="743"/>
        <v>1.0166473340579125</v>
      </c>
      <c r="BX1035" s="34">
        <f t="shared" si="744"/>
        <v>-4.9273481821283271E-2</v>
      </c>
      <c r="BY1035" s="34">
        <f t="shared" si="762"/>
        <v>0.73585719375712888</v>
      </c>
      <c r="BZ1035" s="34">
        <f t="shared" si="763"/>
        <v>-0.56774368199791947</v>
      </c>
      <c r="CA1035" s="19">
        <f t="shared" si="745"/>
        <v>-0.43246011826761593</v>
      </c>
      <c r="CB1035" s="16"/>
      <c r="CC1035" s="5">
        <f t="shared" si="746"/>
        <v>76563</v>
      </c>
      <c r="CD1035" s="6">
        <f t="shared" si="747"/>
        <v>8.2320186184891523E-4</v>
      </c>
      <c r="CE1035" s="19">
        <f t="shared" si="764"/>
        <v>0.99963594014836921</v>
      </c>
      <c r="CF1035" s="4">
        <f t="shared" si="748"/>
        <v>8.2290216710122828E-4</v>
      </c>
      <c r="CG1035" s="3">
        <f>IF('Ponderación por derecho'!$D$20="Error ponderación","",CF1035/$CF$1127)</f>
        <v>5.5283938028258272E-4</v>
      </c>
      <c r="CH1035" s="39"/>
    </row>
    <row r="1036" spans="1:86" ht="18.95" customHeight="1">
      <c r="A1036" s="7">
        <v>76606</v>
      </c>
      <c r="B1036" s="7" t="s">
        <v>84</v>
      </c>
      <c r="C1036" s="7" t="s">
        <v>97</v>
      </c>
      <c r="D1036" s="5">
        <v>0</v>
      </c>
      <c r="E1036" s="5">
        <v>2130</v>
      </c>
      <c r="F1036" s="5">
        <v>50.915990000000001</v>
      </c>
      <c r="G1036" s="5">
        <v>48.784289999999999</v>
      </c>
      <c r="H1036" s="5">
        <v>70.699079999999995</v>
      </c>
      <c r="I1036" s="5">
        <v>10.84234</v>
      </c>
      <c r="J1036" s="5">
        <v>7.7903479999999998</v>
      </c>
      <c r="K1036" s="85">
        <v>9.3472E-3</v>
      </c>
      <c r="L1036" s="85">
        <v>0.15809309999999999</v>
      </c>
      <c r="M1036" s="85">
        <v>6.3790399999999997E-2</v>
      </c>
      <c r="N1036" s="85">
        <v>6.5284999999999996E-3</v>
      </c>
      <c r="O1036" s="85">
        <v>0.1460041</v>
      </c>
      <c r="P1036" s="85">
        <v>5.6007800000000003E-2</v>
      </c>
      <c r="Q1036" s="85">
        <v>1.55105E-2</v>
      </c>
      <c r="R1036" s="85">
        <v>9.2359E-3</v>
      </c>
      <c r="S1036" s="85">
        <v>3.2660000000000002E-4</v>
      </c>
      <c r="T1036" s="5">
        <v>0.94595870000000004</v>
      </c>
      <c r="U1036" s="5">
        <v>0.30874059999999998</v>
      </c>
      <c r="V1036" s="5">
        <v>0.81015040000000005</v>
      </c>
      <c r="W1036" s="5">
        <v>0.71616539999999995</v>
      </c>
      <c r="X1036" s="5">
        <v>0.89050750000000001</v>
      </c>
      <c r="Y1036" s="5">
        <v>0.92857140000000005</v>
      </c>
      <c r="Z1036" s="5">
        <v>5.9040599999999999E-2</v>
      </c>
      <c r="AA1036" s="5">
        <v>0</v>
      </c>
      <c r="AB1036" s="5">
        <v>4.6947999999999998E-4</v>
      </c>
      <c r="AC1036" s="5">
        <v>0.50609999999999999</v>
      </c>
      <c r="AD1036" s="40">
        <v>63601.408450704228</v>
      </c>
      <c r="AE1036" s="19">
        <v>0.84811320000000001</v>
      </c>
      <c r="AF1036" s="5">
        <v>1</v>
      </c>
      <c r="AG1036" s="5">
        <v>0</v>
      </c>
      <c r="AH1036" s="32">
        <v>0</v>
      </c>
      <c r="AI1036" s="32">
        <v>0</v>
      </c>
      <c r="AJ1036" s="32">
        <v>1</v>
      </c>
      <c r="AK1036" s="16"/>
      <c r="AL1036" s="34">
        <f t="shared" si="720"/>
        <v>-1.1317602150333674</v>
      </c>
      <c r="AM1036" s="34">
        <f t="shared" si="721"/>
        <v>-0.74681217530166089</v>
      </c>
      <c r="AN1036" s="34">
        <f t="shared" si="722"/>
        <v>-0.44582649194437751</v>
      </c>
      <c r="AO1036" s="34">
        <f t="shared" si="723"/>
        <v>-0.79064499895612361</v>
      </c>
      <c r="AP1036" s="34">
        <f t="shared" si="724"/>
        <v>-1.2883519825344802</v>
      </c>
      <c r="AQ1036" s="34">
        <f t="shared" si="725"/>
        <v>-0.1284890859901556</v>
      </c>
      <c r="AR1036" s="34">
        <f t="shared" si="726"/>
        <v>4.9237592994779718</v>
      </c>
      <c r="AS1036" s="34">
        <f t="shared" si="727"/>
        <v>3.2611499536853196E-2</v>
      </c>
      <c r="AT1036" s="34">
        <f t="shared" si="728"/>
        <v>-9.4657330447717397E-4</v>
      </c>
      <c r="AU1036" s="34">
        <f t="shared" si="729"/>
        <v>3.2792111147576732</v>
      </c>
      <c r="AV1036" s="34">
        <f t="shared" si="730"/>
        <v>0.70724823210483434</v>
      </c>
      <c r="AW1036" s="34">
        <f t="shared" si="731"/>
        <v>2.2876638175804379E-2</v>
      </c>
      <c r="AX1036" s="34">
        <f t="shared" si="732"/>
        <v>9.2945311380831341E-2</v>
      </c>
      <c r="AY1036" s="34">
        <f t="shared" si="733"/>
        <v>-0.1974336728818025</v>
      </c>
      <c r="AZ1036" s="34">
        <f t="shared" si="734"/>
        <v>6.8924959078853057E-2</v>
      </c>
      <c r="BA1036" s="34">
        <f t="shared" si="735"/>
        <v>0.98089582580164503</v>
      </c>
      <c r="BB1036" s="34">
        <f t="shared" si="736"/>
        <v>0.23933917911866742</v>
      </c>
      <c r="BC1036" s="34">
        <f t="shared" si="737"/>
        <v>0.93625440809728389</v>
      </c>
      <c r="BD1036" s="34">
        <f t="shared" si="738"/>
        <v>1.0000954280078336</v>
      </c>
      <c r="BE1036" s="34">
        <f t="shared" si="739"/>
        <v>1.0211363883319982</v>
      </c>
      <c r="BF1036" s="34">
        <f t="shared" si="740"/>
        <v>-0.42547979905540612</v>
      </c>
      <c r="BG1036" s="34">
        <f t="shared" si="741"/>
        <v>-0.258133953880894</v>
      </c>
      <c r="BH1036" s="34">
        <f t="shared" si="742"/>
        <v>-0.10336155207672225</v>
      </c>
      <c r="BI1036" s="19">
        <f t="shared" si="749"/>
        <v>0.1355267492890373</v>
      </c>
      <c r="BJ1036" s="19">
        <f t="shared" si="750"/>
        <v>1.4720954344316597</v>
      </c>
      <c r="BK1036" s="19">
        <f t="shared" si="751"/>
        <v>-5.4298102466410127E-2</v>
      </c>
      <c r="BL1036" s="19">
        <f t="shared" si="752"/>
        <v>-0.56635339416892228</v>
      </c>
      <c r="BM1036" s="19">
        <f t="shared" si="753"/>
        <v>0.99698485341034215</v>
      </c>
      <c r="BN1036" s="19">
        <f t="shared" si="754"/>
        <v>0.19887480180115502</v>
      </c>
      <c r="BO1036" s="19">
        <f t="shared" si="755"/>
        <v>-0.23294780056715536</v>
      </c>
      <c r="BP1036" s="19">
        <f t="shared" si="756"/>
        <v>-0.51940745182626802</v>
      </c>
      <c r="BQ1036" s="19">
        <f t="shared" si="757"/>
        <v>-0.58489122899019197</v>
      </c>
      <c r="BR1036" s="19">
        <f t="shared" si="758"/>
        <v>-0.529109280598688</v>
      </c>
      <c r="BS1036" s="19">
        <f t="shared" si="759"/>
        <v>-0.47751847999729735</v>
      </c>
      <c r="BT1036" s="19">
        <f>IF(AND('[1]Ponderación por derecho'!$B$13&lt;&gt;1,'[1]Ponderación por derecho'!$B$13&lt;&gt;0),"Error ponderación",IFERROR(IF(SUM($BI$1126:$BS$1126)=0,0,SUMPRODUCT($BI$1126:$BS$1126,BI1036:BS1036)),""))</f>
        <v>0.23760762714310074</v>
      </c>
      <c r="BU1036" s="34">
        <f t="shared" si="760"/>
        <v>0.24523141910066104</v>
      </c>
      <c r="BV1036" s="16">
        <f t="shared" si="761"/>
        <v>0</v>
      </c>
      <c r="BW1036" s="34">
        <f t="shared" si="743"/>
        <v>-9.0711769721352836E-2</v>
      </c>
      <c r="BX1036" s="34">
        <f t="shared" si="744"/>
        <v>-4.5969619082083475E-2</v>
      </c>
      <c r="BY1036" s="34">
        <f t="shared" si="762"/>
        <v>0.73585719375712888</v>
      </c>
      <c r="BZ1036" s="34">
        <f t="shared" si="763"/>
        <v>-0.19972526831789753</v>
      </c>
      <c r="CA1036" s="19">
        <f t="shared" si="745"/>
        <v>-0.15273552592315828</v>
      </c>
      <c r="CB1036" s="16"/>
      <c r="CC1036" s="5">
        <f t="shared" si="746"/>
        <v>76606</v>
      </c>
      <c r="CD1036" s="6">
        <f t="shared" si="747"/>
        <v>3.1149759561879364E-4</v>
      </c>
      <c r="CE1036" s="19">
        <f t="shared" si="764"/>
        <v>1.7794133514438941</v>
      </c>
      <c r="CF1036" s="4">
        <f t="shared" si="748"/>
        <v>5.5428298058675244E-4</v>
      </c>
      <c r="CG1036" s="3">
        <f>IF('Ponderación por derecho'!$D$20="Error ponderación","",CF1036/$CF$1127)</f>
        <v>3.7237653725982718E-4</v>
      </c>
      <c r="CH1036" s="39"/>
    </row>
    <row r="1037" spans="1:86" ht="18.95" customHeight="1">
      <c r="A1037" s="7">
        <v>76616</v>
      </c>
      <c r="B1037" s="7" t="s">
        <v>84</v>
      </c>
      <c r="C1037" s="7" t="s">
        <v>96</v>
      </c>
      <c r="D1037" s="5">
        <v>0</v>
      </c>
      <c r="E1037" s="5">
        <v>4021</v>
      </c>
      <c r="F1037" s="5">
        <v>60.805030000000002</v>
      </c>
      <c r="G1037" s="5">
        <v>54.576419999999999</v>
      </c>
      <c r="H1037" s="5">
        <v>71.382059999999996</v>
      </c>
      <c r="I1037" s="5">
        <v>13.49104</v>
      </c>
      <c r="J1037" s="5">
        <v>9.7707099999999993</v>
      </c>
      <c r="K1037" s="85">
        <v>6.8931000000000001E-3</v>
      </c>
      <c r="L1037" s="85">
        <v>1.1731999999999999E-2</v>
      </c>
      <c r="M1037" s="85">
        <v>8.1118800000000005E-2</v>
      </c>
      <c r="N1037" s="85">
        <v>6.6509999999999996E-4</v>
      </c>
      <c r="O1037" s="85">
        <v>7.8591000000000008E-3</v>
      </c>
      <c r="P1037" s="85">
        <v>2.4771499999999998E-2</v>
      </c>
      <c r="Q1037" s="85">
        <v>1.6213E-3</v>
      </c>
      <c r="R1037" s="85">
        <v>3.9849999999999998E-4</v>
      </c>
      <c r="S1037" s="85">
        <v>0</v>
      </c>
      <c r="T1037" s="5">
        <v>0.94090030000000002</v>
      </c>
      <c r="U1037" s="5">
        <v>0.16017680000000001</v>
      </c>
      <c r="V1037" s="5">
        <v>0.81524439999999998</v>
      </c>
      <c r="W1037" s="5">
        <v>0.71251030000000004</v>
      </c>
      <c r="X1037" s="5">
        <v>0.80005530000000002</v>
      </c>
      <c r="Y1037" s="5">
        <v>0.91411209999999998</v>
      </c>
      <c r="Z1037" s="5">
        <v>8.4828700000000007E-2</v>
      </c>
      <c r="AA1037" s="5">
        <v>6.2173999999999997E-4</v>
      </c>
      <c r="AB1037" s="5">
        <v>1.4921699999999999E-3</v>
      </c>
      <c r="AC1037" s="5">
        <v>0.51949999999999996</v>
      </c>
      <c r="AD1037" s="40">
        <v>9077.3439442924646</v>
      </c>
      <c r="AE1037" s="19">
        <v>0.84811320000000001</v>
      </c>
      <c r="AF1037" s="5">
        <v>1</v>
      </c>
      <c r="AG1037" s="5">
        <v>0</v>
      </c>
      <c r="AH1037" s="32">
        <v>1</v>
      </c>
      <c r="AI1037" s="32">
        <v>0</v>
      </c>
      <c r="AJ1037" s="32">
        <v>0</v>
      </c>
      <c r="AK1037" s="16"/>
      <c r="AL1037" s="34">
        <f t="shared" si="720"/>
        <v>-0.5281045538113136</v>
      </c>
      <c r="AM1037" s="34">
        <f t="shared" si="721"/>
        <v>-0.1649873914596561</v>
      </c>
      <c r="AN1037" s="34">
        <f t="shared" si="722"/>
        <v>-0.36370243730445667</v>
      </c>
      <c r="AO1037" s="34">
        <f t="shared" si="723"/>
        <v>-0.55423400772059606</v>
      </c>
      <c r="AP1037" s="34">
        <f t="shared" si="724"/>
        <v>-1.1387755191606541</v>
      </c>
      <c r="AQ1037" s="34">
        <f t="shared" si="725"/>
        <v>-0.197910738819459</v>
      </c>
      <c r="AR1037" s="34">
        <f t="shared" si="726"/>
        <v>-0.19852541667051604</v>
      </c>
      <c r="AS1037" s="34">
        <f t="shared" si="727"/>
        <v>0.30222651974294945</v>
      </c>
      <c r="AT1037" s="34">
        <f t="shared" si="728"/>
        <v>-0.13548744829920847</v>
      </c>
      <c r="AU1037" s="34">
        <f t="shared" si="729"/>
        <v>-0.23027340133580521</v>
      </c>
      <c r="AV1037" s="34">
        <f t="shared" si="730"/>
        <v>-4.903671498788735E-2</v>
      </c>
      <c r="AW1037" s="34">
        <f t="shared" si="731"/>
        <v>-0.36623018169863575</v>
      </c>
      <c r="AX1037" s="34">
        <f t="shared" si="732"/>
        <v>-0.189281550411907</v>
      </c>
      <c r="AY1037" s="34">
        <f t="shared" si="733"/>
        <v>-0.21011422768154267</v>
      </c>
      <c r="AZ1037" s="34">
        <f t="shared" si="734"/>
        <v>-1.8951391653111143E-2</v>
      </c>
      <c r="BA1037" s="34">
        <f t="shared" si="735"/>
        <v>-0.43127164154272879</v>
      </c>
      <c r="BB1037" s="34">
        <f t="shared" si="736"/>
        <v>0.36429006714864631</v>
      </c>
      <c r="BC1037" s="34">
        <f t="shared" si="737"/>
        <v>0.89543696824437369</v>
      </c>
      <c r="BD1037" s="34">
        <f t="shared" si="738"/>
        <v>-8.391606876649696E-2</v>
      </c>
      <c r="BE1037" s="34">
        <f t="shared" si="739"/>
        <v>0.80005223833144556</v>
      </c>
      <c r="BF1037" s="34">
        <f t="shared" si="740"/>
        <v>-0.16747914391284588</v>
      </c>
      <c r="BG1037" s="34">
        <f t="shared" si="741"/>
        <v>-0.20953374676860687</v>
      </c>
      <c r="BH1037" s="34">
        <f t="shared" si="742"/>
        <v>-7.7868857865214788E-2</v>
      </c>
      <c r="BI1037" s="19">
        <f t="shared" si="749"/>
        <v>-0.33096160588888152</v>
      </c>
      <c r="BJ1037" s="19">
        <f t="shared" si="750"/>
        <v>2.5908633949138043E-4</v>
      </c>
      <c r="BK1037" s="19">
        <f t="shared" si="751"/>
        <v>0.22318631139200318</v>
      </c>
      <c r="BL1037" s="19">
        <f t="shared" si="752"/>
        <v>-0.33179600105526103</v>
      </c>
      <c r="BM1037" s="19">
        <f t="shared" si="753"/>
        <v>-0.48432166308765212</v>
      </c>
      <c r="BN1037" s="19">
        <f t="shared" si="754"/>
        <v>7.4303656510748217E-2</v>
      </c>
      <c r="BO1037" s="19">
        <f t="shared" si="755"/>
        <v>-0.31313852702411432</v>
      </c>
      <c r="BP1037" s="19">
        <f t="shared" si="756"/>
        <v>-0.35869305211161029</v>
      </c>
      <c r="BQ1037" s="19">
        <f t="shared" si="757"/>
        <v>-0.30189930846856738</v>
      </c>
      <c r="BR1037" s="19">
        <f t="shared" si="758"/>
        <v>-0.31591750942048774</v>
      </c>
      <c r="BS1037" s="19">
        <f t="shared" si="759"/>
        <v>-0.27202921311935702</v>
      </c>
      <c r="BT1037" s="19">
        <f>IF(AND('[1]Ponderación por derecho'!$B$13&lt;&gt;1,'[1]Ponderación por derecho'!$B$13&lt;&gt;0),"Error ponderación",IFERROR(IF(SUM($BI$1126:$BS$1126)=0,0,SUMPRODUCT($BI$1126:$BS$1126,BI1037:BS1037)),""))</f>
        <v>-0.13422634929093441</v>
      </c>
      <c r="BU1037" s="34">
        <f t="shared" si="760"/>
        <v>-0.1304460980849956</v>
      </c>
      <c r="BV1037" s="16">
        <f t="shared" si="761"/>
        <v>0</v>
      </c>
      <c r="BW1037" s="34">
        <f t="shared" si="743"/>
        <v>0.1032570144700474</v>
      </c>
      <c r="BX1037" s="34">
        <f t="shared" si="744"/>
        <v>-4.9039419285962567E-2</v>
      </c>
      <c r="BY1037" s="34">
        <f t="shared" si="762"/>
        <v>0.73585719375712888</v>
      </c>
      <c r="BZ1037" s="34">
        <f t="shared" si="763"/>
        <v>-0.2633582629804046</v>
      </c>
      <c r="CA1037" s="19">
        <f t="shared" si="745"/>
        <v>-0.20110189246889043</v>
      </c>
      <c r="CB1037" s="16"/>
      <c r="CC1037" s="5">
        <f t="shared" si="746"/>
        <v>76616</v>
      </c>
      <c r="CD1037" s="6">
        <f t="shared" si="747"/>
        <v>5.8804311360712166E-4</v>
      </c>
      <c r="CE1037" s="19">
        <f t="shared" si="764"/>
        <v>1.2216258014650332</v>
      </c>
      <c r="CF1037" s="4">
        <f t="shared" si="748"/>
        <v>7.1836863995629351E-4</v>
      </c>
      <c r="CG1037" s="3">
        <f>IF('Ponderación por derecho'!$D$20="Error ponderación","",CF1037/$CF$1127)</f>
        <v>4.8261201586922682E-4</v>
      </c>
      <c r="CH1037" s="39"/>
    </row>
    <row r="1038" spans="1:86" ht="18.95" customHeight="1">
      <c r="A1038" s="7">
        <v>76622</v>
      </c>
      <c r="B1038" s="7" t="s">
        <v>84</v>
      </c>
      <c r="C1038" s="7" t="s">
        <v>95</v>
      </c>
      <c r="D1038" s="5">
        <v>0</v>
      </c>
      <c r="E1038" s="5">
        <v>3129</v>
      </c>
      <c r="F1038" s="5">
        <v>37.931109999999997</v>
      </c>
      <c r="G1038" s="5">
        <v>40.697989999999997</v>
      </c>
      <c r="H1038" s="5">
        <v>65.700969999999998</v>
      </c>
      <c r="I1038" s="5">
        <v>6.8089250000000003</v>
      </c>
      <c r="J1038" s="5">
        <v>7.6118420000000002</v>
      </c>
      <c r="K1038" s="85">
        <v>0</v>
      </c>
      <c r="L1038" s="85">
        <v>1.2397500000000001E-2</v>
      </c>
      <c r="M1038" s="85">
        <v>0</v>
      </c>
      <c r="N1038" s="85"/>
      <c r="O1038" s="85">
        <v>0</v>
      </c>
      <c r="P1038" s="85">
        <v>4.1000999999999998E-3</v>
      </c>
      <c r="Q1038" s="85">
        <v>3.5479000000000001E-3</v>
      </c>
      <c r="R1038" s="85">
        <v>0</v>
      </c>
      <c r="S1038" s="85">
        <v>0</v>
      </c>
      <c r="T1038" s="5">
        <v>0.95755259999999998</v>
      </c>
      <c r="U1038" s="5">
        <v>0.34378579999999997</v>
      </c>
      <c r="V1038" s="5">
        <v>0.81720839999999995</v>
      </c>
      <c r="W1038" s="5">
        <v>0.7231358</v>
      </c>
      <c r="X1038" s="5">
        <v>0.86042059999999998</v>
      </c>
      <c r="Y1038" s="5">
        <v>0.90095599999999998</v>
      </c>
      <c r="Z1038" s="5">
        <v>6.3157900000000003E-2</v>
      </c>
      <c r="AA1038" s="5">
        <v>0</v>
      </c>
      <c r="AB1038" s="5">
        <v>0</v>
      </c>
      <c r="AC1038" s="5">
        <v>0.54990000000000006</v>
      </c>
      <c r="AD1038" s="40">
        <v>40905.624800255675</v>
      </c>
      <c r="AE1038" s="19">
        <v>0.78867920000000002</v>
      </c>
      <c r="AF1038" s="5">
        <v>0</v>
      </c>
      <c r="AG1038" s="5">
        <v>0</v>
      </c>
      <c r="AH1038" s="32">
        <v>1</v>
      </c>
      <c r="AI1038" s="32">
        <v>0</v>
      </c>
      <c r="AJ1038" s="32">
        <v>1</v>
      </c>
      <c r="AK1038" s="16"/>
      <c r="AL1038" s="34">
        <f t="shared" si="720"/>
        <v>-1.9243949219704439</v>
      </c>
      <c r="AM1038" s="34">
        <f t="shared" si="721"/>
        <v>-1.5590884449264109</v>
      </c>
      <c r="AN1038" s="34">
        <f t="shared" si="722"/>
        <v>-1.0468178221975828</v>
      </c>
      <c r="AO1038" s="34">
        <f t="shared" si="723"/>
        <v>-1.1506493928905992</v>
      </c>
      <c r="AP1038" s="34">
        <f t="shared" si="724"/>
        <v>-1.3018345156122755</v>
      </c>
      <c r="AQ1038" s="34">
        <f t="shared" si="725"/>
        <v>-0.3929029539360685</v>
      </c>
      <c r="AR1038" s="34">
        <f t="shared" si="726"/>
        <v>-0.17523452531620928</v>
      </c>
      <c r="AS1038" s="34">
        <f t="shared" si="727"/>
        <v>-0.95991233330143277</v>
      </c>
      <c r="AT1038" s="34" t="str">
        <f t="shared" si="728"/>
        <v/>
      </c>
      <c r="AU1038" s="34">
        <f t="shared" si="729"/>
        <v>-0.42992876172112682</v>
      </c>
      <c r="AV1038" s="34">
        <f t="shared" si="730"/>
        <v>-0.54952712695513328</v>
      </c>
      <c r="AW1038" s="34">
        <f t="shared" si="731"/>
        <v>-0.31225636037198656</v>
      </c>
      <c r="AX1038" s="34">
        <f t="shared" si="732"/>
        <v>-0.20200785050292994</v>
      </c>
      <c r="AY1038" s="34">
        <f t="shared" si="733"/>
        <v>-0.21011422768154267</v>
      </c>
      <c r="AZ1038" s="34">
        <f t="shared" si="734"/>
        <v>0.27033837493195095</v>
      </c>
      <c r="BA1038" s="34">
        <f t="shared" si="735"/>
        <v>1.3140166218944822</v>
      </c>
      <c r="BB1038" s="34">
        <f t="shared" si="736"/>
        <v>0.41246508561956846</v>
      </c>
      <c r="BC1038" s="34">
        <f t="shared" si="737"/>
        <v>1.0140946539867901</v>
      </c>
      <c r="BD1038" s="34">
        <f t="shared" si="738"/>
        <v>0.63952326390016523</v>
      </c>
      <c r="BE1038" s="34">
        <f t="shared" si="739"/>
        <v>0.5988941472881546</v>
      </c>
      <c r="BF1038" s="34">
        <f t="shared" si="740"/>
        <v>-0.38428769504547655</v>
      </c>
      <c r="BG1038" s="34">
        <f t="shared" si="741"/>
        <v>-0.258133953880894</v>
      </c>
      <c r="BH1038" s="34">
        <f t="shared" si="742"/>
        <v>-0.11506432621005545</v>
      </c>
      <c r="BI1038" s="19">
        <f t="shared" si="749"/>
        <v>-4.1901384746389679E-2</v>
      </c>
      <c r="BJ1038" s="19">
        <f t="shared" si="750"/>
        <v>-0.44061929487435059</v>
      </c>
      <c r="BK1038" s="19">
        <f t="shared" si="751"/>
        <v>-0.6234042004283622</v>
      </c>
      <c r="BL1038" s="19">
        <f t="shared" si="752"/>
        <v>-1.9243949219704439</v>
      </c>
      <c r="BM1038" s="19">
        <f t="shared" si="753"/>
        <v>-0.36408000447774569</v>
      </c>
      <c r="BN1038" s="19">
        <f t="shared" si="754"/>
        <v>-0.62500930054580761</v>
      </c>
      <c r="BO1038" s="19">
        <f t="shared" si="755"/>
        <v>-0.39752245944354492</v>
      </c>
      <c r="BP1038" s="19">
        <f t="shared" si="756"/>
        <v>-1.0632013862366869</v>
      </c>
      <c r="BQ1038" s="19">
        <f t="shared" si="757"/>
        <v>-0.83959894823248771</v>
      </c>
      <c r="BR1038" s="19">
        <f t="shared" si="758"/>
        <v>-0.79754770117762686</v>
      </c>
      <c r="BS1038" s="19">
        <f t="shared" si="759"/>
        <v>-0.74985782528734735</v>
      </c>
      <c r="BT1038" s="19">
        <f>IF(AND('[1]Ponderación por derecho'!$B$13&lt;&gt;1,'[1]Ponderación por derecho'!$B$13&lt;&gt;0),"Error ponderación",IFERROR(IF(SUM($BI$1126:$BS$1126)=0,0,SUMPRODUCT($BI$1126:$BS$1126,BI1038:BS1038)),""))</f>
        <v>-0.47438787886038486</v>
      </c>
      <c r="BU1038" s="34">
        <f t="shared" si="760"/>
        <v>-0.47412377944232875</v>
      </c>
      <c r="BV1038" s="16">
        <f t="shared" si="761"/>
        <v>0</v>
      </c>
      <c r="BW1038" s="34">
        <f t="shared" si="743"/>
        <v>0.54330559950128621</v>
      </c>
      <c r="BX1038" s="34">
        <f t="shared" si="744"/>
        <v>-4.7247431400516737E-2</v>
      </c>
      <c r="BY1038" s="34">
        <f t="shared" si="762"/>
        <v>0.4903387041714603</v>
      </c>
      <c r="BZ1038" s="34">
        <f t="shared" si="763"/>
        <v>-0.32879895742407661</v>
      </c>
      <c r="CA1038" s="19">
        <f t="shared" si="745"/>
        <v>-0.25084226114487251</v>
      </c>
      <c r="CB1038" s="16"/>
      <c r="CC1038" s="5">
        <f t="shared" si="746"/>
        <v>76622</v>
      </c>
      <c r="CD1038" s="6">
        <f t="shared" si="747"/>
        <v>4.5759435525408697E-4</v>
      </c>
      <c r="CE1038" s="19">
        <f t="shared" si="764"/>
        <v>0.75013031378795625</v>
      </c>
      <c r="CF1038" s="4">
        <f t="shared" si="748"/>
        <v>3.432553972943458E-4</v>
      </c>
      <c r="CG1038" s="3">
        <f>IF('Ponderación por derecho'!$D$20="Error ponderación","",CF1038/$CF$1127)</f>
        <v>2.3060469239901047E-4</v>
      </c>
      <c r="CH1038" s="39"/>
    </row>
    <row r="1039" spans="1:86" ht="18.95" customHeight="1">
      <c r="A1039" s="7">
        <v>76670</v>
      </c>
      <c r="B1039" s="7" t="s">
        <v>84</v>
      </c>
      <c r="C1039" s="7" t="s">
        <v>94</v>
      </c>
      <c r="D1039" s="5">
        <v>0</v>
      </c>
      <c r="E1039" s="5">
        <v>3172</v>
      </c>
      <c r="F1039" s="5">
        <v>42.081180000000003</v>
      </c>
      <c r="G1039" s="5">
        <v>47.236370000000001</v>
      </c>
      <c r="H1039" s="5">
        <v>64.673429999999996</v>
      </c>
      <c r="I1039" s="5">
        <v>6.4475899999999999</v>
      </c>
      <c r="J1039" s="5">
        <v>8.229196</v>
      </c>
      <c r="K1039" s="85">
        <v>6.5227999999999996E-3</v>
      </c>
      <c r="L1039" s="85">
        <v>2.8572299999999998E-2</v>
      </c>
      <c r="M1039" s="85">
        <v>7.8795500000000004E-2</v>
      </c>
      <c r="N1039" s="85">
        <v>0</v>
      </c>
      <c r="O1039" s="85">
        <v>1.9590699999999999E-2</v>
      </c>
      <c r="P1039" s="85">
        <v>5.7217499999999998E-2</v>
      </c>
      <c r="Q1039" s="85">
        <v>6.1576000000000001E-3</v>
      </c>
      <c r="R1039" s="85">
        <v>3.2420000000000002E-4</v>
      </c>
      <c r="S1039" s="85">
        <v>4.4180000000000001E-4</v>
      </c>
      <c r="T1039" s="5">
        <v>0.89460470000000003</v>
      </c>
      <c r="U1039" s="5">
        <v>0.33877040000000003</v>
      </c>
      <c r="V1039" s="5">
        <v>0.83375160000000004</v>
      </c>
      <c r="W1039" s="5">
        <v>0.7506273</v>
      </c>
      <c r="X1039" s="5">
        <v>0.80552069999999998</v>
      </c>
      <c r="Y1039" s="5">
        <v>0.94353819999999999</v>
      </c>
      <c r="Z1039" s="5">
        <v>0.1044776</v>
      </c>
      <c r="AA1039" s="5">
        <v>1.26103E-3</v>
      </c>
      <c r="AB1039" s="5">
        <v>0</v>
      </c>
      <c r="AC1039" s="5">
        <v>0.52410000000000001</v>
      </c>
      <c r="AD1039" s="40">
        <v>166017.62295081967</v>
      </c>
      <c r="AE1039" s="19">
        <v>0.75377360000000004</v>
      </c>
      <c r="AF1039" s="5">
        <v>1</v>
      </c>
      <c r="AG1039" s="5">
        <v>1</v>
      </c>
      <c r="AH1039" s="32">
        <v>0</v>
      </c>
      <c r="AI1039" s="32">
        <v>0</v>
      </c>
      <c r="AJ1039" s="32">
        <v>0</v>
      </c>
      <c r="AK1039" s="16"/>
      <c r="AL1039" s="34">
        <f t="shared" si="720"/>
        <v>-1.6710626217706457</v>
      </c>
      <c r="AM1039" s="34">
        <f t="shared" si="721"/>
        <v>-0.90230216247472406</v>
      </c>
      <c r="AN1039" s="34">
        <f t="shared" si="722"/>
        <v>-1.1703730523722646</v>
      </c>
      <c r="AO1039" s="34">
        <f t="shared" si="723"/>
        <v>-1.1829005219418656</v>
      </c>
      <c r="AP1039" s="34">
        <f t="shared" si="724"/>
        <v>-1.2552058548069855</v>
      </c>
      <c r="AQ1039" s="34">
        <f t="shared" si="725"/>
        <v>-0.20838579608798558</v>
      </c>
      <c r="AR1039" s="34">
        <f t="shared" si="726"/>
        <v>0.39084437697926783</v>
      </c>
      <c r="AS1039" s="34">
        <f t="shared" si="727"/>
        <v>0.26607796728312494</v>
      </c>
      <c r="AT1039" s="34">
        <f t="shared" si="728"/>
        <v>-0.15074875333706975</v>
      </c>
      <c r="AU1039" s="34">
        <f t="shared" si="729"/>
        <v>6.776032083294678E-2</v>
      </c>
      <c r="AV1039" s="34">
        <f t="shared" si="730"/>
        <v>0.73653716518903645</v>
      </c>
      <c r="AW1039" s="34">
        <f t="shared" si="731"/>
        <v>-0.2391454491729019</v>
      </c>
      <c r="AX1039" s="34">
        <f t="shared" si="732"/>
        <v>-0.19165435868483796</v>
      </c>
      <c r="AY1039" s="34">
        <f t="shared" si="733"/>
        <v>-0.19296092360767489</v>
      </c>
      <c r="AZ1039" s="34">
        <f t="shared" si="734"/>
        <v>-0.82321526618788621</v>
      </c>
      <c r="BA1039" s="34">
        <f t="shared" si="735"/>
        <v>1.2663429307549254</v>
      </c>
      <c r="BB1039" s="34">
        <f t="shared" si="736"/>
        <v>0.81825376462576893</v>
      </c>
      <c r="BC1039" s="34">
        <f t="shared" si="737"/>
        <v>1.3210992907180175</v>
      </c>
      <c r="BD1039" s="34">
        <f t="shared" si="738"/>
        <v>-1.8416761569210686E-2</v>
      </c>
      <c r="BE1039" s="34">
        <f t="shared" si="739"/>
        <v>1.249980264330715</v>
      </c>
      <c r="BF1039" s="34">
        <f t="shared" si="740"/>
        <v>2.9101025732480808E-2</v>
      </c>
      <c r="BG1039" s="34">
        <f t="shared" si="741"/>
        <v>-0.15956169027422973</v>
      </c>
      <c r="BH1039" s="34">
        <f t="shared" si="742"/>
        <v>-0.11506432621005545</v>
      </c>
      <c r="BI1039" s="19">
        <f t="shared" si="749"/>
        <v>-3.7471972568441592E-2</v>
      </c>
      <c r="BJ1039" s="19">
        <f t="shared" si="750"/>
        <v>0.10226532637677088</v>
      </c>
      <c r="BK1039" s="19">
        <f t="shared" si="751"/>
        <v>-2.7961787923167798E-2</v>
      </c>
      <c r="BL1039" s="19">
        <f t="shared" si="752"/>
        <v>-0.9109056875538577</v>
      </c>
      <c r="BM1039" s="19">
        <f t="shared" si="753"/>
        <v>-0.40195409851441655</v>
      </c>
      <c r="BN1039" s="19">
        <f t="shared" si="754"/>
        <v>0.10515160258303524</v>
      </c>
      <c r="BO1039" s="19">
        <f t="shared" si="755"/>
        <v>-0.74842041243421786</v>
      </c>
      <c r="BP1039" s="19">
        <f t="shared" si="756"/>
        <v>-0.93135849022774186</v>
      </c>
      <c r="BQ1039" s="19">
        <f t="shared" si="757"/>
        <v>-0.61164083988194651</v>
      </c>
      <c r="BR1039" s="19">
        <f t="shared" si="758"/>
        <v>-0.67452841188418355</v>
      </c>
      <c r="BS1039" s="19">
        <f t="shared" si="759"/>
        <v>-0.65969595719612528</v>
      </c>
      <c r="BT1039" s="19">
        <f>IF(AND('[1]Ponderación por derecho'!$B$13&lt;&gt;1,'[1]Ponderación por derecho'!$B$13&lt;&gt;0),"Error ponderación",IFERROR(IF(SUM($BI$1126:$BS$1126)=0,0,SUMPRODUCT($BI$1126:$BS$1126,BI1039:BS1039)),""))</f>
        <v>-0.32221166016684416</v>
      </c>
      <c r="BU1039" s="34">
        <f t="shared" si="760"/>
        <v>-0.32037455899250544</v>
      </c>
      <c r="BV1039" s="16">
        <f t="shared" si="761"/>
        <v>0</v>
      </c>
      <c r="BW1039" s="34">
        <f t="shared" si="743"/>
        <v>0.16984331352082746</v>
      </c>
      <c r="BX1039" s="34">
        <f t="shared" si="744"/>
        <v>-4.0203407061774374E-2</v>
      </c>
      <c r="BY1039" s="34">
        <f t="shared" si="762"/>
        <v>0.3461456464926651</v>
      </c>
      <c r="BZ1039" s="34">
        <f t="shared" si="763"/>
        <v>-0.1585951843172394</v>
      </c>
      <c r="CA1039" s="19">
        <f t="shared" si="745"/>
        <v>-0.12147324242725516</v>
      </c>
      <c r="CB1039" s="16"/>
      <c r="CC1039" s="5">
        <f t="shared" si="746"/>
        <v>76670</v>
      </c>
      <c r="CD1039" s="6">
        <f t="shared" si="747"/>
        <v>4.63882804367518E-4</v>
      </c>
      <c r="CE1039" s="19">
        <f t="shared" si="764"/>
        <v>1.0712228883770945</v>
      </c>
      <c r="CF1039" s="4">
        <f t="shared" si="748"/>
        <v>4.9692187756303927E-4</v>
      </c>
      <c r="CG1039" s="3">
        <f>IF('Ponderación por derecho'!$D$20="Error ponderación","",CF1039/$CF$1127)</f>
        <v>3.3384039296984131E-4</v>
      </c>
      <c r="CH1039" s="39"/>
    </row>
    <row r="1040" spans="1:86" ht="18.95" customHeight="1">
      <c r="A1040" s="7">
        <v>76736</v>
      </c>
      <c r="B1040" s="7" t="s">
        <v>84</v>
      </c>
      <c r="C1040" s="7" t="s">
        <v>93</v>
      </c>
      <c r="D1040" s="5">
        <v>0</v>
      </c>
      <c r="E1040" s="5">
        <v>3199</v>
      </c>
      <c r="F1040" s="5">
        <v>48.021430000000002</v>
      </c>
      <c r="G1040" s="5">
        <v>50.978209999999997</v>
      </c>
      <c r="H1040" s="5">
        <v>64.790229999999994</v>
      </c>
      <c r="I1040" s="5">
        <v>9.9386200000000002</v>
      </c>
      <c r="J1040" s="5">
        <v>8.2420139999999993</v>
      </c>
      <c r="K1040" s="85">
        <v>7.4440000000000001E-3</v>
      </c>
      <c r="L1040" s="85">
        <v>2.0541999999999999E-3</v>
      </c>
      <c r="M1040" s="85">
        <v>6.4438400000000007E-2</v>
      </c>
      <c r="N1040" s="85">
        <v>0</v>
      </c>
      <c r="O1040" s="85">
        <v>2.9840000000000001E-3</v>
      </c>
      <c r="P1040" s="85">
        <v>1.24975E-2</v>
      </c>
      <c r="Q1040" s="85">
        <v>1.2537E-3</v>
      </c>
      <c r="R1040" s="85">
        <v>0</v>
      </c>
      <c r="S1040" s="85">
        <v>0</v>
      </c>
      <c r="T1040" s="5">
        <v>0.89483009999999996</v>
      </c>
      <c r="U1040" s="5">
        <v>0.31166909999999998</v>
      </c>
      <c r="V1040" s="5">
        <v>0.83988180000000001</v>
      </c>
      <c r="W1040" s="5">
        <v>0.64667649999999999</v>
      </c>
      <c r="X1040" s="5">
        <v>0.83958639999999995</v>
      </c>
      <c r="Y1040" s="5">
        <v>0.91462330000000003</v>
      </c>
      <c r="Z1040" s="5">
        <v>0.19858709999999999</v>
      </c>
      <c r="AA1040" s="5">
        <v>4.6890000000000001E-4</v>
      </c>
      <c r="AB1040" s="5">
        <v>2.8133799999999999E-3</v>
      </c>
      <c r="AC1040" s="5">
        <v>0.53769999999999996</v>
      </c>
      <c r="AD1040" s="40">
        <v>7873.0853391684905</v>
      </c>
      <c r="AE1040" s="19">
        <v>0.83113210000000004</v>
      </c>
      <c r="AF1040" s="5">
        <v>0</v>
      </c>
      <c r="AG1040" s="5">
        <v>0</v>
      </c>
      <c r="AH1040" s="32">
        <v>1</v>
      </c>
      <c r="AI1040" s="32">
        <v>0</v>
      </c>
      <c r="AJ1040" s="32">
        <v>0</v>
      </c>
      <c r="AK1040" s="16"/>
      <c r="AL1040" s="34">
        <f t="shared" si="720"/>
        <v>-1.308452546214848</v>
      </c>
      <c r="AM1040" s="34">
        <f t="shared" si="721"/>
        <v>-0.52643089418976419</v>
      </c>
      <c r="AN1040" s="34">
        <f t="shared" si="722"/>
        <v>-1.1563285860892951</v>
      </c>
      <c r="AO1040" s="34">
        <f t="shared" si="723"/>
        <v>-0.87130696180558598</v>
      </c>
      <c r="AP1040" s="34">
        <f t="shared" si="724"/>
        <v>-1.2542377130695026</v>
      </c>
      <c r="AQ1040" s="34">
        <f t="shared" si="725"/>
        <v>-0.18232686345021437</v>
      </c>
      <c r="AR1040" s="34">
        <f t="shared" si="726"/>
        <v>-0.53722502350554147</v>
      </c>
      <c r="AS1040" s="34">
        <f t="shared" si="727"/>
        <v>4.2693822953530608E-2</v>
      </c>
      <c r="AT1040" s="34">
        <f t="shared" si="728"/>
        <v>-0.15074875333706975</v>
      </c>
      <c r="AU1040" s="34">
        <f t="shared" si="729"/>
        <v>-0.35412216867741958</v>
      </c>
      <c r="AV1040" s="34">
        <f t="shared" si="730"/>
        <v>-0.3462115225232249</v>
      </c>
      <c r="AW1040" s="34">
        <f t="shared" si="731"/>
        <v>-0.37652851903886014</v>
      </c>
      <c r="AX1040" s="34">
        <f t="shared" si="732"/>
        <v>-0.20200785050292994</v>
      </c>
      <c r="AY1040" s="34">
        <f t="shared" si="733"/>
        <v>-0.21011422768154267</v>
      </c>
      <c r="AZ1040" s="34">
        <f t="shared" si="734"/>
        <v>-0.81929953602519079</v>
      </c>
      <c r="BA1040" s="34">
        <f t="shared" si="735"/>
        <v>1.0087325695313962</v>
      </c>
      <c r="BB1040" s="34">
        <f t="shared" si="736"/>
        <v>0.9686216354152043</v>
      </c>
      <c r="BC1040" s="34">
        <f t="shared" si="737"/>
        <v>0.1602540261118493</v>
      </c>
      <c r="BD1040" s="34">
        <f t="shared" si="738"/>
        <v>0.38983876395327849</v>
      </c>
      <c r="BE1040" s="34">
        <f t="shared" si="739"/>
        <v>0.80786853770142153</v>
      </c>
      <c r="BF1040" s="34">
        <f t="shared" si="740"/>
        <v>0.97063268782231138</v>
      </c>
      <c r="BG1040" s="34">
        <f t="shared" si="741"/>
        <v>-0.22148095244146362</v>
      </c>
      <c r="BH1040" s="34">
        <f t="shared" si="742"/>
        <v>-4.4934926254281089E-2</v>
      </c>
      <c r="BI1040" s="19">
        <f t="shared" si="749"/>
        <v>-0.10997429333603777</v>
      </c>
      <c r="BJ1040" s="19">
        <f t="shared" si="750"/>
        <v>-3.1678094093367158E-2</v>
      </c>
      <c r="BK1040" s="19">
        <f t="shared" si="751"/>
        <v>-0.3685015657164894</v>
      </c>
      <c r="BL1040" s="19">
        <f t="shared" si="752"/>
        <v>-0.72960064977595884</v>
      </c>
      <c r="BM1040" s="19">
        <f t="shared" si="753"/>
        <v>-0.40617370593121455</v>
      </c>
      <c r="BN1040" s="19">
        <f t="shared" si="754"/>
        <v>-0.28226517701221715</v>
      </c>
      <c r="BO1040" s="19">
        <f t="shared" si="755"/>
        <v>-0.68904500562321225</v>
      </c>
      <c r="BP1040" s="19">
        <f t="shared" si="756"/>
        <v>-0.75523019835888894</v>
      </c>
      <c r="BQ1040" s="19">
        <f t="shared" si="757"/>
        <v>-0.18264469535802641</v>
      </c>
      <c r="BR1040" s="19">
        <f t="shared" si="758"/>
        <v>-0.58001590877928477</v>
      </c>
      <c r="BS1040" s="19">
        <f t="shared" si="759"/>
        <v>-0.52116723338355719</v>
      </c>
      <c r="BT1040" s="19">
        <f>IF(AND('[1]Ponderación por derecho'!$B$13&lt;&gt;1,'[1]Ponderación por derecho'!$B$13&lt;&gt;0),"Error ponderación",IFERROR(IF(SUM($BI$1126:$BS$1126)=0,0,SUMPRODUCT($BI$1126:$BS$1126,BI1040:BS1040)),""))</f>
        <v>-0.43553767473394467</v>
      </c>
      <c r="BU1040" s="34">
        <f t="shared" si="760"/>
        <v>-0.43487199194203768</v>
      </c>
      <c r="BV1040" s="16">
        <f t="shared" si="761"/>
        <v>0</v>
      </c>
      <c r="BW1040" s="34">
        <f t="shared" si="743"/>
        <v>0.36670715419269606</v>
      </c>
      <c r="BX1040" s="34">
        <f t="shared" si="744"/>
        <v>-4.910722115189093E-2</v>
      </c>
      <c r="BY1040" s="34">
        <f t="shared" si="762"/>
        <v>0.66570923091594048</v>
      </c>
      <c r="BZ1040" s="34">
        <f t="shared" si="763"/>
        <v>-0.32776972131891519</v>
      </c>
      <c r="CA1040" s="19">
        <f t="shared" si="745"/>
        <v>-0.25005995613175219</v>
      </c>
      <c r="CB1040" s="16"/>
      <c r="CC1040" s="5">
        <f t="shared" si="746"/>
        <v>76736</v>
      </c>
      <c r="CD1040" s="6">
        <f t="shared" si="747"/>
        <v>4.6783136543874219E-4</v>
      </c>
      <c r="CE1040" s="19">
        <f t="shared" si="764"/>
        <v>0.61313712775670093</v>
      </c>
      <c r="CF1040" s="4">
        <f t="shared" si="748"/>
        <v>2.8684477967960589E-4</v>
      </c>
      <c r="CG1040" s="3">
        <f>IF('Ponderación por derecho'!$D$20="Error ponderación","",CF1040/$CF$1127)</f>
        <v>1.9270710003593889E-4</v>
      </c>
      <c r="CH1040" s="39"/>
    </row>
    <row r="1041" spans="1:86" ht="18.95" customHeight="1">
      <c r="A1041" s="7">
        <v>76823</v>
      </c>
      <c r="B1041" s="7" t="s">
        <v>84</v>
      </c>
      <c r="C1041" s="7" t="s">
        <v>92</v>
      </c>
      <c r="D1041" s="5">
        <v>0</v>
      </c>
      <c r="E1041" s="5">
        <v>1602</v>
      </c>
      <c r="F1041" s="5">
        <v>75.774389999999997</v>
      </c>
      <c r="G1041" s="5">
        <v>55.157200000000003</v>
      </c>
      <c r="H1041" s="5">
        <v>72.184259999999995</v>
      </c>
      <c r="I1041" s="5">
        <v>43.887079999999997</v>
      </c>
      <c r="J1041" s="5">
        <v>11.746499999999999</v>
      </c>
      <c r="K1041" s="85">
        <v>3.8990000000000001E-3</v>
      </c>
      <c r="L1041" s="85">
        <v>1.5606999999999999E-3</v>
      </c>
      <c r="M1041" s="85">
        <v>5.2442000000000001E-3</v>
      </c>
      <c r="N1041" s="85">
        <v>3.3389999999999998E-4</v>
      </c>
      <c r="O1041" s="85">
        <v>7.0099999999999996E-5</v>
      </c>
      <c r="P1041" s="85">
        <v>1.05352E-2</v>
      </c>
      <c r="Q1041" s="85">
        <v>2.1868999999999999E-3</v>
      </c>
      <c r="R1041" s="85">
        <v>0</v>
      </c>
      <c r="S1041" s="85">
        <v>0</v>
      </c>
      <c r="T1041" s="5">
        <v>0.97215499999999999</v>
      </c>
      <c r="U1041" s="5">
        <v>0.37530269999999999</v>
      </c>
      <c r="V1041" s="5">
        <v>0.79418889999999998</v>
      </c>
      <c r="W1041" s="5">
        <v>0.74697340000000001</v>
      </c>
      <c r="X1041" s="5">
        <v>0.85714290000000004</v>
      </c>
      <c r="Y1041" s="5">
        <v>0.93462469999999997</v>
      </c>
      <c r="Z1041" s="5">
        <v>0.15384610000000001</v>
      </c>
      <c r="AA1041" s="5">
        <v>0</v>
      </c>
      <c r="AB1041" s="5">
        <v>1.24844E-3</v>
      </c>
      <c r="AC1041" s="5">
        <v>0.47699999999999998</v>
      </c>
      <c r="AD1041" s="40">
        <v>13727.840199750312</v>
      </c>
      <c r="AE1041" s="19">
        <v>0.75377360000000004</v>
      </c>
      <c r="AF1041" s="5">
        <v>0</v>
      </c>
      <c r="AG1041" s="5">
        <v>0</v>
      </c>
      <c r="AH1041" s="32">
        <v>0</v>
      </c>
      <c r="AI1041" s="32">
        <v>0</v>
      </c>
      <c r="AJ1041" s="32">
        <v>0</v>
      </c>
      <c r="AK1041" s="16"/>
      <c r="AL1041" s="34">
        <f t="shared" si="720"/>
        <v>0.38566856358642781</v>
      </c>
      <c r="AM1041" s="34">
        <f t="shared" si="721"/>
        <v>-0.10664750648473981</v>
      </c>
      <c r="AN1041" s="34">
        <f t="shared" si="722"/>
        <v>-0.26724292658358001</v>
      </c>
      <c r="AO1041" s="34">
        <f t="shared" si="723"/>
        <v>2.158779148180316</v>
      </c>
      <c r="AP1041" s="34">
        <f t="shared" si="724"/>
        <v>-0.98954437830389574</v>
      </c>
      <c r="AQ1041" s="34">
        <f t="shared" si="725"/>
        <v>-0.28260792749808555</v>
      </c>
      <c r="AR1041" s="34">
        <f t="shared" si="726"/>
        <v>-0.55449633061801373</v>
      </c>
      <c r="AS1041" s="34">
        <f t="shared" si="727"/>
        <v>-0.87831708567529243</v>
      </c>
      <c r="AT1041" s="34">
        <f t="shared" si="728"/>
        <v>-0.14308712387963196</v>
      </c>
      <c r="AU1041" s="34">
        <f t="shared" si="729"/>
        <v>-0.42814791648910139</v>
      </c>
      <c r="AV1041" s="34">
        <f t="shared" si="730"/>
        <v>-0.39372220566047383</v>
      </c>
      <c r="AW1041" s="34">
        <f t="shared" si="731"/>
        <v>-0.35038486178669104</v>
      </c>
      <c r="AX1041" s="34">
        <f t="shared" si="732"/>
        <v>-0.20200785050292994</v>
      </c>
      <c r="AY1041" s="34">
        <f t="shared" si="733"/>
        <v>-0.21011422768154267</v>
      </c>
      <c r="AZ1041" s="34">
        <f t="shared" si="734"/>
        <v>0.52401653876407783</v>
      </c>
      <c r="BA1041" s="34">
        <f t="shared" si="735"/>
        <v>1.6135992985057828</v>
      </c>
      <c r="BB1041" s="34">
        <f t="shared" si="736"/>
        <v>-0.15218096208481577</v>
      </c>
      <c r="BC1041" s="34">
        <f t="shared" si="737"/>
        <v>1.2802952515731099</v>
      </c>
      <c r="BD1041" s="34">
        <f t="shared" si="738"/>
        <v>0.60024213549226402</v>
      </c>
      <c r="BE1041" s="34">
        <f t="shared" si="739"/>
        <v>1.1136919536220415</v>
      </c>
      <c r="BF1041" s="34">
        <f t="shared" si="740"/>
        <v>0.52301509243012367</v>
      </c>
      <c r="BG1041" s="34">
        <f t="shared" si="741"/>
        <v>-0.258133953880894</v>
      </c>
      <c r="BH1041" s="34">
        <f t="shared" si="742"/>
        <v>-8.3944339546047408E-2</v>
      </c>
      <c r="BI1041" s="19">
        <f t="shared" si="749"/>
        <v>0.35458281480803905</v>
      </c>
      <c r="BJ1041" s="19">
        <f t="shared" si="750"/>
        <v>-0.27110826639585645</v>
      </c>
      <c r="BK1041" s="19">
        <f t="shared" si="751"/>
        <v>0.26254890982808177</v>
      </c>
      <c r="BL1041" s="19">
        <f t="shared" si="752"/>
        <v>0.12129071985339793</v>
      </c>
      <c r="BM1041" s="19">
        <f t="shared" si="753"/>
        <v>-0.27248338643357767</v>
      </c>
      <c r="BN1041" s="19">
        <f t="shared" si="754"/>
        <v>0.36854610384933184</v>
      </c>
      <c r="BO1041" s="19">
        <f t="shared" si="755"/>
        <v>0.77747027505256761</v>
      </c>
      <c r="BP1041" s="19">
        <f t="shared" si="756"/>
        <v>9.1830356541748939E-2</v>
      </c>
      <c r="BQ1041" s="19">
        <f t="shared" si="757"/>
        <v>0.2328564761116696</v>
      </c>
      <c r="BR1041" s="19">
        <f t="shared" si="758"/>
        <v>-2.7526539325336285E-2</v>
      </c>
      <c r="BS1041" s="19">
        <f t="shared" si="759"/>
        <v>3.0536665452945911E-2</v>
      </c>
      <c r="BT1041" s="19">
        <f>IF(AND('[1]Ponderación por derecho'!$B$13&lt;&gt;1,'[1]Ponderación por derecho'!$B$13&lt;&gt;0),"Error ponderación",IFERROR(IF(SUM($BI$1126:$BS$1126)=0,0,SUMPRODUCT($BI$1126:$BS$1126,BI1041:BS1041)),""))</f>
        <v>0.44507731540191209</v>
      </c>
      <c r="BU1041" s="34">
        <f t="shared" si="760"/>
        <v>0.45484566178991026</v>
      </c>
      <c r="BV1041" s="16">
        <f t="shared" si="761"/>
        <v>0</v>
      </c>
      <c r="BW1041" s="34">
        <f t="shared" si="743"/>
        <v>-0.51194248762954409</v>
      </c>
      <c r="BX1041" s="34">
        <f t="shared" si="744"/>
        <v>-4.8777588212245301E-2</v>
      </c>
      <c r="BY1041" s="34">
        <f t="shared" si="762"/>
        <v>0.3461456464926651</v>
      </c>
      <c r="BZ1041" s="34">
        <f t="shared" si="763"/>
        <v>7.1524809783041432E-2</v>
      </c>
      <c r="CA1041" s="19">
        <f t="shared" si="745"/>
        <v>5.3437085825986892E-2</v>
      </c>
      <c r="CB1041" s="16"/>
      <c r="CC1041" s="5">
        <f t="shared" si="746"/>
        <v>76823</v>
      </c>
      <c r="CD1041" s="6">
        <f t="shared" si="747"/>
        <v>2.342812902259659E-4</v>
      </c>
      <c r="CE1041" s="19">
        <f t="shared" si="764"/>
        <v>1.4771420304542902</v>
      </c>
      <c r="CF1041" s="4">
        <f t="shared" si="748"/>
        <v>3.460667407418341E-4</v>
      </c>
      <c r="CG1041" s="3">
        <f>IF('Ponderación por derecho'!$D$20="Error ponderación","",CF1041/$CF$1127)</f>
        <v>2.3249339974650216E-4</v>
      </c>
      <c r="CH1041" s="39"/>
    </row>
    <row r="1042" spans="1:86" ht="18.95" customHeight="1">
      <c r="A1042" s="7">
        <v>76828</v>
      </c>
      <c r="B1042" s="7" t="s">
        <v>84</v>
      </c>
      <c r="C1042" s="7" t="s">
        <v>91</v>
      </c>
      <c r="D1042" s="5">
        <v>0</v>
      </c>
      <c r="E1042" s="5">
        <v>3594</v>
      </c>
      <c r="F1042" s="5">
        <v>63.282330000000002</v>
      </c>
      <c r="G1042" s="5">
        <v>57.923090000000002</v>
      </c>
      <c r="H1042" s="5">
        <v>71.730400000000003</v>
      </c>
      <c r="I1042" s="5">
        <v>19.54363</v>
      </c>
      <c r="J1042" s="5">
        <v>12.06846</v>
      </c>
      <c r="K1042" s="85">
        <v>6.4285000000000002E-3</v>
      </c>
      <c r="L1042" s="85">
        <v>6.0213999999999997E-3</v>
      </c>
      <c r="M1042" s="85">
        <v>5.8593699999999999E-2</v>
      </c>
      <c r="N1042" s="85">
        <v>5.5809999999999996E-4</v>
      </c>
      <c r="O1042" s="85">
        <v>4.0544999999999999E-3</v>
      </c>
      <c r="P1042" s="85">
        <v>2.1403599999999998E-2</v>
      </c>
      <c r="Q1042" s="85">
        <v>1.016E-3</v>
      </c>
      <c r="R1042" s="85">
        <v>1.3679999999999999E-4</v>
      </c>
      <c r="S1042" s="85">
        <v>1.7039999999999999E-4</v>
      </c>
      <c r="T1042" s="5">
        <v>0.97935779999999995</v>
      </c>
      <c r="U1042" s="5">
        <v>0.1680046</v>
      </c>
      <c r="V1042" s="5">
        <v>0.81479360000000001</v>
      </c>
      <c r="W1042" s="5">
        <v>0.54386469999999998</v>
      </c>
      <c r="X1042" s="5">
        <v>0.75057339999999995</v>
      </c>
      <c r="Y1042" s="5">
        <v>0.9291857</v>
      </c>
      <c r="Z1042" s="5">
        <v>0.1433692</v>
      </c>
      <c r="AA1042" s="5">
        <v>0</v>
      </c>
      <c r="AB1042" s="5">
        <v>0</v>
      </c>
      <c r="AC1042" s="5">
        <v>0.58630000000000004</v>
      </c>
      <c r="AD1042" s="40">
        <v>5982.1925431274349</v>
      </c>
      <c r="AE1042" s="19">
        <v>0.65943399999999996</v>
      </c>
      <c r="AF1042" s="5">
        <v>1</v>
      </c>
      <c r="AG1042" s="5">
        <v>1</v>
      </c>
      <c r="AH1042" s="32">
        <v>1</v>
      </c>
      <c r="AI1042" s="32">
        <v>0</v>
      </c>
      <c r="AJ1042" s="32">
        <v>0</v>
      </c>
      <c r="AK1042" s="16"/>
      <c r="AL1042" s="34">
        <f t="shared" si="720"/>
        <v>-0.37688298229927664</v>
      </c>
      <c r="AM1042" s="34">
        <f t="shared" si="721"/>
        <v>0.17118868700207104</v>
      </c>
      <c r="AN1042" s="34">
        <f t="shared" si="722"/>
        <v>-0.32181674051498904</v>
      </c>
      <c r="AO1042" s="34">
        <f t="shared" si="723"/>
        <v>-1.4007178920716068E-2</v>
      </c>
      <c r="AP1042" s="34">
        <f t="shared" si="724"/>
        <v>-0.96522678477915769</v>
      </c>
      <c r="AQ1042" s="34">
        <f t="shared" si="725"/>
        <v>-0.211053357255747</v>
      </c>
      <c r="AR1042" s="34">
        <f t="shared" si="726"/>
        <v>-0.39838261301597638</v>
      </c>
      <c r="AS1042" s="34">
        <f t="shared" si="727"/>
        <v>-4.8244688888218902E-2</v>
      </c>
      <c r="AT1042" s="34">
        <f t="shared" si="728"/>
        <v>-0.13794265749940568</v>
      </c>
      <c r="AU1042" s="34">
        <f t="shared" si="729"/>
        <v>-0.32692680746653197</v>
      </c>
      <c r="AV1042" s="34">
        <f t="shared" si="730"/>
        <v>-0.13057940965126225</v>
      </c>
      <c r="AW1042" s="34">
        <f t="shared" si="731"/>
        <v>-0.38318769963127403</v>
      </c>
      <c r="AX1042" s="34">
        <f t="shared" si="732"/>
        <v>-0.19763907295599908</v>
      </c>
      <c r="AY1042" s="34">
        <f t="shared" si="733"/>
        <v>-0.2034982860468956</v>
      </c>
      <c r="AZ1042" s="34">
        <f t="shared" si="734"/>
        <v>0.64914618036066674</v>
      </c>
      <c r="BA1042" s="34">
        <f t="shared" si="735"/>
        <v>-0.3568647907427473</v>
      </c>
      <c r="BB1042" s="34">
        <f t="shared" si="736"/>
        <v>0.35323237960959802</v>
      </c>
      <c r="BC1042" s="34">
        <f t="shared" si="737"/>
        <v>-0.98787173314768928</v>
      </c>
      <c r="BD1042" s="34">
        <f t="shared" si="738"/>
        <v>-0.67692484558163069</v>
      </c>
      <c r="BE1042" s="34">
        <f t="shared" si="739"/>
        <v>1.0305290970623884</v>
      </c>
      <c r="BF1042" s="34">
        <f t="shared" si="740"/>
        <v>0.4181974802809893</v>
      </c>
      <c r="BG1042" s="34">
        <f t="shared" si="741"/>
        <v>-0.258133953880894</v>
      </c>
      <c r="BH1042" s="34">
        <f t="shared" si="742"/>
        <v>-0.11506432621005545</v>
      </c>
      <c r="BI1042" s="19">
        <f t="shared" si="749"/>
        <v>-0.2965782961711611</v>
      </c>
      <c r="BJ1042" s="19">
        <f t="shared" si="750"/>
        <v>4.2012817865230895E-2</v>
      </c>
      <c r="BK1042" s="19">
        <f t="shared" si="751"/>
        <v>-0.47099980144506159</v>
      </c>
      <c r="BL1042" s="19">
        <f t="shared" si="752"/>
        <v>-0.25741281989934117</v>
      </c>
      <c r="BM1042" s="19">
        <f t="shared" si="753"/>
        <v>-0.65635947927577343</v>
      </c>
      <c r="BN1042" s="19">
        <f t="shared" si="754"/>
        <v>0.1743555683706165</v>
      </c>
      <c r="BO1042" s="19">
        <f t="shared" si="755"/>
        <v>8.3983767269558876E-2</v>
      </c>
      <c r="BP1042" s="19">
        <f t="shared" si="756"/>
        <v>-0.28726102762763783</v>
      </c>
      <c r="BQ1042" s="19">
        <f t="shared" si="757"/>
        <v>-5.4061262688394306E-2</v>
      </c>
      <c r="BR1042" s="19">
        <f t="shared" si="758"/>
        <v>-0.27950507407568875</v>
      </c>
      <c r="BS1042" s="19">
        <f t="shared" si="759"/>
        <v>-0.23181519818540922</v>
      </c>
      <c r="BT1042" s="19">
        <f>IF(AND('[1]Ponderación por derecho'!$B$13&lt;&gt;1,'[1]Ponderación por derecho'!$B$13&lt;&gt;0),"Error ponderación",IFERROR(IF(SUM($BI$1126:$BS$1126)=0,0,SUMPRODUCT($BI$1126:$BS$1126,BI1042:BS1042)),""))</f>
        <v>0.10270111771901057</v>
      </c>
      <c r="BU1042" s="34">
        <f t="shared" si="760"/>
        <v>0.10893041993251036</v>
      </c>
      <c r="BV1042" s="16">
        <f t="shared" si="761"/>
        <v>0</v>
      </c>
      <c r="BW1042" s="34">
        <f t="shared" si="743"/>
        <v>1.0702058789465834</v>
      </c>
      <c r="BX1042" s="34">
        <f t="shared" si="744"/>
        <v>-4.9213681723811749E-2</v>
      </c>
      <c r="BY1042" s="34">
        <f t="shared" si="762"/>
        <v>-4.3565900771799115E-2</v>
      </c>
      <c r="BZ1042" s="34">
        <f t="shared" si="763"/>
        <v>-0.3258087654836575</v>
      </c>
      <c r="CA1042" s="19">
        <f t="shared" si="745"/>
        <v>-0.24856946665831003</v>
      </c>
      <c r="CB1042" s="16"/>
      <c r="CC1042" s="5">
        <f t="shared" si="746"/>
        <v>76828</v>
      </c>
      <c r="CD1042" s="6">
        <f t="shared" si="747"/>
        <v>5.2559735148072499E-4</v>
      </c>
      <c r="CE1042" s="19">
        <f t="shared" si="764"/>
        <v>1.8727066939567505</v>
      </c>
      <c r="CF1042" s="4">
        <f t="shared" si="748"/>
        <v>9.842896784438926E-4</v>
      </c>
      <c r="CG1042" s="3">
        <f>IF('Ponderación por derecho'!$D$20="Error ponderación","",CF1042/$CF$1127)</f>
        <v>6.612621981131881E-4</v>
      </c>
      <c r="CH1042" s="39"/>
    </row>
    <row r="1043" spans="1:86" ht="18.95" customHeight="1">
      <c r="A1043" s="7">
        <v>76834</v>
      </c>
      <c r="B1043" s="7" t="s">
        <v>84</v>
      </c>
      <c r="C1043" s="7" t="s">
        <v>90</v>
      </c>
      <c r="D1043" s="5">
        <v>0</v>
      </c>
      <c r="E1043" s="5">
        <v>27701</v>
      </c>
      <c r="F1043" s="5">
        <v>36.261299999999999</v>
      </c>
      <c r="G1043" s="5">
        <v>37.779609999999998</v>
      </c>
      <c r="H1043" s="5">
        <v>62.440930000000002</v>
      </c>
      <c r="I1043" s="5">
        <v>11.849780000000001</v>
      </c>
      <c r="J1043" s="5">
        <v>3.5825260000000001</v>
      </c>
      <c r="K1043" s="85">
        <v>3.0135000000000001E-3</v>
      </c>
      <c r="L1043" s="85">
        <v>4.3746999999999996E-3</v>
      </c>
      <c r="M1043" s="85">
        <v>1.2088700000000001E-2</v>
      </c>
      <c r="N1043" s="85">
        <v>5.5509000000000001E-3</v>
      </c>
      <c r="O1043" s="85">
        <v>2.2797E-3</v>
      </c>
      <c r="P1043" s="85">
        <v>8.6499999999999999E-4</v>
      </c>
      <c r="Q1043" s="85">
        <v>4.994E-4</v>
      </c>
      <c r="R1043" s="85">
        <v>1.2629E-3</v>
      </c>
      <c r="S1043" s="85">
        <v>4.0840000000000001E-4</v>
      </c>
      <c r="T1043" s="5">
        <v>0.89254960000000005</v>
      </c>
      <c r="U1043" s="5">
        <v>0.29867860000000002</v>
      </c>
      <c r="V1043" s="5">
        <v>0.83589579999999997</v>
      </c>
      <c r="W1043" s="5">
        <v>0.55377750000000003</v>
      </c>
      <c r="X1043" s="5">
        <v>0.76658649999999995</v>
      </c>
      <c r="Y1043" s="5">
        <v>0.90053340000000004</v>
      </c>
      <c r="Z1043" s="5">
        <v>0.15531159999999999</v>
      </c>
      <c r="AA1043" s="5">
        <v>5.9564999999999998E-4</v>
      </c>
      <c r="AB1043" s="5">
        <v>6.1370000000000001E-4</v>
      </c>
      <c r="AC1043" s="5">
        <v>0.63749999999999996</v>
      </c>
      <c r="AD1043" s="40">
        <v>0</v>
      </c>
      <c r="AE1043" s="19">
        <v>0.75377360000000004</v>
      </c>
      <c r="AF1043" s="5">
        <v>1</v>
      </c>
      <c r="AG1043" s="5">
        <v>0</v>
      </c>
      <c r="AH1043" s="32">
        <v>1</v>
      </c>
      <c r="AI1043" s="32">
        <v>0</v>
      </c>
      <c r="AJ1043" s="32">
        <v>1</v>
      </c>
      <c r="AK1043" s="16"/>
      <c r="AL1043" s="34">
        <f t="shared" si="720"/>
        <v>-2.02632496367977</v>
      </c>
      <c r="AM1043" s="34">
        <f t="shared" si="721"/>
        <v>-1.8522423991140464</v>
      </c>
      <c r="AN1043" s="34">
        <f t="shared" si="722"/>
        <v>-1.4388171532004335</v>
      </c>
      <c r="AO1043" s="34">
        <f t="shared" si="723"/>
        <v>-0.70072545766782368</v>
      </c>
      <c r="AP1043" s="34">
        <f t="shared" si="724"/>
        <v>-1.606168186474255</v>
      </c>
      <c r="AQ1043" s="34">
        <f t="shared" si="725"/>
        <v>-0.30765697748804038</v>
      </c>
      <c r="AR1043" s="34">
        <f t="shared" si="726"/>
        <v>-0.45601313261497994</v>
      </c>
      <c r="AS1043" s="34">
        <f t="shared" si="727"/>
        <v>-0.77182254458663879</v>
      </c>
      <c r="AT1043" s="34">
        <f t="shared" si="728"/>
        <v>-2.3378465959736795E-2</v>
      </c>
      <c r="AU1043" s="34">
        <f t="shared" si="729"/>
        <v>-0.3720144553666565</v>
      </c>
      <c r="AV1043" s="34">
        <f t="shared" si="730"/>
        <v>-0.62785450351188499</v>
      </c>
      <c r="AW1043" s="34">
        <f t="shared" si="731"/>
        <v>-0.39766028143203541</v>
      </c>
      <c r="AX1043" s="34">
        <f t="shared" si="732"/>
        <v>-0.16167649696477965</v>
      </c>
      <c r="AY1043" s="34">
        <f t="shared" si="733"/>
        <v>-0.19425771028958344</v>
      </c>
      <c r="AZ1043" s="34">
        <f t="shared" si="734"/>
        <v>-0.85891720521786741</v>
      </c>
      <c r="BA1043" s="34">
        <f t="shared" si="735"/>
        <v>0.88525187312663922</v>
      </c>
      <c r="BB1043" s="34">
        <f t="shared" si="736"/>
        <v>0.8708489146284929</v>
      </c>
      <c r="BC1043" s="34">
        <f t="shared" si="737"/>
        <v>-0.87717295123366756</v>
      </c>
      <c r="BD1043" s="34">
        <f t="shared" si="738"/>
        <v>-0.48501813132816823</v>
      </c>
      <c r="BE1043" s="34">
        <f t="shared" si="739"/>
        <v>0.59243255082150537</v>
      </c>
      <c r="BF1043" s="34">
        <f t="shared" si="740"/>
        <v>0.53767689225684279</v>
      </c>
      <c r="BG1043" s="34">
        <f t="shared" si="741"/>
        <v>-0.21157315134859137</v>
      </c>
      <c r="BH1043" s="34">
        <f t="shared" si="742"/>
        <v>-9.9766565952692871E-2</v>
      </c>
      <c r="BI1043" s="19">
        <f t="shared" si="749"/>
        <v>-0.28707408585394489</v>
      </c>
      <c r="BJ1043" s="19">
        <f t="shared" si="750"/>
        <v>-0.47913553903351119</v>
      </c>
      <c r="BK1043" s="19">
        <f t="shared" si="751"/>
        <v>-1.2251068198333588</v>
      </c>
      <c r="BL1043" s="19">
        <f t="shared" si="752"/>
        <v>-1.0248517148197533</v>
      </c>
      <c r="BM1043" s="19">
        <f t="shared" si="753"/>
        <v>-0.8210669243896932</v>
      </c>
      <c r="BN1043" s="19">
        <f t="shared" si="754"/>
        <v>-0.68724897212338332</v>
      </c>
      <c r="BO1043" s="19">
        <f t="shared" si="755"/>
        <v>-0.65243431477257552</v>
      </c>
      <c r="BP1043" s="19">
        <f t="shared" si="756"/>
        <v>-1.0940007303222747</v>
      </c>
      <c r="BQ1043" s="19">
        <f t="shared" si="757"/>
        <v>-0.5609685939041702</v>
      </c>
      <c r="BR1043" s="19">
        <f t="shared" si="758"/>
        <v>-0.81071860843931498</v>
      </c>
      <c r="BS1043" s="19">
        <f t="shared" si="759"/>
        <v>-0.77344974664068211</v>
      </c>
      <c r="BT1043" s="19">
        <f>IF(AND('[1]Ponderación por derecho'!$B$13&lt;&gt;1,'[1]Ponderación por derecho'!$B$13&lt;&gt;0),"Error ponderación",IFERROR(IF(SUM($BI$1126:$BS$1126)=0,0,SUMPRODUCT($BI$1126:$BS$1126,BI1043:BS1043)),""))</f>
        <v>-0.62821895683000495</v>
      </c>
      <c r="BU1043" s="34">
        <f t="shared" si="760"/>
        <v>-0.6295449649720819</v>
      </c>
      <c r="BV1043" s="16">
        <f t="shared" si="761"/>
        <v>0</v>
      </c>
      <c r="BW1043" s="34">
        <f t="shared" si="743"/>
        <v>1.8113403379465609</v>
      </c>
      <c r="BX1043" s="34">
        <f t="shared" si="744"/>
        <v>-4.9550489627895586E-2</v>
      </c>
      <c r="BY1043" s="34">
        <f t="shared" si="762"/>
        <v>0.3461456464926651</v>
      </c>
      <c r="BZ1043" s="34">
        <f t="shared" si="763"/>
        <v>-0.70264516493711016</v>
      </c>
      <c r="CA1043" s="19">
        <f t="shared" si="745"/>
        <v>-0.53499646133939849</v>
      </c>
      <c r="CB1043" s="16"/>
      <c r="CC1043" s="5">
        <f t="shared" si="746"/>
        <v>76834</v>
      </c>
      <c r="CD1043" s="6">
        <f t="shared" si="747"/>
        <v>4.0510774160733348E-3</v>
      </c>
      <c r="CE1043" s="19">
        <f t="shared" si="764"/>
        <v>0.49371911664814577</v>
      </c>
      <c r="CF1043" s="4">
        <f t="shared" si="748"/>
        <v>2.0000943633369799E-3</v>
      </c>
      <c r="CG1043" s="3">
        <f>IF('Ponderación por derecho'!$D$20="Error ponderación","",CF1043/$CF$1127)</f>
        <v>1.3436967024026353E-3</v>
      </c>
      <c r="CH1043" s="39"/>
    </row>
    <row r="1044" spans="1:86" ht="18.95" customHeight="1">
      <c r="A1044" s="7">
        <v>76845</v>
      </c>
      <c r="B1044" s="7" t="s">
        <v>84</v>
      </c>
      <c r="C1044" s="7" t="s">
        <v>89</v>
      </c>
      <c r="D1044" s="5">
        <v>0</v>
      </c>
      <c r="E1044" s="5">
        <v>323</v>
      </c>
      <c r="F1044" s="5">
        <v>62.824539999999999</v>
      </c>
      <c r="G1044" s="5">
        <v>56.488729999999997</v>
      </c>
      <c r="H1044" s="5">
        <v>65.679689999999994</v>
      </c>
      <c r="I1044" s="5">
        <v>24.7181</v>
      </c>
      <c r="J1044" s="5">
        <v>6.5802079999999998</v>
      </c>
      <c r="K1044" s="85">
        <v>0</v>
      </c>
      <c r="L1044" s="85">
        <v>6.7544300000000002E-2</v>
      </c>
      <c r="M1044" s="85">
        <v>0.1089581</v>
      </c>
      <c r="N1044" s="85">
        <v>0</v>
      </c>
      <c r="O1044" s="85">
        <v>0.36435099999999998</v>
      </c>
      <c r="P1044" s="85">
        <v>2.95465E-2</v>
      </c>
      <c r="Q1044" s="85">
        <v>0</v>
      </c>
      <c r="R1044" s="85">
        <v>2.0531999999999998E-3</v>
      </c>
      <c r="S1044" s="85">
        <v>0</v>
      </c>
      <c r="T1044" s="5">
        <v>0.97499999999999998</v>
      </c>
      <c r="U1044" s="5">
        <v>0.19687499999999999</v>
      </c>
      <c r="V1044" s="5">
        <v>0.796875</v>
      </c>
      <c r="W1044" s="5">
        <v>0.55000000000000004</v>
      </c>
      <c r="X1044" s="5">
        <v>0.765625</v>
      </c>
      <c r="Y1044" s="5">
        <v>0.890625</v>
      </c>
      <c r="Z1044" s="5">
        <v>0.22988500000000001</v>
      </c>
      <c r="AA1044" s="5">
        <v>0</v>
      </c>
      <c r="AB1044" s="5">
        <v>0</v>
      </c>
      <c r="AC1044" s="5">
        <v>0.48749999999999999</v>
      </c>
      <c r="AD1044" s="40">
        <v>30959.752321981425</v>
      </c>
      <c r="AE1044" s="19">
        <v>0.75377360000000004</v>
      </c>
      <c r="AF1044" s="5">
        <v>0</v>
      </c>
      <c r="AG1044" s="5">
        <v>0</v>
      </c>
      <c r="AH1044" s="32">
        <v>0</v>
      </c>
      <c r="AI1044" s="32">
        <v>0</v>
      </c>
      <c r="AJ1044" s="32">
        <v>0</v>
      </c>
      <c r="AK1044" s="16"/>
      <c r="AL1044" s="34">
        <f t="shared" si="720"/>
        <v>-0.40482781062951356</v>
      </c>
      <c r="AM1044" s="34">
        <f t="shared" si="721"/>
        <v>2.7105906237202014E-2</v>
      </c>
      <c r="AN1044" s="34">
        <f t="shared" si="722"/>
        <v>-1.0493766085203708</v>
      </c>
      <c r="AO1044" s="34">
        <f t="shared" si="723"/>
        <v>0.4478426273308414</v>
      </c>
      <c r="AP1044" s="34">
        <f t="shared" si="724"/>
        <v>-1.3797536865599072</v>
      </c>
      <c r="AQ1044" s="34">
        <f t="shared" si="725"/>
        <v>-0.3929029539360685</v>
      </c>
      <c r="AR1044" s="34">
        <f t="shared" si="726"/>
        <v>1.7547701739139647</v>
      </c>
      <c r="AS1044" s="34">
        <f t="shared" si="727"/>
        <v>0.73538211587551627</v>
      </c>
      <c r="AT1044" s="34">
        <f t="shared" si="728"/>
        <v>-0.15074875333706975</v>
      </c>
      <c r="AU1044" s="34">
        <f t="shared" si="729"/>
        <v>8.8261731089450191</v>
      </c>
      <c r="AV1044" s="34">
        <f t="shared" si="730"/>
        <v>6.657430880070947E-2</v>
      </c>
      <c r="AW1044" s="34">
        <f t="shared" si="731"/>
        <v>-0.41165100414070804</v>
      </c>
      <c r="AX1044" s="34">
        <f t="shared" si="732"/>
        <v>-0.13643786468890653</v>
      </c>
      <c r="AY1044" s="34">
        <f t="shared" si="733"/>
        <v>-0.21011422768154267</v>
      </c>
      <c r="AZ1044" s="34">
        <f t="shared" si="734"/>
        <v>0.57344090572446771</v>
      </c>
      <c r="BA1044" s="34">
        <f t="shared" si="735"/>
        <v>-8.2438317744486594E-2</v>
      </c>
      <c r="BB1044" s="34">
        <f t="shared" si="736"/>
        <v>-8.6293529745331318E-2</v>
      </c>
      <c r="BC1044" s="34">
        <f t="shared" si="737"/>
        <v>-0.91935726330293299</v>
      </c>
      <c r="BD1044" s="34">
        <f t="shared" si="738"/>
        <v>-0.49654109101459337</v>
      </c>
      <c r="BE1044" s="34">
        <f t="shared" si="739"/>
        <v>0.44093211913632874</v>
      </c>
      <c r="BF1044" s="34">
        <f t="shared" si="740"/>
        <v>1.283756908086167</v>
      </c>
      <c r="BG1044" s="34">
        <f t="shared" si="741"/>
        <v>-0.258133953880894</v>
      </c>
      <c r="BH1044" s="34">
        <f t="shared" si="742"/>
        <v>-0.11506432621005545</v>
      </c>
      <c r="BI1044" s="19">
        <f t="shared" si="749"/>
        <v>-0.5082392934003086</v>
      </c>
      <c r="BJ1044" s="19">
        <f t="shared" si="750"/>
        <v>0.56519418346861183</v>
      </c>
      <c r="BK1044" s="19">
        <f t="shared" si="751"/>
        <v>-0.19626765268564342</v>
      </c>
      <c r="BL1044" s="19">
        <f t="shared" si="752"/>
        <v>-0.27778828198329164</v>
      </c>
      <c r="BM1044" s="19">
        <f t="shared" si="753"/>
        <v>2.3166261104568395</v>
      </c>
      <c r="BN1044" s="19">
        <f t="shared" si="754"/>
        <v>3.4226205769174879E-2</v>
      </c>
      <c r="BO1044" s="19">
        <f t="shared" si="755"/>
        <v>0.20321084297153369</v>
      </c>
      <c r="BP1044" s="19">
        <f t="shared" si="756"/>
        <v>-0.27063283765921003</v>
      </c>
      <c r="BQ1044" s="19">
        <f t="shared" si="757"/>
        <v>0.22293828992503695</v>
      </c>
      <c r="BR1044" s="19">
        <f t="shared" si="758"/>
        <v>-0.29102533073065007</v>
      </c>
      <c r="BS1044" s="19">
        <f t="shared" si="759"/>
        <v>-0.24333545484037056</v>
      </c>
      <c r="BT1044" s="19">
        <f>IF(AND('[1]Ponderación por derecho'!$B$13&lt;&gt;1,'[1]Ponderación por derecho'!$B$13&lt;&gt;0),"Error ponderación",IFERROR(IF(SUM($BI$1126:$BS$1126)=0,0,SUMPRODUCT($BI$1126:$BS$1126,BI1044:BS1044)),""))</f>
        <v>0.22491211991024168</v>
      </c>
      <c r="BU1044" s="34">
        <f t="shared" si="760"/>
        <v>0.23240468206497447</v>
      </c>
      <c r="BV1044" s="16">
        <f t="shared" si="761"/>
        <v>0</v>
      </c>
      <c r="BW1044" s="34">
        <f t="shared" si="743"/>
        <v>-0.35995202240493895</v>
      </c>
      <c r="BX1044" s="34">
        <f t="shared" si="744"/>
        <v>-4.7807401418121925E-2</v>
      </c>
      <c r="BY1044" s="34">
        <f t="shared" si="762"/>
        <v>0.3461456464926651</v>
      </c>
      <c r="BZ1044" s="34">
        <f t="shared" si="763"/>
        <v>2.0537925776798582E-2</v>
      </c>
      <c r="CA1044" s="19">
        <f t="shared" si="745"/>
        <v>1.4682814807469474E-2</v>
      </c>
      <c r="CB1044" s="16"/>
      <c r="CC1044" s="5">
        <f t="shared" si="746"/>
        <v>76845</v>
      </c>
      <c r="CD1044" s="6">
        <f t="shared" si="747"/>
        <v>4.7236489852051805E-5</v>
      </c>
      <c r="CE1044" s="19">
        <f t="shared" si="764"/>
        <v>1.2251427546599902</v>
      </c>
      <c r="CF1044" s="4">
        <f t="shared" si="748"/>
        <v>5.7871443297811425E-5</v>
      </c>
      <c r="CG1044" s="3">
        <f>IF('Ponderación por derecho'!$D$20="Error ponderación","",CF1044/$CF$1127)</f>
        <v>3.887899938521494E-5</v>
      </c>
      <c r="CH1044" s="39"/>
    </row>
    <row r="1045" spans="1:86" ht="18.95" customHeight="1">
      <c r="A1045" s="7">
        <v>76863</v>
      </c>
      <c r="B1045" s="7" t="s">
        <v>84</v>
      </c>
      <c r="C1045" s="7" t="s">
        <v>88</v>
      </c>
      <c r="D1045" s="5">
        <v>0</v>
      </c>
      <c r="E1045" s="5">
        <v>471</v>
      </c>
      <c r="F1045" s="5">
        <v>57.826030000000003</v>
      </c>
      <c r="G1045" s="5">
        <v>51.180010000000003</v>
      </c>
      <c r="H1045" s="5">
        <v>64.345209999999994</v>
      </c>
      <c r="I1045" s="5">
        <v>12.93383</v>
      </c>
      <c r="J1045" s="5">
        <v>18.861640000000001</v>
      </c>
      <c r="K1045" s="85"/>
      <c r="L1045" s="85">
        <v>5.7708000000000004E-3</v>
      </c>
      <c r="M1045" s="85">
        <v>2.6458200000000001E-2</v>
      </c>
      <c r="N1045" s="85">
        <v>0</v>
      </c>
      <c r="O1045" s="85">
        <v>3.7534999999999999E-3</v>
      </c>
      <c r="P1045" s="85">
        <v>1.55579E-2</v>
      </c>
      <c r="Q1045" s="85">
        <v>1.9971099999999999E-2</v>
      </c>
      <c r="R1045" s="85">
        <v>1.0441999999999999E-3</v>
      </c>
      <c r="S1045" s="85">
        <v>2.0284000000000001E-3</v>
      </c>
      <c r="T1045" s="5">
        <v>0.9850428</v>
      </c>
      <c r="U1045" s="5">
        <v>0.20512820000000001</v>
      </c>
      <c r="V1045" s="5">
        <v>0.77991449999999996</v>
      </c>
      <c r="W1045" s="5">
        <v>0.62393160000000003</v>
      </c>
      <c r="X1045" s="5">
        <v>0.87820509999999996</v>
      </c>
      <c r="Y1045" s="5">
        <v>0.94871799999999995</v>
      </c>
      <c r="Z1045" s="5">
        <v>0.18713450000000001</v>
      </c>
      <c r="AA1045" s="5">
        <v>0</v>
      </c>
      <c r="AB1045" s="5">
        <v>0</v>
      </c>
      <c r="AC1045" s="5">
        <v>0.46710000000000002</v>
      </c>
      <c r="AD1045" s="40">
        <v>4838.6411889596602</v>
      </c>
      <c r="AE1045" s="19">
        <v>0.87169810000000003</v>
      </c>
      <c r="AF1045" s="5">
        <v>0</v>
      </c>
      <c r="AG1045" s="5">
        <v>0</v>
      </c>
      <c r="AH1045" s="32">
        <v>1</v>
      </c>
      <c r="AI1045" s="32">
        <v>0</v>
      </c>
      <c r="AJ1045" s="32">
        <v>0</v>
      </c>
      <c r="AK1045" s="16"/>
      <c r="AL1045" s="34">
        <f t="shared" si="720"/>
        <v>-0.70995134731002507</v>
      </c>
      <c r="AM1045" s="34">
        <f t="shared" si="721"/>
        <v>-0.50615989865283395</v>
      </c>
      <c r="AN1045" s="34">
        <f t="shared" si="722"/>
        <v>-1.2098394455520283</v>
      </c>
      <c r="AO1045" s="34">
        <f t="shared" si="723"/>
        <v>-0.60396805401740128</v>
      </c>
      <c r="AP1045" s="34">
        <f t="shared" si="724"/>
        <v>-0.4521388546624372</v>
      </c>
      <c r="AQ1045" s="34" t="str">
        <f t="shared" si="725"/>
        <v/>
      </c>
      <c r="AR1045" s="34">
        <f t="shared" si="726"/>
        <v>-0.40715300726599779</v>
      </c>
      <c r="AS1045" s="34">
        <f t="shared" si="727"/>
        <v>-0.54824546690771303</v>
      </c>
      <c r="AT1045" s="34">
        <f t="shared" si="728"/>
        <v>-0.15074875333706975</v>
      </c>
      <c r="AU1045" s="34">
        <f t="shared" si="729"/>
        <v>-0.33457351809191932</v>
      </c>
      <c r="AV1045" s="34">
        <f t="shared" si="730"/>
        <v>-0.27211393567450831</v>
      </c>
      <c r="AW1045" s="34">
        <f t="shared" si="731"/>
        <v>0.14784063039507744</v>
      </c>
      <c r="AX1045" s="34">
        <f t="shared" si="732"/>
        <v>-0.16866079264835987</v>
      </c>
      <c r="AY1045" s="34">
        <f t="shared" si="733"/>
        <v>-0.13135967362216425</v>
      </c>
      <c r="AZ1045" s="34">
        <f t="shared" si="734"/>
        <v>0.74790805247659653</v>
      </c>
      <c r="BA1045" s="34">
        <f t="shared" si="735"/>
        <v>-3.9878436620613229E-3</v>
      </c>
      <c r="BB1045" s="34">
        <f t="shared" si="736"/>
        <v>-0.50231817372501142</v>
      </c>
      <c r="BC1045" s="34">
        <f t="shared" si="737"/>
        <v>-9.3744110111640883E-2</v>
      </c>
      <c r="BD1045" s="34">
        <f t="shared" si="738"/>
        <v>0.85265906893733479</v>
      </c>
      <c r="BE1045" s="34">
        <f t="shared" si="739"/>
        <v>1.32917992684362</v>
      </c>
      <c r="BF1045" s="34">
        <f t="shared" si="740"/>
        <v>0.85605354848728166</v>
      </c>
      <c r="BG1045" s="34">
        <f t="shared" si="741"/>
        <v>-0.258133953880894</v>
      </c>
      <c r="BH1045" s="34">
        <f t="shared" si="742"/>
        <v>-0.11506432621005545</v>
      </c>
      <c r="BI1045" s="19">
        <f t="shared" si="749"/>
        <v>-0.60691364460704478</v>
      </c>
      <c r="BJ1045" s="19">
        <f t="shared" si="750"/>
        <v>-0.47187702654794772</v>
      </c>
      <c r="BK1045" s="19">
        <f t="shared" si="751"/>
        <v>-0.45064697477645965</v>
      </c>
      <c r="BL1045" s="19">
        <f t="shared" si="752"/>
        <v>-0.4303500503235474</v>
      </c>
      <c r="BM1045" s="19">
        <f t="shared" si="753"/>
        <v>2.1982232060992757E-2</v>
      </c>
      <c r="BN1045" s="19">
        <f t="shared" si="754"/>
        <v>0.11570488128636221</v>
      </c>
      <c r="BO1045" s="19">
        <f t="shared" si="755"/>
        <v>9.7260209618090898E-2</v>
      </c>
      <c r="BP1045" s="19">
        <f t="shared" si="756"/>
        <v>-0.43930606997919247</v>
      </c>
      <c r="BQ1045" s="19">
        <f t="shared" si="757"/>
        <v>4.9141758516974372E-3</v>
      </c>
      <c r="BR1045" s="19">
        <f t="shared" si="758"/>
        <v>-0.36648165827102774</v>
      </c>
      <c r="BS1045" s="19">
        <f t="shared" si="759"/>
        <v>-0.31879178238074829</v>
      </c>
      <c r="BT1045" s="19">
        <f>IF(AND('[1]Ponderación por derecho'!$B$13&lt;&gt;1,'[1]Ponderación por derecho'!$B$13&lt;&gt;0),"Error ponderación",IFERROR(IF(SUM($BI$1126:$BS$1126)=0,0,SUMPRODUCT($BI$1126:$BS$1126,BI1045:BS1045)),""))</f>
        <v>-1.1033836114635431E-2</v>
      </c>
      <c r="BU1045" s="34">
        <f t="shared" si="760"/>
        <v>-5.9801793710190423E-3</v>
      </c>
      <c r="BV1045" s="16">
        <f t="shared" si="761"/>
        <v>0</v>
      </c>
      <c r="BW1045" s="34">
        <f t="shared" si="743"/>
        <v>-0.6552477834127427</v>
      </c>
      <c r="BX1045" s="34">
        <f t="shared" si="744"/>
        <v>-4.9278065665323618E-2</v>
      </c>
      <c r="BY1045" s="34">
        <f t="shared" si="762"/>
        <v>0.83328508057324491</v>
      </c>
      <c r="BZ1045" s="34">
        <f t="shared" si="763"/>
        <v>-4.2919743831726177E-2</v>
      </c>
      <c r="CA1045" s="19">
        <f t="shared" si="745"/>
        <v>-3.3550290120283967E-2</v>
      </c>
      <c r="CB1045" s="16"/>
      <c r="CC1045" s="5">
        <f t="shared" si="746"/>
        <v>76863</v>
      </c>
      <c r="CD1045" s="6">
        <f t="shared" si="747"/>
        <v>6.8880454242465627E-5</v>
      </c>
      <c r="CE1045" s="19">
        <f t="shared" si="764"/>
        <v>1.2539606211959466</v>
      </c>
      <c r="CF1045" s="4">
        <f t="shared" si="748"/>
        <v>8.6373377190141176E-5</v>
      </c>
      <c r="CG1045" s="3">
        <f>IF('Ponderación por derecho'!$D$20="Error ponderación","",CF1045/$CF$1127)</f>
        <v>5.8027073238752857E-5</v>
      </c>
      <c r="CH1045" s="39"/>
    </row>
    <row r="1046" spans="1:86" ht="18.95" customHeight="1">
      <c r="A1046" s="7">
        <v>76869</v>
      </c>
      <c r="B1046" s="7" t="s">
        <v>84</v>
      </c>
      <c r="C1046" s="7" t="s">
        <v>87</v>
      </c>
      <c r="D1046" s="5">
        <v>0</v>
      </c>
      <c r="E1046" s="5">
        <v>461</v>
      </c>
      <c r="F1046" s="5">
        <v>46.432299999999998</v>
      </c>
      <c r="G1046" s="5">
        <v>50.143369999999997</v>
      </c>
      <c r="H1046" s="5">
        <v>66.505380000000002</v>
      </c>
      <c r="I1046" s="5">
        <v>9.8924749999999992</v>
      </c>
      <c r="J1046" s="5">
        <v>9.9498219999999993</v>
      </c>
      <c r="K1046" s="85">
        <v>8.8281000000000002E-3</v>
      </c>
      <c r="L1046" s="85">
        <v>3.4876E-3</v>
      </c>
      <c r="M1046" s="85">
        <v>4.8581100000000002E-2</v>
      </c>
      <c r="N1046" s="85">
        <v>0</v>
      </c>
      <c r="O1046" s="85">
        <v>6.7786000000000001E-3</v>
      </c>
      <c r="P1046" s="85">
        <v>2.9085799999999998E-2</v>
      </c>
      <c r="Q1046" s="85">
        <v>1.1126199999999999E-2</v>
      </c>
      <c r="R1046" s="85">
        <v>5.3099999999999996E-3</v>
      </c>
      <c r="S1046" s="85">
        <v>7.4370000000000003E-4</v>
      </c>
      <c r="T1046" s="5">
        <v>0.98297869999999998</v>
      </c>
      <c r="U1046" s="5">
        <v>0.23191490000000001</v>
      </c>
      <c r="V1046" s="5">
        <v>0.83191490000000001</v>
      </c>
      <c r="W1046" s="5">
        <v>0.73829789999999995</v>
      </c>
      <c r="X1046" s="5">
        <v>0.80851070000000003</v>
      </c>
      <c r="Y1046" s="5">
        <v>0.87659569999999998</v>
      </c>
      <c r="Z1046" s="5">
        <v>5.4054100000000001E-2</v>
      </c>
      <c r="AA1046" s="5">
        <v>0</v>
      </c>
      <c r="AB1046" s="5">
        <v>0</v>
      </c>
      <c r="AC1046" s="5">
        <v>0.51959999999999995</v>
      </c>
      <c r="AD1046" s="40">
        <v>41132.321041214753</v>
      </c>
      <c r="AE1046" s="19">
        <v>0.84811320000000001</v>
      </c>
      <c r="AF1046" s="5">
        <v>0</v>
      </c>
      <c r="AG1046" s="5">
        <v>0</v>
      </c>
      <c r="AH1046" s="32">
        <v>0</v>
      </c>
      <c r="AI1046" s="32">
        <v>0</v>
      </c>
      <c r="AJ1046" s="32">
        <v>1</v>
      </c>
      <c r="AK1046" s="16"/>
      <c r="AL1046" s="34">
        <f t="shared" si="720"/>
        <v>-1.405457646903874</v>
      </c>
      <c r="AM1046" s="34">
        <f t="shared" si="721"/>
        <v>-0.61029133974997418</v>
      </c>
      <c r="AN1046" s="34">
        <f t="shared" si="722"/>
        <v>-0.95009257285953619</v>
      </c>
      <c r="AO1046" s="34">
        <f t="shared" si="723"/>
        <v>-0.87542565595387145</v>
      </c>
      <c r="AP1046" s="34">
        <f t="shared" si="724"/>
        <v>-1.1252472149880772</v>
      </c>
      <c r="AQ1046" s="34">
        <f t="shared" si="725"/>
        <v>-0.14317340202605119</v>
      </c>
      <c r="AR1046" s="34">
        <f t="shared" si="726"/>
        <v>-0.4870594883180685</v>
      </c>
      <c r="AS1046" s="34">
        <f t="shared" si="727"/>
        <v>-0.20403214481695769</v>
      </c>
      <c r="AT1046" s="34">
        <f t="shared" si="728"/>
        <v>-0.15074875333706975</v>
      </c>
      <c r="AU1046" s="34">
        <f t="shared" si="729"/>
        <v>-0.2577228060890645</v>
      </c>
      <c r="AV1046" s="34">
        <f t="shared" si="730"/>
        <v>5.5419963531723772E-2</v>
      </c>
      <c r="AW1046" s="34">
        <f t="shared" si="731"/>
        <v>-9.9949804698911821E-2</v>
      </c>
      <c r="AX1046" s="34">
        <f t="shared" si="732"/>
        <v>-3.2430300983903933E-2</v>
      </c>
      <c r="AY1046" s="34">
        <f t="shared" si="733"/>
        <v>-0.18123936973737007</v>
      </c>
      <c r="AZ1046" s="34">
        <f t="shared" si="734"/>
        <v>0.7120497621978823</v>
      </c>
      <c r="BA1046" s="34">
        <f t="shared" si="735"/>
        <v>0.25063209940289488</v>
      </c>
      <c r="BB1046" s="34">
        <f t="shared" si="736"/>
        <v>0.77320129190400444</v>
      </c>
      <c r="BC1046" s="34">
        <f t="shared" si="737"/>
        <v>1.1834137163363356</v>
      </c>
      <c r="BD1046" s="34">
        <f t="shared" si="738"/>
        <v>1.7416467200850199E-2</v>
      </c>
      <c r="BE1046" s="34">
        <f t="shared" si="739"/>
        <v>0.22642271234604538</v>
      </c>
      <c r="BF1046" s="34">
        <f t="shared" si="740"/>
        <v>-0.47536793609801009</v>
      </c>
      <c r="BG1046" s="34">
        <f t="shared" si="741"/>
        <v>-0.258133953880894</v>
      </c>
      <c r="BH1046" s="34">
        <f t="shared" si="742"/>
        <v>-0.11506432621005545</v>
      </c>
      <c r="BI1046" s="19">
        <f t="shared" si="749"/>
        <v>-0.28087795849423081</v>
      </c>
      <c r="BJ1046" s="19">
        <f t="shared" si="750"/>
        <v>-0.10804984538801272</v>
      </c>
      <c r="BK1046" s="19">
        <f t="shared" si="751"/>
        <v>-0.14202535846149869</v>
      </c>
      <c r="BL1046" s="19">
        <f t="shared" si="752"/>
        <v>-0.77810320012047185</v>
      </c>
      <c r="BM1046" s="19">
        <f t="shared" si="753"/>
        <v>-0.45518451795876391</v>
      </c>
      <c r="BN1046" s="19">
        <f t="shared" si="754"/>
        <v>-0.37453832367536827</v>
      </c>
      <c r="BO1046" s="19">
        <f t="shared" si="755"/>
        <v>-8.7775232818300311E-2</v>
      </c>
      <c r="BP1046" s="19">
        <f t="shared" si="756"/>
        <v>-0.71894397394388898</v>
      </c>
      <c r="BQ1046" s="19">
        <f t="shared" si="757"/>
        <v>-0.68735498424641805</v>
      </c>
      <c r="BR1046" s="19">
        <f t="shared" si="758"/>
        <v>-0.61494365684071262</v>
      </c>
      <c r="BS1046" s="19">
        <f t="shared" si="759"/>
        <v>-0.56725378095043311</v>
      </c>
      <c r="BT1046" s="19">
        <f>IF(AND('[1]Ponderación por derecho'!$B$13&lt;&gt;1,'[1]Ponderación por derecho'!$B$13&lt;&gt;0),"Error ponderación",IFERROR(IF(SUM($BI$1126:$BS$1126)=0,0,SUMPRODUCT($BI$1126:$BS$1126,BI1046:BS1046)),""))</f>
        <v>-0.17785908258936317</v>
      </c>
      <c r="BU1046" s="34">
        <f t="shared" si="760"/>
        <v>-0.17452985038428454</v>
      </c>
      <c r="BV1046" s="16">
        <f t="shared" si="761"/>
        <v>0</v>
      </c>
      <c r="BW1046" s="34">
        <f t="shared" si="743"/>
        <v>0.10470454271028158</v>
      </c>
      <c r="BX1046" s="34">
        <f t="shared" si="744"/>
        <v>-4.7234668005619186E-2</v>
      </c>
      <c r="BY1046" s="34">
        <f t="shared" si="762"/>
        <v>0.73585719375712888</v>
      </c>
      <c r="BZ1046" s="34">
        <f t="shared" si="763"/>
        <v>-0.26444235615393041</v>
      </c>
      <c r="CA1046" s="19">
        <f t="shared" si="745"/>
        <v>-0.20192589341491804</v>
      </c>
      <c r="CB1046" s="16"/>
      <c r="CC1046" s="5">
        <f t="shared" si="746"/>
        <v>76869</v>
      </c>
      <c r="CD1046" s="6">
        <f t="shared" si="747"/>
        <v>6.7418024216086327E-5</v>
      </c>
      <c r="CE1046" s="19">
        <f t="shared" si="764"/>
        <v>0.89665670680757192</v>
      </c>
      <c r="CF1046" s="4">
        <f t="shared" si="748"/>
        <v>6.0450823573069102E-5</v>
      </c>
      <c r="CG1046" s="3">
        <f>IF('Ponderación por derecho'!$D$20="Error ponderación","",CF1046/$CF$1127)</f>
        <v>4.0611870010540628E-5</v>
      </c>
      <c r="CH1046" s="39"/>
    </row>
    <row r="1047" spans="1:86" ht="18.95" customHeight="1">
      <c r="A1047" s="7">
        <v>76890</v>
      </c>
      <c r="B1047" s="7" t="s">
        <v>84</v>
      </c>
      <c r="C1047" s="7" t="s">
        <v>86</v>
      </c>
      <c r="D1047" s="5">
        <v>0</v>
      </c>
      <c r="E1047" s="5">
        <v>1131</v>
      </c>
      <c r="F1047" s="5">
        <v>54.470689999999998</v>
      </c>
      <c r="G1047" s="5">
        <v>48.711930000000002</v>
      </c>
      <c r="H1047" s="5">
        <v>67.271320000000003</v>
      </c>
      <c r="I1047" s="5">
        <v>16.3508</v>
      </c>
      <c r="J1047" s="5">
        <v>9.9614560000000001</v>
      </c>
      <c r="K1047" s="85">
        <v>1.27712E-2</v>
      </c>
      <c r="L1047" s="85">
        <v>2.8999999999999998E-3</v>
      </c>
      <c r="M1047" s="85">
        <v>2.6764799999999998E-2</v>
      </c>
      <c r="N1047" s="85">
        <v>0</v>
      </c>
      <c r="O1047" s="85">
        <v>4.7235999999999997E-3</v>
      </c>
      <c r="P1047" s="85">
        <v>3.4631000000000002E-3</v>
      </c>
      <c r="Q1047" s="85">
        <v>7.6559999999999996E-4</v>
      </c>
      <c r="R1047" s="85">
        <v>1.6999999999999999E-3</v>
      </c>
      <c r="S1047" s="85">
        <v>3.0309999999999999E-4</v>
      </c>
      <c r="T1047" s="5">
        <v>0.96678319999999995</v>
      </c>
      <c r="U1047" s="5">
        <v>0.23426569999999999</v>
      </c>
      <c r="V1047" s="5">
        <v>0.83828670000000005</v>
      </c>
      <c r="W1047" s="5">
        <v>0.63898600000000005</v>
      </c>
      <c r="X1047" s="5">
        <v>0.79195800000000005</v>
      </c>
      <c r="Y1047" s="5">
        <v>0.90384609999999999</v>
      </c>
      <c r="Z1047" s="5">
        <v>0.21342929999999999</v>
      </c>
      <c r="AA1047" s="5">
        <v>4.4209000000000002E-4</v>
      </c>
      <c r="AB1047" s="5">
        <v>0</v>
      </c>
      <c r="AC1047" s="5">
        <v>0.51470000000000005</v>
      </c>
      <c r="AD1047" s="40">
        <v>17595.313881520779</v>
      </c>
      <c r="AE1047" s="19">
        <v>0.84811320000000001</v>
      </c>
      <c r="AF1047" s="5">
        <v>0</v>
      </c>
      <c r="AG1047" s="5">
        <v>0</v>
      </c>
      <c r="AH1047" s="32">
        <v>0</v>
      </c>
      <c r="AI1047" s="32">
        <v>0</v>
      </c>
      <c r="AJ1047" s="32">
        <v>1</v>
      </c>
      <c r="AK1047" s="16"/>
      <c r="AL1047" s="34">
        <f t="shared" si="720"/>
        <v>-0.91477102508712071</v>
      </c>
      <c r="AM1047" s="34">
        <f t="shared" si="721"/>
        <v>-0.75408080383016507</v>
      </c>
      <c r="AN1047" s="34">
        <f t="shared" si="722"/>
        <v>-0.85799309935972512</v>
      </c>
      <c r="AO1047" s="34">
        <f t="shared" si="723"/>
        <v>-0.29898475476793535</v>
      </c>
      <c r="AP1047" s="34">
        <f t="shared" si="724"/>
        <v>-1.1243685006040953</v>
      </c>
      <c r="AQ1047" s="34">
        <f t="shared" si="725"/>
        <v>-3.1630873493706829E-2</v>
      </c>
      <c r="AR1047" s="34">
        <f t="shared" si="726"/>
        <v>-0.5076240679721491</v>
      </c>
      <c r="AS1047" s="34">
        <f t="shared" si="727"/>
        <v>-0.5434750342540815</v>
      </c>
      <c r="AT1047" s="34">
        <f t="shared" si="728"/>
        <v>-0.15074875333706975</v>
      </c>
      <c r="AU1047" s="34">
        <f t="shared" si="729"/>
        <v>-0.30992875404644332</v>
      </c>
      <c r="AV1047" s="34">
        <f t="shared" si="730"/>
        <v>-0.56495000070452306</v>
      </c>
      <c r="AW1047" s="34">
        <f t="shared" si="731"/>
        <v>-0.39020267153005578</v>
      </c>
      <c r="AX1047" s="34">
        <f t="shared" si="732"/>
        <v>-0.14771748625013439</v>
      </c>
      <c r="AY1047" s="34">
        <f t="shared" si="733"/>
        <v>-0.19834608267296566</v>
      </c>
      <c r="AZ1047" s="34">
        <f t="shared" si="734"/>
        <v>0.43069569010403375</v>
      </c>
      <c r="BA1047" s="34">
        <f t="shared" si="735"/>
        <v>0.27297753807794989</v>
      </c>
      <c r="BB1047" s="34">
        <f t="shared" si="736"/>
        <v>0.92949537677825556</v>
      </c>
      <c r="BC1047" s="34">
        <f t="shared" si="737"/>
        <v>7.437223869459364E-2</v>
      </c>
      <c r="BD1047" s="34">
        <f t="shared" si="738"/>
        <v>-0.18095700633165027</v>
      </c>
      <c r="BE1047" s="34">
        <f t="shared" si="739"/>
        <v>0.64308406671140439</v>
      </c>
      <c r="BF1047" s="34">
        <f t="shared" si="740"/>
        <v>1.1191235546855895</v>
      </c>
      <c r="BG1047" s="34">
        <f t="shared" si="741"/>
        <v>-0.22357663802173899</v>
      </c>
      <c r="BH1047" s="34">
        <f t="shared" si="742"/>
        <v>-0.11506432621005545</v>
      </c>
      <c r="BI1047" s="19">
        <f t="shared" si="749"/>
        <v>-0.20554881159182736</v>
      </c>
      <c r="BJ1047" s="19">
        <f t="shared" si="750"/>
        <v>-0.11073649834135291</v>
      </c>
      <c r="BK1047" s="19">
        <f t="shared" si="751"/>
        <v>-0.46129127354886945</v>
      </c>
      <c r="BL1047" s="19">
        <f t="shared" si="752"/>
        <v>-0.53275988921209527</v>
      </c>
      <c r="BM1047" s="19">
        <f t="shared" si="753"/>
        <v>-0.53841808699406302</v>
      </c>
      <c r="BN1047" s="19">
        <f t="shared" si="754"/>
        <v>-0.27887898636007979</v>
      </c>
      <c r="BO1047" s="19">
        <f t="shared" si="755"/>
        <v>-8.6163912064652459E-2</v>
      </c>
      <c r="BP1047" s="19">
        <f t="shared" si="756"/>
        <v>-0.53124425566862754</v>
      </c>
      <c r="BQ1047" s="19">
        <f t="shared" si="757"/>
        <v>2.0021489751677426E-3</v>
      </c>
      <c r="BR1047" s="19">
        <f t="shared" si="758"/>
        <v>-0.44556458192727516</v>
      </c>
      <c r="BS1047" s="19">
        <f t="shared" si="759"/>
        <v>-0.4093938113233806</v>
      </c>
      <c r="BT1047" s="19">
        <f>IF(AND('[1]Ponderación por derecho'!$B$13&lt;&gt;1,'[1]Ponderación por derecho'!$B$13&lt;&gt;0),"Error ponderación",IFERROR(IF(SUM($BI$1126:$BS$1126)=0,0,SUMPRODUCT($BI$1126:$BS$1126,BI1047:BS1047)),""))</f>
        <v>-0.14889295160862076</v>
      </c>
      <c r="BU1047" s="34">
        <f t="shared" si="760"/>
        <v>-0.1452643048478606</v>
      </c>
      <c r="BV1047" s="16">
        <f t="shared" si="761"/>
        <v>0</v>
      </c>
      <c r="BW1047" s="34">
        <f t="shared" si="743"/>
        <v>3.3775658938800614E-2</v>
      </c>
      <c r="BX1047" s="34">
        <f t="shared" si="744"/>
        <v>-4.8559842679070681E-2</v>
      </c>
      <c r="BY1047" s="34">
        <f t="shared" si="762"/>
        <v>0.73585719375712888</v>
      </c>
      <c r="BZ1047" s="34">
        <f t="shared" si="763"/>
        <v>-0.24035767000561961</v>
      </c>
      <c r="CA1047" s="19">
        <f t="shared" si="745"/>
        <v>-0.18361952948270982</v>
      </c>
      <c r="CB1047" s="16"/>
      <c r="CC1047" s="5">
        <f t="shared" si="746"/>
        <v>76890</v>
      </c>
      <c r="CD1047" s="6">
        <f t="shared" si="747"/>
        <v>1.6540083598350029E-4</v>
      </c>
      <c r="CE1047" s="19">
        <f t="shared" si="764"/>
        <v>0.94329296539529006</v>
      </c>
      <c r="CF1047" s="4">
        <f t="shared" si="748"/>
        <v>1.5602144505373597E-4</v>
      </c>
      <c r="CG1047" s="3">
        <f>IF('Ponderación por derecho'!$D$20="Error ponderación","",CF1047/$CF$1127)</f>
        <v>1.0481780513246589E-4</v>
      </c>
      <c r="CH1047" s="39"/>
    </row>
    <row r="1048" spans="1:86" ht="18.95" customHeight="1">
      <c r="A1048" s="7">
        <v>76892</v>
      </c>
      <c r="B1048" s="7" t="s">
        <v>84</v>
      </c>
      <c r="C1048" s="7" t="s">
        <v>85</v>
      </c>
      <c r="D1048" s="5">
        <v>0</v>
      </c>
      <c r="E1048" s="5">
        <v>6983</v>
      </c>
      <c r="F1048" s="5">
        <v>41.750700000000002</v>
      </c>
      <c r="G1048" s="5">
        <v>38.587299999999999</v>
      </c>
      <c r="H1048" s="5">
        <v>63.285220000000002</v>
      </c>
      <c r="I1048" s="5">
        <v>12.6114</v>
      </c>
      <c r="J1048" s="5">
        <v>9.7914180000000002</v>
      </c>
      <c r="K1048" s="85">
        <v>0</v>
      </c>
      <c r="L1048" s="85">
        <v>1.27478E-2</v>
      </c>
      <c r="M1048" s="85">
        <v>0</v>
      </c>
      <c r="N1048" s="85">
        <v>0</v>
      </c>
      <c r="O1048" s="85">
        <v>1.6367E-3</v>
      </c>
      <c r="P1048" s="85">
        <v>4.3753500000000001E-2</v>
      </c>
      <c r="Q1048" s="85">
        <v>5.5130000000000001E-4</v>
      </c>
      <c r="R1048" s="85">
        <v>2.8490999999999998E-3</v>
      </c>
      <c r="S1048" s="85">
        <v>1.189E-4</v>
      </c>
      <c r="T1048" s="5">
        <v>0.92399549999999997</v>
      </c>
      <c r="U1048" s="5">
        <v>0.30654680000000001</v>
      </c>
      <c r="V1048" s="5">
        <v>0.85599890000000001</v>
      </c>
      <c r="W1048" s="5">
        <v>0.61534140000000004</v>
      </c>
      <c r="X1048" s="5">
        <v>0.87131210000000003</v>
      </c>
      <c r="Y1048" s="5">
        <v>0.89955039999999997</v>
      </c>
      <c r="Z1048" s="5">
        <v>0.27034360000000002</v>
      </c>
      <c r="AA1048" s="5">
        <v>1.4320000000000001E-4</v>
      </c>
      <c r="AB1048" s="5">
        <v>1.4320000000000001E-4</v>
      </c>
      <c r="AC1048" s="5">
        <v>0.62790000000000001</v>
      </c>
      <c r="AD1048" s="40">
        <v>34096.233710439636</v>
      </c>
      <c r="AE1048" s="19">
        <v>0.78867920000000002</v>
      </c>
      <c r="AF1048" s="5">
        <v>1</v>
      </c>
      <c r="AG1048" s="5">
        <v>0</v>
      </c>
      <c r="AH1048" s="32">
        <v>0</v>
      </c>
      <c r="AI1048" s="32">
        <v>0</v>
      </c>
      <c r="AJ1048" s="32">
        <v>1</v>
      </c>
      <c r="AK1048" s="16"/>
      <c r="AL1048" s="34">
        <f t="shared" si="720"/>
        <v>-1.6912360787412579</v>
      </c>
      <c r="AM1048" s="34">
        <f t="shared" si="721"/>
        <v>-1.7711091960158167</v>
      </c>
      <c r="AN1048" s="34">
        <f t="shared" si="722"/>
        <v>-1.3372965843815239</v>
      </c>
      <c r="AO1048" s="34">
        <f t="shared" si="723"/>
        <v>-0.63274669859929855</v>
      </c>
      <c r="AP1048" s="34">
        <f t="shared" si="724"/>
        <v>-1.1372114468326933</v>
      </c>
      <c r="AQ1048" s="34">
        <f t="shared" si="725"/>
        <v>-0.3929029539360685</v>
      </c>
      <c r="AR1048" s="34">
        <f t="shared" si="726"/>
        <v>-0.16297487206089203</v>
      </c>
      <c r="AS1048" s="34">
        <f t="shared" si="727"/>
        <v>-0.95991233330143277</v>
      </c>
      <c r="AT1048" s="34">
        <f t="shared" si="728"/>
        <v>-0.15074875333706975</v>
      </c>
      <c r="AU1048" s="34">
        <f t="shared" si="729"/>
        <v>-0.3883494551411551</v>
      </c>
      <c r="AV1048" s="34">
        <f t="shared" si="730"/>
        <v>0.41055039570428947</v>
      </c>
      <c r="AW1048" s="34">
        <f t="shared" si="731"/>
        <v>-0.39620629963672088</v>
      </c>
      <c r="AX1048" s="34">
        <f t="shared" si="732"/>
        <v>-0.11102039356608304</v>
      </c>
      <c r="AY1048" s="34">
        <f t="shared" si="733"/>
        <v>-0.20549782239774259</v>
      </c>
      <c r="AZ1048" s="34">
        <f t="shared" si="734"/>
        <v>-0.31262767938316566</v>
      </c>
      <c r="BA1048" s="34">
        <f t="shared" si="735"/>
        <v>0.96004274456745442</v>
      </c>
      <c r="BB1048" s="34">
        <f t="shared" si="736"/>
        <v>1.3639584939680112</v>
      </c>
      <c r="BC1048" s="34">
        <f t="shared" si="737"/>
        <v>-0.18967307835450092</v>
      </c>
      <c r="BD1048" s="34">
        <f t="shared" si="738"/>
        <v>0.77005089304702601</v>
      </c>
      <c r="BE1048" s="34">
        <f t="shared" si="739"/>
        <v>0.57740238204082051</v>
      </c>
      <c r="BF1048" s="34">
        <f t="shared" si="740"/>
        <v>1.6885306334149344</v>
      </c>
      <c r="BG1048" s="34">
        <f t="shared" si="741"/>
        <v>-0.24694028826748723</v>
      </c>
      <c r="BH1048" s="34">
        <f t="shared" si="742"/>
        <v>-0.11149476572634301</v>
      </c>
      <c r="BI1048" s="19">
        <f t="shared" si="749"/>
        <v>-0.25671893125004597</v>
      </c>
      <c r="BJ1048" s="19">
        <f t="shared" si="750"/>
        <v>-0.19004185803623255</v>
      </c>
      <c r="BK1048" s="19">
        <f t="shared" si="751"/>
        <v>-0.94694049679906389</v>
      </c>
      <c r="BL1048" s="19">
        <f t="shared" si="752"/>
        <v>-0.92099241603916382</v>
      </c>
      <c r="BM1048" s="19">
        <f t="shared" si="753"/>
        <v>-0.25183666964227408</v>
      </c>
      <c r="BN1048" s="19">
        <f t="shared" si="754"/>
        <v>-0.23442776699871595</v>
      </c>
      <c r="BO1048" s="19">
        <f t="shared" si="755"/>
        <v>-0.44719355920639509</v>
      </c>
      <c r="BP1048" s="19">
        <f t="shared" si="756"/>
        <v>-0.90112823615367044</v>
      </c>
      <c r="BQ1048" s="19">
        <f t="shared" si="757"/>
        <v>-6.9401089241355393E-2</v>
      </c>
      <c r="BR1048" s="19">
        <f t="shared" si="758"/>
        <v>-0.71455806313549586</v>
      </c>
      <c r="BS1048" s="19">
        <f t="shared" si="759"/>
        <v>-0.66940955562178128</v>
      </c>
      <c r="BT1048" s="19">
        <f>IF(AND('[1]Ponderación por derecho'!$B$13&lt;&gt;1,'[1]Ponderación por derecho'!$B$13&lt;&gt;0),"Error ponderación",IFERROR(IF(SUM($BI$1126:$BS$1126)=0,0,SUMPRODUCT($BI$1126:$BS$1126,BI1048:BS1048)),""))</f>
        <v>-0.33193348131005884</v>
      </c>
      <c r="BU1048" s="34">
        <f t="shared" si="760"/>
        <v>-0.33019687180165735</v>
      </c>
      <c r="BV1048" s="16">
        <f t="shared" si="761"/>
        <v>0</v>
      </c>
      <c r="BW1048" s="34">
        <f t="shared" si="743"/>
        <v>1.6723776268840658</v>
      </c>
      <c r="BX1048" s="34">
        <f t="shared" si="744"/>
        <v>-4.7630812029694734E-2</v>
      </c>
      <c r="BY1048" s="34">
        <f t="shared" si="762"/>
        <v>0.4903387041714603</v>
      </c>
      <c r="BZ1048" s="34">
        <f t="shared" si="763"/>
        <v>-0.70502850634194381</v>
      </c>
      <c r="CA1048" s="19">
        <f t="shared" si="745"/>
        <v>-0.53680799896388376</v>
      </c>
      <c r="CB1048" s="16"/>
      <c r="CC1048" s="5">
        <f t="shared" si="746"/>
        <v>76892</v>
      </c>
      <c r="CD1048" s="6">
        <f t="shared" si="747"/>
        <v>1.0212148874206742E-3</v>
      </c>
      <c r="CE1048" s="19">
        <f t="shared" si="764"/>
        <v>0.61392629517328923</v>
      </c>
      <c r="CF1048" s="4">
        <f t="shared" si="748"/>
        <v>6.2695067240998211E-4</v>
      </c>
      <c r="CG1048" s="3">
        <f>IF('Ponderación por derecho'!$D$20="Error ponderación","",CF1048/$CF$1127)</f>
        <v>4.2119590281774788E-4</v>
      </c>
      <c r="CH1048" s="39"/>
    </row>
    <row r="1049" spans="1:86" ht="18.95" customHeight="1">
      <c r="A1049" s="7">
        <v>76895</v>
      </c>
      <c r="B1049" s="7" t="s">
        <v>84</v>
      </c>
      <c r="C1049" s="7" t="s">
        <v>83</v>
      </c>
      <c r="D1049" s="5">
        <v>0</v>
      </c>
      <c r="E1049" s="5">
        <v>3907</v>
      </c>
      <c r="F1049" s="5">
        <v>36.307659999999998</v>
      </c>
      <c r="G1049" s="5">
        <v>40.808639999999997</v>
      </c>
      <c r="H1049" s="5">
        <v>59.349330000000002</v>
      </c>
      <c r="I1049" s="5">
        <v>13.72822</v>
      </c>
      <c r="J1049" s="5">
        <v>4.2992720000000002</v>
      </c>
      <c r="K1049" s="85">
        <v>8.8927999999999993E-3</v>
      </c>
      <c r="L1049" s="85">
        <v>6.1593000000000004E-3</v>
      </c>
      <c r="M1049" s="85">
        <v>2.50972E-2</v>
      </c>
      <c r="N1049" s="85">
        <v>0</v>
      </c>
      <c r="O1049" s="85">
        <v>4.1406000000000004E-3</v>
      </c>
      <c r="P1049" s="85">
        <v>1.2929400000000001E-2</v>
      </c>
      <c r="Q1049" s="85">
        <v>6.4930000000000001E-4</v>
      </c>
      <c r="R1049" s="85">
        <v>3.7764000000000001E-3</v>
      </c>
      <c r="S1049" s="85">
        <v>0</v>
      </c>
      <c r="T1049" s="5">
        <v>0.9731786</v>
      </c>
      <c r="U1049" s="5">
        <v>0.32626100000000002</v>
      </c>
      <c r="V1049" s="5">
        <v>0.81064849999999999</v>
      </c>
      <c r="W1049" s="5">
        <v>0.65412329999999996</v>
      </c>
      <c r="X1049" s="5">
        <v>0.82786230000000005</v>
      </c>
      <c r="Y1049" s="5">
        <v>0.91753399999999996</v>
      </c>
      <c r="Z1049" s="5">
        <v>0.1759365</v>
      </c>
      <c r="AA1049" s="5">
        <v>0</v>
      </c>
      <c r="AB1049" s="5">
        <v>2.5595000000000001E-4</v>
      </c>
      <c r="AC1049" s="5">
        <v>0.52449999999999997</v>
      </c>
      <c r="AD1049" s="40">
        <v>5758.8942922958795</v>
      </c>
      <c r="AE1049" s="19">
        <v>0</v>
      </c>
      <c r="AF1049" s="5">
        <v>0</v>
      </c>
      <c r="AG1049" s="5">
        <v>0</v>
      </c>
      <c r="AH1049" s="32">
        <v>1</v>
      </c>
      <c r="AI1049" s="32">
        <v>0</v>
      </c>
      <c r="AJ1049" s="32">
        <v>1</v>
      </c>
      <c r="AK1049" s="16"/>
      <c r="AL1049" s="34">
        <f t="shared" si="720"/>
        <v>-2.0234950149229389</v>
      </c>
      <c r="AM1049" s="34">
        <f t="shared" si="721"/>
        <v>-1.5479735506936989</v>
      </c>
      <c r="AN1049" s="34">
        <f t="shared" si="722"/>
        <v>-1.8105626323137003</v>
      </c>
      <c r="AO1049" s="34">
        <f t="shared" si="723"/>
        <v>-0.53306439285245599</v>
      </c>
      <c r="AP1049" s="34">
        <f t="shared" si="724"/>
        <v>-1.5520324618858532</v>
      </c>
      <c r="AQ1049" s="34">
        <f t="shared" si="725"/>
        <v>-0.14134316652706749</v>
      </c>
      <c r="AR1049" s="34">
        <f t="shared" si="726"/>
        <v>-0.39355644634766851</v>
      </c>
      <c r="AS1049" s="34">
        <f t="shared" si="727"/>
        <v>-0.56942145791095033</v>
      </c>
      <c r="AT1049" s="34">
        <f t="shared" si="728"/>
        <v>-0.15074875333706975</v>
      </c>
      <c r="AU1049" s="34">
        <f t="shared" si="729"/>
        <v>-0.32473949256671181</v>
      </c>
      <c r="AV1049" s="34">
        <f t="shared" si="730"/>
        <v>-0.33575447515688039</v>
      </c>
      <c r="AW1049" s="34">
        <f t="shared" si="731"/>
        <v>-0.39346082341435418</v>
      </c>
      <c r="AX1049" s="34">
        <f t="shared" si="732"/>
        <v>-8.1406596641602269E-2</v>
      </c>
      <c r="AY1049" s="34">
        <f t="shared" si="733"/>
        <v>-0.21011422768154267</v>
      </c>
      <c r="AZ1049" s="34">
        <f t="shared" si="734"/>
        <v>0.54179888745323634</v>
      </c>
      <c r="BA1049" s="34">
        <f t="shared" si="735"/>
        <v>1.1474353118329692</v>
      </c>
      <c r="BB1049" s="34">
        <f t="shared" si="736"/>
        <v>0.25155708986223368</v>
      </c>
      <c r="BC1049" s="34">
        <f t="shared" si="737"/>
        <v>0.24341435307873349</v>
      </c>
      <c r="BD1049" s="34">
        <f t="shared" si="738"/>
        <v>0.24933295879506423</v>
      </c>
      <c r="BE1049" s="34">
        <f t="shared" si="739"/>
        <v>0.85237343319474346</v>
      </c>
      <c r="BF1049" s="34">
        <f t="shared" si="740"/>
        <v>0.74402159048004612</v>
      </c>
      <c r="BG1049" s="34">
        <f t="shared" si="741"/>
        <v>-0.258133953880894</v>
      </c>
      <c r="BH1049" s="34">
        <f t="shared" si="742"/>
        <v>-0.10868423538738646</v>
      </c>
      <c r="BI1049" s="19">
        <f t="shared" si="749"/>
        <v>-0.26815682900259952</v>
      </c>
      <c r="BJ1049" s="19">
        <f t="shared" si="750"/>
        <v>-0.56332430239304454</v>
      </c>
      <c r="BK1049" s="19">
        <f t="shared" si="751"/>
        <v>-0.78316737325171859</v>
      </c>
      <c r="BL1049" s="19">
        <f t="shared" si="752"/>
        <v>-1.0871218841300043</v>
      </c>
      <c r="BM1049" s="19">
        <f t="shared" si="753"/>
        <v>-0.54247966521916691</v>
      </c>
      <c r="BN1049" s="19">
        <f t="shared" si="754"/>
        <v>-0.50229201896169207</v>
      </c>
      <c r="BO1049" s="19">
        <f t="shared" si="755"/>
        <v>-0.12824210960452462</v>
      </c>
      <c r="BP1049" s="19">
        <f t="shared" si="756"/>
        <v>-1.0524508057822706</v>
      </c>
      <c r="BQ1049" s="19">
        <f t="shared" si="757"/>
        <v>-0.49652921737481187</v>
      </c>
      <c r="BR1049" s="19">
        <f t="shared" si="758"/>
        <v>-0.83058106549512534</v>
      </c>
      <c r="BS1049" s="19">
        <f t="shared" si="759"/>
        <v>-0.78076449266395598</v>
      </c>
      <c r="BT1049" s="19">
        <f>IF(AND('[1]Ponderación por derecho'!$B$13&lt;&gt;1,'[1]Ponderación por derecho'!$B$13&lt;&gt;0),"Error ponderación",IFERROR(IF(SUM($BI$1126:$BS$1126)=0,0,SUMPRODUCT($BI$1126:$BS$1126,BI1049:BS1049)),""))</f>
        <v>-0.32747352096937882</v>
      </c>
      <c r="BU1049" s="34">
        <f t="shared" si="760"/>
        <v>-0.32569081013509954</v>
      </c>
      <c r="BV1049" s="16">
        <f t="shared" si="761"/>
        <v>0</v>
      </c>
      <c r="BW1049" s="34">
        <f t="shared" si="743"/>
        <v>0.17563342648176414</v>
      </c>
      <c r="BX1049" s="34">
        <f t="shared" si="744"/>
        <v>-4.9226253805921438E-2</v>
      </c>
      <c r="BY1049" s="34">
        <f t="shared" si="762"/>
        <v>-2.7676504258153067</v>
      </c>
      <c r="BZ1049" s="34">
        <f t="shared" si="763"/>
        <v>0.88041441771315465</v>
      </c>
      <c r="CA1049" s="19">
        <f t="shared" si="745"/>
        <v>0.66826044090584735</v>
      </c>
      <c r="CB1049" s="16"/>
      <c r="CC1049" s="5">
        <f t="shared" si="746"/>
        <v>76895</v>
      </c>
      <c r="CD1049" s="6">
        <f t="shared" si="747"/>
        <v>5.7137141130639757E-4</v>
      </c>
      <c r="CE1049" s="19">
        <f t="shared" si="764"/>
        <v>1.9131124097147116</v>
      </c>
      <c r="CF1049" s="4">
        <f t="shared" si="748"/>
        <v>1.0930977375264779E-3</v>
      </c>
      <c r="CG1049" s="3">
        <f>IF('Ponderación por derecho'!$D$20="Error ponderación","",CF1049/$CF$1127)</f>
        <v>7.3436126426933233E-4</v>
      </c>
      <c r="CH1049" s="39"/>
    </row>
    <row r="1050" spans="1:86" ht="18.95" customHeight="1">
      <c r="A1050" s="7">
        <v>81001</v>
      </c>
      <c r="B1050" s="7" t="s">
        <v>77</v>
      </c>
      <c r="C1050" s="7" t="s">
        <v>77</v>
      </c>
      <c r="D1050" s="5">
        <v>1</v>
      </c>
      <c r="E1050" s="5">
        <v>25737</v>
      </c>
      <c r="F1050" s="5">
        <v>49.558570000000003</v>
      </c>
      <c r="G1050" s="5">
        <v>43.592869999999998</v>
      </c>
      <c r="H1050" s="5">
        <v>72.725149999999999</v>
      </c>
      <c r="I1050" s="5">
        <v>14.60854</v>
      </c>
      <c r="J1050" s="5">
        <v>16.583110000000001</v>
      </c>
      <c r="K1050" s="85">
        <v>1.1035400000000001E-2</v>
      </c>
      <c r="L1050" s="85">
        <v>6.1837000000000003E-3</v>
      </c>
      <c r="M1050" s="85">
        <v>6.6284599999999999E-2</v>
      </c>
      <c r="N1050" s="85">
        <v>1.111E-4</v>
      </c>
      <c r="O1050" s="85">
        <v>1.7742999999999999E-3</v>
      </c>
      <c r="P1050" s="85">
        <v>1.8082500000000001E-2</v>
      </c>
      <c r="Q1050" s="85">
        <v>6.0280000000000004E-3</v>
      </c>
      <c r="R1050" s="85">
        <v>2.9429999999999999E-3</v>
      </c>
      <c r="S1050" s="85">
        <v>1.64E-4</v>
      </c>
      <c r="T1050" s="5">
        <v>0.86955610000000005</v>
      </c>
      <c r="U1050" s="5">
        <v>0.31638250000000001</v>
      </c>
      <c r="V1050" s="5">
        <v>0.79490209999999994</v>
      </c>
      <c r="W1050" s="5">
        <v>0.64846380000000003</v>
      </c>
      <c r="X1050" s="5">
        <v>0.8488774</v>
      </c>
      <c r="Y1050" s="5">
        <v>0.8285787</v>
      </c>
      <c r="Z1050" s="5">
        <v>1.7448499999999999E-2</v>
      </c>
      <c r="AA1050" s="5">
        <v>1.3793399999999999E-3</v>
      </c>
      <c r="AB1050" s="5">
        <v>2.0204400000000001E-3</v>
      </c>
      <c r="AC1050" s="5">
        <v>0.52349999999999997</v>
      </c>
      <c r="AD1050" s="40">
        <v>11384.388234837004</v>
      </c>
      <c r="AE1050" s="19">
        <v>0.84811320000000001</v>
      </c>
      <c r="AF1050" s="5">
        <v>1</v>
      </c>
      <c r="AG1050" s="5">
        <v>0</v>
      </c>
      <c r="AH1050" s="32">
        <v>0</v>
      </c>
      <c r="AI1050" s="32">
        <v>0</v>
      </c>
      <c r="AJ1050" s="32">
        <v>0</v>
      </c>
      <c r="AK1050" s="16"/>
      <c r="AL1050" s="34">
        <f t="shared" si="720"/>
        <v>-1.2146210657990677</v>
      </c>
      <c r="AM1050" s="34">
        <f t="shared" si="721"/>
        <v>-1.2682950873449093</v>
      </c>
      <c r="AN1050" s="34">
        <f t="shared" si="722"/>
        <v>-0.20220430185930241</v>
      </c>
      <c r="AO1050" s="34">
        <f t="shared" si="723"/>
        <v>-0.45449100824700445</v>
      </c>
      <c r="AP1050" s="34">
        <f t="shared" si="724"/>
        <v>-0.62423590514672456</v>
      </c>
      <c r="AQ1050" s="34">
        <f t="shared" si="725"/>
        <v>-8.0733234840475426E-2</v>
      </c>
      <c r="AR1050" s="34">
        <f t="shared" si="726"/>
        <v>-0.39270250532731521</v>
      </c>
      <c r="AS1050" s="34">
        <f t="shared" si="727"/>
        <v>7.1419109206415615E-2</v>
      </c>
      <c r="AT1050" s="34">
        <f t="shared" si="728"/>
        <v>-0.14819946602733228</v>
      </c>
      <c r="AU1050" s="34">
        <f t="shared" si="729"/>
        <v>-0.38485381599812085</v>
      </c>
      <c r="AV1050" s="34">
        <f t="shared" si="730"/>
        <v>-0.21098899522284517</v>
      </c>
      <c r="AW1050" s="34">
        <f t="shared" si="731"/>
        <v>-0.24277620140166437</v>
      </c>
      <c r="AX1050" s="34">
        <f t="shared" si="732"/>
        <v>-0.10802164932882569</v>
      </c>
      <c r="AY1050" s="34">
        <f t="shared" si="733"/>
        <v>-0.20374677211768047</v>
      </c>
      <c r="AZ1050" s="34">
        <f t="shared" si="734"/>
        <v>-1.2583685871875439</v>
      </c>
      <c r="BA1050" s="34">
        <f t="shared" si="735"/>
        <v>1.0535356113261067</v>
      </c>
      <c r="BB1050" s="34">
        <f t="shared" si="736"/>
        <v>-0.13468685659934693</v>
      </c>
      <c r="BC1050" s="34">
        <f t="shared" si="737"/>
        <v>0.18021326395735562</v>
      </c>
      <c r="BD1050" s="34">
        <f t="shared" si="738"/>
        <v>0.50118542900432594</v>
      </c>
      <c r="BE1050" s="34">
        <f t="shared" si="739"/>
        <v>-0.50776204283411441</v>
      </c>
      <c r="BF1050" s="34">
        <f t="shared" si="740"/>
        <v>-0.84159378375202498</v>
      </c>
      <c r="BG1050" s="34">
        <f t="shared" si="741"/>
        <v>-0.15031362757365602</v>
      </c>
      <c r="BH1050" s="34">
        <f t="shared" si="742"/>
        <v>-6.4700619619888197E-2</v>
      </c>
      <c r="BI1050" s="19">
        <f t="shared" si="749"/>
        <v>0.25686602487544297</v>
      </c>
      <c r="BJ1050" s="19">
        <f t="shared" si="750"/>
        <v>-0.59856148309052382</v>
      </c>
      <c r="BK1050" s="19">
        <f t="shared" si="751"/>
        <v>-0.32099623087843215</v>
      </c>
      <c r="BL1050" s="19">
        <f t="shared" si="752"/>
        <v>-0.68141026591319998</v>
      </c>
      <c r="BM1050" s="19">
        <f t="shared" si="753"/>
        <v>-0.16930143071350648</v>
      </c>
      <c r="BN1050" s="19">
        <f t="shared" si="754"/>
        <v>-0.64445736795200903</v>
      </c>
      <c r="BO1050" s="19">
        <f t="shared" si="755"/>
        <v>-0.65187859894540423</v>
      </c>
      <c r="BP1050" s="19">
        <f t="shared" si="756"/>
        <v>-0.66132135756394672</v>
      </c>
      <c r="BQ1050" s="19">
        <f t="shared" si="757"/>
        <v>-0.75332054055625763</v>
      </c>
      <c r="BR1050" s="19">
        <f t="shared" si="758"/>
        <v>-0.52289382183013478</v>
      </c>
      <c r="BS1050" s="19">
        <f t="shared" si="759"/>
        <v>-0.49435615251221215</v>
      </c>
      <c r="BT1050" s="19">
        <f>IF(AND('[1]Ponderación por derecho'!$B$13&lt;&gt;1,'[1]Ponderación por derecho'!$B$13&lt;&gt;0),"Error ponderación",IFERROR(IF(SUM($BI$1126:$BS$1126)=0,0,SUMPRODUCT($BI$1126:$BS$1126,BI1050:BS1050)),""))</f>
        <v>-0.63898880647640954</v>
      </c>
      <c r="BU1050" s="34">
        <f t="shared" si="760"/>
        <v>-0.64042613945330062</v>
      </c>
      <c r="BV1050" s="16">
        <f t="shared" si="761"/>
        <v>0</v>
      </c>
      <c r="BW1050" s="34">
        <f t="shared" si="743"/>
        <v>0.16115814407942081</v>
      </c>
      <c r="BX1050" s="34">
        <f t="shared" si="744"/>
        <v>-4.8909528656979132E-2</v>
      </c>
      <c r="BY1050" s="34">
        <f t="shared" si="762"/>
        <v>0.73585719375712888</v>
      </c>
      <c r="BZ1050" s="34">
        <f t="shared" si="763"/>
        <v>-0.28270193639319019</v>
      </c>
      <c r="CA1050" s="19">
        <f t="shared" si="745"/>
        <v>-0.21580469254274856</v>
      </c>
      <c r="CB1050" s="16"/>
      <c r="CC1050" s="5">
        <f t="shared" si="746"/>
        <v>81001</v>
      </c>
      <c r="CD1050" s="6">
        <f t="shared" si="747"/>
        <v>3.7638561588924373E-3</v>
      </c>
      <c r="CE1050" s="19">
        <f t="shared" si="764"/>
        <v>0.44374186189009757</v>
      </c>
      <c r="CF1050" s="4">
        <f t="shared" si="748"/>
        <v>1.670180539833441E-3</v>
      </c>
      <c r="CG1050" s="3">
        <f>IF('Ponderación por derecho'!$D$20="Error ponderación","",CF1050/$CF$1127)</f>
        <v>1.1220551014637992E-3</v>
      </c>
      <c r="CH1050" s="39"/>
    </row>
    <row r="1051" spans="1:86" ht="18.95" customHeight="1">
      <c r="A1051" s="7">
        <v>81065</v>
      </c>
      <c r="B1051" s="7" t="s">
        <v>77</v>
      </c>
      <c r="C1051" s="7" t="s">
        <v>82</v>
      </c>
      <c r="D1051" s="5">
        <v>0</v>
      </c>
      <c r="E1051" s="5">
        <v>10626</v>
      </c>
      <c r="F1051" s="5">
        <v>71.1417</v>
      </c>
      <c r="G1051" s="5">
        <v>66.274249999999995</v>
      </c>
      <c r="H1051" s="5">
        <v>83.222880000000004</v>
      </c>
      <c r="I1051" s="5">
        <v>25.480060000000002</v>
      </c>
      <c r="J1051" s="5">
        <v>15.289910000000001</v>
      </c>
      <c r="K1051" s="85">
        <v>6.7599000000000001E-3</v>
      </c>
      <c r="L1051" s="85">
        <v>2.8119E-3</v>
      </c>
      <c r="M1051" s="85">
        <v>2.11754E-2</v>
      </c>
      <c r="N1051" s="85">
        <v>7.7519999999999998E-4</v>
      </c>
      <c r="O1051" s="85">
        <v>6.7409999999999996E-4</v>
      </c>
      <c r="P1051" s="85">
        <v>5.5962E-3</v>
      </c>
      <c r="Q1051" s="85">
        <v>1.013E-4</v>
      </c>
      <c r="R1051" s="85">
        <v>4.752E-4</v>
      </c>
      <c r="S1051" s="85">
        <v>1.0349999999999999E-4</v>
      </c>
      <c r="T1051" s="5">
        <v>0.94858739999999997</v>
      </c>
      <c r="U1051" s="5">
        <v>0.25542959999999998</v>
      </c>
      <c r="V1051" s="5">
        <v>0.77551409999999998</v>
      </c>
      <c r="W1051" s="5">
        <v>0.60570820000000003</v>
      </c>
      <c r="X1051" s="5">
        <v>0.89602150000000003</v>
      </c>
      <c r="Y1051" s="5">
        <v>0.75840859999999999</v>
      </c>
      <c r="Z1051" s="5">
        <v>3.4109800000000003E-2</v>
      </c>
      <c r="AA1051" s="5">
        <v>1.402221E-2</v>
      </c>
      <c r="AB1051" s="5">
        <v>3.67024E-3</v>
      </c>
      <c r="AC1051" s="5">
        <v>0.42830000000000001</v>
      </c>
      <c r="AD1051" s="40">
        <v>14031.620553359684</v>
      </c>
      <c r="AE1051" s="19">
        <v>0.65943399999999996</v>
      </c>
      <c r="AF1051" s="5">
        <v>1</v>
      </c>
      <c r="AG1051" s="5">
        <v>0</v>
      </c>
      <c r="AH1051" s="32">
        <v>0</v>
      </c>
      <c r="AI1051" s="32">
        <v>0</v>
      </c>
      <c r="AJ1051" s="32">
        <v>0</v>
      </c>
      <c r="AK1051" s="16"/>
      <c r="AL1051" s="34">
        <f t="shared" si="720"/>
        <v>0.10287573989608027</v>
      </c>
      <c r="AM1051" s="34">
        <f t="shared" si="721"/>
        <v>1.010070387141742</v>
      </c>
      <c r="AN1051" s="34">
        <f t="shared" si="722"/>
        <v>1.060081785749611</v>
      </c>
      <c r="AO1051" s="34">
        <f t="shared" si="723"/>
        <v>0.51585173326274125</v>
      </c>
      <c r="AP1051" s="34">
        <f t="shared" si="724"/>
        <v>-0.72191111929193241</v>
      </c>
      <c r="AQ1051" s="34">
        <f t="shared" si="725"/>
        <v>-0.20167870432895871</v>
      </c>
      <c r="AR1051" s="34">
        <f t="shared" si="726"/>
        <v>-0.51070735501694908</v>
      </c>
      <c r="AS1051" s="34">
        <f t="shared" si="727"/>
        <v>-0.63044129737935295</v>
      </c>
      <c r="AT1051" s="34">
        <f t="shared" si="728"/>
        <v>-0.13296110686984669</v>
      </c>
      <c r="AU1051" s="34">
        <f t="shared" si="729"/>
        <v>-0.41280368652985233</v>
      </c>
      <c r="AV1051" s="34">
        <f t="shared" si="730"/>
        <v>-0.51330395361688841</v>
      </c>
      <c r="AW1051" s="34">
        <f t="shared" si="731"/>
        <v>-0.40881307820881269</v>
      </c>
      <c r="AX1051" s="34">
        <f t="shared" si="732"/>
        <v>-0.18683209691885436</v>
      </c>
      <c r="AY1051" s="34">
        <f t="shared" si="733"/>
        <v>-0.20609574200556866</v>
      </c>
      <c r="AZ1051" s="34">
        <f t="shared" si="734"/>
        <v>0.11459168436137464</v>
      </c>
      <c r="BA1051" s="34">
        <f t="shared" si="735"/>
        <v>0.47415017274487131</v>
      </c>
      <c r="BB1051" s="34">
        <f t="shared" si="736"/>
        <v>-0.61025572529295857</v>
      </c>
      <c r="BC1051" s="34">
        <f t="shared" si="737"/>
        <v>-0.29724949530371297</v>
      </c>
      <c r="BD1051" s="34">
        <f t="shared" si="738"/>
        <v>1.0661771749771023</v>
      </c>
      <c r="BE1051" s="34">
        <f t="shared" si="739"/>
        <v>-1.58066992315707</v>
      </c>
      <c r="BF1051" s="34">
        <f t="shared" si="740"/>
        <v>-0.67490347638053416</v>
      </c>
      <c r="BG1051" s="34">
        <f t="shared" si="741"/>
        <v>0.83795494207558918</v>
      </c>
      <c r="BH1051" s="34">
        <f t="shared" si="742"/>
        <v>-2.3575892762145358E-2</v>
      </c>
      <c r="BI1051" s="19">
        <f t="shared" si="749"/>
        <v>0.44418441805517456</v>
      </c>
      <c r="BJ1051" s="19">
        <f t="shared" si="750"/>
        <v>-3.6964231056055209E-2</v>
      </c>
      <c r="BK1051" s="19">
        <f t="shared" si="751"/>
        <v>-0.27493835092899527</v>
      </c>
      <c r="BL1051" s="19">
        <f t="shared" si="752"/>
        <v>-1.5042683486883208E-2</v>
      </c>
      <c r="BM1051" s="19">
        <f t="shared" si="753"/>
        <v>-2.2845876948227484E-2</v>
      </c>
      <c r="BN1051" s="19">
        <f t="shared" si="754"/>
        <v>-0.66369937895929276</v>
      </c>
      <c r="BO1051" s="19">
        <f t="shared" si="755"/>
        <v>7.3876779805101059E-2</v>
      </c>
      <c r="BP1051" s="19">
        <f t="shared" si="756"/>
        <v>-4.1978178511387042E-2</v>
      </c>
      <c r="BQ1051" s="19">
        <f t="shared" si="757"/>
        <v>-0.25937449283000752</v>
      </c>
      <c r="BR1051" s="19">
        <f t="shared" si="758"/>
        <v>0.24491164665536691</v>
      </c>
      <c r="BS1051" s="19">
        <f t="shared" si="759"/>
        <v>-4.2265298290544574E-2</v>
      </c>
      <c r="BT1051" s="19">
        <f>IF(AND('[1]Ponderación por derecho'!$B$13&lt;&gt;1,'[1]Ponderación por derecho'!$B$13&lt;&gt;0),"Error ponderación",IFERROR(IF(SUM($BI$1126:$BS$1126)=0,0,SUMPRODUCT($BI$1126:$BS$1126,BI1051:BS1051)),""))</f>
        <v>-0.16956426999644833</v>
      </c>
      <c r="BU1051" s="34">
        <f t="shared" si="760"/>
        <v>-0.16614929670193596</v>
      </c>
      <c r="BV1051" s="16">
        <f t="shared" si="761"/>
        <v>0</v>
      </c>
      <c r="BW1051" s="34">
        <f t="shared" si="743"/>
        <v>-1.2168887406236641</v>
      </c>
      <c r="BX1051" s="34">
        <f t="shared" si="744"/>
        <v>-4.8760484846971881E-2</v>
      </c>
      <c r="BY1051" s="34">
        <f t="shared" si="762"/>
        <v>-4.3565900771799115E-2</v>
      </c>
      <c r="BZ1051" s="34">
        <f t="shared" si="763"/>
        <v>0.43640504208081171</v>
      </c>
      <c r="CA1051" s="19">
        <f t="shared" si="745"/>
        <v>0.33077639940388659</v>
      </c>
      <c r="CB1051" s="16"/>
      <c r="CC1051" s="5">
        <f t="shared" si="746"/>
        <v>81065</v>
      </c>
      <c r="CD1051" s="6">
        <f t="shared" si="747"/>
        <v>1.5539781460306577E-3</v>
      </c>
      <c r="CE1051" s="19">
        <f t="shared" si="764"/>
        <v>1.4347426559300205</v>
      </c>
      <c r="CF1051" s="4">
        <f t="shared" si="748"/>
        <v>2.2295587324932353E-3</v>
      </c>
      <c r="CG1051" s="3">
        <f>IF('Ponderación por derecho'!$D$20="Error ponderación","",CF1051/$CF$1127)</f>
        <v>1.4978546870487895E-3</v>
      </c>
      <c r="CH1051" s="39"/>
    </row>
    <row r="1052" spans="1:86" ht="18.95" customHeight="1">
      <c r="A1052" s="7">
        <v>81220</v>
      </c>
      <c r="B1052" s="7" t="s">
        <v>77</v>
      </c>
      <c r="C1052" s="7" t="s">
        <v>81</v>
      </c>
      <c r="D1052" s="5">
        <v>0</v>
      </c>
      <c r="E1052" s="5">
        <v>952</v>
      </c>
      <c r="F1052" s="5">
        <v>68.922560000000004</v>
      </c>
      <c r="G1052" s="5">
        <v>53.905160000000002</v>
      </c>
      <c r="H1052" s="5">
        <v>76.778239999999997</v>
      </c>
      <c r="I1052" s="5">
        <v>6.9037649999999999</v>
      </c>
      <c r="J1052" s="5">
        <v>25.02092</v>
      </c>
      <c r="K1052" s="85">
        <v>6.5611000000000003E-3</v>
      </c>
      <c r="L1052" s="85">
        <v>1.4633500000000001E-2</v>
      </c>
      <c r="M1052" s="85">
        <v>2.9229600000000001E-2</v>
      </c>
      <c r="N1052" s="85">
        <v>9.6139999999999995E-4</v>
      </c>
      <c r="O1052" s="85">
        <v>1.7568199999999999E-2</v>
      </c>
      <c r="P1052" s="85">
        <v>1.4322400000000001E-2</v>
      </c>
      <c r="Q1052" s="85">
        <v>8.6792999999999992E-3</v>
      </c>
      <c r="R1052" s="85">
        <v>1.1720000000000001E-3</v>
      </c>
      <c r="S1052" s="85">
        <v>1.8848999999999999E-3</v>
      </c>
      <c r="T1052" s="5">
        <v>0.93719330000000001</v>
      </c>
      <c r="U1052" s="5">
        <v>0.2580962</v>
      </c>
      <c r="V1052" s="5">
        <v>0.81157999999999997</v>
      </c>
      <c r="W1052" s="5">
        <v>0.66535820000000001</v>
      </c>
      <c r="X1052" s="5">
        <v>0.89401379999999997</v>
      </c>
      <c r="Y1052" s="5">
        <v>0.80569179999999996</v>
      </c>
      <c r="Z1052" s="5">
        <v>0</v>
      </c>
      <c r="AA1052" s="5">
        <v>3.6764699999999998E-3</v>
      </c>
      <c r="AB1052" s="5">
        <v>1.05042E-3</v>
      </c>
      <c r="AC1052" s="5">
        <v>0.44819999999999999</v>
      </c>
      <c r="AD1052" s="40">
        <v>258693.27731092437</v>
      </c>
      <c r="AE1052" s="19">
        <v>0.58396230000000005</v>
      </c>
      <c r="AF1052" s="5">
        <v>0</v>
      </c>
      <c r="AG1052" s="5">
        <v>0</v>
      </c>
      <c r="AH1052" s="32">
        <v>0</v>
      </c>
      <c r="AI1052" s="32">
        <v>0</v>
      </c>
      <c r="AJ1052" s="32">
        <v>0</v>
      </c>
      <c r="AK1052" s="16"/>
      <c r="AL1052" s="34">
        <f t="shared" si="720"/>
        <v>-3.2586997037363841E-2</v>
      </c>
      <c r="AM1052" s="34">
        <f t="shared" si="721"/>
        <v>-0.23241607562278471</v>
      </c>
      <c r="AN1052" s="34">
        <f t="shared" si="722"/>
        <v>0.2851543098431138</v>
      </c>
      <c r="AO1052" s="34">
        <f t="shared" si="723"/>
        <v>-1.1421844031187196</v>
      </c>
      <c r="AP1052" s="34">
        <f t="shared" si="724"/>
        <v>1.307069759575601E-2</v>
      </c>
      <c r="AQ1052" s="34">
        <f t="shared" si="725"/>
        <v>-0.20730236456385764</v>
      </c>
      <c r="AR1052" s="34">
        <f t="shared" si="726"/>
        <v>-9.6979930172362866E-2</v>
      </c>
      <c r="AS1052" s="34">
        <f t="shared" si="727"/>
        <v>-0.50512486333212758</v>
      </c>
      <c r="AT1052" s="34">
        <f t="shared" si="728"/>
        <v>-0.12868858394389604</v>
      </c>
      <c r="AU1052" s="34">
        <f t="shared" si="729"/>
        <v>1.6380014388275896E-2</v>
      </c>
      <c r="AV1052" s="34">
        <f t="shared" si="730"/>
        <v>-0.30202753146315992</v>
      </c>
      <c r="AW1052" s="34">
        <f t="shared" si="731"/>
        <v>-0.16849986356124858</v>
      </c>
      <c r="AX1052" s="34">
        <f t="shared" si="732"/>
        <v>-0.16457943467688499</v>
      </c>
      <c r="AY1052" s="34">
        <f t="shared" si="733"/>
        <v>-0.13693119724054365</v>
      </c>
      <c r="AZ1052" s="34">
        <f t="shared" si="734"/>
        <v>-8.3350733769865751E-2</v>
      </c>
      <c r="BA1052" s="34">
        <f t="shared" si="735"/>
        <v>0.49949743613218728</v>
      </c>
      <c r="BB1052" s="34">
        <f t="shared" si="736"/>
        <v>0.27440588299139029</v>
      </c>
      <c r="BC1052" s="34">
        <f t="shared" si="737"/>
        <v>0.36887736503558127</v>
      </c>
      <c r="BD1052" s="34">
        <f t="shared" si="738"/>
        <v>1.0421161805283892</v>
      </c>
      <c r="BE1052" s="34">
        <f t="shared" si="739"/>
        <v>-0.8577050437157363</v>
      </c>
      <c r="BF1052" s="34">
        <f t="shared" si="740"/>
        <v>-1.0161597436814094</v>
      </c>
      <c r="BG1052" s="34">
        <f t="shared" si="741"/>
        <v>2.9248558812692223E-2</v>
      </c>
      <c r="BH1052" s="34">
        <f t="shared" si="742"/>
        <v>-8.8880403561303944E-2</v>
      </c>
      <c r="BI1052" s="19">
        <f t="shared" si="749"/>
        <v>0.19244979380381447</v>
      </c>
      <c r="BJ1052" s="19">
        <f t="shared" si="750"/>
        <v>-1.8330040934585772E-2</v>
      </c>
      <c r="BK1052" s="19">
        <f t="shared" si="751"/>
        <v>-5.6278165111303402E-2</v>
      </c>
      <c r="BL1052" s="19">
        <f t="shared" si="752"/>
        <v>-8.063779049062994E-2</v>
      </c>
      <c r="BM1052" s="19">
        <f t="shared" si="753"/>
        <v>0.35718896417080703</v>
      </c>
      <c r="BN1052" s="19">
        <f t="shared" si="754"/>
        <v>-0.39743985740542004</v>
      </c>
      <c r="BO1052" s="19">
        <f t="shared" si="755"/>
        <v>-0.46467833348327797</v>
      </c>
      <c r="BP1052" s="19">
        <f t="shared" si="756"/>
        <v>-9.8583215857124415E-2</v>
      </c>
      <c r="BQ1052" s="19">
        <f t="shared" si="757"/>
        <v>-0.39522597931977232</v>
      </c>
      <c r="BR1052" s="19">
        <f t="shared" si="758"/>
        <v>-4.6756545155071751E-2</v>
      </c>
      <c r="BS1052" s="19">
        <f t="shared" si="759"/>
        <v>-8.6132865946403805E-2</v>
      </c>
      <c r="BT1052" s="19">
        <f>IF(AND('[1]Ponderación por derecho'!$B$13&lt;&gt;1,'[1]Ponderación por derecho'!$B$13&lt;&gt;0),"Error ponderación",IFERROR(IF(SUM($BI$1126:$BS$1126)=0,0,SUMPRODUCT($BI$1126:$BS$1126,BI1052:BS1052)),""))</f>
        <v>-0.35523713215018216</v>
      </c>
      <c r="BU1052" s="34">
        <f t="shared" si="760"/>
        <v>-0.35374140577065599</v>
      </c>
      <c r="BV1052" s="16">
        <f t="shared" si="761"/>
        <v>0</v>
      </c>
      <c r="BW1052" s="34">
        <f t="shared" si="743"/>
        <v>-0.92883062081703216</v>
      </c>
      <c r="BX1052" s="34">
        <f t="shared" si="744"/>
        <v>-3.4985605615298884E-2</v>
      </c>
      <c r="BY1052" s="34">
        <f t="shared" si="762"/>
        <v>-0.35533522120223776</v>
      </c>
      <c r="BZ1052" s="34">
        <f t="shared" si="763"/>
        <v>0.43971714921152288</v>
      </c>
      <c r="CA1052" s="19">
        <f t="shared" si="745"/>
        <v>0.33329387619988432</v>
      </c>
      <c r="CB1052" s="16"/>
      <c r="CC1052" s="5">
        <f t="shared" si="746"/>
        <v>81220</v>
      </c>
      <c r="CD1052" s="6">
        <f t="shared" si="747"/>
        <v>1.3922333851131057E-4</v>
      </c>
      <c r="CE1052" s="19">
        <f t="shared" si="764"/>
        <v>0.88609834950193</v>
      </c>
      <c r="CF1052" s="4">
        <f t="shared" si="748"/>
        <v>1.2336557046702077E-4</v>
      </c>
      <c r="CG1052" s="3">
        <f>IF('Ponderación por derecho'!$D$20="Error ponderación","",CF1052/$CF$1127)</f>
        <v>8.2879044741664113E-5</v>
      </c>
      <c r="CH1052" s="39"/>
    </row>
    <row r="1053" spans="1:86" ht="18.95" customHeight="1">
      <c r="A1053" s="7">
        <v>81300</v>
      </c>
      <c r="B1053" s="7" t="s">
        <v>77</v>
      </c>
      <c r="C1053" s="7" t="s">
        <v>80</v>
      </c>
      <c r="D1053" s="5">
        <v>0</v>
      </c>
      <c r="E1053" s="5">
        <v>5419</v>
      </c>
      <c r="F1053" s="5">
        <v>70.407470000000004</v>
      </c>
      <c r="G1053" s="5">
        <v>52.469709999999999</v>
      </c>
      <c r="H1053" s="5">
        <v>72.413799999999995</v>
      </c>
      <c r="I1053" s="5">
        <v>16.682200000000002</v>
      </c>
      <c r="J1053" s="5">
        <v>25.25629</v>
      </c>
      <c r="K1053" s="85">
        <v>3.5588599999999998E-2</v>
      </c>
      <c r="L1053" s="85">
        <v>1.81149E-2</v>
      </c>
      <c r="M1053" s="85">
        <v>5.21871E-2</v>
      </c>
      <c r="N1053" s="85">
        <v>0</v>
      </c>
      <c r="O1053" s="85">
        <v>1.2046100000000001E-2</v>
      </c>
      <c r="P1053" s="85">
        <v>2.1650300000000001E-2</v>
      </c>
      <c r="Q1053" s="85">
        <v>2.7001799999999999E-2</v>
      </c>
      <c r="R1053" s="85">
        <v>5.1825999999999999E-3</v>
      </c>
      <c r="S1053" s="85">
        <v>3.3110000000000002E-4</v>
      </c>
      <c r="T1053" s="5">
        <v>0.971831</v>
      </c>
      <c r="U1053" s="5">
        <v>0.31274400000000002</v>
      </c>
      <c r="V1053" s="5">
        <v>0.7729509</v>
      </c>
      <c r="W1053" s="5">
        <v>0.67758359999999995</v>
      </c>
      <c r="X1053" s="5">
        <v>0.92346850000000003</v>
      </c>
      <c r="Y1053" s="5">
        <v>0.80909549999999997</v>
      </c>
      <c r="Z1053" s="5">
        <v>1.0416699999999999E-2</v>
      </c>
      <c r="AA1053" s="5">
        <v>5.9974199999999998E-3</v>
      </c>
      <c r="AB1053" s="5">
        <v>2.7680399999999998E-3</v>
      </c>
      <c r="AC1053" s="5">
        <v>0.54690000000000005</v>
      </c>
      <c r="AD1053" s="40">
        <v>57812.511533493263</v>
      </c>
      <c r="AE1053" s="19">
        <v>0.75377360000000004</v>
      </c>
      <c r="AF1053" s="5">
        <v>0</v>
      </c>
      <c r="AG1053" s="5">
        <v>0</v>
      </c>
      <c r="AH1053" s="32">
        <v>0</v>
      </c>
      <c r="AI1053" s="32">
        <v>0</v>
      </c>
      <c r="AJ1053" s="32">
        <v>1</v>
      </c>
      <c r="AK1053" s="16"/>
      <c r="AL1053" s="34">
        <f t="shared" si="720"/>
        <v>5.8056212809622275E-2</v>
      </c>
      <c r="AM1053" s="34">
        <f t="shared" si="721"/>
        <v>-0.3766083478898104</v>
      </c>
      <c r="AN1053" s="34">
        <f t="shared" si="722"/>
        <v>-0.2396421835134353</v>
      </c>
      <c r="AO1053" s="34">
        <f t="shared" si="723"/>
        <v>-0.26940548852583379</v>
      </c>
      <c r="AP1053" s="34">
        <f t="shared" si="724"/>
        <v>3.0848160597115062E-2</v>
      </c>
      <c r="AQ1053" s="34">
        <f t="shared" si="725"/>
        <v>0.61382840741063593</v>
      </c>
      <c r="AR1053" s="34">
        <f t="shared" si="726"/>
        <v>2.4860654592300292E-2</v>
      </c>
      <c r="AS1053" s="34">
        <f t="shared" si="727"/>
        <v>-0.14792588210007776</v>
      </c>
      <c r="AT1053" s="34">
        <f t="shared" si="728"/>
        <v>-0.15074875333706975</v>
      </c>
      <c r="AU1053" s="34">
        <f t="shared" si="729"/>
        <v>-0.12390537014478567</v>
      </c>
      <c r="AV1053" s="34">
        <f t="shared" si="730"/>
        <v>-0.12460637518662411</v>
      </c>
      <c r="AW1053" s="34">
        <f t="shared" si="731"/>
        <v>0.3448061372990911</v>
      </c>
      <c r="AX1053" s="34">
        <f t="shared" si="732"/>
        <v>-3.6498884752025187E-2</v>
      </c>
      <c r="AY1053" s="34">
        <f t="shared" si="733"/>
        <v>-0.19725895611328187</v>
      </c>
      <c r="AZ1053" s="34">
        <f t="shared" si="734"/>
        <v>0.51838789380971373</v>
      </c>
      <c r="BA1053" s="34">
        <f t="shared" si="735"/>
        <v>1.0189499899975429</v>
      </c>
      <c r="BB1053" s="34">
        <f t="shared" si="736"/>
        <v>-0.67312853962323826</v>
      </c>
      <c r="BC1053" s="34">
        <f t="shared" si="737"/>
        <v>0.50540154472362775</v>
      </c>
      <c r="BD1053" s="34">
        <f t="shared" si="738"/>
        <v>1.3951118338573181</v>
      </c>
      <c r="BE1053" s="34">
        <f t="shared" si="739"/>
        <v>-0.80566212868133769</v>
      </c>
      <c r="BF1053" s="34">
        <f t="shared" si="740"/>
        <v>-0.9119444108564434</v>
      </c>
      <c r="BG1053" s="34">
        <f t="shared" si="741"/>
        <v>0.21067270829199683</v>
      </c>
      <c r="BH1053" s="34">
        <f t="shared" si="742"/>
        <v>-4.6065120893467697E-2</v>
      </c>
      <c r="BI1053" s="19">
        <f t="shared" si="749"/>
        <v>0.46437873796491452</v>
      </c>
      <c r="BJ1053" s="19">
        <f t="shared" si="750"/>
        <v>-0.34162541097358279</v>
      </c>
      <c r="BK1053" s="19">
        <f t="shared" si="751"/>
        <v>0.13851062514439075</v>
      </c>
      <c r="BL1053" s="19">
        <f t="shared" si="752"/>
        <v>-4.6346270263723732E-2</v>
      </c>
      <c r="BM1053" s="19">
        <f t="shared" si="753"/>
        <v>0.43401820810321584</v>
      </c>
      <c r="BN1053" s="19">
        <f t="shared" si="754"/>
        <v>-0.29073743035277982</v>
      </c>
      <c r="BO1053" s="19">
        <f t="shared" si="755"/>
        <v>0.19792951419432367</v>
      </c>
      <c r="BP1053" s="19">
        <f t="shared" si="756"/>
        <v>1.0778664028798544E-2</v>
      </c>
      <c r="BQ1053" s="19">
        <f t="shared" si="757"/>
        <v>-0.3503823847200343</v>
      </c>
      <c r="BR1053" s="19">
        <f t="shared" si="758"/>
        <v>2.382332166277908E-2</v>
      </c>
      <c r="BS1053" s="19">
        <f t="shared" si="759"/>
        <v>-6.1755954732375766E-2</v>
      </c>
      <c r="BT1053" s="19">
        <f>IF(AND('[1]Ponderación por derecho'!$B$13&lt;&gt;1,'[1]Ponderación por derecho'!$B$13&lt;&gt;0),"Error ponderación",IFERROR(IF(SUM($BI$1126:$BS$1126)=0,0,SUMPRODUCT($BI$1126:$BS$1126,BI1053:BS1053)),""))</f>
        <v>-5.6581554203388687E-2</v>
      </c>
      <c r="BU1053" s="34">
        <f t="shared" si="760"/>
        <v>-5.1998711107025287E-2</v>
      </c>
      <c r="BV1053" s="16">
        <f t="shared" si="761"/>
        <v>0</v>
      </c>
      <c r="BW1053" s="34">
        <f t="shared" si="743"/>
        <v>0.49987975229425613</v>
      </c>
      <c r="BX1053" s="34">
        <f t="shared" si="744"/>
        <v>-4.6295544104320206E-2</v>
      </c>
      <c r="BY1053" s="34">
        <f t="shared" si="762"/>
        <v>0.3461456464926651</v>
      </c>
      <c r="BZ1053" s="34">
        <f t="shared" si="763"/>
        <v>-0.2665766182275337</v>
      </c>
      <c r="CA1053" s="19">
        <f t="shared" si="745"/>
        <v>-0.20354811003860576</v>
      </c>
      <c r="CB1053" s="16"/>
      <c r="CC1053" s="5">
        <f t="shared" si="746"/>
        <v>81300</v>
      </c>
      <c r="CD1053" s="6">
        <f t="shared" si="747"/>
        <v>7.9249083129494962E-4</v>
      </c>
      <c r="CE1053" s="19">
        <f t="shared" si="764"/>
        <v>1.0121554233165151</v>
      </c>
      <c r="CF1053" s="4">
        <f t="shared" si="748"/>
        <v>8.0212389282379663E-4</v>
      </c>
      <c r="CG1053" s="3">
        <f>IF('Ponderación por derecho'!$D$20="Error ponderación","",CF1053/$CF$1127)</f>
        <v>5.3888018958638938E-4</v>
      </c>
      <c r="CH1053" s="39"/>
    </row>
    <row r="1054" spans="1:86" ht="18.95" customHeight="1">
      <c r="A1054" s="7">
        <v>81591</v>
      </c>
      <c r="B1054" s="7" t="s">
        <v>77</v>
      </c>
      <c r="C1054" s="7" t="s">
        <v>79</v>
      </c>
      <c r="D1054" s="5">
        <v>0</v>
      </c>
      <c r="E1054" s="5">
        <v>1547</v>
      </c>
      <c r="F1054" s="5">
        <v>67.058350000000004</v>
      </c>
      <c r="G1054" s="5">
        <v>48.052959999999999</v>
      </c>
      <c r="H1054" s="5">
        <v>80.685360000000003</v>
      </c>
      <c r="I1054" s="5">
        <v>9.0342699999999994</v>
      </c>
      <c r="J1054" s="5">
        <v>19.345800000000001</v>
      </c>
      <c r="K1054" s="85">
        <v>4.5423E-3</v>
      </c>
      <c r="L1054" s="85">
        <v>8.5760000000000003E-3</v>
      </c>
      <c r="M1054" s="85">
        <v>3.7996299999999997E-2</v>
      </c>
      <c r="N1054" s="85">
        <v>0</v>
      </c>
      <c r="O1054" s="85">
        <v>1.9995999999999998E-3</v>
      </c>
      <c r="P1054" s="85">
        <v>3.8001600000000003E-2</v>
      </c>
      <c r="Q1054" s="85">
        <v>1.3914000000000001E-3</v>
      </c>
      <c r="R1054" s="85">
        <v>4.6078999999999998E-3</v>
      </c>
      <c r="S1054" s="85">
        <v>1.0728000000000001E-3</v>
      </c>
      <c r="T1054" s="5">
        <v>0.95107839999999999</v>
      </c>
      <c r="U1054" s="5">
        <v>0.3145713</v>
      </c>
      <c r="V1054" s="5">
        <v>0.81430829999999998</v>
      </c>
      <c r="W1054" s="5">
        <v>0.68595470000000003</v>
      </c>
      <c r="X1054" s="5">
        <v>0.88269330000000001</v>
      </c>
      <c r="Y1054" s="5">
        <v>0.85902149999999999</v>
      </c>
      <c r="Z1054" s="5">
        <v>7.6335999999999999E-3</v>
      </c>
      <c r="AA1054" s="5">
        <v>1.03426E-2</v>
      </c>
      <c r="AB1054" s="5">
        <v>3.8784700000000002E-3</v>
      </c>
      <c r="AC1054" s="5">
        <v>0.27379999999999999</v>
      </c>
      <c r="AD1054" s="40">
        <v>19034.259857789271</v>
      </c>
      <c r="AE1054" s="19">
        <v>0.54905660000000001</v>
      </c>
      <c r="AF1054" s="5">
        <v>0</v>
      </c>
      <c r="AG1054" s="5">
        <v>0</v>
      </c>
      <c r="AH1054" s="32">
        <v>0</v>
      </c>
      <c r="AI1054" s="32">
        <v>0</v>
      </c>
      <c r="AJ1054" s="32">
        <v>1</v>
      </c>
      <c r="AK1054" s="16"/>
      <c r="AL1054" s="34">
        <f t="shared" si="720"/>
        <v>-0.14638377814116815</v>
      </c>
      <c r="AM1054" s="34">
        <f t="shared" si="721"/>
        <v>-0.82027494619374597</v>
      </c>
      <c r="AN1054" s="34">
        <f t="shared" si="722"/>
        <v>0.75496094600336394</v>
      </c>
      <c r="AO1054" s="34">
        <f t="shared" si="723"/>
        <v>-0.95202515560777179</v>
      </c>
      <c r="AP1054" s="34">
        <f t="shared" si="724"/>
        <v>-0.41557031794689148</v>
      </c>
      <c r="AQ1054" s="34">
        <f t="shared" si="725"/>
        <v>-0.26441023821684562</v>
      </c>
      <c r="AR1054" s="34">
        <f t="shared" si="726"/>
        <v>-0.30897778799161585</v>
      </c>
      <c r="AS1054" s="34">
        <f t="shared" si="727"/>
        <v>-0.36872254126887982</v>
      </c>
      <c r="AT1054" s="34">
        <f t="shared" si="728"/>
        <v>-0.15074875333706975</v>
      </c>
      <c r="AU1054" s="34">
        <f t="shared" si="729"/>
        <v>-0.37913021498848704</v>
      </c>
      <c r="AV1054" s="34">
        <f t="shared" si="730"/>
        <v>0.27128693021117334</v>
      </c>
      <c r="AW1054" s="34">
        <f t="shared" si="731"/>
        <v>-0.37267084479580009</v>
      </c>
      <c r="AX1054" s="34">
        <f t="shared" si="732"/>
        <v>-5.4852221420308475E-2</v>
      </c>
      <c r="AY1054" s="34">
        <f t="shared" si="733"/>
        <v>-0.16846175006622954</v>
      </c>
      <c r="AZ1054" s="34">
        <f t="shared" si="734"/>
        <v>0.15786623553829301</v>
      </c>
      <c r="BA1054" s="34">
        <f t="shared" si="735"/>
        <v>1.0363193196261493</v>
      </c>
      <c r="BB1054" s="34">
        <f t="shared" si="736"/>
        <v>0.34132844047317235</v>
      </c>
      <c r="BC1054" s="34">
        <f t="shared" si="737"/>
        <v>0.59888376703018797</v>
      </c>
      <c r="BD1054" s="34">
        <f t="shared" si="738"/>
        <v>0.90644726203626003</v>
      </c>
      <c r="BE1054" s="34">
        <f t="shared" si="739"/>
        <v>-4.2288571667682219E-2</v>
      </c>
      <c r="BF1054" s="34">
        <f t="shared" si="740"/>
        <v>-0.93978832426329606</v>
      </c>
      <c r="BG1054" s="34">
        <f t="shared" si="741"/>
        <v>0.55032698168629002</v>
      </c>
      <c r="BH1054" s="34">
        <f t="shared" si="742"/>
        <v>-1.8385323072735854E-2</v>
      </c>
      <c r="BI1054" s="19">
        <f t="shared" si="749"/>
        <v>0.50895667580422255</v>
      </c>
      <c r="BJ1054" s="19">
        <f t="shared" si="750"/>
        <v>-0.26264143123739647</v>
      </c>
      <c r="BK1054" s="19">
        <f t="shared" si="751"/>
        <v>2.7925815873379983E-2</v>
      </c>
      <c r="BL1054" s="19">
        <f t="shared" si="752"/>
        <v>-0.14856626573911896</v>
      </c>
      <c r="BM1054" s="19">
        <f t="shared" si="753"/>
        <v>3.724890970029384E-2</v>
      </c>
      <c r="BN1054" s="19">
        <f t="shared" si="754"/>
        <v>2.7538193467440991E-2</v>
      </c>
      <c r="BO1054" s="19">
        <f t="shared" si="755"/>
        <v>-0.38894325495509302</v>
      </c>
      <c r="BP1054" s="19">
        <f t="shared" si="756"/>
        <v>-0.10061799978073832</v>
      </c>
      <c r="BQ1054" s="19">
        <f t="shared" si="757"/>
        <v>-0.4182112841568979</v>
      </c>
      <c r="BR1054" s="19">
        <f t="shared" si="758"/>
        <v>7.8493817826297441E-2</v>
      </c>
      <c r="BS1054" s="19">
        <f t="shared" si="759"/>
        <v>-0.11107695042671117</v>
      </c>
      <c r="BT1054" s="19">
        <f>IF(AND('[1]Ponderación por derecho'!$B$13&lt;&gt;1,'[1]Ponderación por derecho'!$B$13&lt;&gt;0),"Error ponderación",IFERROR(IF(SUM($BI$1126:$BS$1126)=0,0,SUMPRODUCT($BI$1126:$BS$1126,BI1054:BS1054)),""))</f>
        <v>-0.23873845568479352</v>
      </c>
      <c r="BU1054" s="34">
        <f t="shared" si="760"/>
        <v>-0.23603851603030288</v>
      </c>
      <c r="BV1054" s="16">
        <f t="shared" si="761"/>
        <v>0</v>
      </c>
      <c r="BW1054" s="34">
        <f t="shared" si="743"/>
        <v>-3.4533198717857099</v>
      </c>
      <c r="BX1054" s="34">
        <f t="shared" si="744"/>
        <v>-4.8478827503637446E-2</v>
      </c>
      <c r="BY1054" s="34">
        <f t="shared" si="762"/>
        <v>-0.49952869197537242</v>
      </c>
      <c r="BZ1054" s="34">
        <f t="shared" si="763"/>
        <v>1.33377579708824</v>
      </c>
      <c r="CA1054" s="19">
        <f t="shared" si="745"/>
        <v>0.9</v>
      </c>
      <c r="CB1054" s="16"/>
      <c r="CC1054" s="5">
        <f t="shared" si="746"/>
        <v>81591</v>
      </c>
      <c r="CD1054" s="6">
        <f t="shared" si="747"/>
        <v>2.2623792508087969E-4</v>
      </c>
      <c r="CE1054" s="19">
        <f t="shared" si="764"/>
        <v>1.8531412346026279</v>
      </c>
      <c r="CF1054" s="4">
        <f t="shared" si="748"/>
        <v>4.1925082779831825E-4</v>
      </c>
      <c r="CG1054" s="3">
        <f>IF('Ponderación por derecho'!$D$20="Error ponderación","",CF1054/$CF$1127)</f>
        <v>2.8165968822205098E-4</v>
      </c>
      <c r="CH1054" s="39"/>
    </row>
    <row r="1055" spans="1:86" ht="18.95" customHeight="1">
      <c r="A1055" s="7">
        <v>81736</v>
      </c>
      <c r="B1055" s="7" t="s">
        <v>77</v>
      </c>
      <c r="C1055" s="7" t="s">
        <v>78</v>
      </c>
      <c r="D1055" s="5">
        <v>0</v>
      </c>
      <c r="E1055" s="5">
        <v>14085</v>
      </c>
      <c r="F1055" s="5">
        <v>68.325680000000006</v>
      </c>
      <c r="G1055" s="5">
        <v>54.361890000000002</v>
      </c>
      <c r="H1055" s="5">
        <v>73.152349999999998</v>
      </c>
      <c r="I1055" s="5">
        <v>21.299669999999999</v>
      </c>
      <c r="J1055" s="5">
        <v>23.179950000000002</v>
      </c>
      <c r="K1055" s="85">
        <v>8.7486999999999999E-3</v>
      </c>
      <c r="L1055" s="85">
        <v>7.9051E-3</v>
      </c>
      <c r="M1055" s="85">
        <v>4.2534500000000003E-2</v>
      </c>
      <c r="N1055" s="85">
        <v>2.7619999999999999E-4</v>
      </c>
      <c r="O1055" s="85">
        <v>4.8053000000000002E-3</v>
      </c>
      <c r="P1055" s="85">
        <v>1.5166300000000001E-2</v>
      </c>
      <c r="Q1055" s="85">
        <v>2.2672E-3</v>
      </c>
      <c r="R1055" s="85">
        <v>1.2991000000000001E-3</v>
      </c>
      <c r="S1055" s="85">
        <v>1.517E-4</v>
      </c>
      <c r="T1055" s="5">
        <v>0.97278799999999999</v>
      </c>
      <c r="U1055" s="5">
        <v>0.35834470000000002</v>
      </c>
      <c r="V1055" s="5">
        <v>0.78938900000000001</v>
      </c>
      <c r="W1055" s="5">
        <v>0.73424040000000002</v>
      </c>
      <c r="X1055" s="5">
        <v>0.91723690000000002</v>
      </c>
      <c r="Y1055" s="5">
        <v>0.89598259999999996</v>
      </c>
      <c r="Z1055" s="5">
        <v>4.77157E-2</v>
      </c>
      <c r="AA1055" s="5">
        <v>3.0883899999999999E-3</v>
      </c>
      <c r="AB1055" s="5">
        <v>3.6918699999999999E-3</v>
      </c>
      <c r="AC1055" s="5">
        <v>0.53639999999999999</v>
      </c>
      <c r="AD1055" s="40">
        <v>5821.6542421015265</v>
      </c>
      <c r="AE1055" s="19">
        <v>0.84811320000000001</v>
      </c>
      <c r="AF1055" s="5">
        <v>1</v>
      </c>
      <c r="AG1055" s="5">
        <v>0</v>
      </c>
      <c r="AH1055" s="32">
        <v>0</v>
      </c>
      <c r="AI1055" s="32">
        <v>0</v>
      </c>
      <c r="AJ1055" s="32">
        <v>1</v>
      </c>
      <c r="AK1055" s="16"/>
      <c r="AL1055" s="34">
        <f t="shared" si="720"/>
        <v>-6.9022282067075391E-2</v>
      </c>
      <c r="AM1055" s="34">
        <f t="shared" si="721"/>
        <v>-0.1865371272006742</v>
      </c>
      <c r="AN1055" s="34">
        <f t="shared" si="722"/>
        <v>-0.15083618545446761</v>
      </c>
      <c r="AO1055" s="34">
        <f t="shared" si="723"/>
        <v>0.14272901507982591</v>
      </c>
      <c r="AP1055" s="34">
        <f t="shared" si="724"/>
        <v>-0.12597750761991294</v>
      </c>
      <c r="AQ1055" s="34">
        <f t="shared" si="725"/>
        <v>-0.14541947155648871</v>
      </c>
      <c r="AR1055" s="34">
        <f t="shared" si="726"/>
        <v>-0.33245766629304996</v>
      </c>
      <c r="AS1055" s="34">
        <f t="shared" si="727"/>
        <v>-0.29811204724177365</v>
      </c>
      <c r="AT1055" s="34">
        <f t="shared" si="728"/>
        <v>-0.14441110117730838</v>
      </c>
      <c r="AU1055" s="34">
        <f t="shared" si="729"/>
        <v>-0.30785321830526674</v>
      </c>
      <c r="AV1055" s="34">
        <f t="shared" si="730"/>
        <v>-0.28159525021180976</v>
      </c>
      <c r="AW1055" s="34">
        <f t="shared" si="731"/>
        <v>-0.34813525218815994</v>
      </c>
      <c r="AX1055" s="34">
        <f t="shared" si="732"/>
        <v>-0.16052043156127893</v>
      </c>
      <c r="AY1055" s="34">
        <f t="shared" si="733"/>
        <v>-0.20422433128497014</v>
      </c>
      <c r="AZ1055" s="34">
        <f t="shared" si="734"/>
        <v>0.53501324325825239</v>
      </c>
      <c r="BA1055" s="34">
        <f t="shared" si="735"/>
        <v>1.4524056839696315</v>
      </c>
      <c r="BB1055" s="34">
        <f t="shared" si="736"/>
        <v>-0.26991786186006106</v>
      </c>
      <c r="BC1055" s="34">
        <f t="shared" si="737"/>
        <v>1.1381025723995939</v>
      </c>
      <c r="BD1055" s="34">
        <f t="shared" si="738"/>
        <v>1.3204301119832351</v>
      </c>
      <c r="BE1055" s="34">
        <f t="shared" si="739"/>
        <v>0.52285036151617748</v>
      </c>
      <c r="BF1055" s="34">
        <f t="shared" si="740"/>
        <v>-0.53878134587056425</v>
      </c>
      <c r="BG1055" s="34">
        <f t="shared" si="741"/>
        <v>-1.6720511535996647E-2</v>
      </c>
      <c r="BH1055" s="34">
        <f t="shared" si="742"/>
        <v>-2.3036719624836003E-2</v>
      </c>
      <c r="BI1055" s="19">
        <f t="shared" si="749"/>
        <v>0.38538334231955834</v>
      </c>
      <c r="BJ1055" s="19">
        <f t="shared" si="750"/>
        <v>-0.26297088511792838</v>
      </c>
      <c r="BK1055" s="19">
        <f t="shared" si="751"/>
        <v>0.25698941436358164</v>
      </c>
      <c r="BL1055" s="19">
        <f t="shared" si="752"/>
        <v>-0.10671669162219188</v>
      </c>
      <c r="BM1055" s="19">
        <f t="shared" si="753"/>
        <v>0.2955331286860185</v>
      </c>
      <c r="BN1055" s="19">
        <f t="shared" si="754"/>
        <v>5.7410943079097443E-2</v>
      </c>
      <c r="BO1055" s="19">
        <f t="shared" si="755"/>
        <v>0.10986900204997278</v>
      </c>
      <c r="BP1055" s="19">
        <f t="shared" si="756"/>
        <v>-0.11477135681417716</v>
      </c>
      <c r="BQ1055" s="19">
        <f t="shared" si="757"/>
        <v>-0.2706759864075366</v>
      </c>
      <c r="BR1055" s="19">
        <f t="shared" si="758"/>
        <v>-9.6655708296014053E-2</v>
      </c>
      <c r="BS1055" s="19">
        <f t="shared" si="759"/>
        <v>-9.8761110992293843E-2</v>
      </c>
      <c r="BT1055" s="19">
        <f>IF(AND('[1]Ponderación por derecho'!$B$13&lt;&gt;1,'[1]Ponderación por derecho'!$B$13&lt;&gt;0),"Error ponderación",IFERROR(IF(SUM($BI$1126:$BS$1126)=0,0,SUMPRODUCT($BI$1126:$BS$1126,BI1055:BS1055)),""))</f>
        <v>1.9563606925129942E-2</v>
      </c>
      <c r="BU1055" s="34">
        <f t="shared" si="760"/>
        <v>2.4933540627475569E-2</v>
      </c>
      <c r="BV1055" s="16">
        <f t="shared" si="761"/>
        <v>0</v>
      </c>
      <c r="BW1055" s="34">
        <f t="shared" si="743"/>
        <v>0.34788928706965017</v>
      </c>
      <c r="BX1055" s="34">
        <f t="shared" si="744"/>
        <v>-4.9222720310969206E-2</v>
      </c>
      <c r="BY1055" s="34">
        <f t="shared" si="762"/>
        <v>0.73585719375712888</v>
      </c>
      <c r="BZ1055" s="34">
        <f t="shared" si="763"/>
        <v>-0.34484125350527001</v>
      </c>
      <c r="CA1055" s="19">
        <f t="shared" si="745"/>
        <v>-0.26303573996216495</v>
      </c>
      <c r="CB1055" s="16"/>
      <c r="CC1055" s="5">
        <f t="shared" si="746"/>
        <v>81736</v>
      </c>
      <c r="CD1055" s="6">
        <f t="shared" si="747"/>
        <v>2.0598326921552621E-3</v>
      </c>
      <c r="CE1055" s="19">
        <f t="shared" si="764"/>
        <v>1.3188687442023874</v>
      </c>
      <c r="CF1055" s="4">
        <f t="shared" si="748"/>
        <v>2.7166489559698336E-3</v>
      </c>
      <c r="CG1055" s="3">
        <f>IF('Ponderación por derecho'!$D$20="Error ponderación","",CF1055/$CF$1127)</f>
        <v>1.8250900110692472E-3</v>
      </c>
      <c r="CH1055" s="39"/>
    </row>
    <row r="1056" spans="1:86" ht="18.95" customHeight="1">
      <c r="A1056" s="7">
        <v>81794</v>
      </c>
      <c r="B1056" s="7" t="s">
        <v>77</v>
      </c>
      <c r="C1056" s="7" t="s">
        <v>76</v>
      </c>
      <c r="D1056" s="5">
        <v>0</v>
      </c>
      <c r="E1056" s="5">
        <v>22669</v>
      </c>
      <c r="F1056" s="5">
        <v>61.151159999999997</v>
      </c>
      <c r="G1056" s="5">
        <v>46.572200000000002</v>
      </c>
      <c r="H1056" s="5">
        <v>73.242590000000007</v>
      </c>
      <c r="I1056" s="5">
        <v>19.986470000000001</v>
      </c>
      <c r="J1056" s="5">
        <v>20.092590000000001</v>
      </c>
      <c r="K1056" s="85">
        <v>8.1244999999999998E-3</v>
      </c>
      <c r="L1056" s="85">
        <v>1.4598E-2</v>
      </c>
      <c r="M1056" s="85">
        <v>1.5507399999999999E-2</v>
      </c>
      <c r="N1056" s="85">
        <v>6.3590000000000001E-4</v>
      </c>
      <c r="O1056" s="85">
        <v>4.5649000000000002E-3</v>
      </c>
      <c r="P1056" s="85">
        <v>3.8879799999999999E-2</v>
      </c>
      <c r="Q1056" s="85">
        <v>3.0030899999999999E-2</v>
      </c>
      <c r="R1056" s="85">
        <v>8.7549999999999998E-4</v>
      </c>
      <c r="S1056" s="85">
        <v>1.1569999999999999E-4</v>
      </c>
      <c r="T1056" s="5">
        <v>0.89240319999999995</v>
      </c>
      <c r="U1056" s="5">
        <v>0.30160819999999999</v>
      </c>
      <c r="V1056" s="5">
        <v>0.77950070000000005</v>
      </c>
      <c r="W1056" s="5">
        <v>0.65072180000000002</v>
      </c>
      <c r="X1056" s="5">
        <v>0.84094930000000001</v>
      </c>
      <c r="Y1056" s="5">
        <v>0.85226009999999996</v>
      </c>
      <c r="Z1056" s="5">
        <v>1.7721500000000001E-2</v>
      </c>
      <c r="AA1056" s="5">
        <v>1.6101279999999999E-2</v>
      </c>
      <c r="AB1056" s="5">
        <v>4.1025200000000001E-3</v>
      </c>
      <c r="AC1056" s="5">
        <v>0.51770000000000005</v>
      </c>
      <c r="AD1056" s="40">
        <v>9171.7323216727691</v>
      </c>
      <c r="AE1056" s="19">
        <v>0.96603779999999995</v>
      </c>
      <c r="AF1056" s="5">
        <v>1</v>
      </c>
      <c r="AG1056" s="5">
        <v>1</v>
      </c>
      <c r="AH1056" s="32">
        <v>0</v>
      </c>
      <c r="AI1056" s="32">
        <v>0</v>
      </c>
      <c r="AJ1056" s="32">
        <v>0</v>
      </c>
      <c r="AK1056" s="16"/>
      <c r="AL1056" s="34">
        <f t="shared" si="720"/>
        <v>-0.50697577548512762</v>
      </c>
      <c r="AM1056" s="34">
        <f t="shared" si="721"/>
        <v>-0.96901864961923623</v>
      </c>
      <c r="AN1056" s="34">
        <f t="shared" si="722"/>
        <v>-0.13998539232625426</v>
      </c>
      <c r="AO1056" s="34">
        <f t="shared" si="723"/>
        <v>2.5518718069785354E-2</v>
      </c>
      <c r="AP1056" s="34">
        <f t="shared" si="724"/>
        <v>-0.35916537426339334</v>
      </c>
      <c r="AQ1056" s="34">
        <f t="shared" si="725"/>
        <v>-0.16307685947713221</v>
      </c>
      <c r="AR1056" s="34">
        <f t="shared" si="726"/>
        <v>-9.8222344361811265E-2</v>
      </c>
      <c r="AS1056" s="34">
        <f t="shared" si="727"/>
        <v>-0.71863050899312875</v>
      </c>
      <c r="AT1056" s="34">
        <f t="shared" si="728"/>
        <v>-0.13615746800617817</v>
      </c>
      <c r="AU1056" s="34">
        <f t="shared" si="729"/>
        <v>-0.31396042506388178</v>
      </c>
      <c r="AV1056" s="34">
        <f t="shared" si="730"/>
        <v>0.29254967389518283</v>
      </c>
      <c r="AW1056" s="34">
        <f t="shared" si="731"/>
        <v>0.42966656612736537</v>
      </c>
      <c r="AX1056" s="34">
        <f t="shared" si="732"/>
        <v>-0.17404831291274026</v>
      </c>
      <c r="AY1056" s="34">
        <f t="shared" si="733"/>
        <v>-0.20562206543313502</v>
      </c>
      <c r="AZ1056" s="34">
        <f t="shared" si="734"/>
        <v>-0.86146051886391528</v>
      </c>
      <c r="BA1056" s="34">
        <f t="shared" si="735"/>
        <v>0.91309907286393754</v>
      </c>
      <c r="BB1056" s="34">
        <f t="shared" si="736"/>
        <v>-0.51246828708716197</v>
      </c>
      <c r="BC1056" s="34">
        <f t="shared" si="737"/>
        <v>0.20542892951722344</v>
      </c>
      <c r="BD1056" s="34">
        <f t="shared" si="738"/>
        <v>0.40617224471940461</v>
      </c>
      <c r="BE1056" s="34">
        <f t="shared" si="739"/>
        <v>-0.14567105711398573</v>
      </c>
      <c r="BF1056" s="34">
        <f t="shared" si="740"/>
        <v>-0.83886251704940162</v>
      </c>
      <c r="BG1056" s="34">
        <f t="shared" si="741"/>
        <v>1.000471802179399</v>
      </c>
      <c r="BH1056" s="34">
        <f t="shared" si="742"/>
        <v>-1.2800406687430193E-2</v>
      </c>
      <c r="BI1056" s="19">
        <f t="shared" si="749"/>
        <v>0.2033456070201837</v>
      </c>
      <c r="BJ1056" s="19">
        <f t="shared" si="750"/>
        <v>-0.52656976035606984</v>
      </c>
      <c r="BK1056" s="19">
        <f t="shared" si="751"/>
        <v>-0.34005911832034436</v>
      </c>
      <c r="BL1056" s="19">
        <f t="shared" si="752"/>
        <v>-0.32156662174565287</v>
      </c>
      <c r="BM1056" s="19">
        <f t="shared" si="753"/>
        <v>-8.89845182026235E-2</v>
      </c>
      <c r="BN1056" s="19">
        <f t="shared" si="754"/>
        <v>-0.12003238623464352</v>
      </c>
      <c r="BO1056" s="19">
        <f t="shared" si="755"/>
        <v>-0.13542507822225486</v>
      </c>
      <c r="BP1056" s="19">
        <f t="shared" si="756"/>
        <v>-0.34051204419893394</v>
      </c>
      <c r="BQ1056" s="19">
        <f t="shared" si="757"/>
        <v>-0.51715345265588808</v>
      </c>
      <c r="BR1056" s="19">
        <f t="shared" si="758"/>
        <v>9.5957987087045463E-2</v>
      </c>
      <c r="BS1056" s="19">
        <f t="shared" si="759"/>
        <v>-0.24179941586856427</v>
      </c>
      <c r="BT1056" s="19">
        <f>IF(AND('[1]Ponderación por derecho'!$B$13&lt;&gt;1,'[1]Ponderación por derecho'!$B$13&lt;&gt;0),"Error ponderación",IFERROR(IF(SUM($BI$1126:$BS$1126)=0,0,SUMPRODUCT($BI$1126:$BS$1126,BI1056:BS1056)),""))</f>
        <v>-0.20903620705273446</v>
      </c>
      <c r="BU1056" s="34">
        <f t="shared" si="760"/>
        <v>-0.20602924380635224</v>
      </c>
      <c r="BV1056" s="16">
        <f t="shared" si="761"/>
        <v>0</v>
      </c>
      <c r="BW1056" s="34">
        <f t="shared" si="743"/>
        <v>7.7201506145830656E-2</v>
      </c>
      <c r="BX1056" s="34">
        <f t="shared" si="744"/>
        <v>-4.903410505521421E-2</v>
      </c>
      <c r="BY1056" s="34">
        <f t="shared" si="762"/>
        <v>1.2229970409320479</v>
      </c>
      <c r="BZ1056" s="34">
        <f t="shared" si="763"/>
        <v>-0.41705481400755479</v>
      </c>
      <c r="CA1056" s="19">
        <f t="shared" si="745"/>
        <v>-0.31792404995527984</v>
      </c>
      <c r="CB1056" s="16"/>
      <c r="CC1056" s="5">
        <f t="shared" si="746"/>
        <v>81794</v>
      </c>
      <c r="CD1056" s="6">
        <f t="shared" si="747"/>
        <v>3.3151826267992643E-3</v>
      </c>
      <c r="CE1056" s="19">
        <f t="shared" si="764"/>
        <v>0.98273225106398832</v>
      </c>
      <c r="CF1056" s="4">
        <f t="shared" si="748"/>
        <v>3.2579368855226668E-3</v>
      </c>
      <c r="CG1056" s="3">
        <f>IF('Ponderación por derecho'!$D$20="Error ponderación","",CF1056/$CF$1127)</f>
        <v>2.1887362566278875E-3</v>
      </c>
      <c r="CH1056" s="39"/>
    </row>
    <row r="1057" spans="1:86" ht="18.95" customHeight="1">
      <c r="A1057" s="7">
        <v>85001</v>
      </c>
      <c r="B1057" s="7" t="s">
        <v>57</v>
      </c>
      <c r="C1057" s="7" t="s">
        <v>75</v>
      </c>
      <c r="D1057" s="5">
        <v>1</v>
      </c>
      <c r="E1057" s="5">
        <v>25720</v>
      </c>
      <c r="F1057" s="5">
        <v>41.591900000000003</v>
      </c>
      <c r="G1057" s="5">
        <v>36.198639999999997</v>
      </c>
      <c r="H1057" s="5">
        <v>64.487570000000005</v>
      </c>
      <c r="I1057" s="5">
        <v>7.5013649999999998</v>
      </c>
      <c r="J1057" s="5">
        <v>10.56026</v>
      </c>
      <c r="K1057" s="85">
        <v>1.50113E-2</v>
      </c>
      <c r="L1057" s="85">
        <v>8.8465000000000002E-3</v>
      </c>
      <c r="M1057" s="85">
        <v>6.3940200000000003E-2</v>
      </c>
      <c r="N1057" s="85">
        <v>3.3359999999999998E-4</v>
      </c>
      <c r="O1057" s="85">
        <v>1.204E-3</v>
      </c>
      <c r="P1057" s="85">
        <v>2.9538999999999999E-2</v>
      </c>
      <c r="Q1057" s="85">
        <v>8.03E-4</v>
      </c>
      <c r="R1057" s="85">
        <v>1.0424E-3</v>
      </c>
      <c r="S1057" s="85">
        <v>1.316E-4</v>
      </c>
      <c r="T1057" s="5">
        <v>0.96243639999999997</v>
      </c>
      <c r="U1057" s="5">
        <v>0.29057620000000001</v>
      </c>
      <c r="V1057" s="5">
        <v>0.79085859999999997</v>
      </c>
      <c r="W1057" s="5">
        <v>0.60016939999999996</v>
      </c>
      <c r="X1057" s="5">
        <v>0.69850310000000004</v>
      </c>
      <c r="Y1057" s="5">
        <v>0.87492939999999997</v>
      </c>
      <c r="Z1057" s="5">
        <v>3.0932399999999999E-2</v>
      </c>
      <c r="AA1057" s="5">
        <v>3.3048000000000002E-4</v>
      </c>
      <c r="AB1057" s="5">
        <v>1.4774499999999999E-3</v>
      </c>
      <c r="AC1057" s="5">
        <v>0.54969999999999997</v>
      </c>
      <c r="AD1057" s="40">
        <v>386270.41213063762</v>
      </c>
      <c r="AE1057" s="19">
        <v>0.75377360000000004</v>
      </c>
      <c r="AF1057" s="5">
        <v>1</v>
      </c>
      <c r="AG1057" s="5">
        <v>0</v>
      </c>
      <c r="AH1057" s="32">
        <v>0</v>
      </c>
      <c r="AI1057" s="32">
        <v>0</v>
      </c>
      <c r="AJ1057" s="32">
        <v>0</v>
      </c>
      <c r="AK1057" s="16"/>
      <c r="AL1057" s="34">
        <f t="shared" si="720"/>
        <v>-1.700929690962673</v>
      </c>
      <c r="AM1057" s="34">
        <f t="shared" si="721"/>
        <v>-2.0110522891736089</v>
      </c>
      <c r="AN1057" s="34">
        <f t="shared" si="722"/>
        <v>-1.1927215498324757</v>
      </c>
      <c r="AO1057" s="34">
        <f t="shared" si="723"/>
        <v>-1.0888453279639829</v>
      </c>
      <c r="AP1057" s="34">
        <f t="shared" si="724"/>
        <v>-1.079140918690233</v>
      </c>
      <c r="AQ1057" s="34">
        <f t="shared" si="725"/>
        <v>3.1737141054568541E-2</v>
      </c>
      <c r="AR1057" s="34">
        <f t="shared" si="726"/>
        <v>-0.2995109418438473</v>
      </c>
      <c r="AS1057" s="34">
        <f t="shared" si="727"/>
        <v>3.4942258869906144E-2</v>
      </c>
      <c r="AT1057" s="34">
        <f t="shared" si="728"/>
        <v>-0.14309400764374466</v>
      </c>
      <c r="AU1057" s="34">
        <f t="shared" si="729"/>
        <v>-0.3993419192195774</v>
      </c>
      <c r="AV1057" s="34">
        <f t="shared" si="730"/>
        <v>6.6392720805229982E-2</v>
      </c>
      <c r="AW1057" s="34">
        <f t="shared" si="731"/>
        <v>-0.38915490815539749</v>
      </c>
      <c r="AX1057" s="34">
        <f t="shared" si="732"/>
        <v>-0.16871827656345109</v>
      </c>
      <c r="AY1057" s="34">
        <f t="shared" si="733"/>
        <v>-0.20500473285102885</v>
      </c>
      <c r="AZ1057" s="34">
        <f t="shared" si="734"/>
        <v>0.35518151143850729</v>
      </c>
      <c r="BA1057" s="34">
        <f t="shared" si="735"/>
        <v>0.8082348226243562</v>
      </c>
      <c r="BB1057" s="34">
        <f t="shared" si="736"/>
        <v>-0.23386999671501704</v>
      </c>
      <c r="BC1057" s="34">
        <f t="shared" si="737"/>
        <v>-0.35910269654507637</v>
      </c>
      <c r="BD1057" s="34">
        <f t="shared" si="738"/>
        <v>-1.3009539332156332</v>
      </c>
      <c r="BE1057" s="34">
        <f t="shared" si="739"/>
        <v>0.20094481790122984</v>
      </c>
      <c r="BF1057" s="34">
        <f t="shared" si="740"/>
        <v>-0.70669221931428938</v>
      </c>
      <c r="BG1057" s="34">
        <f t="shared" si="741"/>
        <v>-0.23230097474738373</v>
      </c>
      <c r="BH1057" s="34">
        <f t="shared" si="742"/>
        <v>-7.8235784752926002E-2</v>
      </c>
      <c r="BI1057" s="19">
        <f t="shared" si="749"/>
        <v>-0.11758319538451696</v>
      </c>
      <c r="BJ1057" s="19">
        <f t="shared" si="750"/>
        <v>-0.84814440924415768</v>
      </c>
      <c r="BK1057" s="19">
        <f t="shared" si="751"/>
        <v>-0.67503004287928103</v>
      </c>
      <c r="BL1057" s="19">
        <f t="shared" si="752"/>
        <v>-0.92201184930320879</v>
      </c>
      <c r="BM1057" s="19">
        <f t="shared" si="753"/>
        <v>-0.92647892370848128</v>
      </c>
      <c r="BN1057" s="19">
        <f t="shared" si="754"/>
        <v>-0.47786405075207106</v>
      </c>
      <c r="BO1057" s="19">
        <f t="shared" si="755"/>
        <v>-0.37427290822695775</v>
      </c>
      <c r="BP1057" s="19">
        <f t="shared" si="756"/>
        <v>-0.93482398376306208</v>
      </c>
      <c r="BQ1057" s="19">
        <f t="shared" si="757"/>
        <v>-0.87087554770933051</v>
      </c>
      <c r="BR1057" s="19">
        <f t="shared" si="758"/>
        <v>-0.71274513285369512</v>
      </c>
      <c r="BS1057" s="19">
        <f t="shared" si="759"/>
        <v>-0.66139006952220936</v>
      </c>
      <c r="BT1057" s="19">
        <f>IF(AND('[1]Ponderación por derecho'!$B$13&lt;&gt;1,'[1]Ponderación por derecho'!$B$13&lt;&gt;0),"Error ponderación",IFERROR(IF(SUM($BI$1126:$BS$1126)=0,0,SUMPRODUCT($BI$1126:$BS$1126,BI1057:BS1057)),""))</f>
        <v>-0.50012455118793175</v>
      </c>
      <c r="BU1057" s="34">
        <f t="shared" si="760"/>
        <v>-0.50012648434132256</v>
      </c>
      <c r="BV1057" s="16">
        <f t="shared" si="761"/>
        <v>0</v>
      </c>
      <c r="BW1057" s="34">
        <f t="shared" si="743"/>
        <v>0.54041054302081626</v>
      </c>
      <c r="BX1057" s="34">
        <f t="shared" si="744"/>
        <v>-2.7802789770126287E-2</v>
      </c>
      <c r="BY1057" s="34">
        <f t="shared" si="762"/>
        <v>0.3461456464926651</v>
      </c>
      <c r="BZ1057" s="34">
        <f t="shared" si="763"/>
        <v>-0.28625113324778501</v>
      </c>
      <c r="CA1057" s="19">
        <f t="shared" si="745"/>
        <v>-0.21850237724111521</v>
      </c>
      <c r="CB1057" s="16"/>
      <c r="CC1057" s="5">
        <f t="shared" si="746"/>
        <v>85001</v>
      </c>
      <c r="CD1057" s="6">
        <f t="shared" si="747"/>
        <v>3.7613700278475927E-3</v>
      </c>
      <c r="CE1057" s="19">
        <f t="shared" si="764"/>
        <v>0.57427483546310865</v>
      </c>
      <c r="CF1057" s="4">
        <f t="shared" si="748"/>
        <v>2.1600601538580449E-3</v>
      </c>
      <c r="CG1057" s="3">
        <f>IF('Ponderación por derecho'!$D$20="Error ponderación","",CF1057/$CF$1127)</f>
        <v>1.4511643845082777E-3</v>
      </c>
      <c r="CH1057" s="39"/>
    </row>
    <row r="1058" spans="1:86" ht="18.95" customHeight="1">
      <c r="A1058" s="7">
        <v>85010</v>
      </c>
      <c r="B1058" s="7" t="s">
        <v>57</v>
      </c>
      <c r="C1058" s="7" t="s">
        <v>74</v>
      </c>
      <c r="D1058" s="5">
        <v>0</v>
      </c>
      <c r="E1058" s="5">
        <v>5383</v>
      </c>
      <c r="F1058" s="5">
        <v>54.77984</v>
      </c>
      <c r="G1058" s="5">
        <v>49.023769999999999</v>
      </c>
      <c r="H1058" s="5">
        <v>74.170839999999998</v>
      </c>
      <c r="I1058" s="5">
        <v>6.7289450000000004</v>
      </c>
      <c r="J1058" s="5">
        <v>10.703989999999999</v>
      </c>
      <c r="K1058" s="85">
        <v>1.1095799999999999E-2</v>
      </c>
      <c r="L1058" s="85">
        <v>3.3736E-3</v>
      </c>
      <c r="M1058" s="85">
        <v>4.1126999999999997E-2</v>
      </c>
      <c r="N1058" s="85">
        <v>4.038E-4</v>
      </c>
      <c r="O1058" s="85">
        <v>8.7109999999999998E-4</v>
      </c>
      <c r="P1058" s="85">
        <v>1.62804E-2</v>
      </c>
      <c r="Q1058" s="85">
        <v>6.4374000000000002E-3</v>
      </c>
      <c r="R1058" s="85">
        <v>2.3451000000000001E-3</v>
      </c>
      <c r="S1058" s="85">
        <v>5.8810000000000004E-4</v>
      </c>
      <c r="T1058" s="5">
        <v>0.95093550000000004</v>
      </c>
      <c r="U1058" s="5">
        <v>0.24802489999999999</v>
      </c>
      <c r="V1058" s="5">
        <v>0.78523909999999997</v>
      </c>
      <c r="W1058" s="5">
        <v>0.61226610000000004</v>
      </c>
      <c r="X1058" s="5">
        <v>0.72099789999999997</v>
      </c>
      <c r="Y1058" s="5">
        <v>0.83430349999999998</v>
      </c>
      <c r="Z1058" s="5">
        <v>0.1020408</v>
      </c>
      <c r="AA1058" s="5">
        <v>2.41501E-3</v>
      </c>
      <c r="AB1058" s="5">
        <v>3.3438600000000001E-3</v>
      </c>
      <c r="AC1058" s="5">
        <v>0.4798</v>
      </c>
      <c r="AD1058" s="40">
        <v>295200.07430800667</v>
      </c>
      <c r="AE1058" s="19">
        <v>0.84811320000000001</v>
      </c>
      <c r="AF1058" s="5">
        <v>1</v>
      </c>
      <c r="AG1058" s="5">
        <v>0</v>
      </c>
      <c r="AH1058" s="32">
        <v>0</v>
      </c>
      <c r="AI1058" s="32">
        <v>0</v>
      </c>
      <c r="AJ1058" s="32">
        <v>0</v>
      </c>
      <c r="AK1058" s="16"/>
      <c r="AL1058" s="34">
        <f t="shared" si="720"/>
        <v>-0.89589961313340227</v>
      </c>
      <c r="AM1058" s="34">
        <f t="shared" si="721"/>
        <v>-0.72275618912136386</v>
      </c>
      <c r="AN1058" s="34">
        <f t="shared" si="722"/>
        <v>-2.836916092927963E-2</v>
      </c>
      <c r="AO1058" s="34">
        <f t="shared" si="723"/>
        <v>-1.1577880462220516</v>
      </c>
      <c r="AP1058" s="34">
        <f t="shared" si="724"/>
        <v>-1.0682850120021021</v>
      </c>
      <c r="AQ1058" s="34">
        <f t="shared" si="725"/>
        <v>-7.9024637867699324E-2</v>
      </c>
      <c r="AR1058" s="34">
        <f t="shared" si="726"/>
        <v>-0.4910492127574238</v>
      </c>
      <c r="AS1058" s="34">
        <f t="shared" si="727"/>
        <v>-0.32001153830500406</v>
      </c>
      <c r="AT1058" s="34">
        <f t="shared" si="728"/>
        <v>-0.14148320684137228</v>
      </c>
      <c r="AU1058" s="34">
        <f t="shared" si="729"/>
        <v>-0.40779902874513041</v>
      </c>
      <c r="AV1058" s="34">
        <f t="shared" si="730"/>
        <v>-0.25462095877665258</v>
      </c>
      <c r="AW1058" s="34">
        <f t="shared" si="731"/>
        <v>-0.23130683440741012</v>
      </c>
      <c r="AX1058" s="34">
        <f t="shared" si="732"/>
        <v>-0.1271158897916177</v>
      </c>
      <c r="AY1058" s="34">
        <f t="shared" si="733"/>
        <v>-0.18728068733332709</v>
      </c>
      <c r="AZ1058" s="34">
        <f t="shared" si="734"/>
        <v>0.15538372515564378</v>
      </c>
      <c r="BA1058" s="34">
        <f t="shared" si="735"/>
        <v>0.40376508266609795</v>
      </c>
      <c r="BB1058" s="34">
        <f t="shared" si="736"/>
        <v>-0.37171089096010451</v>
      </c>
      <c r="BC1058" s="34">
        <f t="shared" si="737"/>
        <v>-0.22401574279040093</v>
      </c>
      <c r="BD1058" s="34">
        <f t="shared" si="738"/>
        <v>-1.0313682092902989</v>
      </c>
      <c r="BE1058" s="34">
        <f t="shared" si="739"/>
        <v>-0.42022927555470579</v>
      </c>
      <c r="BF1058" s="34">
        <f t="shared" si="740"/>
        <v>4.7217191355856791E-3</v>
      </c>
      <c r="BG1058" s="34">
        <f t="shared" si="741"/>
        <v>-6.9357317058034648E-2</v>
      </c>
      <c r="BH1058" s="34">
        <f t="shared" si="742"/>
        <v>-3.1711599121601111E-2</v>
      </c>
      <c r="BI1058" s="19">
        <f t="shared" si="749"/>
        <v>9.8790427956372995E-2</v>
      </c>
      <c r="BJ1058" s="19">
        <f t="shared" si="750"/>
        <v>-0.52850543094629743</v>
      </c>
      <c r="BK1058" s="19">
        <f t="shared" si="751"/>
        <v>-0.47997563140960242</v>
      </c>
      <c r="BL1058" s="19">
        <f t="shared" si="752"/>
        <v>-0.51869140998738728</v>
      </c>
      <c r="BM1058" s="19">
        <f t="shared" si="753"/>
        <v>-0.83581741667917731</v>
      </c>
      <c r="BN1058" s="19">
        <f t="shared" si="754"/>
        <v>-0.52358328248825359</v>
      </c>
      <c r="BO1058" s="19">
        <f t="shared" si="755"/>
        <v>-0.41123705182460596</v>
      </c>
      <c r="BP1058" s="19">
        <f t="shared" si="756"/>
        <v>-0.51150775146250993</v>
      </c>
      <c r="BQ1058" s="19">
        <f t="shared" si="757"/>
        <v>-0.35948619377704788</v>
      </c>
      <c r="BR1058" s="19">
        <f t="shared" si="758"/>
        <v>-0.38417920584158799</v>
      </c>
      <c r="BS1058" s="19">
        <f t="shared" si="759"/>
        <v>-0.37163063319611012</v>
      </c>
      <c r="BT1058" s="19">
        <f>IF(AND('[1]Ponderación por derecho'!$B$13&lt;&gt;1,'[1]Ponderación por derecho'!$B$13&lt;&gt;0),"Error ponderación",IFERROR(IF(SUM($BI$1126:$BS$1126)=0,0,SUMPRODUCT($BI$1126:$BS$1126,BI1058:BS1058)),""))</f>
        <v>-0.46839459684803852</v>
      </c>
      <c r="BU1058" s="34">
        <f t="shared" si="760"/>
        <v>-0.4680685465994765</v>
      </c>
      <c r="BV1058" s="16">
        <f t="shared" si="761"/>
        <v>0</v>
      </c>
      <c r="BW1058" s="34">
        <f t="shared" si="743"/>
        <v>-0.47141169690298246</v>
      </c>
      <c r="BX1058" s="34">
        <f t="shared" si="744"/>
        <v>-3.2930209087561349E-2</v>
      </c>
      <c r="BY1058" s="34">
        <f t="shared" si="762"/>
        <v>0.73585719375712888</v>
      </c>
      <c r="BZ1058" s="34">
        <f t="shared" si="763"/>
        <v>-7.7171762588861673E-2</v>
      </c>
      <c r="CA1058" s="19">
        <f t="shared" si="745"/>
        <v>-5.9584672172006178E-2</v>
      </c>
      <c r="CB1058" s="16"/>
      <c r="CC1058" s="5">
        <f t="shared" si="746"/>
        <v>85010</v>
      </c>
      <c r="CD1058" s="6">
        <f t="shared" si="747"/>
        <v>7.8722608319998404E-4</v>
      </c>
      <c r="CE1058" s="19">
        <f t="shared" si="764"/>
        <v>0.71201359961838984</v>
      </c>
      <c r="CF1058" s="4">
        <f t="shared" si="748"/>
        <v>5.6051567721270663E-4</v>
      </c>
      <c r="CG1058" s="3">
        <f>IF('Ponderación por derecho'!$D$20="Error ponderación","",CF1058/$CF$1127)</f>
        <v>3.7656376665104349E-4</v>
      </c>
      <c r="CH1058" s="39"/>
    </row>
    <row r="1059" spans="1:86" ht="18.95" customHeight="1">
      <c r="A1059" s="7">
        <v>85015</v>
      </c>
      <c r="B1059" s="7" t="s">
        <v>57</v>
      </c>
      <c r="C1059" s="7" t="s">
        <v>73</v>
      </c>
      <c r="D1059" s="5">
        <v>0</v>
      </c>
      <c r="E1059" s="5">
        <v>1701</v>
      </c>
      <c r="F1059" s="5">
        <v>61.618639999999999</v>
      </c>
      <c r="G1059" s="5">
        <v>55.672820000000002</v>
      </c>
      <c r="H1059" s="5">
        <v>69.393140000000002</v>
      </c>
      <c r="I1059" s="5">
        <v>6.0686</v>
      </c>
      <c r="J1059" s="5">
        <v>25.171500000000002</v>
      </c>
      <c r="K1059" s="85">
        <v>0</v>
      </c>
      <c r="L1059" s="85">
        <v>5.0226000000000003E-3</v>
      </c>
      <c r="M1059" s="85">
        <v>3.2799099999999998E-2</v>
      </c>
      <c r="N1059" s="85">
        <v>0</v>
      </c>
      <c r="O1059" s="85">
        <v>1.2310000000000001E-3</v>
      </c>
      <c r="P1059" s="85">
        <v>1.9539600000000001E-2</v>
      </c>
      <c r="Q1059" s="85">
        <v>9.4619800000000004E-2</v>
      </c>
      <c r="R1059" s="85">
        <v>0</v>
      </c>
      <c r="S1059" s="85">
        <v>5.6749999999999997E-4</v>
      </c>
      <c r="T1059" s="5">
        <v>0.97406800000000004</v>
      </c>
      <c r="U1059" s="5">
        <v>0.14262559999999999</v>
      </c>
      <c r="V1059" s="5">
        <v>0.85413289999999997</v>
      </c>
      <c r="W1059" s="5">
        <v>0.36682870000000001</v>
      </c>
      <c r="X1059" s="5">
        <v>0.59211239999999998</v>
      </c>
      <c r="Y1059" s="5">
        <v>0.8179362</v>
      </c>
      <c r="Z1059" s="5">
        <v>9.4500399999999998E-2</v>
      </c>
      <c r="AA1059" s="5">
        <v>4.9970600000000002E-3</v>
      </c>
      <c r="AB1059" s="5">
        <v>8.2304500000000003E-3</v>
      </c>
      <c r="AC1059" s="5">
        <v>0.30630000000000002</v>
      </c>
      <c r="AD1059" s="40">
        <v>4375079.3650793647</v>
      </c>
      <c r="AE1059" s="19">
        <v>0.78867920000000002</v>
      </c>
      <c r="AF1059" s="5">
        <v>1</v>
      </c>
      <c r="AG1059" s="5">
        <v>1</v>
      </c>
      <c r="AH1059" s="32">
        <v>0</v>
      </c>
      <c r="AI1059" s="32">
        <v>0</v>
      </c>
      <c r="AJ1059" s="32">
        <v>0</v>
      </c>
      <c r="AK1059" s="16"/>
      <c r="AL1059" s="34">
        <f t="shared" si="720"/>
        <v>-0.47843944147211048</v>
      </c>
      <c r="AM1059" s="34">
        <f t="shared" si="721"/>
        <v>-5.4853003418577004E-2</v>
      </c>
      <c r="AN1059" s="34">
        <f t="shared" si="722"/>
        <v>-0.6028575732592879</v>
      </c>
      <c r="AO1059" s="34">
        <f t="shared" si="723"/>
        <v>-1.216727456501594</v>
      </c>
      <c r="AP1059" s="34">
        <f t="shared" si="724"/>
        <v>2.4443983820613371E-2</v>
      </c>
      <c r="AQ1059" s="34">
        <f t="shared" si="725"/>
        <v>-0.3929029539360685</v>
      </c>
      <c r="AR1059" s="34">
        <f t="shared" si="726"/>
        <v>-0.43333819871797713</v>
      </c>
      <c r="AS1059" s="34">
        <f t="shared" si="727"/>
        <v>-0.44958650926448951</v>
      </c>
      <c r="AT1059" s="34">
        <f t="shared" si="728"/>
        <v>-0.15074875333706975</v>
      </c>
      <c r="AU1059" s="34">
        <f t="shared" si="729"/>
        <v>-0.3986560016551739</v>
      </c>
      <c r="AV1059" s="34">
        <f t="shared" si="730"/>
        <v>-0.17571007946109349</v>
      </c>
      <c r="AW1059" s="34">
        <f t="shared" si="731"/>
        <v>2.2391287006051055</v>
      </c>
      <c r="AX1059" s="34">
        <f t="shared" si="732"/>
        <v>-0.20200785050292994</v>
      </c>
      <c r="AY1059" s="34">
        <f t="shared" si="733"/>
        <v>-0.18808050187366587</v>
      </c>
      <c r="AZ1059" s="34">
        <f t="shared" si="734"/>
        <v>0.55724986530018639</v>
      </c>
      <c r="BA1059" s="34">
        <f t="shared" si="735"/>
        <v>-0.59810389578538148</v>
      </c>
      <c r="BB1059" s="34">
        <f t="shared" si="736"/>
        <v>1.318187320614272</v>
      </c>
      <c r="BC1059" s="34">
        <f t="shared" si="737"/>
        <v>-2.9648781849000332</v>
      </c>
      <c r="BD1059" s="34">
        <f t="shared" si="738"/>
        <v>-2.5759781111777929</v>
      </c>
      <c r="BE1059" s="34">
        <f t="shared" si="739"/>
        <v>-0.67048693728826303</v>
      </c>
      <c r="BF1059" s="34">
        <f t="shared" si="740"/>
        <v>-7.071726784045991E-2</v>
      </c>
      <c r="BG1059" s="34">
        <f t="shared" si="741"/>
        <v>0.13247651183230699</v>
      </c>
      <c r="BH1059" s="34">
        <f t="shared" si="742"/>
        <v>9.0096910404267219E-2</v>
      </c>
      <c r="BI1059" s="19">
        <f t="shared" si="749"/>
        <v>-0.53128814099357935</v>
      </c>
      <c r="BJ1059" s="19">
        <f t="shared" si="750"/>
        <v>0.27666537282590592</v>
      </c>
      <c r="BK1059" s="19">
        <f t="shared" si="751"/>
        <v>-1.2976347118788778</v>
      </c>
      <c r="BL1059" s="19">
        <f t="shared" si="752"/>
        <v>-0.3145940974045901</v>
      </c>
      <c r="BM1059" s="19">
        <f t="shared" si="753"/>
        <v>-0.98339670967078463</v>
      </c>
      <c r="BN1059" s="19">
        <f t="shared" si="754"/>
        <v>-0.44154548607382232</v>
      </c>
      <c r="BO1059" s="19">
        <f t="shared" si="755"/>
        <v>0.5265503698012326</v>
      </c>
      <c r="BP1059" s="19">
        <f t="shared" si="756"/>
        <v>-0.3402236459875202</v>
      </c>
      <c r="BQ1059" s="19">
        <f t="shared" si="757"/>
        <v>-0.24574573706207878</v>
      </c>
      <c r="BR1059" s="19">
        <f t="shared" si="758"/>
        <v>-0.17801447717115645</v>
      </c>
      <c r="BS1059" s="19">
        <f t="shared" si="759"/>
        <v>-0.19214101098050304</v>
      </c>
      <c r="BT1059" s="19">
        <f>IF(AND('[1]Ponderación por derecho'!$B$13&lt;&gt;1,'[1]Ponderación por derecho'!$B$13&lt;&gt;0),"Error ponderación",IFERROR(IF(SUM($BI$1126:$BS$1126)=0,0,SUMPRODUCT($BI$1126:$BS$1126,BI1059:BS1059)),""))</f>
        <v>0.18614461364365079</v>
      </c>
      <c r="BU1059" s="34">
        <f t="shared" si="760"/>
        <v>0.19323644724849859</v>
      </c>
      <c r="BV1059" s="16">
        <f t="shared" si="761"/>
        <v>0</v>
      </c>
      <c r="BW1059" s="34">
        <f t="shared" si="743"/>
        <v>-2.9828731937095512</v>
      </c>
      <c r="BX1059" s="34">
        <f t="shared" si="744"/>
        <v>0.19677413140853689</v>
      </c>
      <c r="BY1059" s="34">
        <f t="shared" si="762"/>
        <v>0.4903387041714603</v>
      </c>
      <c r="BZ1059" s="34">
        <f t="shared" si="763"/>
        <v>0.76525345270985135</v>
      </c>
      <c r="CA1059" s="19">
        <f t="shared" si="745"/>
        <v>0.58072853274010094</v>
      </c>
      <c r="CB1059" s="16"/>
      <c r="CC1059" s="5">
        <f t="shared" si="746"/>
        <v>85015</v>
      </c>
      <c r="CD1059" s="6">
        <f t="shared" si="747"/>
        <v>2.4875934748712109E-4</v>
      </c>
      <c r="CE1059" s="19">
        <f t="shared" si="764"/>
        <v>3.0208158431733962</v>
      </c>
      <c r="CF1059" s="4">
        <f t="shared" si="748"/>
        <v>7.5145617802657152E-4</v>
      </c>
      <c r="CG1059" s="3">
        <f>IF('Ponderación por derecho'!$D$20="Error ponderación","",CF1059/$CF$1127)</f>
        <v>5.0484077497711069E-4</v>
      </c>
      <c r="CH1059" s="39"/>
    </row>
    <row r="1060" spans="1:86" ht="18.95" customHeight="1">
      <c r="A1060" s="7">
        <v>85125</v>
      </c>
      <c r="B1060" s="7" t="s">
        <v>57</v>
      </c>
      <c r="C1060" s="7" t="s">
        <v>72</v>
      </c>
      <c r="D1060" s="5">
        <v>0</v>
      </c>
      <c r="E1060" s="5">
        <v>2145</v>
      </c>
      <c r="F1060" s="5">
        <v>79.919550000000001</v>
      </c>
      <c r="G1060" s="5">
        <v>57.188209999999998</v>
      </c>
      <c r="H1060" s="5">
        <v>79.659869999999998</v>
      </c>
      <c r="I1060" s="5">
        <v>7.5736949999999998</v>
      </c>
      <c r="J1060" s="5">
        <v>37.38776</v>
      </c>
      <c r="K1060" s="85">
        <v>7.6439000000000003E-3</v>
      </c>
      <c r="L1060" s="85">
        <v>6.9559000000000001E-3</v>
      </c>
      <c r="M1060" s="85">
        <v>4.4251899999999997E-2</v>
      </c>
      <c r="N1060" s="85">
        <v>2.1330000000000001E-4</v>
      </c>
      <c r="O1060" s="85">
        <v>2.4485000000000002E-3</v>
      </c>
      <c r="P1060" s="85">
        <v>1.09552E-2</v>
      </c>
      <c r="Q1060" s="85">
        <v>7.9822999999999995E-3</v>
      </c>
      <c r="R1060" s="85">
        <v>0</v>
      </c>
      <c r="S1060" s="85">
        <v>1.1603E-3</v>
      </c>
      <c r="T1060" s="5">
        <v>0.98153040000000003</v>
      </c>
      <c r="U1060" s="5">
        <v>0.22339490000000001</v>
      </c>
      <c r="V1060" s="5">
        <v>0.79111699999999996</v>
      </c>
      <c r="W1060" s="5">
        <v>0.54573439999999995</v>
      </c>
      <c r="X1060" s="5">
        <v>0.7717678</v>
      </c>
      <c r="Y1060" s="5">
        <v>0.80870710000000001</v>
      </c>
      <c r="Z1060" s="5">
        <v>7.6535800000000001E-2</v>
      </c>
      <c r="AA1060" s="5">
        <v>1.1655000000000001E-3</v>
      </c>
      <c r="AB1060" s="5">
        <v>1.3986000000000001E-3</v>
      </c>
      <c r="AC1060" s="5">
        <v>0.44779999999999998</v>
      </c>
      <c r="AD1060" s="40">
        <v>287786.48018648021</v>
      </c>
      <c r="AE1060" s="19">
        <v>0.84811320000000001</v>
      </c>
      <c r="AF1060" s="5">
        <v>0</v>
      </c>
      <c r="AG1060" s="5">
        <v>1</v>
      </c>
      <c r="AH1060" s="32">
        <v>0</v>
      </c>
      <c r="AI1060" s="32">
        <v>0</v>
      </c>
      <c r="AJ1060" s="32">
        <v>1</v>
      </c>
      <c r="AK1060" s="16"/>
      <c r="AL1060" s="34">
        <f t="shared" si="720"/>
        <v>0.63870114315645798</v>
      </c>
      <c r="AM1060" s="34">
        <f t="shared" si="721"/>
        <v>9.7369315346080121E-2</v>
      </c>
      <c r="AN1060" s="34">
        <f t="shared" si="722"/>
        <v>0.63165221545094263</v>
      </c>
      <c r="AO1060" s="34">
        <f t="shared" si="723"/>
        <v>-1.0823894790584572</v>
      </c>
      <c r="AP1060" s="34">
        <f t="shared" si="724"/>
        <v>0.94713638372282205</v>
      </c>
      <c r="AQ1060" s="34">
        <f t="shared" si="725"/>
        <v>-0.17667208638302975</v>
      </c>
      <c r="AR1060" s="34">
        <f t="shared" si="726"/>
        <v>-0.36567737188810312</v>
      </c>
      <c r="AS1060" s="34">
        <f t="shared" si="727"/>
        <v>-0.27139077835936398</v>
      </c>
      <c r="AT1060" s="34">
        <f t="shared" si="728"/>
        <v>-0.14585439705293834</v>
      </c>
      <c r="AU1060" s="34">
        <f t="shared" si="729"/>
        <v>-0.36772620037142267</v>
      </c>
      <c r="AV1060" s="34">
        <f t="shared" si="730"/>
        <v>-0.38355327791362331</v>
      </c>
      <c r="AW1060" s="34">
        <f t="shared" si="731"/>
        <v>-0.18802636281624416</v>
      </c>
      <c r="AX1060" s="34">
        <f t="shared" si="732"/>
        <v>-0.20200785050292994</v>
      </c>
      <c r="AY1060" s="34">
        <f t="shared" si="733"/>
        <v>-0.16506447956721768</v>
      </c>
      <c r="AZ1060" s="34">
        <f t="shared" si="734"/>
        <v>0.68688937180465526</v>
      </c>
      <c r="BA1060" s="34">
        <f t="shared" si="735"/>
        <v>0.16964556821714125</v>
      </c>
      <c r="BB1060" s="34">
        <f t="shared" si="736"/>
        <v>-0.22753169489582858</v>
      </c>
      <c r="BC1060" s="34">
        <f t="shared" si="737"/>
        <v>-0.96699231335261204</v>
      </c>
      <c r="BD1060" s="34">
        <f t="shared" si="738"/>
        <v>-0.42292358008190889</v>
      </c>
      <c r="BE1060" s="34">
        <f t="shared" si="739"/>
        <v>-0.81160080371126331</v>
      </c>
      <c r="BF1060" s="34">
        <f t="shared" si="740"/>
        <v>-0.25044662244099408</v>
      </c>
      <c r="BG1060" s="34">
        <f t="shared" si="741"/>
        <v>-0.16702908466004499</v>
      </c>
      <c r="BH1060" s="34">
        <f t="shared" si="742"/>
        <v>-8.0201286457819349E-2</v>
      </c>
      <c r="BI1060" s="19">
        <f t="shared" si="749"/>
        <v>0.2082085657616847</v>
      </c>
      <c r="BJ1060" s="19">
        <f t="shared" si="750"/>
        <v>-0.16527991714595053</v>
      </c>
      <c r="BK1060" s="19">
        <f t="shared" si="751"/>
        <v>-0.19989398285183935</v>
      </c>
      <c r="BL1060" s="19">
        <f t="shared" si="752"/>
        <v>0.24642337305175982</v>
      </c>
      <c r="BM1060" s="19">
        <f t="shared" si="753"/>
        <v>5.2162201089830162E-2</v>
      </c>
      <c r="BN1060" s="19">
        <f t="shared" si="754"/>
        <v>-0.18548431282280956</v>
      </c>
      <c r="BO1060" s="19">
        <f t="shared" si="755"/>
        <v>-0.19450882335668204</v>
      </c>
      <c r="BP1060" s="19">
        <f t="shared" si="756"/>
        <v>0.21834664632676404</v>
      </c>
      <c r="BQ1060" s="19">
        <f t="shared" si="757"/>
        <v>7.4396680382748728E-2</v>
      </c>
      <c r="BR1060" s="19">
        <f t="shared" si="758"/>
        <v>0.10220252630973177</v>
      </c>
      <c r="BS1060" s="19">
        <f t="shared" si="759"/>
        <v>0.13114512571047365</v>
      </c>
      <c r="BT1060" s="19">
        <f>IF(AND('[1]Ponderación por derecho'!$B$13&lt;&gt;1,'[1]Ponderación por derecho'!$B$13&lt;&gt;0),"Error ponderación",IFERROR(IF(SUM($BI$1126:$BS$1126)=0,0,SUMPRODUCT($BI$1126:$BS$1126,BI1060:BS1060)),""))</f>
        <v>-0.18595568895437398</v>
      </c>
      <c r="BU1060" s="34">
        <f t="shared" si="760"/>
        <v>-0.18271014903802107</v>
      </c>
      <c r="BV1060" s="16">
        <f t="shared" si="761"/>
        <v>0</v>
      </c>
      <c r="BW1060" s="34">
        <f t="shared" si="743"/>
        <v>-0.93462073377796961</v>
      </c>
      <c r="BX1060" s="34">
        <f t="shared" si="744"/>
        <v>-3.3347607404281894E-2</v>
      </c>
      <c r="BY1060" s="34">
        <f t="shared" si="762"/>
        <v>0.73585719375712888</v>
      </c>
      <c r="BZ1060" s="34">
        <f t="shared" si="763"/>
        <v>7.7370382475040869E-2</v>
      </c>
      <c r="CA1060" s="19">
        <f t="shared" si="745"/>
        <v>5.7880207087063623E-2</v>
      </c>
      <c r="CB1060" s="16"/>
      <c r="CC1060" s="5">
        <f t="shared" si="746"/>
        <v>85125</v>
      </c>
      <c r="CD1060" s="6">
        <f t="shared" si="747"/>
        <v>3.136912406583626E-4</v>
      </c>
      <c r="CE1060" s="19">
        <f t="shared" si="764"/>
        <v>1.4856571283933597</v>
      </c>
      <c r="CF1060" s="4">
        <f t="shared" si="748"/>
        <v>4.6603762779865332E-4</v>
      </c>
      <c r="CG1060" s="3">
        <f>IF('Ponderación por derecho'!$D$20="Error ponderación","",CF1060/$CF$1127)</f>
        <v>3.1309183963891389E-4</v>
      </c>
      <c r="CH1060" s="39"/>
    </row>
    <row r="1061" spans="1:86" ht="18.95" customHeight="1">
      <c r="A1061" s="7">
        <v>85136</v>
      </c>
      <c r="B1061" s="7" t="s">
        <v>57</v>
      </c>
      <c r="C1061" s="7" t="s">
        <v>71</v>
      </c>
      <c r="D1061" s="5">
        <v>0</v>
      </c>
      <c r="E1061" s="5">
        <v>135</v>
      </c>
      <c r="F1061" s="5">
        <v>71.781310000000005</v>
      </c>
      <c r="G1061" s="5">
        <v>51.190480000000001</v>
      </c>
      <c r="H1061" s="5">
        <v>69.897959999999998</v>
      </c>
      <c r="I1061" s="5">
        <v>15.30612</v>
      </c>
      <c r="J1061" s="5">
        <v>28.02721</v>
      </c>
      <c r="K1061" s="85">
        <v>5.7834999999999996E-3</v>
      </c>
      <c r="L1061" s="85">
        <v>7.4494900000000003E-2</v>
      </c>
      <c r="M1061" s="85">
        <v>2.7907700000000001E-2</v>
      </c>
      <c r="N1061" s="85">
        <v>0</v>
      </c>
      <c r="O1061" s="85">
        <v>3.6749299999999999E-2</v>
      </c>
      <c r="P1061" s="85">
        <v>9.11994E-2</v>
      </c>
      <c r="Q1061" s="85">
        <v>2.7049299999999998E-2</v>
      </c>
      <c r="R1061" s="85">
        <v>6.234E-3</v>
      </c>
      <c r="S1061" s="85">
        <v>1.36852E-2</v>
      </c>
      <c r="T1061" s="5">
        <v>0.92783499999999997</v>
      </c>
      <c r="U1061" s="5">
        <v>0.29896909999999999</v>
      </c>
      <c r="V1061" s="5">
        <v>0.72164950000000005</v>
      </c>
      <c r="W1061" s="5">
        <v>0.50515460000000001</v>
      </c>
      <c r="X1061" s="5">
        <v>0.85567009999999999</v>
      </c>
      <c r="Y1061" s="5">
        <v>0.8041237</v>
      </c>
      <c r="Z1061" s="5">
        <v>0.3777778</v>
      </c>
      <c r="AA1061" s="5">
        <v>8.5185189999999994E-2</v>
      </c>
      <c r="AB1061" s="5">
        <v>1.4814809999999999E-2</v>
      </c>
      <c r="AC1061" s="5">
        <v>0.25109999999999999</v>
      </c>
      <c r="AD1061" s="40">
        <v>1983422.2222222222</v>
      </c>
      <c r="AE1061" s="19">
        <v>0.84811320000000001</v>
      </c>
      <c r="AF1061" s="5">
        <v>0</v>
      </c>
      <c r="AG1061" s="5">
        <v>0</v>
      </c>
      <c r="AH1061" s="32">
        <v>0</v>
      </c>
      <c r="AI1061" s="32">
        <v>0</v>
      </c>
      <c r="AJ1061" s="32">
        <v>1</v>
      </c>
      <c r="AK1061" s="16"/>
      <c r="AL1061" s="34">
        <f t="shared" si="720"/>
        <v>0.14191938796244877</v>
      </c>
      <c r="AM1061" s="34">
        <f t="shared" si="721"/>
        <v>-0.50510817752661186</v>
      </c>
      <c r="AN1061" s="34">
        <f t="shared" si="722"/>
        <v>-0.54215613944962382</v>
      </c>
      <c r="AO1061" s="34">
        <f t="shared" si="723"/>
        <v>-0.39222817015054978</v>
      </c>
      <c r="AP1061" s="34">
        <f t="shared" si="724"/>
        <v>0.24013535853961371</v>
      </c>
      <c r="AQ1061" s="34">
        <f t="shared" si="725"/>
        <v>-0.22929913618688294</v>
      </c>
      <c r="AR1061" s="34">
        <f t="shared" si="726"/>
        <v>1.9980243729331146</v>
      </c>
      <c r="AS1061" s="34">
        <f t="shared" si="727"/>
        <v>-0.52569249191932765</v>
      </c>
      <c r="AT1061" s="34">
        <f t="shared" si="728"/>
        <v>-0.15074875333706975</v>
      </c>
      <c r="AU1061" s="34">
        <f t="shared" si="729"/>
        <v>0.50366347344680573</v>
      </c>
      <c r="AV1061" s="34">
        <f t="shared" si="730"/>
        <v>1.5592978456668831</v>
      </c>
      <c r="AW1061" s="34">
        <f t="shared" si="731"/>
        <v>0.34613685281503409</v>
      </c>
      <c r="AX1061" s="34">
        <f t="shared" si="732"/>
        <v>-2.921891237090355E-3</v>
      </c>
      <c r="AY1061" s="34">
        <f t="shared" si="733"/>
        <v>0.32122664355362079</v>
      </c>
      <c r="AZ1061" s="34">
        <f t="shared" si="734"/>
        <v>-0.24592649943785191</v>
      </c>
      <c r="BA1061" s="34">
        <f t="shared" si="735"/>
        <v>0.88801320966530806</v>
      </c>
      <c r="BB1061" s="34">
        <f t="shared" si="736"/>
        <v>-1.9315022120184555</v>
      </c>
      <c r="BC1061" s="34">
        <f t="shared" si="737"/>
        <v>-1.4201573555520497</v>
      </c>
      <c r="BD1061" s="34">
        <f t="shared" si="738"/>
        <v>0.58259157384258287</v>
      </c>
      <c r="BE1061" s="34">
        <f t="shared" si="739"/>
        <v>-0.88168145029253153</v>
      </c>
      <c r="BF1061" s="34">
        <f t="shared" si="740"/>
        <v>2.7633711212646337</v>
      </c>
      <c r="BG1061" s="34">
        <f t="shared" si="741"/>
        <v>6.400626744963529</v>
      </c>
      <c r="BH1061" s="34">
        <f t="shared" si="742"/>
        <v>0.25422589969572534</v>
      </c>
      <c r="BI1061" s="19">
        <f t="shared" si="749"/>
        <v>3.885264467626711E-2</v>
      </c>
      <c r="BJ1061" s="19">
        <f t="shared" si="750"/>
        <v>-0.14619533887065095</v>
      </c>
      <c r="BK1061" s="19">
        <f t="shared" si="751"/>
        <v>-0.60131015316964287</v>
      </c>
      <c r="BL1061" s="19">
        <f t="shared" si="752"/>
        <v>-4.4146826873104894E-3</v>
      </c>
      <c r="BM1061" s="19">
        <f t="shared" si="753"/>
        <v>0.4421301352763341</v>
      </c>
      <c r="BN1061" s="19">
        <f t="shared" si="754"/>
        <v>0.27317859444560011</v>
      </c>
      <c r="BO1061" s="19">
        <f t="shared" si="755"/>
        <v>-9.7339272257789197E-2</v>
      </c>
      <c r="BP1061" s="19">
        <f t="shared" si="756"/>
        <v>6.9498748362679205E-2</v>
      </c>
      <c r="BQ1061" s="19">
        <f t="shared" si="757"/>
        <v>1.0755057175935676</v>
      </c>
      <c r="BR1061" s="19">
        <f t="shared" si="758"/>
        <v>2.2879242588265325</v>
      </c>
      <c r="BS1061" s="19">
        <f t="shared" si="759"/>
        <v>0.23912397707059832</v>
      </c>
      <c r="BT1061" s="19">
        <f>IF(AND('[1]Ponderación por derecho'!$B$13&lt;&gt;1,'[1]Ponderación por derecho'!$B$13&lt;&gt;0),"Error ponderación",IFERROR(IF(SUM($BI$1126:$BS$1126)=0,0,SUMPRODUCT($BI$1126:$BS$1126,BI1061:BS1061)),""))</f>
        <v>4.0448744306552376E-3</v>
      </c>
      <c r="BU1061" s="34">
        <f t="shared" si="760"/>
        <v>9.2543954635400157E-3</v>
      </c>
      <c r="BV1061" s="16">
        <f t="shared" si="761"/>
        <v>0</v>
      </c>
      <c r="BW1061" s="34">
        <f t="shared" si="743"/>
        <v>-3.7819087823189035</v>
      </c>
      <c r="BX1061" s="34">
        <f t="shared" si="744"/>
        <v>6.2119650837148287E-2</v>
      </c>
      <c r="BY1061" s="34">
        <f t="shared" si="762"/>
        <v>0.73585719375712888</v>
      </c>
      <c r="BZ1061" s="34">
        <f t="shared" si="763"/>
        <v>0.99464397924154213</v>
      </c>
      <c r="CA1061" s="19">
        <f t="shared" si="745"/>
        <v>0.75508440499150342</v>
      </c>
      <c r="CB1061" s="16"/>
      <c r="CC1061" s="5">
        <f t="shared" si="746"/>
        <v>85136</v>
      </c>
      <c r="CD1061" s="6">
        <f t="shared" si="747"/>
        <v>1.9742805356120722E-5</v>
      </c>
      <c r="CE1061" s="19">
        <f t="shared" si="764"/>
        <v>2.2016346022582276</v>
      </c>
      <c r="CF1061" s="4">
        <f t="shared" si="748"/>
        <v>4.3466443417684454E-5</v>
      </c>
      <c r="CG1061" s="3">
        <f>IF('Ponderación por derecho'!$D$20="Error ponderación","",CF1061/$CF$1127)</f>
        <v>2.9201480568181085E-5</v>
      </c>
      <c r="CH1061" s="39"/>
    </row>
    <row r="1062" spans="1:86" ht="18.95" customHeight="1">
      <c r="A1062" s="7">
        <v>85139</v>
      </c>
      <c r="B1062" s="7" t="s">
        <v>57</v>
      </c>
      <c r="C1062" s="7" t="s">
        <v>70</v>
      </c>
      <c r="D1062" s="5">
        <v>0</v>
      </c>
      <c r="E1062" s="5">
        <v>3457</v>
      </c>
      <c r="F1062" s="5">
        <v>70.27131</v>
      </c>
      <c r="G1062" s="5">
        <v>51.113169999999997</v>
      </c>
      <c r="H1062" s="5">
        <v>74.267160000000004</v>
      </c>
      <c r="I1062" s="5">
        <v>5.7884950000000002</v>
      </c>
      <c r="J1062" s="5">
        <v>32.630800000000001</v>
      </c>
      <c r="K1062" s="85">
        <v>1.25348E-2</v>
      </c>
      <c r="L1062" s="85">
        <v>3.9443999999999998E-3</v>
      </c>
      <c r="M1062" s="85">
        <v>3.0937800000000001E-2</v>
      </c>
      <c r="N1062" s="85">
        <v>3.6400000000000001E-4</v>
      </c>
      <c r="O1062" s="85">
        <v>2.4748900000000001E-2</v>
      </c>
      <c r="P1062" s="85">
        <v>1.4529800000000001E-2</v>
      </c>
      <c r="Q1062" s="85">
        <v>1.08532E-2</v>
      </c>
      <c r="R1062" s="85">
        <v>3.8950999999999999E-3</v>
      </c>
      <c r="S1062" s="85">
        <v>2.374E-4</v>
      </c>
      <c r="T1062" s="5">
        <v>0.93918040000000003</v>
      </c>
      <c r="U1062" s="5">
        <v>0.30096580000000001</v>
      </c>
      <c r="V1062" s="5">
        <v>0.82041240000000004</v>
      </c>
      <c r="W1062" s="5">
        <v>0.53771869999999999</v>
      </c>
      <c r="X1062" s="5">
        <v>0.75150090000000003</v>
      </c>
      <c r="Y1062" s="5">
        <v>0.8616549</v>
      </c>
      <c r="Z1062" s="5">
        <v>0.2137077</v>
      </c>
      <c r="AA1062" s="5">
        <v>1.4463E-4</v>
      </c>
      <c r="AB1062" s="5">
        <v>2.3141500000000001E-3</v>
      </c>
      <c r="AC1062" s="5">
        <v>0.4496</v>
      </c>
      <c r="AD1062" s="40">
        <v>24352.039340468615</v>
      </c>
      <c r="AE1062" s="19">
        <v>0.4</v>
      </c>
      <c r="AF1062" s="5">
        <v>0</v>
      </c>
      <c r="AG1062" s="5">
        <v>0</v>
      </c>
      <c r="AH1062" s="32">
        <v>0</v>
      </c>
      <c r="AI1062" s="32">
        <v>0</v>
      </c>
      <c r="AJ1062" s="32">
        <v>0</v>
      </c>
      <c r="AK1062" s="16"/>
      <c r="AL1062" s="34">
        <f t="shared" si="720"/>
        <v>4.9744611801637965E-2</v>
      </c>
      <c r="AM1062" s="34">
        <f t="shared" si="721"/>
        <v>-0.51287403810619614</v>
      </c>
      <c r="AN1062" s="34">
        <f t="shared" si="722"/>
        <v>-1.6787285994555864E-2</v>
      </c>
      <c r="AO1062" s="34">
        <f t="shared" si="723"/>
        <v>-1.2417283628707665</v>
      </c>
      <c r="AP1062" s="34">
        <f t="shared" si="724"/>
        <v>0.58784386386495957</v>
      </c>
      <c r="AQ1062" s="34">
        <f t="shared" si="725"/>
        <v>-3.8318163632188262E-2</v>
      </c>
      <c r="AR1062" s="34">
        <f t="shared" si="726"/>
        <v>-0.47107259249440614</v>
      </c>
      <c r="AS1062" s="34">
        <f t="shared" si="727"/>
        <v>-0.47854673854760887</v>
      </c>
      <c r="AT1062" s="34">
        <f t="shared" si="728"/>
        <v>-0.14239645288032415</v>
      </c>
      <c r="AU1062" s="34">
        <f t="shared" si="729"/>
        <v>0.19880106085910323</v>
      </c>
      <c r="AV1062" s="34">
        <f t="shared" si="730"/>
        <v>-0.29700601809483423</v>
      </c>
      <c r="AW1062" s="34">
        <f t="shared" si="731"/>
        <v>-0.10759791703264751</v>
      </c>
      <c r="AX1062" s="34">
        <f t="shared" si="732"/>
        <v>-7.7615851796421789E-2</v>
      </c>
      <c r="AY1062" s="34">
        <f t="shared" si="733"/>
        <v>-0.20089694749336656</v>
      </c>
      <c r="AZ1062" s="34">
        <f t="shared" si="734"/>
        <v>-4.8830115285861488E-2</v>
      </c>
      <c r="BA1062" s="34">
        <f t="shared" si="735"/>
        <v>0.90699276445622312</v>
      </c>
      <c r="BB1062" s="34">
        <f t="shared" si="736"/>
        <v>0.49105610353242074</v>
      </c>
      <c r="BC1062" s="34">
        <f t="shared" si="737"/>
        <v>-1.056505692638809</v>
      </c>
      <c r="BD1062" s="34">
        <f t="shared" si="738"/>
        <v>-0.6658093540484421</v>
      </c>
      <c r="BE1062" s="34">
        <f t="shared" si="739"/>
        <v>-2.0236210399578822E-3</v>
      </c>
      <c r="BF1062" s="34">
        <f t="shared" si="740"/>
        <v>1.1219088464438693</v>
      </c>
      <c r="BG1062" s="34">
        <f t="shared" si="741"/>
        <v>-0.24682850794746508</v>
      </c>
      <c r="BH1062" s="34">
        <f t="shared" si="742"/>
        <v>-5.737928156352521E-2</v>
      </c>
      <c r="BI1062" s="19">
        <f t="shared" si="749"/>
        <v>0.28396243827649298</v>
      </c>
      <c r="BJ1062" s="19">
        <f t="shared" si="750"/>
        <v>-0.16429684235606051</v>
      </c>
      <c r="BK1062" s="19">
        <f t="shared" si="751"/>
        <v>-0.49510260646159332</v>
      </c>
      <c r="BL1062" s="19">
        <f t="shared" si="752"/>
        <v>-4.6325920539343091E-2</v>
      </c>
      <c r="BM1062" s="19">
        <f t="shared" si="753"/>
        <v>4.0278523558540232E-2</v>
      </c>
      <c r="BN1062" s="19">
        <f t="shared" si="754"/>
        <v>-8.3095009111051374E-2</v>
      </c>
      <c r="BO1062" s="19">
        <f t="shared" si="755"/>
        <v>-0.46605213172975851</v>
      </c>
      <c r="BP1062" s="19">
        <f t="shared" si="756"/>
        <v>-1.3935619997391912E-2</v>
      </c>
      <c r="BQ1062" s="19">
        <f t="shared" si="757"/>
        <v>0.32358550358404692</v>
      </c>
      <c r="BR1062" s="19">
        <f t="shared" si="758"/>
        <v>-0.13266028121306456</v>
      </c>
      <c r="BS1062" s="19">
        <f t="shared" si="759"/>
        <v>-6.9510539085084602E-2</v>
      </c>
      <c r="BT1062" s="19">
        <f>IF(AND('[1]Ponderación por derecho'!$B$13&lt;&gt;1,'[1]Ponderación por derecho'!$B$13&lt;&gt;0),"Error ponderación",IFERROR(IF(SUM($BI$1126:$BS$1126)=0,0,SUMPRODUCT($BI$1126:$BS$1126,BI1062:BS1062)),""))</f>
        <v>-0.29081393706940678</v>
      </c>
      <c r="BU1062" s="34">
        <f t="shared" si="760"/>
        <v>-0.28865228667180864</v>
      </c>
      <c r="BV1062" s="16">
        <f t="shared" si="761"/>
        <v>0</v>
      </c>
      <c r="BW1062" s="34">
        <f t="shared" si="743"/>
        <v>-0.90856522545375129</v>
      </c>
      <c r="BX1062" s="34">
        <f t="shared" si="744"/>
        <v>-4.8179427217032007E-2</v>
      </c>
      <c r="BY1062" s="34">
        <f t="shared" si="762"/>
        <v>-1.1152730688434138</v>
      </c>
      <c r="BZ1062" s="34">
        <f t="shared" si="763"/>
        <v>0.69067257383806568</v>
      </c>
      <c r="CA1062" s="19">
        <f t="shared" si="745"/>
        <v>0.52404086396154781</v>
      </c>
      <c r="CB1062" s="16"/>
      <c r="CC1062" s="5">
        <f t="shared" si="746"/>
        <v>85139</v>
      </c>
      <c r="CD1062" s="6">
        <f t="shared" si="747"/>
        <v>5.0556206011932844E-4</v>
      </c>
      <c r="CE1062" s="19">
        <f t="shared" si="764"/>
        <v>1.0893245886702689</v>
      </c>
      <c r="CF1062" s="4">
        <f t="shared" si="748"/>
        <v>5.5072118318678128E-4</v>
      </c>
      <c r="CG1062" s="3">
        <f>IF('Ponderación por derecho'!$D$20="Error ponderación","",CF1062/$CF$1127)</f>
        <v>3.6998366244916947E-4</v>
      </c>
      <c r="CH1062" s="39"/>
    </row>
    <row r="1063" spans="1:86" ht="18.95" customHeight="1">
      <c r="A1063" s="7">
        <v>85162</v>
      </c>
      <c r="B1063" s="7" t="s">
        <v>57</v>
      </c>
      <c r="C1063" s="7" t="s">
        <v>69</v>
      </c>
      <c r="D1063" s="5">
        <v>0</v>
      </c>
      <c r="E1063" s="5">
        <v>2732</v>
      </c>
      <c r="F1063" s="5">
        <v>49.986609999999999</v>
      </c>
      <c r="G1063" s="5">
        <v>47.960180000000001</v>
      </c>
      <c r="H1063" s="5">
        <v>72.30744</v>
      </c>
      <c r="I1063" s="5">
        <v>6.3152749999999997</v>
      </c>
      <c r="J1063" s="5">
        <v>12.65666</v>
      </c>
      <c r="K1063" s="85">
        <v>7.0017999999999999E-3</v>
      </c>
      <c r="L1063" s="85">
        <v>7.9150000000000002E-3</v>
      </c>
      <c r="M1063" s="85">
        <v>9.1832000000000007E-3</v>
      </c>
      <c r="N1063" s="85">
        <v>0</v>
      </c>
      <c r="O1063" s="85">
        <v>3.8747E-3</v>
      </c>
      <c r="P1063" s="85">
        <v>2.0634E-2</v>
      </c>
      <c r="Q1063" s="85">
        <v>5.7399999999999997E-4</v>
      </c>
      <c r="R1063" s="85">
        <v>3.5120000000000003E-4</v>
      </c>
      <c r="S1063" s="85">
        <v>1.2549999999999999E-4</v>
      </c>
      <c r="T1063" s="5">
        <v>0.97296269999999996</v>
      </c>
      <c r="U1063" s="5">
        <v>0.185834</v>
      </c>
      <c r="V1063" s="5">
        <v>0.78941360000000005</v>
      </c>
      <c r="W1063" s="5">
        <v>0.46382329999999999</v>
      </c>
      <c r="X1063" s="5">
        <v>0.74752470000000004</v>
      </c>
      <c r="Y1063" s="5">
        <v>0.8617669</v>
      </c>
      <c r="Z1063" s="5">
        <v>0.2873346</v>
      </c>
      <c r="AA1063" s="5">
        <v>0</v>
      </c>
      <c r="AB1063" s="5">
        <v>8.7847700000000008E-3</v>
      </c>
      <c r="AC1063" s="5">
        <v>0.57350000000000001</v>
      </c>
      <c r="AD1063" s="40">
        <v>240099.56076134701</v>
      </c>
      <c r="AE1063" s="19">
        <v>0.78867920000000002</v>
      </c>
      <c r="AF1063" s="5">
        <v>1</v>
      </c>
      <c r="AG1063" s="5">
        <v>0</v>
      </c>
      <c r="AH1063" s="32">
        <v>1</v>
      </c>
      <c r="AI1063" s="32">
        <v>0</v>
      </c>
      <c r="AJ1063" s="32">
        <v>0</v>
      </c>
      <c r="AK1063" s="16"/>
      <c r="AL1063" s="34">
        <f t="shared" si="720"/>
        <v>-1.1884922636878936</v>
      </c>
      <c r="AM1063" s="34">
        <f t="shared" si="721"/>
        <v>-0.82959478249660179</v>
      </c>
      <c r="AN1063" s="34">
        <f t="shared" si="722"/>
        <v>-0.25243130537864594</v>
      </c>
      <c r="AO1063" s="34">
        <f t="shared" si="723"/>
        <v>-1.1947103608459804</v>
      </c>
      <c r="AP1063" s="34">
        <f t="shared" si="724"/>
        <v>-0.92080012149411961</v>
      </c>
      <c r="AQ1063" s="34">
        <f t="shared" si="725"/>
        <v>-0.19483583002904897</v>
      </c>
      <c r="AR1063" s="34">
        <f t="shared" si="726"/>
        <v>-0.33211119022331642</v>
      </c>
      <c r="AS1063" s="34">
        <f t="shared" si="727"/>
        <v>-0.81702962898039777</v>
      </c>
      <c r="AT1063" s="34">
        <f t="shared" si="728"/>
        <v>-0.15074875333706975</v>
      </c>
      <c r="AU1063" s="34">
        <f t="shared" si="729"/>
        <v>-0.33149451035837463</v>
      </c>
      <c r="AV1063" s="34">
        <f t="shared" si="730"/>
        <v>-0.14921275916072904</v>
      </c>
      <c r="AW1063" s="34">
        <f t="shared" si="731"/>
        <v>-0.39557035769541754</v>
      </c>
      <c r="AX1063" s="34">
        <f t="shared" si="732"/>
        <v>-0.19079209995847005</v>
      </c>
      <c r="AY1063" s="34">
        <f t="shared" si="733"/>
        <v>-0.2052415711372457</v>
      </c>
      <c r="AZ1063" s="34">
        <f t="shared" si="734"/>
        <v>0.5380481947197564</v>
      </c>
      <c r="BA1063" s="34">
        <f t="shared" si="735"/>
        <v>-0.18738811713672904</v>
      </c>
      <c r="BB1063" s="34">
        <f t="shared" si="736"/>
        <v>-0.26931444767758311</v>
      </c>
      <c r="BC1063" s="34">
        <f t="shared" si="737"/>
        <v>-1.8817145911386632</v>
      </c>
      <c r="BD1063" s="34">
        <f t="shared" si="738"/>
        <v>-0.71346155613389806</v>
      </c>
      <c r="BE1063" s="34">
        <f t="shared" si="739"/>
        <v>-3.1112978519022392E-4</v>
      </c>
      <c r="BF1063" s="34">
        <f t="shared" si="740"/>
        <v>1.8585194705734389</v>
      </c>
      <c r="BG1063" s="34">
        <f t="shared" si="741"/>
        <v>-0.258133953880894</v>
      </c>
      <c r="BH1063" s="34">
        <f t="shared" si="742"/>
        <v>0.10391449956160995</v>
      </c>
      <c r="BI1063" s="19">
        <f t="shared" si="749"/>
        <v>-0.21155175084814135</v>
      </c>
      <c r="BJ1063" s="19">
        <f t="shared" si="750"/>
        <v>-0.47700680679916707</v>
      </c>
      <c r="BK1063" s="19">
        <f t="shared" si="751"/>
        <v>-1.2957454946023181</v>
      </c>
      <c r="BL1063" s="19">
        <f t="shared" si="752"/>
        <v>-0.66962050851248167</v>
      </c>
      <c r="BM1063" s="19">
        <f t="shared" si="753"/>
        <v>-0.65525206266213076</v>
      </c>
      <c r="BN1063" s="19">
        <f t="shared" si="754"/>
        <v>-0.44600538421127101</v>
      </c>
      <c r="BO1063" s="19">
        <f t="shared" si="755"/>
        <v>-0.3507441746072138</v>
      </c>
      <c r="BP1063" s="19">
        <f t="shared" si="756"/>
        <v>-0.68964218182318182</v>
      </c>
      <c r="BQ1063" s="19">
        <f t="shared" si="757"/>
        <v>0.1549285452494332</v>
      </c>
      <c r="BR1063" s="19">
        <f t="shared" si="758"/>
        <v>-0.55062259623534449</v>
      </c>
      <c r="BS1063" s="19">
        <f t="shared" si="759"/>
        <v>-0.42993977842117648</v>
      </c>
      <c r="BT1063" s="19">
        <f>IF(AND('[1]Ponderación por derecho'!$B$13&lt;&gt;1,'[1]Ponderación por derecho'!$B$13&lt;&gt;0),"Error ponderación",IFERROR(IF(SUM($BI$1126:$BS$1126)=0,0,SUMPRODUCT($BI$1126:$BS$1126,BI1063:BS1063)),""))</f>
        <v>-0.40457506392682163</v>
      </c>
      <c r="BU1063" s="34">
        <f t="shared" si="760"/>
        <v>-0.40358932954211757</v>
      </c>
      <c r="BV1063" s="16">
        <f t="shared" si="761"/>
        <v>0</v>
      </c>
      <c r="BW1063" s="34">
        <f t="shared" si="743"/>
        <v>0.88492226419658826</v>
      </c>
      <c r="BX1063" s="34">
        <f t="shared" si="744"/>
        <v>-3.6032464380717048E-2</v>
      </c>
      <c r="BY1063" s="34">
        <f t="shared" si="762"/>
        <v>0.4903387041714603</v>
      </c>
      <c r="BZ1063" s="34">
        <f t="shared" si="763"/>
        <v>-0.4464095013291105</v>
      </c>
      <c r="CA1063" s="19">
        <f t="shared" si="745"/>
        <v>-0.34023605293989284</v>
      </c>
      <c r="CB1063" s="16"/>
      <c r="CC1063" s="5">
        <f t="shared" si="746"/>
        <v>85162</v>
      </c>
      <c r="CD1063" s="6">
        <f t="shared" si="747"/>
        <v>3.9953588320682827E-4</v>
      </c>
      <c r="CE1063" s="19">
        <f t="shared" si="764"/>
        <v>0.74661297351445388</v>
      </c>
      <c r="CF1063" s="4">
        <f t="shared" si="748"/>
        <v>2.9829867378677362E-4</v>
      </c>
      <c r="CG1063" s="3">
        <f>IF('Ponderación por derecho'!$D$20="Error ponderación","",CF1063/$CF$1127)</f>
        <v>2.0040201684765996E-4</v>
      </c>
      <c r="CH1063" s="39"/>
    </row>
    <row r="1064" spans="1:86" ht="18.95" customHeight="1">
      <c r="A1064" s="7">
        <v>85225</v>
      </c>
      <c r="B1064" s="7" t="s">
        <v>57</v>
      </c>
      <c r="C1064" s="7" t="s">
        <v>68</v>
      </c>
      <c r="D1064" s="5">
        <v>0</v>
      </c>
      <c r="E1064" s="5">
        <v>727</v>
      </c>
      <c r="F1064" s="5">
        <v>83.473640000000003</v>
      </c>
      <c r="G1064" s="5">
        <v>60.9375</v>
      </c>
      <c r="H1064" s="5">
        <v>81.962720000000004</v>
      </c>
      <c r="I1064" s="5">
        <v>8.7445199999999996</v>
      </c>
      <c r="J1064" s="5">
        <v>39.528509999999997</v>
      </c>
      <c r="K1064" s="85">
        <v>2.6849E-3</v>
      </c>
      <c r="L1064" s="85">
        <v>3.6115000000000001E-3</v>
      </c>
      <c r="M1064" s="85">
        <v>4.2361299999999998E-2</v>
      </c>
      <c r="N1064" s="85">
        <v>0</v>
      </c>
      <c r="O1064" s="85">
        <v>3.8455E-3</v>
      </c>
      <c r="P1064" s="85">
        <v>2.06381E-2</v>
      </c>
      <c r="Q1064" s="85">
        <v>0</v>
      </c>
      <c r="R1064" s="85">
        <v>1.7363999999999999E-3</v>
      </c>
      <c r="S1064" s="85">
        <v>1.983E-3</v>
      </c>
      <c r="T1064" s="5">
        <v>0.98107710000000004</v>
      </c>
      <c r="U1064" s="5">
        <v>0.18777289999999999</v>
      </c>
      <c r="V1064" s="5">
        <v>0.80640469999999997</v>
      </c>
      <c r="W1064" s="5">
        <v>0.46579330000000002</v>
      </c>
      <c r="X1064" s="5">
        <v>0.7816594</v>
      </c>
      <c r="Y1064" s="5">
        <v>0.88646290000000005</v>
      </c>
      <c r="Z1064" s="5">
        <v>5.9553300000000003E-2</v>
      </c>
      <c r="AA1064" s="5">
        <v>0</v>
      </c>
      <c r="AB1064" s="5">
        <v>4.1265499999999997E-3</v>
      </c>
      <c r="AC1064" s="5">
        <v>0.49740000000000001</v>
      </c>
      <c r="AD1064" s="40">
        <v>363203.30123796425</v>
      </c>
      <c r="AE1064" s="19">
        <v>0.26415090000000002</v>
      </c>
      <c r="AF1064" s="5">
        <v>0</v>
      </c>
      <c r="AG1064" s="5">
        <v>0</v>
      </c>
      <c r="AH1064" s="32">
        <v>0</v>
      </c>
      <c r="AI1064" s="32">
        <v>0</v>
      </c>
      <c r="AJ1064" s="32">
        <v>0</v>
      </c>
      <c r="AK1064" s="16"/>
      <c r="AL1064" s="34">
        <f t="shared" si="720"/>
        <v>0.85565309693485214</v>
      </c>
      <c r="AM1064" s="34">
        <f t="shared" si="721"/>
        <v>0.47398894298064481</v>
      </c>
      <c r="AN1064" s="34">
        <f t="shared" si="722"/>
        <v>0.90855546185280223</v>
      </c>
      <c r="AO1064" s="34">
        <f t="shared" si="723"/>
        <v>-0.97788693108649494</v>
      </c>
      <c r="AP1064" s="34">
        <f t="shared" si="724"/>
        <v>1.1088269301822662</v>
      </c>
      <c r="AQ1064" s="34">
        <f t="shared" si="725"/>
        <v>-0.316952423932647</v>
      </c>
      <c r="AR1064" s="34">
        <f t="shared" si="726"/>
        <v>-0.48272328780897972</v>
      </c>
      <c r="AS1064" s="34">
        <f t="shared" si="727"/>
        <v>-0.30080689047598436</v>
      </c>
      <c r="AT1064" s="34">
        <f t="shared" si="728"/>
        <v>-0.15074875333706975</v>
      </c>
      <c r="AU1064" s="34">
        <f t="shared" si="729"/>
        <v>-0.33223631750209992</v>
      </c>
      <c r="AV1064" s="34">
        <f t="shared" si="730"/>
        <v>-0.1491134910565336</v>
      </c>
      <c r="AW1064" s="34">
        <f t="shared" si="731"/>
        <v>-0.41165100414070804</v>
      </c>
      <c r="AX1064" s="34">
        <f t="shared" si="732"/>
        <v>-0.1465550337449569</v>
      </c>
      <c r="AY1064" s="34">
        <f t="shared" si="733"/>
        <v>-0.13312237168679439</v>
      </c>
      <c r="AZ1064" s="34">
        <f t="shared" si="734"/>
        <v>0.67901448057683655</v>
      </c>
      <c r="BA1064" s="34">
        <f t="shared" si="735"/>
        <v>-0.16895797801512608</v>
      </c>
      <c r="BB1064" s="34">
        <f t="shared" si="736"/>
        <v>0.14746078467541904</v>
      </c>
      <c r="BC1064" s="34">
        <f t="shared" si="737"/>
        <v>-1.8597150954996284</v>
      </c>
      <c r="BD1064" s="34">
        <f t="shared" si="738"/>
        <v>-0.30437910994748463</v>
      </c>
      <c r="BE1064" s="34">
        <f t="shared" si="739"/>
        <v>0.37729319189107591</v>
      </c>
      <c r="BF1064" s="34">
        <f t="shared" si="740"/>
        <v>-0.42035042016003993</v>
      </c>
      <c r="BG1064" s="34">
        <f t="shared" si="741"/>
        <v>-0.258133953880894</v>
      </c>
      <c r="BH1064" s="34">
        <f t="shared" si="742"/>
        <v>-1.2201408514080974E-2</v>
      </c>
      <c r="BI1064" s="19">
        <f t="shared" si="749"/>
        <v>0.14088168663500972</v>
      </c>
      <c r="BJ1064" s="19">
        <f t="shared" si="750"/>
        <v>4.6242146615694708E-2</v>
      </c>
      <c r="BK1064" s="19">
        <f t="shared" si="751"/>
        <v>-0.43495629634692023</v>
      </c>
      <c r="BL1064" s="19">
        <f t="shared" si="752"/>
        <v>0.35245217179889121</v>
      </c>
      <c r="BM1064" s="19">
        <f t="shared" si="753"/>
        <v>0.15740383424422721</v>
      </c>
      <c r="BN1064" s="19">
        <f t="shared" si="754"/>
        <v>0.3612775992564648</v>
      </c>
      <c r="BO1064" s="19">
        <f t="shared" si="755"/>
        <v>-0.23684115155012217</v>
      </c>
      <c r="BP1064" s="19">
        <f t="shared" si="756"/>
        <v>0.35454903159494761</v>
      </c>
      <c r="BQ1064" s="19">
        <f t="shared" si="757"/>
        <v>0.10072676836267259</v>
      </c>
      <c r="BR1064" s="19">
        <f t="shared" si="758"/>
        <v>0.15479892378905458</v>
      </c>
      <c r="BS1064" s="19">
        <f t="shared" si="759"/>
        <v>0.23677643891132558</v>
      </c>
      <c r="BT1064" s="19">
        <f>IF(AND('[1]Ponderación por derecho'!$B$13&lt;&gt;1,'[1]Ponderación por derecho'!$B$13&lt;&gt;0),"Error ponderación",IFERROR(IF(SUM($BI$1126:$BS$1126)=0,0,SUMPRODUCT($BI$1126:$BS$1126,BI1064:BS1064)),""))</f>
        <v>-7.8886667498269392E-4</v>
      </c>
      <c r="BU1064" s="34">
        <f t="shared" si="760"/>
        <v>4.3706893678802441E-3</v>
      </c>
      <c r="BV1064" s="16">
        <f t="shared" si="761"/>
        <v>0</v>
      </c>
      <c r="BW1064" s="34">
        <f t="shared" si="743"/>
        <v>-0.21664672662173964</v>
      </c>
      <c r="BX1064" s="34">
        <f t="shared" si="744"/>
        <v>-2.9101508461813395E-2</v>
      </c>
      <c r="BY1064" s="34">
        <f t="shared" si="762"/>
        <v>-1.6764580108559397</v>
      </c>
      <c r="BZ1064" s="34">
        <f t="shared" si="763"/>
        <v>0.64073541531316425</v>
      </c>
      <c r="CA1064" s="19">
        <f t="shared" si="745"/>
        <v>0.48608447158558415</v>
      </c>
      <c r="CB1064" s="16"/>
      <c r="CC1064" s="5">
        <f t="shared" si="746"/>
        <v>85225</v>
      </c>
      <c r="CD1064" s="6">
        <f t="shared" si="747"/>
        <v>1.0631866291777605E-4</v>
      </c>
      <c r="CE1064" s="19">
        <f t="shared" si="764"/>
        <v>1.443130509485917</v>
      </c>
      <c r="CF1064" s="4">
        <f t="shared" si="748"/>
        <v>1.5343170618439163E-4</v>
      </c>
      <c r="CG1064" s="3">
        <f>IF('Ponderación por derecho'!$D$20="Error ponderación","",CF1064/$CF$1127)</f>
        <v>1.0307797543112312E-4</v>
      </c>
      <c r="CH1064" s="39"/>
    </row>
    <row r="1065" spans="1:86" ht="18.95" customHeight="1">
      <c r="A1065" s="7">
        <v>85230</v>
      </c>
      <c r="B1065" s="7" t="s">
        <v>57</v>
      </c>
      <c r="C1065" s="7" t="s">
        <v>67</v>
      </c>
      <c r="D1065" s="5">
        <v>0</v>
      </c>
      <c r="E1065" s="5">
        <v>1011</v>
      </c>
      <c r="F1065" s="5">
        <v>79.485050000000001</v>
      </c>
      <c r="G1065" s="5">
        <v>62.832369999999997</v>
      </c>
      <c r="H1065" s="5">
        <v>81.011560000000003</v>
      </c>
      <c r="I1065" s="5">
        <v>4.1907550000000002</v>
      </c>
      <c r="J1065" s="5">
        <v>41.895949999999999</v>
      </c>
      <c r="K1065" s="85">
        <v>0</v>
      </c>
      <c r="L1065" s="85">
        <v>1.31168E-2</v>
      </c>
      <c r="M1065" s="85">
        <v>2.27201E-2</v>
      </c>
      <c r="N1065" s="85">
        <v>0</v>
      </c>
      <c r="O1065" s="85">
        <v>8.2920000000000008E-3</v>
      </c>
      <c r="P1065" s="85">
        <v>3.3740399999999997E-2</v>
      </c>
      <c r="Q1065" s="85">
        <v>1.51562E-2</v>
      </c>
      <c r="R1065" s="85">
        <v>8.3239999999999996E-4</v>
      </c>
      <c r="S1065" s="85">
        <v>9.4499999999999998E-4</v>
      </c>
      <c r="T1065" s="5">
        <v>0.98009480000000004</v>
      </c>
      <c r="U1065" s="5">
        <v>0.38672980000000001</v>
      </c>
      <c r="V1065" s="5">
        <v>0.77251179999999997</v>
      </c>
      <c r="W1065" s="5">
        <v>0.48056870000000002</v>
      </c>
      <c r="X1065" s="5">
        <v>0.82938389999999995</v>
      </c>
      <c r="Y1065" s="5">
        <v>0.81137440000000005</v>
      </c>
      <c r="Z1065" s="5">
        <v>0.18950929999999999</v>
      </c>
      <c r="AA1065" s="5">
        <v>0</v>
      </c>
      <c r="AB1065" s="5">
        <v>3.9564800000000001E-3</v>
      </c>
      <c r="AC1065" s="5">
        <v>0.45100000000000001</v>
      </c>
      <c r="AD1065" s="40">
        <v>701947.57665677543</v>
      </c>
      <c r="AE1065" s="19">
        <v>0.84811320000000001</v>
      </c>
      <c r="AF1065" s="5">
        <v>0</v>
      </c>
      <c r="AG1065" s="5">
        <v>0</v>
      </c>
      <c r="AH1065" s="32">
        <v>0</v>
      </c>
      <c r="AI1065" s="32">
        <v>0</v>
      </c>
      <c r="AJ1065" s="32">
        <v>1</v>
      </c>
      <c r="AK1065" s="16"/>
      <c r="AL1065" s="34">
        <f t="shared" si="720"/>
        <v>0.61217800392343014</v>
      </c>
      <c r="AM1065" s="34">
        <f t="shared" si="721"/>
        <v>0.66433037664299321</v>
      </c>
      <c r="AN1065" s="34">
        <f t="shared" si="722"/>
        <v>0.79418444687241163</v>
      </c>
      <c r="AO1065" s="34">
        <f t="shared" si="723"/>
        <v>-1.3843354143060564</v>
      </c>
      <c r="AP1065" s="34">
        <f t="shared" si="724"/>
        <v>1.2876393404636852</v>
      </c>
      <c r="AQ1065" s="34">
        <f t="shared" si="725"/>
        <v>-0.3929029539360685</v>
      </c>
      <c r="AR1065" s="34">
        <f t="shared" si="726"/>
        <v>-0.15006076400718932</v>
      </c>
      <c r="AS1065" s="34">
        <f t="shared" si="727"/>
        <v>-0.60640709216061628</v>
      </c>
      <c r="AT1065" s="34">
        <f t="shared" si="728"/>
        <v>-0.15074875333706975</v>
      </c>
      <c r="AU1065" s="34">
        <f t="shared" si="729"/>
        <v>-0.21927585638653546</v>
      </c>
      <c r="AV1065" s="34">
        <f t="shared" si="730"/>
        <v>0.16811589469955673</v>
      </c>
      <c r="AW1065" s="34">
        <f t="shared" si="731"/>
        <v>1.2950901180044062E-2</v>
      </c>
      <c r="AX1065" s="34">
        <f t="shared" si="732"/>
        <v>-0.17542473332409053</v>
      </c>
      <c r="AY1065" s="34">
        <f t="shared" si="733"/>
        <v>-0.17342370629221485</v>
      </c>
      <c r="AZ1065" s="34">
        <f t="shared" si="734"/>
        <v>0.66194961039575018</v>
      </c>
      <c r="BA1065" s="34">
        <f t="shared" si="735"/>
        <v>1.7222191565471827</v>
      </c>
      <c r="BB1065" s="34">
        <f t="shared" si="736"/>
        <v>-0.68389923749013415</v>
      </c>
      <c r="BC1065" s="34">
        <f t="shared" si="737"/>
        <v>-1.6947144113042016</v>
      </c>
      <c r="BD1065" s="34">
        <f t="shared" si="738"/>
        <v>0.2675683570882148</v>
      </c>
      <c r="BE1065" s="34">
        <f t="shared" si="739"/>
        <v>-0.77081751867696158</v>
      </c>
      <c r="BF1065" s="34">
        <f t="shared" si="740"/>
        <v>0.87981256740812297</v>
      </c>
      <c r="BG1065" s="34">
        <f t="shared" si="741"/>
        <v>-0.258133953880894</v>
      </c>
      <c r="BH1065" s="34">
        <f t="shared" si="742"/>
        <v>-1.6440760130456478E-2</v>
      </c>
      <c r="BI1065" s="19">
        <f t="shared" si="749"/>
        <v>0.70783354982784197</v>
      </c>
      <c r="BJ1065" s="19">
        <f t="shared" si="750"/>
        <v>-5.6543208284776734E-2</v>
      </c>
      <c r="BK1065" s="19">
        <f t="shared" si="751"/>
        <v>-0.56298116651379593</v>
      </c>
      <c r="BL1065" s="19">
        <f t="shared" si="752"/>
        <v>0.23071462529318021</v>
      </c>
      <c r="BM1065" s="19">
        <f t="shared" si="753"/>
        <v>0.44531061372178815</v>
      </c>
      <c r="BN1065" s="19">
        <f t="shared" si="754"/>
        <v>3.1587933153417458E-3</v>
      </c>
      <c r="BO1065" s="19">
        <f t="shared" si="755"/>
        <v>-0.23647830091008737</v>
      </c>
      <c r="BP1065" s="19">
        <f t="shared" si="756"/>
        <v>0.2183766352996698</v>
      </c>
      <c r="BQ1065" s="19">
        <f t="shared" si="757"/>
        <v>0.43952228834644608</v>
      </c>
      <c r="BR1065" s="19">
        <f t="shared" si="758"/>
        <v>6.0206781250107096E-2</v>
      </c>
      <c r="BS1065" s="19">
        <f t="shared" si="759"/>
        <v>0.14077117916691961</v>
      </c>
      <c r="BT1065" s="19">
        <f>IF(AND('[1]Ponderación por derecho'!$B$13&lt;&gt;1,'[1]Ponderación por derecho'!$B$13&lt;&gt;0),"Error ponderación",IFERROR(IF(SUM($BI$1126:$BS$1126)=0,0,SUMPRODUCT($BI$1126:$BS$1126,BI1065:BS1065)),""))</f>
        <v>-0.1286001541173965</v>
      </c>
      <c r="BU1065" s="34">
        <f t="shared" si="760"/>
        <v>-0.12476174655190858</v>
      </c>
      <c r="BV1065" s="16">
        <f t="shared" si="761"/>
        <v>0</v>
      </c>
      <c r="BW1065" s="34">
        <f t="shared" si="743"/>
        <v>-0.88829983009047042</v>
      </c>
      <c r="BX1065" s="34">
        <f t="shared" si="744"/>
        <v>-1.0029613232482866E-2</v>
      </c>
      <c r="BY1065" s="34">
        <f t="shared" si="762"/>
        <v>0.73585719375712888</v>
      </c>
      <c r="BZ1065" s="34">
        <f t="shared" si="763"/>
        <v>5.4157416521941469E-2</v>
      </c>
      <c r="CA1065" s="19">
        <f t="shared" si="745"/>
        <v>4.0236422980157144E-2</v>
      </c>
      <c r="CB1065" s="16"/>
      <c r="CC1065" s="5">
        <f t="shared" si="746"/>
        <v>85230</v>
      </c>
      <c r="CD1065" s="6">
        <f t="shared" si="747"/>
        <v>1.4785167566694853E-4</v>
      </c>
      <c r="CE1065" s="19">
        <f t="shared" si="764"/>
        <v>1.1958193467955269</v>
      </c>
      <c r="CF1065" s="4">
        <f t="shared" si="748"/>
        <v>1.7680389421867448E-4</v>
      </c>
      <c r="CG1065" s="3">
        <f>IF('Ponderación por derecho'!$D$20="Error ponderación","",CF1065/$CF$1127)</f>
        <v>1.1877980058761401E-4</v>
      </c>
      <c r="CH1065" s="39"/>
    </row>
    <row r="1066" spans="1:86" ht="18.95" customHeight="1">
      <c r="A1066" s="7">
        <v>85250</v>
      </c>
      <c r="B1066" s="7" t="s">
        <v>57</v>
      </c>
      <c r="C1066" s="7" t="s">
        <v>66</v>
      </c>
      <c r="D1066" s="5">
        <v>0</v>
      </c>
      <c r="E1066" s="5">
        <v>4815</v>
      </c>
      <c r="F1066" s="5">
        <v>66.643619999999999</v>
      </c>
      <c r="G1066" s="5">
        <v>50.967509999999997</v>
      </c>
      <c r="H1066" s="5">
        <v>70.964489999999998</v>
      </c>
      <c r="I1066" s="5">
        <v>10.03049</v>
      </c>
      <c r="J1066" s="5">
        <v>23.609780000000001</v>
      </c>
      <c r="K1066" s="85">
        <v>6.6483000000000002E-3</v>
      </c>
      <c r="L1066" s="85">
        <v>1.09943E-2</v>
      </c>
      <c r="M1066" s="85">
        <v>4.0213499999999999E-2</v>
      </c>
      <c r="N1066" s="85">
        <v>1.663E-4</v>
      </c>
      <c r="O1066" s="85">
        <v>2.5628000000000001E-3</v>
      </c>
      <c r="P1066" s="85">
        <v>3.2114799999999999E-2</v>
      </c>
      <c r="Q1066" s="85">
        <v>1.4503000000000001E-3</v>
      </c>
      <c r="R1066" s="85">
        <v>1.7478000000000001E-3</v>
      </c>
      <c r="S1066" s="85">
        <v>3.7270000000000001E-4</v>
      </c>
      <c r="T1066" s="5">
        <v>0.97485299999999997</v>
      </c>
      <c r="U1066" s="5">
        <v>0.22510649999999999</v>
      </c>
      <c r="V1066" s="5">
        <v>0.77813829999999995</v>
      </c>
      <c r="W1066" s="5">
        <v>0.47840199999999999</v>
      </c>
      <c r="X1066" s="5">
        <v>0.77104030000000001</v>
      </c>
      <c r="Y1066" s="5">
        <v>0.83106880000000005</v>
      </c>
      <c r="Z1066" s="5">
        <v>0.1335578</v>
      </c>
      <c r="AA1066" s="5">
        <v>7.2690000000000005E-4</v>
      </c>
      <c r="AB1066" s="5">
        <v>1.121495E-2</v>
      </c>
      <c r="AC1066" s="5">
        <v>0.4259</v>
      </c>
      <c r="AD1066" s="40">
        <v>632780.6853582554</v>
      </c>
      <c r="AE1066" s="19">
        <v>0.84811320000000001</v>
      </c>
      <c r="AF1066" s="5">
        <v>0</v>
      </c>
      <c r="AG1066" s="5">
        <v>0</v>
      </c>
      <c r="AH1066" s="32">
        <v>0</v>
      </c>
      <c r="AI1066" s="32">
        <v>0</v>
      </c>
      <c r="AJ1066" s="32">
        <v>0</v>
      </c>
      <c r="AK1066" s="16"/>
      <c r="AL1066" s="34">
        <f t="shared" si="720"/>
        <v>-0.17170009927836913</v>
      </c>
      <c r="AM1066" s="34">
        <f t="shared" si="721"/>
        <v>-0.52750571902745069</v>
      </c>
      <c r="AN1066" s="34">
        <f t="shared" si="722"/>
        <v>-0.41391260670325536</v>
      </c>
      <c r="AO1066" s="34">
        <f t="shared" si="723"/>
        <v>-0.86310706081083077</v>
      </c>
      <c r="AP1066" s="34">
        <f t="shared" si="724"/>
        <v>-9.3512508164272229E-2</v>
      </c>
      <c r="AQ1066" s="34">
        <f t="shared" si="725"/>
        <v>-0.20483564840448548</v>
      </c>
      <c r="AR1066" s="34">
        <f t="shared" si="726"/>
        <v>-0.22434313350308108</v>
      </c>
      <c r="AS1066" s="34">
        <f t="shared" si="727"/>
        <v>-0.33422481367712542</v>
      </c>
      <c r="AT1066" s="34">
        <f t="shared" si="728"/>
        <v>-0.14693285343059503</v>
      </c>
      <c r="AU1066" s="34">
        <f t="shared" si="729"/>
        <v>-0.36482248268211442</v>
      </c>
      <c r="AV1066" s="34">
        <f t="shared" si="730"/>
        <v>0.12875730197269963</v>
      </c>
      <c r="AW1066" s="34">
        <f t="shared" si="731"/>
        <v>-0.3710207575560307</v>
      </c>
      <c r="AX1066" s="34">
        <f t="shared" si="732"/>
        <v>-0.14619096894937933</v>
      </c>
      <c r="AY1066" s="34">
        <f t="shared" si="733"/>
        <v>-0.19564379665318024</v>
      </c>
      <c r="AZ1066" s="34">
        <f t="shared" si="734"/>
        <v>0.57088716866183931</v>
      </c>
      <c r="BA1066" s="34">
        <f t="shared" si="735"/>
        <v>0.18591511596098328</v>
      </c>
      <c r="BB1066" s="34">
        <f t="shared" si="736"/>
        <v>-0.54588664002239118</v>
      </c>
      <c r="BC1066" s="34">
        <f t="shared" si="737"/>
        <v>-1.7189105063301389</v>
      </c>
      <c r="BD1066" s="34">
        <f t="shared" si="738"/>
        <v>-0.43164220012546028</v>
      </c>
      <c r="BE1066" s="34">
        <f t="shared" si="739"/>
        <v>-0.46968816360646265</v>
      </c>
      <c r="BF1066" s="34">
        <f t="shared" si="740"/>
        <v>0.32003795600949531</v>
      </c>
      <c r="BG1066" s="34">
        <f t="shared" si="741"/>
        <v>-0.20131359400390117</v>
      </c>
      <c r="BH1066" s="34">
        <f t="shared" si="742"/>
        <v>0.16449183542968451</v>
      </c>
      <c r="BI1066" s="19">
        <f t="shared" si="749"/>
        <v>-0.14427771304891915</v>
      </c>
      <c r="BJ1066" s="19">
        <f t="shared" si="750"/>
        <v>-0.43257849751764099</v>
      </c>
      <c r="BK1066" s="19">
        <f t="shared" si="751"/>
        <v>-0.74161180642854452</v>
      </c>
      <c r="BL1066" s="19">
        <f t="shared" si="752"/>
        <v>-0.15931647635448209</v>
      </c>
      <c r="BM1066" s="19">
        <f t="shared" si="753"/>
        <v>-0.29665906365728234</v>
      </c>
      <c r="BN1066" s="19">
        <f t="shared" si="754"/>
        <v>-0.17087698697071071</v>
      </c>
      <c r="BO1066" s="19">
        <f t="shared" si="755"/>
        <v>-0.22108021656834068</v>
      </c>
      <c r="BP1066" s="19">
        <f t="shared" si="756"/>
        <v>-0.15894553411387424</v>
      </c>
      <c r="BQ1066" s="19">
        <f t="shared" si="757"/>
        <v>-1.5768646640684687E-2</v>
      </c>
      <c r="BR1066" s="19">
        <f t="shared" si="758"/>
        <v>-0.18955249664515017</v>
      </c>
      <c r="BS1066" s="19">
        <f t="shared" si="759"/>
        <v>-6.7617353500621619E-2</v>
      </c>
      <c r="BT1066" s="19">
        <f>IF(AND('[1]Ponderación por derecho'!$B$13&lt;&gt;1,'[1]Ponderación por derecho'!$B$13&lt;&gt;0),"Error ponderación",IFERROR(IF(SUM($BI$1126:$BS$1126)=0,0,SUMPRODUCT($BI$1126:$BS$1126,BI1066:BS1066)),""))</f>
        <v>-0.24831890387891176</v>
      </c>
      <c r="BU1066" s="34">
        <f t="shared" si="760"/>
        <v>-0.24571799455888929</v>
      </c>
      <c r="BV1066" s="16">
        <f t="shared" si="761"/>
        <v>0</v>
      </c>
      <c r="BW1066" s="34">
        <f t="shared" si="743"/>
        <v>-1.2516294183892882</v>
      </c>
      <c r="BX1066" s="34">
        <f t="shared" si="744"/>
        <v>-1.392383019763431E-2</v>
      </c>
      <c r="BY1066" s="34">
        <f t="shared" si="762"/>
        <v>0.73585719375712888</v>
      </c>
      <c r="BZ1066" s="34">
        <f t="shared" si="763"/>
        <v>0.17656535160993123</v>
      </c>
      <c r="CA1066" s="19">
        <f t="shared" si="745"/>
        <v>0.13327663094101638</v>
      </c>
      <c r="CB1066" s="16"/>
      <c r="CC1066" s="5">
        <f t="shared" si="746"/>
        <v>85250</v>
      </c>
      <c r="CD1066" s="6">
        <f t="shared" si="747"/>
        <v>7.0416005770163916E-4</v>
      </c>
      <c r="CE1066" s="19">
        <f t="shared" si="764"/>
        <v>0.87227651489803704</v>
      </c>
      <c r="CF1066" s="4">
        <f t="shared" si="748"/>
        <v>6.1422228106238646E-4</v>
      </c>
      <c r="CG1066" s="3">
        <f>IF('Ponderación por derecho'!$D$20="Error ponderación","",CF1066/$CF$1127)</f>
        <v>4.1264475753472255E-4</v>
      </c>
      <c r="CH1066" s="39"/>
    </row>
    <row r="1067" spans="1:86" ht="18.95" customHeight="1">
      <c r="A1067" s="7">
        <v>85263</v>
      </c>
      <c r="B1067" s="7" t="s">
        <v>57</v>
      </c>
      <c r="C1067" s="7" t="s">
        <v>65</v>
      </c>
      <c r="D1067" s="5">
        <v>0</v>
      </c>
      <c r="E1067" s="5">
        <v>1846</v>
      </c>
      <c r="F1067" s="5">
        <v>75.533770000000004</v>
      </c>
      <c r="G1067" s="5">
        <v>55.403080000000003</v>
      </c>
      <c r="H1067" s="5">
        <v>76.472269999999995</v>
      </c>
      <c r="I1067" s="5">
        <v>8.0617450000000002</v>
      </c>
      <c r="J1067" s="5">
        <v>32.349910000000001</v>
      </c>
      <c r="K1067" s="85">
        <v>7.4016999999999998E-3</v>
      </c>
      <c r="L1067" s="85">
        <v>6.1821000000000003E-3</v>
      </c>
      <c r="M1067" s="85">
        <v>5.70359E-2</v>
      </c>
      <c r="N1067" s="85">
        <v>0</v>
      </c>
      <c r="O1067" s="85">
        <v>2.6383000000000001E-3</v>
      </c>
      <c r="P1067" s="85">
        <v>1.52149E-2</v>
      </c>
      <c r="Q1067" s="85">
        <v>3.4999999999999997E-5</v>
      </c>
      <c r="R1067" s="85">
        <v>0</v>
      </c>
      <c r="S1067" s="85">
        <v>0</v>
      </c>
      <c r="T1067" s="5">
        <v>0.92899410000000004</v>
      </c>
      <c r="U1067" s="5">
        <v>0.1581495</v>
      </c>
      <c r="V1067" s="5">
        <v>0.76976869999999997</v>
      </c>
      <c r="W1067" s="5">
        <v>0.42388379999999998</v>
      </c>
      <c r="X1067" s="5">
        <v>0.77138249999999997</v>
      </c>
      <c r="Y1067" s="5">
        <v>0.84454010000000002</v>
      </c>
      <c r="Z1067" s="5">
        <v>0.13615730000000001</v>
      </c>
      <c r="AA1067" s="5">
        <v>0</v>
      </c>
      <c r="AB1067" s="5">
        <v>1.62514E-3</v>
      </c>
      <c r="AC1067" s="5">
        <v>0.36349999999999999</v>
      </c>
      <c r="AD1067" s="40">
        <v>595226.97724810406</v>
      </c>
      <c r="AE1067" s="19">
        <v>0.84811320000000001</v>
      </c>
      <c r="AF1067" s="5">
        <v>1</v>
      </c>
      <c r="AG1067" s="5">
        <v>0</v>
      </c>
      <c r="AH1067" s="32">
        <v>0</v>
      </c>
      <c r="AI1067" s="32">
        <v>0</v>
      </c>
      <c r="AJ1067" s="32">
        <v>0</v>
      </c>
      <c r="AK1067" s="16"/>
      <c r="AL1067" s="34">
        <f t="shared" si="720"/>
        <v>0.37098042144085597</v>
      </c>
      <c r="AM1067" s="34">
        <f t="shared" si="721"/>
        <v>-8.1948634420219171E-2</v>
      </c>
      <c r="AN1067" s="34">
        <f t="shared" si="722"/>
        <v>0.24836333939276864</v>
      </c>
      <c r="AO1067" s="34">
        <f t="shared" si="723"/>
        <v>-1.0388283417939503</v>
      </c>
      <c r="AP1067" s="34">
        <f t="shared" si="724"/>
        <v>0.56662828166479928</v>
      </c>
      <c r="AQ1067" s="34">
        <f t="shared" si="725"/>
        <v>-0.1835234470917447</v>
      </c>
      <c r="AR1067" s="34">
        <f t="shared" si="726"/>
        <v>-0.39275850145979746</v>
      </c>
      <c r="AS1067" s="34">
        <f t="shared" si="727"/>
        <v>-7.248271885503961E-2</v>
      </c>
      <c r="AT1067" s="34">
        <f t="shared" si="728"/>
        <v>-0.15074875333706975</v>
      </c>
      <c r="AU1067" s="34">
        <f t="shared" si="729"/>
        <v>-0.36290445393720833</v>
      </c>
      <c r="AV1067" s="34">
        <f t="shared" si="730"/>
        <v>-0.28041856000110282</v>
      </c>
      <c r="AW1067" s="34">
        <f t="shared" si="731"/>
        <v>-0.41067047691843422</v>
      </c>
      <c r="AX1067" s="34">
        <f t="shared" si="732"/>
        <v>-0.20200785050292994</v>
      </c>
      <c r="AY1067" s="34">
        <f t="shared" si="733"/>
        <v>-0.21011422768154267</v>
      </c>
      <c r="AZ1067" s="34">
        <f t="shared" si="734"/>
        <v>-0.22579019583722201</v>
      </c>
      <c r="BA1067" s="34">
        <f t="shared" si="735"/>
        <v>-0.4505420634526911</v>
      </c>
      <c r="BB1067" s="34">
        <f t="shared" si="736"/>
        <v>-0.75118482464267422</v>
      </c>
      <c r="BC1067" s="34">
        <f t="shared" si="737"/>
        <v>-2.3277292388925819</v>
      </c>
      <c r="BD1067" s="34">
        <f t="shared" si="738"/>
        <v>-0.42754115300669332</v>
      </c>
      <c r="BE1067" s="34">
        <f t="shared" si="739"/>
        <v>-0.2637106328890404</v>
      </c>
      <c r="BF1067" s="34">
        <f t="shared" si="740"/>
        <v>0.34604501752403444</v>
      </c>
      <c r="BG1067" s="34">
        <f t="shared" si="741"/>
        <v>-0.258133953880894</v>
      </c>
      <c r="BH1067" s="34">
        <f t="shared" si="742"/>
        <v>-7.4554301597622316E-2</v>
      </c>
      <c r="BI1067" s="19">
        <f t="shared" si="749"/>
        <v>-0.12856739038388906</v>
      </c>
      <c r="BJ1067" s="19">
        <f t="shared" si="750"/>
        <v>-0.40863065350756361</v>
      </c>
      <c r="BK1067" s="19">
        <f t="shared" si="751"/>
        <v>-0.67641051210225511</v>
      </c>
      <c r="BL1067" s="19">
        <f t="shared" si="752"/>
        <v>0.11011583405189311</v>
      </c>
      <c r="BM1067" s="19">
        <f t="shared" si="753"/>
        <v>-7.4605775093034121E-2</v>
      </c>
      <c r="BN1067" s="19">
        <f t="shared" si="754"/>
        <v>-5.7716257149762418E-2</v>
      </c>
      <c r="BO1067" s="19">
        <f t="shared" si="755"/>
        <v>-0.55842967151653544</v>
      </c>
      <c r="BP1067" s="19">
        <f t="shared" si="756"/>
        <v>8.4486285468963015E-2</v>
      </c>
      <c r="BQ1067" s="19">
        <f t="shared" si="757"/>
        <v>0.16897040376111591</v>
      </c>
      <c r="BR1067" s="19">
        <f t="shared" si="758"/>
        <v>-3.2422586707193564E-2</v>
      </c>
      <c r="BS1067" s="19">
        <f t="shared" si="759"/>
        <v>2.8770630720563659E-2</v>
      </c>
      <c r="BT1067" s="19">
        <f>IF(AND('[1]Ponderación por derecho'!$B$13&lt;&gt;1,'[1]Ponderación por derecho'!$B$13&lt;&gt;0),"Error ponderación",IFERROR(IF(SUM($BI$1126:$BS$1126)=0,0,SUMPRODUCT($BI$1126:$BS$1126,BI1067:BS1067)),""))</f>
        <v>-0.37825584360470921</v>
      </c>
      <c r="BU1067" s="34">
        <f t="shared" si="760"/>
        <v>-0.37699805501767247</v>
      </c>
      <c r="BV1067" s="16">
        <f t="shared" si="761"/>
        <v>0</v>
      </c>
      <c r="BW1067" s="34">
        <f t="shared" si="743"/>
        <v>-2.1548870402955127</v>
      </c>
      <c r="BX1067" s="34">
        <f t="shared" si="744"/>
        <v>-1.6038169652269101E-2</v>
      </c>
      <c r="BY1067" s="34">
        <f t="shared" si="762"/>
        <v>0.73585719375712888</v>
      </c>
      <c r="BZ1067" s="34">
        <f t="shared" si="763"/>
        <v>0.47835600539688433</v>
      </c>
      <c r="CA1067" s="19">
        <f t="shared" si="745"/>
        <v>0.36266261942941119</v>
      </c>
      <c r="CB1067" s="16"/>
      <c r="CC1067" s="5">
        <f t="shared" si="746"/>
        <v>85263</v>
      </c>
      <c r="CD1067" s="6">
        <f t="shared" si="747"/>
        <v>2.6996458286962115E-4</v>
      </c>
      <c r="CE1067" s="19">
        <f t="shared" si="764"/>
        <v>1.1392581137951494</v>
      </c>
      <c r="CF1067" s="4">
        <f t="shared" si="748"/>
        <v>3.0755934147153887E-4</v>
      </c>
      <c r="CG1067" s="3">
        <f>IF('Ponderación por derecho'!$D$20="Error ponderación","",CF1067/$CF$1127)</f>
        <v>2.0662348762332116E-4</v>
      </c>
      <c r="CH1067" s="39"/>
    </row>
    <row r="1068" spans="1:86" ht="18.95" customHeight="1">
      <c r="A1068" s="7">
        <v>85279</v>
      </c>
      <c r="B1068" s="7" t="s">
        <v>57</v>
      </c>
      <c r="C1068" s="7" t="s">
        <v>64</v>
      </c>
      <c r="D1068" s="5">
        <v>0</v>
      </c>
      <c r="E1068" s="5">
        <v>958</v>
      </c>
      <c r="F1068" s="5">
        <v>79.918310000000005</v>
      </c>
      <c r="G1068" s="5">
        <v>58.235289999999999</v>
      </c>
      <c r="H1068" s="5">
        <v>87.647059999999996</v>
      </c>
      <c r="I1068" s="5">
        <v>24.117650000000001</v>
      </c>
      <c r="J1068" s="5">
        <v>30.35294</v>
      </c>
      <c r="K1068" s="85">
        <v>8.1499999999999997E-4</v>
      </c>
      <c r="L1068" s="85">
        <v>1.94305E-2</v>
      </c>
      <c r="M1068" s="85">
        <v>2.6846100000000001E-2</v>
      </c>
      <c r="N1068" s="85">
        <v>2.1375700000000001E-2</v>
      </c>
      <c r="O1068" s="85">
        <v>2.5974199999999999E-2</v>
      </c>
      <c r="P1068" s="85">
        <v>1.26383E-2</v>
      </c>
      <c r="Q1068" s="85">
        <v>3.2966000000000002E-2</v>
      </c>
      <c r="R1068" s="85">
        <v>7.0279000000000001E-3</v>
      </c>
      <c r="S1068" s="85">
        <v>3.4648000000000001E-3</v>
      </c>
      <c r="T1068" s="5">
        <v>0.99353049999999998</v>
      </c>
      <c r="U1068" s="5">
        <v>0.21256929999999999</v>
      </c>
      <c r="V1068" s="5">
        <v>0.83086879999999996</v>
      </c>
      <c r="W1068" s="5">
        <v>0.43715340000000003</v>
      </c>
      <c r="X1068" s="5">
        <v>0.69963030000000004</v>
      </c>
      <c r="Y1068" s="5">
        <v>0.82532349999999999</v>
      </c>
      <c r="Z1068" s="5">
        <v>5.6231000000000003E-2</v>
      </c>
      <c r="AA1068" s="5">
        <v>0</v>
      </c>
      <c r="AB1068" s="5">
        <v>3.1315200000000001E-3</v>
      </c>
      <c r="AC1068" s="5">
        <v>0.50349999999999995</v>
      </c>
      <c r="AD1068" s="40">
        <v>2057434.2379958245</v>
      </c>
      <c r="AE1068" s="19">
        <v>0.61792449999999999</v>
      </c>
      <c r="AF1068" s="5">
        <v>1</v>
      </c>
      <c r="AG1068" s="5">
        <v>1</v>
      </c>
      <c r="AH1068" s="32">
        <v>0</v>
      </c>
      <c r="AI1068" s="32">
        <v>0</v>
      </c>
      <c r="AJ1068" s="32">
        <v>0</v>
      </c>
      <c r="AK1068" s="16"/>
      <c r="AL1068" s="34">
        <f t="shared" si="720"/>
        <v>0.6386254499627898</v>
      </c>
      <c r="AM1068" s="34">
        <f t="shared" si="721"/>
        <v>0.20254946404185992</v>
      </c>
      <c r="AN1068" s="34">
        <f t="shared" si="722"/>
        <v>1.5920616388299997</v>
      </c>
      <c r="AO1068" s="34">
        <f t="shared" si="723"/>
        <v>0.39424917405664195</v>
      </c>
      <c r="AP1068" s="34">
        <f t="shared" si="724"/>
        <v>0.41579741838645423</v>
      </c>
      <c r="AQ1068" s="34">
        <f t="shared" si="725"/>
        <v>-0.36984821001533086</v>
      </c>
      <c r="AR1068" s="34">
        <f t="shared" si="726"/>
        <v>7.0903474525772725E-2</v>
      </c>
      <c r="AS1068" s="34">
        <f t="shared" si="727"/>
        <v>-0.54221007608467431</v>
      </c>
      <c r="AT1068" s="34">
        <f t="shared" si="728"/>
        <v>0.33973550180924095</v>
      </c>
      <c r="AU1068" s="34">
        <f t="shared" si="729"/>
        <v>0.2299290161059043</v>
      </c>
      <c r="AV1068" s="34">
        <f t="shared" si="730"/>
        <v>-0.34280251055475697</v>
      </c>
      <c r="AW1068" s="34">
        <f t="shared" si="731"/>
        <v>0.51189357898724719</v>
      </c>
      <c r="AX1068" s="34">
        <f t="shared" si="732"/>
        <v>2.2431708868965158E-2</v>
      </c>
      <c r="AY1068" s="34">
        <f t="shared" si="733"/>
        <v>-7.5590081110385912E-2</v>
      </c>
      <c r="AZ1068" s="34">
        <f t="shared" si="734"/>
        <v>0.8953594406838733</v>
      </c>
      <c r="BA1068" s="34">
        <f t="shared" si="735"/>
        <v>6.6743245211918684E-2</v>
      </c>
      <c r="BB1068" s="34">
        <f t="shared" si="736"/>
        <v>0.74754147172964858</v>
      </c>
      <c r="BC1068" s="34">
        <f t="shared" si="737"/>
        <v>-2.1795442097901789</v>
      </c>
      <c r="BD1068" s="34">
        <f t="shared" si="738"/>
        <v>-1.2874451655000441</v>
      </c>
      <c r="BE1068" s="34">
        <f t="shared" si="739"/>
        <v>-0.557534377945897</v>
      </c>
      <c r="BF1068" s="34">
        <f t="shared" si="740"/>
        <v>-0.45358883542057205</v>
      </c>
      <c r="BG1068" s="34">
        <f t="shared" si="741"/>
        <v>-0.258133953880894</v>
      </c>
      <c r="BH1068" s="34">
        <f t="shared" si="742"/>
        <v>-3.7004619185228897E-2</v>
      </c>
      <c r="BI1068" s="19">
        <f t="shared" si="749"/>
        <v>0.42965222467552922</v>
      </c>
      <c r="BJ1068" s="19">
        <f t="shared" si="750"/>
        <v>0.34033147009909376</v>
      </c>
      <c r="BK1068" s="19">
        <f t="shared" si="751"/>
        <v>-0.69437627863735452</v>
      </c>
      <c r="BL1068" s="19">
        <f t="shared" si="752"/>
        <v>0.48918047588601538</v>
      </c>
      <c r="BM1068" s="19">
        <f t="shared" si="753"/>
        <v>-0.2139062436692285</v>
      </c>
      <c r="BN1068" s="19">
        <f t="shared" si="754"/>
        <v>-8.7237146179288058E-2</v>
      </c>
      <c r="BO1068" s="19">
        <f t="shared" si="755"/>
        <v>0.60050073124258752</v>
      </c>
      <c r="BP1068" s="19">
        <f t="shared" si="756"/>
        <v>0.33052857941587749</v>
      </c>
      <c r="BQ1068" s="19">
        <f t="shared" si="757"/>
        <v>3.6482177810610618E-2</v>
      </c>
      <c r="BR1068" s="19">
        <f t="shared" si="758"/>
        <v>0.1016338049905033</v>
      </c>
      <c r="BS1068" s="19">
        <f t="shared" si="759"/>
        <v>0.17534358322239166</v>
      </c>
      <c r="BT1068" s="19">
        <f>IF(AND('[1]Ponderación por derecho'!$B$13&lt;&gt;1,'[1]Ponderación por derecho'!$B$13&lt;&gt;0),"Error ponderación",IFERROR(IF(SUM($BI$1126:$BS$1126)=0,0,SUMPRODUCT($BI$1126:$BS$1126,BI1068:BS1068)),""))</f>
        <v>0.3421455157873261</v>
      </c>
      <c r="BU1068" s="34">
        <f t="shared" si="760"/>
        <v>0.35084988580003307</v>
      </c>
      <c r="BV1068" s="16">
        <f t="shared" si="761"/>
        <v>0</v>
      </c>
      <c r="BW1068" s="34">
        <f t="shared" si="743"/>
        <v>-0.12834750396744618</v>
      </c>
      <c r="BX1068" s="34">
        <f t="shared" si="744"/>
        <v>6.6286656785220804E-2</v>
      </c>
      <c r="BY1068" s="34">
        <f t="shared" si="762"/>
        <v>-0.21503929551986098</v>
      </c>
      <c r="BZ1068" s="34">
        <f t="shared" si="763"/>
        <v>9.2366714234028799E-2</v>
      </c>
      <c r="CA1068" s="19">
        <f t="shared" si="745"/>
        <v>6.9278666055457516E-2</v>
      </c>
      <c r="CB1068" s="16"/>
      <c r="CC1068" s="5">
        <f t="shared" si="746"/>
        <v>85279</v>
      </c>
      <c r="CD1068" s="6">
        <f t="shared" si="747"/>
        <v>1.4010079652713816E-4</v>
      </c>
      <c r="CE1068" s="19">
        <f t="shared" si="764"/>
        <v>2.3622885748602123</v>
      </c>
      <c r="CF1068" s="4">
        <f t="shared" si="748"/>
        <v>3.3095851096487378E-4</v>
      </c>
      <c r="CG1068" s="3">
        <f>IF('Ponderación por derecho'!$D$20="Error ponderación","",CF1068/$CF$1127)</f>
        <v>2.2234343937334623E-4</v>
      </c>
      <c r="CH1068" s="39"/>
    </row>
    <row r="1069" spans="1:86" ht="18.95" customHeight="1">
      <c r="A1069" s="7">
        <v>85300</v>
      </c>
      <c r="B1069" s="7" t="s">
        <v>57</v>
      </c>
      <c r="C1069" s="7" t="s">
        <v>63</v>
      </c>
      <c r="D1069" s="5">
        <v>0</v>
      </c>
      <c r="E1069" s="5">
        <v>604</v>
      </c>
      <c r="F1069" s="5">
        <v>57.848930000000003</v>
      </c>
      <c r="G1069" s="5">
        <v>51.018099999999997</v>
      </c>
      <c r="H1069" s="5">
        <v>70.418549999999996</v>
      </c>
      <c r="I1069" s="5">
        <v>8.2013549999999995</v>
      </c>
      <c r="J1069" s="5">
        <v>14.683260000000001</v>
      </c>
      <c r="K1069" s="85">
        <v>2.5853E-3</v>
      </c>
      <c r="L1069" s="85">
        <v>4.1922000000000001E-2</v>
      </c>
      <c r="M1069" s="85">
        <v>1.7053100000000002E-2</v>
      </c>
      <c r="N1069" s="85">
        <v>0</v>
      </c>
      <c r="O1069" s="85">
        <v>6.7415799999999998E-2</v>
      </c>
      <c r="P1069" s="85">
        <v>2.4602300000000001E-2</v>
      </c>
      <c r="Q1069" s="85">
        <v>3.8753500000000003E-2</v>
      </c>
      <c r="R1069" s="85">
        <v>6.9669999999999997E-4</v>
      </c>
      <c r="S1069" s="85">
        <v>1.9261E-3</v>
      </c>
      <c r="T1069" s="5">
        <v>0.99215690000000001</v>
      </c>
      <c r="U1069" s="5">
        <v>0.1627451</v>
      </c>
      <c r="V1069" s="5">
        <v>0.80392160000000001</v>
      </c>
      <c r="W1069" s="5">
        <v>0.4588235</v>
      </c>
      <c r="X1069" s="5">
        <v>0.70392160000000004</v>
      </c>
      <c r="Y1069" s="5">
        <v>0.88823529999999995</v>
      </c>
      <c r="Z1069" s="5">
        <v>0.2763158</v>
      </c>
      <c r="AA1069" s="5">
        <v>8.2781E-4</v>
      </c>
      <c r="AB1069" s="5">
        <v>1.6556299999999999E-3</v>
      </c>
      <c r="AC1069" s="5">
        <v>0.55900000000000005</v>
      </c>
      <c r="AD1069" s="40">
        <v>289100.99337748345</v>
      </c>
      <c r="AE1069" s="19">
        <v>0.78867920000000002</v>
      </c>
      <c r="AF1069" s="5">
        <v>0</v>
      </c>
      <c r="AG1069" s="5">
        <v>0</v>
      </c>
      <c r="AH1069" s="32">
        <v>1</v>
      </c>
      <c r="AI1069" s="32">
        <v>0</v>
      </c>
      <c r="AJ1069" s="32">
        <v>0</v>
      </c>
      <c r="AK1069" s="16"/>
      <c r="AL1069" s="34">
        <f t="shared" si="720"/>
        <v>-0.70855346494308302</v>
      </c>
      <c r="AM1069" s="34">
        <f t="shared" si="721"/>
        <v>-0.52242390701450092</v>
      </c>
      <c r="AN1069" s="34">
        <f t="shared" si="722"/>
        <v>-0.47955846220432197</v>
      </c>
      <c r="AO1069" s="34">
        <f t="shared" si="723"/>
        <v>-1.0263673841594914</v>
      </c>
      <c r="AP1069" s="34">
        <f t="shared" si="724"/>
        <v>-0.76773130848245996</v>
      </c>
      <c r="AQ1069" s="34">
        <f t="shared" si="725"/>
        <v>-0.31976991165596658</v>
      </c>
      <c r="AR1069" s="34">
        <f t="shared" si="726"/>
        <v>0.85805160810261605</v>
      </c>
      <c r="AS1069" s="34">
        <f t="shared" si="727"/>
        <v>-0.69458074463331687</v>
      </c>
      <c r="AT1069" s="34">
        <f t="shared" si="728"/>
        <v>-0.15074875333706975</v>
      </c>
      <c r="AU1069" s="34">
        <f t="shared" si="729"/>
        <v>1.2827261026608969</v>
      </c>
      <c r="AV1069" s="34">
        <f t="shared" si="730"/>
        <v>-5.3133340165904173E-2</v>
      </c>
      <c r="AW1069" s="34">
        <f t="shared" si="731"/>
        <v>0.67403075895609521</v>
      </c>
      <c r="AX1069" s="34">
        <f t="shared" si="732"/>
        <v>-0.17975838181179896</v>
      </c>
      <c r="AY1069" s="34">
        <f t="shared" si="733"/>
        <v>-0.13533156815986608</v>
      </c>
      <c r="AZ1069" s="34">
        <f t="shared" si="734"/>
        <v>0.87149676565512435</v>
      </c>
      <c r="BA1069" s="34">
        <f t="shared" si="735"/>
        <v>-0.40685876501169932</v>
      </c>
      <c r="BB1069" s="34">
        <f t="shared" si="736"/>
        <v>8.6552745792961294E-2</v>
      </c>
      <c r="BC1069" s="34">
        <f t="shared" si="737"/>
        <v>-1.9375486410351326</v>
      </c>
      <c r="BD1069" s="34">
        <f t="shared" si="738"/>
        <v>-1.2360166923826663</v>
      </c>
      <c r="BE1069" s="34">
        <f t="shared" si="739"/>
        <v>0.40439336599777231</v>
      </c>
      <c r="BF1069" s="34">
        <f t="shared" si="740"/>
        <v>1.7482803440427974</v>
      </c>
      <c r="BG1069" s="34">
        <f t="shared" si="741"/>
        <v>-0.19342565547702353</v>
      </c>
      <c r="BH1069" s="34">
        <f t="shared" si="742"/>
        <v>-7.3794274368932419E-2</v>
      </c>
      <c r="BI1069" s="19">
        <f t="shared" si="749"/>
        <v>-0.40206237962399594</v>
      </c>
      <c r="BJ1069" s="19">
        <f t="shared" si="750"/>
        <v>0.14072681562702546</v>
      </c>
      <c r="BK1069" s="19">
        <f t="shared" si="751"/>
        <v>-1.1135609502038442</v>
      </c>
      <c r="BL1069" s="19">
        <f t="shared" si="752"/>
        <v>-0.42965110914007637</v>
      </c>
      <c r="BM1069" s="19">
        <f t="shared" si="753"/>
        <v>-0.24034063273474318</v>
      </c>
      <c r="BN1069" s="19">
        <f t="shared" si="754"/>
        <v>-0.11909781303707163</v>
      </c>
      <c r="BO1069" s="19">
        <f t="shared" si="755"/>
        <v>0.17305338015057606</v>
      </c>
      <c r="BP1069" s="19">
        <f t="shared" si="756"/>
        <v>-0.44415592337744098</v>
      </c>
      <c r="BQ1069" s="19">
        <f t="shared" si="757"/>
        <v>0.30146510364661611</v>
      </c>
      <c r="BR1069" s="19">
        <f t="shared" si="758"/>
        <v>-0.34577022952665754</v>
      </c>
      <c r="BS1069" s="19">
        <f t="shared" si="759"/>
        <v>-0.30589310249062712</v>
      </c>
      <c r="BT1069" s="19">
        <f>IF(AND('[1]Ponderación por derecho'!$B$13&lt;&gt;1,'[1]Ponderación por derecho'!$B$13&lt;&gt;0),"Error ponderación",IFERROR(IF(SUM($BI$1126:$BS$1126)=0,0,SUMPRODUCT($BI$1126:$BS$1126,BI1069:BS1069)),""))</f>
        <v>7.8942709289571644E-2</v>
      </c>
      <c r="BU1069" s="34">
        <f t="shared" si="760"/>
        <v>8.4926427675934502E-2</v>
      </c>
      <c r="BV1069" s="16">
        <f t="shared" si="761"/>
        <v>0</v>
      </c>
      <c r="BW1069" s="34">
        <f t="shared" si="743"/>
        <v>0.67503066936261047</v>
      </c>
      <c r="BX1069" s="34">
        <f t="shared" si="744"/>
        <v>-3.3273598012313894E-2</v>
      </c>
      <c r="BY1069" s="34">
        <f t="shared" si="762"/>
        <v>0.4903387041714603</v>
      </c>
      <c r="BZ1069" s="34">
        <f t="shared" si="763"/>
        <v>-0.37736525850725228</v>
      </c>
      <c r="CA1069" s="19">
        <f t="shared" si="745"/>
        <v>-0.28775668788869657</v>
      </c>
      <c r="CB1069" s="16"/>
      <c r="CC1069" s="5">
        <f t="shared" si="746"/>
        <v>85300</v>
      </c>
      <c r="CD1069" s="6">
        <f t="shared" si="747"/>
        <v>8.8330773593310493E-5</v>
      </c>
      <c r="CE1069" s="19">
        <f t="shared" si="764"/>
        <v>1.0369552261890835</v>
      </c>
      <c r="CF1069" s="4">
        <f t="shared" si="748"/>
        <v>9.1595057310908006E-5</v>
      </c>
      <c r="CG1069" s="3">
        <f>IF('Ponderación por derecho'!$D$20="Error ponderación","",CF1069/$CF$1127)</f>
        <v>6.1535084904547273E-5</v>
      </c>
      <c r="CH1069" s="39"/>
    </row>
    <row r="1070" spans="1:86" ht="18.95" customHeight="1">
      <c r="A1070" s="7">
        <v>85315</v>
      </c>
      <c r="B1070" s="7" t="s">
        <v>57</v>
      </c>
      <c r="C1070" s="7" t="s">
        <v>62</v>
      </c>
      <c r="D1070" s="5">
        <v>0</v>
      </c>
      <c r="E1070" s="5">
        <v>695</v>
      </c>
      <c r="F1070" s="5">
        <v>64.244</v>
      </c>
      <c r="G1070" s="5">
        <v>49.51923</v>
      </c>
      <c r="H1070" s="5">
        <v>69.951920000000001</v>
      </c>
      <c r="I1070" s="5">
        <v>11.899039999999999</v>
      </c>
      <c r="J1070" s="5">
        <v>18.413460000000001</v>
      </c>
      <c r="K1070" s="85">
        <v>4.4936000000000004E-3</v>
      </c>
      <c r="L1070" s="85">
        <v>1.16235E-2</v>
      </c>
      <c r="M1070" s="85">
        <v>3.3628199999999997E-2</v>
      </c>
      <c r="N1070" s="85">
        <v>2.4691000000000001E-3</v>
      </c>
      <c r="O1070" s="85">
        <v>4.1421000000000001E-3</v>
      </c>
      <c r="P1070" s="85">
        <v>4.4578100000000002E-2</v>
      </c>
      <c r="Q1070" s="85">
        <v>6.7387000000000002E-3</v>
      </c>
      <c r="R1070" s="85">
        <v>1.2109E-3</v>
      </c>
      <c r="S1070" s="85">
        <v>0</v>
      </c>
      <c r="T1070" s="5">
        <v>0.89734720000000001</v>
      </c>
      <c r="U1070" s="5">
        <v>0.26412920000000001</v>
      </c>
      <c r="V1070" s="5">
        <v>0.81545559999999995</v>
      </c>
      <c r="W1070" s="5">
        <v>0.61245669999999997</v>
      </c>
      <c r="X1070" s="5">
        <v>0.84890429999999995</v>
      </c>
      <c r="Y1070" s="5">
        <v>0.84544410000000003</v>
      </c>
      <c r="Z1070" s="5">
        <v>0.1472868</v>
      </c>
      <c r="AA1070" s="5">
        <v>4.8920859999999997E-2</v>
      </c>
      <c r="AB1070" s="5">
        <v>7.1942400000000002E-3</v>
      </c>
      <c r="AC1070" s="5">
        <v>0.46389999999999998</v>
      </c>
      <c r="AD1070" s="40">
        <v>14359.712230215828</v>
      </c>
      <c r="AE1070" s="19">
        <v>0</v>
      </c>
      <c r="AF1070" s="5">
        <v>0</v>
      </c>
      <c r="AG1070" s="5">
        <v>0</v>
      </c>
      <c r="AH1070" s="32">
        <v>0</v>
      </c>
      <c r="AI1070" s="32">
        <v>0</v>
      </c>
      <c r="AJ1070" s="32">
        <v>0</v>
      </c>
      <c r="AK1070" s="16"/>
      <c r="AL1070" s="34">
        <f t="shared" si="720"/>
        <v>-0.31817985846446445</v>
      </c>
      <c r="AM1070" s="34">
        <f t="shared" si="721"/>
        <v>-0.67298677659050554</v>
      </c>
      <c r="AN1070" s="34">
        <f t="shared" si="722"/>
        <v>-0.53566778841684037</v>
      </c>
      <c r="AO1070" s="34">
        <f t="shared" si="723"/>
        <v>-0.69632873269773954</v>
      </c>
      <c r="AP1070" s="34">
        <f t="shared" si="724"/>
        <v>-0.48598982703763</v>
      </c>
      <c r="AQ1070" s="34">
        <f t="shared" si="725"/>
        <v>-0.26578786524621972</v>
      </c>
      <c r="AR1070" s="34">
        <f t="shared" si="726"/>
        <v>-0.20232265440446384</v>
      </c>
      <c r="AS1070" s="34">
        <f t="shared" si="727"/>
        <v>-0.43668642539910818</v>
      </c>
      <c r="AT1070" s="34">
        <f t="shared" si="728"/>
        <v>-9.4093080101491228E-2</v>
      </c>
      <c r="AU1070" s="34">
        <f t="shared" si="729"/>
        <v>-0.32470138603535614</v>
      </c>
      <c r="AV1070" s="34">
        <f t="shared" si="730"/>
        <v>0.43051539051393917</v>
      </c>
      <c r="AW1070" s="34">
        <f t="shared" si="731"/>
        <v>-0.22286589577680729</v>
      </c>
      <c r="AX1070" s="34">
        <f t="shared" si="732"/>
        <v>-0.16333714340074751</v>
      </c>
      <c r="AY1070" s="34">
        <f t="shared" si="733"/>
        <v>-0.21011422768154267</v>
      </c>
      <c r="AZ1070" s="34">
        <f t="shared" si="734"/>
        <v>-0.77557156622694812</v>
      </c>
      <c r="BA1070" s="34">
        <f t="shared" si="735"/>
        <v>0.55684388479928271</v>
      </c>
      <c r="BB1070" s="34">
        <f t="shared" si="736"/>
        <v>0.36947059866649629</v>
      </c>
      <c r="BC1070" s="34">
        <f t="shared" si="737"/>
        <v>-0.22188726366918343</v>
      </c>
      <c r="BD1070" s="34">
        <f t="shared" si="738"/>
        <v>0.50150780821968133</v>
      </c>
      <c r="BE1070" s="34">
        <f t="shared" si="739"/>
        <v>-0.24988838204698702</v>
      </c>
      <c r="BF1070" s="34">
        <f t="shared" si="740"/>
        <v>0.45739165769562984</v>
      </c>
      <c r="BG1070" s="34">
        <f t="shared" si="741"/>
        <v>3.5659145681881435</v>
      </c>
      <c r="BH1070" s="34">
        <f t="shared" si="742"/>
        <v>6.4267201823068471E-2</v>
      </c>
      <c r="BI1070" s="19">
        <f t="shared" si="749"/>
        <v>-8.1537256287925811E-2</v>
      </c>
      <c r="BJ1070" s="19">
        <f t="shared" si="750"/>
        <v>-0.16861294410949101</v>
      </c>
      <c r="BK1070" s="19">
        <f t="shared" si="751"/>
        <v>-0.32558451584425202</v>
      </c>
      <c r="BL1070" s="19">
        <f t="shared" si="752"/>
        <v>-0.20613646928297785</v>
      </c>
      <c r="BM1070" s="19">
        <f t="shared" si="753"/>
        <v>-0.1030611349511016</v>
      </c>
      <c r="BN1070" s="19">
        <f t="shared" si="754"/>
        <v>-4.5850949999170769E-2</v>
      </c>
      <c r="BO1070" s="19">
        <f t="shared" si="755"/>
        <v>-0.56492206490049834</v>
      </c>
      <c r="BP1070" s="19">
        <f t="shared" si="756"/>
        <v>-0.24075850093260598</v>
      </c>
      <c r="BQ1070" s="19">
        <f t="shared" si="757"/>
        <v>-2.3634142816792436E-2</v>
      </c>
      <c r="BR1070" s="19">
        <f t="shared" si="758"/>
        <v>1.0125401606807121</v>
      </c>
      <c r="BS1070" s="19">
        <f t="shared" si="759"/>
        <v>-0.15467562810764623</v>
      </c>
      <c r="BT1070" s="19">
        <f>IF(AND('[1]Ponderación por derecho'!$B$13&lt;&gt;1,'[1]Ponderación por derecho'!$B$13&lt;&gt;0),"Error ponderación",IFERROR(IF(SUM($BI$1126:$BS$1126)=0,0,SUMPRODUCT($BI$1126:$BS$1126,BI1070:BS1070)),""))</f>
        <v>-0.32993890627189859</v>
      </c>
      <c r="BU1070" s="34">
        <f t="shared" si="760"/>
        <v>-0.32818167941562898</v>
      </c>
      <c r="BV1070" s="16">
        <f t="shared" si="761"/>
        <v>0</v>
      </c>
      <c r="BW1070" s="34">
        <f t="shared" si="743"/>
        <v>-0.70156868710024189</v>
      </c>
      <c r="BX1070" s="34">
        <f t="shared" si="744"/>
        <v>-4.8742012711674901E-2</v>
      </c>
      <c r="BY1070" s="34">
        <f t="shared" si="762"/>
        <v>-2.7676504258153067</v>
      </c>
      <c r="BZ1070" s="34">
        <f t="shared" si="763"/>
        <v>1.1726537085424078</v>
      </c>
      <c r="CA1070" s="19">
        <f t="shared" si="745"/>
        <v>0.89038659942280063</v>
      </c>
      <c r="CB1070" s="16"/>
      <c r="CC1070" s="5">
        <f t="shared" si="746"/>
        <v>85315</v>
      </c>
      <c r="CD1070" s="6">
        <f t="shared" si="747"/>
        <v>1.0163888683336224E-4</v>
      </c>
      <c r="CE1070" s="19">
        <f t="shared" si="764"/>
        <v>1.2692954866889807</v>
      </c>
      <c r="CF1070" s="4">
        <f t="shared" si="748"/>
        <v>1.2900978032967877E-4</v>
      </c>
      <c r="CG1070" s="3">
        <f>IF('Ponderación por derecho'!$D$20="Error ponderación","",CF1070/$CF$1127)</f>
        <v>8.6670918924774444E-5</v>
      </c>
      <c r="CH1070" s="39"/>
    </row>
    <row r="1071" spans="1:86" ht="18.95" customHeight="1">
      <c r="A1071" s="7">
        <v>85325</v>
      </c>
      <c r="B1071" s="7" t="s">
        <v>57</v>
      </c>
      <c r="C1071" s="7" t="s">
        <v>61</v>
      </c>
      <c r="D1071" s="5">
        <v>0</v>
      </c>
      <c r="E1071" s="5">
        <v>754</v>
      </c>
      <c r="F1071" s="5">
        <v>80.126639999999995</v>
      </c>
      <c r="G1071" s="5">
        <v>55.855530000000002</v>
      </c>
      <c r="H1071" s="5">
        <v>79.280169999999998</v>
      </c>
      <c r="I1071" s="5">
        <v>7.301005</v>
      </c>
      <c r="J1071" s="5">
        <v>35.388530000000003</v>
      </c>
      <c r="K1071" s="85">
        <v>5.1774999999999998E-3</v>
      </c>
      <c r="L1071" s="85">
        <v>9.8521000000000008E-3</v>
      </c>
      <c r="M1071" s="85">
        <v>5.9232600000000003E-2</v>
      </c>
      <c r="N1071" s="85">
        <v>0</v>
      </c>
      <c r="O1071" s="85">
        <v>2.2223900000000001E-2</v>
      </c>
      <c r="P1071" s="85">
        <v>1.8496100000000001E-2</v>
      </c>
      <c r="Q1071" s="85">
        <v>2.0252200000000001E-2</v>
      </c>
      <c r="R1071" s="85">
        <v>5.4542999999999996E-3</v>
      </c>
      <c r="S1071" s="85">
        <v>1.5562E-3</v>
      </c>
      <c r="T1071" s="5">
        <v>0.92532939999999997</v>
      </c>
      <c r="U1071" s="5">
        <v>0.30014639999999998</v>
      </c>
      <c r="V1071" s="5">
        <v>0.79502200000000001</v>
      </c>
      <c r="W1071" s="5">
        <v>0.54758419999999997</v>
      </c>
      <c r="X1071" s="5">
        <v>0.83308930000000003</v>
      </c>
      <c r="Y1071" s="5">
        <v>0.81844799999999995</v>
      </c>
      <c r="Z1071" s="5">
        <v>0.29729729999999999</v>
      </c>
      <c r="AA1071" s="5">
        <v>0</v>
      </c>
      <c r="AB1071" s="5">
        <v>2.6525199999999998E-3</v>
      </c>
      <c r="AC1071" s="5">
        <v>0.56189999999999996</v>
      </c>
      <c r="AD1071" s="40">
        <v>53315.649867374006</v>
      </c>
      <c r="AE1071" s="19">
        <v>0.84811320000000001</v>
      </c>
      <c r="AF1071" s="5">
        <v>1</v>
      </c>
      <c r="AG1071" s="5">
        <v>0</v>
      </c>
      <c r="AH1071" s="32">
        <v>0</v>
      </c>
      <c r="AI1071" s="32">
        <v>0</v>
      </c>
      <c r="AJ1071" s="32">
        <v>0</v>
      </c>
      <c r="AK1071" s="16"/>
      <c r="AL1071" s="34">
        <f t="shared" si="720"/>
        <v>0.65134251692807499</v>
      </c>
      <c r="AM1071" s="34">
        <f t="shared" si="721"/>
        <v>-3.6499615933183412E-2</v>
      </c>
      <c r="AN1071" s="34">
        <f t="shared" si="722"/>
        <v>0.58599567565947308</v>
      </c>
      <c r="AO1071" s="34">
        <f t="shared" si="723"/>
        <v>-1.1067285560396238</v>
      </c>
      <c r="AP1071" s="34">
        <f t="shared" si="724"/>
        <v>0.79613482296228721</v>
      </c>
      <c r="AQ1071" s="34">
        <f t="shared" si="725"/>
        <v>-0.24644168197334554</v>
      </c>
      <c r="AR1071" s="34">
        <f t="shared" si="726"/>
        <v>-0.26431737257879723</v>
      </c>
      <c r="AS1071" s="34">
        <f t="shared" si="727"/>
        <v>-3.830395365532515E-2</v>
      </c>
      <c r="AT1071" s="34">
        <f t="shared" si="728"/>
        <v>-0.15074875333706975</v>
      </c>
      <c r="AU1071" s="34">
        <f t="shared" si="729"/>
        <v>0.13465506641025579</v>
      </c>
      <c r="AV1071" s="34">
        <f t="shared" si="730"/>
        <v>-0.20097502256547059</v>
      </c>
      <c r="AW1071" s="34">
        <f t="shared" si="731"/>
        <v>0.15571566474311088</v>
      </c>
      <c r="AX1071" s="34">
        <f t="shared" si="732"/>
        <v>-2.782200712409311E-2</v>
      </c>
      <c r="AY1071" s="34">
        <f t="shared" si="733"/>
        <v>-0.14969328653226013</v>
      </c>
      <c r="AZ1071" s="34">
        <f t="shared" si="734"/>
        <v>-0.28945468708493566</v>
      </c>
      <c r="BA1071" s="34">
        <f t="shared" si="735"/>
        <v>0.89920398937950841</v>
      </c>
      <c r="BB1071" s="34">
        <f t="shared" si="736"/>
        <v>-0.13174582568556556</v>
      </c>
      <c r="BC1071" s="34">
        <f t="shared" si="737"/>
        <v>-0.94633512196525849</v>
      </c>
      <c r="BD1071" s="34">
        <f t="shared" si="738"/>
        <v>0.31197519517670452</v>
      </c>
      <c r="BE1071" s="34">
        <f t="shared" si="739"/>
        <v>-0.66266146385799518</v>
      </c>
      <c r="BF1071" s="34">
        <f t="shared" si="740"/>
        <v>1.9581926968673025</v>
      </c>
      <c r="BG1071" s="34">
        <f t="shared" si="741"/>
        <v>-0.258133953880894</v>
      </c>
      <c r="BH1071" s="34">
        <f t="shared" si="742"/>
        <v>-4.8944699294853594E-2</v>
      </c>
      <c r="BI1071" s="19">
        <f t="shared" si="749"/>
        <v>0.41291932768854528</v>
      </c>
      <c r="BJ1071" s="19">
        <f t="shared" si="750"/>
        <v>-0.14418760473251538</v>
      </c>
      <c r="BK1071" s="19">
        <f t="shared" si="751"/>
        <v>-0.11109885289750288</v>
      </c>
      <c r="BL1071" s="19">
        <f t="shared" si="752"/>
        <v>0.25029688179550263</v>
      </c>
      <c r="BM1071" s="19">
        <f t="shared" si="753"/>
        <v>0.41425502818308252</v>
      </c>
      <c r="BN1071" s="19">
        <f t="shared" si="754"/>
        <v>-7.0764656498463599E-2</v>
      </c>
      <c r="BO1071" s="19">
        <f t="shared" si="755"/>
        <v>-0.41348919279381624</v>
      </c>
      <c r="BP1071" s="19">
        <f t="shared" si="756"/>
        <v>0.31176025490199094</v>
      </c>
      <c r="BQ1071" s="19">
        <f t="shared" si="757"/>
        <v>0.81994730908770574</v>
      </c>
      <c r="BR1071" s="19">
        <f t="shared" si="758"/>
        <v>8.1171758838306948E-2</v>
      </c>
      <c r="BS1071" s="19">
        <f t="shared" si="759"/>
        <v>0.1509015103669871</v>
      </c>
      <c r="BT1071" s="19">
        <f>IF(AND('[1]Ponderación por derecho'!$B$13&lt;&gt;1,'[1]Ponderación por derecho'!$B$13&lt;&gt;0),"Error ponderación",IFERROR(IF(SUM($BI$1126:$BS$1126)=0,0,SUMPRODUCT($BI$1126:$BS$1126,BI1071:BS1071)),""))</f>
        <v>-0.25681151429295029</v>
      </c>
      <c r="BU1071" s="34">
        <f t="shared" si="760"/>
        <v>-0.25429839064148624</v>
      </c>
      <c r="BV1071" s="16">
        <f t="shared" si="761"/>
        <v>0</v>
      </c>
      <c r="BW1071" s="34">
        <f t="shared" si="743"/>
        <v>0.71700898832940474</v>
      </c>
      <c r="BX1071" s="34">
        <f t="shared" si="744"/>
        <v>-4.6548725281923824E-2</v>
      </c>
      <c r="BY1071" s="34">
        <f t="shared" si="762"/>
        <v>0.73585719375712888</v>
      </c>
      <c r="BZ1071" s="34">
        <f t="shared" si="763"/>
        <v>-0.46877248560153656</v>
      </c>
      <c r="CA1071" s="19">
        <f t="shared" si="745"/>
        <v>-0.35723378029993957</v>
      </c>
      <c r="CB1071" s="16"/>
      <c r="CC1071" s="5">
        <f t="shared" si="746"/>
        <v>85325</v>
      </c>
      <c r="CD1071" s="6">
        <f t="shared" si="747"/>
        <v>1.1026722398900019E-4</v>
      </c>
      <c r="CE1071" s="19">
        <f t="shared" si="764"/>
        <v>0.6801660661084723</v>
      </c>
      <c r="CF1071" s="4">
        <f t="shared" si="748"/>
        <v>7.5000023961300033E-5</v>
      </c>
      <c r="CG1071" s="3">
        <f>IF('Ponderación por derecho'!$D$20="Error ponderación","",CF1071/$CF$1127)</f>
        <v>5.0386265130400919E-5</v>
      </c>
      <c r="CH1071" s="39"/>
    </row>
    <row r="1072" spans="1:86" ht="18.95" customHeight="1">
      <c r="A1072" s="7">
        <v>85400</v>
      </c>
      <c r="B1072" s="7" t="s">
        <v>57</v>
      </c>
      <c r="C1072" s="7" t="s">
        <v>60</v>
      </c>
      <c r="D1072" s="5">
        <v>0</v>
      </c>
      <c r="E1072" s="5">
        <v>763</v>
      </c>
      <c r="F1072" s="5">
        <v>82.727270000000004</v>
      </c>
      <c r="G1072" s="5">
        <v>58.753990000000002</v>
      </c>
      <c r="H1072" s="5">
        <v>87.156549999999996</v>
      </c>
      <c r="I1072" s="5">
        <v>22.07668</v>
      </c>
      <c r="J1072" s="5">
        <v>43.501600000000003</v>
      </c>
      <c r="K1072" s="85">
        <v>1.6372600000000001E-2</v>
      </c>
      <c r="L1072" s="85">
        <v>0</v>
      </c>
      <c r="M1072" s="85">
        <v>1.04209E-2</v>
      </c>
      <c r="N1072" s="85">
        <v>0</v>
      </c>
      <c r="O1072" s="85">
        <v>9.2884000000000005E-3</v>
      </c>
      <c r="P1072" s="85">
        <v>1.5850599999999999E-2</v>
      </c>
      <c r="Q1072" s="85">
        <v>3.6715299999999999E-2</v>
      </c>
      <c r="R1072" s="85">
        <v>0</v>
      </c>
      <c r="S1072" s="85">
        <v>3.8877999999999998E-3</v>
      </c>
      <c r="T1072" s="5">
        <v>0.9875969</v>
      </c>
      <c r="U1072" s="5">
        <v>0.1023256</v>
      </c>
      <c r="V1072" s="5">
        <v>0.78139530000000001</v>
      </c>
      <c r="W1072" s="5">
        <v>0.4930233</v>
      </c>
      <c r="X1072" s="5">
        <v>0.7643411</v>
      </c>
      <c r="Y1072" s="5">
        <v>0.88217060000000003</v>
      </c>
      <c r="Z1072" s="5">
        <v>0.12456739999999999</v>
      </c>
      <c r="AA1072" s="5">
        <v>6.5530800000000002E-3</v>
      </c>
      <c r="AB1072" s="5">
        <v>5.24246E-3</v>
      </c>
      <c r="AC1072" s="5">
        <v>0.55430000000000001</v>
      </c>
      <c r="AD1072" s="40">
        <v>492377.45740498032</v>
      </c>
      <c r="AE1072" s="19">
        <v>0.84811320000000001</v>
      </c>
      <c r="AF1072" s="5">
        <v>0</v>
      </c>
      <c r="AG1072" s="5">
        <v>0</v>
      </c>
      <c r="AH1072" s="32">
        <v>0</v>
      </c>
      <c r="AI1072" s="32">
        <v>0</v>
      </c>
      <c r="AJ1072" s="32">
        <v>0</v>
      </c>
      <c r="AK1072" s="16"/>
      <c r="AL1072" s="34">
        <f t="shared" si="720"/>
        <v>0.81009250906522035</v>
      </c>
      <c r="AM1072" s="34">
        <f t="shared" si="721"/>
        <v>0.25465335593980581</v>
      </c>
      <c r="AN1072" s="34">
        <f t="shared" si="722"/>
        <v>1.5330808926274353</v>
      </c>
      <c r="AO1072" s="34">
        <f t="shared" si="723"/>
        <v>0.21208141599345051</v>
      </c>
      <c r="AP1072" s="34">
        <f t="shared" si="724"/>
        <v>1.4089138591709642</v>
      </c>
      <c r="AQ1072" s="34">
        <f t="shared" si="725"/>
        <v>7.0245635409538112E-2</v>
      </c>
      <c r="AR1072" s="34">
        <f t="shared" si="726"/>
        <v>-0.60911705809610017</v>
      </c>
      <c r="AS1072" s="34">
        <f t="shared" si="727"/>
        <v>-0.79777208007172273</v>
      </c>
      <c r="AT1072" s="34">
        <f t="shared" si="728"/>
        <v>-0.15074875333706975</v>
      </c>
      <c r="AU1072" s="34">
        <f t="shared" si="729"/>
        <v>-0.19396295782462197</v>
      </c>
      <c r="AV1072" s="34">
        <f t="shared" si="730"/>
        <v>-0.26502716150426281</v>
      </c>
      <c r="AW1072" s="34">
        <f t="shared" si="731"/>
        <v>0.61693045654356704</v>
      </c>
      <c r="AX1072" s="34">
        <f t="shared" si="732"/>
        <v>-0.20200785050292994</v>
      </c>
      <c r="AY1072" s="34">
        <f t="shared" si="733"/>
        <v>-5.9166704869448694E-2</v>
      </c>
      <c r="AZ1072" s="34">
        <f t="shared" si="734"/>
        <v>0.792278799630738</v>
      </c>
      <c r="BA1072" s="34">
        <f t="shared" si="735"/>
        <v>-0.9811739904785588</v>
      </c>
      <c r="BB1072" s="34">
        <f t="shared" si="736"/>
        <v>-0.46599558342371528</v>
      </c>
      <c r="BC1072" s="34">
        <f t="shared" si="737"/>
        <v>-1.5556306963874913</v>
      </c>
      <c r="BD1072" s="34">
        <f t="shared" si="738"/>
        <v>-0.5119278075423126</v>
      </c>
      <c r="BE1072" s="34">
        <f t="shared" si="739"/>
        <v>0.3116634935621545</v>
      </c>
      <c r="BF1072" s="34">
        <f t="shared" si="740"/>
        <v>0.2300922411257437</v>
      </c>
      <c r="BG1072" s="34">
        <f t="shared" si="741"/>
        <v>0.25410757026647729</v>
      </c>
      <c r="BH1072" s="34">
        <f t="shared" si="742"/>
        <v>1.5614989805608577E-2</v>
      </c>
      <c r="BI1072" s="19">
        <f t="shared" si="749"/>
        <v>0.20738417918613825</v>
      </c>
      <c r="BJ1072" s="19">
        <f t="shared" si="750"/>
        <v>-0.27348642852666988</v>
      </c>
      <c r="BK1072" s="19">
        <f t="shared" si="751"/>
        <v>-0.51443675579799786</v>
      </c>
      <c r="BL1072" s="19">
        <f t="shared" si="752"/>
        <v>0.32967187786407531</v>
      </c>
      <c r="BM1072" s="19">
        <f t="shared" si="753"/>
        <v>0.23434103126800987</v>
      </c>
      <c r="BN1072" s="19">
        <f t="shared" si="754"/>
        <v>0.28557628037437066</v>
      </c>
      <c r="BO1072" s="19">
        <f t="shared" si="755"/>
        <v>0.54043022405591856</v>
      </c>
      <c r="BP1072" s="19">
        <f t="shared" si="756"/>
        <v>0.30404232928114522</v>
      </c>
      <c r="BQ1072" s="19">
        <f t="shared" si="757"/>
        <v>0.32700601510717175</v>
      </c>
      <c r="BR1072" s="19">
        <f t="shared" si="758"/>
        <v>0.33501112482074968</v>
      </c>
      <c r="BS1072" s="19">
        <f t="shared" si="759"/>
        <v>0.25551359800046008</v>
      </c>
      <c r="BT1072" s="19">
        <f>IF(AND('[1]Ponderación por derecho'!$B$13&lt;&gt;1,'[1]Ponderación por derecho'!$B$13&lt;&gt;0),"Error ponderación",IFERROR(IF(SUM($BI$1126:$BS$1126)=0,0,SUMPRODUCT($BI$1126:$BS$1126,BI1072:BS1072)),""))</f>
        <v>0.3011907104349365</v>
      </c>
      <c r="BU1072" s="34">
        <f t="shared" si="760"/>
        <v>0.30947174241690123</v>
      </c>
      <c r="BV1072" s="16">
        <f t="shared" si="761"/>
        <v>0</v>
      </c>
      <c r="BW1072" s="34">
        <f t="shared" si="743"/>
        <v>0.60699684207159632</v>
      </c>
      <c r="BX1072" s="34">
        <f t="shared" si="744"/>
        <v>-2.1828777521316733E-2</v>
      </c>
      <c r="BY1072" s="34">
        <f t="shared" si="762"/>
        <v>0.73585719375712888</v>
      </c>
      <c r="BZ1072" s="34">
        <f t="shared" si="763"/>
        <v>-0.44034175276913617</v>
      </c>
      <c r="CA1072" s="19">
        <f t="shared" si="745"/>
        <v>-0.33562405954691216</v>
      </c>
      <c r="CB1072" s="16"/>
      <c r="CC1072" s="5">
        <f t="shared" si="746"/>
        <v>85400</v>
      </c>
      <c r="CD1072" s="6">
        <f t="shared" si="747"/>
        <v>1.1158341101274157E-4</v>
      </c>
      <c r="CE1072" s="19">
        <f t="shared" si="764"/>
        <v>0.89233132295392659</v>
      </c>
      <c r="CF1072" s="4">
        <f t="shared" si="748"/>
        <v>9.9569372768711428E-5</v>
      </c>
      <c r="CG1072" s="3">
        <f>IF('Ponderación por derecho'!$D$20="Error ponderación","",CF1072/$CF$1127)</f>
        <v>6.6892362831520521E-5</v>
      </c>
      <c r="CH1072" s="39"/>
    </row>
    <row r="1073" spans="1:86" ht="18.95" customHeight="1">
      <c r="A1073" s="7">
        <v>85410</v>
      </c>
      <c r="B1073" s="7" t="s">
        <v>57</v>
      </c>
      <c r="C1073" s="7" t="s">
        <v>59</v>
      </c>
      <c r="D1073" s="5">
        <v>0</v>
      </c>
      <c r="E1073" s="5">
        <v>3402</v>
      </c>
      <c r="F1073" s="5">
        <v>54.008519999999997</v>
      </c>
      <c r="G1073" s="5">
        <v>45.040280000000003</v>
      </c>
      <c r="H1073" s="5">
        <v>68.303120000000007</v>
      </c>
      <c r="I1073" s="5">
        <v>8.9249749999999999</v>
      </c>
      <c r="J1073" s="5">
        <v>14.879149999999999</v>
      </c>
      <c r="K1073" s="85">
        <v>1.14752E-2</v>
      </c>
      <c r="L1073" s="85">
        <v>1.13265E-2</v>
      </c>
      <c r="M1073" s="85">
        <v>5.1161600000000002E-2</v>
      </c>
      <c r="N1073" s="85">
        <v>4.035E-4</v>
      </c>
      <c r="O1073" s="85">
        <v>3.5534999999999998E-3</v>
      </c>
      <c r="P1073" s="85">
        <v>1.16235E-2</v>
      </c>
      <c r="Q1073" s="85">
        <v>2.1959000000000002E-3</v>
      </c>
      <c r="R1073" s="85">
        <v>4.0299999999999998E-4</v>
      </c>
      <c r="S1073" s="85">
        <v>5.0299999999999997E-4</v>
      </c>
      <c r="T1073" s="5">
        <v>0.97121400000000002</v>
      </c>
      <c r="U1073" s="5">
        <v>0.24280350000000001</v>
      </c>
      <c r="V1073" s="5">
        <v>0.78498129999999999</v>
      </c>
      <c r="W1073" s="5">
        <v>0.61652059999999997</v>
      </c>
      <c r="X1073" s="5">
        <v>0.7249061</v>
      </c>
      <c r="Y1073" s="5">
        <v>0.86533159999999998</v>
      </c>
      <c r="Z1073" s="5">
        <v>8.1600000000000006E-2</v>
      </c>
      <c r="AA1073" s="5">
        <v>3.6743100000000001E-3</v>
      </c>
      <c r="AB1073" s="5">
        <v>6.1728399999999998E-3</v>
      </c>
      <c r="AC1073" s="5">
        <v>0.4829</v>
      </c>
      <c r="AD1073" s="40">
        <v>1292296.0023515578</v>
      </c>
      <c r="AE1073" s="19">
        <v>0.84811320000000001</v>
      </c>
      <c r="AF1073" s="5">
        <v>1</v>
      </c>
      <c r="AG1073" s="5">
        <v>0</v>
      </c>
      <c r="AH1073" s="32">
        <v>1</v>
      </c>
      <c r="AI1073" s="32">
        <v>0</v>
      </c>
      <c r="AJ1073" s="32">
        <v>0</v>
      </c>
      <c r="AK1073" s="16"/>
      <c r="AL1073" s="34">
        <f t="shared" si="720"/>
        <v>-0.94298322131112189</v>
      </c>
      <c r="AM1073" s="34">
        <f t="shared" si="721"/>
        <v>-1.1229014220817404</v>
      </c>
      <c r="AN1073" s="34">
        <f t="shared" si="722"/>
        <v>-0.73392563094561258</v>
      </c>
      <c r="AO1073" s="34">
        <f t="shared" si="723"/>
        <v>-0.96178033335047075</v>
      </c>
      <c r="AP1073" s="34">
        <f t="shared" si="724"/>
        <v>-0.75293576432927056</v>
      </c>
      <c r="AQ1073" s="34">
        <f t="shared" si="725"/>
        <v>-6.82921595320823E-2</v>
      </c>
      <c r="AR1073" s="34">
        <f t="shared" si="726"/>
        <v>-0.2127169364964685</v>
      </c>
      <c r="AS1073" s="34">
        <f t="shared" si="727"/>
        <v>-0.16388178127261252</v>
      </c>
      <c r="AT1073" s="34">
        <f t="shared" si="728"/>
        <v>-0.14149009060548498</v>
      </c>
      <c r="AU1073" s="34">
        <f t="shared" si="729"/>
        <v>-0.33965438893935279</v>
      </c>
      <c r="AV1073" s="34">
        <f t="shared" si="730"/>
        <v>-0.36737257692976594</v>
      </c>
      <c r="AW1073" s="34">
        <f t="shared" si="731"/>
        <v>-0.35013272621524916</v>
      </c>
      <c r="AX1073" s="34">
        <f t="shared" si="732"/>
        <v>-0.18913784062417899</v>
      </c>
      <c r="AY1073" s="34">
        <f t="shared" si="733"/>
        <v>-0.19058477555579462</v>
      </c>
      <c r="AZ1073" s="34">
        <f t="shared" si="734"/>
        <v>0.50766914709106359</v>
      </c>
      <c r="BA1073" s="34">
        <f t="shared" si="735"/>
        <v>0.35413326647674431</v>
      </c>
      <c r="BB1073" s="34">
        <f t="shared" si="736"/>
        <v>-0.37803447536020773</v>
      </c>
      <c r="BC1073" s="34">
        <f t="shared" si="737"/>
        <v>-0.17650464928975571</v>
      </c>
      <c r="BD1073" s="34">
        <f t="shared" si="738"/>
        <v>-0.98453094351131876</v>
      </c>
      <c r="BE1073" s="34">
        <f t="shared" si="739"/>
        <v>5.4193491427936363E-2</v>
      </c>
      <c r="BF1073" s="34">
        <f t="shared" si="740"/>
        <v>-0.19978112487533572</v>
      </c>
      <c r="BG1073" s="34">
        <f t="shared" si="741"/>
        <v>2.9079715811819628E-2</v>
      </c>
      <c r="BH1073" s="34">
        <f t="shared" si="742"/>
        <v>3.8806663568432417E-2</v>
      </c>
      <c r="BI1073" s="19">
        <f t="shared" si="749"/>
        <v>-0.14936150800031686</v>
      </c>
      <c r="BJ1073" s="19">
        <f t="shared" si="750"/>
        <v>-0.57121761131280557</v>
      </c>
      <c r="BK1073" s="19">
        <f t="shared" si="751"/>
        <v>-0.42778988395783002</v>
      </c>
      <c r="BL1073" s="19">
        <f t="shared" si="752"/>
        <v>-0.54223665595830339</v>
      </c>
      <c r="BM1073" s="19">
        <f t="shared" si="753"/>
        <v>-0.69237369892664724</v>
      </c>
      <c r="BN1073" s="19">
        <f t="shared" si="754"/>
        <v>-0.41872076893765048</v>
      </c>
      <c r="BO1073" s="19">
        <f t="shared" si="755"/>
        <v>-0.26808130415821879</v>
      </c>
      <c r="BP1073" s="19">
        <f t="shared" si="756"/>
        <v>-0.56606053096765041</v>
      </c>
      <c r="BQ1073" s="19">
        <f t="shared" si="757"/>
        <v>-0.44444970724741745</v>
      </c>
      <c r="BR1073" s="19">
        <f t="shared" si="758"/>
        <v>-0.36816276035169898</v>
      </c>
      <c r="BS1073" s="19">
        <f t="shared" si="759"/>
        <v>-0.36492044443282806</v>
      </c>
      <c r="BT1073" s="19">
        <f>IF(AND('[1]Ponderación por derecho'!$B$13&lt;&gt;1,'[1]Ponderación por derecho'!$B$13&lt;&gt;0),"Error ponderación",IFERROR(IF(SUM($BI$1126:$BS$1126)=0,0,SUMPRODUCT($BI$1126:$BS$1126,BI1073:BS1073)),""))</f>
        <v>-0.37390040502296562</v>
      </c>
      <c r="BU1073" s="34">
        <f t="shared" si="760"/>
        <v>-0.37259759552137811</v>
      </c>
      <c r="BV1073" s="16">
        <f t="shared" si="761"/>
        <v>0</v>
      </c>
      <c r="BW1073" s="34">
        <f t="shared" si="743"/>
        <v>-0.42653832145571824</v>
      </c>
      <c r="BX1073" s="34">
        <f t="shared" si="744"/>
        <v>2.3208035757247836E-2</v>
      </c>
      <c r="BY1073" s="34">
        <f t="shared" si="762"/>
        <v>0.73585719375712888</v>
      </c>
      <c r="BZ1073" s="34">
        <f t="shared" si="763"/>
        <v>-0.11084230268621949</v>
      </c>
      <c r="CA1073" s="19">
        <f t="shared" si="745"/>
        <v>-8.5177082096744725E-2</v>
      </c>
      <c r="CB1073" s="16"/>
      <c r="CC1073" s="5">
        <f t="shared" si="746"/>
        <v>85410</v>
      </c>
      <c r="CD1073" s="6">
        <f t="shared" si="747"/>
        <v>4.9751869497424218E-4</v>
      </c>
      <c r="CE1073" s="19">
        <f t="shared" si="764"/>
        <v>1.0371691879856548</v>
      </c>
      <c r="CF1073" s="4">
        <f t="shared" si="748"/>
        <v>5.1601106087411741E-4</v>
      </c>
      <c r="CG1073" s="3">
        <f>IF('Ponderación por derecho'!$D$20="Error ponderación","",CF1073/$CF$1127)</f>
        <v>3.4666482422510483E-4</v>
      </c>
      <c r="CH1073" s="39"/>
    </row>
    <row r="1074" spans="1:86" ht="18.95" customHeight="1">
      <c r="A1074" s="7">
        <v>85430</v>
      </c>
      <c r="B1074" s="7" t="s">
        <v>57</v>
      </c>
      <c r="C1074" s="7" t="s">
        <v>58</v>
      </c>
      <c r="D1074" s="5">
        <v>0</v>
      </c>
      <c r="E1074" s="5">
        <v>1016</v>
      </c>
      <c r="F1074" s="5">
        <v>79.392719999999997</v>
      </c>
      <c r="G1074" s="5">
        <v>54.094650000000001</v>
      </c>
      <c r="H1074" s="5">
        <v>78.148150000000001</v>
      </c>
      <c r="I1074" s="5">
        <v>7.5308650000000004</v>
      </c>
      <c r="J1074" s="5">
        <v>36.617280000000001</v>
      </c>
      <c r="K1074" s="85">
        <v>5.3793000000000001E-3</v>
      </c>
      <c r="L1074" s="85">
        <v>6.5414000000000002E-3</v>
      </c>
      <c r="M1074" s="85">
        <v>2.6671199999999999E-2</v>
      </c>
      <c r="N1074" s="85">
        <v>0</v>
      </c>
      <c r="O1074" s="85">
        <v>3.4278999999999998E-3</v>
      </c>
      <c r="P1074" s="85">
        <v>1.90584E-2</v>
      </c>
      <c r="Q1074" s="85">
        <v>1.8287500000000002E-2</v>
      </c>
      <c r="R1074" s="85">
        <v>0</v>
      </c>
      <c r="S1074" s="85">
        <v>2.1841999999999999E-3</v>
      </c>
      <c r="T1074" s="5">
        <v>0.94569669999999995</v>
      </c>
      <c r="U1074" s="5">
        <v>0.3002049</v>
      </c>
      <c r="V1074" s="5">
        <v>0.80942619999999998</v>
      </c>
      <c r="W1074" s="5">
        <v>0.58401639999999999</v>
      </c>
      <c r="X1074" s="5">
        <v>0.85245899999999997</v>
      </c>
      <c r="Y1074" s="5">
        <v>0.82581970000000005</v>
      </c>
      <c r="Z1074" s="5">
        <v>0.1521035</v>
      </c>
      <c r="AA1074" s="5">
        <v>0</v>
      </c>
      <c r="AB1074" s="5">
        <v>6.88976E-3</v>
      </c>
      <c r="AC1074" s="5">
        <v>0.36509999999999998</v>
      </c>
      <c r="AD1074" s="40">
        <v>430543.30708661419</v>
      </c>
      <c r="AE1074" s="19">
        <v>0.75377360000000004</v>
      </c>
      <c r="AF1074" s="5">
        <v>0</v>
      </c>
      <c r="AG1074" s="5">
        <v>0</v>
      </c>
      <c r="AH1074" s="32">
        <v>0</v>
      </c>
      <c r="AI1074" s="32">
        <v>0</v>
      </c>
      <c r="AJ1074" s="32">
        <v>1</v>
      </c>
      <c r="AK1074" s="16"/>
      <c r="AL1074" s="34">
        <f t="shared" si="720"/>
        <v>0.60654191314003403</v>
      </c>
      <c r="AM1074" s="34">
        <f t="shared" si="721"/>
        <v>-0.2133816309037917</v>
      </c>
      <c r="AN1074" s="34">
        <f t="shared" si="722"/>
        <v>0.44987738180975145</v>
      </c>
      <c r="AO1074" s="34">
        <f t="shared" si="723"/>
        <v>-1.086212291288841</v>
      </c>
      <c r="AP1074" s="34">
        <f t="shared" si="724"/>
        <v>0.88894213767070351</v>
      </c>
      <c r="AQ1074" s="34">
        <f t="shared" si="725"/>
        <v>-0.2407331576503948</v>
      </c>
      <c r="AR1074" s="34">
        <f t="shared" si="726"/>
        <v>-0.38018386995926789</v>
      </c>
      <c r="AS1074" s="34">
        <f t="shared" si="727"/>
        <v>-0.5449313698587126</v>
      </c>
      <c r="AT1074" s="34">
        <f t="shared" si="728"/>
        <v>-0.15074875333706975</v>
      </c>
      <c r="AU1074" s="34">
        <f t="shared" si="729"/>
        <v>-0.342845175831541</v>
      </c>
      <c r="AV1074" s="34">
        <f t="shared" si="730"/>
        <v>-0.18736076525105638</v>
      </c>
      <c r="AW1074" s="34">
        <f t="shared" si="731"/>
        <v>0.10067446949735789</v>
      </c>
      <c r="AX1074" s="34">
        <f t="shared" si="732"/>
        <v>-0.20200785050292994</v>
      </c>
      <c r="AY1074" s="34">
        <f t="shared" si="733"/>
        <v>-0.12531059083649518</v>
      </c>
      <c r="AZ1074" s="34">
        <f t="shared" si="734"/>
        <v>6.4373400504643241E-2</v>
      </c>
      <c r="BA1074" s="34">
        <f t="shared" si="735"/>
        <v>0.89976005887180521</v>
      </c>
      <c r="BB1074" s="34">
        <f t="shared" si="736"/>
        <v>0.22157525428330821</v>
      </c>
      <c r="BC1074" s="34">
        <f t="shared" si="737"/>
        <v>-0.53948739352848973</v>
      </c>
      <c r="BD1074" s="34">
        <f t="shared" si="738"/>
        <v>0.54410860364072955</v>
      </c>
      <c r="BE1074" s="34">
        <f t="shared" si="739"/>
        <v>-0.54994743008325586</v>
      </c>
      <c r="BF1074" s="34">
        <f t="shared" si="740"/>
        <v>0.50558100687704188</v>
      </c>
      <c r="BG1074" s="34">
        <f t="shared" si="741"/>
        <v>-0.258133953880894</v>
      </c>
      <c r="BH1074" s="34">
        <f t="shared" si="742"/>
        <v>5.667739891747655E-2</v>
      </c>
      <c r="BI1074" s="19">
        <f t="shared" si="749"/>
        <v>0.36963476101038734</v>
      </c>
      <c r="BJ1074" s="19">
        <f t="shared" si="750"/>
        <v>-0.12399674885991713</v>
      </c>
      <c r="BK1074" s="19">
        <f t="shared" si="751"/>
        <v>-0.15929228341572277</v>
      </c>
      <c r="BL1074" s="19">
        <f t="shared" si="752"/>
        <v>0.22789657990148215</v>
      </c>
      <c r="BM1074" s="19">
        <f t="shared" si="753"/>
        <v>0.36340185515996404</v>
      </c>
      <c r="BN1074" s="19">
        <f t="shared" si="754"/>
        <v>-4.358876073142607E-2</v>
      </c>
      <c r="BO1074" s="19">
        <f t="shared" si="755"/>
        <v>-0.30705480709561328</v>
      </c>
      <c r="BP1074" s="19">
        <f t="shared" si="756"/>
        <v>0.20226703131855206</v>
      </c>
      <c r="BQ1074" s="19">
        <f t="shared" si="757"/>
        <v>0.32893744306019357</v>
      </c>
      <c r="BR1074" s="19">
        <f t="shared" si="758"/>
        <v>7.4365789474214947E-2</v>
      </c>
      <c r="BS1074" s="19">
        <f t="shared" si="759"/>
        <v>0.1793029070736718</v>
      </c>
      <c r="BT1074" s="19">
        <f>IF(AND('[1]Ponderación por derecho'!$B$13&lt;&gt;1,'[1]Ponderación por derecho'!$B$13&lt;&gt;0),"Error ponderación",IFERROR(IF(SUM($BI$1126:$BS$1126)=0,0,SUMPRODUCT($BI$1126:$BS$1126,BI1074:BS1074)),""))</f>
        <v>-0.19140338153921788</v>
      </c>
      <c r="BU1074" s="34">
        <f t="shared" si="760"/>
        <v>-0.1882141528525513</v>
      </c>
      <c r="BV1074" s="16">
        <f t="shared" si="761"/>
        <v>0</v>
      </c>
      <c r="BW1074" s="34">
        <f t="shared" si="743"/>
        <v>-2.1317265884517633</v>
      </c>
      <c r="BX1074" s="34">
        <f t="shared" si="744"/>
        <v>-2.5310148343033256E-2</v>
      </c>
      <c r="BY1074" s="34">
        <f t="shared" si="762"/>
        <v>0.3461456464926651</v>
      </c>
      <c r="BZ1074" s="34">
        <f t="shared" si="763"/>
        <v>0.60363036343404375</v>
      </c>
      <c r="CA1074" s="19">
        <f t="shared" si="745"/>
        <v>0.45788154715302776</v>
      </c>
      <c r="CB1074" s="16"/>
      <c r="CC1074" s="5">
        <f t="shared" si="746"/>
        <v>85430</v>
      </c>
      <c r="CD1074" s="6">
        <f t="shared" si="747"/>
        <v>1.4858289068013817E-4</v>
      </c>
      <c r="CE1074" s="19">
        <f t="shared" si="764"/>
        <v>1.5247635350896114</v>
      </c>
      <c r="CF1074" s="4">
        <f t="shared" si="748"/>
        <v>2.2655377364728076E-4</v>
      </c>
      <c r="CG1074" s="3">
        <f>IF('Ponderación por derecho'!$D$20="Error ponderación","",CF1074/$CF$1127)</f>
        <v>1.5220259811083475E-4</v>
      </c>
      <c r="CH1074" s="39"/>
    </row>
    <row r="1075" spans="1:86" ht="18.95" customHeight="1">
      <c r="A1075" s="7">
        <v>85440</v>
      </c>
      <c r="B1075" s="7" t="s">
        <v>57</v>
      </c>
      <c r="C1075" s="7" t="s">
        <v>56</v>
      </c>
      <c r="D1075" s="5">
        <v>0</v>
      </c>
      <c r="E1075" s="5">
        <v>4300</v>
      </c>
      <c r="F1075" s="5">
        <v>53.923830000000002</v>
      </c>
      <c r="G1075" s="5">
        <v>49.081499999999998</v>
      </c>
      <c r="H1075" s="5">
        <v>64.243380000000002</v>
      </c>
      <c r="I1075" s="5">
        <v>8.8145399999999992</v>
      </c>
      <c r="J1075" s="5">
        <v>11.240970000000001</v>
      </c>
      <c r="K1075" s="85">
        <v>2.3605000000000002E-3</v>
      </c>
      <c r="L1075" s="85">
        <v>1.1299000000000001E-3</v>
      </c>
      <c r="M1075" s="85">
        <v>1.02983E-2</v>
      </c>
      <c r="N1075" s="85">
        <v>0</v>
      </c>
      <c r="O1075" s="85">
        <v>1.205E-4</v>
      </c>
      <c r="P1075" s="85">
        <v>9.3039999999999998E-3</v>
      </c>
      <c r="Q1075" s="85">
        <v>1.037E-4</v>
      </c>
      <c r="R1075" s="85">
        <v>0</v>
      </c>
      <c r="S1075" s="85">
        <v>0</v>
      </c>
      <c r="T1075" s="5">
        <v>0.97565659999999998</v>
      </c>
      <c r="U1075" s="5">
        <v>0.25774069999999999</v>
      </c>
      <c r="V1075" s="5">
        <v>0.77984200000000004</v>
      </c>
      <c r="W1075" s="5">
        <v>0.56181930000000002</v>
      </c>
      <c r="X1075" s="5">
        <v>0.72773860000000001</v>
      </c>
      <c r="Y1075" s="5">
        <v>0.8575699</v>
      </c>
      <c r="Z1075" s="5">
        <v>0.1019108</v>
      </c>
      <c r="AA1075" s="5">
        <v>0</v>
      </c>
      <c r="AB1075" s="5">
        <v>3.0232599999999998E-3</v>
      </c>
      <c r="AC1075" s="5">
        <v>0.4798</v>
      </c>
      <c r="AD1075" s="40">
        <v>510547.20930232556</v>
      </c>
      <c r="AE1075" s="19">
        <v>0.84811320000000001</v>
      </c>
      <c r="AF1075" s="5">
        <v>1</v>
      </c>
      <c r="AG1075" s="5">
        <v>0</v>
      </c>
      <c r="AH1075" s="32">
        <v>1</v>
      </c>
      <c r="AI1075" s="32">
        <v>0</v>
      </c>
      <c r="AJ1075" s="32">
        <v>0</v>
      </c>
      <c r="AK1075" s="16"/>
      <c r="AL1075" s="34">
        <f t="shared" si="720"/>
        <v>-0.94815294435288255</v>
      </c>
      <c r="AM1075" s="34">
        <f t="shared" si="721"/>
        <v>-0.71695715754382705</v>
      </c>
      <c r="AN1075" s="34">
        <f t="shared" si="722"/>
        <v>-1.2220838633739008</v>
      </c>
      <c r="AO1075" s="34">
        <f t="shared" si="723"/>
        <v>-0.97163726234095504</v>
      </c>
      <c r="AP1075" s="34">
        <f t="shared" si="724"/>
        <v>-1.0277269881143092</v>
      </c>
      <c r="AQ1075" s="34">
        <f t="shared" si="725"/>
        <v>-0.32612906065398112</v>
      </c>
      <c r="AR1075" s="34">
        <f t="shared" si="726"/>
        <v>-0.56957328928884077</v>
      </c>
      <c r="AS1075" s="34">
        <f t="shared" si="727"/>
        <v>-0.79967963076753235</v>
      </c>
      <c r="AT1075" s="34">
        <f t="shared" si="728"/>
        <v>-0.15074875333706975</v>
      </c>
      <c r="AU1075" s="34">
        <f t="shared" si="729"/>
        <v>-0.42686753703554819</v>
      </c>
      <c r="AV1075" s="34">
        <f t="shared" si="730"/>
        <v>-0.42353169099838384</v>
      </c>
      <c r="AW1075" s="34">
        <f t="shared" si="731"/>
        <v>-0.40874584205642822</v>
      </c>
      <c r="AX1075" s="34">
        <f t="shared" si="732"/>
        <v>-0.20200785050292994</v>
      </c>
      <c r="AY1075" s="34">
        <f t="shared" si="733"/>
        <v>-0.21011422768154267</v>
      </c>
      <c r="AZ1075" s="34">
        <f t="shared" si="734"/>
        <v>0.5848475979375406</v>
      </c>
      <c r="BA1075" s="34">
        <f t="shared" si="735"/>
        <v>0.49611824460207743</v>
      </c>
      <c r="BB1075" s="34">
        <f t="shared" si="736"/>
        <v>-0.50409652853108988</v>
      </c>
      <c r="BC1075" s="34">
        <f t="shared" si="737"/>
        <v>-0.78736810654839473</v>
      </c>
      <c r="BD1075" s="34">
        <f t="shared" si="738"/>
        <v>-0.95058525103934666</v>
      </c>
      <c r="BE1075" s="34">
        <f t="shared" si="739"/>
        <v>-6.4483681537509954E-2</v>
      </c>
      <c r="BF1075" s="34">
        <f t="shared" si="740"/>
        <v>3.4211159438602657E-3</v>
      </c>
      <c r="BG1075" s="34">
        <f t="shared" si="741"/>
        <v>-0.258133953880894</v>
      </c>
      <c r="BH1075" s="34">
        <f t="shared" si="742"/>
        <v>-3.9703226852594177E-2</v>
      </c>
      <c r="BI1075" s="19">
        <f t="shared" si="749"/>
        <v>-0.3506982264752681</v>
      </c>
      <c r="BJ1075" s="19">
        <f t="shared" si="750"/>
        <v>-0.5968756584545859</v>
      </c>
      <c r="BK1075" s="19">
        <f t="shared" si="751"/>
        <v>-0.84506689388960321</v>
      </c>
      <c r="BL1075" s="19">
        <f t="shared" si="752"/>
        <v>-0.54945084884497619</v>
      </c>
      <c r="BM1075" s="19">
        <f t="shared" si="753"/>
        <v>-0.80172659206306796</v>
      </c>
      <c r="BN1075" s="19">
        <f t="shared" si="754"/>
        <v>-0.47872277229625881</v>
      </c>
      <c r="BO1075" s="19">
        <f t="shared" si="755"/>
        <v>-0.26517850215328093</v>
      </c>
      <c r="BP1075" s="19">
        <f t="shared" si="756"/>
        <v>-0.57508039742790629</v>
      </c>
      <c r="BQ1075" s="19">
        <f t="shared" si="757"/>
        <v>-0.38494868536352173</v>
      </c>
      <c r="BR1075" s="19">
        <f t="shared" si="758"/>
        <v>-0.47213370863843979</v>
      </c>
      <c r="BS1075" s="19">
        <f t="shared" si="759"/>
        <v>-0.39932346629567311</v>
      </c>
      <c r="BT1075" s="19">
        <f>IF(AND('[1]Ponderación por derecho'!$B$13&lt;&gt;1,'[1]Ponderación por derecho'!$B$13&lt;&gt;0),"Error ponderación",IFERROR(IF(SUM($BI$1126:$BS$1126)=0,0,SUMPRODUCT($BI$1126:$BS$1126,BI1075:BS1075)),""))</f>
        <v>-0.39558121445643524</v>
      </c>
      <c r="BU1075" s="34">
        <f t="shared" si="760"/>
        <v>-0.39450251323936986</v>
      </c>
      <c r="BV1075" s="16">
        <f t="shared" si="761"/>
        <v>0</v>
      </c>
      <c r="BW1075" s="34">
        <f t="shared" si="743"/>
        <v>-0.47141169690298246</v>
      </c>
      <c r="BX1075" s="34">
        <f t="shared" si="744"/>
        <v>-2.0805788707407898E-2</v>
      </c>
      <c r="BY1075" s="34">
        <f t="shared" si="762"/>
        <v>0.73585719375712888</v>
      </c>
      <c r="BZ1075" s="34">
        <f t="shared" si="763"/>
        <v>-8.121323604891284E-2</v>
      </c>
      <c r="CA1075" s="19">
        <f t="shared" si="745"/>
        <v>-6.2656528019596133E-2</v>
      </c>
      <c r="CB1075" s="16"/>
      <c r="CC1075" s="5">
        <f t="shared" si="746"/>
        <v>85440</v>
      </c>
      <c r="CD1075" s="6">
        <f t="shared" si="747"/>
        <v>6.2884491134310454E-4</v>
      </c>
      <c r="CE1075" s="19">
        <f t="shared" si="764"/>
        <v>1.0284977844227405</v>
      </c>
      <c r="CF1075" s="4">
        <f t="shared" si="748"/>
        <v>6.4676559806189774E-4</v>
      </c>
      <c r="CG1075" s="3">
        <f>IF('Ponderación por derecho'!$D$20="Error ponderación","",CF1075/$CF$1127)</f>
        <v>4.3450789986393249E-4</v>
      </c>
      <c r="CH1075" s="39"/>
    </row>
    <row r="1076" spans="1:86" ht="18.95" customHeight="1">
      <c r="A1076" s="7">
        <v>86001</v>
      </c>
      <c r="B1076" s="7" t="s">
        <v>43</v>
      </c>
      <c r="C1076" s="7" t="s">
        <v>55</v>
      </c>
      <c r="D1076" s="5">
        <v>1</v>
      </c>
      <c r="E1076" s="5">
        <v>28396</v>
      </c>
      <c r="F1076" s="5">
        <v>52.582540000000002</v>
      </c>
      <c r="G1076" s="5">
        <v>38.412260000000003</v>
      </c>
      <c r="H1076" s="5">
        <v>69.476879999999994</v>
      </c>
      <c r="I1076" s="5">
        <v>17.59216</v>
      </c>
      <c r="J1076" s="5">
        <v>15.85638</v>
      </c>
      <c r="K1076" s="85">
        <v>2.6059999999999999E-4</v>
      </c>
      <c r="L1076" s="85">
        <v>6.4783999999999996E-3</v>
      </c>
      <c r="M1076" s="85">
        <v>2.3414999999999998E-3</v>
      </c>
      <c r="N1076" s="85">
        <v>8.8630000000000002E-4</v>
      </c>
      <c r="O1076" s="85">
        <v>5.7930999999999998E-3</v>
      </c>
      <c r="P1076" s="85">
        <v>6.9029E-3</v>
      </c>
      <c r="Q1076" s="85">
        <v>1.5832599999999999E-2</v>
      </c>
      <c r="R1076" s="85">
        <v>6.826E-4</v>
      </c>
      <c r="S1076" s="85">
        <v>1.994E-4</v>
      </c>
      <c r="T1076" s="5">
        <v>0.8825885</v>
      </c>
      <c r="U1076" s="5">
        <v>0.33934730000000002</v>
      </c>
      <c r="V1076" s="5">
        <v>0.80098340000000001</v>
      </c>
      <c r="W1076" s="5">
        <v>0.58721599999999996</v>
      </c>
      <c r="X1076" s="5">
        <v>0.79650259999999995</v>
      </c>
      <c r="Y1076" s="5">
        <v>0.84095319999999996</v>
      </c>
      <c r="Z1076" s="5">
        <v>3.6300100000000002E-2</v>
      </c>
      <c r="AA1076" s="5">
        <v>2.6412000000000001E-4</v>
      </c>
      <c r="AB1076" s="5">
        <v>1.6551599999999999E-3</v>
      </c>
      <c r="AC1076" s="5">
        <v>0.46789999999999998</v>
      </c>
      <c r="AD1076" s="40">
        <v>89063.776588251872</v>
      </c>
      <c r="AE1076" s="19">
        <v>0.83113210000000004</v>
      </c>
      <c r="AF1076" s="5">
        <v>1</v>
      </c>
      <c r="AG1076" s="5">
        <v>0</v>
      </c>
      <c r="AH1076" s="32">
        <v>1</v>
      </c>
      <c r="AI1076" s="32">
        <v>0</v>
      </c>
      <c r="AJ1076" s="32">
        <v>1</v>
      </c>
      <c r="AK1076" s="16"/>
      <c r="AL1076" s="34">
        <f t="shared" si="720"/>
        <v>-1.0300291731719113</v>
      </c>
      <c r="AM1076" s="34">
        <f t="shared" si="721"/>
        <v>-1.7886921249493355</v>
      </c>
      <c r="AN1076" s="34">
        <f t="shared" si="722"/>
        <v>-0.59278836429922133</v>
      </c>
      <c r="AO1076" s="34">
        <f t="shared" si="723"/>
        <v>-0.18818657147796874</v>
      </c>
      <c r="AP1076" s="34">
        <f t="shared" si="724"/>
        <v>-0.67912571985113768</v>
      </c>
      <c r="AQ1076" s="34">
        <f t="shared" si="725"/>
        <v>-0.38553109348730258</v>
      </c>
      <c r="AR1076" s="34">
        <f t="shared" si="726"/>
        <v>-0.38238871767575378</v>
      </c>
      <c r="AS1076" s="34">
        <f t="shared" si="727"/>
        <v>-0.92348060447404112</v>
      </c>
      <c r="AT1076" s="34">
        <f t="shared" si="728"/>
        <v>-0.13041181956010922</v>
      </c>
      <c r="AU1076" s="34">
        <f t="shared" si="729"/>
        <v>-0.28275879718979291</v>
      </c>
      <c r="AV1076" s="34">
        <f t="shared" si="730"/>
        <v>-0.48166648245781829</v>
      </c>
      <c r="AW1076" s="34">
        <f t="shared" si="731"/>
        <v>3.1900290127072753E-2</v>
      </c>
      <c r="AX1076" s="34">
        <f t="shared" si="732"/>
        <v>-0.18020867248001332</v>
      </c>
      <c r="AY1076" s="34">
        <f t="shared" si="733"/>
        <v>-0.20237233353865169</v>
      </c>
      <c r="AZ1076" s="34">
        <f t="shared" si="734"/>
        <v>-1.0319650300787266</v>
      </c>
      <c r="BA1076" s="34">
        <f t="shared" si="735"/>
        <v>1.271826631440496</v>
      </c>
      <c r="BB1076" s="34">
        <f t="shared" si="736"/>
        <v>1.4481544534679187E-2</v>
      </c>
      <c r="BC1076" s="34">
        <f t="shared" si="737"/>
        <v>-0.50375663908856372</v>
      </c>
      <c r="BD1076" s="34">
        <f t="shared" si="738"/>
        <v>-0.12649289547264944</v>
      </c>
      <c r="BE1076" s="34">
        <f t="shared" si="739"/>
        <v>-0.31855469433302397</v>
      </c>
      <c r="BF1076" s="34">
        <f t="shared" si="740"/>
        <v>-0.65299031352794923</v>
      </c>
      <c r="BG1076" s="34">
        <f t="shared" si="741"/>
        <v>-0.23748820694085912</v>
      </c>
      <c r="BH1076" s="34">
        <f t="shared" si="742"/>
        <v>-7.3805990105156899E-2</v>
      </c>
      <c r="BI1076" s="19">
        <f t="shared" si="749"/>
        <v>9.7835724551324013E-2</v>
      </c>
      <c r="BJ1076" s="19">
        <f t="shared" si="750"/>
        <v>-0.71886643269680339</v>
      </c>
      <c r="BK1076" s="19">
        <f t="shared" si="751"/>
        <v>-0.81908880557817199</v>
      </c>
      <c r="BL1076" s="19">
        <f t="shared" si="752"/>
        <v>-0.58022049636601025</v>
      </c>
      <c r="BM1076" s="19">
        <f t="shared" si="753"/>
        <v>-0.36279247083786004</v>
      </c>
      <c r="BN1076" s="19">
        <f t="shared" si="754"/>
        <v>-0.61008344998758457</v>
      </c>
      <c r="BO1076" s="19">
        <f t="shared" si="755"/>
        <v>-0.39608377047654092</v>
      </c>
      <c r="BP1076" s="19">
        <f t="shared" si="756"/>
        <v>-0.60511892282596236</v>
      </c>
      <c r="BQ1076" s="19">
        <f t="shared" si="757"/>
        <v>-0.62846394007950412</v>
      </c>
      <c r="BR1076" s="19">
        <f t="shared" si="758"/>
        <v>-0.48996323788380741</v>
      </c>
      <c r="BS1076" s="19">
        <f t="shared" si="759"/>
        <v>-0.43540249893857336</v>
      </c>
      <c r="BT1076" s="19">
        <f>IF(AND('[1]Ponderación por derecho'!$B$13&lt;&gt;1,'[1]Ponderación por derecho'!$B$13&lt;&gt;0),"Error ponderación",IFERROR(IF(SUM($BI$1126:$BS$1126)=0,0,SUMPRODUCT($BI$1126:$BS$1126,BI1076:BS1076)),""))</f>
        <v>-0.52484020677390653</v>
      </c>
      <c r="BU1076" s="34">
        <f t="shared" si="760"/>
        <v>-0.52509761854266956</v>
      </c>
      <c r="BV1076" s="16">
        <f t="shared" si="761"/>
        <v>0</v>
      </c>
      <c r="BW1076" s="34">
        <f t="shared" si="743"/>
        <v>-0.64366755749086846</v>
      </c>
      <c r="BX1076" s="34">
        <f t="shared" si="744"/>
        <v>-4.4536043217784198E-2</v>
      </c>
      <c r="BY1076" s="34">
        <f t="shared" si="762"/>
        <v>0.66570923091594048</v>
      </c>
      <c r="BZ1076" s="34">
        <f t="shared" si="763"/>
        <v>7.4981232642373774E-3</v>
      </c>
      <c r="CA1076" s="19">
        <f t="shared" si="745"/>
        <v>4.7714807369687836E-3</v>
      </c>
      <c r="CB1076" s="16"/>
      <c r="CC1076" s="5">
        <f t="shared" si="746"/>
        <v>86001</v>
      </c>
      <c r="CD1076" s="6">
        <f t="shared" si="747"/>
        <v>4.152716302906697E-3</v>
      </c>
      <c r="CE1076" s="19">
        <f t="shared" si="764"/>
        <v>1.1637004272328615</v>
      </c>
      <c r="CF1076" s="4">
        <f t="shared" si="748"/>
        <v>4.832517735869392E-3</v>
      </c>
      <c r="CG1076" s="3">
        <f>IF('Ponderación por derecho'!$D$20="Error ponderación","",CF1076/$CF$1127)</f>
        <v>3.2465658945992062E-3</v>
      </c>
      <c r="CH1076" s="39"/>
    </row>
    <row r="1077" spans="1:86" ht="18.95" customHeight="1">
      <c r="A1077" s="7">
        <v>86219</v>
      </c>
      <c r="B1077" s="7" t="s">
        <v>43</v>
      </c>
      <c r="C1077" s="7" t="s">
        <v>54</v>
      </c>
      <c r="D1077" s="5">
        <v>0</v>
      </c>
      <c r="E1077" s="5">
        <v>1337</v>
      </c>
      <c r="F1077" s="5">
        <v>55.526440000000001</v>
      </c>
      <c r="G1077" s="5">
        <v>47.045029999999997</v>
      </c>
      <c r="H1077" s="5">
        <v>72.185739999999996</v>
      </c>
      <c r="I1077" s="5">
        <v>18.902439999999999</v>
      </c>
      <c r="J1077" s="5">
        <v>8.9868659999999991</v>
      </c>
      <c r="K1077" s="85">
        <v>3.6413000000000001E-3</v>
      </c>
      <c r="L1077" s="85">
        <v>2.8361000000000001E-2</v>
      </c>
      <c r="M1077" s="85">
        <v>3.2634999999999997E-2</v>
      </c>
      <c r="N1077" s="85">
        <v>0</v>
      </c>
      <c r="O1077" s="85">
        <v>1.07793E-2</v>
      </c>
      <c r="P1077" s="85">
        <v>5.9166000000000002E-3</v>
      </c>
      <c r="Q1077" s="85">
        <v>1.28983E-2</v>
      </c>
      <c r="R1077" s="85">
        <v>3.1473E-3</v>
      </c>
      <c r="S1077" s="85">
        <v>1.5996999999999999E-3</v>
      </c>
      <c r="T1077" s="5">
        <v>0.81343730000000003</v>
      </c>
      <c r="U1077" s="5">
        <v>0.2111577</v>
      </c>
      <c r="V1077" s="5">
        <v>0.76004799999999995</v>
      </c>
      <c r="W1077" s="5">
        <v>0.42891420000000002</v>
      </c>
      <c r="X1077" s="5">
        <v>0.74385120000000005</v>
      </c>
      <c r="Y1077" s="5">
        <v>0.92201560000000005</v>
      </c>
      <c r="Z1077" s="5">
        <v>0.15452150000000001</v>
      </c>
      <c r="AA1077" s="5">
        <v>0</v>
      </c>
      <c r="AB1077" s="5">
        <v>7.4794E-4</v>
      </c>
      <c r="AC1077" s="5">
        <v>0.4471</v>
      </c>
      <c r="AD1077" s="40">
        <v>17309.648466716528</v>
      </c>
      <c r="AE1077" s="19">
        <v>0.3056604</v>
      </c>
      <c r="AF1077" s="5">
        <v>1</v>
      </c>
      <c r="AG1077" s="5">
        <v>0</v>
      </c>
      <c r="AH1077" s="32">
        <v>1</v>
      </c>
      <c r="AI1077" s="32">
        <v>0</v>
      </c>
      <c r="AJ1077" s="32">
        <v>1</v>
      </c>
      <c r="AK1077" s="16"/>
      <c r="AL1077" s="34">
        <f t="shared" si="720"/>
        <v>-0.8503249853972028</v>
      </c>
      <c r="AM1077" s="34">
        <f t="shared" si="721"/>
        <v>-0.92152244139462591</v>
      </c>
      <c r="AN1077" s="34">
        <f t="shared" si="722"/>
        <v>-0.26706496588067924</v>
      </c>
      <c r="AO1077" s="34">
        <f t="shared" si="723"/>
        <v>-7.1236900471026918E-2</v>
      </c>
      <c r="AP1077" s="34">
        <f t="shared" si="724"/>
        <v>-1.1979791462534755</v>
      </c>
      <c r="AQ1077" s="34">
        <f t="shared" si="725"/>
        <v>-0.28989775266173473</v>
      </c>
      <c r="AR1077" s="34">
        <f t="shared" si="726"/>
        <v>0.38344938773334003</v>
      </c>
      <c r="AS1077" s="34">
        <f t="shared" si="727"/>
        <v>-0.45213976431491659</v>
      </c>
      <c r="AT1077" s="34">
        <f t="shared" si="728"/>
        <v>-0.15074875333706975</v>
      </c>
      <c r="AU1077" s="34">
        <f t="shared" si="729"/>
        <v>-0.15608760609242922</v>
      </c>
      <c r="AV1077" s="34">
        <f t="shared" si="730"/>
        <v>-0.50554651445000531</v>
      </c>
      <c r="AW1077" s="34">
        <f t="shared" si="731"/>
        <v>-5.0304310682014124E-2</v>
      </c>
      <c r="AX1077" s="34">
        <f t="shared" si="732"/>
        <v>-0.10149722496597502</v>
      </c>
      <c r="AY1077" s="34">
        <f t="shared" si="733"/>
        <v>-0.14800435776989423</v>
      </c>
      <c r="AZ1077" s="34">
        <f t="shared" si="734"/>
        <v>-2.233284638005379</v>
      </c>
      <c r="BA1077" s="34">
        <f t="shared" si="735"/>
        <v>5.3325335890110161E-2</v>
      </c>
      <c r="BB1077" s="34">
        <f t="shared" si="736"/>
        <v>-0.98962418413875497</v>
      </c>
      <c r="BC1077" s="34">
        <f t="shared" si="737"/>
        <v>-2.2715534709420235</v>
      </c>
      <c r="BD1077" s="34">
        <f t="shared" si="738"/>
        <v>-0.75748609321978988</v>
      </c>
      <c r="BE1077" s="34">
        <f t="shared" si="739"/>
        <v>0.92089754754623288</v>
      </c>
      <c r="BF1077" s="34">
        <f t="shared" si="740"/>
        <v>0.52977222624313358</v>
      </c>
      <c r="BG1077" s="34">
        <f t="shared" si="741"/>
        <v>-0.258133953880894</v>
      </c>
      <c r="BH1077" s="34">
        <f t="shared" si="742"/>
        <v>-9.6420352270195964E-2</v>
      </c>
      <c r="BI1077" s="19">
        <f t="shared" si="749"/>
        <v>-0.16787912755076795</v>
      </c>
      <c r="BJ1077" s="19">
        <f t="shared" si="750"/>
        <v>-0.50923241260001362</v>
      </c>
      <c r="BK1077" s="19">
        <f t="shared" si="751"/>
        <v>-1.1913394068847143</v>
      </c>
      <c r="BL1077" s="19">
        <f t="shared" si="752"/>
        <v>-0.50053686936713626</v>
      </c>
      <c r="BM1077" s="19">
        <f t="shared" si="753"/>
        <v>-0.70385094852189811</v>
      </c>
      <c r="BN1077" s="19">
        <f t="shared" si="754"/>
        <v>-0.14499131743365842</v>
      </c>
      <c r="BO1077" s="19">
        <f t="shared" si="755"/>
        <v>-0.78494194971947329</v>
      </c>
      <c r="BP1077" s="19">
        <f t="shared" si="756"/>
        <v>-0.47591110518158891</v>
      </c>
      <c r="BQ1077" s="19">
        <f t="shared" si="757"/>
        <v>-0.15618570564132114</v>
      </c>
      <c r="BR1077" s="19">
        <f t="shared" si="758"/>
        <v>-0.41882109901599701</v>
      </c>
      <c r="BS1077" s="19">
        <f t="shared" si="759"/>
        <v>-0.36491656514576426</v>
      </c>
      <c r="BT1077" s="19">
        <f>IF(AND('[1]Ponderación por derecho'!$B$13&lt;&gt;1,'[1]Ponderación por derecho'!$B$13&lt;&gt;0),"Error ponderación",IFERROR(IF(SUM($BI$1126:$BS$1126)=0,0,SUMPRODUCT($BI$1126:$BS$1126,BI1077:BS1077)),""))</f>
        <v>-0.53781485260983686</v>
      </c>
      <c r="BU1077" s="34">
        <f t="shared" si="760"/>
        <v>-0.53820637955679451</v>
      </c>
      <c r="BV1077" s="16">
        <f t="shared" si="761"/>
        <v>0</v>
      </c>
      <c r="BW1077" s="34">
        <f t="shared" si="743"/>
        <v>-0.94475343145960966</v>
      </c>
      <c r="BX1077" s="34">
        <f t="shared" si="744"/>
        <v>-4.8575926141603158E-2</v>
      </c>
      <c r="BY1077" s="34">
        <f t="shared" si="762"/>
        <v>-1.5049846161078779</v>
      </c>
      <c r="BZ1077" s="34">
        <f t="shared" si="763"/>
        <v>0.83277132456969694</v>
      </c>
      <c r="CA1077" s="19">
        <f t="shared" si="745"/>
        <v>0.63204772895396655</v>
      </c>
      <c r="CB1077" s="16"/>
      <c r="CC1077" s="5">
        <f t="shared" si="746"/>
        <v>86219</v>
      </c>
      <c r="CD1077" s="6">
        <f t="shared" si="747"/>
        <v>1.9552689452691411E-4</v>
      </c>
      <c r="CE1077" s="19">
        <f t="shared" si="764"/>
        <v>1.7771924007394015</v>
      </c>
      <c r="CF1077" s="4">
        <f t="shared" si="748"/>
        <v>3.4748891109340625E-4</v>
      </c>
      <c r="CG1077" s="3">
        <f>IF('Ponderación por derecho'!$D$20="Error ponderación","",CF1077/$CF$1127)</f>
        <v>2.3344883747318724E-4</v>
      </c>
      <c r="CH1077" s="39"/>
    </row>
    <row r="1078" spans="1:86" ht="18.95" customHeight="1">
      <c r="A1078" s="7">
        <v>86320</v>
      </c>
      <c r="B1078" s="7" t="s">
        <v>43</v>
      </c>
      <c r="C1078" s="7" t="s">
        <v>53</v>
      </c>
      <c r="D1078" s="5">
        <v>0</v>
      </c>
      <c r="E1078" s="5">
        <v>13676</v>
      </c>
      <c r="F1078" s="5">
        <v>76.319000000000003</v>
      </c>
      <c r="G1078" s="5">
        <v>52.478870000000001</v>
      </c>
      <c r="H1078" s="5">
        <v>76.210909999999998</v>
      </c>
      <c r="I1078" s="5">
        <v>21.107810000000001</v>
      </c>
      <c r="J1078" s="5">
        <v>32.255270000000003</v>
      </c>
      <c r="K1078" s="85">
        <v>7.6517E-3</v>
      </c>
      <c r="L1078" s="85">
        <v>7.9593000000000007E-3</v>
      </c>
      <c r="M1078" s="85">
        <v>4.0424300000000003E-2</v>
      </c>
      <c r="N1078" s="85">
        <v>5.1860000000000003E-4</v>
      </c>
      <c r="O1078" s="85">
        <v>3.8103999999999998E-3</v>
      </c>
      <c r="P1078" s="85">
        <v>3.9145300000000001E-2</v>
      </c>
      <c r="Q1078" s="85">
        <v>1.9058E-3</v>
      </c>
      <c r="R1078" s="85">
        <v>3.8089999999999999E-4</v>
      </c>
      <c r="S1078" s="85">
        <v>1.7220000000000001E-4</v>
      </c>
      <c r="T1078" s="5">
        <v>0.90264489999999997</v>
      </c>
      <c r="U1078" s="5">
        <v>0.2369994</v>
      </c>
      <c r="V1078" s="5">
        <v>0.76307530000000001</v>
      </c>
      <c r="W1078" s="5">
        <v>0.47183199999999997</v>
      </c>
      <c r="X1078" s="5">
        <v>0.81096829999999998</v>
      </c>
      <c r="Y1078" s="5">
        <v>0.89831139999999998</v>
      </c>
      <c r="Z1078" s="5">
        <v>0.1443769</v>
      </c>
      <c r="AA1078" s="5">
        <v>4.46037E-3</v>
      </c>
      <c r="AB1078" s="5">
        <v>2.1936199999999999E-3</v>
      </c>
      <c r="AC1078" s="5">
        <v>0.4592</v>
      </c>
      <c r="AD1078" s="40">
        <v>132866.7007897046</v>
      </c>
      <c r="AE1078" s="19">
        <v>0.4</v>
      </c>
      <c r="AF1078" s="5">
        <v>1</v>
      </c>
      <c r="AG1078" s="5">
        <v>1</v>
      </c>
      <c r="AH1078" s="32">
        <v>1</v>
      </c>
      <c r="AI1078" s="32">
        <v>0</v>
      </c>
      <c r="AJ1078" s="32">
        <v>1</v>
      </c>
      <c r="AK1078" s="16"/>
      <c r="AL1078" s="34">
        <f t="shared" si="720"/>
        <v>0.41891313633142091</v>
      </c>
      <c r="AM1078" s="34">
        <f t="shared" si="721"/>
        <v>-0.37568821746801506</v>
      </c>
      <c r="AN1078" s="34">
        <f t="shared" si="722"/>
        <v>0.21693644121026054</v>
      </c>
      <c r="AO1078" s="34">
        <f t="shared" si="723"/>
        <v>0.12560445858854796</v>
      </c>
      <c r="AP1078" s="34">
        <f t="shared" si="724"/>
        <v>0.55948013577344269</v>
      </c>
      <c r="AQ1078" s="34">
        <f t="shared" si="725"/>
        <v>-0.17645143975409511</v>
      </c>
      <c r="AR1078" s="34">
        <f t="shared" si="726"/>
        <v>-0.33056079730521604</v>
      </c>
      <c r="AS1078" s="34">
        <f t="shared" si="727"/>
        <v>-0.33094494673849023</v>
      </c>
      <c r="AT1078" s="34">
        <f t="shared" si="728"/>
        <v>-0.13884901977424483</v>
      </c>
      <c r="AU1078" s="34">
        <f t="shared" si="729"/>
        <v>-0.33312801033582451</v>
      </c>
      <c r="AV1078" s="34">
        <f t="shared" si="730"/>
        <v>0.29897788893515614</v>
      </c>
      <c r="AW1078" s="34">
        <f t="shared" si="731"/>
        <v>-0.35825989613472436</v>
      </c>
      <c r="AX1078" s="34">
        <f t="shared" si="732"/>
        <v>-0.18984361535946534</v>
      </c>
      <c r="AY1078" s="34">
        <f t="shared" si="733"/>
        <v>-0.20342839933948736</v>
      </c>
      <c r="AZ1078" s="34">
        <f t="shared" si="734"/>
        <v>-0.6835380095148017</v>
      </c>
      <c r="BA1078" s="34">
        <f t="shared" si="735"/>
        <v>0.29896261792566059</v>
      </c>
      <c r="BB1078" s="34">
        <f t="shared" si="736"/>
        <v>-0.91536744614637799</v>
      </c>
      <c r="BC1078" s="34">
        <f t="shared" si="737"/>
        <v>-1.7922793826491528</v>
      </c>
      <c r="BD1078" s="34">
        <f t="shared" si="738"/>
        <v>4.6869224065498483E-2</v>
      </c>
      <c r="BE1078" s="34">
        <f t="shared" si="739"/>
        <v>0.55845794753495359</v>
      </c>
      <c r="BF1078" s="34">
        <f t="shared" si="740"/>
        <v>0.42827915594484811</v>
      </c>
      <c r="BG1078" s="34">
        <f t="shared" si="741"/>
        <v>9.0524497879379093E-2</v>
      </c>
      <c r="BH1078" s="34">
        <f t="shared" si="742"/>
        <v>-6.0383744727644351E-2</v>
      </c>
      <c r="BI1078" s="19">
        <f t="shared" si="749"/>
        <v>0.11314920646060866</v>
      </c>
      <c r="BJ1078" s="19">
        <f t="shared" si="750"/>
        <v>-0.54053882030653633</v>
      </c>
      <c r="BK1078" s="19">
        <f t="shared" si="751"/>
        <v>-0.56810373101874068</v>
      </c>
      <c r="BL1078" s="19">
        <f t="shared" si="752"/>
        <v>0.14003205827858806</v>
      </c>
      <c r="BM1078" s="19">
        <f t="shared" si="753"/>
        <v>9.1073783167705535E-2</v>
      </c>
      <c r="BN1078" s="19">
        <f t="shared" si="754"/>
        <v>0.42544965760051023</v>
      </c>
      <c r="BO1078" s="19">
        <f t="shared" si="755"/>
        <v>-0.3053978156869927</v>
      </c>
      <c r="BP1078" s="19">
        <f t="shared" si="756"/>
        <v>0.11453476048597779</v>
      </c>
      <c r="BQ1078" s="19">
        <f t="shared" si="757"/>
        <v>0.21458796431226057</v>
      </c>
      <c r="BR1078" s="19">
        <f t="shared" si="758"/>
        <v>0.10200307829043755</v>
      </c>
      <c r="BS1078" s="19">
        <f t="shared" si="759"/>
        <v>5.1700330754763067E-2</v>
      </c>
      <c r="BT1078" s="19">
        <f>IF(AND('[1]Ponderación por derecho'!$B$13&lt;&gt;1,'[1]Ponderación por derecho'!$B$13&lt;&gt;0),"Error ponderación",IFERROR(IF(SUM($BI$1126:$BS$1126)=0,0,SUMPRODUCT($BI$1126:$BS$1126,BI1078:BS1078)),""))</f>
        <v>-0.13317177462465057</v>
      </c>
      <c r="BU1078" s="34">
        <f t="shared" si="760"/>
        <v>-0.12938062258403182</v>
      </c>
      <c r="BV1078" s="16">
        <f t="shared" si="761"/>
        <v>0</v>
      </c>
      <c r="BW1078" s="34">
        <f t="shared" si="743"/>
        <v>-0.76960251439125527</v>
      </c>
      <c r="BX1078" s="34">
        <f t="shared" si="744"/>
        <v>-4.2069861966232282E-2</v>
      </c>
      <c r="BY1078" s="34">
        <f t="shared" si="762"/>
        <v>-1.1152730688434138</v>
      </c>
      <c r="BZ1078" s="34">
        <f t="shared" si="763"/>
        <v>0.64231514840030046</v>
      </c>
      <c r="CA1078" s="19">
        <f t="shared" si="745"/>
        <v>0.4872852000746658</v>
      </c>
      <c r="CB1078" s="16"/>
      <c r="CC1078" s="5">
        <f t="shared" si="746"/>
        <v>86320</v>
      </c>
      <c r="CD1078" s="6">
        <f t="shared" si="747"/>
        <v>2.0000193040763483E-3</v>
      </c>
      <c r="CE1078" s="19">
        <f t="shared" si="764"/>
        <v>3.6302386421280262</v>
      </c>
      <c r="CF1078" s="4">
        <f t="shared" si="748"/>
        <v>7.2605473626599628E-3</v>
      </c>
      <c r="CG1078" s="3">
        <f>IF('Ponderación por derecho'!$D$20="Error ponderación","",CF1078/$CF$1127)</f>
        <v>4.8777566337257043E-3</v>
      </c>
      <c r="CH1078" s="39"/>
    </row>
    <row r="1079" spans="1:86" ht="18.95" customHeight="1">
      <c r="A1079" s="7">
        <v>86568</v>
      </c>
      <c r="B1079" s="7" t="s">
        <v>43</v>
      </c>
      <c r="C1079" s="7" t="s">
        <v>52</v>
      </c>
      <c r="D1079" s="5">
        <v>0</v>
      </c>
      <c r="E1079" s="5">
        <v>30060</v>
      </c>
      <c r="F1079" s="5">
        <v>73.835080000000005</v>
      </c>
      <c r="G1079" s="5">
        <v>49.100149999999999</v>
      </c>
      <c r="H1079" s="5">
        <v>71.833380000000005</v>
      </c>
      <c r="I1079" s="5">
        <v>26.992159999999998</v>
      </c>
      <c r="J1079" s="5">
        <v>27.59487</v>
      </c>
      <c r="K1079" s="85">
        <v>9.1839999999999999E-4</v>
      </c>
      <c r="L1079" s="85">
        <v>8.5695000000000007E-3</v>
      </c>
      <c r="M1079" s="85">
        <v>3.6521000000000001E-3</v>
      </c>
      <c r="N1079" s="85">
        <v>3.882E-4</v>
      </c>
      <c r="O1079" s="85">
        <v>6.5598000000000002E-3</v>
      </c>
      <c r="P1079" s="85">
        <v>1.2500799999999999E-2</v>
      </c>
      <c r="Q1079" s="85">
        <v>3.0331799999999999E-2</v>
      </c>
      <c r="R1079" s="85">
        <v>3.8919999999999997E-4</v>
      </c>
      <c r="S1079" s="85">
        <v>2.4949999999999999E-4</v>
      </c>
      <c r="T1079" s="5">
        <v>0.87675320000000001</v>
      </c>
      <c r="U1079" s="5">
        <v>0.33187080000000002</v>
      </c>
      <c r="V1079" s="5">
        <v>0.78475870000000003</v>
      </c>
      <c r="W1079" s="5">
        <v>0.59789250000000005</v>
      </c>
      <c r="X1079" s="5">
        <v>0.84460190000000002</v>
      </c>
      <c r="Y1079" s="5">
        <v>0.84683160000000002</v>
      </c>
      <c r="Z1079" s="5">
        <v>5.50567E-2</v>
      </c>
      <c r="AA1079" s="5">
        <v>5.5056599999999999E-3</v>
      </c>
      <c r="AB1079" s="5">
        <v>2.4284799999999998E-3</v>
      </c>
      <c r="AC1079" s="5">
        <v>0.64739999999999998</v>
      </c>
      <c r="AD1079" s="40">
        <v>0</v>
      </c>
      <c r="AE1079" s="19">
        <v>0.84811320000000001</v>
      </c>
      <c r="AF1079" s="5">
        <v>1</v>
      </c>
      <c r="AG1079" s="5">
        <v>1</v>
      </c>
      <c r="AH1079" s="32">
        <v>0</v>
      </c>
      <c r="AI1079" s="32">
        <v>0</v>
      </c>
      <c r="AJ1079" s="32">
        <v>1</v>
      </c>
      <c r="AK1079" s="16"/>
      <c r="AL1079" s="34">
        <f t="shared" si="720"/>
        <v>0.26728746083383137</v>
      </c>
      <c r="AM1079" s="34">
        <f t="shared" si="721"/>
        <v>-0.71508374789683116</v>
      </c>
      <c r="AN1079" s="34">
        <f t="shared" si="722"/>
        <v>-0.30943404241721278</v>
      </c>
      <c r="AO1079" s="34">
        <f t="shared" si="723"/>
        <v>0.65081494534687323</v>
      </c>
      <c r="AP1079" s="34">
        <f t="shared" si="724"/>
        <v>0.20748077913693885</v>
      </c>
      <c r="AQ1079" s="34">
        <f t="shared" si="725"/>
        <v>-0.36692322778047898</v>
      </c>
      <c r="AR1079" s="34">
        <f t="shared" si="726"/>
        <v>-0.30920527227982469</v>
      </c>
      <c r="AS1079" s="34">
        <f t="shared" si="727"/>
        <v>-0.90308879418098975</v>
      </c>
      <c r="AT1079" s="34">
        <f t="shared" si="728"/>
        <v>-0.1418411625752328</v>
      </c>
      <c r="AU1079" s="34">
        <f t="shared" si="729"/>
        <v>-0.26328127879615665</v>
      </c>
      <c r="AV1079" s="34">
        <f t="shared" si="730"/>
        <v>-0.34613162380521395</v>
      </c>
      <c r="AW1079" s="34">
        <f t="shared" si="731"/>
        <v>0.43809629873257083</v>
      </c>
      <c r="AX1079" s="34">
        <f t="shared" si="732"/>
        <v>-0.18957855063987814</v>
      </c>
      <c r="AY1079" s="34">
        <f t="shared" si="733"/>
        <v>-0.20042715351578894</v>
      </c>
      <c r="AZ1079" s="34">
        <f t="shared" si="734"/>
        <v>-1.1333379680484854</v>
      </c>
      <c r="BA1079" s="34">
        <f t="shared" si="735"/>
        <v>1.2007590492327158</v>
      </c>
      <c r="BB1079" s="34">
        <f t="shared" si="736"/>
        <v>-0.38349463784066884</v>
      </c>
      <c r="BC1079" s="34">
        <f t="shared" si="737"/>
        <v>-0.38452942325599815</v>
      </c>
      <c r="BD1079" s="34">
        <f t="shared" si="738"/>
        <v>0.44994630873462954</v>
      </c>
      <c r="BE1079" s="34">
        <f t="shared" si="739"/>
        <v>-0.22867336761850413</v>
      </c>
      <c r="BF1079" s="34">
        <f t="shared" si="740"/>
        <v>-0.46533728409782665</v>
      </c>
      <c r="BG1079" s="34">
        <f t="shared" si="741"/>
        <v>0.17223278509333126</v>
      </c>
      <c r="BH1079" s="34">
        <f t="shared" si="742"/>
        <v>-5.4529366409175759E-2</v>
      </c>
      <c r="BI1079" s="19">
        <f t="shared" si="749"/>
        <v>0.17480059301167469</v>
      </c>
      <c r="BJ1079" s="19">
        <f t="shared" si="750"/>
        <v>-0.4692612193391083</v>
      </c>
      <c r="BK1079" s="19">
        <f t="shared" si="751"/>
        <v>-0.34011025220105218</v>
      </c>
      <c r="BL1079" s="19">
        <f t="shared" si="752"/>
        <v>6.2723149129299285E-2</v>
      </c>
      <c r="BM1079" s="19">
        <f t="shared" si="753"/>
        <v>0.13138193635847059</v>
      </c>
      <c r="BN1079" s="19">
        <f t="shared" si="754"/>
        <v>-0.10250584352996224</v>
      </c>
      <c r="BO1079" s="19">
        <f t="shared" si="755"/>
        <v>-1.4808907989680412E-2</v>
      </c>
      <c r="BP1079" s="19">
        <f t="shared" si="756"/>
        <v>3.8854455096976617E-2</v>
      </c>
      <c r="BQ1079" s="19">
        <f t="shared" si="757"/>
        <v>-0.13282565892659473</v>
      </c>
      <c r="BR1079" s="19">
        <f t="shared" si="758"/>
        <v>7.9697697470457907E-2</v>
      </c>
      <c r="BS1079" s="19">
        <f t="shared" si="759"/>
        <v>4.1103136362888914E-3</v>
      </c>
      <c r="BT1079" s="19">
        <f>IF(AND('[1]Ponderación por derecho'!$B$13&lt;&gt;1,'[1]Ponderación por derecho'!$B$13&lt;&gt;0),"Error ponderación",IFERROR(IF(SUM($BI$1126:$BS$1126)=0,0,SUMPRODUCT($BI$1126:$BS$1126,BI1079:BS1079)),""))</f>
        <v>-0.13200845092165053</v>
      </c>
      <c r="BU1079" s="34">
        <f t="shared" si="760"/>
        <v>-0.1282052739388716</v>
      </c>
      <c r="BV1079" s="16">
        <f t="shared" si="761"/>
        <v>0</v>
      </c>
      <c r="BW1079" s="34">
        <f t="shared" si="743"/>
        <v>1.9546456337297604</v>
      </c>
      <c r="BX1079" s="34">
        <f t="shared" si="744"/>
        <v>-4.9550489627895586E-2</v>
      </c>
      <c r="BY1079" s="34">
        <f t="shared" si="762"/>
        <v>0.73585719375712888</v>
      </c>
      <c r="BZ1079" s="34">
        <f t="shared" si="763"/>
        <v>-0.88031744595299788</v>
      </c>
      <c r="CA1079" s="19">
        <f t="shared" si="745"/>
        <v>-0.67004216701783992</v>
      </c>
      <c r="CB1079" s="16"/>
      <c r="CC1079" s="5">
        <f t="shared" si="746"/>
        <v>86568</v>
      </c>
      <c r="CD1079" s="6">
        <f t="shared" si="747"/>
        <v>4.3960646592962147E-3</v>
      </c>
      <c r="CE1079" s="19">
        <f t="shared" si="764"/>
        <v>0.77149562917242698</v>
      </c>
      <c r="CF1079" s="4">
        <f t="shared" si="748"/>
        <v>3.3915446702064041E-3</v>
      </c>
      <c r="CG1079" s="3">
        <f>IF('Ponderación por derecho'!$D$20="Error ponderación","",CF1079/$CF$1127)</f>
        <v>2.2784961914518284E-3</v>
      </c>
      <c r="CH1079" s="39"/>
    </row>
    <row r="1080" spans="1:86" ht="18.95" customHeight="1">
      <c r="A1080" s="7">
        <v>86569</v>
      </c>
      <c r="B1080" s="7" t="s">
        <v>43</v>
      </c>
      <c r="C1080" s="7" t="s">
        <v>51</v>
      </c>
      <c r="D1080" s="5">
        <v>0</v>
      </c>
      <c r="E1080" s="5">
        <v>4973</v>
      </c>
      <c r="F1080" s="5">
        <v>83.574330000000003</v>
      </c>
      <c r="G1080" s="5">
        <v>57.743749999999999</v>
      </c>
      <c r="H1080" s="5">
        <v>82.118970000000004</v>
      </c>
      <c r="I1080" s="5">
        <v>33.36853</v>
      </c>
      <c r="J1080" s="5">
        <v>27.426960000000001</v>
      </c>
      <c r="K1080" s="85">
        <v>9.3276999999999995E-3</v>
      </c>
      <c r="L1080" s="85">
        <v>3.3676999999999999E-3</v>
      </c>
      <c r="M1080" s="85">
        <v>8.5103899999999996E-2</v>
      </c>
      <c r="N1080" s="85">
        <v>3.2210000000000002E-4</v>
      </c>
      <c r="O1080" s="85">
        <v>1.8579E-3</v>
      </c>
      <c r="P1080" s="85">
        <v>4.5945300000000001E-2</v>
      </c>
      <c r="Q1080" s="85">
        <v>6.3994000000000004E-3</v>
      </c>
      <c r="R1080" s="85">
        <v>1.2884000000000001E-3</v>
      </c>
      <c r="S1080" s="85">
        <v>2.0439E-3</v>
      </c>
      <c r="T1080" s="5">
        <v>0.83611009999999997</v>
      </c>
      <c r="U1080" s="5">
        <v>0.21640709999999999</v>
      </c>
      <c r="V1080" s="5">
        <v>0.77924660000000001</v>
      </c>
      <c r="W1080" s="5">
        <v>0.57877579999999995</v>
      </c>
      <c r="X1080" s="5">
        <v>0.81727640000000001</v>
      </c>
      <c r="Y1080" s="5">
        <v>0.85204639999999998</v>
      </c>
      <c r="Z1080" s="5">
        <v>2.37389E-2</v>
      </c>
      <c r="AA1080" s="5">
        <v>7.3396299999999998E-3</v>
      </c>
      <c r="AB1080" s="5">
        <v>3.01629E-3</v>
      </c>
      <c r="AC1080" s="5">
        <v>0.4965</v>
      </c>
      <c r="AD1080" s="40">
        <v>8290.971244721497</v>
      </c>
      <c r="AE1080" s="19">
        <v>0.65943399999999996</v>
      </c>
      <c r="AF1080" s="5">
        <v>1</v>
      </c>
      <c r="AG1080" s="5">
        <v>1</v>
      </c>
      <c r="AH1080" s="32">
        <v>1</v>
      </c>
      <c r="AI1080" s="32">
        <v>0</v>
      </c>
      <c r="AJ1080" s="32">
        <v>1</v>
      </c>
      <c r="AK1080" s="16"/>
      <c r="AL1080" s="34">
        <f t="shared" si="720"/>
        <v>0.86179950634652902</v>
      </c>
      <c r="AM1080" s="34">
        <f t="shared" si="721"/>
        <v>0.15317381911508871</v>
      </c>
      <c r="AN1080" s="34">
        <f t="shared" si="722"/>
        <v>0.92734354281781961</v>
      </c>
      <c r="AO1080" s="34">
        <f t="shared" si="723"/>
        <v>1.2199409136273434</v>
      </c>
      <c r="AP1080" s="34">
        <f t="shared" si="724"/>
        <v>0.19479856044909338</v>
      </c>
      <c r="AQ1080" s="34">
        <f t="shared" si="725"/>
        <v>-0.12904070256249228</v>
      </c>
      <c r="AR1080" s="34">
        <f t="shared" si="726"/>
        <v>-0.49125569849595185</v>
      </c>
      <c r="AS1080" s="34">
        <f t="shared" si="727"/>
        <v>0.36423125284140695</v>
      </c>
      <c r="AT1080" s="34">
        <f t="shared" si="728"/>
        <v>-0.14335788526806492</v>
      </c>
      <c r="AU1080" s="34">
        <f t="shared" si="729"/>
        <v>-0.38273001198389373</v>
      </c>
      <c r="AV1080" s="34">
        <f t="shared" si="730"/>
        <v>0.4636176715032102</v>
      </c>
      <c r="AW1080" s="34">
        <f t="shared" si="731"/>
        <v>-0.23237140682016452</v>
      </c>
      <c r="AX1080" s="34">
        <f t="shared" si="732"/>
        <v>-0.16086214150098771</v>
      </c>
      <c r="AY1080" s="34">
        <f t="shared" si="733"/>
        <v>-0.13075787141948214</v>
      </c>
      <c r="AZ1080" s="34">
        <f t="shared" si="734"/>
        <v>-1.8394045721988659</v>
      </c>
      <c r="BA1080" s="34">
        <f t="shared" si="735"/>
        <v>0.10322330499885361</v>
      </c>
      <c r="BB1080" s="34">
        <f t="shared" si="736"/>
        <v>-0.51870111406957697</v>
      </c>
      <c r="BC1080" s="34">
        <f t="shared" si="737"/>
        <v>-0.59801051883098988</v>
      </c>
      <c r="BD1080" s="34">
        <f t="shared" si="738"/>
        <v>0.12246774928436766</v>
      </c>
      <c r="BE1080" s="34">
        <f t="shared" si="739"/>
        <v>-0.1489385515884841</v>
      </c>
      <c r="BF1080" s="34">
        <f t="shared" si="740"/>
        <v>-0.77866059669641563</v>
      </c>
      <c r="BG1080" s="34">
        <f t="shared" si="741"/>
        <v>0.31559065468145692</v>
      </c>
      <c r="BH1080" s="34">
        <f t="shared" si="742"/>
        <v>-3.9876968728093307E-2</v>
      </c>
      <c r="BI1080" s="19">
        <f t="shared" si="749"/>
        <v>0.30050871508472699</v>
      </c>
      <c r="BJ1080" s="19">
        <f t="shared" si="750"/>
        <v>-0.28559433115014671</v>
      </c>
      <c r="BK1080" s="19">
        <f t="shared" si="751"/>
        <v>0.20934008011898206</v>
      </c>
      <c r="BL1080" s="19">
        <f t="shared" si="752"/>
        <v>0.35922081053923205</v>
      </c>
      <c r="BM1080" s="19">
        <f t="shared" si="753"/>
        <v>-2.1821234083477564E-2</v>
      </c>
      <c r="BN1080" s="19">
        <f t="shared" si="754"/>
        <v>0.39215954208708509</v>
      </c>
      <c r="BO1080" s="19">
        <f t="shared" si="755"/>
        <v>-0.28394502179722902</v>
      </c>
      <c r="BP1080" s="19">
        <f t="shared" si="756"/>
        <v>0.35046868242277063</v>
      </c>
      <c r="BQ1080" s="19">
        <f t="shared" si="757"/>
        <v>-1.587298725645625E-2</v>
      </c>
      <c r="BR1080" s="19">
        <f t="shared" si="758"/>
        <v>0.34887742986950127</v>
      </c>
      <c r="BS1080" s="19">
        <f t="shared" si="759"/>
        <v>0.23038822206631784</v>
      </c>
      <c r="BT1080" s="19">
        <f>IF(AND('[1]Ponderación por derecho'!$B$13&lt;&gt;1,'[1]Ponderación por derecho'!$B$13&lt;&gt;0),"Error ponderación",IFERROR(IF(SUM($BI$1126:$BS$1126)=0,0,SUMPRODUCT($BI$1126:$BS$1126,BI1080:BS1080)),""))</f>
        <v>-8.1443514502518341E-2</v>
      </c>
      <c r="BU1080" s="34">
        <f t="shared" si="760"/>
        <v>-7.7117662331221332E-2</v>
      </c>
      <c r="BV1080" s="16">
        <f t="shared" si="761"/>
        <v>0</v>
      </c>
      <c r="BW1080" s="34">
        <f t="shared" si="743"/>
        <v>-0.22967448078384883</v>
      </c>
      <c r="BX1080" s="34">
        <f t="shared" si="744"/>
        <v>-4.9083693444452431E-2</v>
      </c>
      <c r="BY1080" s="34">
        <f t="shared" si="762"/>
        <v>-4.3565900771799115E-2</v>
      </c>
      <c r="BZ1080" s="34">
        <f t="shared" si="763"/>
        <v>0.10744135833336681</v>
      </c>
      <c r="CA1080" s="19">
        <f t="shared" si="745"/>
        <v>8.0736648913596276E-2</v>
      </c>
      <c r="CB1080" s="16"/>
      <c r="CC1080" s="5">
        <f t="shared" si="746"/>
        <v>86569</v>
      </c>
      <c r="CD1080" s="6">
        <f t="shared" si="747"/>
        <v>7.2726645211843228E-4</v>
      </c>
      <c r="CE1080" s="19">
        <f t="shared" si="764"/>
        <v>2.8509985724292695</v>
      </c>
      <c r="CF1080" s="4">
        <f t="shared" si="748"/>
        <v>2.0734356167653499E-3</v>
      </c>
      <c r="CG1080" s="3">
        <f>IF('Ponderación por derecho'!$D$20="Error ponderación","",CF1080/$CF$1127)</f>
        <v>1.3929685778642298E-3</v>
      </c>
      <c r="CH1080" s="39"/>
    </row>
    <row r="1081" spans="1:86" ht="18.95" customHeight="1">
      <c r="A1081" s="7">
        <v>86571</v>
      </c>
      <c r="B1081" s="7" t="s">
        <v>43</v>
      </c>
      <c r="C1081" s="7" t="s">
        <v>50</v>
      </c>
      <c r="D1081" s="5">
        <v>0</v>
      </c>
      <c r="E1081" s="5">
        <v>4763</v>
      </c>
      <c r="F1081" s="5">
        <v>93.879549999999995</v>
      </c>
      <c r="G1081" s="5">
        <v>61.9373</v>
      </c>
      <c r="H1081" s="5">
        <v>96.945340000000002</v>
      </c>
      <c r="I1081" s="5">
        <v>36.213830000000002</v>
      </c>
      <c r="J1081" s="5">
        <v>24.662379999999999</v>
      </c>
      <c r="K1081" s="85">
        <v>7.1850000000000004E-3</v>
      </c>
      <c r="L1081" s="85">
        <v>9.6789000000000007E-3</v>
      </c>
      <c r="M1081" s="85">
        <v>4.5704099999999998E-2</v>
      </c>
      <c r="N1081" s="85">
        <v>7.2059999999999995E-4</v>
      </c>
      <c r="O1081" s="85">
        <v>1.9562999999999998E-3</v>
      </c>
      <c r="P1081" s="85">
        <v>4.8955899999999997E-2</v>
      </c>
      <c r="Q1081" s="85">
        <v>7.0122900000000002E-2</v>
      </c>
      <c r="R1081" s="85">
        <v>1.5005999999999999E-3</v>
      </c>
      <c r="S1081" s="85">
        <v>2.147E-3</v>
      </c>
      <c r="T1081" s="5">
        <v>0.93599449999999995</v>
      </c>
      <c r="U1081" s="5">
        <v>0.23554710000000001</v>
      </c>
      <c r="V1081" s="5">
        <v>0.7620441</v>
      </c>
      <c r="W1081" s="5">
        <v>0.54886440000000003</v>
      </c>
      <c r="X1081" s="5">
        <v>0.84170679999999998</v>
      </c>
      <c r="Y1081" s="5">
        <v>0.8663111</v>
      </c>
      <c r="Z1081" s="5">
        <v>0.14436160000000001</v>
      </c>
      <c r="AA1081" s="5">
        <v>7.5582599999999998E-3</v>
      </c>
      <c r="AB1081" s="5">
        <v>1.5746380000000001E-2</v>
      </c>
      <c r="AC1081" s="5">
        <v>0.4</v>
      </c>
      <c r="AD1081" s="40">
        <v>131452.02603401217</v>
      </c>
      <c r="AE1081" s="19">
        <v>0.75377360000000004</v>
      </c>
      <c r="AF1081" s="5">
        <v>1</v>
      </c>
      <c r="AG1081" s="5">
        <v>0</v>
      </c>
      <c r="AH1081" s="32">
        <v>1</v>
      </c>
      <c r="AI1081" s="32">
        <v>0</v>
      </c>
      <c r="AJ1081" s="32">
        <v>1</v>
      </c>
      <c r="AK1081" s="16"/>
      <c r="AL1081" s="34">
        <f t="shared" si="720"/>
        <v>1.4908600009080566</v>
      </c>
      <c r="AM1081" s="34">
        <f t="shared" si="721"/>
        <v>0.57441977220672169</v>
      </c>
      <c r="AN1081" s="34">
        <f t="shared" si="722"/>
        <v>2.7101213986725763</v>
      </c>
      <c r="AO1081" s="34">
        <f t="shared" si="723"/>
        <v>1.4738995323317823</v>
      </c>
      <c r="AP1081" s="34">
        <f t="shared" si="724"/>
        <v>-1.4009778184960775E-2</v>
      </c>
      <c r="AQ1081" s="34">
        <f t="shared" si="725"/>
        <v>-0.18965346305201933</v>
      </c>
      <c r="AR1081" s="34">
        <f t="shared" si="726"/>
        <v>-0.27037895391999323</v>
      </c>
      <c r="AS1081" s="34">
        <f t="shared" si="727"/>
        <v>-0.24879579369007579</v>
      </c>
      <c r="AT1081" s="34">
        <f t="shared" si="728"/>
        <v>-0.13421395193835853</v>
      </c>
      <c r="AU1081" s="34">
        <f t="shared" si="729"/>
        <v>-0.38023022352695646</v>
      </c>
      <c r="AV1081" s="34">
        <f t="shared" si="730"/>
        <v>0.53650951406194303</v>
      </c>
      <c r="AW1081" s="34">
        <f t="shared" si="731"/>
        <v>1.5528464917102685</v>
      </c>
      <c r="AX1081" s="34">
        <f t="shared" si="732"/>
        <v>-0.1540854266219035</v>
      </c>
      <c r="AY1081" s="34">
        <f t="shared" si="733"/>
        <v>-0.12675491612293219</v>
      </c>
      <c r="AZ1081" s="34">
        <f t="shared" si="734"/>
        <v>-0.10417672010101456</v>
      </c>
      <c r="BA1081" s="34">
        <f t="shared" si="735"/>
        <v>0.28515783632459613</v>
      </c>
      <c r="BB1081" s="34">
        <f t="shared" si="736"/>
        <v>-0.94066178374679366</v>
      </c>
      <c r="BC1081" s="34">
        <f t="shared" si="737"/>
        <v>-0.93203879997688621</v>
      </c>
      <c r="BD1081" s="34">
        <f t="shared" si="738"/>
        <v>0.41525039548640108</v>
      </c>
      <c r="BE1081" s="34">
        <f t="shared" si="739"/>
        <v>6.9170144856909074E-2</v>
      </c>
      <c r="BF1081" s="34">
        <f t="shared" si="740"/>
        <v>0.42812608495382204</v>
      </c>
      <c r="BG1081" s="34">
        <f t="shared" si="741"/>
        <v>0.3326805367558921</v>
      </c>
      <c r="BH1081" s="34">
        <f t="shared" si="742"/>
        <v>0.27744723670558563</v>
      </c>
      <c r="BI1081" s="19">
        <f t="shared" si="749"/>
        <v>0.93520859064838435</v>
      </c>
      <c r="BJ1081" s="19">
        <f t="shared" si="750"/>
        <v>-0.2122069884866884</v>
      </c>
      <c r="BK1081" s="19">
        <f t="shared" si="751"/>
        <v>0.10334180241369821</v>
      </c>
      <c r="BL1081" s="19">
        <f t="shared" si="752"/>
        <v>0.67832302448484905</v>
      </c>
      <c r="BM1081" s="19">
        <f t="shared" si="753"/>
        <v>7.0034645914946085E-3</v>
      </c>
      <c r="BN1081" s="19">
        <f t="shared" si="754"/>
        <v>0.69884655327563616</v>
      </c>
      <c r="BO1081" s="19">
        <f t="shared" si="755"/>
        <v>0.9741897679803454</v>
      </c>
      <c r="BP1081" s="19">
        <f t="shared" si="756"/>
        <v>0.66838728714307649</v>
      </c>
      <c r="BQ1081" s="19">
        <f t="shared" si="757"/>
        <v>0.59741038991298212</v>
      </c>
      <c r="BR1081" s="19">
        <f t="shared" si="758"/>
        <v>0.56559520718033884</v>
      </c>
      <c r="BS1081" s="19">
        <f t="shared" si="759"/>
        <v>0.54718410716357002</v>
      </c>
      <c r="BT1081" s="19">
        <f>IF(AND('[1]Ponderación por derecho'!$B$13&lt;&gt;1,'[1]Ponderación por derecho'!$B$13&lt;&gt;0),"Error ponderación",IFERROR(IF(SUM($BI$1126:$BS$1126)=0,0,SUMPRODUCT($BI$1126:$BS$1126,BI1081:BS1081)),""))</f>
        <v>0.65430745227552589</v>
      </c>
      <c r="BU1081" s="34">
        <f t="shared" si="760"/>
        <v>0.66623855034440427</v>
      </c>
      <c r="BV1081" s="16">
        <f t="shared" si="761"/>
        <v>0</v>
      </c>
      <c r="BW1081" s="34">
        <f t="shared" si="743"/>
        <v>-1.6265392326099803</v>
      </c>
      <c r="BX1081" s="34">
        <f t="shared" si="744"/>
        <v>-4.2149510629492452E-2</v>
      </c>
      <c r="BY1081" s="34">
        <f t="shared" si="762"/>
        <v>0.3461456464926651</v>
      </c>
      <c r="BZ1081" s="34">
        <f t="shared" si="763"/>
        <v>0.44084769891560255</v>
      </c>
      <c r="CA1081" s="19">
        <f t="shared" si="745"/>
        <v>0.33415318797164201</v>
      </c>
      <c r="CB1081" s="16"/>
      <c r="CC1081" s="5">
        <f t="shared" si="746"/>
        <v>86571</v>
      </c>
      <c r="CD1081" s="6">
        <f t="shared" si="747"/>
        <v>6.9655542156446667E-4</v>
      </c>
      <c r="CE1081" s="19">
        <f t="shared" si="764"/>
        <v>4.5712526643800286</v>
      </c>
      <c r="CF1081" s="4">
        <f t="shared" si="748"/>
        <v>3.1841308267149225E-3</v>
      </c>
      <c r="CG1081" s="3">
        <f>IF('Ponderación por derecho'!$D$20="Error ponderación","",CF1081/$CF$1127)</f>
        <v>2.1391521171716674E-3</v>
      </c>
      <c r="CH1081" s="39"/>
    </row>
    <row r="1082" spans="1:86" ht="18.95" customHeight="1">
      <c r="A1082" s="7">
        <v>86573</v>
      </c>
      <c r="B1082" s="7" t="s">
        <v>43</v>
      </c>
      <c r="C1082" s="7" t="s">
        <v>49</v>
      </c>
      <c r="D1082" s="5">
        <v>0</v>
      </c>
      <c r="E1082" s="5">
        <v>6291</v>
      </c>
      <c r="F1082" s="5">
        <v>93.700950000000006</v>
      </c>
      <c r="G1082" s="5">
        <v>65.811089999999993</v>
      </c>
      <c r="H1082" s="5">
        <v>96.324430000000007</v>
      </c>
      <c r="I1082" s="5">
        <v>37.987679999999997</v>
      </c>
      <c r="J1082" s="5">
        <v>24.56673</v>
      </c>
      <c r="K1082" s="85"/>
      <c r="L1082" s="85">
        <v>1.1111000000000001E-3</v>
      </c>
      <c r="M1082" s="85"/>
      <c r="N1082" s="85"/>
      <c r="O1082" s="85">
        <v>2.6590000000000001E-4</v>
      </c>
      <c r="P1082" s="85">
        <v>2.6576999999999998E-3</v>
      </c>
      <c r="Q1082" s="85">
        <v>1.2180000000000001E-4</v>
      </c>
      <c r="R1082" s="85">
        <v>3.9223000000000001E-3</v>
      </c>
      <c r="S1082" s="85">
        <v>1.072E-4</v>
      </c>
      <c r="T1082" s="5">
        <v>0.94671859999999997</v>
      </c>
      <c r="U1082" s="5">
        <v>0.26432749999999999</v>
      </c>
      <c r="V1082" s="5">
        <v>0.81468490000000005</v>
      </c>
      <c r="W1082" s="5">
        <v>0.70929180000000003</v>
      </c>
      <c r="X1082" s="5">
        <v>0.88797919999999997</v>
      </c>
      <c r="Y1082" s="5">
        <v>0.89447699999999997</v>
      </c>
      <c r="Z1082" s="5">
        <v>4.07555E-2</v>
      </c>
      <c r="AA1082" s="5">
        <v>6.5172499999999996E-3</v>
      </c>
      <c r="AB1082" s="5">
        <v>6.8351599999999998E-3</v>
      </c>
      <c r="AC1082" s="5">
        <v>0.438</v>
      </c>
      <c r="AD1082" s="40">
        <v>41931.807343824512</v>
      </c>
      <c r="AE1082" s="19">
        <v>0.77735849999999995</v>
      </c>
      <c r="AF1082" s="5">
        <v>1</v>
      </c>
      <c r="AG1082" s="5">
        <v>0</v>
      </c>
      <c r="AH1082" s="32">
        <v>0</v>
      </c>
      <c r="AI1082" s="32">
        <v>0</v>
      </c>
      <c r="AJ1082" s="32">
        <v>1</v>
      </c>
      <c r="AK1082" s="16"/>
      <c r="AL1082" s="34">
        <f t="shared" si="720"/>
        <v>1.4799577393038714</v>
      </c>
      <c r="AM1082" s="34">
        <f t="shared" si="721"/>
        <v>0.96354553930782527</v>
      </c>
      <c r="AN1082" s="34">
        <f t="shared" si="722"/>
        <v>2.6354608716198471</v>
      </c>
      <c r="AO1082" s="34">
        <f t="shared" si="723"/>
        <v>1.6322253664402655</v>
      </c>
      <c r="AP1082" s="34">
        <f t="shared" si="724"/>
        <v>-2.1234209234287284E-2</v>
      </c>
      <c r="AQ1082" s="34" t="str">
        <f t="shared" si="725"/>
        <v/>
      </c>
      <c r="AR1082" s="34">
        <f t="shared" si="726"/>
        <v>-0.57023124384550639</v>
      </c>
      <c r="AS1082" s="34" t="str">
        <f t="shared" si="727"/>
        <v/>
      </c>
      <c r="AT1082" s="34" t="str">
        <f t="shared" si="728"/>
        <v/>
      </c>
      <c r="AU1082" s="34">
        <f t="shared" si="729"/>
        <v>-0.42317374392946405</v>
      </c>
      <c r="AV1082" s="34">
        <f t="shared" si="730"/>
        <v>-0.58445013024574521</v>
      </c>
      <c r="AW1082" s="34">
        <f t="shared" si="731"/>
        <v>-0.40823876940719517</v>
      </c>
      <c r="AX1082" s="34">
        <f t="shared" si="732"/>
        <v>-7.6747205968377058E-2</v>
      </c>
      <c r="AY1082" s="34">
        <f t="shared" si="733"/>
        <v>-0.20595208599589618</v>
      </c>
      <c r="AZ1082" s="34">
        <f t="shared" si="734"/>
        <v>8.2126216180152423E-2</v>
      </c>
      <c r="BA1082" s="34">
        <f t="shared" si="735"/>
        <v>0.55872881779624672</v>
      </c>
      <c r="BB1082" s="34">
        <f t="shared" si="736"/>
        <v>0.35056607385206878</v>
      </c>
      <c r="BC1082" s="34">
        <f t="shared" si="737"/>
        <v>0.85949515265339249</v>
      </c>
      <c r="BD1082" s="34">
        <f t="shared" si="738"/>
        <v>0.96979537707159791</v>
      </c>
      <c r="BE1082" s="34">
        <f t="shared" si="739"/>
        <v>0.499829586219944</v>
      </c>
      <c r="BF1082" s="34">
        <f t="shared" si="740"/>
        <v>-0.60841564075554011</v>
      </c>
      <c r="BG1082" s="34">
        <f t="shared" si="741"/>
        <v>0.25130680882144679</v>
      </c>
      <c r="BH1082" s="34">
        <f t="shared" si="742"/>
        <v>5.531637934756943E-2</v>
      </c>
      <c r="BI1082" s="19">
        <f t="shared" si="749"/>
        <v>1.5970948447080469</v>
      </c>
      <c r="BJ1082" s="19">
        <f t="shared" si="750"/>
        <v>0.24796012310479587</v>
      </c>
      <c r="BK1082" s="19">
        <f t="shared" si="751"/>
        <v>1.1697264459786321</v>
      </c>
      <c r="BL1082" s="19">
        <f t="shared" si="752"/>
        <v>1.4799577393038714</v>
      </c>
      <c r="BM1082" s="19">
        <f t="shared" si="753"/>
        <v>0.1751291413026155</v>
      </c>
      <c r="BN1082" s="19">
        <f t="shared" si="754"/>
        <v>0.46511239842602342</v>
      </c>
      <c r="BO1082" s="19">
        <f t="shared" si="755"/>
        <v>0.43537093773774088</v>
      </c>
      <c r="BP1082" s="19">
        <f t="shared" si="756"/>
        <v>0.70160526666774714</v>
      </c>
      <c r="BQ1082" s="19">
        <f t="shared" si="757"/>
        <v>0.22186333751747842</v>
      </c>
      <c r="BR1082" s="19">
        <f t="shared" si="758"/>
        <v>0.50843748737647398</v>
      </c>
      <c r="BS1082" s="19">
        <f t="shared" si="759"/>
        <v>0.44310734421851494</v>
      </c>
      <c r="BT1082" s="19">
        <f>IF(AND('[1]Ponderación por derecho'!$B$13&lt;&gt;1,'[1]Ponderación por derecho'!$B$13&lt;&gt;0),"Error ponderación",IFERROR(IF(SUM($BI$1126:$BS$1126)=0,0,SUMPRODUCT($BI$1126:$BS$1126,BI1082:BS1082)),""))</f>
        <v>0.40681121301763667</v>
      </c>
      <c r="BU1082" s="34">
        <f t="shared" si="760"/>
        <v>0.41618401372331126</v>
      </c>
      <c r="BV1082" s="16">
        <f t="shared" si="761"/>
        <v>0</v>
      </c>
      <c r="BW1082" s="34">
        <f t="shared" si="743"/>
        <v>-1.0764785013209339</v>
      </c>
      <c r="BX1082" s="34">
        <f t="shared" si="744"/>
        <v>-4.7189655528340251E-2</v>
      </c>
      <c r="BY1082" s="34">
        <f t="shared" si="762"/>
        <v>0.44357353330878074</v>
      </c>
      <c r="BZ1082" s="34">
        <f t="shared" si="763"/>
        <v>0.22669820784683115</v>
      </c>
      <c r="CA1082" s="19">
        <f t="shared" si="745"/>
        <v>0.17138176984888348</v>
      </c>
      <c r="CB1082" s="16"/>
      <c r="CC1082" s="5">
        <f t="shared" si="746"/>
        <v>86573</v>
      </c>
      <c r="CD1082" s="6">
        <f t="shared" si="747"/>
        <v>9.2001472959522574E-4</v>
      </c>
      <c r="CE1082" s="19">
        <f t="shared" si="764"/>
        <v>2.6813262012361254</v>
      </c>
      <c r="CF1082" s="4">
        <f t="shared" si="748"/>
        <v>2.4668595999868476E-3</v>
      </c>
      <c r="CG1082" s="3">
        <f>IF('Ponderación por derecho'!$D$20="Error ponderación","",CF1082/$CF$1127)</f>
        <v>1.6572773617852261E-3</v>
      </c>
      <c r="CH1082" s="39"/>
    </row>
    <row r="1083" spans="1:86" ht="18.95" customHeight="1">
      <c r="A1083" s="7">
        <v>86749</v>
      </c>
      <c r="B1083" s="7" t="s">
        <v>43</v>
      </c>
      <c r="C1083" s="7" t="s">
        <v>48</v>
      </c>
      <c r="D1083" s="5">
        <v>0</v>
      </c>
      <c r="E1083" s="5">
        <v>4510</v>
      </c>
      <c r="F1083" s="5">
        <v>59.293950000000002</v>
      </c>
      <c r="G1083" s="5">
        <v>46.156419999999997</v>
      </c>
      <c r="H1083" s="5">
        <v>74.030749999999998</v>
      </c>
      <c r="I1083" s="5">
        <v>22.827539999999999</v>
      </c>
      <c r="J1083" s="5">
        <v>11.022729999999999</v>
      </c>
      <c r="K1083" s="85">
        <v>6.4054000000000003E-3</v>
      </c>
      <c r="L1083" s="85">
        <v>5.4492000000000004E-3</v>
      </c>
      <c r="M1083" s="85">
        <v>3.3001700000000002E-2</v>
      </c>
      <c r="N1083" s="85">
        <v>3.5510000000000001E-4</v>
      </c>
      <c r="O1083" s="85">
        <v>1.7420999999999999E-3</v>
      </c>
      <c r="P1083" s="85">
        <v>7.4409000000000003E-3</v>
      </c>
      <c r="Q1083" s="85">
        <v>5.9822E-3</v>
      </c>
      <c r="R1083" s="85">
        <v>8.03E-4</v>
      </c>
      <c r="S1083" s="85">
        <v>1.5200000000000001E-4</v>
      </c>
      <c r="T1083" s="5">
        <v>0.85794429999999999</v>
      </c>
      <c r="U1083" s="5">
        <v>0.29252650000000002</v>
      </c>
      <c r="V1083" s="5">
        <v>0.77679819999999999</v>
      </c>
      <c r="W1083" s="5">
        <v>0.46824280000000001</v>
      </c>
      <c r="X1083" s="5">
        <v>0.75295529999999999</v>
      </c>
      <c r="Y1083" s="5">
        <v>0.88318969999999997</v>
      </c>
      <c r="Z1083" s="5">
        <v>0.1381271</v>
      </c>
      <c r="AA1083" s="5">
        <v>1.1086000000000001E-4</v>
      </c>
      <c r="AB1083" s="5">
        <v>2.2173000000000001E-4</v>
      </c>
      <c r="AC1083" s="5">
        <v>0.47420000000000001</v>
      </c>
      <c r="AD1083" s="40">
        <v>556418.18181818177</v>
      </c>
      <c r="AE1083" s="19">
        <v>0.49433959999999999</v>
      </c>
      <c r="AF1083" s="5">
        <v>1</v>
      </c>
      <c r="AG1083" s="5">
        <v>0</v>
      </c>
      <c r="AH1083" s="32">
        <v>1</v>
      </c>
      <c r="AI1083" s="32">
        <v>0</v>
      </c>
      <c r="AJ1083" s="32">
        <v>1</v>
      </c>
      <c r="AK1083" s="16"/>
      <c r="AL1083" s="34">
        <f t="shared" si="720"/>
        <v>-0.62034525630209336</v>
      </c>
      <c r="AM1083" s="34">
        <f t="shared" si="721"/>
        <v>-1.0107841328915095</v>
      </c>
      <c r="AN1083" s="34">
        <f t="shared" si="722"/>
        <v>-4.5214103408571203E-2</v>
      </c>
      <c r="AO1083" s="34">
        <f t="shared" si="723"/>
        <v>0.2790997860916527</v>
      </c>
      <c r="AP1083" s="34">
        <f t="shared" si="724"/>
        <v>-1.0442106246245553</v>
      </c>
      <c r="AQ1083" s="34">
        <f t="shared" si="725"/>
        <v>-0.21170681073374581</v>
      </c>
      <c r="AR1083" s="34">
        <f t="shared" si="726"/>
        <v>-0.41840822989491588</v>
      </c>
      <c r="AS1083" s="34">
        <f t="shared" si="727"/>
        <v>-0.44643422728267029</v>
      </c>
      <c r="AT1083" s="34">
        <f t="shared" si="728"/>
        <v>-0.14260067121566766</v>
      </c>
      <c r="AU1083" s="34">
        <f t="shared" si="729"/>
        <v>-0.38567183620455764</v>
      </c>
      <c r="AV1083" s="34">
        <f t="shared" si="730"/>
        <v>-0.46864057024875755</v>
      </c>
      <c r="AW1083" s="34">
        <f t="shared" si="731"/>
        <v>-0.24405929130966839</v>
      </c>
      <c r="AX1083" s="34">
        <f t="shared" si="732"/>
        <v>-0.17636363727058005</v>
      </c>
      <c r="AY1083" s="34">
        <f t="shared" si="733"/>
        <v>-0.20421268350040209</v>
      </c>
      <c r="AZ1083" s="34">
        <f t="shared" si="734"/>
        <v>-1.4600929683020116</v>
      </c>
      <c r="BA1083" s="34">
        <f t="shared" si="735"/>
        <v>0.82677332400599668</v>
      </c>
      <c r="BB1083" s="34">
        <f t="shared" si="736"/>
        <v>-0.57875799554829832</v>
      </c>
      <c r="BC1083" s="34">
        <f t="shared" si="737"/>
        <v>-1.8323609002875396</v>
      </c>
      <c r="BD1083" s="34">
        <f t="shared" si="738"/>
        <v>-0.6483793045758085</v>
      </c>
      <c r="BE1083" s="34">
        <f t="shared" si="739"/>
        <v>0.3272456349704902</v>
      </c>
      <c r="BF1083" s="34">
        <f t="shared" si="740"/>
        <v>0.36575215727065452</v>
      </c>
      <c r="BG1083" s="34">
        <f t="shared" si="741"/>
        <v>-0.24946824319721891</v>
      </c>
      <c r="BH1083" s="34">
        <f t="shared" si="742"/>
        <v>-0.10953724069292167</v>
      </c>
      <c r="BI1083" s="19">
        <f t="shared" si="749"/>
        <v>0.18995080328789324</v>
      </c>
      <c r="BJ1083" s="19">
        <f t="shared" si="750"/>
        <v>-0.66931678611157464</v>
      </c>
      <c r="BK1083" s="19">
        <f t="shared" si="751"/>
        <v>-0.96638012795743444</v>
      </c>
      <c r="BL1083" s="19">
        <f t="shared" si="752"/>
        <v>-0.38147296375888051</v>
      </c>
      <c r="BM1083" s="19">
        <f t="shared" si="753"/>
        <v>-0.69275392180164042</v>
      </c>
      <c r="BN1083" s="19">
        <f t="shared" si="754"/>
        <v>-0.25391339719345357</v>
      </c>
      <c r="BO1083" s="19">
        <f t="shared" si="755"/>
        <v>-0.47501749117334247</v>
      </c>
      <c r="BP1083" s="19">
        <f t="shared" si="756"/>
        <v>-0.39835444678633669</v>
      </c>
      <c r="BQ1083" s="19">
        <f t="shared" si="757"/>
        <v>-0.15293526084394699</v>
      </c>
      <c r="BR1083" s="19">
        <f t="shared" si="758"/>
        <v>-0.35800872766657149</v>
      </c>
      <c r="BS1083" s="19">
        <f t="shared" si="759"/>
        <v>-0.31136506016513904</v>
      </c>
      <c r="BT1083" s="19">
        <f>IF(AND('[1]Ponderación por derecho'!$B$13&lt;&gt;1,'[1]Ponderación por derecho'!$B$13&lt;&gt;0),"Error ponderación",IFERROR(IF(SUM($BI$1126:$BS$1126)=0,0,SUMPRODUCT($BI$1126:$BS$1126,BI1083:BS1083)),""))</f>
        <v>-0.44754612196702226</v>
      </c>
      <c r="BU1083" s="34">
        <f t="shared" si="760"/>
        <v>-0.44700456703655134</v>
      </c>
      <c r="BV1083" s="16">
        <f t="shared" si="761"/>
        <v>0</v>
      </c>
      <c r="BW1083" s="34">
        <f t="shared" si="743"/>
        <v>-0.55247327835610505</v>
      </c>
      <c r="BX1083" s="34">
        <f t="shared" si="744"/>
        <v>-1.8223172718375223E-2</v>
      </c>
      <c r="BY1083" s="34">
        <f t="shared" si="762"/>
        <v>-0.72556152157895015</v>
      </c>
      <c r="BZ1083" s="34">
        <f t="shared" si="763"/>
        <v>0.4320859908844768</v>
      </c>
      <c r="CA1083" s="19">
        <f t="shared" si="745"/>
        <v>0.3274935613982316</v>
      </c>
      <c r="CB1083" s="16"/>
      <c r="CC1083" s="5">
        <f t="shared" si="746"/>
        <v>86749</v>
      </c>
      <c r="CD1083" s="6">
        <f t="shared" si="747"/>
        <v>6.5955594189707003E-4</v>
      </c>
      <c r="CE1083" s="19">
        <f t="shared" si="764"/>
        <v>1.7001776473681942</v>
      </c>
      <c r="CF1083" s="4">
        <f t="shared" si="748"/>
        <v>1.121362269602274E-3</v>
      </c>
      <c r="CG1083" s="3">
        <f>IF('Ponderación por derecho'!$D$20="Error ponderación","",CF1083/$CF$1127)</f>
        <v>7.5334984762888749E-4</v>
      </c>
      <c r="CH1083" s="39"/>
    </row>
    <row r="1084" spans="1:86" ht="18.95" customHeight="1">
      <c r="A1084" s="7">
        <v>86755</v>
      </c>
      <c r="B1084" s="7" t="s">
        <v>43</v>
      </c>
      <c r="C1084" s="7" t="s">
        <v>47</v>
      </c>
      <c r="D1084" s="5">
        <v>0</v>
      </c>
      <c r="E1084" s="5">
        <v>1545</v>
      </c>
      <c r="F1084" s="5">
        <v>71.271349999999998</v>
      </c>
      <c r="G1084" s="5">
        <v>52.773560000000003</v>
      </c>
      <c r="H1084" s="5">
        <v>84.460489999999993</v>
      </c>
      <c r="I1084" s="5">
        <v>28.60942</v>
      </c>
      <c r="J1084" s="5">
        <v>13.693009999999999</v>
      </c>
      <c r="K1084" s="85">
        <v>6.4964000000000003E-3</v>
      </c>
      <c r="L1084" s="85">
        <v>2.7109500000000002E-2</v>
      </c>
      <c r="M1084" s="85">
        <v>0.132325</v>
      </c>
      <c r="N1084" s="85">
        <v>4.9611000000000004E-3</v>
      </c>
      <c r="O1084" s="85">
        <v>2.2573099999999999E-2</v>
      </c>
      <c r="P1084" s="85">
        <v>4.2699000000000001E-2</v>
      </c>
      <c r="Q1084" s="85">
        <v>2.6836800000000001E-2</v>
      </c>
      <c r="R1084" s="85">
        <v>6.7162999999999997E-3</v>
      </c>
      <c r="S1084" s="85">
        <v>1.48392E-2</v>
      </c>
      <c r="T1084" s="5">
        <v>0.85744790000000004</v>
      </c>
      <c r="U1084" s="5">
        <v>0.15856919999999999</v>
      </c>
      <c r="V1084" s="5">
        <v>0.78430319999999998</v>
      </c>
      <c r="W1084" s="5">
        <v>0.41911369999999998</v>
      </c>
      <c r="X1084" s="5">
        <v>0.71329410000000004</v>
      </c>
      <c r="Y1084" s="5">
        <v>0.83502399999999999</v>
      </c>
      <c r="Z1084" s="5">
        <v>0.2275693</v>
      </c>
      <c r="AA1084" s="5">
        <v>0</v>
      </c>
      <c r="AB1084" s="5">
        <v>0</v>
      </c>
      <c r="AC1084" s="5">
        <v>0.49349999999999999</v>
      </c>
      <c r="AD1084" s="40">
        <v>466852.42718446604</v>
      </c>
      <c r="AE1084" s="19">
        <v>0.84811320000000001</v>
      </c>
      <c r="AF1084" s="5">
        <v>1</v>
      </c>
      <c r="AG1084" s="5">
        <v>0</v>
      </c>
      <c r="AH1084" s="32">
        <v>1</v>
      </c>
      <c r="AI1084" s="32">
        <v>0</v>
      </c>
      <c r="AJ1084" s="32">
        <v>1</v>
      </c>
      <c r="AK1084" s="16"/>
      <c r="AL1084" s="34">
        <f t="shared" si="720"/>
        <v>0.11078995163730471</v>
      </c>
      <c r="AM1084" s="34">
        <f t="shared" si="721"/>
        <v>-0.34608633602709399</v>
      </c>
      <c r="AN1084" s="34">
        <f t="shared" si="722"/>
        <v>1.2088966138015473</v>
      </c>
      <c r="AO1084" s="34">
        <f t="shared" si="723"/>
        <v>0.7951642637617824</v>
      </c>
      <c r="AP1084" s="34">
        <f t="shared" si="724"/>
        <v>-0.84252475172967012</v>
      </c>
      <c r="AQ1084" s="34">
        <f t="shared" si="725"/>
        <v>-0.20913260006284137</v>
      </c>
      <c r="AR1084" s="34">
        <f t="shared" si="726"/>
        <v>0.33964991285743495</v>
      </c>
      <c r="AS1084" s="34">
        <f t="shared" si="727"/>
        <v>1.0989510094637198</v>
      </c>
      <c r="AT1084" s="34">
        <f t="shared" si="728"/>
        <v>-3.6911946205309749E-2</v>
      </c>
      <c r="AU1084" s="34">
        <f t="shared" si="729"/>
        <v>0.14352626690987455</v>
      </c>
      <c r="AV1084" s="34">
        <f t="shared" si="730"/>
        <v>0.38501912353987583</v>
      </c>
      <c r="AW1084" s="34">
        <f t="shared" si="731"/>
        <v>0.34018365182265747</v>
      </c>
      <c r="AX1084" s="34">
        <f t="shared" si="732"/>
        <v>1.2480604456511566E-2</v>
      </c>
      <c r="AY1084" s="34">
        <f t="shared" si="733"/>
        <v>0.36603178819201698</v>
      </c>
      <c r="AZ1084" s="34">
        <f t="shared" si="734"/>
        <v>-1.4687166082876479</v>
      </c>
      <c r="BA1084" s="34">
        <f t="shared" si="735"/>
        <v>-0.44655262130026618</v>
      </c>
      <c r="BB1084" s="34">
        <f t="shared" si="736"/>
        <v>-0.39466761182921667</v>
      </c>
      <c r="BC1084" s="34">
        <f t="shared" si="737"/>
        <v>-2.3809981699320533</v>
      </c>
      <c r="BD1084" s="34">
        <f t="shared" si="738"/>
        <v>-1.1236933021995925</v>
      </c>
      <c r="BE1084" s="34">
        <f t="shared" si="739"/>
        <v>-0.40921275815238339</v>
      </c>
      <c r="BF1084" s="34">
        <f t="shared" si="740"/>
        <v>1.2605891633855639</v>
      </c>
      <c r="BG1084" s="34">
        <f t="shared" si="741"/>
        <v>-0.258133953880894</v>
      </c>
      <c r="BH1084" s="34">
        <f t="shared" si="742"/>
        <v>-0.11506432621005545</v>
      </c>
      <c r="BI1084" s="19">
        <f t="shared" si="749"/>
        <v>0.18440379747947991</v>
      </c>
      <c r="BJ1084" s="19">
        <f t="shared" si="750"/>
        <v>-0.13370134499962524</v>
      </c>
      <c r="BK1084" s="19">
        <f t="shared" si="751"/>
        <v>-0.39041906961034289</v>
      </c>
      <c r="BL1084" s="19">
        <f t="shared" si="752"/>
        <v>3.6939002715997482E-2</v>
      </c>
      <c r="BM1084" s="19">
        <f t="shared" si="753"/>
        <v>-0.60756392900646272</v>
      </c>
      <c r="BN1084" s="19">
        <f t="shared" si="754"/>
        <v>2.8865439008265714E-2</v>
      </c>
      <c r="BO1084" s="19">
        <f t="shared" si="755"/>
        <v>-0.11112289756773601</v>
      </c>
      <c r="BP1084" s="19">
        <f t="shared" si="756"/>
        <v>6.1635278046908139E-2</v>
      </c>
      <c r="BQ1084" s="19">
        <f t="shared" si="757"/>
        <v>0.57913696773829526</v>
      </c>
      <c r="BR1084" s="19">
        <f t="shared" si="758"/>
        <v>7.2895928649475902E-2</v>
      </c>
      <c r="BS1084" s="19">
        <f t="shared" si="759"/>
        <v>0.12058580453975541</v>
      </c>
      <c r="BT1084" s="19">
        <f>IF(AND('[1]Ponderación por derecho'!$B$13&lt;&gt;1,'[1]Ponderación por derecho'!$B$13&lt;&gt;0),"Error ponderación",IFERROR(IF(SUM($BI$1126:$BS$1126)=0,0,SUMPRODUCT($BI$1126:$BS$1126,BI1084:BS1084)),""))</f>
        <v>-7.364208608131334E-2</v>
      </c>
      <c r="BU1084" s="34">
        <f t="shared" si="760"/>
        <v>-6.9235592790704639E-2</v>
      </c>
      <c r="BV1084" s="16">
        <f t="shared" si="761"/>
        <v>0</v>
      </c>
      <c r="BW1084" s="34">
        <f t="shared" si="743"/>
        <v>-0.27310032799087886</v>
      </c>
      <c r="BX1084" s="34">
        <f t="shared" si="744"/>
        <v>-2.326588137049402E-2</v>
      </c>
      <c r="BY1084" s="34">
        <f t="shared" si="762"/>
        <v>0.73585719375712888</v>
      </c>
      <c r="BZ1084" s="34">
        <f t="shared" si="763"/>
        <v>-0.14649699479858533</v>
      </c>
      <c r="CA1084" s="19">
        <f t="shared" si="745"/>
        <v>-0.11227761252012257</v>
      </c>
      <c r="CB1084" s="16"/>
      <c r="CC1084" s="5">
        <f t="shared" si="746"/>
        <v>86755</v>
      </c>
      <c r="CD1084" s="6">
        <f t="shared" si="747"/>
        <v>2.2594543907560383E-4</v>
      </c>
      <c r="CE1084" s="19">
        <f t="shared" si="764"/>
        <v>1.8519276170545869</v>
      </c>
      <c r="CF1084" s="4">
        <f t="shared" si="748"/>
        <v>4.1843459857163532E-4</v>
      </c>
      <c r="CG1084" s="3">
        <f>IF('Ponderación por derecho'!$D$20="Error ponderación","",CF1084/$CF$1127)</f>
        <v>2.8111133183427107E-4</v>
      </c>
      <c r="CH1084" s="39"/>
    </row>
    <row r="1085" spans="1:86" ht="18.95" customHeight="1">
      <c r="A1085" s="7">
        <v>86757</v>
      </c>
      <c r="B1085" s="7" t="s">
        <v>43</v>
      </c>
      <c r="C1085" s="7" t="s">
        <v>46</v>
      </c>
      <c r="D1085" s="5">
        <v>0</v>
      </c>
      <c r="E1085" s="5">
        <v>7816</v>
      </c>
      <c r="F1085" s="5">
        <v>86.559529999999995</v>
      </c>
      <c r="G1085" s="5">
        <v>55.933239999999998</v>
      </c>
      <c r="H1085" s="5">
        <v>79.10575</v>
      </c>
      <c r="I1085" s="5">
        <v>28.849910000000001</v>
      </c>
      <c r="J1085" s="5">
        <v>35.073099999999997</v>
      </c>
      <c r="K1085" s="85">
        <v>7.7752999999999997E-3</v>
      </c>
      <c r="L1085" s="85">
        <v>2.7515999999999999E-3</v>
      </c>
      <c r="M1085" s="85">
        <v>5.7431000000000001E-3</v>
      </c>
      <c r="N1085" s="85">
        <v>1.4197999999999999E-3</v>
      </c>
      <c r="O1085" s="85">
        <v>1.3143999999999999E-2</v>
      </c>
      <c r="P1085" s="85">
        <v>3.9975499999999997E-2</v>
      </c>
      <c r="Q1085" s="85">
        <v>1.8645800000000001E-2</v>
      </c>
      <c r="R1085" s="85">
        <v>8.5649999999999995E-4</v>
      </c>
      <c r="S1085" s="85">
        <v>4.6405999999999999E-3</v>
      </c>
      <c r="T1085" s="5">
        <v>0.95342530000000003</v>
      </c>
      <c r="U1085" s="5">
        <v>0.1690488</v>
      </c>
      <c r="V1085" s="5">
        <v>0.77821589999999996</v>
      </c>
      <c r="W1085" s="5">
        <v>0.39859539999999999</v>
      </c>
      <c r="X1085" s="5">
        <v>0.79213900000000004</v>
      </c>
      <c r="Y1085" s="5">
        <v>0.8260227</v>
      </c>
      <c r="Z1085" s="5">
        <v>0.1604033</v>
      </c>
      <c r="AA1085" s="5">
        <v>6.20522E-3</v>
      </c>
      <c r="AB1085" s="5">
        <v>1.66325E-3</v>
      </c>
      <c r="AC1085" s="5">
        <v>0.42559999999999998</v>
      </c>
      <c r="AD1085" s="40">
        <v>296011.51484135108</v>
      </c>
      <c r="AE1085" s="19">
        <v>0.65943399999999996</v>
      </c>
      <c r="AF1085" s="5">
        <v>1</v>
      </c>
      <c r="AG1085" s="5">
        <v>1</v>
      </c>
      <c r="AH1085" s="32">
        <v>1</v>
      </c>
      <c r="AI1085" s="32">
        <v>0</v>
      </c>
      <c r="AJ1085" s="32">
        <v>1</v>
      </c>
      <c r="AK1085" s="16"/>
      <c r="AL1085" s="34">
        <f t="shared" si="720"/>
        <v>1.0440247658135824</v>
      </c>
      <c r="AM1085" s="34">
        <f t="shared" si="721"/>
        <v>-2.8693574985835898E-2</v>
      </c>
      <c r="AN1085" s="34">
        <f t="shared" si="722"/>
        <v>0.56502276633519588</v>
      </c>
      <c r="AO1085" s="34">
        <f t="shared" si="723"/>
        <v>0.8166293142704214</v>
      </c>
      <c r="AP1085" s="34">
        <f t="shared" si="724"/>
        <v>0.77231043941927491</v>
      </c>
      <c r="AQ1085" s="34">
        <f t="shared" si="725"/>
        <v>-0.17295503932636114</v>
      </c>
      <c r="AR1085" s="34">
        <f t="shared" si="726"/>
        <v>-0.51281770925987125</v>
      </c>
      <c r="AS1085" s="34">
        <f t="shared" si="727"/>
        <v>-0.87055463019291546</v>
      </c>
      <c r="AT1085" s="34">
        <f t="shared" si="728"/>
        <v>-0.11817019237968675</v>
      </c>
      <c r="AU1085" s="34">
        <f t="shared" si="729"/>
        <v>-9.6013929627799713E-2</v>
      </c>
      <c r="AV1085" s="34">
        <f t="shared" si="730"/>
        <v>0.31907846944809704</v>
      </c>
      <c r="AW1085" s="34">
        <f t="shared" si="731"/>
        <v>0.11071226674709232</v>
      </c>
      <c r="AX1085" s="34">
        <f t="shared" si="732"/>
        <v>-0.17465508757203618</v>
      </c>
      <c r="AY1085" s="34">
        <f t="shared" si="733"/>
        <v>-2.9938530793378843E-2</v>
      </c>
      <c r="AZ1085" s="34">
        <f t="shared" si="734"/>
        <v>0.19863742949939722</v>
      </c>
      <c r="BA1085" s="34">
        <f t="shared" si="735"/>
        <v>-0.34693918794178913</v>
      </c>
      <c r="BB1085" s="34">
        <f t="shared" si="736"/>
        <v>-0.54398318715408966</v>
      </c>
      <c r="BC1085" s="34">
        <f t="shared" si="737"/>
        <v>-2.6101312924551001</v>
      </c>
      <c r="BD1085" s="34">
        <f t="shared" si="738"/>
        <v>-0.17878783763352971</v>
      </c>
      <c r="BE1085" s="34">
        <f t="shared" si="739"/>
        <v>-0.54684353968399024</v>
      </c>
      <c r="BF1085" s="34">
        <f t="shared" si="740"/>
        <v>0.58861751742075075</v>
      </c>
      <c r="BG1085" s="34">
        <f t="shared" si="741"/>
        <v>0.22691603032039015</v>
      </c>
      <c r="BH1085" s="34">
        <f t="shared" si="742"/>
        <v>-7.3604329879505825E-2</v>
      </c>
      <c r="BI1085" s="19">
        <f t="shared" si="749"/>
        <v>1.5042846355681871E-2</v>
      </c>
      <c r="BJ1085" s="19">
        <f t="shared" si="750"/>
        <v>-0.3618314904665989</v>
      </c>
      <c r="BK1085" s="19">
        <f t="shared" si="751"/>
        <v>-0.8122203856114778</v>
      </c>
      <c r="BL1085" s="19">
        <f t="shared" si="752"/>
        <v>0.46292728671694783</v>
      </c>
      <c r="BM1085" s="19">
        <f t="shared" si="753"/>
        <v>0.1658362240526485</v>
      </c>
      <c r="BN1085" s="19">
        <f t="shared" si="754"/>
        <v>0.27208656519256308</v>
      </c>
      <c r="BO1085" s="19">
        <f t="shared" si="755"/>
        <v>0.37532633683897032</v>
      </c>
      <c r="BP1085" s="19">
        <f t="shared" si="756"/>
        <v>0.4346848391207731</v>
      </c>
      <c r="BQ1085" s="19">
        <f t="shared" si="757"/>
        <v>0.53423458414698477</v>
      </c>
      <c r="BR1085" s="19">
        <f t="shared" si="758"/>
        <v>0.41366742178019789</v>
      </c>
      <c r="BS1085" s="19">
        <f t="shared" si="759"/>
        <v>0.31349396838023258</v>
      </c>
      <c r="BT1085" s="19">
        <f>IF(AND('[1]Ponderación por derecho'!$B$13&lt;&gt;1,'[1]Ponderación por derecho'!$B$13&lt;&gt;0),"Error ponderación",IFERROR(IF(SUM($BI$1126:$BS$1126)=0,0,SUMPRODUCT($BI$1126:$BS$1126,BI1085:BS1085)),""))</f>
        <v>0.1969228398839343</v>
      </c>
      <c r="BU1085" s="34">
        <f t="shared" si="760"/>
        <v>0.20412608491003525</v>
      </c>
      <c r="BV1085" s="16">
        <f t="shared" si="761"/>
        <v>0</v>
      </c>
      <c r="BW1085" s="34">
        <f t="shared" si="743"/>
        <v>-1.2559720031099917</v>
      </c>
      <c r="BX1085" s="34">
        <f t="shared" si="744"/>
        <v>-3.2884523566182003E-2</v>
      </c>
      <c r="BY1085" s="34">
        <f t="shared" si="762"/>
        <v>-4.3565900771799115E-2</v>
      </c>
      <c r="BZ1085" s="34">
        <f t="shared" si="763"/>
        <v>0.44414080914932424</v>
      </c>
      <c r="CA1085" s="19">
        <f t="shared" si="745"/>
        <v>0.33665622554647939</v>
      </c>
      <c r="CB1085" s="16"/>
      <c r="CC1085" s="5">
        <f t="shared" si="746"/>
        <v>86757</v>
      </c>
      <c r="CD1085" s="6">
        <f t="shared" si="747"/>
        <v>1.1430353086180709E-3</v>
      </c>
      <c r="CE1085" s="19">
        <f t="shared" si="764"/>
        <v>4.4051559207371485</v>
      </c>
      <c r="CF1085" s="4">
        <f t="shared" si="748"/>
        <v>5.0352487573705092E-3</v>
      </c>
      <c r="CG1085" s="3">
        <f>IF('Ponderación por derecho'!$D$20="Error ponderación","",CF1085/$CF$1127)</f>
        <v>3.3827639710795969E-3</v>
      </c>
      <c r="CH1085" s="39"/>
    </row>
    <row r="1086" spans="1:86" ht="18.95" customHeight="1">
      <c r="A1086" s="7">
        <v>86760</v>
      </c>
      <c r="B1086" s="7" t="s">
        <v>43</v>
      </c>
      <c r="C1086" s="7" t="s">
        <v>45</v>
      </c>
      <c r="D1086" s="5">
        <v>0</v>
      </c>
      <c r="E1086" s="5">
        <v>1499</v>
      </c>
      <c r="F1086" s="5">
        <v>81.149230000000003</v>
      </c>
      <c r="G1086" s="5">
        <v>60.295059999999999</v>
      </c>
      <c r="H1086" s="5">
        <v>88.614490000000004</v>
      </c>
      <c r="I1086" s="5">
        <v>29.217449999999999</v>
      </c>
      <c r="J1086" s="5">
        <v>17.075050000000001</v>
      </c>
      <c r="K1086" s="85">
        <v>8.9654999999999995E-3</v>
      </c>
      <c r="L1086" s="85">
        <v>5.6289199999999998E-2</v>
      </c>
      <c r="M1086" s="85">
        <v>0.17723839999999999</v>
      </c>
      <c r="N1086" s="85">
        <v>0.45363750000000003</v>
      </c>
      <c r="O1086" s="85">
        <v>6.5709999999999996E-3</v>
      </c>
      <c r="P1086" s="85">
        <v>7.7388200000000004E-2</v>
      </c>
      <c r="Q1086" s="85">
        <v>4.4330000000000003E-3</v>
      </c>
      <c r="R1086" s="85">
        <v>1.04756E-2</v>
      </c>
      <c r="S1086" s="85">
        <v>2.4842000000000002E-3</v>
      </c>
      <c r="T1086" s="5">
        <v>0.9442488</v>
      </c>
      <c r="U1086" s="5">
        <v>0.2869718</v>
      </c>
      <c r="V1086" s="5">
        <v>0.7611502</v>
      </c>
      <c r="W1086" s="5">
        <v>0.4254695</v>
      </c>
      <c r="X1086" s="5">
        <v>0.76584509999999995</v>
      </c>
      <c r="Y1086" s="5">
        <v>0.8532864</v>
      </c>
      <c r="Z1086" s="5">
        <v>0.19104989999999999</v>
      </c>
      <c r="AA1086" s="5">
        <v>6.6710999999999995E-4</v>
      </c>
      <c r="AB1086" s="5">
        <v>1.3342199999999999E-3</v>
      </c>
      <c r="AC1086" s="5">
        <v>0.50190000000000001</v>
      </c>
      <c r="AD1086" s="40">
        <v>814238.15877251502</v>
      </c>
      <c r="AE1086" s="19">
        <v>0.84811320000000001</v>
      </c>
      <c r="AF1086" s="5">
        <v>1</v>
      </c>
      <c r="AG1086" s="5">
        <v>0</v>
      </c>
      <c r="AH1086" s="32">
        <v>1</v>
      </c>
      <c r="AI1086" s="32">
        <v>0</v>
      </c>
      <c r="AJ1086" s="32">
        <v>1</v>
      </c>
      <c r="AK1086" s="16"/>
      <c r="AL1086" s="34">
        <f t="shared" si="720"/>
        <v>0.71376437411634253</v>
      </c>
      <c r="AM1086" s="34">
        <f t="shared" si="721"/>
        <v>0.40945525431491081</v>
      </c>
      <c r="AN1086" s="34">
        <f t="shared" si="722"/>
        <v>1.7083890191051165</v>
      </c>
      <c r="AO1086" s="34">
        <f t="shared" si="723"/>
        <v>0.84943427357827261</v>
      </c>
      <c r="AP1086" s="34">
        <f t="shared" si="724"/>
        <v>-0.5870797461252325</v>
      </c>
      <c r="AQ1086" s="34">
        <f t="shared" si="725"/>
        <v>-0.13928662679327899</v>
      </c>
      <c r="AR1086" s="34">
        <f t="shared" si="726"/>
        <v>1.3608688797263502</v>
      </c>
      <c r="AS1086" s="34">
        <f t="shared" si="727"/>
        <v>1.7977649362269799</v>
      </c>
      <c r="AT1086" s="34">
        <f t="shared" si="728"/>
        <v>10.258363055583084</v>
      </c>
      <c r="AU1086" s="34">
        <f t="shared" si="729"/>
        <v>-0.26299675002870043</v>
      </c>
      <c r="AV1086" s="34">
        <f t="shared" si="730"/>
        <v>1.2249047625780731</v>
      </c>
      <c r="AW1086" s="34">
        <f t="shared" si="731"/>
        <v>-0.28746022767385654</v>
      </c>
      <c r="AX1086" s="34">
        <f t="shared" si="732"/>
        <v>0.13253576112447285</v>
      </c>
      <c r="AY1086" s="34">
        <f t="shared" si="733"/>
        <v>-0.11366280626845457</v>
      </c>
      <c r="AZ1086" s="34">
        <f t="shared" si="734"/>
        <v>3.9219959055804519E-2</v>
      </c>
      <c r="BA1086" s="34">
        <f t="shared" si="735"/>
        <v>0.77397333752976338</v>
      </c>
      <c r="BB1086" s="34">
        <f t="shared" si="736"/>
        <v>-0.96258828527996987</v>
      </c>
      <c r="BC1086" s="34">
        <f t="shared" si="737"/>
        <v>-2.3100213199916593</v>
      </c>
      <c r="BD1086" s="34">
        <f t="shared" si="738"/>
        <v>-0.49390333394024949</v>
      </c>
      <c r="BE1086" s="34">
        <f t="shared" si="739"/>
        <v>-0.12997882698212776</v>
      </c>
      <c r="BF1086" s="34">
        <f t="shared" si="740"/>
        <v>0.89522571569406217</v>
      </c>
      <c r="BG1086" s="34">
        <f t="shared" si="741"/>
        <v>-0.20598726206972234</v>
      </c>
      <c r="BH1086" s="34">
        <f t="shared" si="742"/>
        <v>-8.1806093049588954E-2</v>
      </c>
      <c r="BI1086" s="19">
        <f t="shared" si="749"/>
        <v>0.78102524328053358</v>
      </c>
      <c r="BJ1086" s="19">
        <f t="shared" si="750"/>
        <v>0.26924528292043037</v>
      </c>
      <c r="BK1086" s="19">
        <f t="shared" si="751"/>
        <v>6.7169330117221079E-2</v>
      </c>
      <c r="BL1086" s="19">
        <f t="shared" si="752"/>
        <v>5.4860637148497133</v>
      </c>
      <c r="BM1086" s="19">
        <f t="shared" si="753"/>
        <v>-0.44799327669806083</v>
      </c>
      <c r="BN1086" s="19">
        <f t="shared" si="754"/>
        <v>0.60289676990409602</v>
      </c>
      <c r="BO1086" s="19">
        <f t="shared" si="755"/>
        <v>0.20039800165340685</v>
      </c>
      <c r="BP1086" s="19">
        <f t="shared" si="756"/>
        <v>0.42315006762040769</v>
      </c>
      <c r="BQ1086" s="19">
        <f t="shared" si="757"/>
        <v>0.49844242784731668</v>
      </c>
      <c r="BR1086" s="19">
        <f t="shared" si="758"/>
        <v>0.13137143525938852</v>
      </c>
      <c r="BS1086" s="19">
        <f t="shared" si="759"/>
        <v>0.17276515826609964</v>
      </c>
      <c r="BT1086" s="19">
        <f>IF(AND('[1]Ponderación por derecho'!$B$13&lt;&gt;1,'[1]Ponderación por derecho'!$B$13&lt;&gt;0),"Error ponderación",IFERROR(IF(SUM($BI$1126:$BS$1126)=0,0,SUMPRODUCT($BI$1126:$BS$1126,BI1086:BS1086)),""))</f>
        <v>0.33491708838201828</v>
      </c>
      <c r="BU1086" s="34">
        <f t="shared" si="760"/>
        <v>0.34354674022192977</v>
      </c>
      <c r="BV1086" s="16">
        <f t="shared" si="761"/>
        <v>0</v>
      </c>
      <c r="BW1086" s="34">
        <f t="shared" si="743"/>
        <v>-0.15150795581119458</v>
      </c>
      <c r="BX1086" s="34">
        <f t="shared" si="744"/>
        <v>-3.7074570434103521E-3</v>
      </c>
      <c r="BY1086" s="34">
        <f t="shared" si="762"/>
        <v>0.73585719375712888</v>
      </c>
      <c r="BZ1086" s="34">
        <f t="shared" si="763"/>
        <v>-0.19354726030084132</v>
      </c>
      <c r="CA1086" s="19">
        <f t="shared" si="745"/>
        <v>-0.14803972617555544</v>
      </c>
      <c r="CB1086" s="16"/>
      <c r="CC1086" s="5">
        <f t="shared" si="746"/>
        <v>86760</v>
      </c>
      <c r="CD1086" s="6">
        <f t="shared" si="747"/>
        <v>2.1921826095425899E-4</v>
      </c>
      <c r="CE1086" s="19">
        <f t="shared" si="764"/>
        <v>2.4930696417322902</v>
      </c>
      <c r="CF1086" s="4">
        <f t="shared" si="748"/>
        <v>5.465263912984101E-4</v>
      </c>
      <c r="CG1086" s="3">
        <f>IF('Ponderación por derecho'!$D$20="Error ponderación","",CF1086/$CF$1127)</f>
        <v>3.6716553139945956E-4</v>
      </c>
      <c r="CH1086" s="39"/>
    </row>
    <row r="1087" spans="1:86" ht="18.95" customHeight="1">
      <c r="A1087" s="7">
        <v>86865</v>
      </c>
      <c r="B1087" s="7" t="s">
        <v>43</v>
      </c>
      <c r="C1087" s="7" t="s">
        <v>44</v>
      </c>
      <c r="D1087" s="5">
        <v>0</v>
      </c>
      <c r="E1087" s="5">
        <v>16087</v>
      </c>
      <c r="F1087" s="5">
        <v>90.575879999999998</v>
      </c>
      <c r="G1087" s="5">
        <v>57.560099999999998</v>
      </c>
      <c r="H1087" s="5">
        <v>85.941360000000003</v>
      </c>
      <c r="I1087" s="5">
        <v>38.693550000000002</v>
      </c>
      <c r="J1087" s="5">
        <v>32.812849999999997</v>
      </c>
      <c r="K1087" s="85">
        <v>1.7670000000000002E-2</v>
      </c>
      <c r="L1087" s="85">
        <v>3.0365099999999999E-2</v>
      </c>
      <c r="M1087" s="85">
        <v>0.11828379999999999</v>
      </c>
      <c r="N1087" s="85">
        <v>4.125E-4</v>
      </c>
      <c r="O1087" s="85">
        <v>2.134E-3</v>
      </c>
      <c r="P1087" s="85">
        <v>3.9526199999999997E-2</v>
      </c>
      <c r="Q1087" s="85">
        <v>1.5888200000000002E-2</v>
      </c>
      <c r="R1087" s="85">
        <v>1.1534E-3</v>
      </c>
      <c r="S1087" s="85">
        <v>2.4570000000000001E-4</v>
      </c>
      <c r="T1087" s="5">
        <v>0.89540410000000004</v>
      </c>
      <c r="U1087" s="5">
        <v>0.1957528</v>
      </c>
      <c r="V1087" s="5">
        <v>0.77527729999999995</v>
      </c>
      <c r="W1087" s="5">
        <v>0.53464339999999999</v>
      </c>
      <c r="X1087" s="5">
        <v>0.74757530000000005</v>
      </c>
      <c r="Y1087" s="5">
        <v>0.80671950000000003</v>
      </c>
      <c r="Z1087" s="5">
        <v>2.77109E-2</v>
      </c>
      <c r="AA1087" s="5">
        <v>3.44999E-3</v>
      </c>
      <c r="AB1087" s="5">
        <v>1.92702E-3</v>
      </c>
      <c r="AC1087" s="5">
        <v>0.43330000000000002</v>
      </c>
      <c r="AD1087" s="40">
        <v>12237.893951637969</v>
      </c>
      <c r="AE1087" s="19">
        <v>0.65943399999999996</v>
      </c>
      <c r="AF1087" s="5">
        <v>1</v>
      </c>
      <c r="AG1087" s="5">
        <v>1</v>
      </c>
      <c r="AH1087" s="32">
        <v>1</v>
      </c>
      <c r="AI1087" s="32">
        <v>0</v>
      </c>
      <c r="AJ1087" s="32">
        <v>1</v>
      </c>
      <c r="AK1087" s="16"/>
      <c r="AL1087" s="34">
        <f t="shared" si="720"/>
        <v>1.2891944096768087</v>
      </c>
      <c r="AM1087" s="34">
        <f t="shared" si="721"/>
        <v>0.13472600776544974</v>
      </c>
      <c r="AN1087" s="34">
        <f t="shared" si="722"/>
        <v>1.386961928737007</v>
      </c>
      <c r="AO1087" s="34">
        <f t="shared" si="723"/>
        <v>1.6952281324701757</v>
      </c>
      <c r="AP1087" s="34">
        <f t="shared" si="724"/>
        <v>0.60159407476438331</v>
      </c>
      <c r="AQ1087" s="34">
        <f t="shared" si="725"/>
        <v>0.10694652468900444</v>
      </c>
      <c r="AR1087" s="34">
        <f t="shared" si="726"/>
        <v>0.45358804342555042</v>
      </c>
      <c r="AS1087" s="34">
        <f t="shared" si="727"/>
        <v>0.88048199779975556</v>
      </c>
      <c r="AT1087" s="34">
        <f t="shared" si="728"/>
        <v>-0.14128357768210392</v>
      </c>
      <c r="AU1087" s="34">
        <f t="shared" si="729"/>
        <v>-0.37571586977901178</v>
      </c>
      <c r="AV1087" s="34">
        <f t="shared" si="730"/>
        <v>0.30820013793224016</v>
      </c>
      <c r="AW1087" s="34">
        <f t="shared" si="731"/>
        <v>3.3457927657313515E-2</v>
      </c>
      <c r="AX1087" s="34">
        <f t="shared" si="732"/>
        <v>-0.16517343513282737</v>
      </c>
      <c r="AY1087" s="34">
        <f t="shared" si="733"/>
        <v>-0.20057469212031745</v>
      </c>
      <c r="AZ1087" s="34">
        <f t="shared" si="734"/>
        <v>-0.80932780082826017</v>
      </c>
      <c r="BA1087" s="34">
        <f t="shared" si="735"/>
        <v>-9.3105346535173439E-2</v>
      </c>
      <c r="BB1087" s="34">
        <f t="shared" si="736"/>
        <v>-0.61606420002509521</v>
      </c>
      <c r="BC1087" s="34">
        <f t="shared" si="737"/>
        <v>-1.090848357074709</v>
      </c>
      <c r="BD1087" s="34">
        <f t="shared" si="738"/>
        <v>-0.71285514764701996</v>
      </c>
      <c r="BE1087" s="34">
        <f t="shared" si="739"/>
        <v>-0.84199140744319312</v>
      </c>
      <c r="BF1087" s="34">
        <f t="shared" si="740"/>
        <v>-0.73892216686923751</v>
      </c>
      <c r="BG1087" s="34">
        <f t="shared" si="741"/>
        <v>1.1545057498974619E-2</v>
      </c>
      <c r="BH1087" s="34">
        <f t="shared" si="742"/>
        <v>-6.702930914774026E-2</v>
      </c>
      <c r="BI1087" s="19">
        <f t="shared" si="749"/>
        <v>0.46693436896361268</v>
      </c>
      <c r="BJ1087" s="19">
        <f t="shared" si="750"/>
        <v>-9.250049611365033E-3</v>
      </c>
      <c r="BK1087" s="19">
        <f t="shared" si="751"/>
        <v>0.35960935013395184</v>
      </c>
      <c r="BL1087" s="19">
        <f t="shared" si="752"/>
        <v>0.57395541599735234</v>
      </c>
      <c r="BM1087" s="19">
        <f t="shared" si="753"/>
        <v>-0.16232564755388282</v>
      </c>
      <c r="BN1087" s="19">
        <f t="shared" si="754"/>
        <v>0.25180104672195186</v>
      </c>
      <c r="BO1087" s="19">
        <f t="shared" si="755"/>
        <v>0.30645275309974301</v>
      </c>
      <c r="BP1087" s="19">
        <f t="shared" si="756"/>
        <v>0.56201048727199066</v>
      </c>
      <c r="BQ1087" s="19">
        <f t="shared" si="757"/>
        <v>0.11656585022908454</v>
      </c>
      <c r="BR1087" s="19">
        <f t="shared" si="758"/>
        <v>0.36672159168515522</v>
      </c>
      <c r="BS1087" s="19">
        <f t="shared" si="759"/>
        <v>0.34053013613625027</v>
      </c>
      <c r="BT1087" s="19">
        <f>IF(AND('[1]Ponderación por derecho'!$B$13&lt;&gt;1,'[1]Ponderación por derecho'!$B$13&lt;&gt;0),"Error ponderación",IFERROR(IF(SUM($BI$1126:$BS$1126)=0,0,SUMPRODUCT($BI$1126:$BS$1126,BI1087:BS1087)),""))</f>
        <v>0.22691668064418405</v>
      </c>
      <c r="BU1087" s="34">
        <f t="shared" si="760"/>
        <v>0.2344299633660471</v>
      </c>
      <c r="BV1087" s="16">
        <f t="shared" si="761"/>
        <v>0</v>
      </c>
      <c r="BW1087" s="34">
        <f t="shared" si="743"/>
        <v>-1.1445123286119474</v>
      </c>
      <c r="BX1087" s="34">
        <f t="shared" si="744"/>
        <v>-4.8861474792191779E-2</v>
      </c>
      <c r="BY1087" s="34">
        <f t="shared" si="762"/>
        <v>-4.3565900771799115E-2</v>
      </c>
      <c r="BZ1087" s="34">
        <f t="shared" si="763"/>
        <v>0.41231323472531284</v>
      </c>
      <c r="CA1087" s="19">
        <f t="shared" si="745"/>
        <v>0.31246462276214088</v>
      </c>
      <c r="CB1087" s="16"/>
      <c r="CC1087" s="5">
        <f t="shared" si="746"/>
        <v>86865</v>
      </c>
      <c r="CD1087" s="6">
        <f t="shared" si="747"/>
        <v>2.3526111834364007E-3</v>
      </c>
      <c r="CE1087" s="19">
        <f t="shared" si="764"/>
        <v>4.4313490934842443</v>
      </c>
      <c r="CF1087" s="4">
        <f t="shared" si="748"/>
        <v>1.0425241435041789E-2</v>
      </c>
      <c r="CG1087" s="3">
        <f>IF('Ponderación por derecho'!$D$20="Error ponderación","",CF1087/$CF$1127)</f>
        <v>7.0038508156411482E-3</v>
      </c>
      <c r="CH1087" s="39"/>
    </row>
    <row r="1088" spans="1:86" ht="18.95" customHeight="1">
      <c r="A1088" s="7">
        <v>86885</v>
      </c>
      <c r="B1088" s="7" t="s">
        <v>43</v>
      </c>
      <c r="C1088" s="7" t="s">
        <v>42</v>
      </c>
      <c r="D1088" s="5">
        <v>0</v>
      </c>
      <c r="E1088" s="5">
        <v>10904</v>
      </c>
      <c r="F1088" s="5">
        <v>94.484589999999997</v>
      </c>
      <c r="G1088" s="5">
        <v>60.309150000000002</v>
      </c>
      <c r="H1088" s="5">
        <v>98.391919999999999</v>
      </c>
      <c r="I1088" s="5">
        <v>40.775370000000002</v>
      </c>
      <c r="J1088" s="5">
        <v>22.01446</v>
      </c>
      <c r="K1088" s="85">
        <v>1.1639E-3</v>
      </c>
      <c r="L1088" s="85">
        <v>1.9157500000000001E-2</v>
      </c>
      <c r="M1088" s="85">
        <v>0</v>
      </c>
      <c r="N1088" s="85">
        <v>7.7640000000000001E-4</v>
      </c>
      <c r="O1088" s="85">
        <v>6.8564999999999997E-3</v>
      </c>
      <c r="P1088" s="85">
        <v>2.8626599999999999E-2</v>
      </c>
      <c r="Q1088" s="85">
        <v>1.0372999999999999E-3</v>
      </c>
      <c r="R1088" s="85">
        <v>6.1399999999999996E-4</v>
      </c>
      <c r="S1088" s="85">
        <v>1.7129999999999999E-4</v>
      </c>
      <c r="T1088" s="5">
        <v>0.89733680000000005</v>
      </c>
      <c r="U1088" s="5">
        <v>0.20463919999999999</v>
      </c>
      <c r="V1088" s="5">
        <v>0.76984540000000001</v>
      </c>
      <c r="W1088" s="5">
        <v>0.55833330000000003</v>
      </c>
      <c r="X1088" s="5">
        <v>0.7764605</v>
      </c>
      <c r="Y1088" s="5">
        <v>0.87156359999999999</v>
      </c>
      <c r="Z1088" s="5">
        <v>3.0480699999999999E-2</v>
      </c>
      <c r="AA1088" s="5">
        <v>1.05466E-3</v>
      </c>
      <c r="AB1088" s="5">
        <v>1.28393E-3</v>
      </c>
      <c r="AC1088" s="5">
        <v>0.34720000000000001</v>
      </c>
      <c r="AD1088" s="40">
        <v>1559.0608950843728</v>
      </c>
      <c r="AE1088" s="19">
        <v>0.65943399999999996</v>
      </c>
      <c r="AF1088" s="5">
        <v>1</v>
      </c>
      <c r="AG1088" s="5">
        <v>1</v>
      </c>
      <c r="AH1088" s="32">
        <v>1</v>
      </c>
      <c r="AI1088" s="32">
        <v>0</v>
      </c>
      <c r="AJ1088" s="32">
        <v>1</v>
      </c>
      <c r="AK1088" s="16"/>
      <c r="AL1088" s="34">
        <f t="shared" si="720"/>
        <v>1.5277933959864254</v>
      </c>
      <c r="AM1088" s="34">
        <f t="shared" si="721"/>
        <v>0.41087060776939743</v>
      </c>
      <c r="AN1088" s="34">
        <f t="shared" si="722"/>
        <v>2.8840635565117756</v>
      </c>
      <c r="AO1088" s="34">
        <f t="shared" si="723"/>
        <v>1.8810419769123345</v>
      </c>
      <c r="AP1088" s="34">
        <f t="shared" si="724"/>
        <v>-0.21400680342419567</v>
      </c>
      <c r="AQ1088" s="34">
        <f t="shared" si="725"/>
        <v>-0.35997851657490709</v>
      </c>
      <c r="AR1088" s="34">
        <f t="shared" si="726"/>
        <v>6.134913442100081E-2</v>
      </c>
      <c r="AS1088" s="34">
        <f t="shared" si="727"/>
        <v>-0.95991233330143277</v>
      </c>
      <c r="AT1088" s="34">
        <f t="shared" si="728"/>
        <v>-0.13293357181339588</v>
      </c>
      <c r="AU1088" s="34">
        <f t="shared" si="729"/>
        <v>-0.25574380689398918</v>
      </c>
      <c r="AV1088" s="34">
        <f t="shared" si="730"/>
        <v>4.4301935861834008E-2</v>
      </c>
      <c r="AW1088" s="34">
        <f t="shared" si="731"/>
        <v>-0.38259097877886167</v>
      </c>
      <c r="AX1088" s="34">
        <f t="shared" si="732"/>
        <v>-0.18239944835515554</v>
      </c>
      <c r="AY1088" s="34">
        <f t="shared" si="733"/>
        <v>-0.2034633426931915</v>
      </c>
      <c r="AZ1088" s="34">
        <f t="shared" si="734"/>
        <v>-0.77575223878103827</v>
      </c>
      <c r="BA1088" s="34">
        <f t="shared" si="735"/>
        <v>-8.636014289976221E-3</v>
      </c>
      <c r="BB1088" s="34">
        <f t="shared" si="736"/>
        <v>-0.74930344790299919</v>
      </c>
      <c r="BC1088" s="34">
        <f t="shared" si="737"/>
        <v>-0.82629716329848313</v>
      </c>
      <c r="BD1088" s="34">
        <f t="shared" si="738"/>
        <v>-0.36668458588483138</v>
      </c>
      <c r="BE1088" s="34">
        <f t="shared" si="739"/>
        <v>0.14948139767536475</v>
      </c>
      <c r="BF1088" s="34">
        <f t="shared" si="740"/>
        <v>-0.71121131517353819</v>
      </c>
      <c r="BG1088" s="34">
        <f t="shared" si="741"/>
        <v>-0.17569323198260089</v>
      </c>
      <c r="BH1088" s="34">
        <f t="shared" si="742"/>
        <v>-8.3059676825607789E-2</v>
      </c>
      <c r="BI1088" s="19">
        <f t="shared" si="749"/>
        <v>0.83848300854896396</v>
      </c>
      <c r="BJ1088" s="19">
        <f t="shared" si="750"/>
        <v>-9.2361235237533645E-2</v>
      </c>
      <c r="BK1088" s="19">
        <f t="shared" si="751"/>
        <v>-8.6138700204496835E-2</v>
      </c>
      <c r="BL1088" s="19">
        <f t="shared" si="752"/>
        <v>0.69742991208651473</v>
      </c>
      <c r="BM1088" s="19">
        <f t="shared" si="753"/>
        <v>-0.27881173206767212</v>
      </c>
      <c r="BN1088" s="19">
        <f t="shared" si="754"/>
        <v>0.57385890984120802</v>
      </c>
      <c r="BO1088" s="19">
        <f t="shared" si="755"/>
        <v>0.24089958645081153</v>
      </c>
      <c r="BP1088" s="19">
        <f t="shared" si="756"/>
        <v>0.67269697381563498</v>
      </c>
      <c r="BQ1088" s="19">
        <f t="shared" si="757"/>
        <v>0.20437291270656521</v>
      </c>
      <c r="BR1088" s="19">
        <f t="shared" si="758"/>
        <v>0.38287894043687759</v>
      </c>
      <c r="BS1088" s="19">
        <f t="shared" si="759"/>
        <v>0.41375679215587535</v>
      </c>
      <c r="BT1088" s="19">
        <f>IF(AND('[1]Ponderación por derecho'!$B$13&lt;&gt;1,'[1]Ponderación por derecho'!$B$13&lt;&gt;0),"Error ponderación",IFERROR(IF(SUM($BI$1126:$BS$1126)=0,0,SUMPRODUCT($BI$1126:$BS$1126,BI1088:BS1088)),""))</f>
        <v>0.27413521913026145</v>
      </c>
      <c r="BU1088" s="34">
        <f t="shared" si="760"/>
        <v>0.28213658628874255</v>
      </c>
      <c r="BV1088" s="16">
        <f t="shared" si="761"/>
        <v>0</v>
      </c>
      <c r="BW1088" s="34">
        <f t="shared" si="743"/>
        <v>-2.3908341434537088</v>
      </c>
      <c r="BX1088" s="34">
        <f t="shared" si="744"/>
        <v>-4.9462711772430924E-2</v>
      </c>
      <c r="BY1088" s="34">
        <f t="shared" si="762"/>
        <v>-4.3565900771799115E-2</v>
      </c>
      <c r="BZ1088" s="34">
        <f t="shared" si="763"/>
        <v>0.82795425199931294</v>
      </c>
      <c r="CA1088" s="19">
        <f t="shared" si="745"/>
        <v>0.62838635329732384</v>
      </c>
      <c r="CB1088" s="16"/>
      <c r="CC1088" s="5">
        <f t="shared" si="746"/>
        <v>86885</v>
      </c>
      <c r="CD1088" s="6">
        <f t="shared" si="747"/>
        <v>1.5946337007640026E-3</v>
      </c>
      <c r="CE1088" s="19">
        <f t="shared" si="764"/>
        <v>5.6067418717148945</v>
      </c>
      <c r="CF1088" s="4">
        <f t="shared" si="748"/>
        <v>8.9406995401212132E-3</v>
      </c>
      <c r="CG1088" s="3">
        <f>IF('Ponderación por derecho'!$D$20="Error ponderación","",CF1088/$CF$1127)</f>
        <v>6.0065108474132321E-3</v>
      </c>
      <c r="CH1088" s="39"/>
    </row>
    <row r="1089" spans="1:86" ht="18.95" customHeight="1">
      <c r="A1089" s="7">
        <v>88001</v>
      </c>
      <c r="B1089" s="7" t="s">
        <v>40</v>
      </c>
      <c r="C1089" s="7" t="s">
        <v>41</v>
      </c>
      <c r="D1089" s="5">
        <v>1</v>
      </c>
      <c r="E1089" s="5">
        <v>296</v>
      </c>
      <c r="F1089" s="5">
        <v>37.181710000000002</v>
      </c>
      <c r="G1089" s="5">
        <v>23.802600000000002</v>
      </c>
      <c r="H1089" s="5">
        <v>58.451909999999998</v>
      </c>
      <c r="I1089" s="5">
        <v>11.584849999999999</v>
      </c>
      <c r="J1089" s="5">
        <v>33.68347</v>
      </c>
      <c r="K1089" s="85"/>
      <c r="L1089" s="85">
        <v>0</v>
      </c>
      <c r="M1089" s="85"/>
      <c r="N1089" s="85"/>
      <c r="O1089" s="85">
        <v>0</v>
      </c>
      <c r="P1089" s="85">
        <v>0</v>
      </c>
      <c r="Q1089" s="85">
        <v>0</v>
      </c>
      <c r="R1089" s="85">
        <v>0</v>
      </c>
      <c r="S1089" s="85">
        <v>0</v>
      </c>
      <c r="T1089" s="5">
        <v>0.98</v>
      </c>
      <c r="U1089" s="5">
        <v>0.36666670000000001</v>
      </c>
      <c r="V1089" s="5">
        <v>0.85</v>
      </c>
      <c r="W1089" s="5">
        <v>0.79666669999999995</v>
      </c>
      <c r="X1089" s="5">
        <v>0.81</v>
      </c>
      <c r="Y1089" s="5">
        <v>0.93333330000000003</v>
      </c>
      <c r="Z1089" s="5">
        <v>0</v>
      </c>
      <c r="AA1089" s="5">
        <v>0</v>
      </c>
      <c r="AB1089" s="5">
        <v>0</v>
      </c>
      <c r="AC1089" s="5"/>
      <c r="AD1089" s="40">
        <v>0</v>
      </c>
      <c r="AE1089" s="19" t="s">
        <v>1121</v>
      </c>
      <c r="AF1089" s="5">
        <v>0</v>
      </c>
      <c r="AG1089" s="5">
        <v>0</v>
      </c>
      <c r="AH1089" s="32">
        <v>0</v>
      </c>
      <c r="AI1089" s="32">
        <v>0</v>
      </c>
      <c r="AJ1089" s="32">
        <v>1</v>
      </c>
      <c r="AK1089" s="16"/>
      <c r="AL1089" s="34">
        <f t="shared" si="720"/>
        <v>-1.9701404698213782</v>
      </c>
      <c r="AM1089" s="34">
        <f t="shared" si="721"/>
        <v>-3.2562459042162342</v>
      </c>
      <c r="AN1089" s="34">
        <f t="shared" si="722"/>
        <v>-1.9184717498793069</v>
      </c>
      <c r="AO1089" s="34">
        <f t="shared" si="723"/>
        <v>-0.72437191212020735</v>
      </c>
      <c r="AP1089" s="34">
        <f t="shared" si="724"/>
        <v>0.66735188093442743</v>
      </c>
      <c r="AQ1089" s="34" t="str">
        <f t="shared" si="725"/>
        <v/>
      </c>
      <c r="AR1089" s="34">
        <f t="shared" si="726"/>
        <v>-0.60911705809610017</v>
      </c>
      <c r="AS1089" s="34" t="str">
        <f t="shared" si="727"/>
        <v/>
      </c>
      <c r="AT1089" s="34" t="str">
        <f t="shared" si="728"/>
        <v/>
      </c>
      <c r="AU1089" s="34">
        <f t="shared" si="729"/>
        <v>-0.42992876172112682</v>
      </c>
      <c r="AV1089" s="34">
        <f t="shared" si="730"/>
        <v>-0.64879765232385067</v>
      </c>
      <c r="AW1089" s="34">
        <f t="shared" si="731"/>
        <v>-0.41165100414070804</v>
      </c>
      <c r="AX1089" s="34">
        <f t="shared" si="732"/>
        <v>-0.20200785050292994</v>
      </c>
      <c r="AY1089" s="34">
        <f t="shared" si="733"/>
        <v>-0.21011422768154267</v>
      </c>
      <c r="AZ1089" s="34">
        <f t="shared" si="734"/>
        <v>0.6603027105757685</v>
      </c>
      <c r="BA1089" s="34">
        <f t="shared" si="735"/>
        <v>1.5315101337968431</v>
      </c>
      <c r="BB1089" s="34">
        <f t="shared" si="736"/>
        <v>1.2168112850549657</v>
      </c>
      <c r="BC1089" s="34">
        <f t="shared" si="737"/>
        <v>1.8352330874305889</v>
      </c>
      <c r="BD1089" s="34">
        <f t="shared" si="738"/>
        <v>3.5264770748426044E-2</v>
      </c>
      <c r="BE1089" s="34">
        <f t="shared" si="739"/>
        <v>1.093946317850552</v>
      </c>
      <c r="BF1089" s="34">
        <f t="shared" si="740"/>
        <v>-1.0161597436814094</v>
      </c>
      <c r="BG1089" s="34">
        <f t="shared" si="741"/>
        <v>-0.258133953880894</v>
      </c>
      <c r="BH1089" s="34">
        <f t="shared" si="742"/>
        <v>-0.11506432621005545</v>
      </c>
      <c r="BI1089" s="19">
        <f t="shared" si="749"/>
        <v>-0.19348080804123191</v>
      </c>
      <c r="BJ1089" s="19">
        <f t="shared" si="750"/>
        <v>-0.88285055908578958</v>
      </c>
      <c r="BK1089" s="19">
        <f t="shared" si="751"/>
        <v>-6.7453691195394683E-2</v>
      </c>
      <c r="BL1089" s="19">
        <f t="shared" si="752"/>
        <v>-1.9701404698213782</v>
      </c>
      <c r="BM1089" s="19">
        <f t="shared" si="753"/>
        <v>9.0895963320575549E-2</v>
      </c>
      <c r="BN1089" s="19">
        <f t="shared" si="754"/>
        <v>-0.50833060143155906</v>
      </c>
      <c r="BO1089" s="19">
        <f t="shared" si="755"/>
        <v>-0.15857340189504898</v>
      </c>
      <c r="BP1089" s="19">
        <f t="shared" si="756"/>
        <v>-1.0860741601621542</v>
      </c>
      <c r="BQ1089" s="19">
        <f t="shared" si="757"/>
        <v>-1.0654714803947767</v>
      </c>
      <c r="BR1089" s="19">
        <f t="shared" si="758"/>
        <v>-0.81279621712793837</v>
      </c>
      <c r="BS1089" s="19">
        <f t="shared" si="759"/>
        <v>-0.76510634123765875</v>
      </c>
      <c r="BT1089" s="19">
        <f>IF(AND('[1]Ponderación por derecho'!$B$13&lt;&gt;1,'[1]Ponderación por derecho'!$B$13&lt;&gt;0),"Error ponderación",IFERROR(IF(SUM($BI$1126:$BS$1126)=0,0,SUMPRODUCT($BI$1126:$BS$1126,BI1089:BS1089)),""))</f>
        <v>-0.40835599319415011</v>
      </c>
      <c r="BU1089" s="34">
        <f t="shared" si="760"/>
        <v>-0.40740934118663313</v>
      </c>
      <c r="BV1089" s="16">
        <f t="shared" si="761"/>
        <v>0</v>
      </c>
      <c r="BW1089" s="34" t="str">
        <f t="shared" si="743"/>
        <v/>
      </c>
      <c r="BX1089" s="34">
        <f t="shared" si="744"/>
        <v>-4.9550489627895586E-2</v>
      </c>
      <c r="BY1089" s="34" t="str">
        <f t="shared" si="762"/>
        <v/>
      </c>
      <c r="BZ1089" s="34">
        <f t="shared" si="763"/>
        <v>4.9550489627895586E-2</v>
      </c>
      <c r="CA1089" s="19">
        <f t="shared" si="745"/>
        <v>3.6734775509554889E-2</v>
      </c>
      <c r="CB1089" s="16"/>
      <c r="CC1089" s="5">
        <f t="shared" si="746"/>
        <v>88001</v>
      </c>
      <c r="CD1089" s="6">
        <f t="shared" si="747"/>
        <v>4.3287928780827659E-5</v>
      </c>
      <c r="CE1089" s="19">
        <f t="shared" si="764"/>
        <v>0.85055146466231568</v>
      </c>
      <c r="CF1089" s="4">
        <f t="shared" si="748"/>
        <v>3.6818611226730978E-5</v>
      </c>
      <c r="CG1089" s="3">
        <f>IF('Ponderación por derecho'!$D$20="Error ponderación","",CF1089/$CF$1127)</f>
        <v>2.4735356190825756E-5</v>
      </c>
      <c r="CH1089" s="39"/>
    </row>
    <row r="1090" spans="1:86" ht="15">
      <c r="A1090" s="7">
        <v>88564</v>
      </c>
      <c r="B1090" s="7" t="s">
        <v>40</v>
      </c>
      <c r="C1090" s="7" t="s">
        <v>39</v>
      </c>
      <c r="D1090" s="5">
        <v>0</v>
      </c>
      <c r="E1090" s="5">
        <v>16</v>
      </c>
      <c r="F1090" s="5">
        <v>42.358530000000002</v>
      </c>
      <c r="G1090" s="5">
        <v>26.77412</v>
      </c>
      <c r="H1090" s="5">
        <v>64.406210000000002</v>
      </c>
      <c r="I1090" s="5">
        <v>16.921209999999999</v>
      </c>
      <c r="J1090" s="5">
        <v>28.022400000000001</v>
      </c>
      <c r="K1090" s="85"/>
      <c r="L1090" s="85">
        <v>0</v>
      </c>
      <c r="M1090" s="85"/>
      <c r="N1090" s="85"/>
      <c r="O1090" s="85">
        <v>0</v>
      </c>
      <c r="P1090" s="85">
        <v>0</v>
      </c>
      <c r="Q1090" s="85">
        <v>0</v>
      </c>
      <c r="R1090" s="85">
        <v>0</v>
      </c>
      <c r="S1090" s="85">
        <v>0</v>
      </c>
      <c r="T1090" s="5"/>
      <c r="U1090" s="5">
        <v>0.6</v>
      </c>
      <c r="V1090" s="5">
        <v>0.86666670000000001</v>
      </c>
      <c r="W1090" s="5">
        <v>0.8</v>
      </c>
      <c r="X1090" s="5">
        <v>0.93333330000000003</v>
      </c>
      <c r="Y1090" s="5">
        <v>0.8</v>
      </c>
      <c r="Z1090" s="5"/>
      <c r="AA1090" s="5">
        <v>0</v>
      </c>
      <c r="AB1090" s="5">
        <v>0</v>
      </c>
      <c r="AC1090" s="5">
        <v>0.2903</v>
      </c>
      <c r="AD1090" s="40">
        <v>0</v>
      </c>
      <c r="AE1090" s="19" t="s">
        <v>1121</v>
      </c>
      <c r="AF1090" s="5">
        <v>0</v>
      </c>
      <c r="AG1090" s="5">
        <v>0</v>
      </c>
      <c r="AH1090" s="32">
        <v>0</v>
      </c>
      <c r="AI1090" s="32">
        <v>0</v>
      </c>
      <c r="AJ1090" s="32">
        <v>1</v>
      </c>
      <c r="AK1090" s="16"/>
      <c r="AL1090" s="34">
        <f t="shared" si="720"/>
        <v>-1.6541323739771352</v>
      </c>
      <c r="AM1090" s="34">
        <f t="shared" si="721"/>
        <v>-2.9577539881711536</v>
      </c>
      <c r="AN1090" s="34">
        <f t="shared" si="722"/>
        <v>-1.2025045787432846</v>
      </c>
      <c r="AO1090" s="34">
        <f t="shared" si="723"/>
        <v>-0.24807253612835478</v>
      </c>
      <c r="AP1090" s="34">
        <f t="shared" si="724"/>
        <v>0.23977205991601461</v>
      </c>
      <c r="AQ1090" s="34" t="str">
        <f t="shared" si="725"/>
        <v/>
      </c>
      <c r="AR1090" s="34">
        <f t="shared" si="726"/>
        <v>-0.60911705809610017</v>
      </c>
      <c r="AS1090" s="34" t="str">
        <f t="shared" si="727"/>
        <v/>
      </c>
      <c r="AT1090" s="34" t="str">
        <f t="shared" si="728"/>
        <v/>
      </c>
      <c r="AU1090" s="34">
        <f t="shared" si="729"/>
        <v>-0.42992876172112682</v>
      </c>
      <c r="AV1090" s="34">
        <f t="shared" si="730"/>
        <v>-0.64879765232385067</v>
      </c>
      <c r="AW1090" s="34">
        <f t="shared" si="731"/>
        <v>-0.41165100414070804</v>
      </c>
      <c r="AX1090" s="34">
        <f t="shared" si="732"/>
        <v>-0.20200785050292994</v>
      </c>
      <c r="AY1090" s="34">
        <f t="shared" si="733"/>
        <v>-0.21011422768154267</v>
      </c>
      <c r="AZ1090" s="34" t="str">
        <f t="shared" si="734"/>
        <v/>
      </c>
      <c r="BA1090" s="34">
        <f t="shared" si="735"/>
        <v>3.7494508118631353</v>
      </c>
      <c r="BB1090" s="34">
        <f t="shared" si="736"/>
        <v>1.6256292994894537</v>
      </c>
      <c r="BC1090" s="34">
        <f t="shared" si="737"/>
        <v>1.8724569040872365</v>
      </c>
      <c r="BD1090" s="34">
        <f t="shared" si="738"/>
        <v>1.513335123212131</v>
      </c>
      <c r="BE1090" s="34">
        <f t="shared" si="739"/>
        <v>-0.94473323767900708</v>
      </c>
      <c r="BF1090" s="34" t="str">
        <f t="shared" si="740"/>
        <v/>
      </c>
      <c r="BG1090" s="34">
        <f t="shared" si="741"/>
        <v>-0.258133953880894</v>
      </c>
      <c r="BH1090" s="34">
        <f t="shared" si="742"/>
        <v>-0.11506432621005545</v>
      </c>
      <c r="BI1090" s="19">
        <f t="shared" si="749"/>
        <v>1.2734731165599253</v>
      </c>
      <c r="BJ1090" s="19">
        <f t="shared" si="750"/>
        <v>-0.64708058225926679</v>
      </c>
      <c r="BK1090" s="19">
        <f t="shared" si="751"/>
        <v>0.10916226505505067</v>
      </c>
      <c r="BL1090" s="19">
        <f t="shared" si="752"/>
        <v>-1.6541323739771352</v>
      </c>
      <c r="BM1090" s="19">
        <f t="shared" si="753"/>
        <v>0.44105947380233967</v>
      </c>
      <c r="BN1090" s="19">
        <f t="shared" si="754"/>
        <v>-1.0825544213266642</v>
      </c>
      <c r="BO1090" s="19">
        <f t="shared" si="755"/>
        <v>-0.32986177013453144</v>
      </c>
      <c r="BP1090" s="19">
        <f t="shared" si="756"/>
        <v>-0.92807011224003255</v>
      </c>
      <c r="BQ1090" s="19">
        <f t="shared" si="757"/>
        <v>-0.93212330082933892</v>
      </c>
      <c r="BR1090" s="19">
        <f t="shared" si="758"/>
        <v>-0.70746018517985731</v>
      </c>
      <c r="BS1090" s="19">
        <f t="shared" si="759"/>
        <v>-0.65977030928957781</v>
      </c>
      <c r="BT1090" s="19">
        <f>IF(AND('[1]Ponderación por derecho'!$B$13&lt;&gt;1,'[1]Ponderación por derecho'!$B$13&lt;&gt;0),"Error ponderación",IFERROR(IF(SUM($BI$1126:$BS$1126)=0,0,SUMPRODUCT($BI$1126:$BS$1126,BI1090:BS1090)),""))</f>
        <v>-0.61911332791711837</v>
      </c>
      <c r="BU1090" s="34">
        <f t="shared" si="760"/>
        <v>-0.6203452137949218</v>
      </c>
      <c r="BV1090" s="16">
        <f t="shared" si="761"/>
        <v>0</v>
      </c>
      <c r="BW1090" s="34">
        <f t="shared" si="743"/>
        <v>-3.2144777121470445</v>
      </c>
      <c r="BX1090" s="34">
        <f t="shared" si="744"/>
        <v>-4.9550489627895586E-2</v>
      </c>
      <c r="BY1090" s="34" t="str">
        <f t="shared" si="762"/>
        <v/>
      </c>
      <c r="BZ1090" s="34">
        <f t="shared" si="763"/>
        <v>1.63201410088747</v>
      </c>
      <c r="CA1090" s="19">
        <f t="shared" si="745"/>
        <v>0.9</v>
      </c>
      <c r="CB1090" s="16"/>
      <c r="CC1090" s="5">
        <f t="shared" si="746"/>
        <v>88564</v>
      </c>
      <c r="CD1090" s="6">
        <f t="shared" si="747"/>
        <v>2.3398880422069004E-6</v>
      </c>
      <c r="CE1090" s="19">
        <f t="shared" si="764"/>
        <v>1.0392949407464942</v>
      </c>
      <c r="CF1090" s="4">
        <f t="shared" si="748"/>
        <v>2.431833804178851E-6</v>
      </c>
      <c r="CG1090" s="3">
        <f>IF('Ponderación por derecho'!$D$20="Error ponderación","",CF1090/$CF$1127)</f>
        <v>1.6337464488498428E-6</v>
      </c>
      <c r="CH1090" s="39"/>
    </row>
    <row r="1091" spans="1:86" ht="18.95" customHeight="1">
      <c r="A1091" s="7">
        <v>91001</v>
      </c>
      <c r="B1091" s="7" t="s">
        <v>28</v>
      </c>
      <c r="C1091" s="7" t="s">
        <v>38</v>
      </c>
      <c r="D1091" s="5">
        <v>1</v>
      </c>
      <c r="E1091" s="5">
        <v>2131</v>
      </c>
      <c r="F1091" s="5">
        <v>66.259309999999999</v>
      </c>
      <c r="G1091" s="5">
        <v>41.343299999999999</v>
      </c>
      <c r="H1091" s="5">
        <v>73.549260000000004</v>
      </c>
      <c r="I1091" s="5">
        <v>15.615550000000001</v>
      </c>
      <c r="J1091" s="5">
        <v>27.2089</v>
      </c>
      <c r="K1091" s="85"/>
      <c r="L1091" s="85">
        <v>0</v>
      </c>
      <c r="M1091" s="85">
        <v>2.0147399999999999E-2</v>
      </c>
      <c r="N1091" s="85">
        <v>0</v>
      </c>
      <c r="O1091" s="85">
        <v>2.6350000000000001E-4</v>
      </c>
      <c r="P1091" s="85">
        <v>0</v>
      </c>
      <c r="Q1091" s="85">
        <v>2.251E-4</v>
      </c>
      <c r="R1091" s="85">
        <v>5.1460000000000004E-4</v>
      </c>
      <c r="S1091" s="85">
        <v>2.242E-4</v>
      </c>
      <c r="T1091" s="5">
        <v>0.90574370000000004</v>
      </c>
      <c r="U1091" s="5">
        <v>0.45900829999999998</v>
      </c>
      <c r="V1091" s="5">
        <v>0.80952380000000002</v>
      </c>
      <c r="W1091" s="5">
        <v>0.62739319999999998</v>
      </c>
      <c r="X1091" s="5">
        <v>0.84830629999999996</v>
      </c>
      <c r="Y1091" s="5">
        <v>0.85174269999999996</v>
      </c>
      <c r="Z1091" s="5">
        <v>0.21386430000000001</v>
      </c>
      <c r="AA1091" s="5">
        <v>1.1731599999999999E-3</v>
      </c>
      <c r="AB1091" s="5">
        <v>2.3463199999999998E-3</v>
      </c>
      <c r="AC1091" s="5">
        <v>0.52510000000000001</v>
      </c>
      <c r="AD1091" s="40">
        <v>11536.977944626935</v>
      </c>
      <c r="AE1091" s="19">
        <v>0.75377360000000004</v>
      </c>
      <c r="AF1091" s="5">
        <v>1</v>
      </c>
      <c r="AG1091" s="5">
        <v>0</v>
      </c>
      <c r="AH1091" s="32">
        <v>0</v>
      </c>
      <c r="AI1091" s="32">
        <v>0</v>
      </c>
      <c r="AJ1091" s="32">
        <v>1</v>
      </c>
      <c r="AK1091" s="16"/>
      <c r="AL1091" s="34">
        <f t="shared" ref="AL1091:AL1124" si="765">IF(OR(ISBLANK(F1091),ISNA(F1091)),"",(F1091-AL$1126)/AL$1127)</f>
        <v>-0.19515949545476713</v>
      </c>
      <c r="AM1091" s="34">
        <f t="shared" ref="AM1091:AM1124" si="766">IF(OR(ISBLANK(G1091),ISNA(G1091)),"",(G1091-AM$1126)/AM$1127)</f>
        <v>-1.4942664621219701</v>
      </c>
      <c r="AN1091" s="34">
        <f t="shared" ref="AN1091:AN1124" si="767">IF(OR(ISBLANK(H1091),ISNA(H1091)),"",(H1091-AN$1126)/AN$1127)</f>
        <v>-0.10311025127318646</v>
      </c>
      <c r="AO1091" s="34">
        <f t="shared" ref="AO1091:AO1124" si="768">IF(OR(ISBLANK(I1091),ISNA(I1091)),"",(I1091-AO$1126)/AO$1127)</f>
        <v>-0.36460984681532516</v>
      </c>
      <c r="AP1091" s="34">
        <f t="shared" ref="AP1091:AP1124" si="769">IF(OR(ISBLANK(J1091),ISNA(J1091)),"",(J1091-AP$1126)/AP$1127)</f>
        <v>0.17832851931353497</v>
      </c>
      <c r="AQ1091" s="34" t="str">
        <f t="shared" ref="AQ1091:AQ1124" si="770">IF(OR(ISBLANK(K1091),ISNA(K1091)),"",(K1091-AQ$1126)/AQ$1127)</f>
        <v/>
      </c>
      <c r="AR1091" s="34">
        <f t="shared" ref="AR1091:AR1124" si="771">IF(OR(ISBLANK(L1091),ISNA(L1091)),"",(L1091-AR$1126)/AR$1127)</f>
        <v>-0.60911705809610017</v>
      </c>
      <c r="AS1091" s="34">
        <f t="shared" ref="AS1091:AS1124" si="772">IF(OR(ISBLANK(M1091),ISNA(M1091)),"",(M1091-AS$1126)/AS$1127)</f>
        <v>-0.6464360944045755</v>
      </c>
      <c r="AT1091" s="34">
        <f t="shared" ref="AT1091:AT1124" si="773">IF(OR(ISBLANK(N1091),ISNA(N1091)),"",(N1091-AT$1126)/AT$1127)</f>
        <v>-0.15074875333706975</v>
      </c>
      <c r="AU1091" s="34">
        <f t="shared" ref="AU1091:AU1124" si="774">IF(OR(ISBLANK(O1091),ISNA(O1091)),"",(O1091-AU$1126)/AU$1127)</f>
        <v>-0.42323471437963323</v>
      </c>
      <c r="AV1091" s="34">
        <f t="shared" ref="AV1091:AV1124" si="775">IF(OR(ISBLANK(P1091),ISNA(P1091)),"",(P1091-AV$1126)/AV$1127)</f>
        <v>-0.64879765232385067</v>
      </c>
      <c r="AW1091" s="34">
        <f t="shared" ref="AW1091:AW1124" si="776">IF(OR(ISBLANK(Q1091),ISNA(Q1091)),"",(Q1091-AW$1126)/AW$1127)</f>
        <v>-0.40534481334831274</v>
      </c>
      <c r="AX1091" s="34">
        <f t="shared" ref="AX1091:AX1124" si="777">IF(OR(ISBLANK(R1091),ISNA(R1091)),"",(R1091-AX$1126)/AX$1127)</f>
        <v>-0.18557383788852486</v>
      </c>
      <c r="AY1091" s="34">
        <f t="shared" ref="AY1091:AY1124" si="778">IF(OR(ISBLANK(S1091),ISNA(S1091)),"",(S1091-AY$1126)/AY$1127)</f>
        <v>-0.20140945001436034</v>
      </c>
      <c r="AZ1091" s="34">
        <f t="shared" ref="AZ1091:AZ1124" si="779">IF(OR(ISBLANK(T1091),ISNA(T1091)),"",(T1091-AZ$1126)/AZ$1127)</f>
        <v>-0.62970453734015841</v>
      </c>
      <c r="BA1091" s="34">
        <f t="shared" ref="BA1091:BA1124" si="780">IF(OR(ISBLANK(U1091),ISNA(U1091)),"",(U1091-BA$1126)/BA$1127)</f>
        <v>2.409259648837029</v>
      </c>
      <c r="BB1091" s="34">
        <f t="shared" ref="BB1091:BB1124" si="781">IF(OR(ISBLANK(V1091),ISNA(V1091)),"",(V1091-BB$1126)/BB$1127)</f>
        <v>0.22396928778777031</v>
      </c>
      <c r="BC1091" s="34">
        <f t="shared" ref="BC1091:BC1124" si="782">IF(OR(ISBLANK(W1091),ISNA(W1091)),"",(W1091-BC$1126)/BC$1127)</f>
        <v>-5.5087534424290159E-2</v>
      </c>
      <c r="BD1091" s="34">
        <f t="shared" ref="BD1091:BD1124" si="783">IF(OR(ISBLANK(X1091),ISNA(X1091)),"",(X1091-BD$1126)/BD$1127)</f>
        <v>0.49434116246566945</v>
      </c>
      <c r="BE1091" s="34">
        <f t="shared" ref="BE1091:BE1124" si="784">IF(OR(ISBLANK(Y1091),ISNA(Y1091)),"",(Y1091-BE$1126)/BE$1127)</f>
        <v>-0.15358215510699269</v>
      </c>
      <c r="BF1091" s="34">
        <f t="shared" ref="BF1091:BF1124" si="785">IF(OR(ISBLANK(Z1091),ISNA(Z1091)),"",(Z1091-BF$1126)/BF$1127)</f>
        <v>1.1234755730579016</v>
      </c>
      <c r="BG1091" s="34">
        <f t="shared" ref="BG1091:BG1124" si="786">IF(OR(ISBLANK(AA1091),ISNA(AA1091)),"",(AA1091-BG$1126)/BG$1127)</f>
        <v>-0.16643031735139488</v>
      </c>
      <c r="BH1091" s="34">
        <f t="shared" ref="BH1091:BH1124" si="787">IF(OR(ISBLANK(AB1091),ISNA(AB1091)),"",(AB1091-BH$1126)/BH$1127)</f>
        <v>-5.6577376809607414E-2</v>
      </c>
      <c r="BI1091" s="19">
        <f t="shared" si="749"/>
        <v>1.1530746987819214</v>
      </c>
      <c r="BJ1091" s="19">
        <f t="shared" si="750"/>
        <v>-0.62647141081010005</v>
      </c>
      <c r="BK1091" s="19">
        <f t="shared" si="751"/>
        <v>-0.29889437476121089</v>
      </c>
      <c r="BL1091" s="19">
        <f t="shared" si="752"/>
        <v>-0.17295412439591845</v>
      </c>
      <c r="BM1091" s="19">
        <f t="shared" si="753"/>
        <v>8.3144989133190392E-2</v>
      </c>
      <c r="BN1091" s="19">
        <f t="shared" si="754"/>
        <v>-0.3325131009618702</v>
      </c>
      <c r="BO1091" s="19">
        <f t="shared" si="755"/>
        <v>-0.46655306583459871</v>
      </c>
      <c r="BP1091" s="19">
        <f t="shared" si="756"/>
        <v>-0.19036666667164598</v>
      </c>
      <c r="BQ1091" s="19">
        <f t="shared" si="757"/>
        <v>0.24230220919625803</v>
      </c>
      <c r="BR1091" s="19">
        <f t="shared" si="758"/>
        <v>-0.18766642094017408</v>
      </c>
      <c r="BS1091" s="19">
        <f t="shared" si="759"/>
        <v>-0.15104877409291162</v>
      </c>
      <c r="BT1091" s="19">
        <f>IF(AND('[1]Ponderación por derecho'!$B$13&lt;&gt;1,'[1]Ponderación por derecho'!$B$13&lt;&gt;0),"Error ponderación",IFERROR(IF(SUM($BI$1126:$BS$1126)=0,0,SUMPRODUCT($BI$1126:$BS$1126,BI1091:BS1091)),""))</f>
        <v>-0.45832474536788043</v>
      </c>
      <c r="BU1091" s="34">
        <f t="shared" si="760"/>
        <v>-0.45789460596399717</v>
      </c>
      <c r="BV1091" s="16">
        <f t="shared" si="761"/>
        <v>0</v>
      </c>
      <c r="BW1091" s="34">
        <f t="shared" ref="BW1091:BW1124" si="788">IF(OR(ISBLANK(AC1091),ISNA(AC1091)),"",(AC1091-BW$1126)/BW$1127)</f>
        <v>0.18431859592317079</v>
      </c>
      <c r="BX1091" s="34">
        <f t="shared" ref="BX1091:BX1124" si="789">IF(OR(ISBLANK(AD1091),ISNA(AD1091)),"",(AD1091-BX$1126)/BX$1127)</f>
        <v>-4.890093758941174E-2</v>
      </c>
      <c r="BY1091" s="34">
        <f t="shared" si="762"/>
        <v>0.3461456464926651</v>
      </c>
      <c r="BZ1091" s="34">
        <f t="shared" si="763"/>
        <v>-0.16052110160880806</v>
      </c>
      <c r="CA1091" s="19">
        <f t="shared" ref="CA1091:CA1124" si="790">MIN(MAX(IF(BZ1091="",0,(BZ1091-$BZ$1126)/(2*$BZ$1127)),-1),1)*CTerritorial</f>
        <v>-0.12293709969430372</v>
      </c>
      <c r="CB1091" s="16"/>
      <c r="CC1091" s="5">
        <f t="shared" ref="CC1091:CC1124" si="791">A1091</f>
        <v>91001</v>
      </c>
      <c r="CD1091" s="6">
        <f t="shared" ref="CD1091:CD1124" si="792">E1091/$CD$1127</f>
        <v>3.1164383862143159E-4</v>
      </c>
      <c r="CE1091" s="19">
        <f t="shared" si="764"/>
        <v>0.88361341594276466</v>
      </c>
      <c r="CF1091" s="4">
        <f t="shared" ref="CF1091:CF1124" si="793">CD1091*CE1091</f>
        <v>2.7537267680179887E-4</v>
      </c>
      <c r="CG1091" s="3">
        <f>IF('Ponderación por derecho'!$D$20="Error ponderación","",CF1091/$CF$1127)</f>
        <v>1.8499995026885767E-4</v>
      </c>
      <c r="CH1091" s="39"/>
    </row>
    <row r="1092" spans="1:86" ht="18.95" customHeight="1">
      <c r="A1092" s="7">
        <v>91263</v>
      </c>
      <c r="B1092" s="7" t="s">
        <v>28</v>
      </c>
      <c r="C1092" s="7" t="s">
        <v>37</v>
      </c>
      <c r="D1092" s="5">
        <v>0</v>
      </c>
      <c r="E1092" s="5">
        <v>7</v>
      </c>
      <c r="F1092" s="5">
        <v>85.507249999999999</v>
      </c>
      <c r="G1092" s="5">
        <v>52</v>
      </c>
      <c r="H1092" s="5">
        <v>84</v>
      </c>
      <c r="I1092" s="5">
        <v>10</v>
      </c>
      <c r="J1092" s="5">
        <v>44.8</v>
      </c>
      <c r="K1092" s="85"/>
      <c r="L1092" s="85">
        <v>0</v>
      </c>
      <c r="M1092" s="85"/>
      <c r="N1092" s="85"/>
      <c r="O1092" s="85">
        <v>0</v>
      </c>
      <c r="P1092" s="85">
        <v>0</v>
      </c>
      <c r="Q1092" s="85">
        <v>0</v>
      </c>
      <c r="R1092" s="85">
        <v>0</v>
      </c>
      <c r="S1092" s="85">
        <v>0</v>
      </c>
      <c r="T1092" s="5"/>
      <c r="U1092" s="5">
        <v>0</v>
      </c>
      <c r="V1092" s="5"/>
      <c r="W1092" s="5">
        <v>0.6</v>
      </c>
      <c r="X1092" s="5"/>
      <c r="Y1092" s="5">
        <v>0.8</v>
      </c>
      <c r="Z1092" s="5"/>
      <c r="AA1092" s="5">
        <v>0</v>
      </c>
      <c r="AB1092" s="5">
        <v>0.28571428999999998</v>
      </c>
      <c r="AC1092" s="5"/>
      <c r="AD1092" s="40">
        <v>0</v>
      </c>
      <c r="AE1092" s="19" t="s">
        <v>1121</v>
      </c>
      <c r="AF1092" s="5">
        <v>0</v>
      </c>
      <c r="AG1092" s="5">
        <v>0</v>
      </c>
      <c r="AH1092" s="32">
        <v>0</v>
      </c>
      <c r="AI1092" s="32">
        <v>0</v>
      </c>
      <c r="AJ1092" s="32">
        <v>1</v>
      </c>
      <c r="AK1092" s="16"/>
      <c r="AL1092" s="34">
        <f t="shared" si="765"/>
        <v>0.97979054498014051</v>
      </c>
      <c r="AM1092" s="34">
        <f t="shared" si="766"/>
        <v>-0.42379114924586209</v>
      </c>
      <c r="AN1092" s="34">
        <f t="shared" si="767"/>
        <v>1.1535255840186305</v>
      </c>
      <c r="AO1092" s="34">
        <f t="shared" si="768"/>
        <v>-0.86582846041168082</v>
      </c>
      <c r="AP1092" s="34">
        <f t="shared" si="769"/>
        <v>1.5069818285849275</v>
      </c>
      <c r="AQ1092" s="34" t="str">
        <f t="shared" si="770"/>
        <v/>
      </c>
      <c r="AR1092" s="34">
        <f t="shared" si="771"/>
        <v>-0.60911705809610017</v>
      </c>
      <c r="AS1092" s="34" t="str">
        <f t="shared" si="772"/>
        <v/>
      </c>
      <c r="AT1092" s="34" t="str">
        <f t="shared" si="773"/>
        <v/>
      </c>
      <c r="AU1092" s="34">
        <f t="shared" si="774"/>
        <v>-0.42992876172112682</v>
      </c>
      <c r="AV1092" s="34">
        <f t="shared" si="775"/>
        <v>-0.64879765232385067</v>
      </c>
      <c r="AW1092" s="34">
        <f t="shared" si="776"/>
        <v>-0.41165100414070804</v>
      </c>
      <c r="AX1092" s="34">
        <f t="shared" si="777"/>
        <v>-0.20200785050292994</v>
      </c>
      <c r="AY1092" s="34">
        <f t="shared" si="778"/>
        <v>-0.21011422768154267</v>
      </c>
      <c r="AZ1092" s="34" t="str">
        <f t="shared" si="779"/>
        <v/>
      </c>
      <c r="BA1092" s="34">
        <f t="shared" si="780"/>
        <v>-1.9538260322040228</v>
      </c>
      <c r="BB1092" s="34" t="str">
        <f t="shared" si="781"/>
        <v/>
      </c>
      <c r="BC1092" s="34">
        <f t="shared" si="782"/>
        <v>-0.36099442982489982</v>
      </c>
      <c r="BD1092" s="34" t="str">
        <f t="shared" si="783"/>
        <v/>
      </c>
      <c r="BE1092" s="34">
        <f t="shared" si="784"/>
        <v>-0.94473323767900708</v>
      </c>
      <c r="BF1092" s="34" t="str">
        <f t="shared" si="785"/>
        <v/>
      </c>
      <c r="BG1092" s="34">
        <f t="shared" si="786"/>
        <v>-0.258133953880894</v>
      </c>
      <c r="BH1092" s="34">
        <f t="shared" si="787"/>
        <v>7.0069638806052703</v>
      </c>
      <c r="BI1092" s="19">
        <f t="shared" ref="BI1092:BI1124" si="794">IFERROR(AVERAGE(AN1092,AQ1092,BA1092),"")</f>
        <v>-0.40015022409269618</v>
      </c>
      <c r="BJ1092" s="19">
        <f t="shared" ref="BJ1092:BJ1124" si="795">IFERROR(AVERAGE(AM1092,AR1092,BB1092),"")</f>
        <v>-0.5164541036709811</v>
      </c>
      <c r="BK1092" s="19">
        <f t="shared" ref="BK1092:BK1124" si="796">IFERROR(AVERAGE(AL1092,AS1092,BC1092),"")</f>
        <v>0.30939805757762034</v>
      </c>
      <c r="BL1092" s="19">
        <f t="shared" ref="BL1092:BL1124" si="797">IFERROR(AVERAGE(AL1092,AT1092),"")</f>
        <v>0.97979054498014051</v>
      </c>
      <c r="BM1092" s="19">
        <f t="shared" ref="BM1092:BM1124" si="798">IFERROR(AVERAGE(AP1092,BD1092,AU1092),"")</f>
        <v>0.53852653343190027</v>
      </c>
      <c r="BN1092" s="19">
        <f t="shared" ref="BN1092:BN1124" si="799">IFERROR(AVERAGE(AL1092,AV1092,BE1092),"")</f>
        <v>-0.20458011500757242</v>
      </c>
      <c r="BO1092" s="19">
        <f t="shared" ref="BO1092:BO1124" si="800">IFERROR(AVERAGE(AO1092,AW1092,AZ1092),"")</f>
        <v>-0.63873973227619441</v>
      </c>
      <c r="BP1092" s="19">
        <f t="shared" ref="BP1092:BP1124" si="801">IFERROR(AVERAGE(AL1092,AX1092),"")</f>
        <v>0.3888913472386053</v>
      </c>
      <c r="BQ1092" s="19">
        <f t="shared" ref="BQ1092:BQ1124" si="802">IFERROR(AVERAGE(AL1092,AY1092,BF1092),"")</f>
        <v>0.38483815864929893</v>
      </c>
      <c r="BR1092" s="19">
        <f t="shared" ref="BR1092:BR1124" si="803">IFERROR(AVERAGE(AL1092,BG1092,AY1092),"")</f>
        <v>0.17051412113923461</v>
      </c>
      <c r="BS1092" s="19">
        <f t="shared" ref="BS1092:BS1124" si="804">IFERROR(AVERAGE(AL1092,AY1092,BH1092),"")</f>
        <v>2.5922133993012895</v>
      </c>
      <c r="BT1092" s="19">
        <f>IF(AND('[1]Ponderación por derecho'!$B$13&lt;&gt;1,'[1]Ponderación por derecho'!$B$13&lt;&gt;0),"Error ponderación",IFERROR(IF(SUM($BI$1126:$BS$1126)=0,0,SUMPRODUCT($BI$1126:$BS$1126,BI1092:BS1092)),""))</f>
        <v>-0.48403472137456516</v>
      </c>
      <c r="BU1092" s="34">
        <f t="shared" ref="BU1092:BU1124" si="805">MAX(IF(OR(BT1092="",BT1092=0),0,(BT1092-$BT$1126)/(2*$BT$1127)),-1)</f>
        <v>-0.48387033858994671</v>
      </c>
      <c r="BV1092" s="16">
        <f t="shared" ref="BV1092:BV1124" si="806">IF(OR(BT1092&lt;BT$1126-2*BT$1127,BT1092&gt;BT$1126+2*BT$1127),1,0)</f>
        <v>0</v>
      </c>
      <c r="BW1092" s="34" t="str">
        <f t="shared" si="788"/>
        <v/>
      </c>
      <c r="BX1092" s="34">
        <f t="shared" si="789"/>
        <v>-4.9550489627895586E-2</v>
      </c>
      <c r="BY1092" s="34" t="str">
        <f t="shared" ref="BY1092:BY1124" si="807">IFERROR(IF(OR(ISBLANK(AE1092),ISNA(AE1092)),"",(AE1092-BY$1126)/BY$1127),"")</f>
        <v/>
      </c>
      <c r="BZ1092" s="34">
        <f t="shared" ref="BZ1092:BZ1124" si="808">IFERROR(-AVERAGE(BW1092:BY1092),"")</f>
        <v>4.9550489627895586E-2</v>
      </c>
      <c r="CA1092" s="19">
        <f t="shared" si="790"/>
        <v>3.6734775509554889E-2</v>
      </c>
      <c r="CB1092" s="16"/>
      <c r="CC1092" s="5">
        <f t="shared" si="791"/>
        <v>91263</v>
      </c>
      <c r="CD1092" s="6">
        <f t="shared" si="792"/>
        <v>1.0237010184655191E-6</v>
      </c>
      <c r="CE1092" s="19">
        <f t="shared" si="764"/>
        <v>0.75813445491412434</v>
      </c>
      <c r="CF1092" s="4">
        <f t="shared" si="793"/>
        <v>7.7610301362939026E-7</v>
      </c>
      <c r="CG1092" s="3">
        <f>IF('Ponderación por derecho'!$D$20="Error ponderación","",CF1092/$CF$1127)</f>
        <v>5.2139892959783228E-7</v>
      </c>
      <c r="CH1092" s="39"/>
    </row>
    <row r="1093" spans="1:86" ht="18.95" customHeight="1">
      <c r="A1093" s="7">
        <v>91405</v>
      </c>
      <c r="B1093" s="7" t="s">
        <v>28</v>
      </c>
      <c r="C1093" s="7" t="s">
        <v>36</v>
      </c>
      <c r="D1093" s="5">
        <v>0</v>
      </c>
      <c r="E1093" s="5">
        <v>21</v>
      </c>
      <c r="F1093" s="5">
        <v>86.285150000000002</v>
      </c>
      <c r="G1093" s="5">
        <v>55.710659999999997</v>
      </c>
      <c r="H1093" s="5">
        <v>84.644670000000005</v>
      </c>
      <c r="I1093" s="5">
        <v>22.461929999999999</v>
      </c>
      <c r="J1093" s="5">
        <v>48.121830000000003</v>
      </c>
      <c r="K1093" s="85"/>
      <c r="L1093" s="85">
        <v>0</v>
      </c>
      <c r="M1093" s="85"/>
      <c r="N1093" s="85"/>
      <c r="O1093" s="85">
        <v>0</v>
      </c>
      <c r="P1093" s="85">
        <v>0</v>
      </c>
      <c r="Q1093" s="85">
        <v>0</v>
      </c>
      <c r="R1093" s="85">
        <v>0</v>
      </c>
      <c r="S1093" s="85">
        <v>0</v>
      </c>
      <c r="T1093" s="5">
        <v>0.88888889999999998</v>
      </c>
      <c r="U1093" s="5">
        <v>0.6666666</v>
      </c>
      <c r="V1093" s="5"/>
      <c r="W1093" s="5"/>
      <c r="X1093" s="5"/>
      <c r="Y1093" s="5"/>
      <c r="Z1093" s="5"/>
      <c r="AA1093" s="5">
        <v>0</v>
      </c>
      <c r="AB1093" s="5">
        <v>9.5238100000000006E-2</v>
      </c>
      <c r="AC1093" s="5"/>
      <c r="AD1093" s="40">
        <v>0</v>
      </c>
      <c r="AE1093" s="19" t="s">
        <v>1121</v>
      </c>
      <c r="AF1093" s="5">
        <v>1</v>
      </c>
      <c r="AG1093" s="5">
        <v>1</v>
      </c>
      <c r="AH1093" s="32">
        <v>0</v>
      </c>
      <c r="AI1093" s="32">
        <v>0</v>
      </c>
      <c r="AJ1093" s="32">
        <v>1</v>
      </c>
      <c r="AK1093" s="16"/>
      <c r="AL1093" s="34">
        <f t="shared" si="765"/>
        <v>1.0272758154274879</v>
      </c>
      <c r="AM1093" s="34">
        <f t="shared" si="766"/>
        <v>-5.10519406281046E-2</v>
      </c>
      <c r="AN1093" s="34">
        <f t="shared" si="767"/>
        <v>1.231043101815225</v>
      </c>
      <c r="AO1093" s="34">
        <f t="shared" si="768"/>
        <v>0.24646708986119198</v>
      </c>
      <c r="AP1093" s="34">
        <f t="shared" si="769"/>
        <v>1.7578791813563288</v>
      </c>
      <c r="AQ1093" s="34" t="str">
        <f t="shared" si="770"/>
        <v/>
      </c>
      <c r="AR1093" s="34">
        <f t="shared" si="771"/>
        <v>-0.60911705809610017</v>
      </c>
      <c r="AS1093" s="34" t="str">
        <f t="shared" si="772"/>
        <v/>
      </c>
      <c r="AT1093" s="34" t="str">
        <f t="shared" si="773"/>
        <v/>
      </c>
      <c r="AU1093" s="34">
        <f t="shared" si="774"/>
        <v>-0.42992876172112682</v>
      </c>
      <c r="AV1093" s="34">
        <f t="shared" si="775"/>
        <v>-0.64879765232385067</v>
      </c>
      <c r="AW1093" s="34">
        <f t="shared" si="776"/>
        <v>-0.41165100414070804</v>
      </c>
      <c r="AX1093" s="34">
        <f t="shared" si="777"/>
        <v>-0.20200785050292994</v>
      </c>
      <c r="AY1093" s="34">
        <f t="shared" si="778"/>
        <v>-0.21011422768154267</v>
      </c>
      <c r="AZ1093" s="34">
        <f t="shared" si="779"/>
        <v>-0.9225122070217</v>
      </c>
      <c r="BA1093" s="34">
        <f t="shared" si="780"/>
        <v>4.3831476052842815</v>
      </c>
      <c r="BB1093" s="34" t="str">
        <f t="shared" si="781"/>
        <v/>
      </c>
      <c r="BC1093" s="34" t="str">
        <f t="shared" si="782"/>
        <v/>
      </c>
      <c r="BD1093" s="34" t="str">
        <f t="shared" si="783"/>
        <v/>
      </c>
      <c r="BE1093" s="34" t="str">
        <f t="shared" si="784"/>
        <v/>
      </c>
      <c r="BF1093" s="34" t="str">
        <f t="shared" si="785"/>
        <v/>
      </c>
      <c r="BG1093" s="34">
        <f t="shared" si="786"/>
        <v>-0.258133953880894</v>
      </c>
      <c r="BH1093" s="34">
        <f t="shared" si="787"/>
        <v>2.2589451591520482</v>
      </c>
      <c r="BI1093" s="19">
        <f t="shared" si="794"/>
        <v>2.8070953535497534</v>
      </c>
      <c r="BJ1093" s="19">
        <f t="shared" si="795"/>
        <v>-0.33008449936210238</v>
      </c>
      <c r="BK1093" s="19">
        <f t="shared" si="796"/>
        <v>1.0272758154274879</v>
      </c>
      <c r="BL1093" s="19">
        <f t="shared" si="797"/>
        <v>1.0272758154274879</v>
      </c>
      <c r="BM1093" s="19">
        <f t="shared" si="798"/>
        <v>0.66397520981760105</v>
      </c>
      <c r="BN1093" s="19">
        <f t="shared" si="799"/>
        <v>0.18923908155181862</v>
      </c>
      <c r="BO1093" s="19">
        <f t="shared" si="800"/>
        <v>-0.36256537376707199</v>
      </c>
      <c r="BP1093" s="19">
        <f t="shared" si="801"/>
        <v>0.412633982462279</v>
      </c>
      <c r="BQ1093" s="19">
        <f t="shared" si="802"/>
        <v>0.40858079387297264</v>
      </c>
      <c r="BR1093" s="19">
        <f t="shared" si="803"/>
        <v>0.18634254462168376</v>
      </c>
      <c r="BS1093" s="19">
        <f t="shared" si="804"/>
        <v>1.0253689156326644</v>
      </c>
      <c r="BT1093" s="19">
        <f>IF(AND('[1]Ponderación por derecho'!$B$13&lt;&gt;1,'[1]Ponderación por derecho'!$B$13&lt;&gt;0),"Error ponderación",IFERROR(IF(SUM($BI$1126:$BS$1126)=0,0,SUMPRODUCT($BI$1126:$BS$1126,BI1093:BS1093)),""))</f>
        <v>-0.19052786229041088</v>
      </c>
      <c r="BU1093" s="34">
        <f t="shared" si="805"/>
        <v>-0.18732958361335911</v>
      </c>
      <c r="BV1093" s="16">
        <f t="shared" si="806"/>
        <v>0</v>
      </c>
      <c r="BW1093" s="34" t="str">
        <f t="shared" si="788"/>
        <v/>
      </c>
      <c r="BX1093" s="34">
        <f t="shared" si="789"/>
        <v>-4.9550489627895586E-2</v>
      </c>
      <c r="BY1093" s="34" t="str">
        <f t="shared" si="807"/>
        <v/>
      </c>
      <c r="BZ1093" s="34">
        <f t="shared" si="808"/>
        <v>4.9550489627895586E-2</v>
      </c>
      <c r="CA1093" s="19">
        <f t="shared" si="790"/>
        <v>3.6734775509554889E-2</v>
      </c>
      <c r="CB1093" s="16"/>
      <c r="CC1093" s="5">
        <f t="shared" si="791"/>
        <v>91405</v>
      </c>
      <c r="CD1093" s="6">
        <f t="shared" si="792"/>
        <v>3.071103055396557E-6</v>
      </c>
      <c r="CE1093" s="19">
        <f t="shared" si="764"/>
        <v>1.8869827568291375</v>
      </c>
      <c r="CF1093" s="4">
        <f t="shared" si="793"/>
        <v>5.7951185099785822E-6</v>
      </c>
      <c r="CG1093" s="3">
        <f>IF('Ponderación por derecho'!$D$20="Error ponderación","",CF1093/$CF$1127)</f>
        <v>3.8932571255783023E-6</v>
      </c>
      <c r="CH1093" s="39"/>
    </row>
    <row r="1094" spans="1:86" ht="18.95" customHeight="1">
      <c r="A1094" s="7">
        <v>91407</v>
      </c>
      <c r="B1094" s="7" t="s">
        <v>28</v>
      </c>
      <c r="C1094" s="7" t="s">
        <v>35</v>
      </c>
      <c r="D1094" s="5">
        <v>0</v>
      </c>
      <c r="E1094" s="5">
        <v>4</v>
      </c>
      <c r="F1094" s="5">
        <v>83.572029999999998</v>
      </c>
      <c r="G1094" s="5">
        <v>58.726410000000001</v>
      </c>
      <c r="H1094" s="5">
        <v>77.358490000000003</v>
      </c>
      <c r="I1094" s="5">
        <v>17.924530000000001</v>
      </c>
      <c r="J1094" s="5">
        <v>47.075470000000003</v>
      </c>
      <c r="K1094" s="85"/>
      <c r="L1094" s="85">
        <v>0</v>
      </c>
      <c r="M1094" s="85"/>
      <c r="N1094" s="85"/>
      <c r="O1094" s="85">
        <v>0</v>
      </c>
      <c r="P1094" s="85">
        <v>0</v>
      </c>
      <c r="Q1094" s="85">
        <v>0</v>
      </c>
      <c r="R1094" s="85">
        <v>0</v>
      </c>
      <c r="S1094" s="85">
        <v>0</v>
      </c>
      <c r="T1094" s="5"/>
      <c r="U1094" s="5"/>
      <c r="V1094" s="5"/>
      <c r="W1094" s="5"/>
      <c r="X1094" s="5"/>
      <c r="Y1094" s="5"/>
      <c r="Z1094" s="5"/>
      <c r="AA1094" s="5">
        <v>0</v>
      </c>
      <c r="AB1094" s="5">
        <v>0</v>
      </c>
      <c r="AC1094" s="5"/>
      <c r="AD1094" s="40">
        <v>0</v>
      </c>
      <c r="AE1094" s="19" t="s">
        <v>1121</v>
      </c>
      <c r="AF1094" s="5">
        <v>0</v>
      </c>
      <c r="AG1094" s="5">
        <v>0</v>
      </c>
      <c r="AH1094" s="32">
        <v>0</v>
      </c>
      <c r="AI1094" s="32">
        <v>0</v>
      </c>
      <c r="AJ1094" s="32">
        <v>1</v>
      </c>
      <c r="AK1094" s="16"/>
      <c r="AL1094" s="34">
        <f t="shared" si="765"/>
        <v>0.8616591076808533</v>
      </c>
      <c r="AM1094" s="34">
        <f t="shared" si="766"/>
        <v>0.2518829195824791</v>
      </c>
      <c r="AN1094" s="34">
        <f t="shared" si="767"/>
        <v>0.35492572731480337</v>
      </c>
      <c r="AO1094" s="34">
        <f t="shared" si="768"/>
        <v>-0.15852072741976941</v>
      </c>
      <c r="AP1094" s="34">
        <f t="shared" si="769"/>
        <v>1.6788477576995244</v>
      </c>
      <c r="AQ1094" s="34" t="str">
        <f t="shared" si="770"/>
        <v/>
      </c>
      <c r="AR1094" s="34">
        <f t="shared" si="771"/>
        <v>-0.60911705809610017</v>
      </c>
      <c r="AS1094" s="34" t="str">
        <f t="shared" si="772"/>
        <v/>
      </c>
      <c r="AT1094" s="34" t="str">
        <f t="shared" si="773"/>
        <v/>
      </c>
      <c r="AU1094" s="34">
        <f t="shared" si="774"/>
        <v>-0.42992876172112682</v>
      </c>
      <c r="AV1094" s="34">
        <f t="shared" si="775"/>
        <v>-0.64879765232385067</v>
      </c>
      <c r="AW1094" s="34">
        <f t="shared" si="776"/>
        <v>-0.41165100414070804</v>
      </c>
      <c r="AX1094" s="34">
        <f t="shared" si="777"/>
        <v>-0.20200785050292994</v>
      </c>
      <c r="AY1094" s="34">
        <f t="shared" si="778"/>
        <v>-0.21011422768154267</v>
      </c>
      <c r="AZ1094" s="34" t="str">
        <f t="shared" si="779"/>
        <v/>
      </c>
      <c r="BA1094" s="34" t="str">
        <f t="shared" si="780"/>
        <v/>
      </c>
      <c r="BB1094" s="34" t="str">
        <f t="shared" si="781"/>
        <v/>
      </c>
      <c r="BC1094" s="34" t="str">
        <f t="shared" si="782"/>
        <v/>
      </c>
      <c r="BD1094" s="34" t="str">
        <f t="shared" si="783"/>
        <v/>
      </c>
      <c r="BE1094" s="34" t="str">
        <f t="shared" si="784"/>
        <v/>
      </c>
      <c r="BF1094" s="34" t="str">
        <f t="shared" si="785"/>
        <v/>
      </c>
      <c r="BG1094" s="34">
        <f t="shared" si="786"/>
        <v>-0.258133953880894</v>
      </c>
      <c r="BH1094" s="34">
        <f t="shared" si="787"/>
        <v>-0.11506432621005545</v>
      </c>
      <c r="BI1094" s="19">
        <f t="shared" si="794"/>
        <v>0.35492572731480337</v>
      </c>
      <c r="BJ1094" s="19">
        <f t="shared" si="795"/>
        <v>-0.17861706925681053</v>
      </c>
      <c r="BK1094" s="19">
        <f t="shared" si="796"/>
        <v>0.8616591076808533</v>
      </c>
      <c r="BL1094" s="19">
        <f t="shared" si="797"/>
        <v>0.8616591076808533</v>
      </c>
      <c r="BM1094" s="19">
        <f t="shared" si="798"/>
        <v>0.62445949798919886</v>
      </c>
      <c r="BN1094" s="19">
        <f t="shared" si="799"/>
        <v>0.10643072767850131</v>
      </c>
      <c r="BO1094" s="19">
        <f t="shared" si="800"/>
        <v>-0.28508586578023876</v>
      </c>
      <c r="BP1094" s="19">
        <f t="shared" si="801"/>
        <v>0.32982562858896169</v>
      </c>
      <c r="BQ1094" s="19">
        <f t="shared" si="802"/>
        <v>0.32577243999965533</v>
      </c>
      <c r="BR1094" s="19">
        <f t="shared" si="803"/>
        <v>0.13113697537280555</v>
      </c>
      <c r="BS1094" s="19">
        <f t="shared" si="804"/>
        <v>0.17882685126308506</v>
      </c>
      <c r="BT1094" s="19">
        <f>IF(AND('[1]Ponderación por derecho'!$B$13&lt;&gt;1,'[1]Ponderación por derecho'!$B$13&lt;&gt;0),"Error ponderación",IFERROR(IF(SUM($BI$1126:$BS$1126)=0,0,SUMPRODUCT($BI$1126:$BS$1126,BI1094:BS1094)),""))</f>
        <v>-0.14633712843793109</v>
      </c>
      <c r="BU1094" s="34">
        <f t="shared" si="805"/>
        <v>-0.14268206286895793</v>
      </c>
      <c r="BV1094" s="16">
        <f t="shared" si="806"/>
        <v>0</v>
      </c>
      <c r="BW1094" s="34" t="str">
        <f t="shared" si="788"/>
        <v/>
      </c>
      <c r="BX1094" s="34">
        <f t="shared" si="789"/>
        <v>-4.9550489627895586E-2</v>
      </c>
      <c r="BY1094" s="34" t="str">
        <f t="shared" si="807"/>
        <v/>
      </c>
      <c r="BZ1094" s="34">
        <f t="shared" si="808"/>
        <v>4.9550489627895586E-2</v>
      </c>
      <c r="CA1094" s="19">
        <f t="shared" si="790"/>
        <v>3.6734775509554889E-2</v>
      </c>
      <c r="CB1094" s="16"/>
      <c r="CC1094" s="5">
        <f t="shared" si="791"/>
        <v>91407</v>
      </c>
      <c r="CD1094" s="6">
        <f t="shared" si="792"/>
        <v>5.8497201055172509E-7</v>
      </c>
      <c r="CE1094" s="19">
        <f t="shared" si="764"/>
        <v>1.1705224863826842</v>
      </c>
      <c r="CF1094" s="4">
        <f t="shared" si="793"/>
        <v>6.8472289225528304E-7</v>
      </c>
      <c r="CG1094" s="3">
        <f>IF('Ponderación por derecho'!$D$20="Error ponderación","",CF1094/$CF$1127)</f>
        <v>4.6000824223512161E-7</v>
      </c>
      <c r="CH1094" s="39"/>
    </row>
    <row r="1095" spans="1:86" ht="18.95" customHeight="1">
      <c r="A1095" s="7">
        <v>91430</v>
      </c>
      <c r="B1095" s="7" t="s">
        <v>28</v>
      </c>
      <c r="C1095" s="7" t="s">
        <v>34</v>
      </c>
      <c r="D1095" s="5">
        <v>0</v>
      </c>
      <c r="E1095" s="5">
        <v>2</v>
      </c>
      <c r="F1095" s="5"/>
      <c r="G1095" s="5"/>
      <c r="H1095" s="5"/>
      <c r="I1095" s="5"/>
      <c r="J1095" s="5"/>
      <c r="K1095" s="85"/>
      <c r="L1095" s="85">
        <v>0</v>
      </c>
      <c r="M1095" s="85"/>
      <c r="N1095" s="85"/>
      <c r="O1095" s="85">
        <v>0</v>
      </c>
      <c r="P1095" s="85">
        <v>0</v>
      </c>
      <c r="Q1095" s="85">
        <v>0</v>
      </c>
      <c r="R1095" s="85">
        <v>0</v>
      </c>
      <c r="S1095" s="85">
        <v>0</v>
      </c>
      <c r="T1095" s="5"/>
      <c r="U1095" s="5"/>
      <c r="V1095" s="5"/>
      <c r="W1095" s="5"/>
      <c r="X1095" s="5"/>
      <c r="Y1095" s="5"/>
      <c r="Z1095" s="5"/>
      <c r="AA1095" s="5">
        <v>0</v>
      </c>
      <c r="AB1095" s="5">
        <v>1</v>
      </c>
      <c r="AC1095" s="5"/>
      <c r="AD1095" s="40">
        <v>0</v>
      </c>
      <c r="AE1095" s="19" t="s">
        <v>1121</v>
      </c>
      <c r="AF1095" s="5">
        <v>0</v>
      </c>
      <c r="AG1095" s="5">
        <v>0</v>
      </c>
      <c r="AH1095" s="32">
        <v>0</v>
      </c>
      <c r="AI1095" s="32">
        <v>0</v>
      </c>
      <c r="AJ1095" s="32">
        <v>0</v>
      </c>
      <c r="AK1095" s="16"/>
      <c r="AL1095" s="34" t="str">
        <f t="shared" si="765"/>
        <v/>
      </c>
      <c r="AM1095" s="34" t="str">
        <f t="shared" si="766"/>
        <v/>
      </c>
      <c r="AN1095" s="34" t="str">
        <f t="shared" si="767"/>
        <v/>
      </c>
      <c r="AO1095" s="34" t="str">
        <f t="shared" si="768"/>
        <v/>
      </c>
      <c r="AP1095" s="34" t="str">
        <f t="shared" si="769"/>
        <v/>
      </c>
      <c r="AQ1095" s="34" t="str">
        <f t="shared" si="770"/>
        <v/>
      </c>
      <c r="AR1095" s="34">
        <f t="shared" si="771"/>
        <v>-0.60911705809610017</v>
      </c>
      <c r="AS1095" s="34" t="str">
        <f t="shared" si="772"/>
        <v/>
      </c>
      <c r="AT1095" s="34" t="str">
        <f t="shared" si="773"/>
        <v/>
      </c>
      <c r="AU1095" s="34">
        <f t="shared" si="774"/>
        <v>-0.42992876172112682</v>
      </c>
      <c r="AV1095" s="34">
        <f t="shared" si="775"/>
        <v>-0.64879765232385067</v>
      </c>
      <c r="AW1095" s="34">
        <f t="shared" si="776"/>
        <v>-0.41165100414070804</v>
      </c>
      <c r="AX1095" s="34">
        <f t="shared" si="777"/>
        <v>-0.20200785050292994</v>
      </c>
      <c r="AY1095" s="34">
        <f t="shared" si="778"/>
        <v>-0.21011422768154267</v>
      </c>
      <c r="AZ1095" s="34" t="str">
        <f t="shared" si="779"/>
        <v/>
      </c>
      <c r="BA1095" s="34" t="str">
        <f t="shared" si="780"/>
        <v/>
      </c>
      <c r="BB1095" s="34" t="str">
        <f t="shared" si="781"/>
        <v/>
      </c>
      <c r="BC1095" s="34" t="str">
        <f t="shared" si="782"/>
        <v/>
      </c>
      <c r="BD1095" s="34" t="str">
        <f t="shared" si="783"/>
        <v/>
      </c>
      <c r="BE1095" s="34" t="str">
        <f t="shared" si="784"/>
        <v/>
      </c>
      <c r="BF1095" s="34" t="str">
        <f t="shared" si="785"/>
        <v/>
      </c>
      <c r="BG1095" s="34">
        <f t="shared" si="786"/>
        <v>-0.258133953880894</v>
      </c>
      <c r="BH1095" s="34">
        <f t="shared" si="787"/>
        <v>24.812034023737112</v>
      </c>
      <c r="BI1095" s="19" t="str">
        <f t="shared" si="794"/>
        <v/>
      </c>
      <c r="BJ1095" s="19">
        <f t="shared" si="795"/>
        <v>-0.60911705809610017</v>
      </c>
      <c r="BK1095" s="19" t="str">
        <f t="shared" si="796"/>
        <v/>
      </c>
      <c r="BL1095" s="19" t="str">
        <f t="shared" si="797"/>
        <v/>
      </c>
      <c r="BM1095" s="19">
        <f t="shared" si="798"/>
        <v>-0.42992876172112682</v>
      </c>
      <c r="BN1095" s="19">
        <f t="shared" si="799"/>
        <v>-0.64879765232385067</v>
      </c>
      <c r="BO1095" s="19">
        <f t="shared" si="800"/>
        <v>-0.41165100414070804</v>
      </c>
      <c r="BP1095" s="19">
        <f t="shared" si="801"/>
        <v>-0.20200785050292994</v>
      </c>
      <c r="BQ1095" s="19">
        <f t="shared" si="802"/>
        <v>-0.21011422768154267</v>
      </c>
      <c r="BR1095" s="19">
        <f t="shared" si="803"/>
        <v>-0.23412409078121832</v>
      </c>
      <c r="BS1095" s="19">
        <f t="shared" si="804"/>
        <v>12.300959898027784</v>
      </c>
      <c r="BT1095" s="19">
        <f>IF(AND('[1]Ponderación por derecho'!$B$13&lt;&gt;1,'[1]Ponderación por derecho'!$B$13&lt;&gt;0),"Error ponderación",IFERROR(IF(SUM($BI$1126:$BS$1126)=0,0,SUMPRODUCT($BI$1126:$BS$1126,BI1095:BS1095)),""))</f>
        <v>-0.52228820938672926</v>
      </c>
      <c r="BU1095" s="34">
        <f t="shared" si="805"/>
        <v>-0.5225192418933019</v>
      </c>
      <c r="BV1095" s="16">
        <f t="shared" si="806"/>
        <v>0</v>
      </c>
      <c r="BW1095" s="34" t="str">
        <f t="shared" si="788"/>
        <v/>
      </c>
      <c r="BX1095" s="34">
        <f t="shared" si="789"/>
        <v>-4.9550489627895586E-2</v>
      </c>
      <c r="BY1095" s="34" t="str">
        <f t="shared" si="807"/>
        <v/>
      </c>
      <c r="BZ1095" s="34">
        <f t="shared" si="808"/>
        <v>4.9550489627895586E-2</v>
      </c>
      <c r="CA1095" s="19">
        <f t="shared" si="790"/>
        <v>3.6734775509554889E-2</v>
      </c>
      <c r="CB1095" s="16"/>
      <c r="CC1095" s="5">
        <f t="shared" si="791"/>
        <v>91430</v>
      </c>
      <c r="CD1095" s="6">
        <f t="shared" si="792"/>
        <v>2.9248600527586254E-7</v>
      </c>
      <c r="CE1095" s="19">
        <f t="shared" si="764"/>
        <v>0.54724633234382525</v>
      </c>
      <c r="CF1095" s="4">
        <f t="shared" si="793"/>
        <v>1.6006189364911251E-7</v>
      </c>
      <c r="CG1095" s="3">
        <f>IF('Ponderación por derecho'!$D$20="Error ponderación","",CF1095/$CF$1127)</f>
        <v>1.0753224578754417E-7</v>
      </c>
      <c r="CH1095" s="39"/>
    </row>
    <row r="1096" spans="1:86" ht="18.95" customHeight="1">
      <c r="A1096" s="7">
        <v>91460</v>
      </c>
      <c r="B1096" s="7" t="s">
        <v>28</v>
      </c>
      <c r="C1096" s="7" t="s">
        <v>33</v>
      </c>
      <c r="D1096" s="5">
        <v>0</v>
      </c>
      <c r="E1096" s="5">
        <v>0</v>
      </c>
      <c r="F1096" s="5">
        <v>100</v>
      </c>
      <c r="G1096" s="5">
        <v>50</v>
      </c>
      <c r="H1096" s="5">
        <v>50</v>
      </c>
      <c r="I1096" s="5">
        <v>0</v>
      </c>
      <c r="J1096" s="5">
        <v>80</v>
      </c>
      <c r="K1096" s="85"/>
      <c r="L1096" s="85">
        <v>0</v>
      </c>
      <c r="M1096" s="85"/>
      <c r="N1096" s="85"/>
      <c r="O1096" s="85">
        <v>0</v>
      </c>
      <c r="P1096" s="85">
        <v>0</v>
      </c>
      <c r="Q1096" s="85">
        <v>0</v>
      </c>
      <c r="R1096" s="85">
        <v>0</v>
      </c>
      <c r="S1096" s="85">
        <v>0</v>
      </c>
      <c r="T1096" s="5">
        <v>0.85714290000000004</v>
      </c>
      <c r="U1096" s="5">
        <v>0.57142850000000001</v>
      </c>
      <c r="V1096" s="5">
        <v>0.85714290000000004</v>
      </c>
      <c r="W1096" s="5">
        <v>0.71428570000000002</v>
      </c>
      <c r="X1096" s="5"/>
      <c r="Y1096" s="5"/>
      <c r="Z1096" s="5"/>
      <c r="AA1096" s="5">
        <v>0</v>
      </c>
      <c r="AB1096" s="5"/>
      <c r="AC1096" s="5"/>
      <c r="AD1096" s="40" t="s">
        <v>1121</v>
      </c>
      <c r="AE1096" s="19" t="s">
        <v>1121</v>
      </c>
      <c r="AF1096" s="5">
        <v>0</v>
      </c>
      <c r="AG1096" s="5">
        <v>0</v>
      </c>
      <c r="AH1096" s="32">
        <v>0</v>
      </c>
      <c r="AI1096" s="32">
        <v>0</v>
      </c>
      <c r="AJ1096" s="32">
        <v>0</v>
      </c>
      <c r="AK1096" s="16"/>
      <c r="AL1096" s="34">
        <f t="shared" si="765"/>
        <v>1.8644700067050322</v>
      </c>
      <c r="AM1096" s="34">
        <f t="shared" si="766"/>
        <v>-0.62469298806577966</v>
      </c>
      <c r="AN1096" s="34">
        <f t="shared" si="767"/>
        <v>-2.9347608339691664</v>
      </c>
      <c r="AO1096" s="34">
        <f t="shared" si="768"/>
        <v>-1.7583832655444915</v>
      </c>
      <c r="AP1096" s="34">
        <f t="shared" si="769"/>
        <v>4.1656328786246082</v>
      </c>
      <c r="AQ1096" s="34" t="str">
        <f t="shared" si="770"/>
        <v/>
      </c>
      <c r="AR1096" s="34">
        <f t="shared" si="771"/>
        <v>-0.60911705809610017</v>
      </c>
      <c r="AS1096" s="34" t="str">
        <f t="shared" si="772"/>
        <v/>
      </c>
      <c r="AT1096" s="34" t="str">
        <f t="shared" si="773"/>
        <v/>
      </c>
      <c r="AU1096" s="34">
        <f t="shared" si="774"/>
        <v>-0.42992876172112682</v>
      </c>
      <c r="AV1096" s="34">
        <f t="shared" si="775"/>
        <v>-0.64879765232385067</v>
      </c>
      <c r="AW1096" s="34">
        <f t="shared" si="776"/>
        <v>-0.41165100414070804</v>
      </c>
      <c r="AX1096" s="34">
        <f t="shared" si="777"/>
        <v>-0.20200785050292994</v>
      </c>
      <c r="AY1096" s="34">
        <f t="shared" si="778"/>
        <v>-0.21011422768154267</v>
      </c>
      <c r="AZ1096" s="34">
        <f t="shared" si="779"/>
        <v>-1.4740151783835773</v>
      </c>
      <c r="BA1096" s="34">
        <f t="shared" si="780"/>
        <v>3.477865521279361</v>
      </c>
      <c r="BB1096" s="34">
        <f t="shared" si="781"/>
        <v>1.3920197063563706</v>
      </c>
      <c r="BC1096" s="34">
        <f t="shared" si="782"/>
        <v>0.91526331573551145</v>
      </c>
      <c r="BD1096" s="34" t="str">
        <f t="shared" si="783"/>
        <v/>
      </c>
      <c r="BE1096" s="34" t="str">
        <f t="shared" si="784"/>
        <v/>
      </c>
      <c r="BF1096" s="34" t="str">
        <f t="shared" si="785"/>
        <v/>
      </c>
      <c r="BG1096" s="34">
        <f t="shared" si="786"/>
        <v>-0.258133953880894</v>
      </c>
      <c r="BH1096" s="34" t="str">
        <f t="shared" si="787"/>
        <v/>
      </c>
      <c r="BI1096" s="19">
        <f t="shared" si="794"/>
        <v>0.27155234365509728</v>
      </c>
      <c r="BJ1096" s="19">
        <f t="shared" si="795"/>
        <v>5.2736553398163633E-2</v>
      </c>
      <c r="BK1096" s="19">
        <f t="shared" si="796"/>
        <v>1.3898666612202719</v>
      </c>
      <c r="BL1096" s="19">
        <f t="shared" si="797"/>
        <v>1.8644700067050322</v>
      </c>
      <c r="BM1096" s="19">
        <f t="shared" si="798"/>
        <v>1.8678520584517406</v>
      </c>
      <c r="BN1096" s="19">
        <f t="shared" si="799"/>
        <v>0.60783617719059069</v>
      </c>
      <c r="BO1096" s="19">
        <f t="shared" si="800"/>
        <v>-1.2146831493562591</v>
      </c>
      <c r="BP1096" s="19">
        <f t="shared" si="801"/>
        <v>0.83123107810105112</v>
      </c>
      <c r="BQ1096" s="19">
        <f t="shared" si="802"/>
        <v>0.82717788951174476</v>
      </c>
      <c r="BR1096" s="19">
        <f t="shared" si="803"/>
        <v>0.46540727504753182</v>
      </c>
      <c r="BS1096" s="19">
        <f t="shared" si="804"/>
        <v>0.82717788951174476</v>
      </c>
      <c r="BT1096" s="19">
        <f>IF(AND('[1]Ponderación por derecho'!$B$13&lt;&gt;1,'[1]Ponderación por derecho'!$B$13&lt;&gt;0),"Error ponderación",IFERROR(IF(SUM($BI$1126:$BS$1126)=0,0,SUMPRODUCT($BI$1126:$BS$1126,BI1096:BS1096)),""))</f>
        <v>-0.41444341084131964</v>
      </c>
      <c r="BU1096" s="34">
        <f t="shared" si="805"/>
        <v>-0.41355968271726118</v>
      </c>
      <c r="BV1096" s="16">
        <f t="shared" si="806"/>
        <v>0</v>
      </c>
      <c r="BW1096" s="34" t="str">
        <f t="shared" si="788"/>
        <v/>
      </c>
      <c r="BX1096" s="34" t="e">
        <f t="shared" si="789"/>
        <v>#VALUE!</v>
      </c>
      <c r="BY1096" s="34" t="str">
        <f t="shared" si="807"/>
        <v/>
      </c>
      <c r="BZ1096" s="34" t="str">
        <f t="shared" si="808"/>
        <v/>
      </c>
      <c r="CA1096" s="19">
        <f t="shared" si="790"/>
        <v>0</v>
      </c>
      <c r="CB1096" s="16"/>
      <c r="CC1096" s="5">
        <f t="shared" si="791"/>
        <v>91460</v>
      </c>
      <c r="CD1096" s="6">
        <f t="shared" si="792"/>
        <v>0</v>
      </c>
      <c r="CE1096" s="19">
        <f t="shared" si="764"/>
        <v>0.62779628555446498</v>
      </c>
      <c r="CF1096" s="4">
        <f t="shared" si="793"/>
        <v>0</v>
      </c>
      <c r="CG1096" s="3">
        <f>IF('Ponderación por derecho'!$D$20="Error ponderación","",CF1096/$CF$1127)</f>
        <v>0</v>
      </c>
      <c r="CH1096" s="39"/>
    </row>
    <row r="1097" spans="1:86" ht="18.95" customHeight="1">
      <c r="A1097" s="7">
        <v>91530</v>
      </c>
      <c r="B1097" s="7" t="s">
        <v>28</v>
      </c>
      <c r="C1097" s="7" t="s">
        <v>32</v>
      </c>
      <c r="D1097" s="5">
        <v>0</v>
      </c>
      <c r="E1097" s="5">
        <v>2</v>
      </c>
      <c r="F1097" s="5">
        <v>100</v>
      </c>
      <c r="G1097" s="5">
        <v>50</v>
      </c>
      <c r="H1097" s="5">
        <v>100</v>
      </c>
      <c r="I1097" s="5">
        <v>50</v>
      </c>
      <c r="J1097" s="5">
        <v>20</v>
      </c>
      <c r="K1097" s="85"/>
      <c r="L1097" s="85">
        <v>0</v>
      </c>
      <c r="M1097" s="85"/>
      <c r="N1097" s="85"/>
      <c r="O1097" s="85">
        <v>0</v>
      </c>
      <c r="P1097" s="85">
        <v>0</v>
      </c>
      <c r="Q1097" s="85">
        <v>0</v>
      </c>
      <c r="R1097" s="85">
        <v>0</v>
      </c>
      <c r="S1097" s="85">
        <v>0</v>
      </c>
      <c r="T1097" s="5"/>
      <c r="U1097" s="5">
        <v>0.55555560000000004</v>
      </c>
      <c r="V1097" s="5">
        <v>0.55555560000000004</v>
      </c>
      <c r="W1097" s="5">
        <v>0.6666666</v>
      </c>
      <c r="X1097" s="5"/>
      <c r="Y1097" s="5"/>
      <c r="Z1097" s="5"/>
      <c r="AA1097" s="5">
        <v>0</v>
      </c>
      <c r="AB1097" s="5">
        <v>0</v>
      </c>
      <c r="AC1097" s="5"/>
      <c r="AD1097" s="40">
        <v>0</v>
      </c>
      <c r="AE1097" s="19" t="s">
        <v>1121</v>
      </c>
      <c r="AF1097" s="5">
        <v>0</v>
      </c>
      <c r="AG1097" s="5">
        <v>0</v>
      </c>
      <c r="AH1097" s="32">
        <v>0</v>
      </c>
      <c r="AI1097" s="32">
        <v>0</v>
      </c>
      <c r="AJ1097" s="32">
        <v>0</v>
      </c>
      <c r="AK1097" s="16"/>
      <c r="AL1097" s="34">
        <f t="shared" si="765"/>
        <v>1.8644700067050322</v>
      </c>
      <c r="AM1097" s="34">
        <f t="shared" si="766"/>
        <v>-0.62469298806577966</v>
      </c>
      <c r="AN1097" s="34">
        <f t="shared" si="767"/>
        <v>3.0774250748364174</v>
      </c>
      <c r="AO1097" s="34">
        <f t="shared" si="768"/>
        <v>2.7043907601195625</v>
      </c>
      <c r="AP1097" s="34">
        <f t="shared" si="769"/>
        <v>-0.36615868394302903</v>
      </c>
      <c r="AQ1097" s="34" t="str">
        <f t="shared" si="770"/>
        <v/>
      </c>
      <c r="AR1097" s="34">
        <f t="shared" si="771"/>
        <v>-0.60911705809610017</v>
      </c>
      <c r="AS1097" s="34" t="str">
        <f t="shared" si="772"/>
        <v/>
      </c>
      <c r="AT1097" s="34" t="str">
        <f t="shared" si="773"/>
        <v/>
      </c>
      <c r="AU1097" s="34">
        <f t="shared" si="774"/>
        <v>-0.42992876172112682</v>
      </c>
      <c r="AV1097" s="34">
        <f t="shared" si="775"/>
        <v>-0.64879765232385067</v>
      </c>
      <c r="AW1097" s="34">
        <f t="shared" si="776"/>
        <v>-0.41165100414070804</v>
      </c>
      <c r="AX1097" s="34">
        <f t="shared" si="777"/>
        <v>-0.20200785050292994</v>
      </c>
      <c r="AY1097" s="34">
        <f t="shared" si="778"/>
        <v>-0.21011422768154267</v>
      </c>
      <c r="AZ1097" s="34" t="str">
        <f t="shared" si="779"/>
        <v/>
      </c>
      <c r="BA1097" s="34">
        <f t="shared" si="780"/>
        <v>3.3269862829157053</v>
      </c>
      <c r="BB1097" s="34">
        <f t="shared" si="781"/>
        <v>-6.0056247682341573</v>
      </c>
      <c r="BC1097" s="34">
        <f t="shared" si="782"/>
        <v>0.3834886036620343</v>
      </c>
      <c r="BD1097" s="34" t="str">
        <f t="shared" si="783"/>
        <v/>
      </c>
      <c r="BE1097" s="34" t="str">
        <f t="shared" si="784"/>
        <v/>
      </c>
      <c r="BF1097" s="34" t="str">
        <f t="shared" si="785"/>
        <v/>
      </c>
      <c r="BG1097" s="34">
        <f t="shared" si="786"/>
        <v>-0.258133953880894</v>
      </c>
      <c r="BH1097" s="34">
        <f t="shared" si="787"/>
        <v>-0.11506432621005545</v>
      </c>
      <c r="BI1097" s="19">
        <f t="shared" si="794"/>
        <v>3.2022056788760613</v>
      </c>
      <c r="BJ1097" s="19">
        <f t="shared" si="795"/>
        <v>-2.4131449381320125</v>
      </c>
      <c r="BK1097" s="19">
        <f t="shared" si="796"/>
        <v>1.1239793051835332</v>
      </c>
      <c r="BL1097" s="19">
        <f t="shared" si="797"/>
        <v>1.8644700067050322</v>
      </c>
      <c r="BM1097" s="19">
        <f t="shared" si="798"/>
        <v>-0.3980437228320779</v>
      </c>
      <c r="BN1097" s="19">
        <f t="shared" si="799"/>
        <v>0.60783617719059069</v>
      </c>
      <c r="BO1097" s="19">
        <f t="shared" si="800"/>
        <v>1.1463698779894271</v>
      </c>
      <c r="BP1097" s="19">
        <f t="shared" si="801"/>
        <v>0.83123107810105112</v>
      </c>
      <c r="BQ1097" s="19">
        <f t="shared" si="802"/>
        <v>0.82717788951174476</v>
      </c>
      <c r="BR1097" s="19">
        <f t="shared" si="803"/>
        <v>0.46540727504753182</v>
      </c>
      <c r="BS1097" s="19">
        <f t="shared" si="804"/>
        <v>0.51309715093781139</v>
      </c>
      <c r="BT1097" s="19">
        <f>IF(AND('[1]Ponderación por derecho'!$B$13&lt;&gt;1,'[1]Ponderación por derecho'!$B$13&lt;&gt;0),"Error ponderación",IFERROR(IF(SUM($BI$1126:$BS$1126)=0,0,SUMPRODUCT($BI$1126:$BS$1126,BI1097:BS1097)),""))</f>
        <v>0.27290680452548827</v>
      </c>
      <c r="BU1097" s="34">
        <f t="shared" si="805"/>
        <v>0.28089547391589925</v>
      </c>
      <c r="BV1097" s="16">
        <f t="shared" si="806"/>
        <v>0</v>
      </c>
      <c r="BW1097" s="34" t="str">
        <f t="shared" si="788"/>
        <v/>
      </c>
      <c r="BX1097" s="34">
        <f t="shared" si="789"/>
        <v>-4.9550489627895586E-2</v>
      </c>
      <c r="BY1097" s="34" t="str">
        <f t="shared" si="807"/>
        <v/>
      </c>
      <c r="BZ1097" s="34">
        <f t="shared" si="808"/>
        <v>4.9550489627895586E-2</v>
      </c>
      <c r="CA1097" s="19">
        <f t="shared" si="790"/>
        <v>3.6734775509554889E-2</v>
      </c>
      <c r="CB1097" s="16"/>
      <c r="CC1097" s="5">
        <f t="shared" si="791"/>
        <v>91530</v>
      </c>
      <c r="CD1097" s="6">
        <f t="shared" si="792"/>
        <v>2.9248600527586254E-7</v>
      </c>
      <c r="CE1097" s="19">
        <f t="shared" ref="CE1097:CE1124" si="809">(1+Necesidad*BU1097)*(1+CTerritorial*CA1097)*(1+PlanesRR*AF1097)*(1+SRC*AG1097)*(1+ZMRT*AH1097)*(1+Priorizado*AI1097)*(1+Afro*AJ1097)</f>
        <v>1.2942253165454285</v>
      </c>
      <c r="CF1097" s="4">
        <f t="shared" si="793"/>
        <v>3.7854279276326109E-7</v>
      </c>
      <c r="CG1097" s="3">
        <f>IF('Ponderación por derecho'!$D$20="Error ponderación","",CF1097/$CF$1127)</f>
        <v>2.5431135234321959E-7</v>
      </c>
      <c r="CH1097" s="39"/>
    </row>
    <row r="1098" spans="1:86" ht="18.95" customHeight="1">
      <c r="A1098" s="7">
        <v>91536</v>
      </c>
      <c r="B1098" s="7" t="s">
        <v>28</v>
      </c>
      <c r="C1098" s="7" t="s">
        <v>31</v>
      </c>
      <c r="D1098" s="5">
        <v>0</v>
      </c>
      <c r="E1098" s="5">
        <v>0</v>
      </c>
      <c r="F1098" s="5">
        <v>93.298590000000004</v>
      </c>
      <c r="G1098" s="5">
        <v>56.459330000000001</v>
      </c>
      <c r="H1098" s="5">
        <v>84.688999999999993</v>
      </c>
      <c r="I1098" s="5">
        <v>20.813400000000001</v>
      </c>
      <c r="J1098" s="5">
        <v>52.05742</v>
      </c>
      <c r="K1098" s="85"/>
      <c r="L1098" s="85">
        <v>0</v>
      </c>
      <c r="M1098" s="85"/>
      <c r="N1098" s="85"/>
      <c r="O1098" s="85">
        <v>0</v>
      </c>
      <c r="P1098" s="85">
        <v>0</v>
      </c>
      <c r="Q1098" s="85">
        <v>0</v>
      </c>
      <c r="R1098" s="85">
        <v>0</v>
      </c>
      <c r="S1098" s="85">
        <v>0</v>
      </c>
      <c r="T1098" s="5"/>
      <c r="U1098" s="5">
        <v>0</v>
      </c>
      <c r="V1098" s="5"/>
      <c r="W1098" s="5"/>
      <c r="X1098" s="5"/>
      <c r="Y1098" s="5"/>
      <c r="Z1098" s="5"/>
      <c r="AA1098" s="5">
        <v>0</v>
      </c>
      <c r="AB1098" s="5"/>
      <c r="AC1098" s="5"/>
      <c r="AD1098" s="40" t="s">
        <v>1121</v>
      </c>
      <c r="AE1098" s="19" t="s">
        <v>1121</v>
      </c>
      <c r="AF1098" s="5">
        <v>0</v>
      </c>
      <c r="AG1098" s="5">
        <v>0</v>
      </c>
      <c r="AH1098" s="32">
        <v>0</v>
      </c>
      <c r="AI1098" s="32">
        <v>0</v>
      </c>
      <c r="AJ1098" s="32">
        <v>0</v>
      </c>
      <c r="AK1098" s="16"/>
      <c r="AL1098" s="34">
        <f t="shared" si="765"/>
        <v>1.4553965188164117</v>
      </c>
      <c r="AM1098" s="34">
        <f t="shared" si="766"/>
        <v>2.4152649206549682E-2</v>
      </c>
      <c r="AN1098" s="34">
        <f t="shared" si="767"/>
        <v>1.2363735058419705</v>
      </c>
      <c r="AO1098" s="34">
        <f t="shared" si="768"/>
        <v>9.9326752570632948E-2</v>
      </c>
      <c r="AP1098" s="34">
        <f t="shared" si="769"/>
        <v>2.0551337406184214</v>
      </c>
      <c r="AQ1098" s="34" t="str">
        <f t="shared" si="770"/>
        <v/>
      </c>
      <c r="AR1098" s="34">
        <f t="shared" si="771"/>
        <v>-0.60911705809610017</v>
      </c>
      <c r="AS1098" s="34" t="str">
        <f t="shared" si="772"/>
        <v/>
      </c>
      <c r="AT1098" s="34" t="str">
        <f t="shared" si="773"/>
        <v/>
      </c>
      <c r="AU1098" s="34">
        <f t="shared" si="774"/>
        <v>-0.42992876172112682</v>
      </c>
      <c r="AV1098" s="34">
        <f t="shared" si="775"/>
        <v>-0.64879765232385067</v>
      </c>
      <c r="AW1098" s="34">
        <f t="shared" si="776"/>
        <v>-0.41165100414070804</v>
      </c>
      <c r="AX1098" s="34">
        <f t="shared" si="777"/>
        <v>-0.20200785050292994</v>
      </c>
      <c r="AY1098" s="34">
        <f t="shared" si="778"/>
        <v>-0.21011422768154267</v>
      </c>
      <c r="AZ1098" s="34" t="str">
        <f t="shared" si="779"/>
        <v/>
      </c>
      <c r="BA1098" s="34">
        <f t="shared" si="780"/>
        <v>-1.9538260322040228</v>
      </c>
      <c r="BB1098" s="34" t="str">
        <f t="shared" si="781"/>
        <v/>
      </c>
      <c r="BC1098" s="34" t="str">
        <f t="shared" si="782"/>
        <v/>
      </c>
      <c r="BD1098" s="34" t="str">
        <f t="shared" si="783"/>
        <v/>
      </c>
      <c r="BE1098" s="34" t="str">
        <f t="shared" si="784"/>
        <v/>
      </c>
      <c r="BF1098" s="34" t="str">
        <f t="shared" si="785"/>
        <v/>
      </c>
      <c r="BG1098" s="34">
        <f t="shared" si="786"/>
        <v>-0.258133953880894</v>
      </c>
      <c r="BH1098" s="34" t="str">
        <f t="shared" si="787"/>
        <v/>
      </c>
      <c r="BI1098" s="19">
        <f t="shared" si="794"/>
        <v>-0.35872626318102618</v>
      </c>
      <c r="BJ1098" s="19">
        <f t="shared" si="795"/>
        <v>-0.29248220444477524</v>
      </c>
      <c r="BK1098" s="19">
        <f t="shared" si="796"/>
        <v>1.4553965188164117</v>
      </c>
      <c r="BL1098" s="19">
        <f t="shared" si="797"/>
        <v>1.4553965188164117</v>
      </c>
      <c r="BM1098" s="19">
        <f t="shared" si="798"/>
        <v>0.81260248944864721</v>
      </c>
      <c r="BN1098" s="19">
        <f t="shared" si="799"/>
        <v>0.40329943324628054</v>
      </c>
      <c r="BO1098" s="19">
        <f t="shared" si="800"/>
        <v>-0.15616212578503755</v>
      </c>
      <c r="BP1098" s="19">
        <f t="shared" si="801"/>
        <v>0.62669433415674092</v>
      </c>
      <c r="BQ1098" s="19">
        <f t="shared" si="802"/>
        <v>0.62264114556743455</v>
      </c>
      <c r="BR1098" s="19">
        <f t="shared" si="803"/>
        <v>0.32904944575132505</v>
      </c>
      <c r="BS1098" s="19">
        <f t="shared" si="804"/>
        <v>0.62264114556743455</v>
      </c>
      <c r="BT1098" s="19">
        <f>IF(AND('[1]Ponderación por derecho'!$B$13&lt;&gt;1,'[1]Ponderación por derecho'!$B$13&lt;&gt;0),"Error ponderación",IFERROR(IF(SUM($BI$1126:$BS$1126)=0,0,SUMPRODUCT($BI$1126:$BS$1126,BI1098:BS1098)),""))</f>
        <v>-1.5587673807589665E-2</v>
      </c>
      <c r="BU1098" s="34">
        <f t="shared" si="805"/>
        <v>-1.0581088773011258E-2</v>
      </c>
      <c r="BV1098" s="16">
        <f t="shared" si="806"/>
        <v>0</v>
      </c>
      <c r="BW1098" s="34" t="str">
        <f t="shared" si="788"/>
        <v/>
      </c>
      <c r="BX1098" s="34" t="e">
        <f t="shared" si="789"/>
        <v>#VALUE!</v>
      </c>
      <c r="BY1098" s="34" t="str">
        <f t="shared" si="807"/>
        <v/>
      </c>
      <c r="BZ1098" s="34" t="str">
        <f t="shared" si="808"/>
        <v/>
      </c>
      <c r="CA1098" s="19">
        <f t="shared" si="790"/>
        <v>0</v>
      </c>
      <c r="CB1098" s="16"/>
      <c r="CC1098" s="5">
        <f t="shared" si="791"/>
        <v>91536</v>
      </c>
      <c r="CD1098" s="6">
        <f t="shared" si="792"/>
        <v>0</v>
      </c>
      <c r="CE1098" s="19">
        <f t="shared" si="809"/>
        <v>0.99047702010428984</v>
      </c>
      <c r="CF1098" s="4">
        <f t="shared" si="793"/>
        <v>0</v>
      </c>
      <c r="CG1098" s="3">
        <f>IF('Ponderación por derecho'!$D$20="Error ponderación","",CF1098/$CF$1127)</f>
        <v>0</v>
      </c>
      <c r="CH1098" s="39"/>
    </row>
    <row r="1099" spans="1:86" ht="18.95" customHeight="1">
      <c r="A1099" s="7">
        <v>91540</v>
      </c>
      <c r="B1099" s="7" t="s">
        <v>28</v>
      </c>
      <c r="C1099" s="7" t="s">
        <v>30</v>
      </c>
      <c r="D1099" s="5">
        <v>0</v>
      </c>
      <c r="E1099" s="5">
        <v>12</v>
      </c>
      <c r="F1099" s="5">
        <v>92.429580000000001</v>
      </c>
      <c r="G1099" s="5">
        <v>65.89085</v>
      </c>
      <c r="H1099" s="5">
        <v>85.272869999999998</v>
      </c>
      <c r="I1099" s="5">
        <v>27.648479999999999</v>
      </c>
      <c r="J1099" s="5">
        <v>39.839489999999998</v>
      </c>
      <c r="K1099" s="85">
        <v>0</v>
      </c>
      <c r="L1099" s="85">
        <v>0.2268117</v>
      </c>
      <c r="M1099" s="85">
        <v>0</v>
      </c>
      <c r="N1099" s="85">
        <v>0</v>
      </c>
      <c r="O1099" s="85">
        <v>0.35260079999999999</v>
      </c>
      <c r="P1099" s="85">
        <v>0.33203339999999998</v>
      </c>
      <c r="Q1099" s="85">
        <v>0.1846884</v>
      </c>
      <c r="R1099" s="85">
        <v>7.9965900000000006E-2</v>
      </c>
      <c r="S1099" s="85">
        <v>0.21708330000000001</v>
      </c>
      <c r="T1099" s="5"/>
      <c r="U1099" s="5">
        <v>0.71428570000000002</v>
      </c>
      <c r="V1099" s="5">
        <v>0.80952380000000002</v>
      </c>
      <c r="W1099" s="5">
        <v>0.71428570000000002</v>
      </c>
      <c r="X1099" s="5"/>
      <c r="Y1099" s="5">
        <v>0.76190480000000005</v>
      </c>
      <c r="Z1099" s="5">
        <v>0.375</v>
      </c>
      <c r="AA1099" s="5">
        <v>0</v>
      </c>
      <c r="AB1099" s="5">
        <v>0</v>
      </c>
      <c r="AC1099" s="5">
        <v>0.44350000000000001</v>
      </c>
      <c r="AD1099" s="40">
        <v>0</v>
      </c>
      <c r="AE1099" s="19">
        <v>0</v>
      </c>
      <c r="AF1099" s="5">
        <v>1</v>
      </c>
      <c r="AG1099" s="5">
        <v>0</v>
      </c>
      <c r="AH1099" s="32">
        <v>0</v>
      </c>
      <c r="AI1099" s="32">
        <v>0</v>
      </c>
      <c r="AJ1099" s="32">
        <v>1</v>
      </c>
      <c r="AK1099" s="16"/>
      <c r="AL1099" s="34">
        <f t="shared" si="765"/>
        <v>1.4023496299213747</v>
      </c>
      <c r="AM1099" s="34">
        <f t="shared" si="766"/>
        <v>0.97155750463996426</v>
      </c>
      <c r="AN1099" s="34">
        <f t="shared" si="767"/>
        <v>1.3065802055734574</v>
      </c>
      <c r="AO1099" s="34">
        <f t="shared" si="768"/>
        <v>0.70939510231735003</v>
      </c>
      <c r="AP1099" s="34">
        <f t="shared" si="769"/>
        <v>1.1323152058510544</v>
      </c>
      <c r="AQ1099" s="34">
        <f t="shared" si="770"/>
        <v>-0.3929029539360685</v>
      </c>
      <c r="AR1099" s="34">
        <f t="shared" si="771"/>
        <v>7.3287441929716772</v>
      </c>
      <c r="AS1099" s="34">
        <f t="shared" si="772"/>
        <v>-0.95991233330143277</v>
      </c>
      <c r="AT1099" s="34">
        <f t="shared" si="773"/>
        <v>-0.15074875333706975</v>
      </c>
      <c r="AU1099" s="34">
        <f t="shared" si="774"/>
        <v>8.5276668657874559</v>
      </c>
      <c r="AV1099" s="34">
        <f t="shared" si="775"/>
        <v>7.3903062861072844</v>
      </c>
      <c r="AW1099" s="34">
        <f t="shared" si="776"/>
        <v>4.7624062483791318</v>
      </c>
      <c r="AX1099" s="34">
        <f t="shared" si="777"/>
        <v>2.3517438193809652</v>
      </c>
      <c r="AY1099" s="34">
        <f t="shared" si="778"/>
        <v>8.2183508113828747</v>
      </c>
      <c r="AZ1099" s="34" t="str">
        <f t="shared" si="779"/>
        <v/>
      </c>
      <c r="BA1099" s="34">
        <f t="shared" si="780"/>
        <v>4.8357891225598122</v>
      </c>
      <c r="BB1099" s="34">
        <f t="shared" si="781"/>
        <v>0.22396928778777031</v>
      </c>
      <c r="BC1099" s="34">
        <f t="shared" si="782"/>
        <v>0.91526331573551145</v>
      </c>
      <c r="BD1099" s="34" t="str">
        <f t="shared" si="783"/>
        <v/>
      </c>
      <c r="BE1099" s="34">
        <f t="shared" si="784"/>
        <v>-1.5272126738274385</v>
      </c>
      <c r="BF1099" s="34">
        <f t="shared" si="785"/>
        <v>2.7355802324494434</v>
      </c>
      <c r="BG1099" s="34">
        <f t="shared" si="786"/>
        <v>-0.258133953880894</v>
      </c>
      <c r="BH1099" s="34">
        <f t="shared" si="787"/>
        <v>-0.11506432621005545</v>
      </c>
      <c r="BI1099" s="19">
        <f t="shared" si="794"/>
        <v>1.9164887913990671</v>
      </c>
      <c r="BJ1099" s="19">
        <f t="shared" si="795"/>
        <v>2.8414236617998037</v>
      </c>
      <c r="BK1099" s="19">
        <f t="shared" si="796"/>
        <v>0.45256687078515112</v>
      </c>
      <c r="BL1099" s="19">
        <f t="shared" si="797"/>
        <v>0.62580043829215248</v>
      </c>
      <c r="BM1099" s="19">
        <f t="shared" si="798"/>
        <v>4.8299910358192548</v>
      </c>
      <c r="BN1099" s="19">
        <f t="shared" si="799"/>
        <v>2.4218144140670734</v>
      </c>
      <c r="BO1099" s="19">
        <f t="shared" si="800"/>
        <v>2.7359006753482409</v>
      </c>
      <c r="BP1099" s="19">
        <f t="shared" si="801"/>
        <v>1.87704672465117</v>
      </c>
      <c r="BQ1099" s="19">
        <f t="shared" si="802"/>
        <v>4.1187602245845643</v>
      </c>
      <c r="BR1099" s="19">
        <f t="shared" si="803"/>
        <v>3.1208554958077852</v>
      </c>
      <c r="BS1099" s="19">
        <f t="shared" si="804"/>
        <v>3.1685453716980647</v>
      </c>
      <c r="BT1099" s="19">
        <f>IF(AND('[1]Ponderación por derecho'!$B$13&lt;&gt;1,'[1]Ponderación por derecho'!$B$13&lt;&gt;0),"Error ponderación",IFERROR(IF(SUM($BI$1126:$BS$1126)=0,0,SUMPRODUCT($BI$1126:$BS$1126,BI1099:BS1099)),""))</f>
        <v>2.6627793942542031</v>
      </c>
      <c r="BU1099" s="34">
        <f t="shared" si="805"/>
        <v>2.6954714884846385</v>
      </c>
      <c r="BV1099" s="16">
        <f t="shared" si="806"/>
        <v>1</v>
      </c>
      <c r="BW1099" s="34">
        <f t="shared" si="788"/>
        <v>-0.99686444810804553</v>
      </c>
      <c r="BX1099" s="34">
        <f t="shared" si="789"/>
        <v>-4.9550489627895586E-2</v>
      </c>
      <c r="BY1099" s="34">
        <f t="shared" si="807"/>
        <v>-2.7676504258153067</v>
      </c>
      <c r="BZ1099" s="34">
        <f t="shared" si="808"/>
        <v>1.2713551211837493</v>
      </c>
      <c r="CA1099" s="19">
        <f t="shared" si="790"/>
        <v>0.9</v>
      </c>
      <c r="CB1099" s="16"/>
      <c r="CC1099" s="5">
        <f t="shared" si="791"/>
        <v>91540</v>
      </c>
      <c r="CD1099" s="6">
        <f t="shared" si="792"/>
        <v>1.7549160316551755E-6</v>
      </c>
      <c r="CE1099" s="19">
        <f t="shared" si="809"/>
        <v>10.479559962513095</v>
      </c>
      <c r="CF1099" s="4">
        <f t="shared" si="793"/>
        <v>1.8390747782905941E-5</v>
      </c>
      <c r="CG1099" s="3">
        <f>IF('Ponderación por derecho'!$D$20="Error ponderación","",CF1099/$CF$1127)</f>
        <v>1.2355210635852301E-5</v>
      </c>
      <c r="CH1099" s="39"/>
    </row>
    <row r="1100" spans="1:86" ht="18.95" customHeight="1">
      <c r="A1100" s="7">
        <v>91669</v>
      </c>
      <c r="B1100" s="7" t="s">
        <v>28</v>
      </c>
      <c r="C1100" s="7" t="s">
        <v>29</v>
      </c>
      <c r="D1100" s="5">
        <v>0</v>
      </c>
      <c r="E1100" s="5">
        <v>8</v>
      </c>
      <c r="F1100" s="5">
        <v>83.716809999999995</v>
      </c>
      <c r="G1100" s="5">
        <v>54.504510000000003</v>
      </c>
      <c r="H1100" s="5">
        <v>87.387389999999996</v>
      </c>
      <c r="I1100" s="5">
        <v>13.96397</v>
      </c>
      <c r="J1100" s="5">
        <v>34.77478</v>
      </c>
      <c r="K1100" s="85"/>
      <c r="L1100" s="85">
        <v>0</v>
      </c>
      <c r="M1100" s="85"/>
      <c r="N1100" s="85"/>
      <c r="O1100" s="85">
        <v>0</v>
      </c>
      <c r="P1100" s="85">
        <v>0</v>
      </c>
      <c r="Q1100" s="85">
        <v>0</v>
      </c>
      <c r="R1100" s="85">
        <v>0</v>
      </c>
      <c r="S1100" s="85">
        <v>0</v>
      </c>
      <c r="T1100" s="5"/>
      <c r="U1100" s="5"/>
      <c r="V1100" s="5"/>
      <c r="W1100" s="5"/>
      <c r="X1100" s="5"/>
      <c r="Y1100" s="5"/>
      <c r="Z1100" s="5"/>
      <c r="AA1100" s="5">
        <v>0.3125</v>
      </c>
      <c r="AB1100" s="5">
        <v>0.25</v>
      </c>
      <c r="AC1100" s="5"/>
      <c r="AD1100" s="40">
        <v>0</v>
      </c>
      <c r="AE1100" s="19" t="s">
        <v>1121</v>
      </c>
      <c r="AF1100" s="5">
        <v>0</v>
      </c>
      <c r="AG1100" s="5">
        <v>0</v>
      </c>
      <c r="AH1100" s="32">
        <v>0</v>
      </c>
      <c r="AI1100" s="32">
        <v>0</v>
      </c>
      <c r="AJ1100" s="32">
        <v>1</v>
      </c>
      <c r="AK1100" s="16"/>
      <c r="AL1100" s="34">
        <f t="shared" si="765"/>
        <v>0.87049689847062939</v>
      </c>
      <c r="AM1100" s="34">
        <f t="shared" si="766"/>
        <v>-0.17221081707442579</v>
      </c>
      <c r="AN1100" s="34">
        <f t="shared" si="767"/>
        <v>1.560837952531209</v>
      </c>
      <c r="AO1100" s="34">
        <f t="shared" si="768"/>
        <v>-0.51202241332145004</v>
      </c>
      <c r="AP1100" s="34">
        <f t="shared" si="769"/>
        <v>0.74977837177018891</v>
      </c>
      <c r="AQ1100" s="34" t="str">
        <f t="shared" si="770"/>
        <v/>
      </c>
      <c r="AR1100" s="34">
        <f t="shared" si="771"/>
        <v>-0.60911705809610017</v>
      </c>
      <c r="AS1100" s="34" t="str">
        <f t="shared" si="772"/>
        <v/>
      </c>
      <c r="AT1100" s="34" t="str">
        <f t="shared" si="773"/>
        <v/>
      </c>
      <c r="AU1100" s="34">
        <f t="shared" si="774"/>
        <v>-0.42992876172112682</v>
      </c>
      <c r="AV1100" s="34">
        <f t="shared" si="775"/>
        <v>-0.64879765232385067</v>
      </c>
      <c r="AW1100" s="34">
        <f t="shared" si="776"/>
        <v>-0.41165100414070804</v>
      </c>
      <c r="AX1100" s="34">
        <f t="shared" si="777"/>
        <v>-0.20200785050292994</v>
      </c>
      <c r="AY1100" s="34">
        <f t="shared" si="778"/>
        <v>-0.21011422768154267</v>
      </c>
      <c r="AZ1100" s="34" t="str">
        <f t="shared" si="779"/>
        <v/>
      </c>
      <c r="BA1100" s="34" t="str">
        <f t="shared" si="780"/>
        <v/>
      </c>
      <c r="BB1100" s="34" t="str">
        <f t="shared" si="781"/>
        <v/>
      </c>
      <c r="BC1100" s="34" t="str">
        <f t="shared" si="782"/>
        <v/>
      </c>
      <c r="BD1100" s="34" t="str">
        <f t="shared" si="783"/>
        <v/>
      </c>
      <c r="BE1100" s="34" t="str">
        <f t="shared" si="784"/>
        <v/>
      </c>
      <c r="BF1100" s="34" t="str">
        <f t="shared" si="785"/>
        <v/>
      </c>
      <c r="BG1100" s="34">
        <f t="shared" si="786"/>
        <v>24.169383533476733</v>
      </c>
      <c r="BH1100" s="34">
        <f t="shared" si="787"/>
        <v>6.1167102612767366</v>
      </c>
      <c r="BI1100" s="19">
        <f t="shared" si="794"/>
        <v>1.560837952531209</v>
      </c>
      <c r="BJ1100" s="19">
        <f t="shared" si="795"/>
        <v>-0.39066393758526297</v>
      </c>
      <c r="BK1100" s="19">
        <f t="shared" si="796"/>
        <v>0.87049689847062939</v>
      </c>
      <c r="BL1100" s="19">
        <f t="shared" si="797"/>
        <v>0.87049689847062939</v>
      </c>
      <c r="BM1100" s="19">
        <f t="shared" si="798"/>
        <v>0.15992480502453105</v>
      </c>
      <c r="BN1100" s="19">
        <f t="shared" si="799"/>
        <v>0.11084962307338936</v>
      </c>
      <c r="BO1100" s="19">
        <f t="shared" si="800"/>
        <v>-0.46183670873107907</v>
      </c>
      <c r="BP1100" s="19">
        <f t="shared" si="801"/>
        <v>0.33424452398384974</v>
      </c>
      <c r="BQ1100" s="19">
        <f t="shared" si="802"/>
        <v>0.33019133539454337</v>
      </c>
      <c r="BR1100" s="19">
        <f t="shared" si="803"/>
        <v>8.2765887347552738</v>
      </c>
      <c r="BS1100" s="19">
        <f t="shared" si="804"/>
        <v>2.2590309773552746</v>
      </c>
      <c r="BT1100" s="19">
        <f>IF(AND('[1]Ponderación por derecho'!$B$13&lt;&gt;1,'[1]Ponderación por derecho'!$B$13&lt;&gt;0),"Error ponderación",IFERROR(IF(SUM($BI$1126:$BS$1126)=0,0,SUMPRODUCT($BI$1126:$BS$1126,BI1100:BS1100)),""))</f>
        <v>-0.27579625496057536</v>
      </c>
      <c r="BU1100" s="34">
        <f t="shared" si="805"/>
        <v>-0.27347937110708453</v>
      </c>
      <c r="BV1100" s="16">
        <f t="shared" si="806"/>
        <v>0</v>
      </c>
      <c r="BW1100" s="34" t="str">
        <f t="shared" si="788"/>
        <v/>
      </c>
      <c r="BX1100" s="34">
        <f t="shared" si="789"/>
        <v>-4.9550489627895586E-2</v>
      </c>
      <c r="BY1100" s="34" t="str">
        <f t="shared" si="807"/>
        <v/>
      </c>
      <c r="BZ1100" s="34">
        <f t="shared" si="808"/>
        <v>4.9550489627895586E-2</v>
      </c>
      <c r="CA1100" s="19">
        <f t="shared" si="790"/>
        <v>3.6734775509554889E-2</v>
      </c>
      <c r="CB1100" s="16"/>
      <c r="CC1100" s="5">
        <f t="shared" si="791"/>
        <v>91669</v>
      </c>
      <c r="CD1100" s="6">
        <f t="shared" si="792"/>
        <v>1.1699440211034502E-6</v>
      </c>
      <c r="CE1100" s="19">
        <f t="shared" si="809"/>
        <v>1.0124301710716594</v>
      </c>
      <c r="CF1100" s="4">
        <f t="shared" si="793"/>
        <v>1.1844866254300311E-6</v>
      </c>
      <c r="CG1100" s="3">
        <f>IF('Ponderación por derecho'!$D$20="Error ponderación","",CF1100/$CF$1127)</f>
        <v>7.9575784113252056E-7</v>
      </c>
      <c r="CH1100" s="39"/>
    </row>
    <row r="1101" spans="1:86" ht="18.95" customHeight="1">
      <c r="A1101" s="7">
        <v>91798</v>
      </c>
      <c r="B1101" s="7" t="s">
        <v>28</v>
      </c>
      <c r="C1101" s="7" t="s">
        <v>27</v>
      </c>
      <c r="D1101" s="5">
        <v>0</v>
      </c>
      <c r="E1101" s="5">
        <v>8</v>
      </c>
      <c r="F1101" s="5">
        <v>91.275450000000006</v>
      </c>
      <c r="G1101" s="5">
        <v>65.625</v>
      </c>
      <c r="H1101" s="5">
        <v>87.625</v>
      </c>
      <c r="I1101" s="5">
        <v>11.875</v>
      </c>
      <c r="J1101" s="5">
        <v>34.75</v>
      </c>
      <c r="K1101" s="85"/>
      <c r="L1101" s="85">
        <v>0</v>
      </c>
      <c r="M1101" s="85"/>
      <c r="N1101" s="85"/>
      <c r="O1101" s="85">
        <v>0</v>
      </c>
      <c r="P1101" s="85">
        <v>0</v>
      </c>
      <c r="Q1101" s="85">
        <v>0</v>
      </c>
      <c r="R1101" s="85">
        <v>0</v>
      </c>
      <c r="S1101" s="85">
        <v>0</v>
      </c>
      <c r="T1101" s="5"/>
      <c r="U1101" s="5">
        <v>0.75</v>
      </c>
      <c r="V1101" s="5">
        <v>0.625</v>
      </c>
      <c r="W1101" s="5">
        <v>0.875</v>
      </c>
      <c r="X1101" s="5"/>
      <c r="Y1101" s="5"/>
      <c r="Z1101" s="5">
        <v>0</v>
      </c>
      <c r="AA1101" s="5">
        <v>0</v>
      </c>
      <c r="AB1101" s="5">
        <v>0</v>
      </c>
      <c r="AC1101" s="5"/>
      <c r="AD1101" s="40">
        <v>0</v>
      </c>
      <c r="AE1101" s="19" t="s">
        <v>1121</v>
      </c>
      <c r="AF1101" s="5">
        <v>0</v>
      </c>
      <c r="AG1101" s="5">
        <v>0</v>
      </c>
      <c r="AH1101" s="32">
        <v>0</v>
      </c>
      <c r="AI1101" s="32">
        <v>0</v>
      </c>
      <c r="AJ1101" s="32">
        <v>0</v>
      </c>
      <c r="AK1101" s="16"/>
      <c r="AL1101" s="34">
        <f t="shared" si="765"/>
        <v>1.3318981899144371</v>
      </c>
      <c r="AM1101" s="34">
        <f t="shared" si="766"/>
        <v>0.9448526277148267</v>
      </c>
      <c r="AN1101" s="34">
        <f t="shared" si="767"/>
        <v>1.5894090624070354</v>
      </c>
      <c r="AO1101" s="34">
        <f t="shared" si="768"/>
        <v>-0.69847443444927881</v>
      </c>
      <c r="AP1101" s="34">
        <f t="shared" si="769"/>
        <v>0.74790674185484851</v>
      </c>
      <c r="AQ1101" s="34" t="str">
        <f t="shared" si="770"/>
        <v/>
      </c>
      <c r="AR1101" s="34">
        <f t="shared" si="771"/>
        <v>-0.60911705809610017</v>
      </c>
      <c r="AS1101" s="34" t="str">
        <f t="shared" si="772"/>
        <v/>
      </c>
      <c r="AT1101" s="34" t="str">
        <f t="shared" si="773"/>
        <v/>
      </c>
      <c r="AU1101" s="34">
        <f t="shared" si="774"/>
        <v>-0.42992876172112682</v>
      </c>
      <c r="AV1101" s="34">
        <f t="shared" si="775"/>
        <v>-0.64879765232385067</v>
      </c>
      <c r="AW1101" s="34">
        <f t="shared" si="776"/>
        <v>-0.41165100414070804</v>
      </c>
      <c r="AX1101" s="34">
        <f t="shared" si="777"/>
        <v>-0.20200785050292994</v>
      </c>
      <c r="AY1101" s="34">
        <f t="shared" si="778"/>
        <v>-0.21011422768154267</v>
      </c>
      <c r="AZ1101" s="34" t="str">
        <f t="shared" si="779"/>
        <v/>
      </c>
      <c r="BA1101" s="34">
        <f t="shared" si="780"/>
        <v>5.1752700228799249</v>
      </c>
      <c r="BB1101" s="34">
        <f t="shared" si="781"/>
        <v>-4.302220871746294</v>
      </c>
      <c r="BC1101" s="34">
        <f t="shared" si="782"/>
        <v>2.7100011543042868</v>
      </c>
      <c r="BD1101" s="34" t="str">
        <f t="shared" si="783"/>
        <v/>
      </c>
      <c r="BE1101" s="34" t="str">
        <f t="shared" si="784"/>
        <v/>
      </c>
      <c r="BF1101" s="34">
        <f t="shared" si="785"/>
        <v>-1.0161597436814094</v>
      </c>
      <c r="BG1101" s="34">
        <f t="shared" si="786"/>
        <v>-0.258133953880894</v>
      </c>
      <c r="BH1101" s="34">
        <f t="shared" si="787"/>
        <v>-0.11506432621005545</v>
      </c>
      <c r="BI1101" s="19">
        <f t="shared" si="794"/>
        <v>3.3823395426434804</v>
      </c>
      <c r="BJ1101" s="19">
        <f t="shared" si="795"/>
        <v>-1.3221617673758559</v>
      </c>
      <c r="BK1101" s="19">
        <f t="shared" si="796"/>
        <v>2.0209496721093618</v>
      </c>
      <c r="BL1101" s="19">
        <f t="shared" si="797"/>
        <v>1.3318981899144371</v>
      </c>
      <c r="BM1101" s="19">
        <f t="shared" si="798"/>
        <v>0.15898899006686085</v>
      </c>
      <c r="BN1101" s="19">
        <f t="shared" si="799"/>
        <v>0.34155026879529321</v>
      </c>
      <c r="BO1101" s="19">
        <f t="shared" si="800"/>
        <v>-0.5550627192949934</v>
      </c>
      <c r="BP1101" s="19">
        <f t="shared" si="801"/>
        <v>0.56494516970575359</v>
      </c>
      <c r="BQ1101" s="19">
        <f t="shared" si="802"/>
        <v>3.5208072850495022E-2</v>
      </c>
      <c r="BR1101" s="19">
        <f t="shared" si="803"/>
        <v>0.28788333611733347</v>
      </c>
      <c r="BS1101" s="19">
        <f t="shared" si="804"/>
        <v>0.33557321200761298</v>
      </c>
      <c r="BT1101" s="19">
        <f>IF(AND('[1]Ponderación por derecho'!$B$13&lt;&gt;1,'[1]Ponderación por derecho'!$B$13&lt;&gt;0),"Error ponderación",IFERROR(IF(SUM($BI$1126:$BS$1126)=0,0,SUMPRODUCT($BI$1126:$BS$1126,BI1101:BS1101)),""))</f>
        <v>-0.43949863248407994</v>
      </c>
      <c r="BU1101" s="34">
        <f t="shared" si="805"/>
        <v>-0.4388738929719509</v>
      </c>
      <c r="BV1101" s="16">
        <f t="shared" si="806"/>
        <v>0</v>
      </c>
      <c r="BW1101" s="34" t="str">
        <f t="shared" si="788"/>
        <v/>
      </c>
      <c r="BX1101" s="34">
        <f t="shared" si="789"/>
        <v>-4.9550489627895586E-2</v>
      </c>
      <c r="BY1101" s="34" t="str">
        <f t="shared" si="807"/>
        <v/>
      </c>
      <c r="BZ1101" s="34">
        <f t="shared" si="808"/>
        <v>4.9550489627895586E-2</v>
      </c>
      <c r="CA1101" s="19">
        <f t="shared" si="790"/>
        <v>3.6734775509554889E-2</v>
      </c>
      <c r="CB1101" s="16"/>
      <c r="CC1101" s="5">
        <f t="shared" si="791"/>
        <v>91798</v>
      </c>
      <c r="CD1101" s="6">
        <f t="shared" si="792"/>
        <v>1.1699440211034502E-6</v>
      </c>
      <c r="CE1101" s="19">
        <f t="shared" si="809"/>
        <v>0.62501602779622711</v>
      </c>
      <c r="CF1101" s="4">
        <f t="shared" si="793"/>
        <v>7.3123376481402372E-7</v>
      </c>
      <c r="CG1101" s="3">
        <f>IF('Ponderación por derecho'!$D$20="Error ponderación","",CF1101/$CF$1127)</f>
        <v>4.9125502100148904E-7</v>
      </c>
      <c r="CH1101" s="39"/>
    </row>
    <row r="1102" spans="1:86" ht="18.95" customHeight="1">
      <c r="A1102" s="7">
        <v>94001</v>
      </c>
      <c r="B1102" s="7" t="s">
        <v>18</v>
      </c>
      <c r="C1102" s="7" t="s">
        <v>26</v>
      </c>
      <c r="D1102" s="5">
        <v>1</v>
      </c>
      <c r="E1102" s="5">
        <v>6766</v>
      </c>
      <c r="F1102" s="5">
        <v>75.613810000000001</v>
      </c>
      <c r="G1102" s="5">
        <v>53.369450000000001</v>
      </c>
      <c r="H1102" s="5">
        <v>72.912260000000003</v>
      </c>
      <c r="I1102" s="5">
        <v>9.7912250000000007</v>
      </c>
      <c r="J1102" s="5">
        <v>44.090910000000001</v>
      </c>
      <c r="K1102" s="85"/>
      <c r="L1102" s="85">
        <v>0</v>
      </c>
      <c r="M1102" s="85"/>
      <c r="N1102" s="85"/>
      <c r="O1102" s="85">
        <v>0</v>
      </c>
      <c r="P1102" s="85">
        <v>0</v>
      </c>
      <c r="Q1102" s="85">
        <v>0</v>
      </c>
      <c r="R1102" s="85">
        <v>0</v>
      </c>
      <c r="S1102" s="85">
        <v>0</v>
      </c>
      <c r="T1102" s="5">
        <v>0.91115080000000004</v>
      </c>
      <c r="U1102" s="5">
        <v>0.44067420000000002</v>
      </c>
      <c r="V1102" s="5">
        <v>0.79595939999999998</v>
      </c>
      <c r="W1102" s="5">
        <v>0.64984929999999996</v>
      </c>
      <c r="X1102" s="5">
        <v>0.93258180000000002</v>
      </c>
      <c r="Y1102" s="5">
        <v>0.91795959999999999</v>
      </c>
      <c r="Z1102" s="5">
        <v>5.2662E-2</v>
      </c>
      <c r="AA1102" s="5">
        <v>1.4779999999999999E-4</v>
      </c>
      <c r="AB1102" s="5">
        <v>1.33018E-3</v>
      </c>
      <c r="AC1102" s="5">
        <v>0.45050000000000001</v>
      </c>
      <c r="AD1102" s="40">
        <v>7032.0721253325455</v>
      </c>
      <c r="AE1102" s="19">
        <v>0.84811320000000001</v>
      </c>
      <c r="AF1102" s="5">
        <v>1</v>
      </c>
      <c r="AG1102" s="5">
        <v>0</v>
      </c>
      <c r="AH1102" s="32">
        <v>0</v>
      </c>
      <c r="AI1102" s="32">
        <v>0</v>
      </c>
      <c r="AJ1102" s="32">
        <v>1</v>
      </c>
      <c r="AK1102" s="16"/>
      <c r="AL1102" s="34">
        <f t="shared" si="765"/>
        <v>0.37586629500635987</v>
      </c>
      <c r="AM1102" s="34">
        <f t="shared" si="766"/>
        <v>-0.28622863765989393</v>
      </c>
      <c r="AN1102" s="34">
        <f t="shared" si="767"/>
        <v>-0.17970549975136965</v>
      </c>
      <c r="AO1102" s="34">
        <f t="shared" si="768"/>
        <v>-0.884462773355841</v>
      </c>
      <c r="AP1102" s="34">
        <f t="shared" si="769"/>
        <v>1.4534243605999098</v>
      </c>
      <c r="AQ1102" s="34" t="str">
        <f t="shared" si="770"/>
        <v/>
      </c>
      <c r="AR1102" s="34">
        <f t="shared" si="771"/>
        <v>-0.60911705809610017</v>
      </c>
      <c r="AS1102" s="34" t="str">
        <f t="shared" si="772"/>
        <v/>
      </c>
      <c r="AT1102" s="34" t="str">
        <f t="shared" si="773"/>
        <v/>
      </c>
      <c r="AU1102" s="34">
        <f t="shared" si="774"/>
        <v>-0.42992876172112682</v>
      </c>
      <c r="AV1102" s="34">
        <f t="shared" si="775"/>
        <v>-0.64879765232385067</v>
      </c>
      <c r="AW1102" s="34">
        <f t="shared" si="776"/>
        <v>-0.41165100414070804</v>
      </c>
      <c r="AX1102" s="34">
        <f t="shared" si="777"/>
        <v>-0.20200785050292994</v>
      </c>
      <c r="AY1102" s="34">
        <f t="shared" si="778"/>
        <v>-0.21011422768154267</v>
      </c>
      <c r="AZ1102" s="34">
        <f t="shared" si="779"/>
        <v>-0.5357704443378648</v>
      </c>
      <c r="BA1102" s="34">
        <f t="shared" si="780"/>
        <v>2.2349855688590101</v>
      </c>
      <c r="BB1102" s="34">
        <f t="shared" si="781"/>
        <v>-0.10875231126874166</v>
      </c>
      <c r="BC1102" s="34">
        <f t="shared" si="782"/>
        <v>0.19568549807303115</v>
      </c>
      <c r="BD1102" s="34">
        <f t="shared" si="783"/>
        <v>1.5043288785898232</v>
      </c>
      <c r="BE1102" s="34">
        <f t="shared" si="784"/>
        <v>0.85888089996286088</v>
      </c>
      <c r="BF1102" s="34">
        <f t="shared" si="785"/>
        <v>-0.48929539535340144</v>
      </c>
      <c r="BG1102" s="34">
        <f t="shared" si="786"/>
        <v>-0.24658071521007333</v>
      </c>
      <c r="BH1102" s="34">
        <f t="shared" si="787"/>
        <v>-8.1906798526922717E-2</v>
      </c>
      <c r="BI1102" s="19">
        <f t="shared" si="794"/>
        <v>1.0276400345538201</v>
      </c>
      <c r="BJ1102" s="19">
        <f t="shared" si="795"/>
        <v>-0.33469933567491195</v>
      </c>
      <c r="BK1102" s="19">
        <f t="shared" si="796"/>
        <v>0.28577589653969548</v>
      </c>
      <c r="BL1102" s="19">
        <f t="shared" si="797"/>
        <v>0.37586629500635987</v>
      </c>
      <c r="BM1102" s="19">
        <f t="shared" si="798"/>
        <v>0.84260815915620213</v>
      </c>
      <c r="BN1102" s="19">
        <f t="shared" si="799"/>
        <v>0.19531651421512333</v>
      </c>
      <c r="BO1102" s="19">
        <f t="shared" si="800"/>
        <v>-0.61062807394480456</v>
      </c>
      <c r="BP1102" s="19">
        <f t="shared" si="801"/>
        <v>8.6929222251714969E-2</v>
      </c>
      <c r="BQ1102" s="19">
        <f t="shared" si="802"/>
        <v>-0.10784777600952807</v>
      </c>
      <c r="BR1102" s="19">
        <f t="shared" si="803"/>
        <v>-2.6942882628418707E-2</v>
      </c>
      <c r="BS1102" s="19">
        <f t="shared" si="804"/>
        <v>2.7948422932631497E-2</v>
      </c>
      <c r="BT1102" s="19">
        <f>IF(AND('[1]Ponderación por derecho'!$B$13&lt;&gt;1,'[1]Ponderación por derecho'!$B$13&lt;&gt;0),"Error ponderación",IFERROR(IF(SUM($BI$1126:$BS$1126)=0,0,SUMPRODUCT($BI$1126:$BS$1126,BI1102:BS1102)),""))</f>
        <v>-0.3136589498428477</v>
      </c>
      <c r="BU1102" s="34">
        <f t="shared" si="805"/>
        <v>-0.31173344176448603</v>
      </c>
      <c r="BV1102" s="16">
        <f t="shared" si="806"/>
        <v>0</v>
      </c>
      <c r="BW1102" s="34">
        <f t="shared" si="788"/>
        <v>-0.89553747129164207</v>
      </c>
      <c r="BX1102" s="34">
        <f t="shared" si="789"/>
        <v>-4.9154571666909758E-2</v>
      </c>
      <c r="BY1102" s="34">
        <f t="shared" si="807"/>
        <v>0.73585719375712888</v>
      </c>
      <c r="BZ1102" s="34">
        <f t="shared" si="808"/>
        <v>6.9611616400474308E-2</v>
      </c>
      <c r="CA1102" s="19">
        <f t="shared" si="790"/>
        <v>5.1982899787676291E-2</v>
      </c>
      <c r="CB1102" s="16"/>
      <c r="CC1102" s="5">
        <f t="shared" si="791"/>
        <v>94001</v>
      </c>
      <c r="CD1102" s="6">
        <f t="shared" si="792"/>
        <v>9.89480155848243E-4</v>
      </c>
      <c r="CE1102" s="19">
        <f t="shared" si="809"/>
        <v>1.2727366636210786</v>
      </c>
      <c r="CF1102" s="4">
        <f t="shared" si="793"/>
        <v>1.2593476722735576E-3</v>
      </c>
      <c r="CG1102" s="3">
        <f>IF('Ponderación por derecho'!$D$20="Error ponderación","",CF1102/$CF$1127)</f>
        <v>8.4605073912070821E-4</v>
      </c>
      <c r="CH1102" s="39"/>
    </row>
    <row r="1103" spans="1:86" ht="18.95" customHeight="1">
      <c r="A1103" s="7">
        <v>94343</v>
      </c>
      <c r="B1103" s="7" t="s">
        <v>18</v>
      </c>
      <c r="C1103" s="7" t="s">
        <v>25</v>
      </c>
      <c r="D1103" s="5">
        <v>0</v>
      </c>
      <c r="E1103" s="5">
        <v>40</v>
      </c>
      <c r="F1103" s="5">
        <v>95.721080000000001</v>
      </c>
      <c r="G1103" s="5">
        <v>69.852940000000004</v>
      </c>
      <c r="H1103" s="5">
        <v>86.029409999999999</v>
      </c>
      <c r="I1103" s="5">
        <v>35.110289999999999</v>
      </c>
      <c r="J1103" s="5">
        <v>32.5</v>
      </c>
      <c r="K1103" s="85"/>
      <c r="L1103" s="85">
        <v>0</v>
      </c>
      <c r="M1103" s="85"/>
      <c r="N1103" s="85"/>
      <c r="O1103" s="85">
        <v>0</v>
      </c>
      <c r="P1103" s="85">
        <v>0</v>
      </c>
      <c r="Q1103" s="85">
        <v>0</v>
      </c>
      <c r="R1103" s="85">
        <v>0</v>
      </c>
      <c r="S1103" s="85">
        <v>0</v>
      </c>
      <c r="T1103" s="5">
        <v>0.99099099999999996</v>
      </c>
      <c r="U1103" s="5">
        <v>0.63963959999999997</v>
      </c>
      <c r="V1103" s="5">
        <v>0.77477479999999999</v>
      </c>
      <c r="W1103" s="5">
        <v>0.58108110000000002</v>
      </c>
      <c r="X1103" s="5">
        <v>0.95045040000000003</v>
      </c>
      <c r="Y1103" s="5">
        <v>0.98648650000000004</v>
      </c>
      <c r="Z1103" s="5">
        <v>5.9701499999999998E-2</v>
      </c>
      <c r="AA1103" s="5">
        <v>1.2500000000000001E-2</v>
      </c>
      <c r="AB1103" s="5">
        <v>0.15</v>
      </c>
      <c r="AC1103" s="5"/>
      <c r="AD1103" s="40">
        <v>0</v>
      </c>
      <c r="AE1103" s="19" t="s">
        <v>1121</v>
      </c>
      <c r="AF1103" s="5">
        <v>0</v>
      </c>
      <c r="AG1103" s="5">
        <v>0</v>
      </c>
      <c r="AH1103" s="32">
        <v>0</v>
      </c>
      <c r="AI1103" s="32">
        <v>0</v>
      </c>
      <c r="AJ1103" s="32">
        <v>1</v>
      </c>
      <c r="AK1103" s="16"/>
      <c r="AL1103" s="34">
        <f t="shared" si="765"/>
        <v>1.6032723290825055</v>
      </c>
      <c r="AM1103" s="34">
        <f t="shared" si="766"/>
        <v>1.3695530879249684</v>
      </c>
      <c r="AN1103" s="34">
        <f t="shared" si="767"/>
        <v>1.397549388122413</v>
      </c>
      <c r="AO1103" s="34">
        <f t="shared" si="768"/>
        <v>1.3754025393661558</v>
      </c>
      <c r="AP1103" s="34">
        <f t="shared" si="769"/>
        <v>0.57796455825856208</v>
      </c>
      <c r="AQ1103" s="34" t="str">
        <f t="shared" si="770"/>
        <v/>
      </c>
      <c r="AR1103" s="34">
        <f t="shared" si="771"/>
        <v>-0.60911705809610017</v>
      </c>
      <c r="AS1103" s="34" t="str">
        <f t="shared" si="772"/>
        <v/>
      </c>
      <c r="AT1103" s="34" t="str">
        <f t="shared" si="773"/>
        <v/>
      </c>
      <c r="AU1103" s="34">
        <f t="shared" si="774"/>
        <v>-0.42992876172112682</v>
      </c>
      <c r="AV1103" s="34">
        <f t="shared" si="775"/>
        <v>-0.64879765232385067</v>
      </c>
      <c r="AW1103" s="34">
        <f t="shared" si="776"/>
        <v>-0.41165100414070804</v>
      </c>
      <c r="AX1103" s="34">
        <f t="shared" si="777"/>
        <v>-0.20200785050292994</v>
      </c>
      <c r="AY1103" s="34">
        <f t="shared" si="778"/>
        <v>-0.21011422768154267</v>
      </c>
      <c r="AZ1103" s="34">
        <f t="shared" si="779"/>
        <v>0.85124232999989713</v>
      </c>
      <c r="BA1103" s="34">
        <f t="shared" si="780"/>
        <v>4.1262434998432767</v>
      </c>
      <c r="BB1103" s="34">
        <f t="shared" si="781"/>
        <v>-0.62839003850861708</v>
      </c>
      <c r="BC1103" s="34">
        <f t="shared" si="782"/>
        <v>-0.57226664203065092</v>
      </c>
      <c r="BD1103" s="34">
        <f t="shared" si="783"/>
        <v>1.718472568088385</v>
      </c>
      <c r="BE1103" s="34">
        <f t="shared" si="784"/>
        <v>1.9066640871622977</v>
      </c>
      <c r="BF1103" s="34">
        <f t="shared" si="785"/>
        <v>-0.41886773252147308</v>
      </c>
      <c r="BG1103" s="34">
        <f t="shared" si="786"/>
        <v>0.71896674561341112</v>
      </c>
      <c r="BH1103" s="34">
        <f t="shared" si="787"/>
        <v>3.6240004262820196</v>
      </c>
      <c r="BI1103" s="19">
        <f t="shared" si="794"/>
        <v>2.7618964439828448</v>
      </c>
      <c r="BJ1103" s="19">
        <f t="shared" si="795"/>
        <v>4.4015330440083732E-2</v>
      </c>
      <c r="BK1103" s="19">
        <f t="shared" si="796"/>
        <v>0.51550284352592723</v>
      </c>
      <c r="BL1103" s="19">
        <f t="shared" si="797"/>
        <v>1.6032723290825055</v>
      </c>
      <c r="BM1103" s="19">
        <f t="shared" si="798"/>
        <v>0.62216945487527342</v>
      </c>
      <c r="BN1103" s="19">
        <f t="shared" si="799"/>
        <v>0.95371292130698426</v>
      </c>
      <c r="BO1103" s="19">
        <f t="shared" si="800"/>
        <v>0.604997955075115</v>
      </c>
      <c r="BP1103" s="19">
        <f t="shared" si="801"/>
        <v>0.70063223928978779</v>
      </c>
      <c r="BQ1103" s="19">
        <f t="shared" si="802"/>
        <v>0.32476345629316322</v>
      </c>
      <c r="BR1103" s="19">
        <f t="shared" si="803"/>
        <v>0.70404161567145795</v>
      </c>
      <c r="BS1103" s="19">
        <f t="shared" si="804"/>
        <v>1.6723861758943273</v>
      </c>
      <c r="BT1103" s="19">
        <f>IF(AND('[1]Ponderación por derecho'!$B$13&lt;&gt;1,'[1]Ponderación por derecho'!$B$13&lt;&gt;0),"Error ponderación",IFERROR(IF(SUM($BI$1126:$BS$1126)=0,0,SUMPRODUCT($BI$1126:$BS$1126,BI1103:BS1103)),""))</f>
        <v>0.59741592001766952</v>
      </c>
      <c r="BU1103" s="34">
        <f t="shared" si="805"/>
        <v>0.60875894669847219</v>
      </c>
      <c r="BV1103" s="16">
        <f t="shared" si="806"/>
        <v>0</v>
      </c>
      <c r="BW1103" s="34" t="str">
        <f t="shared" si="788"/>
        <v/>
      </c>
      <c r="BX1103" s="34">
        <f t="shared" si="789"/>
        <v>-4.9550489627895586E-2</v>
      </c>
      <c r="BY1103" s="34" t="str">
        <f t="shared" si="807"/>
        <v/>
      </c>
      <c r="BZ1103" s="34">
        <f t="shared" si="808"/>
        <v>4.9550489627895586E-2</v>
      </c>
      <c r="CA1103" s="19">
        <f t="shared" si="790"/>
        <v>3.6734775509554889E-2</v>
      </c>
      <c r="CB1103" s="16"/>
      <c r="CC1103" s="5">
        <f t="shared" si="791"/>
        <v>94343</v>
      </c>
      <c r="CD1103" s="6">
        <f t="shared" si="792"/>
        <v>5.8497201055172513E-6</v>
      </c>
      <c r="CE1103" s="19">
        <f t="shared" si="809"/>
        <v>2.0787754972618524</v>
      </c>
      <c r="CF1103" s="4">
        <f t="shared" si="793"/>
        <v>1.2160254821189279E-5</v>
      </c>
      <c r="CG1103" s="3">
        <f>IF('Ponderación por derecho'!$D$20="Error ponderación","",CF1103/$CF$1127)</f>
        <v>8.1694617029700802E-6</v>
      </c>
      <c r="CH1103" s="39"/>
    </row>
    <row r="1104" spans="1:86" ht="18.95" customHeight="1">
      <c r="A1104" s="7">
        <v>94663</v>
      </c>
      <c r="B1104" s="7" t="s">
        <v>18</v>
      </c>
      <c r="C1104" s="7" t="s">
        <v>24</v>
      </c>
      <c r="D1104" s="5">
        <v>0</v>
      </c>
      <c r="E1104" s="5">
        <v>5</v>
      </c>
      <c r="F1104" s="5"/>
      <c r="G1104" s="5"/>
      <c r="H1104" s="5"/>
      <c r="I1104" s="5"/>
      <c r="J1104" s="5"/>
      <c r="K1104" s="85"/>
      <c r="L1104" s="85">
        <v>0</v>
      </c>
      <c r="M1104" s="85"/>
      <c r="N1104" s="85"/>
      <c r="O1104" s="85">
        <v>0</v>
      </c>
      <c r="P1104" s="85">
        <v>0</v>
      </c>
      <c r="Q1104" s="85">
        <v>0</v>
      </c>
      <c r="R1104" s="85">
        <v>0</v>
      </c>
      <c r="S1104" s="85">
        <v>0</v>
      </c>
      <c r="T1104" s="5">
        <v>0</v>
      </c>
      <c r="U1104" s="5"/>
      <c r="V1104" s="5"/>
      <c r="W1104" s="5"/>
      <c r="X1104" s="5">
        <v>0</v>
      </c>
      <c r="Y1104" s="5"/>
      <c r="Z1104" s="5"/>
      <c r="AA1104" s="5">
        <v>0</v>
      </c>
      <c r="AB1104" s="5">
        <v>0.6</v>
      </c>
      <c r="AC1104" s="5"/>
      <c r="AD1104" s="40">
        <v>0</v>
      </c>
      <c r="AE1104" s="19" t="s">
        <v>1121</v>
      </c>
      <c r="AF1104" s="5">
        <v>0</v>
      </c>
      <c r="AG1104" s="5">
        <v>0</v>
      </c>
      <c r="AH1104" s="32">
        <v>0</v>
      </c>
      <c r="AI1104" s="32">
        <v>0</v>
      </c>
      <c r="AJ1104" s="32">
        <v>0</v>
      </c>
      <c r="AK1104" s="16"/>
      <c r="AL1104" s="34" t="str">
        <f t="shared" si="765"/>
        <v/>
      </c>
      <c r="AM1104" s="34" t="str">
        <f t="shared" si="766"/>
        <v/>
      </c>
      <c r="AN1104" s="34" t="str">
        <f t="shared" si="767"/>
        <v/>
      </c>
      <c r="AO1104" s="34" t="str">
        <f t="shared" si="768"/>
        <v/>
      </c>
      <c r="AP1104" s="34" t="str">
        <f t="shared" si="769"/>
        <v/>
      </c>
      <c r="AQ1104" s="34" t="str">
        <f t="shared" si="770"/>
        <v/>
      </c>
      <c r="AR1104" s="34">
        <f t="shared" si="771"/>
        <v>-0.60911705809610017</v>
      </c>
      <c r="AS1104" s="34" t="str">
        <f t="shared" si="772"/>
        <v/>
      </c>
      <c r="AT1104" s="34" t="str">
        <f t="shared" si="773"/>
        <v/>
      </c>
      <c r="AU1104" s="34">
        <f t="shared" si="774"/>
        <v>-0.42992876172112682</v>
      </c>
      <c r="AV1104" s="34">
        <f t="shared" si="775"/>
        <v>-0.64879765232385067</v>
      </c>
      <c r="AW1104" s="34">
        <f t="shared" si="776"/>
        <v>-0.41165100414070804</v>
      </c>
      <c r="AX1104" s="34">
        <f t="shared" si="777"/>
        <v>-0.20200785050292994</v>
      </c>
      <c r="AY1104" s="34">
        <f t="shared" si="778"/>
        <v>-0.21011422768154267</v>
      </c>
      <c r="AZ1104" s="34">
        <f t="shared" si="779"/>
        <v>-16.364611040279165</v>
      </c>
      <c r="BA1104" s="34" t="str">
        <f t="shared" si="780"/>
        <v/>
      </c>
      <c r="BB1104" s="34" t="str">
        <f t="shared" si="781"/>
        <v/>
      </c>
      <c r="BC1104" s="34" t="str">
        <f t="shared" si="782"/>
        <v/>
      </c>
      <c r="BD1104" s="34">
        <f t="shared" si="783"/>
        <v>-9.6720647622779463</v>
      </c>
      <c r="BE1104" s="34" t="str">
        <f t="shared" si="784"/>
        <v/>
      </c>
      <c r="BF1104" s="34" t="str">
        <f t="shared" si="785"/>
        <v/>
      </c>
      <c r="BG1104" s="34">
        <f t="shared" si="786"/>
        <v>-0.258133953880894</v>
      </c>
      <c r="BH1104" s="34">
        <f t="shared" si="787"/>
        <v>14.841194683758244</v>
      </c>
      <c r="BI1104" s="19" t="str">
        <f t="shared" si="794"/>
        <v/>
      </c>
      <c r="BJ1104" s="19">
        <f t="shared" si="795"/>
        <v>-0.60911705809610017</v>
      </c>
      <c r="BK1104" s="19" t="str">
        <f t="shared" si="796"/>
        <v/>
      </c>
      <c r="BL1104" s="19" t="str">
        <f t="shared" si="797"/>
        <v/>
      </c>
      <c r="BM1104" s="19">
        <f t="shared" si="798"/>
        <v>-5.0509967619995368</v>
      </c>
      <c r="BN1104" s="19">
        <f t="shared" si="799"/>
        <v>-0.64879765232385067</v>
      </c>
      <c r="BO1104" s="19">
        <f t="shared" si="800"/>
        <v>-8.3881310222099366</v>
      </c>
      <c r="BP1104" s="19">
        <f t="shared" si="801"/>
        <v>-0.20200785050292994</v>
      </c>
      <c r="BQ1104" s="19">
        <f t="shared" si="802"/>
        <v>-0.21011422768154267</v>
      </c>
      <c r="BR1104" s="19">
        <f t="shared" si="803"/>
        <v>-0.23412409078121832</v>
      </c>
      <c r="BS1104" s="19">
        <f t="shared" si="804"/>
        <v>7.3155402280383512</v>
      </c>
      <c r="BT1104" s="19">
        <f>IF(AND('[1]Ponderación por derecho'!$B$13&lt;&gt;1,'[1]Ponderación por derecho'!$B$13&lt;&gt;0),"Error ponderación",IFERROR(IF(SUM($BI$1126:$BS$1126)=0,0,SUMPRODUCT($BI$1126:$BS$1126,BI1104:BS1104)),""))</f>
        <v>-4.5105282184213431</v>
      </c>
      <c r="BU1104" s="34">
        <f t="shared" si="805"/>
        <v>-1</v>
      </c>
      <c r="BV1104" s="16">
        <f t="shared" si="806"/>
        <v>1</v>
      </c>
      <c r="BW1104" s="34" t="str">
        <f t="shared" si="788"/>
        <v/>
      </c>
      <c r="BX1104" s="34">
        <f t="shared" si="789"/>
        <v>-4.9550489627895586E-2</v>
      </c>
      <c r="BY1104" s="34" t="str">
        <f t="shared" si="807"/>
        <v/>
      </c>
      <c r="BZ1104" s="34">
        <f t="shared" si="808"/>
        <v>4.9550489627895586E-2</v>
      </c>
      <c r="CA1104" s="19">
        <f t="shared" si="790"/>
        <v>3.6734775509554889E-2</v>
      </c>
      <c r="CB1104" s="16"/>
      <c r="CC1104" s="5">
        <f t="shared" si="791"/>
        <v>94663</v>
      </c>
      <c r="CD1104" s="6">
        <f t="shared" si="792"/>
        <v>7.3121501318965642E-7</v>
      </c>
      <c r="CE1104" s="19">
        <f t="shared" si="809"/>
        <v>0.10330612979585992</v>
      </c>
      <c r="CF1104" s="4">
        <f t="shared" si="793"/>
        <v>7.5538993061252063E-8</v>
      </c>
      <c r="CG1104" s="3">
        <f>IF('Ponderación por derecho'!$D$20="Error ponderación","",CF1104/$CF$1127)</f>
        <v>5.0748353547616484E-8</v>
      </c>
      <c r="CH1104" s="39"/>
    </row>
    <row r="1105" spans="1:86" ht="18.95" customHeight="1">
      <c r="A1105" s="7">
        <v>94883</v>
      </c>
      <c r="B1105" s="7" t="s">
        <v>18</v>
      </c>
      <c r="C1105" s="7" t="s">
        <v>23</v>
      </c>
      <c r="D1105" s="5">
        <v>0</v>
      </c>
      <c r="E1105" s="5">
        <v>0</v>
      </c>
      <c r="F1105" s="5">
        <v>86.170209999999997</v>
      </c>
      <c r="G1105" s="5">
        <v>69.827579999999998</v>
      </c>
      <c r="H1105" s="5">
        <v>62.06897</v>
      </c>
      <c r="I1105" s="5">
        <v>24.137930000000001</v>
      </c>
      <c r="J1105" s="5">
        <v>50</v>
      </c>
      <c r="K1105" s="85"/>
      <c r="L1105" s="85">
        <v>0</v>
      </c>
      <c r="M1105" s="85"/>
      <c r="N1105" s="85"/>
      <c r="O1105" s="85">
        <v>0</v>
      </c>
      <c r="P1105" s="85">
        <v>0</v>
      </c>
      <c r="Q1105" s="85">
        <v>0</v>
      </c>
      <c r="R1105" s="85">
        <v>0</v>
      </c>
      <c r="S1105" s="85">
        <v>0</v>
      </c>
      <c r="T1105" s="5"/>
      <c r="U1105" s="5"/>
      <c r="V1105" s="5"/>
      <c r="W1105" s="5"/>
      <c r="X1105" s="5"/>
      <c r="Y1105" s="5"/>
      <c r="Z1105" s="5"/>
      <c r="AA1105" s="5">
        <v>0</v>
      </c>
      <c r="AB1105" s="5"/>
      <c r="AC1105" s="5"/>
      <c r="AD1105" s="40" t="s">
        <v>1121</v>
      </c>
      <c r="AE1105" s="19" t="s">
        <v>1121</v>
      </c>
      <c r="AF1105" s="5">
        <v>0</v>
      </c>
      <c r="AG1105" s="5">
        <v>0</v>
      </c>
      <c r="AH1105" s="32">
        <v>0</v>
      </c>
      <c r="AI1105" s="32">
        <v>0</v>
      </c>
      <c r="AJ1105" s="32">
        <v>0</v>
      </c>
      <c r="AK1105" s="16"/>
      <c r="AL1105" s="34">
        <f t="shared" si="765"/>
        <v>1.0202595447176046</v>
      </c>
      <c r="AM1105" s="34">
        <f t="shared" si="766"/>
        <v>1.3670056526087311</v>
      </c>
      <c r="AN1105" s="34">
        <f t="shared" si="767"/>
        <v>-1.48354300661322</v>
      </c>
      <c r="AO1105" s="34">
        <f t="shared" si="768"/>
        <v>0.39605927520145123</v>
      </c>
      <c r="AP1105" s="34">
        <f t="shared" si="769"/>
        <v>1.8997370973407897</v>
      </c>
      <c r="AQ1105" s="34" t="str">
        <f t="shared" si="770"/>
        <v/>
      </c>
      <c r="AR1105" s="34">
        <f t="shared" si="771"/>
        <v>-0.60911705809610017</v>
      </c>
      <c r="AS1105" s="34" t="str">
        <f t="shared" si="772"/>
        <v/>
      </c>
      <c r="AT1105" s="34" t="str">
        <f t="shared" si="773"/>
        <v/>
      </c>
      <c r="AU1105" s="34">
        <f t="shared" si="774"/>
        <v>-0.42992876172112682</v>
      </c>
      <c r="AV1105" s="34">
        <f t="shared" si="775"/>
        <v>-0.64879765232385067</v>
      </c>
      <c r="AW1105" s="34">
        <f t="shared" si="776"/>
        <v>-0.41165100414070804</v>
      </c>
      <c r="AX1105" s="34">
        <f t="shared" si="777"/>
        <v>-0.20200785050292994</v>
      </c>
      <c r="AY1105" s="34">
        <f t="shared" si="778"/>
        <v>-0.21011422768154267</v>
      </c>
      <c r="AZ1105" s="34" t="str">
        <f t="shared" si="779"/>
        <v/>
      </c>
      <c r="BA1105" s="34" t="str">
        <f t="shared" si="780"/>
        <v/>
      </c>
      <c r="BB1105" s="34" t="str">
        <f t="shared" si="781"/>
        <v/>
      </c>
      <c r="BC1105" s="34" t="str">
        <f t="shared" si="782"/>
        <v/>
      </c>
      <c r="BD1105" s="34" t="str">
        <f t="shared" si="783"/>
        <v/>
      </c>
      <c r="BE1105" s="34" t="str">
        <f t="shared" si="784"/>
        <v/>
      </c>
      <c r="BF1105" s="34" t="str">
        <f t="shared" si="785"/>
        <v/>
      </c>
      <c r="BG1105" s="34">
        <f t="shared" si="786"/>
        <v>-0.258133953880894</v>
      </c>
      <c r="BH1105" s="34" t="str">
        <f t="shared" si="787"/>
        <v/>
      </c>
      <c r="BI1105" s="19">
        <f t="shared" si="794"/>
        <v>-1.48354300661322</v>
      </c>
      <c r="BJ1105" s="19">
        <f t="shared" si="795"/>
        <v>0.37894429725631545</v>
      </c>
      <c r="BK1105" s="19">
        <f t="shared" si="796"/>
        <v>1.0202595447176046</v>
      </c>
      <c r="BL1105" s="19">
        <f t="shared" si="797"/>
        <v>1.0202595447176046</v>
      </c>
      <c r="BM1105" s="19">
        <f t="shared" si="798"/>
        <v>0.73490416780983137</v>
      </c>
      <c r="BN1105" s="19">
        <f t="shared" si="799"/>
        <v>0.18573094619687697</v>
      </c>
      <c r="BO1105" s="19">
        <f t="shared" si="800"/>
        <v>-7.7958644696284052E-3</v>
      </c>
      <c r="BP1105" s="19">
        <f t="shared" si="801"/>
        <v>0.40912584710733735</v>
      </c>
      <c r="BQ1105" s="19">
        <f t="shared" si="802"/>
        <v>0.40507265851803098</v>
      </c>
      <c r="BR1105" s="19">
        <f t="shared" si="803"/>
        <v>0.18400378771838932</v>
      </c>
      <c r="BS1105" s="19">
        <f t="shared" si="804"/>
        <v>0.40507265851803098</v>
      </c>
      <c r="BT1105" s="19">
        <f>IF(AND('[1]Ponderación por derecho'!$B$13&lt;&gt;1,'[1]Ponderación por derecho'!$B$13&lt;&gt;0),"Error ponderación",IFERROR(IF(SUM($BI$1126:$BS$1126)=0,0,SUMPRODUCT($BI$1126:$BS$1126,BI1105:BS1105)),""))</f>
        <v>0.12761021107551196</v>
      </c>
      <c r="BU1105" s="34">
        <f t="shared" si="805"/>
        <v>0.1340969914149211</v>
      </c>
      <c r="BV1105" s="16">
        <f t="shared" si="806"/>
        <v>0</v>
      </c>
      <c r="BW1105" s="34" t="str">
        <f t="shared" si="788"/>
        <v/>
      </c>
      <c r="BX1105" s="34" t="e">
        <f t="shared" si="789"/>
        <v>#VALUE!</v>
      </c>
      <c r="BY1105" s="34" t="str">
        <f t="shared" si="807"/>
        <v/>
      </c>
      <c r="BZ1105" s="34" t="str">
        <f t="shared" si="808"/>
        <v/>
      </c>
      <c r="CA1105" s="19">
        <f t="shared" si="790"/>
        <v>0</v>
      </c>
      <c r="CB1105" s="16"/>
      <c r="CC1105" s="5">
        <f t="shared" si="791"/>
        <v>94883</v>
      </c>
      <c r="CD1105" s="6">
        <f t="shared" si="792"/>
        <v>0</v>
      </c>
      <c r="CE1105" s="19">
        <f t="shared" si="809"/>
        <v>1.120687292273429</v>
      </c>
      <c r="CF1105" s="4">
        <f t="shared" si="793"/>
        <v>0</v>
      </c>
      <c r="CG1105" s="3">
        <f>IF('Ponderación por derecho'!$D$20="Error ponderación","",CF1105/$CF$1127)</f>
        <v>0</v>
      </c>
      <c r="CH1105" s="39"/>
    </row>
    <row r="1106" spans="1:86" ht="18.95" customHeight="1">
      <c r="A1106" s="7">
        <v>94884</v>
      </c>
      <c r="B1106" s="7" t="s">
        <v>18</v>
      </c>
      <c r="C1106" s="7" t="s">
        <v>22</v>
      </c>
      <c r="D1106" s="5">
        <v>0</v>
      </c>
      <c r="E1106" s="5">
        <v>1</v>
      </c>
      <c r="F1106" s="5">
        <v>100</v>
      </c>
      <c r="G1106" s="5">
        <v>80.821920000000006</v>
      </c>
      <c r="H1106" s="5">
        <v>92.922380000000004</v>
      </c>
      <c r="I1106" s="5">
        <v>17.351590000000002</v>
      </c>
      <c r="J1106" s="5">
        <v>59.634700000000002</v>
      </c>
      <c r="K1106" s="85"/>
      <c r="L1106" s="85">
        <v>0</v>
      </c>
      <c r="M1106" s="85"/>
      <c r="N1106" s="85"/>
      <c r="O1106" s="85">
        <v>0</v>
      </c>
      <c r="P1106" s="85">
        <v>0</v>
      </c>
      <c r="Q1106" s="85">
        <v>0</v>
      </c>
      <c r="R1106" s="85">
        <v>0</v>
      </c>
      <c r="S1106" s="85">
        <v>0</v>
      </c>
      <c r="T1106" s="5"/>
      <c r="U1106" s="5"/>
      <c r="V1106" s="5"/>
      <c r="W1106" s="5"/>
      <c r="X1106" s="5"/>
      <c r="Y1106" s="5"/>
      <c r="Z1106" s="5"/>
      <c r="AA1106" s="5">
        <v>0</v>
      </c>
      <c r="AB1106" s="5">
        <v>0</v>
      </c>
      <c r="AC1106" s="5"/>
      <c r="AD1106" s="40">
        <v>0</v>
      </c>
      <c r="AE1106" s="19" t="s">
        <v>1121</v>
      </c>
      <c r="AF1106" s="5">
        <v>0</v>
      </c>
      <c r="AG1106" s="5">
        <v>0</v>
      </c>
      <c r="AH1106" s="32">
        <v>0</v>
      </c>
      <c r="AI1106" s="32">
        <v>0</v>
      </c>
      <c r="AJ1106" s="32">
        <v>0</v>
      </c>
      <c r="AK1106" s="16"/>
      <c r="AL1106" s="34">
        <f t="shared" si="765"/>
        <v>1.8644700067050322</v>
      </c>
      <c r="AM1106" s="34">
        <f t="shared" si="766"/>
        <v>2.4713972139144187</v>
      </c>
      <c r="AN1106" s="34">
        <f t="shared" si="767"/>
        <v>2.2263857301988064</v>
      </c>
      <c r="AO1106" s="34">
        <f t="shared" si="768"/>
        <v>-0.20965876242504861</v>
      </c>
      <c r="AP1106" s="34">
        <f t="shared" si="769"/>
        <v>2.6274446334719634</v>
      </c>
      <c r="AQ1106" s="34" t="str">
        <f t="shared" si="770"/>
        <v/>
      </c>
      <c r="AR1106" s="34">
        <f t="shared" si="771"/>
        <v>-0.60911705809610017</v>
      </c>
      <c r="AS1106" s="34" t="str">
        <f t="shared" si="772"/>
        <v/>
      </c>
      <c r="AT1106" s="34" t="str">
        <f t="shared" si="773"/>
        <v/>
      </c>
      <c r="AU1106" s="34">
        <f t="shared" si="774"/>
        <v>-0.42992876172112682</v>
      </c>
      <c r="AV1106" s="34">
        <f t="shared" si="775"/>
        <v>-0.64879765232385067</v>
      </c>
      <c r="AW1106" s="34">
        <f t="shared" si="776"/>
        <v>-0.41165100414070804</v>
      </c>
      <c r="AX1106" s="34">
        <f t="shared" si="777"/>
        <v>-0.20200785050292994</v>
      </c>
      <c r="AY1106" s="34">
        <f t="shared" si="778"/>
        <v>-0.21011422768154267</v>
      </c>
      <c r="AZ1106" s="34" t="str">
        <f t="shared" si="779"/>
        <v/>
      </c>
      <c r="BA1106" s="34" t="str">
        <f t="shared" si="780"/>
        <v/>
      </c>
      <c r="BB1106" s="34" t="str">
        <f t="shared" si="781"/>
        <v/>
      </c>
      <c r="BC1106" s="34" t="str">
        <f t="shared" si="782"/>
        <v/>
      </c>
      <c r="BD1106" s="34" t="str">
        <f t="shared" si="783"/>
        <v/>
      </c>
      <c r="BE1106" s="34" t="str">
        <f t="shared" si="784"/>
        <v/>
      </c>
      <c r="BF1106" s="34" t="str">
        <f t="shared" si="785"/>
        <v/>
      </c>
      <c r="BG1106" s="34">
        <f t="shared" si="786"/>
        <v>-0.258133953880894</v>
      </c>
      <c r="BH1106" s="34">
        <f t="shared" si="787"/>
        <v>-0.11506432621005545</v>
      </c>
      <c r="BI1106" s="19">
        <f t="shared" si="794"/>
        <v>2.2263857301988064</v>
      </c>
      <c r="BJ1106" s="19">
        <f t="shared" si="795"/>
        <v>0.9311400779091592</v>
      </c>
      <c r="BK1106" s="19">
        <f t="shared" si="796"/>
        <v>1.8644700067050322</v>
      </c>
      <c r="BL1106" s="19">
        <f t="shared" si="797"/>
        <v>1.8644700067050322</v>
      </c>
      <c r="BM1106" s="19">
        <f t="shared" si="798"/>
        <v>1.0987579358754183</v>
      </c>
      <c r="BN1106" s="19">
        <f t="shared" si="799"/>
        <v>0.60783617719059069</v>
      </c>
      <c r="BO1106" s="19">
        <f t="shared" si="800"/>
        <v>-0.31065488328287832</v>
      </c>
      <c r="BP1106" s="19">
        <f t="shared" si="801"/>
        <v>0.83123107810105112</v>
      </c>
      <c r="BQ1106" s="19">
        <f t="shared" si="802"/>
        <v>0.82717788951174476</v>
      </c>
      <c r="BR1106" s="19">
        <f t="shared" si="803"/>
        <v>0.46540727504753182</v>
      </c>
      <c r="BS1106" s="19">
        <f t="shared" si="804"/>
        <v>0.51309715093781139</v>
      </c>
      <c r="BT1106" s="19">
        <f>IF(AND('[1]Ponderación por derecho'!$B$13&lt;&gt;1,'[1]Ponderación por derecho'!$B$13&lt;&gt;0),"Error ponderación",IFERROR(IF(SUM($BI$1126:$BS$1126)=0,0,SUMPRODUCT($BI$1126:$BS$1126,BI1106:BS1106)),""))</f>
        <v>0.21325142709756986</v>
      </c>
      <c r="BU1106" s="34">
        <f t="shared" si="805"/>
        <v>0.22062345602818081</v>
      </c>
      <c r="BV1106" s="16">
        <f t="shared" si="806"/>
        <v>0</v>
      </c>
      <c r="BW1106" s="34" t="str">
        <f t="shared" si="788"/>
        <v/>
      </c>
      <c r="BX1106" s="34">
        <f t="shared" si="789"/>
        <v>-4.9550489627895586E-2</v>
      </c>
      <c r="BY1106" s="34" t="str">
        <f t="shared" si="807"/>
        <v/>
      </c>
      <c r="BZ1106" s="34">
        <f t="shared" si="808"/>
        <v>4.9550489627895586E-2</v>
      </c>
      <c r="CA1106" s="19">
        <f t="shared" si="790"/>
        <v>3.6734775509554889E-2</v>
      </c>
      <c r="CB1106" s="16"/>
      <c r="CC1106" s="5">
        <f t="shared" si="791"/>
        <v>94884</v>
      </c>
      <c r="CD1106" s="6">
        <f t="shared" si="792"/>
        <v>1.4624300263793127E-7</v>
      </c>
      <c r="CE1106" s="19">
        <f t="shared" si="809"/>
        <v>1.2381870964187254</v>
      </c>
      <c r="CF1106" s="4">
        <f t="shared" si="793"/>
        <v>1.8107619880781612E-7</v>
      </c>
      <c r="CG1106" s="3">
        <f>IF('Ponderación por derecho'!$D$20="Error ponderación","",CF1106/$CF$1127)</f>
        <v>1.2165000596058023E-7</v>
      </c>
      <c r="CH1106" s="39"/>
    </row>
    <row r="1107" spans="1:86" ht="18.95" customHeight="1">
      <c r="A1107" s="7">
        <v>94885</v>
      </c>
      <c r="B1107" s="7" t="s">
        <v>18</v>
      </c>
      <c r="C1107" s="7" t="s">
        <v>21</v>
      </c>
      <c r="D1107" s="5">
        <v>0</v>
      </c>
      <c r="E1107" s="5">
        <v>0</v>
      </c>
      <c r="F1107" s="5">
        <v>96.460179999999994</v>
      </c>
      <c r="G1107" s="5">
        <v>79</v>
      </c>
      <c r="H1107" s="5">
        <v>56</v>
      </c>
      <c r="I1107" s="5">
        <v>26</v>
      </c>
      <c r="J1107" s="5">
        <v>62.8</v>
      </c>
      <c r="K1107" s="85"/>
      <c r="L1107" s="85">
        <v>0</v>
      </c>
      <c r="M1107" s="85"/>
      <c r="N1107" s="85"/>
      <c r="O1107" s="85">
        <v>0</v>
      </c>
      <c r="P1107" s="85">
        <v>0</v>
      </c>
      <c r="Q1107" s="85">
        <v>0</v>
      </c>
      <c r="R1107" s="85">
        <v>0</v>
      </c>
      <c r="S1107" s="85">
        <v>0</v>
      </c>
      <c r="T1107" s="5"/>
      <c r="U1107" s="5"/>
      <c r="V1107" s="5"/>
      <c r="W1107" s="5"/>
      <c r="X1107" s="5"/>
      <c r="Y1107" s="5"/>
      <c r="Z1107" s="5"/>
      <c r="AA1107" s="5">
        <v>0</v>
      </c>
      <c r="AB1107" s="5"/>
      <c r="AC1107" s="5"/>
      <c r="AD1107" s="40" t="s">
        <v>1121</v>
      </c>
      <c r="AE1107" s="19" t="s">
        <v>1121</v>
      </c>
      <c r="AF1107" s="5">
        <v>0</v>
      </c>
      <c r="AG1107" s="5">
        <v>0</v>
      </c>
      <c r="AH1107" s="32">
        <v>0</v>
      </c>
      <c r="AI1107" s="32">
        <v>0</v>
      </c>
      <c r="AJ1107" s="32">
        <v>0</v>
      </c>
      <c r="AK1107" s="16"/>
      <c r="AL1107" s="34">
        <f t="shared" si="765"/>
        <v>1.6483891350828064</v>
      </c>
      <c r="AM1107" s="34">
        <f t="shared" si="766"/>
        <v>2.288383674823026</v>
      </c>
      <c r="AN1107" s="34">
        <f t="shared" si="767"/>
        <v>-2.2132985249124966</v>
      </c>
      <c r="AO1107" s="34">
        <f t="shared" si="768"/>
        <v>0.5622592278008165</v>
      </c>
      <c r="AP1107" s="34">
        <f t="shared" si="769"/>
        <v>2.8665192973552189</v>
      </c>
      <c r="AQ1107" s="34" t="str">
        <f t="shared" si="770"/>
        <v/>
      </c>
      <c r="AR1107" s="34">
        <f t="shared" si="771"/>
        <v>-0.60911705809610017</v>
      </c>
      <c r="AS1107" s="34" t="str">
        <f t="shared" si="772"/>
        <v/>
      </c>
      <c r="AT1107" s="34" t="str">
        <f t="shared" si="773"/>
        <v/>
      </c>
      <c r="AU1107" s="34">
        <f t="shared" si="774"/>
        <v>-0.42992876172112682</v>
      </c>
      <c r="AV1107" s="34">
        <f t="shared" si="775"/>
        <v>-0.64879765232385067</v>
      </c>
      <c r="AW1107" s="34">
        <f t="shared" si="776"/>
        <v>-0.41165100414070804</v>
      </c>
      <c r="AX1107" s="34">
        <f t="shared" si="777"/>
        <v>-0.20200785050292994</v>
      </c>
      <c r="AY1107" s="34">
        <f t="shared" si="778"/>
        <v>-0.21011422768154267</v>
      </c>
      <c r="AZ1107" s="34" t="str">
        <f t="shared" si="779"/>
        <v/>
      </c>
      <c r="BA1107" s="34" t="str">
        <f t="shared" si="780"/>
        <v/>
      </c>
      <c r="BB1107" s="34" t="str">
        <f t="shared" si="781"/>
        <v/>
      </c>
      <c r="BC1107" s="34" t="str">
        <f t="shared" si="782"/>
        <v/>
      </c>
      <c r="BD1107" s="34" t="str">
        <f t="shared" si="783"/>
        <v/>
      </c>
      <c r="BE1107" s="34" t="str">
        <f t="shared" si="784"/>
        <v/>
      </c>
      <c r="BF1107" s="34" t="str">
        <f t="shared" si="785"/>
        <v/>
      </c>
      <c r="BG1107" s="34">
        <f t="shared" si="786"/>
        <v>-0.258133953880894</v>
      </c>
      <c r="BH1107" s="34" t="str">
        <f t="shared" si="787"/>
        <v/>
      </c>
      <c r="BI1107" s="19">
        <f t="shared" si="794"/>
        <v>-2.2132985249124966</v>
      </c>
      <c r="BJ1107" s="19">
        <f t="shared" si="795"/>
        <v>0.83963330836346284</v>
      </c>
      <c r="BK1107" s="19">
        <f t="shared" si="796"/>
        <v>1.6483891350828064</v>
      </c>
      <c r="BL1107" s="19">
        <f t="shared" si="797"/>
        <v>1.6483891350828064</v>
      </c>
      <c r="BM1107" s="19">
        <f t="shared" si="798"/>
        <v>1.218295267817046</v>
      </c>
      <c r="BN1107" s="19">
        <f t="shared" si="799"/>
        <v>0.49979574137947785</v>
      </c>
      <c r="BO1107" s="19">
        <f t="shared" si="800"/>
        <v>7.5304111830054227E-2</v>
      </c>
      <c r="BP1107" s="19">
        <f t="shared" si="801"/>
        <v>0.72319064228993823</v>
      </c>
      <c r="BQ1107" s="19">
        <f t="shared" si="802"/>
        <v>0.71913745370063187</v>
      </c>
      <c r="BR1107" s="19">
        <f t="shared" si="803"/>
        <v>0.39338031784012323</v>
      </c>
      <c r="BS1107" s="19">
        <f t="shared" si="804"/>
        <v>0.71913745370063187</v>
      </c>
      <c r="BT1107" s="19">
        <f>IF(AND('[1]Ponderación por derecho'!$B$13&lt;&gt;1,'[1]Ponderación por derecho'!$B$13&lt;&gt;0),"Error ponderación",IFERROR(IF(SUM($BI$1126:$BS$1126)=0,0,SUMPRODUCT($BI$1126:$BS$1126,BI1107:BS1107)),""))</f>
        <v>0.35551744000156305</v>
      </c>
      <c r="BU1107" s="34">
        <f t="shared" si="805"/>
        <v>0.36436003174467213</v>
      </c>
      <c r="BV1107" s="16">
        <f t="shared" si="806"/>
        <v>0</v>
      </c>
      <c r="BW1107" s="34" t="str">
        <f t="shared" si="788"/>
        <v/>
      </c>
      <c r="BX1107" s="34" t="e">
        <f t="shared" si="789"/>
        <v>#VALUE!</v>
      </c>
      <c r="BY1107" s="34" t="str">
        <f t="shared" si="807"/>
        <v/>
      </c>
      <c r="BZ1107" s="34" t="str">
        <f t="shared" si="808"/>
        <v/>
      </c>
      <c r="CA1107" s="19">
        <f t="shared" si="790"/>
        <v>0</v>
      </c>
      <c r="CB1107" s="16"/>
      <c r="CC1107" s="5">
        <f t="shared" si="791"/>
        <v>94885</v>
      </c>
      <c r="CD1107" s="6">
        <f t="shared" si="792"/>
        <v>0</v>
      </c>
      <c r="CE1107" s="19">
        <f t="shared" si="809"/>
        <v>1.327924028570205</v>
      </c>
      <c r="CF1107" s="4">
        <f t="shared" si="793"/>
        <v>0</v>
      </c>
      <c r="CG1107" s="3">
        <f>IF('Ponderación por derecho'!$D$20="Error ponderación","",CF1107/$CF$1127)</f>
        <v>0</v>
      </c>
      <c r="CH1107" s="39"/>
    </row>
    <row r="1108" spans="1:86" ht="18.95" customHeight="1">
      <c r="A1108" s="7">
        <v>94886</v>
      </c>
      <c r="B1108" s="7" t="s">
        <v>18</v>
      </c>
      <c r="C1108" s="7" t="s">
        <v>20</v>
      </c>
      <c r="D1108" s="5">
        <v>0</v>
      </c>
      <c r="E1108" s="5">
        <v>0</v>
      </c>
      <c r="F1108" s="5">
        <v>90.833330000000004</v>
      </c>
      <c r="G1108" s="5">
        <v>73.214290000000005</v>
      </c>
      <c r="H1108" s="5">
        <v>80.357140000000001</v>
      </c>
      <c r="I1108" s="5">
        <v>10.71429</v>
      </c>
      <c r="J1108" s="5">
        <v>32.142859999999999</v>
      </c>
      <c r="K1108" s="85"/>
      <c r="L1108" s="85">
        <v>0</v>
      </c>
      <c r="M1108" s="85"/>
      <c r="N1108" s="85"/>
      <c r="O1108" s="85">
        <v>0</v>
      </c>
      <c r="P1108" s="85">
        <v>0</v>
      </c>
      <c r="Q1108" s="85">
        <v>0</v>
      </c>
      <c r="R1108" s="85">
        <v>0</v>
      </c>
      <c r="S1108" s="85">
        <v>0</v>
      </c>
      <c r="T1108" s="5"/>
      <c r="U1108" s="5"/>
      <c r="V1108" s="5"/>
      <c r="W1108" s="5"/>
      <c r="X1108" s="5"/>
      <c r="Y1108" s="5"/>
      <c r="Z1108" s="5"/>
      <c r="AA1108" s="5">
        <v>0</v>
      </c>
      <c r="AB1108" s="5"/>
      <c r="AC1108" s="5"/>
      <c r="AD1108" s="40" t="s">
        <v>1121</v>
      </c>
      <c r="AE1108" s="19" t="s">
        <v>1121</v>
      </c>
      <c r="AF1108" s="5">
        <v>0</v>
      </c>
      <c r="AG1108" s="5">
        <v>0</v>
      </c>
      <c r="AH1108" s="32">
        <v>0</v>
      </c>
      <c r="AI1108" s="32">
        <v>0</v>
      </c>
      <c r="AJ1108" s="32">
        <v>0</v>
      </c>
      <c r="AK1108" s="16"/>
      <c r="AL1108" s="34">
        <f t="shared" si="765"/>
        <v>1.3049099037977365</v>
      </c>
      <c r="AM1108" s="34">
        <f t="shared" si="766"/>
        <v>1.7072037858836335</v>
      </c>
      <c r="AN1108" s="34">
        <f t="shared" si="767"/>
        <v>0.71549455282360042</v>
      </c>
      <c r="AO1108" s="34">
        <f t="shared" si="768"/>
        <v>-0.80207416323584924</v>
      </c>
      <c r="AP1108" s="34">
        <f t="shared" si="769"/>
        <v>0.55098982428097187</v>
      </c>
      <c r="AQ1108" s="34" t="str">
        <f t="shared" si="770"/>
        <v/>
      </c>
      <c r="AR1108" s="34">
        <f t="shared" si="771"/>
        <v>-0.60911705809610017</v>
      </c>
      <c r="AS1108" s="34" t="str">
        <f t="shared" si="772"/>
        <v/>
      </c>
      <c r="AT1108" s="34" t="str">
        <f t="shared" si="773"/>
        <v/>
      </c>
      <c r="AU1108" s="34">
        <f t="shared" si="774"/>
        <v>-0.42992876172112682</v>
      </c>
      <c r="AV1108" s="34">
        <f t="shared" si="775"/>
        <v>-0.64879765232385067</v>
      </c>
      <c r="AW1108" s="34">
        <f t="shared" si="776"/>
        <v>-0.41165100414070804</v>
      </c>
      <c r="AX1108" s="34">
        <f t="shared" si="777"/>
        <v>-0.20200785050292994</v>
      </c>
      <c r="AY1108" s="34">
        <f t="shared" si="778"/>
        <v>-0.21011422768154267</v>
      </c>
      <c r="AZ1108" s="34" t="str">
        <f t="shared" si="779"/>
        <v/>
      </c>
      <c r="BA1108" s="34" t="str">
        <f t="shared" si="780"/>
        <v/>
      </c>
      <c r="BB1108" s="34" t="str">
        <f t="shared" si="781"/>
        <v/>
      </c>
      <c r="BC1108" s="34" t="str">
        <f t="shared" si="782"/>
        <v/>
      </c>
      <c r="BD1108" s="34" t="str">
        <f t="shared" si="783"/>
        <v/>
      </c>
      <c r="BE1108" s="34" t="str">
        <f t="shared" si="784"/>
        <v/>
      </c>
      <c r="BF1108" s="34" t="str">
        <f t="shared" si="785"/>
        <v/>
      </c>
      <c r="BG1108" s="34">
        <f t="shared" si="786"/>
        <v>-0.258133953880894</v>
      </c>
      <c r="BH1108" s="34" t="str">
        <f t="shared" si="787"/>
        <v/>
      </c>
      <c r="BI1108" s="19">
        <f t="shared" si="794"/>
        <v>0.71549455282360042</v>
      </c>
      <c r="BJ1108" s="19">
        <f t="shared" si="795"/>
        <v>0.54904336389376662</v>
      </c>
      <c r="BK1108" s="19">
        <f t="shared" si="796"/>
        <v>1.3049099037977365</v>
      </c>
      <c r="BL1108" s="19">
        <f t="shared" si="797"/>
        <v>1.3049099037977365</v>
      </c>
      <c r="BM1108" s="19">
        <f t="shared" si="798"/>
        <v>6.0530531279922528E-2</v>
      </c>
      <c r="BN1108" s="19">
        <f t="shared" si="799"/>
        <v>0.32805612573694293</v>
      </c>
      <c r="BO1108" s="19">
        <f t="shared" si="800"/>
        <v>-0.60686258368827861</v>
      </c>
      <c r="BP1108" s="19">
        <f t="shared" si="801"/>
        <v>0.55145102664740331</v>
      </c>
      <c r="BQ1108" s="19">
        <f t="shared" si="802"/>
        <v>0.54739783805809694</v>
      </c>
      <c r="BR1108" s="19">
        <f t="shared" si="803"/>
        <v>0.27888724074509996</v>
      </c>
      <c r="BS1108" s="19">
        <f t="shared" si="804"/>
        <v>0.54739783805809694</v>
      </c>
      <c r="BT1108" s="19">
        <f>IF(AND('[1]Ponderación por derecho'!$B$13&lt;&gt;1,'[1]Ponderación por derecho'!$B$13&lt;&gt;0),"Error ponderación",IFERROR(IF(SUM($BI$1126:$BS$1126)=0,0,SUMPRODUCT($BI$1126:$BS$1126,BI1108:BS1108)),""))</f>
        <v>-9.5205781344303075E-2</v>
      </c>
      <c r="BU1108" s="34">
        <f t="shared" si="805"/>
        <v>-9.1022185762757141E-2</v>
      </c>
      <c r="BV1108" s="16">
        <f t="shared" si="806"/>
        <v>0</v>
      </c>
      <c r="BW1108" s="34" t="str">
        <f t="shared" si="788"/>
        <v/>
      </c>
      <c r="BX1108" s="34" t="e">
        <f t="shared" si="789"/>
        <v>#VALUE!</v>
      </c>
      <c r="BY1108" s="34" t="str">
        <f t="shared" si="807"/>
        <v/>
      </c>
      <c r="BZ1108" s="34" t="str">
        <f t="shared" si="808"/>
        <v/>
      </c>
      <c r="CA1108" s="19">
        <f t="shared" si="790"/>
        <v>0</v>
      </c>
      <c r="CB1108" s="16"/>
      <c r="CC1108" s="5">
        <f t="shared" si="791"/>
        <v>94886</v>
      </c>
      <c r="CD1108" s="6">
        <f t="shared" si="792"/>
        <v>0</v>
      </c>
      <c r="CE1108" s="19">
        <f t="shared" si="809"/>
        <v>0.91808003281351858</v>
      </c>
      <c r="CF1108" s="4">
        <f t="shared" si="793"/>
        <v>0</v>
      </c>
      <c r="CG1108" s="3">
        <f>IF('Ponderación por derecho'!$D$20="Error ponderación","",CF1108/$CF$1127)</f>
        <v>0</v>
      </c>
      <c r="CH1108" s="39"/>
    </row>
    <row r="1109" spans="1:86" ht="18.95" customHeight="1">
      <c r="A1109" s="7">
        <v>94887</v>
      </c>
      <c r="B1109" s="7" t="s">
        <v>18</v>
      </c>
      <c r="C1109" s="7" t="s">
        <v>19</v>
      </c>
      <c r="D1109" s="5">
        <v>0</v>
      </c>
      <c r="E1109" s="5">
        <v>0</v>
      </c>
      <c r="F1109" s="5"/>
      <c r="G1109" s="5"/>
      <c r="H1109" s="5"/>
      <c r="I1109" s="5"/>
      <c r="J1109" s="5"/>
      <c r="K1109" s="85"/>
      <c r="L1109" s="85">
        <v>0</v>
      </c>
      <c r="M1109" s="85"/>
      <c r="N1109" s="85"/>
      <c r="O1109" s="85">
        <v>0</v>
      </c>
      <c r="P1109" s="85">
        <v>0</v>
      </c>
      <c r="Q1109" s="85">
        <v>0</v>
      </c>
      <c r="R1109" s="85">
        <v>0</v>
      </c>
      <c r="S1109" s="85">
        <v>0</v>
      </c>
      <c r="T1109" s="5"/>
      <c r="U1109" s="5"/>
      <c r="V1109" s="5"/>
      <c r="W1109" s="5"/>
      <c r="X1109" s="5"/>
      <c r="Y1109" s="5"/>
      <c r="Z1109" s="5"/>
      <c r="AA1109" s="5">
        <v>0</v>
      </c>
      <c r="AB1109" s="5"/>
      <c r="AC1109" s="5"/>
      <c r="AD1109" s="40" t="s">
        <v>1121</v>
      </c>
      <c r="AE1109" s="19" t="s">
        <v>1121</v>
      </c>
      <c r="AF1109" s="5">
        <v>0</v>
      </c>
      <c r="AG1109" s="5">
        <v>0</v>
      </c>
      <c r="AH1109" s="32">
        <v>0</v>
      </c>
      <c r="AI1109" s="32">
        <v>0</v>
      </c>
      <c r="AJ1109" s="32">
        <v>0</v>
      </c>
      <c r="AK1109" s="16"/>
      <c r="AL1109" s="34" t="str">
        <f t="shared" si="765"/>
        <v/>
      </c>
      <c r="AM1109" s="34" t="str">
        <f t="shared" si="766"/>
        <v/>
      </c>
      <c r="AN1109" s="34" t="str">
        <f t="shared" si="767"/>
        <v/>
      </c>
      <c r="AO1109" s="34" t="str">
        <f t="shared" si="768"/>
        <v/>
      </c>
      <c r="AP1109" s="34" t="str">
        <f t="shared" si="769"/>
        <v/>
      </c>
      <c r="AQ1109" s="34" t="str">
        <f t="shared" si="770"/>
        <v/>
      </c>
      <c r="AR1109" s="34">
        <f t="shared" si="771"/>
        <v>-0.60911705809610017</v>
      </c>
      <c r="AS1109" s="34" t="str">
        <f t="shared" si="772"/>
        <v/>
      </c>
      <c r="AT1109" s="34" t="str">
        <f t="shared" si="773"/>
        <v/>
      </c>
      <c r="AU1109" s="34">
        <f t="shared" si="774"/>
        <v>-0.42992876172112682</v>
      </c>
      <c r="AV1109" s="34">
        <f t="shared" si="775"/>
        <v>-0.64879765232385067</v>
      </c>
      <c r="AW1109" s="34">
        <f t="shared" si="776"/>
        <v>-0.41165100414070804</v>
      </c>
      <c r="AX1109" s="34">
        <f t="shared" si="777"/>
        <v>-0.20200785050292994</v>
      </c>
      <c r="AY1109" s="34">
        <f t="shared" si="778"/>
        <v>-0.21011422768154267</v>
      </c>
      <c r="AZ1109" s="34" t="str">
        <f t="shared" si="779"/>
        <v/>
      </c>
      <c r="BA1109" s="34" t="str">
        <f t="shared" si="780"/>
        <v/>
      </c>
      <c r="BB1109" s="34" t="str">
        <f t="shared" si="781"/>
        <v/>
      </c>
      <c r="BC1109" s="34" t="str">
        <f t="shared" si="782"/>
        <v/>
      </c>
      <c r="BD1109" s="34" t="str">
        <f t="shared" si="783"/>
        <v/>
      </c>
      <c r="BE1109" s="34" t="str">
        <f t="shared" si="784"/>
        <v/>
      </c>
      <c r="BF1109" s="34" t="str">
        <f t="shared" si="785"/>
        <v/>
      </c>
      <c r="BG1109" s="34">
        <f t="shared" si="786"/>
        <v>-0.258133953880894</v>
      </c>
      <c r="BH1109" s="34" t="str">
        <f t="shared" si="787"/>
        <v/>
      </c>
      <c r="BI1109" s="19" t="str">
        <f t="shared" si="794"/>
        <v/>
      </c>
      <c r="BJ1109" s="19">
        <f t="shared" si="795"/>
        <v>-0.60911705809610017</v>
      </c>
      <c r="BK1109" s="19" t="str">
        <f t="shared" si="796"/>
        <v/>
      </c>
      <c r="BL1109" s="19" t="str">
        <f t="shared" si="797"/>
        <v/>
      </c>
      <c r="BM1109" s="19">
        <f t="shared" si="798"/>
        <v>-0.42992876172112682</v>
      </c>
      <c r="BN1109" s="19">
        <f t="shared" si="799"/>
        <v>-0.64879765232385067</v>
      </c>
      <c r="BO1109" s="19">
        <f t="shared" si="800"/>
        <v>-0.41165100414070804</v>
      </c>
      <c r="BP1109" s="19">
        <f t="shared" si="801"/>
        <v>-0.20200785050292994</v>
      </c>
      <c r="BQ1109" s="19">
        <f t="shared" si="802"/>
        <v>-0.21011422768154267</v>
      </c>
      <c r="BR1109" s="19">
        <f t="shared" si="803"/>
        <v>-0.23412409078121832</v>
      </c>
      <c r="BS1109" s="19">
        <f t="shared" si="804"/>
        <v>-0.21011422768154267</v>
      </c>
      <c r="BT1109" s="19">
        <f>IF(AND('[1]Ponderación por derecho'!$B$13&lt;&gt;1,'[1]Ponderación por derecho'!$B$13&lt;&gt;0),"Error ponderación",IFERROR(IF(SUM($BI$1126:$BS$1126)=0,0,SUMPRODUCT($BI$1126:$BS$1126,BI1109:BS1109)),""))</f>
        <v>-0.52228820938672926</v>
      </c>
      <c r="BU1109" s="34">
        <f t="shared" si="805"/>
        <v>-0.5225192418933019</v>
      </c>
      <c r="BV1109" s="16">
        <f t="shared" si="806"/>
        <v>0</v>
      </c>
      <c r="BW1109" s="34" t="str">
        <f t="shared" si="788"/>
        <v/>
      </c>
      <c r="BX1109" s="34" t="e">
        <f t="shared" si="789"/>
        <v>#VALUE!</v>
      </c>
      <c r="BY1109" s="34" t="str">
        <f t="shared" si="807"/>
        <v/>
      </c>
      <c r="BZ1109" s="34" t="str">
        <f t="shared" si="808"/>
        <v/>
      </c>
      <c r="CA1109" s="19">
        <f t="shared" si="790"/>
        <v>0</v>
      </c>
      <c r="CB1109" s="16"/>
      <c r="CC1109" s="5">
        <f t="shared" si="791"/>
        <v>94887</v>
      </c>
      <c r="CD1109" s="6">
        <f t="shared" si="792"/>
        <v>0</v>
      </c>
      <c r="CE1109" s="19">
        <f t="shared" si="809"/>
        <v>0.52973268229602821</v>
      </c>
      <c r="CF1109" s="4">
        <f t="shared" si="793"/>
        <v>0</v>
      </c>
      <c r="CG1109" s="3">
        <f>IF('Ponderación por derecho'!$D$20="Error ponderación","",CF1109/$CF$1127)</f>
        <v>0</v>
      </c>
      <c r="CH1109" s="39"/>
    </row>
    <row r="1110" spans="1:86" ht="18.95" customHeight="1">
      <c r="A1110" s="7">
        <v>94888</v>
      </c>
      <c r="B1110" s="7" t="s">
        <v>18</v>
      </c>
      <c r="C1110" s="7" t="s">
        <v>17</v>
      </c>
      <c r="D1110" s="5">
        <v>0</v>
      </c>
      <c r="E1110" s="5">
        <v>4</v>
      </c>
      <c r="F1110" s="5"/>
      <c r="G1110" s="5"/>
      <c r="H1110" s="5"/>
      <c r="I1110" s="5"/>
      <c r="J1110" s="5"/>
      <c r="K1110" s="85"/>
      <c r="L1110" s="85">
        <v>0</v>
      </c>
      <c r="M1110" s="85"/>
      <c r="N1110" s="85"/>
      <c r="O1110" s="85">
        <v>0</v>
      </c>
      <c r="P1110" s="85">
        <v>0</v>
      </c>
      <c r="Q1110" s="85">
        <v>0</v>
      </c>
      <c r="R1110" s="85">
        <v>0</v>
      </c>
      <c r="S1110" s="85">
        <v>0</v>
      </c>
      <c r="T1110" s="5"/>
      <c r="U1110" s="5">
        <v>0</v>
      </c>
      <c r="V1110" s="5"/>
      <c r="W1110" s="5"/>
      <c r="X1110" s="5"/>
      <c r="Y1110" s="5"/>
      <c r="Z1110" s="5"/>
      <c r="AA1110" s="5">
        <v>0</v>
      </c>
      <c r="AB1110" s="5">
        <v>0.5</v>
      </c>
      <c r="AC1110" s="5"/>
      <c r="AD1110" s="40">
        <v>0</v>
      </c>
      <c r="AE1110" s="19" t="s">
        <v>1121</v>
      </c>
      <c r="AF1110" s="5">
        <v>0</v>
      </c>
      <c r="AG1110" s="5">
        <v>0</v>
      </c>
      <c r="AH1110" s="32">
        <v>0</v>
      </c>
      <c r="AI1110" s="32">
        <v>0</v>
      </c>
      <c r="AJ1110" s="32">
        <v>0</v>
      </c>
      <c r="AK1110" s="16"/>
      <c r="AL1110" s="34" t="str">
        <f t="shared" si="765"/>
        <v/>
      </c>
      <c r="AM1110" s="34" t="str">
        <f t="shared" si="766"/>
        <v/>
      </c>
      <c r="AN1110" s="34" t="str">
        <f t="shared" si="767"/>
        <v/>
      </c>
      <c r="AO1110" s="34" t="str">
        <f t="shared" si="768"/>
        <v/>
      </c>
      <c r="AP1110" s="34" t="str">
        <f t="shared" si="769"/>
        <v/>
      </c>
      <c r="AQ1110" s="34" t="str">
        <f t="shared" si="770"/>
        <v/>
      </c>
      <c r="AR1110" s="34">
        <f t="shared" si="771"/>
        <v>-0.60911705809610017</v>
      </c>
      <c r="AS1110" s="34" t="str">
        <f t="shared" si="772"/>
        <v/>
      </c>
      <c r="AT1110" s="34" t="str">
        <f t="shared" si="773"/>
        <v/>
      </c>
      <c r="AU1110" s="34">
        <f t="shared" si="774"/>
        <v>-0.42992876172112682</v>
      </c>
      <c r="AV1110" s="34">
        <f t="shared" si="775"/>
        <v>-0.64879765232385067</v>
      </c>
      <c r="AW1110" s="34">
        <f t="shared" si="776"/>
        <v>-0.41165100414070804</v>
      </c>
      <c r="AX1110" s="34">
        <f t="shared" si="777"/>
        <v>-0.20200785050292994</v>
      </c>
      <c r="AY1110" s="34">
        <f t="shared" si="778"/>
        <v>-0.21011422768154267</v>
      </c>
      <c r="AZ1110" s="34" t="str">
        <f t="shared" si="779"/>
        <v/>
      </c>
      <c r="BA1110" s="34">
        <f t="shared" si="780"/>
        <v>-1.9538260322040228</v>
      </c>
      <c r="BB1110" s="34" t="str">
        <f t="shared" si="781"/>
        <v/>
      </c>
      <c r="BC1110" s="34" t="str">
        <f t="shared" si="782"/>
        <v/>
      </c>
      <c r="BD1110" s="34" t="str">
        <f t="shared" si="783"/>
        <v/>
      </c>
      <c r="BE1110" s="34" t="str">
        <f t="shared" si="784"/>
        <v/>
      </c>
      <c r="BF1110" s="34" t="str">
        <f t="shared" si="785"/>
        <v/>
      </c>
      <c r="BG1110" s="34">
        <f t="shared" si="786"/>
        <v>-0.258133953880894</v>
      </c>
      <c r="BH1110" s="34">
        <f t="shared" si="787"/>
        <v>12.348484848763528</v>
      </c>
      <c r="BI1110" s="19">
        <f t="shared" si="794"/>
        <v>-1.9538260322040228</v>
      </c>
      <c r="BJ1110" s="19">
        <f t="shared" si="795"/>
        <v>-0.60911705809610017</v>
      </c>
      <c r="BK1110" s="19" t="str">
        <f t="shared" si="796"/>
        <v/>
      </c>
      <c r="BL1110" s="19" t="str">
        <f t="shared" si="797"/>
        <v/>
      </c>
      <c r="BM1110" s="19">
        <f t="shared" si="798"/>
        <v>-0.42992876172112682</v>
      </c>
      <c r="BN1110" s="19">
        <f t="shared" si="799"/>
        <v>-0.64879765232385067</v>
      </c>
      <c r="BO1110" s="19">
        <f t="shared" si="800"/>
        <v>-0.41165100414070804</v>
      </c>
      <c r="BP1110" s="19">
        <f t="shared" si="801"/>
        <v>-0.20200785050292994</v>
      </c>
      <c r="BQ1110" s="19">
        <f t="shared" si="802"/>
        <v>-0.21011422768154267</v>
      </c>
      <c r="BR1110" s="19">
        <f t="shared" si="803"/>
        <v>-0.23412409078121832</v>
      </c>
      <c r="BS1110" s="19">
        <f t="shared" si="804"/>
        <v>6.069185310540993</v>
      </c>
      <c r="BT1110" s="19">
        <f>IF(AND('[1]Ponderación por derecho'!$B$13&lt;&gt;1,'[1]Ponderación por derecho'!$B$13&lt;&gt;0),"Error ponderación",IFERROR(IF(SUM($BI$1126:$BS$1126)=0,0,SUMPRODUCT($BI$1126:$BS$1126,BI1110:BS1110)),""))</f>
        <v>-0.52228820938672926</v>
      </c>
      <c r="BU1110" s="34">
        <f t="shared" si="805"/>
        <v>-0.5225192418933019</v>
      </c>
      <c r="BV1110" s="16">
        <f t="shared" si="806"/>
        <v>0</v>
      </c>
      <c r="BW1110" s="34" t="str">
        <f t="shared" si="788"/>
        <v/>
      </c>
      <c r="BX1110" s="34">
        <f t="shared" si="789"/>
        <v>-4.9550489627895586E-2</v>
      </c>
      <c r="BY1110" s="34" t="str">
        <f t="shared" si="807"/>
        <v/>
      </c>
      <c r="BZ1110" s="34">
        <f t="shared" si="808"/>
        <v>4.9550489627895586E-2</v>
      </c>
      <c r="CA1110" s="19">
        <f t="shared" si="790"/>
        <v>3.6734775509554889E-2</v>
      </c>
      <c r="CB1110" s="16"/>
      <c r="CC1110" s="5">
        <f t="shared" si="791"/>
        <v>94888</v>
      </c>
      <c r="CD1110" s="6">
        <f t="shared" si="792"/>
        <v>5.8497201055172509E-7</v>
      </c>
      <c r="CE1110" s="19">
        <f t="shared" si="809"/>
        <v>0.54724633234382525</v>
      </c>
      <c r="CF1110" s="4">
        <f t="shared" si="793"/>
        <v>3.2012378729822501E-7</v>
      </c>
      <c r="CG1110" s="3">
        <f>IF('Ponderación por derecho'!$D$20="Error ponderación","",CF1110/$CF$1127)</f>
        <v>2.1506449157508834E-7</v>
      </c>
      <c r="CH1110" s="39"/>
    </row>
    <row r="1111" spans="1:86" ht="18.95" customHeight="1">
      <c r="A1111" s="7">
        <v>95001</v>
      </c>
      <c r="B1111" s="7" t="s">
        <v>13</v>
      </c>
      <c r="C1111" s="7" t="s">
        <v>16</v>
      </c>
      <c r="D1111" s="5">
        <v>1</v>
      </c>
      <c r="E1111" s="5">
        <v>26660</v>
      </c>
      <c r="F1111" s="5">
        <v>69.84102</v>
      </c>
      <c r="G1111" s="5">
        <v>48.94482</v>
      </c>
      <c r="H1111" s="5">
        <v>72.452420000000004</v>
      </c>
      <c r="I1111" s="5">
        <v>22.90709</v>
      </c>
      <c r="J1111" s="5">
        <v>31.609670000000001</v>
      </c>
      <c r="K1111" s="85"/>
      <c r="L1111" s="85">
        <v>0</v>
      </c>
      <c r="M1111" s="85">
        <v>1.05489E-2</v>
      </c>
      <c r="N1111" s="85"/>
      <c r="O1111" s="85">
        <v>1.5648999999999999E-3</v>
      </c>
      <c r="P1111" s="85">
        <v>3.1893999999999998E-3</v>
      </c>
      <c r="Q1111" s="85">
        <v>1.7417000000000001E-3</v>
      </c>
      <c r="R1111" s="85">
        <v>3.0850000000000002E-4</v>
      </c>
      <c r="S1111" s="85">
        <v>5.5000000000000003E-4</v>
      </c>
      <c r="T1111" s="5">
        <v>0.90678150000000002</v>
      </c>
      <c r="U1111" s="5">
        <v>0.44799879999999997</v>
      </c>
      <c r="V1111" s="5">
        <v>0.79503509999999999</v>
      </c>
      <c r="W1111" s="5">
        <v>0.58485929999999997</v>
      </c>
      <c r="X1111" s="5">
        <v>0.84073969999999998</v>
      </c>
      <c r="Y1111" s="5">
        <v>0.84768759999999999</v>
      </c>
      <c r="Z1111" s="5">
        <v>0.10629089999999999</v>
      </c>
      <c r="AA1111" s="5">
        <v>4.6136500000000004E-3</v>
      </c>
      <c r="AB1111" s="5">
        <v>2.8882199999999999E-3</v>
      </c>
      <c r="AC1111" s="5">
        <v>0.4914</v>
      </c>
      <c r="AD1111" s="40">
        <v>386346.58664666169</v>
      </c>
      <c r="AE1111" s="19">
        <v>0.84811320000000001</v>
      </c>
      <c r="AF1111" s="5">
        <v>1</v>
      </c>
      <c r="AG1111" s="5">
        <v>1</v>
      </c>
      <c r="AH1111" s="32">
        <v>0</v>
      </c>
      <c r="AI1111" s="32">
        <v>0</v>
      </c>
      <c r="AJ1111" s="32">
        <v>1</v>
      </c>
      <c r="AK1111" s="16"/>
      <c r="AL1111" s="34">
        <f t="shared" si="765"/>
        <v>2.3478463169694198E-2</v>
      </c>
      <c r="AM1111" s="34">
        <f t="shared" si="766"/>
        <v>-0.73068678920878005</v>
      </c>
      <c r="AN1111" s="34">
        <f t="shared" si="767"/>
        <v>-0.23499837111747282</v>
      </c>
      <c r="AO1111" s="34">
        <f t="shared" si="768"/>
        <v>0.28620005956648431</v>
      </c>
      <c r="AP1111" s="34">
        <f t="shared" si="769"/>
        <v>0.51071805856021479</v>
      </c>
      <c r="AQ1111" s="34" t="str">
        <f t="shared" si="770"/>
        <v/>
      </c>
      <c r="AR1111" s="34">
        <f t="shared" si="771"/>
        <v>-0.60911705809610017</v>
      </c>
      <c r="AS1111" s="34">
        <f t="shared" si="772"/>
        <v>-0.79578051001410743</v>
      </c>
      <c r="AT1111" s="34" t="str">
        <f t="shared" si="773"/>
        <v/>
      </c>
      <c r="AU1111" s="34">
        <f t="shared" si="774"/>
        <v>-0.39017348777538374</v>
      </c>
      <c r="AV1111" s="34">
        <f t="shared" si="775"/>
        <v>-0.57157675195288726</v>
      </c>
      <c r="AW1111" s="34">
        <f t="shared" si="776"/>
        <v>-0.36285716805401386</v>
      </c>
      <c r="AX1111" s="34">
        <f t="shared" si="777"/>
        <v>-0.19215574616646675</v>
      </c>
      <c r="AY1111" s="34">
        <f t="shared" si="778"/>
        <v>-0.18875995597346826</v>
      </c>
      <c r="AZ1111" s="34">
        <f t="shared" si="779"/>
        <v>-0.61167550112522284</v>
      </c>
      <c r="BA1111" s="34">
        <f t="shared" si="780"/>
        <v>2.3046092714791002</v>
      </c>
      <c r="BB1111" s="34">
        <f t="shared" si="781"/>
        <v>-0.13142449536888096</v>
      </c>
      <c r="BC1111" s="34">
        <f t="shared" si="782"/>
        <v>-0.53007451288171725</v>
      </c>
      <c r="BD1111" s="34">
        <f t="shared" si="783"/>
        <v>0.40366032339826557</v>
      </c>
      <c r="BE1111" s="34">
        <f t="shared" si="784"/>
        <v>-0.21558504159992337</v>
      </c>
      <c r="BF1111" s="34">
        <f t="shared" si="785"/>
        <v>4.7242439329062247E-2</v>
      </c>
      <c r="BG1111" s="34">
        <f t="shared" si="786"/>
        <v>0.1025060974968581</v>
      </c>
      <c r="BH1111" s="34">
        <f t="shared" si="787"/>
        <v>-4.3069382213771046E-2</v>
      </c>
      <c r="BI1111" s="19">
        <f t="shared" si="794"/>
        <v>1.0348054501808137</v>
      </c>
      <c r="BJ1111" s="19">
        <f t="shared" si="795"/>
        <v>-0.49040944755792043</v>
      </c>
      <c r="BK1111" s="19">
        <f t="shared" si="796"/>
        <v>-0.43412551990871018</v>
      </c>
      <c r="BL1111" s="19">
        <f t="shared" si="797"/>
        <v>2.3478463169694198E-2</v>
      </c>
      <c r="BM1111" s="19">
        <f t="shared" si="798"/>
        <v>0.17473496472769887</v>
      </c>
      <c r="BN1111" s="19">
        <f t="shared" si="799"/>
        <v>-0.25456111012770549</v>
      </c>
      <c r="BO1111" s="19">
        <f t="shared" si="800"/>
        <v>-0.22944420320425082</v>
      </c>
      <c r="BP1111" s="19">
        <f t="shared" si="801"/>
        <v>-8.4338641498386269E-2</v>
      </c>
      <c r="BQ1111" s="19">
        <f t="shared" si="802"/>
        <v>-3.9346351158237265E-2</v>
      </c>
      <c r="BR1111" s="19">
        <f t="shared" si="803"/>
        <v>-2.0925131768971983E-2</v>
      </c>
      <c r="BS1111" s="19">
        <f t="shared" si="804"/>
        <v>-6.9450291672515027E-2</v>
      </c>
      <c r="BT1111" s="19">
        <f>IF(AND('[1]Ponderación por derecho'!$B$13&lt;&gt;1,'[1]Ponderación por derecho'!$B$13&lt;&gt;0),"Error ponderación",IFERROR(IF(SUM($BI$1126:$BS$1126)=0,0,SUMPRODUCT($BI$1126:$BS$1126,BI1111:BS1111)),""))</f>
        <v>-0.28917232415202115</v>
      </c>
      <c r="BU1111" s="34">
        <f t="shared" si="805"/>
        <v>-0.28699370487436837</v>
      </c>
      <c r="BV1111" s="16">
        <f t="shared" si="806"/>
        <v>0</v>
      </c>
      <c r="BW1111" s="34">
        <f t="shared" si="788"/>
        <v>-0.30349842103579977</v>
      </c>
      <c r="BX1111" s="34">
        <f t="shared" si="789"/>
        <v>-2.7798501011631522E-2</v>
      </c>
      <c r="BY1111" s="34">
        <f t="shared" si="807"/>
        <v>0.73585719375712888</v>
      </c>
      <c r="BZ1111" s="34">
        <f t="shared" si="808"/>
        <v>-0.13485342390323254</v>
      </c>
      <c r="CA1111" s="19">
        <f t="shared" si="790"/>
        <v>-0.10342753056479904</v>
      </c>
      <c r="CB1111" s="16"/>
      <c r="CC1111" s="5">
        <f t="shared" si="791"/>
        <v>95001</v>
      </c>
      <c r="CD1111" s="6">
        <f t="shared" si="792"/>
        <v>3.8988384503272481E-3</v>
      </c>
      <c r="CE1111" s="19">
        <f t="shared" si="809"/>
        <v>1.4778431567799375</v>
      </c>
      <c r="CF1111" s="4">
        <f t="shared" si="793"/>
        <v>5.7618717232066196E-3</v>
      </c>
      <c r="CG1111" s="3">
        <f>IF('Ponderación por derecho'!$D$20="Error ponderación","",CF1111/$CF$1127)</f>
        <v>3.8709213805405351E-3</v>
      </c>
      <c r="CH1111" s="39"/>
    </row>
    <row r="1112" spans="1:86" ht="18.95" customHeight="1">
      <c r="A1112" s="7">
        <v>95015</v>
      </c>
      <c r="B1112" s="7" t="s">
        <v>13</v>
      </c>
      <c r="C1112" s="7" t="s">
        <v>15</v>
      </c>
      <c r="D1112" s="5">
        <v>0</v>
      </c>
      <c r="E1112" s="5">
        <v>1848</v>
      </c>
      <c r="F1112" s="5">
        <v>86.839510000000004</v>
      </c>
      <c r="G1112" s="5">
        <v>66.012339999999995</v>
      </c>
      <c r="H1112" s="5">
        <v>78.659570000000002</v>
      </c>
      <c r="I1112" s="5">
        <v>35.866520000000001</v>
      </c>
      <c r="J1112" s="5">
        <v>42.579920000000001</v>
      </c>
      <c r="K1112" s="85">
        <v>9.0019999999999996E-3</v>
      </c>
      <c r="L1112" s="85">
        <v>2.9851900000000001E-2</v>
      </c>
      <c r="M1112" s="85">
        <v>6.9858799999999999E-2</v>
      </c>
      <c r="N1112" s="85">
        <v>1.3619000000000001E-3</v>
      </c>
      <c r="O1112" s="85">
        <v>6.5464E-3</v>
      </c>
      <c r="P1112" s="85">
        <v>2.7874800000000002E-2</v>
      </c>
      <c r="Q1112" s="85">
        <v>8.7460999999999997E-3</v>
      </c>
      <c r="R1112" s="85">
        <v>2.1183E-3</v>
      </c>
      <c r="S1112" s="85">
        <v>3.6597000000000001E-3</v>
      </c>
      <c r="T1112" s="5">
        <v>0.95991280000000001</v>
      </c>
      <c r="U1112" s="5">
        <v>0.2845316</v>
      </c>
      <c r="V1112" s="5">
        <v>0.7507625</v>
      </c>
      <c r="W1112" s="5">
        <v>0.53681920000000005</v>
      </c>
      <c r="X1112" s="5">
        <v>0.83442260000000001</v>
      </c>
      <c r="Y1112" s="5">
        <v>0.79389980000000004</v>
      </c>
      <c r="Z1112" s="5">
        <v>5.32959E-2</v>
      </c>
      <c r="AA1112" s="5">
        <v>1.2716450000000001E-2</v>
      </c>
      <c r="AB1112" s="5">
        <v>1.3528139999999999E-2</v>
      </c>
      <c r="AC1112" s="5">
        <v>0.44869999999999999</v>
      </c>
      <c r="AD1112" s="40">
        <v>531334.41558441555</v>
      </c>
      <c r="AE1112" s="19">
        <v>0.75377360000000004</v>
      </c>
      <c r="AF1112" s="5">
        <v>0</v>
      </c>
      <c r="AG1112" s="5">
        <v>0</v>
      </c>
      <c r="AH1112" s="32">
        <v>0</v>
      </c>
      <c r="AI1112" s="32">
        <v>0</v>
      </c>
      <c r="AJ1112" s="32">
        <v>1</v>
      </c>
      <c r="AK1112" s="16"/>
      <c r="AL1112" s="34">
        <f t="shared" si="765"/>
        <v>1.0611155564291483</v>
      </c>
      <c r="AM1112" s="34">
        <f t="shared" si="766"/>
        <v>0.9837612868390796</v>
      </c>
      <c r="AN1112" s="34">
        <f t="shared" si="767"/>
        <v>0.51137242415937867</v>
      </c>
      <c r="AO1112" s="34">
        <f t="shared" si="768"/>
        <v>1.4429002113947147</v>
      </c>
      <c r="AP1112" s="34">
        <f t="shared" si="769"/>
        <v>1.3392994983811752</v>
      </c>
      <c r="AQ1112" s="34">
        <f t="shared" si="770"/>
        <v>-0.13825411372198215</v>
      </c>
      <c r="AR1112" s="34">
        <f t="shared" si="771"/>
        <v>0.43562728393189126</v>
      </c>
      <c r="AS1112" s="34">
        <f t="shared" si="772"/>
        <v>0.12703059123710678</v>
      </c>
      <c r="AT1112" s="34">
        <f t="shared" si="773"/>
        <v>-0.1194987588534383</v>
      </c>
      <c r="AU1112" s="34">
        <f t="shared" si="774"/>
        <v>-0.26362169714293471</v>
      </c>
      <c r="AV1112" s="34">
        <f t="shared" si="775"/>
        <v>2.6099555194971868E-2</v>
      </c>
      <c r="AW1112" s="34">
        <f t="shared" si="776"/>
        <v>-0.16662845731988027</v>
      </c>
      <c r="AX1112" s="34">
        <f t="shared" si="777"/>
        <v>-0.13435886309310829</v>
      </c>
      <c r="AY1112" s="34">
        <f t="shared" si="778"/>
        <v>-6.8022903736015536E-2</v>
      </c>
      <c r="AZ1112" s="34">
        <f t="shared" si="779"/>
        <v>0.31134062129395951</v>
      </c>
      <c r="BA1112" s="34">
        <f t="shared" si="780"/>
        <v>0.75077811060494215</v>
      </c>
      <c r="BB1112" s="34">
        <f t="shared" si="781"/>
        <v>-1.2173885089919896</v>
      </c>
      <c r="BC1112" s="34">
        <f t="shared" si="782"/>
        <v>-1.0665506400130782</v>
      </c>
      <c r="BD1112" s="34">
        <f t="shared" si="783"/>
        <v>0.32795393896236363</v>
      </c>
      <c r="BE1112" s="34">
        <f t="shared" si="784"/>
        <v>-1.0380059086819855</v>
      </c>
      <c r="BF1112" s="34">
        <f t="shared" si="785"/>
        <v>-0.48295345409774987</v>
      </c>
      <c r="BG1112" s="34">
        <f t="shared" si="786"/>
        <v>0.73588622132585446</v>
      </c>
      <c r="BH1112" s="34">
        <f t="shared" si="787"/>
        <v>0.22215295006179883</v>
      </c>
      <c r="BI1112" s="19">
        <f t="shared" si="794"/>
        <v>0.37463214034744619</v>
      </c>
      <c r="BJ1112" s="19">
        <f t="shared" si="795"/>
        <v>6.7333353926327069E-2</v>
      </c>
      <c r="BK1112" s="19">
        <f t="shared" si="796"/>
        <v>4.0531835884392318E-2</v>
      </c>
      <c r="BL1112" s="19">
        <f t="shared" si="797"/>
        <v>0.47080839878785502</v>
      </c>
      <c r="BM1112" s="19">
        <f t="shared" si="798"/>
        <v>0.46787724673353476</v>
      </c>
      <c r="BN1112" s="19">
        <f t="shared" si="799"/>
        <v>1.6403067647378238E-2</v>
      </c>
      <c r="BO1112" s="19">
        <f t="shared" si="800"/>
        <v>0.52920412512293136</v>
      </c>
      <c r="BP1112" s="19">
        <f t="shared" si="801"/>
        <v>0.46337834666802002</v>
      </c>
      <c r="BQ1112" s="19">
        <f t="shared" si="802"/>
        <v>0.17004639953179432</v>
      </c>
      <c r="BR1112" s="19">
        <f t="shared" si="803"/>
        <v>0.5763262913396624</v>
      </c>
      <c r="BS1112" s="19">
        <f t="shared" si="804"/>
        <v>0.40508186758497722</v>
      </c>
      <c r="BT1112" s="19">
        <f>IF(AND('[1]Ponderación por derecho'!$B$13&lt;&gt;1,'[1]Ponderación por derecho'!$B$13&lt;&gt;0),"Error ponderación",IFERROR(IF(SUM($BI$1126:$BS$1126)=0,0,SUMPRODUCT($BI$1126:$BS$1126,BI1112:BS1112)),""))</f>
        <v>0.28298965364094458</v>
      </c>
      <c r="BU1112" s="34">
        <f t="shared" si="805"/>
        <v>0.29108254653949051</v>
      </c>
      <c r="BV1112" s="16">
        <f t="shared" si="806"/>
        <v>0</v>
      </c>
      <c r="BW1112" s="34">
        <f t="shared" si="788"/>
        <v>-0.9215929796158604</v>
      </c>
      <c r="BX1112" s="34">
        <f t="shared" si="789"/>
        <v>-1.9635432633250353E-2</v>
      </c>
      <c r="BY1112" s="34">
        <f t="shared" si="807"/>
        <v>0.3461456464926651</v>
      </c>
      <c r="BZ1112" s="34">
        <f t="shared" si="808"/>
        <v>0.19836092191881524</v>
      </c>
      <c r="CA1112" s="19">
        <f t="shared" si="790"/>
        <v>0.14984307651259163</v>
      </c>
      <c r="CB1112" s="16"/>
      <c r="CC1112" s="5">
        <f t="shared" si="791"/>
        <v>95015</v>
      </c>
      <c r="CD1112" s="6">
        <f t="shared" si="792"/>
        <v>2.7025706887489704E-4</v>
      </c>
      <c r="CE1112" s="19">
        <f t="shared" si="809"/>
        <v>1.8618113685910409</v>
      </c>
      <c r="CF1112" s="4">
        <f t="shared" si="793"/>
        <v>5.0316768327337527E-4</v>
      </c>
      <c r="CG1112" s="3">
        <f>IF('Ponderación por derecho'!$D$20="Error ponderación","",CF1112/$CF$1127)</f>
        <v>3.3803642926226105E-4</v>
      </c>
      <c r="CH1112" s="39"/>
    </row>
    <row r="1113" spans="1:86" ht="18.95" customHeight="1">
      <c r="A1113" s="7">
        <v>95025</v>
      </c>
      <c r="B1113" s="7" t="s">
        <v>13</v>
      </c>
      <c r="C1113" s="7" t="s">
        <v>14</v>
      </c>
      <c r="D1113" s="5">
        <v>0</v>
      </c>
      <c r="E1113" s="5">
        <v>2610</v>
      </c>
      <c r="F1113" s="5">
        <v>96.64967</v>
      </c>
      <c r="G1113" s="5">
        <v>83.027829999999994</v>
      </c>
      <c r="H1113" s="5">
        <v>84.589269999999999</v>
      </c>
      <c r="I1113" s="5">
        <v>45.99456</v>
      </c>
      <c r="J1113" s="5">
        <v>16.38832</v>
      </c>
      <c r="K1113" s="85">
        <v>4.9359E-3</v>
      </c>
      <c r="L1113" s="85">
        <v>9.2145999999999999E-3</v>
      </c>
      <c r="M1113" s="85">
        <v>7.0679099999999995E-2</v>
      </c>
      <c r="N1113" s="85">
        <v>1.3982400000000001E-2</v>
      </c>
      <c r="O1113" s="85">
        <v>4.7429000000000004E-3</v>
      </c>
      <c r="P1113" s="85">
        <v>4.5737899999999998E-2</v>
      </c>
      <c r="Q1113" s="85">
        <v>1.1166499999999999E-2</v>
      </c>
      <c r="R1113" s="85">
        <v>5.2519999999999997E-4</v>
      </c>
      <c r="S1113" s="85">
        <v>2.2423E-3</v>
      </c>
      <c r="T1113" s="5">
        <v>0.93271769999999998</v>
      </c>
      <c r="U1113" s="5">
        <v>0.20976249999999999</v>
      </c>
      <c r="V1113" s="5">
        <v>0.75098940000000003</v>
      </c>
      <c r="W1113" s="5">
        <v>0.53133249999999999</v>
      </c>
      <c r="X1113" s="5">
        <v>0.77374670000000001</v>
      </c>
      <c r="Y1113" s="5">
        <v>0.80639839999999996</v>
      </c>
      <c r="Z1113" s="5">
        <v>0.1565136</v>
      </c>
      <c r="AA1113" s="5">
        <v>8.8122600000000006E-3</v>
      </c>
      <c r="AB1113" s="5">
        <v>1.0344829999999999E-2</v>
      </c>
      <c r="AC1113" s="5">
        <v>0.55359999999999998</v>
      </c>
      <c r="AD1113" s="40">
        <v>2537188.1226053638</v>
      </c>
      <c r="AE1113" s="19">
        <v>0.84811320000000001</v>
      </c>
      <c r="AF1113" s="5">
        <v>1</v>
      </c>
      <c r="AG1113" s="5">
        <v>0</v>
      </c>
      <c r="AH1113" s="32">
        <v>0</v>
      </c>
      <c r="AI1113" s="32">
        <v>0</v>
      </c>
      <c r="AJ1113" s="32">
        <v>0</v>
      </c>
      <c r="AK1113" s="16"/>
      <c r="AL1113" s="34">
        <f t="shared" si="765"/>
        <v>1.6599561538475167</v>
      </c>
      <c r="AM1113" s="34">
        <f t="shared" si="766"/>
        <v>2.6929829015500397</v>
      </c>
      <c r="AN1113" s="34">
        <f t="shared" si="767"/>
        <v>1.2243815998282677</v>
      </c>
      <c r="AO1113" s="34">
        <f t="shared" si="768"/>
        <v>2.346883288252446</v>
      </c>
      <c r="AP1113" s="34">
        <f t="shared" si="769"/>
        <v>-0.6389483664546004</v>
      </c>
      <c r="AQ1113" s="34">
        <f t="shared" si="770"/>
        <v>-0.25327606986445012</v>
      </c>
      <c r="AR1113" s="34">
        <f t="shared" si="771"/>
        <v>-0.28662833161466583</v>
      </c>
      <c r="AS1113" s="34">
        <f t="shared" si="772"/>
        <v>0.13979375466102703</v>
      </c>
      <c r="AT1113" s="34">
        <f t="shared" si="773"/>
        <v>0.17008972442776485</v>
      </c>
      <c r="AU1113" s="34">
        <f t="shared" si="774"/>
        <v>-0.30943845000966597</v>
      </c>
      <c r="AV1113" s="34">
        <f t="shared" si="775"/>
        <v>0.45859615813488447</v>
      </c>
      <c r="AW1113" s="34">
        <f t="shared" si="776"/>
        <v>-9.8820797640122263E-2</v>
      </c>
      <c r="AX1113" s="34">
        <f t="shared" si="777"/>
        <v>-0.18523532149965452</v>
      </c>
      <c r="AY1113" s="34">
        <f t="shared" si="778"/>
        <v>-0.1230548032251513</v>
      </c>
      <c r="AZ1113" s="34">
        <f t="shared" si="779"/>
        <v>-0.16110247252836243</v>
      </c>
      <c r="BA1113" s="34">
        <f t="shared" si="780"/>
        <v>4.0063316135372541E-2</v>
      </c>
      <c r="BB1113" s="34">
        <f t="shared" si="781"/>
        <v>-1.2118228716747526</v>
      </c>
      <c r="BC1113" s="34">
        <f t="shared" si="782"/>
        <v>-1.1278220271819575</v>
      </c>
      <c r="BD1113" s="34">
        <f t="shared" si="783"/>
        <v>-0.39920773512770402</v>
      </c>
      <c r="BE1113" s="34">
        <f t="shared" si="784"/>
        <v>-0.84690105871021104</v>
      </c>
      <c r="BF1113" s="34">
        <f t="shared" si="785"/>
        <v>0.5497024694603343</v>
      </c>
      <c r="BG1113" s="34">
        <f t="shared" si="786"/>
        <v>0.43070327892916083</v>
      </c>
      <c r="BH1113" s="34">
        <f t="shared" si="787"/>
        <v>0.14280226861342848</v>
      </c>
      <c r="BI1113" s="19">
        <f t="shared" si="794"/>
        <v>0.33705628203306337</v>
      </c>
      <c r="BJ1113" s="19">
        <f t="shared" si="795"/>
        <v>0.39817723275354044</v>
      </c>
      <c r="BK1113" s="19">
        <f t="shared" si="796"/>
        <v>0.22397596044219545</v>
      </c>
      <c r="BL1113" s="19">
        <f t="shared" si="797"/>
        <v>0.91502293913764077</v>
      </c>
      <c r="BM1113" s="19">
        <f t="shared" si="798"/>
        <v>-0.44919818386399007</v>
      </c>
      <c r="BN1113" s="19">
        <f t="shared" si="799"/>
        <v>0.42388375109073001</v>
      </c>
      <c r="BO1113" s="19">
        <f t="shared" si="800"/>
        <v>0.69565333936132046</v>
      </c>
      <c r="BP1113" s="19">
        <f t="shared" si="801"/>
        <v>0.73736041617393111</v>
      </c>
      <c r="BQ1113" s="19">
        <f t="shared" si="802"/>
        <v>0.69553460669423328</v>
      </c>
      <c r="BR1113" s="19">
        <f t="shared" si="803"/>
        <v>0.65586820985050875</v>
      </c>
      <c r="BS1113" s="19">
        <f t="shared" si="804"/>
        <v>0.55990120641193131</v>
      </c>
      <c r="BT1113" s="19">
        <f>IF(AND('[1]Ponderación por derecho'!$B$13&lt;&gt;1,'[1]Ponderación por derecho'!$B$13&lt;&gt;0),"Error ponderación",IFERROR(IF(SUM($BI$1126:$BS$1126)=0,0,SUMPRODUCT($BI$1126:$BS$1126,BI1113:BS1113)),""))</f>
        <v>0.55462724155858734</v>
      </c>
      <c r="BU1113" s="34">
        <f t="shared" si="805"/>
        <v>0.56552797399037402</v>
      </c>
      <c r="BV1113" s="16">
        <f t="shared" si="806"/>
        <v>0</v>
      </c>
      <c r="BW1113" s="34">
        <f t="shared" si="788"/>
        <v>0.5968641443899555</v>
      </c>
      <c r="BX1113" s="34">
        <f t="shared" si="789"/>
        <v>9.3297639662569695E-2</v>
      </c>
      <c r="BY1113" s="34">
        <f t="shared" si="807"/>
        <v>0.73585719375712888</v>
      </c>
      <c r="BZ1113" s="34">
        <f t="shared" si="808"/>
        <v>-0.4753396592698847</v>
      </c>
      <c r="CA1113" s="19">
        <f t="shared" si="790"/>
        <v>-0.36222537829870471</v>
      </c>
      <c r="CB1113" s="16"/>
      <c r="CC1113" s="5">
        <f t="shared" si="791"/>
        <v>95025</v>
      </c>
      <c r="CD1113" s="6">
        <f t="shared" si="792"/>
        <v>3.8169423688500062E-4</v>
      </c>
      <c r="CE1113" s="19">
        <f t="shared" si="809"/>
        <v>1.3221584776732802</v>
      </c>
      <c r="CF1113" s="4">
        <f t="shared" si="793"/>
        <v>5.0466027117653683E-4</v>
      </c>
      <c r="CG1113" s="3">
        <f>IF('Ponderación por derecho'!$D$20="Error ponderación","",CF1113/$CF$1127)</f>
        <v>3.3903917467282163E-4</v>
      </c>
      <c r="CH1113" s="39"/>
    </row>
    <row r="1114" spans="1:86" ht="18.95" customHeight="1">
      <c r="A1114" s="7">
        <v>95200</v>
      </c>
      <c r="B1114" s="7" t="s">
        <v>13</v>
      </c>
      <c r="C1114" s="7" t="s">
        <v>12</v>
      </c>
      <c r="D1114" s="5">
        <v>0</v>
      </c>
      <c r="E1114" s="5">
        <v>631</v>
      </c>
      <c r="F1114" s="5">
        <v>80.748580000000004</v>
      </c>
      <c r="G1114" s="5">
        <v>57.957949999999997</v>
      </c>
      <c r="H1114" s="5">
        <v>68.593599999999995</v>
      </c>
      <c r="I1114" s="5">
        <v>21.821819999999999</v>
      </c>
      <c r="J1114" s="5">
        <v>38.55856</v>
      </c>
      <c r="K1114" s="85">
        <v>6.8188700000000005E-2</v>
      </c>
      <c r="L1114" s="85">
        <v>0.17993729999999999</v>
      </c>
      <c r="M1114" s="85">
        <v>0.1034093</v>
      </c>
      <c r="N1114" s="85">
        <v>3.9886400000000002E-2</v>
      </c>
      <c r="O1114" s="85">
        <v>0.28320919999999999</v>
      </c>
      <c r="P1114" s="85">
        <v>0.28556209999999999</v>
      </c>
      <c r="Q1114" s="85">
        <v>0.109212</v>
      </c>
      <c r="R1114" s="85">
        <v>2.23298E-2</v>
      </c>
      <c r="S1114" s="85">
        <v>1.4907999999999999E-2</v>
      </c>
      <c r="T1114" s="5">
        <v>0.98027839999999999</v>
      </c>
      <c r="U1114" s="5">
        <v>0.38863110000000001</v>
      </c>
      <c r="V1114" s="5">
        <v>0.80394429999999995</v>
      </c>
      <c r="W1114" s="5">
        <v>0.6102088</v>
      </c>
      <c r="X1114" s="5">
        <v>0.8689095</v>
      </c>
      <c r="Y1114" s="5">
        <v>0.82830630000000005</v>
      </c>
      <c r="Z1114" s="5">
        <v>3.7433099999999997E-2</v>
      </c>
      <c r="AA1114" s="5">
        <v>6.8938189999999996E-2</v>
      </c>
      <c r="AB1114" s="5">
        <v>4.9128369999999998E-2</v>
      </c>
      <c r="AC1114" s="5">
        <v>0.43980000000000002</v>
      </c>
      <c r="AD1114" s="40">
        <v>0</v>
      </c>
      <c r="AE1114" s="19" t="s">
        <v>1121</v>
      </c>
      <c r="AF1114" s="5">
        <v>0</v>
      </c>
      <c r="AG1114" s="5">
        <v>0</v>
      </c>
      <c r="AH1114" s="32">
        <v>0</v>
      </c>
      <c r="AI1114" s="32">
        <v>0</v>
      </c>
      <c r="AJ1114" s="32">
        <v>1</v>
      </c>
      <c r="AK1114" s="16"/>
      <c r="AL1114" s="34">
        <f t="shared" si="765"/>
        <v>0.68930753698466796</v>
      </c>
      <c r="AM1114" s="34">
        <f t="shared" si="766"/>
        <v>0.1746904060527017</v>
      </c>
      <c r="AN1114" s="34">
        <f t="shared" si="767"/>
        <v>-0.69899723568981709</v>
      </c>
      <c r="AO1114" s="34">
        <f t="shared" si="768"/>
        <v>0.18933376422983564</v>
      </c>
      <c r="AP1114" s="34">
        <f t="shared" si="769"/>
        <v>1.0355667430803919</v>
      </c>
      <c r="AQ1114" s="34">
        <f t="shared" si="770"/>
        <v>1.5360209930430775</v>
      </c>
      <c r="AR1114" s="34">
        <f t="shared" si="771"/>
        <v>5.6882534977074934</v>
      </c>
      <c r="AS1114" s="34">
        <f t="shared" si="772"/>
        <v>0.64904755387789459</v>
      </c>
      <c r="AT1114" s="34">
        <f t="shared" si="773"/>
        <v>0.76447980967924345</v>
      </c>
      <c r="AU1114" s="34">
        <f t="shared" si="774"/>
        <v>6.7648180783036365</v>
      </c>
      <c r="AV1114" s="34">
        <f t="shared" si="775"/>
        <v>6.2651555908639303</v>
      </c>
      <c r="AW1114" s="34">
        <f t="shared" si="776"/>
        <v>2.6479301101155026</v>
      </c>
      <c r="AX1114" s="34">
        <f t="shared" si="777"/>
        <v>0.51110566461005447</v>
      </c>
      <c r="AY1114" s="34">
        <f t="shared" si="778"/>
        <v>0.3687030134529542</v>
      </c>
      <c r="AZ1114" s="34">
        <f t="shared" si="779"/>
        <v>0.66513917586988913</v>
      </c>
      <c r="BA1114" s="34">
        <f t="shared" si="780"/>
        <v>1.7402918903198907</v>
      </c>
      <c r="BB1114" s="34">
        <f t="shared" si="781"/>
        <v>8.7109554815001336E-2</v>
      </c>
      <c r="BC1114" s="34">
        <f t="shared" si="782"/>
        <v>-0.24699013993668856</v>
      </c>
      <c r="BD1114" s="34">
        <f t="shared" si="783"/>
        <v>0.74125727584202661</v>
      </c>
      <c r="BE1114" s="34">
        <f t="shared" si="784"/>
        <v>-0.51192706620731632</v>
      </c>
      <c r="BF1114" s="34">
        <f t="shared" si="785"/>
        <v>-0.64165505648006582</v>
      </c>
      <c r="BG1114" s="34">
        <f t="shared" si="786"/>
        <v>5.1306303397888104</v>
      </c>
      <c r="BH1114" s="34">
        <f t="shared" si="787"/>
        <v>1.1095633845525383</v>
      </c>
      <c r="BI1114" s="19">
        <f t="shared" si="794"/>
        <v>0.85910521589105038</v>
      </c>
      <c r="BJ1114" s="19">
        <f t="shared" si="795"/>
        <v>1.9833511528583987</v>
      </c>
      <c r="BK1114" s="19">
        <f t="shared" si="796"/>
        <v>0.36378831697529135</v>
      </c>
      <c r="BL1114" s="19">
        <f t="shared" si="797"/>
        <v>0.72689367333195576</v>
      </c>
      <c r="BM1114" s="19">
        <f t="shared" si="798"/>
        <v>2.8472140324086848</v>
      </c>
      <c r="BN1114" s="19">
        <f t="shared" si="799"/>
        <v>2.1475120205470941</v>
      </c>
      <c r="BO1114" s="19">
        <f t="shared" si="800"/>
        <v>1.1674676834050759</v>
      </c>
      <c r="BP1114" s="19">
        <f t="shared" si="801"/>
        <v>0.60020660079736121</v>
      </c>
      <c r="BQ1114" s="19">
        <f t="shared" si="802"/>
        <v>0.13878516465251875</v>
      </c>
      <c r="BR1114" s="19">
        <f t="shared" si="803"/>
        <v>2.062880296742144</v>
      </c>
      <c r="BS1114" s="19">
        <f t="shared" si="804"/>
        <v>0.72252464499672009</v>
      </c>
      <c r="BT1114" s="19">
        <f>IF(AND('[1]Ponderación por derecho'!$B$13&lt;&gt;1,'[1]Ponderación por derecho'!$B$13&lt;&gt;0),"Error ponderación",IFERROR(IF(SUM($BI$1126:$BS$1126)=0,0,SUMPRODUCT($BI$1126:$BS$1126,BI1114:BS1114)),""))</f>
        <v>1.624657678438346</v>
      </c>
      <c r="BU1114" s="34">
        <f t="shared" si="805"/>
        <v>1.64661900740051</v>
      </c>
      <c r="BV1114" s="16">
        <f t="shared" si="806"/>
        <v>1</v>
      </c>
      <c r="BW1114" s="34">
        <f t="shared" si="788"/>
        <v>-1.0504229929967155</v>
      </c>
      <c r="BX1114" s="34">
        <f t="shared" si="789"/>
        <v>-4.9550489627895586E-2</v>
      </c>
      <c r="BY1114" s="34" t="str">
        <f t="shared" si="807"/>
        <v/>
      </c>
      <c r="BZ1114" s="34">
        <f t="shared" si="808"/>
        <v>0.54998674131230552</v>
      </c>
      <c r="CA1114" s="19">
        <f t="shared" si="790"/>
        <v>0.41710793427905346</v>
      </c>
      <c r="CB1114" s="16"/>
      <c r="CC1114" s="5">
        <f t="shared" si="791"/>
        <v>95200</v>
      </c>
      <c r="CD1114" s="6">
        <f t="shared" si="792"/>
        <v>9.2279334664534639E-5</v>
      </c>
      <c r="CE1114" s="19">
        <f t="shared" si="809"/>
        <v>4.4377797206807781</v>
      </c>
      <c r="CF1114" s="4">
        <f t="shared" si="793"/>
        <v>4.0951536001218656E-4</v>
      </c>
      <c r="CG1114" s="3">
        <f>IF('Ponderación por derecho'!$D$20="Error ponderación","",CF1114/$CF$1127)</f>
        <v>2.7511923883107985E-4</v>
      </c>
      <c r="CH1114" s="39"/>
    </row>
    <row r="1115" spans="1:86" ht="18.95" customHeight="1">
      <c r="A1115" s="7">
        <v>97001</v>
      </c>
      <c r="B1115" s="7" t="s">
        <v>6</v>
      </c>
      <c r="C1115" s="7" t="s">
        <v>11</v>
      </c>
      <c r="D1115" s="5">
        <v>1</v>
      </c>
      <c r="E1115" s="5">
        <v>3459</v>
      </c>
      <c r="F1115" s="5">
        <v>75.307540000000003</v>
      </c>
      <c r="G1115" s="5">
        <v>57.801810000000003</v>
      </c>
      <c r="H1115" s="5">
        <v>83.232960000000006</v>
      </c>
      <c r="I1115" s="5">
        <v>31.31673</v>
      </c>
      <c r="J1115" s="5">
        <v>35.368189999999998</v>
      </c>
      <c r="K1115" s="85">
        <v>0</v>
      </c>
      <c r="L1115" s="85">
        <v>1.06076E-2</v>
      </c>
      <c r="M1115" s="85">
        <v>0</v>
      </c>
      <c r="N1115" s="85">
        <v>0</v>
      </c>
      <c r="O1115" s="85">
        <v>0</v>
      </c>
      <c r="P1115" s="85">
        <v>4.2465900000000001E-2</v>
      </c>
      <c r="Q1115" s="85">
        <v>0</v>
      </c>
      <c r="R1115" s="85">
        <v>0</v>
      </c>
      <c r="S1115" s="85">
        <v>2.787E-4</v>
      </c>
      <c r="T1115" s="5">
        <v>0.99174399999999996</v>
      </c>
      <c r="U1115" s="5">
        <v>0.53003100000000003</v>
      </c>
      <c r="V1115" s="5">
        <v>0.7869969</v>
      </c>
      <c r="W1115" s="5">
        <v>0.58472650000000004</v>
      </c>
      <c r="X1115" s="5">
        <v>0.84850360000000002</v>
      </c>
      <c r="Y1115" s="5">
        <v>0.93704849999999995</v>
      </c>
      <c r="Z1115" s="5">
        <v>5.2884599999999997E-2</v>
      </c>
      <c r="AA1115" s="5">
        <v>9.5403299999999996E-3</v>
      </c>
      <c r="AB1115" s="5">
        <v>6.9384199999999998E-3</v>
      </c>
      <c r="AC1115" s="5">
        <v>0.49569999999999997</v>
      </c>
      <c r="AD1115" s="40">
        <v>506860.075166233</v>
      </c>
      <c r="AE1115" s="19">
        <v>0.69433959999999995</v>
      </c>
      <c r="AF1115" s="5">
        <v>0</v>
      </c>
      <c r="AG1115" s="5">
        <v>0</v>
      </c>
      <c r="AH1115" s="32">
        <v>0</v>
      </c>
      <c r="AI1115" s="32">
        <v>0</v>
      </c>
      <c r="AJ1115" s="32">
        <v>1</v>
      </c>
      <c r="AK1115" s="16"/>
      <c r="AL1115" s="34">
        <f t="shared" si="765"/>
        <v>0.35717068659922663</v>
      </c>
      <c r="AM1115" s="34">
        <f t="shared" si="766"/>
        <v>0.15900599949603136</v>
      </c>
      <c r="AN1115" s="34">
        <f t="shared" si="767"/>
        <v>1.0612938424288265</v>
      </c>
      <c r="AO1115" s="34">
        <f t="shared" si="768"/>
        <v>1.0368065187101934</v>
      </c>
      <c r="AP1115" s="34">
        <f t="shared" si="769"/>
        <v>0.79459854562257648</v>
      </c>
      <c r="AQ1115" s="34">
        <f t="shared" si="770"/>
        <v>-0.3929029539360685</v>
      </c>
      <c r="AR1115" s="34">
        <f t="shared" si="771"/>
        <v>-0.23787669877236794</v>
      </c>
      <c r="AS1115" s="34">
        <f t="shared" si="772"/>
        <v>-0.95991233330143277</v>
      </c>
      <c r="AT1115" s="34">
        <f t="shared" si="773"/>
        <v>-0.15074875333706975</v>
      </c>
      <c r="AU1115" s="34">
        <f t="shared" si="774"/>
        <v>-0.42992876172112682</v>
      </c>
      <c r="AV1115" s="34">
        <f t="shared" si="775"/>
        <v>0.37937536864037386</v>
      </c>
      <c r="AW1115" s="34">
        <f t="shared" si="776"/>
        <v>-0.41165100414070804</v>
      </c>
      <c r="AX1115" s="34">
        <f t="shared" si="777"/>
        <v>-0.20200785050292994</v>
      </c>
      <c r="AY1115" s="34">
        <f t="shared" si="778"/>
        <v>-0.19929343581783296</v>
      </c>
      <c r="AZ1115" s="34">
        <f t="shared" si="779"/>
        <v>0.8643237178105031</v>
      </c>
      <c r="BA1115" s="34">
        <f t="shared" si="780"/>
        <v>3.0843631826922442</v>
      </c>
      <c r="BB1115" s="34">
        <f t="shared" si="781"/>
        <v>-0.32859375884799147</v>
      </c>
      <c r="BC1115" s="34">
        <f t="shared" si="782"/>
        <v>-0.5315575245674341</v>
      </c>
      <c r="BD1115" s="34">
        <f t="shared" si="783"/>
        <v>0.49670567619019629</v>
      </c>
      <c r="BE1115" s="34">
        <f t="shared" si="784"/>
        <v>1.1507520991872717</v>
      </c>
      <c r="BF1115" s="34">
        <f t="shared" si="785"/>
        <v>-0.48706836250357022</v>
      </c>
      <c r="BG1115" s="34">
        <f t="shared" si="786"/>
        <v>0.48761509543162629</v>
      </c>
      <c r="BH1115" s="34">
        <f t="shared" si="787"/>
        <v>5.7890351523184974E-2</v>
      </c>
      <c r="BI1115" s="19">
        <f t="shared" si="794"/>
        <v>1.2509180237283342</v>
      </c>
      <c r="BJ1115" s="19">
        <f t="shared" si="795"/>
        <v>-0.1358214860414427</v>
      </c>
      <c r="BK1115" s="19">
        <f t="shared" si="796"/>
        <v>-0.37809972375654671</v>
      </c>
      <c r="BL1115" s="19">
        <f t="shared" si="797"/>
        <v>0.10321096663107844</v>
      </c>
      <c r="BM1115" s="19">
        <f t="shared" si="798"/>
        <v>0.287125153363882</v>
      </c>
      <c r="BN1115" s="19">
        <f t="shared" si="799"/>
        <v>0.62909938480895733</v>
      </c>
      <c r="BO1115" s="19">
        <f t="shared" si="800"/>
        <v>0.4964930774599961</v>
      </c>
      <c r="BP1115" s="19">
        <f t="shared" si="801"/>
        <v>7.7581418048148346E-2</v>
      </c>
      <c r="BQ1115" s="19">
        <f t="shared" si="802"/>
        <v>-0.10973037057405884</v>
      </c>
      <c r="BR1115" s="19">
        <f t="shared" si="803"/>
        <v>0.21516411540433997</v>
      </c>
      <c r="BS1115" s="19">
        <f t="shared" si="804"/>
        <v>7.1922534101526214E-2</v>
      </c>
      <c r="BT1115" s="19">
        <f>IF(AND('[1]Ponderación por derecho'!$B$13&lt;&gt;1,'[1]Ponderación por derecho'!$B$13&lt;&gt;0),"Error ponderación",IFERROR(IF(SUM($BI$1126:$BS$1126)=0,0,SUMPRODUCT($BI$1126:$BS$1126,BI1115:BS1115)),""))</f>
        <v>0.40981205696439671</v>
      </c>
      <c r="BU1115" s="34">
        <f t="shared" si="805"/>
        <v>0.41921587652991099</v>
      </c>
      <c r="BV1115" s="16">
        <f t="shared" si="806"/>
        <v>0</v>
      </c>
      <c r="BW1115" s="34">
        <f t="shared" si="788"/>
        <v>-0.24125470670572383</v>
      </c>
      <c r="BX1115" s="34">
        <f t="shared" si="789"/>
        <v>-2.1013380808715305E-2</v>
      </c>
      <c r="BY1115" s="34">
        <f t="shared" si="807"/>
        <v>0.10062715690699604</v>
      </c>
      <c r="BZ1115" s="34">
        <f t="shared" si="808"/>
        <v>5.388031020248104E-2</v>
      </c>
      <c r="CA1115" s="19">
        <f t="shared" si="790"/>
        <v>4.002579913807261E-2</v>
      </c>
      <c r="CB1115" s="16"/>
      <c r="CC1115" s="5">
        <f t="shared" si="791"/>
        <v>97001</v>
      </c>
      <c r="CD1115" s="6">
        <f t="shared" si="792"/>
        <v>5.0585454612460433E-4</v>
      </c>
      <c r="CE1115" s="19">
        <f t="shared" si="809"/>
        <v>1.8549815218759005</v>
      </c>
      <c r="CF1115" s="4">
        <f t="shared" si="793"/>
        <v>9.3835083581806148E-4</v>
      </c>
      <c r="CG1115" s="3">
        <f>IF('Ponderación por derecho'!$D$20="Error ponderación","",CF1115/$CF$1127)</f>
        <v>6.3039971858220461E-4</v>
      </c>
      <c r="CH1115" s="39"/>
    </row>
    <row r="1116" spans="1:86" ht="18.95" customHeight="1">
      <c r="A1116" s="7">
        <v>97161</v>
      </c>
      <c r="B1116" s="7" t="s">
        <v>6</v>
      </c>
      <c r="C1116" s="7" t="s">
        <v>10</v>
      </c>
      <c r="D1116" s="5">
        <v>0</v>
      </c>
      <c r="E1116" s="5">
        <v>220</v>
      </c>
      <c r="F1116" s="5">
        <v>92.199690000000004</v>
      </c>
      <c r="G1116" s="5">
        <v>52.727269999999997</v>
      </c>
      <c r="H1116" s="5">
        <v>91.363640000000004</v>
      </c>
      <c r="I1116" s="5">
        <v>17.727270000000001</v>
      </c>
      <c r="J1116" s="5">
        <v>35.27272</v>
      </c>
      <c r="K1116" s="85">
        <v>7.0978999999999999E-3</v>
      </c>
      <c r="L1116" s="85">
        <v>7.4399000000000002E-3</v>
      </c>
      <c r="M1116" s="85">
        <v>1.6470100000000001E-2</v>
      </c>
      <c r="N1116" s="85">
        <v>0</v>
      </c>
      <c r="O1116" s="85">
        <v>1.30879E-2</v>
      </c>
      <c r="P1116" s="85">
        <v>3.69267E-2</v>
      </c>
      <c r="Q1116" s="85">
        <v>9.7800000000000006E-5</v>
      </c>
      <c r="R1116" s="85">
        <v>0</v>
      </c>
      <c r="S1116" s="85">
        <v>8.1566999999999994E-3</v>
      </c>
      <c r="T1116" s="5">
        <v>0.99663299999999999</v>
      </c>
      <c r="U1116" s="5">
        <v>0.74074079999999998</v>
      </c>
      <c r="V1116" s="5">
        <v>0.83164979999999999</v>
      </c>
      <c r="W1116" s="5">
        <v>0.75420869999999995</v>
      </c>
      <c r="X1116" s="5">
        <v>0.92592589999999997</v>
      </c>
      <c r="Y1116" s="5">
        <v>0.97979799999999995</v>
      </c>
      <c r="Z1116" s="5">
        <v>0.25</v>
      </c>
      <c r="AA1116" s="5">
        <v>5.4545450000000002E-2</v>
      </c>
      <c r="AB1116" s="5">
        <v>4.5454550000000003E-2</v>
      </c>
      <c r="AC1116" s="5">
        <v>0.4446</v>
      </c>
      <c r="AD1116" s="40">
        <v>35809.090909090912</v>
      </c>
      <c r="AE1116" s="19" t="s">
        <v>1121</v>
      </c>
      <c r="AF1116" s="5">
        <v>1</v>
      </c>
      <c r="AG1116" s="5">
        <v>0</v>
      </c>
      <c r="AH1116" s="32">
        <v>0</v>
      </c>
      <c r="AI1116" s="32">
        <v>0</v>
      </c>
      <c r="AJ1116" s="32">
        <v>1</v>
      </c>
      <c r="AK1116" s="16"/>
      <c r="AL1116" s="34">
        <f t="shared" si="765"/>
        <v>1.3883164780726271</v>
      </c>
      <c r="AM1116" s="34">
        <f t="shared" si="766"/>
        <v>-0.3507362090865816</v>
      </c>
      <c r="AN1116" s="34">
        <f t="shared" si="767"/>
        <v>2.038957036928974</v>
      </c>
      <c r="AO1116" s="34">
        <f t="shared" si="768"/>
        <v>-0.17612726350581925</v>
      </c>
      <c r="AP1116" s="34">
        <f t="shared" si="769"/>
        <v>0.78738770994793772</v>
      </c>
      <c r="AQ1116" s="34">
        <f t="shared" si="770"/>
        <v>-0.19211735040845646</v>
      </c>
      <c r="AR1116" s="34">
        <f t="shared" si="771"/>
        <v>-0.34873854181224379</v>
      </c>
      <c r="AS1116" s="34">
        <f t="shared" si="772"/>
        <v>-0.70365172388011143</v>
      </c>
      <c r="AT1116" s="34">
        <f t="shared" si="773"/>
        <v>-0.15074875333706975</v>
      </c>
      <c r="AU1116" s="34">
        <f t="shared" si="774"/>
        <v>-9.743911390050479E-2</v>
      </c>
      <c r="AV1116" s="34">
        <f t="shared" si="775"/>
        <v>0.24526173869905543</v>
      </c>
      <c r="AW1116" s="34">
        <f t="shared" si="776"/>
        <v>-0.40891113093104009</v>
      </c>
      <c r="AX1116" s="34">
        <f t="shared" si="777"/>
        <v>-0.20200785050292994</v>
      </c>
      <c r="AY1116" s="34">
        <f t="shared" si="778"/>
        <v>0.10657738693891283</v>
      </c>
      <c r="AZ1116" s="34">
        <f t="shared" si="779"/>
        <v>0.94925719059410552</v>
      </c>
      <c r="BA1116" s="34">
        <f t="shared" si="780"/>
        <v>5.0872570546222802</v>
      </c>
      <c r="BB1116" s="34">
        <f t="shared" si="781"/>
        <v>0.76669864557170175</v>
      </c>
      <c r="BC1116" s="34">
        <f t="shared" si="782"/>
        <v>1.3610937037543815</v>
      </c>
      <c r="BD1116" s="34">
        <f t="shared" si="783"/>
        <v>1.4245621938504767</v>
      </c>
      <c r="BE1116" s="34">
        <f t="shared" si="784"/>
        <v>1.8043962500416411</v>
      </c>
      <c r="BF1116" s="34">
        <f t="shared" si="785"/>
        <v>1.4850002404058258</v>
      </c>
      <c r="BG1116" s="34">
        <f t="shared" si="786"/>
        <v>4.0055778340576378</v>
      </c>
      <c r="BH1116" s="34">
        <f t="shared" si="787"/>
        <v>1.0179857120925355</v>
      </c>
      <c r="BI1116" s="19">
        <f t="shared" si="794"/>
        <v>2.3113655803809325</v>
      </c>
      <c r="BJ1116" s="19">
        <f t="shared" si="795"/>
        <v>2.2407964890958792E-2</v>
      </c>
      <c r="BK1116" s="19">
        <f t="shared" si="796"/>
        <v>0.68191948598229912</v>
      </c>
      <c r="BL1116" s="19">
        <f t="shared" si="797"/>
        <v>0.61878386236777871</v>
      </c>
      <c r="BM1116" s="19">
        <f t="shared" si="798"/>
        <v>0.70483692996596992</v>
      </c>
      <c r="BN1116" s="19">
        <f t="shared" si="799"/>
        <v>1.1459914889377745</v>
      </c>
      <c r="BO1116" s="19">
        <f t="shared" si="800"/>
        <v>0.12140626538574872</v>
      </c>
      <c r="BP1116" s="19">
        <f t="shared" si="801"/>
        <v>0.59315431378484862</v>
      </c>
      <c r="BQ1116" s="19">
        <f t="shared" si="802"/>
        <v>0.99329803513912196</v>
      </c>
      <c r="BR1116" s="19">
        <f t="shared" si="803"/>
        <v>1.8334905663563925</v>
      </c>
      <c r="BS1116" s="19">
        <f t="shared" si="804"/>
        <v>0.83762652570135854</v>
      </c>
      <c r="BT1116" s="19">
        <f>IF(AND('[1]Ponderación por derecho'!$B$13&lt;&gt;1,'[1]Ponderación por derecho'!$B$13&lt;&gt;0),"Error ponderación",IFERROR(IF(SUM($BI$1126:$BS$1126)=0,0,SUMPRODUCT($BI$1126:$BS$1126,BI1116:BS1116)),""))</f>
        <v>0.40898217235239848</v>
      </c>
      <c r="BU1116" s="34">
        <f t="shared" si="805"/>
        <v>0.4183774136396286</v>
      </c>
      <c r="BV1116" s="16">
        <f t="shared" si="806"/>
        <v>0</v>
      </c>
      <c r="BW1116" s="34">
        <f t="shared" si="788"/>
        <v>-0.98094163746546803</v>
      </c>
      <c r="BX1116" s="34">
        <f t="shared" si="789"/>
        <v>-4.7534375173322492E-2</v>
      </c>
      <c r="BY1116" s="34" t="str">
        <f t="shared" si="807"/>
        <v/>
      </c>
      <c r="BZ1116" s="34">
        <f t="shared" si="808"/>
        <v>0.51423800631939531</v>
      </c>
      <c r="CA1116" s="19">
        <f t="shared" si="790"/>
        <v>0.38993592344750766</v>
      </c>
      <c r="CB1116" s="16"/>
      <c r="CC1116" s="5">
        <f t="shared" si="791"/>
        <v>97161</v>
      </c>
      <c r="CD1116" s="6">
        <f t="shared" si="792"/>
        <v>3.2173460580344885E-5</v>
      </c>
      <c r="CE1116" s="19">
        <f t="shared" si="809"/>
        <v>3.1427674561859766</v>
      </c>
      <c r="CF1116" s="4">
        <f t="shared" si="793"/>
        <v>1.0111370486479029E-4</v>
      </c>
      <c r="CG1116" s="3">
        <f>IF('Ponderación por derecho'!$D$20="Error ponderación","",CF1116/$CF$1127)</f>
        <v>6.7929870852618878E-5</v>
      </c>
      <c r="CH1116" s="39"/>
    </row>
    <row r="1117" spans="1:86" ht="18.95" customHeight="1">
      <c r="A1117" s="7">
        <v>97511</v>
      </c>
      <c r="B1117" s="7" t="s">
        <v>6</v>
      </c>
      <c r="C1117" s="7" t="s">
        <v>9</v>
      </c>
      <c r="D1117" s="5">
        <v>0</v>
      </c>
      <c r="E1117" s="5">
        <v>0</v>
      </c>
      <c r="F1117" s="5"/>
      <c r="G1117" s="5"/>
      <c r="H1117" s="5"/>
      <c r="I1117" s="5"/>
      <c r="J1117" s="5"/>
      <c r="K1117" s="85"/>
      <c r="L1117" s="85">
        <v>0</v>
      </c>
      <c r="M1117" s="85"/>
      <c r="N1117" s="85"/>
      <c r="O1117" s="85">
        <v>0</v>
      </c>
      <c r="P1117" s="85">
        <v>0</v>
      </c>
      <c r="Q1117" s="85">
        <v>0</v>
      </c>
      <c r="R1117" s="85">
        <v>0</v>
      </c>
      <c r="S1117" s="85">
        <v>0</v>
      </c>
      <c r="T1117" s="5"/>
      <c r="U1117" s="5">
        <v>0.5</v>
      </c>
      <c r="V1117" s="5">
        <v>0.75</v>
      </c>
      <c r="W1117" s="5">
        <v>0.75</v>
      </c>
      <c r="X1117" s="5"/>
      <c r="Y1117" s="5"/>
      <c r="Z1117" s="5">
        <v>0</v>
      </c>
      <c r="AA1117" s="5">
        <v>0</v>
      </c>
      <c r="AB1117" s="5"/>
      <c r="AC1117" s="5"/>
      <c r="AD1117" s="40" t="s">
        <v>1121</v>
      </c>
      <c r="AE1117" s="19" t="s">
        <v>1121</v>
      </c>
      <c r="AF1117" s="5">
        <v>0</v>
      </c>
      <c r="AG1117" s="5">
        <v>0</v>
      </c>
      <c r="AH1117" s="32">
        <v>0</v>
      </c>
      <c r="AI1117" s="32">
        <v>0</v>
      </c>
      <c r="AJ1117" s="32">
        <v>0</v>
      </c>
      <c r="AK1117" s="16"/>
      <c r="AL1117" s="34" t="str">
        <f t="shared" si="765"/>
        <v/>
      </c>
      <c r="AM1117" s="34" t="str">
        <f t="shared" si="766"/>
        <v/>
      </c>
      <c r="AN1117" s="34" t="str">
        <f t="shared" si="767"/>
        <v/>
      </c>
      <c r="AO1117" s="34" t="str">
        <f t="shared" si="768"/>
        <v/>
      </c>
      <c r="AP1117" s="34" t="str">
        <f t="shared" si="769"/>
        <v/>
      </c>
      <c r="AQ1117" s="34" t="str">
        <f t="shared" si="770"/>
        <v/>
      </c>
      <c r="AR1117" s="34">
        <f t="shared" si="771"/>
        <v>-0.60911705809610017</v>
      </c>
      <c r="AS1117" s="34" t="str">
        <f t="shared" si="772"/>
        <v/>
      </c>
      <c r="AT1117" s="34" t="str">
        <f t="shared" si="773"/>
        <v/>
      </c>
      <c r="AU1117" s="34">
        <f t="shared" si="774"/>
        <v>-0.42992876172112682</v>
      </c>
      <c r="AV1117" s="34">
        <f t="shared" si="775"/>
        <v>-0.64879765232385067</v>
      </c>
      <c r="AW1117" s="34">
        <f t="shared" si="776"/>
        <v>-0.41165100414070804</v>
      </c>
      <c r="AX1117" s="34">
        <f t="shared" si="777"/>
        <v>-0.20200785050292994</v>
      </c>
      <c r="AY1117" s="34">
        <f t="shared" si="778"/>
        <v>-0.21011422768154267</v>
      </c>
      <c r="AZ1117" s="34" t="str">
        <f t="shared" si="779"/>
        <v/>
      </c>
      <c r="BA1117" s="34">
        <f t="shared" si="780"/>
        <v>2.7989046711852761</v>
      </c>
      <c r="BB1117" s="34">
        <f t="shared" si="781"/>
        <v>-1.236091895745594</v>
      </c>
      <c r="BC1117" s="34">
        <f t="shared" si="782"/>
        <v>1.3140940706092021</v>
      </c>
      <c r="BD1117" s="34" t="str">
        <f t="shared" si="783"/>
        <v/>
      </c>
      <c r="BE1117" s="34" t="str">
        <f t="shared" si="784"/>
        <v/>
      </c>
      <c r="BF1117" s="34">
        <f t="shared" si="785"/>
        <v>-1.0161597436814094</v>
      </c>
      <c r="BG1117" s="34">
        <f t="shared" si="786"/>
        <v>-0.258133953880894</v>
      </c>
      <c r="BH1117" s="34" t="str">
        <f t="shared" si="787"/>
        <v/>
      </c>
      <c r="BI1117" s="19">
        <f t="shared" si="794"/>
        <v>2.7989046711852761</v>
      </c>
      <c r="BJ1117" s="19">
        <f t="shared" si="795"/>
        <v>-0.92260447692084702</v>
      </c>
      <c r="BK1117" s="19">
        <f t="shared" si="796"/>
        <v>1.3140940706092021</v>
      </c>
      <c r="BL1117" s="19" t="str">
        <f t="shared" si="797"/>
        <v/>
      </c>
      <c r="BM1117" s="19">
        <f t="shared" si="798"/>
        <v>-0.42992876172112682</v>
      </c>
      <c r="BN1117" s="19">
        <f t="shared" si="799"/>
        <v>-0.64879765232385067</v>
      </c>
      <c r="BO1117" s="19">
        <f t="shared" si="800"/>
        <v>-0.41165100414070804</v>
      </c>
      <c r="BP1117" s="19">
        <f t="shared" si="801"/>
        <v>-0.20200785050292994</v>
      </c>
      <c r="BQ1117" s="19">
        <f t="shared" si="802"/>
        <v>-0.61313698568147601</v>
      </c>
      <c r="BR1117" s="19">
        <f t="shared" si="803"/>
        <v>-0.23412409078121832</v>
      </c>
      <c r="BS1117" s="19">
        <f t="shared" si="804"/>
        <v>-0.21011422768154267</v>
      </c>
      <c r="BT1117" s="19">
        <f>IF(AND('[1]Ponderación por derecho'!$B$13&lt;&gt;1,'[1]Ponderación por derecho'!$B$13&lt;&gt;0),"Error ponderación",IFERROR(IF(SUM($BI$1126:$BS$1126)=0,0,SUMPRODUCT($BI$1126:$BS$1126,BI1117:BS1117)),""))</f>
        <v>-0.58498569315167859</v>
      </c>
      <c r="BU1117" s="34">
        <f t="shared" si="805"/>
        <v>-0.58586481149533842</v>
      </c>
      <c r="BV1117" s="16">
        <f t="shared" si="806"/>
        <v>0</v>
      </c>
      <c r="BW1117" s="34" t="str">
        <f t="shared" si="788"/>
        <v/>
      </c>
      <c r="BX1117" s="34" t="e">
        <f t="shared" si="789"/>
        <v>#VALUE!</v>
      </c>
      <c r="BY1117" s="34" t="str">
        <f t="shared" si="807"/>
        <v/>
      </c>
      <c r="BZ1117" s="34" t="str">
        <f t="shared" si="808"/>
        <v/>
      </c>
      <c r="CA1117" s="19">
        <f t="shared" si="790"/>
        <v>0</v>
      </c>
      <c r="CB1117" s="16"/>
      <c r="CC1117" s="5">
        <f t="shared" si="791"/>
        <v>97511</v>
      </c>
      <c r="CD1117" s="6">
        <f t="shared" si="792"/>
        <v>0</v>
      </c>
      <c r="CE1117" s="19">
        <f t="shared" si="809"/>
        <v>0.47272166965419538</v>
      </c>
      <c r="CF1117" s="4">
        <f t="shared" si="793"/>
        <v>0</v>
      </c>
      <c r="CG1117" s="3">
        <f>IF('Ponderación por derecho'!$D$20="Error ponderación","",CF1117/$CF$1127)</f>
        <v>0</v>
      </c>
      <c r="CH1117" s="39"/>
    </row>
    <row r="1118" spans="1:86" ht="18.95" customHeight="1">
      <c r="A1118" s="7">
        <v>97666</v>
      </c>
      <c r="B1118" s="7" t="s">
        <v>6</v>
      </c>
      <c r="C1118" s="7" t="s">
        <v>8</v>
      </c>
      <c r="D1118" s="5">
        <v>0</v>
      </c>
      <c r="E1118" s="5">
        <v>32</v>
      </c>
      <c r="F1118" s="5">
        <v>89.950739999999996</v>
      </c>
      <c r="G1118" s="5">
        <v>67.256640000000004</v>
      </c>
      <c r="H1118" s="5">
        <v>70.353980000000007</v>
      </c>
      <c r="I1118" s="5">
        <v>25.663720000000001</v>
      </c>
      <c r="J1118" s="5">
        <v>55.132739999999998</v>
      </c>
      <c r="K1118" s="85">
        <v>1.21995E-2</v>
      </c>
      <c r="L1118" s="85">
        <v>8.28348E-2</v>
      </c>
      <c r="M1118" s="85"/>
      <c r="N1118" s="85">
        <v>0</v>
      </c>
      <c r="O1118" s="85">
        <v>0.20999429999999999</v>
      </c>
      <c r="P1118" s="85">
        <v>0.1388277</v>
      </c>
      <c r="Q1118" s="85">
        <v>0.18738679999999999</v>
      </c>
      <c r="R1118" s="85">
        <v>0</v>
      </c>
      <c r="S1118" s="85">
        <v>2.3353800000000001E-2</v>
      </c>
      <c r="T1118" s="5"/>
      <c r="U1118" s="5">
        <v>0.43055559999999998</v>
      </c>
      <c r="V1118" s="5">
        <v>0.77777779999999996</v>
      </c>
      <c r="W1118" s="5">
        <v>0.43055559999999998</v>
      </c>
      <c r="X1118" s="5">
        <v>0.75</v>
      </c>
      <c r="Y1118" s="5">
        <v>0.93055560000000004</v>
      </c>
      <c r="Z1118" s="5">
        <v>0.22500000000000001</v>
      </c>
      <c r="AA1118" s="5">
        <v>1.5625E-2</v>
      </c>
      <c r="AB1118" s="5">
        <v>0</v>
      </c>
      <c r="AC1118" s="5">
        <v>0.51839999999999997</v>
      </c>
      <c r="AD1118" s="40">
        <v>1015656.25</v>
      </c>
      <c r="AE1118" s="19">
        <v>0.78867920000000002</v>
      </c>
      <c r="AF1118" s="5">
        <v>0</v>
      </c>
      <c r="AG1118" s="5">
        <v>0</v>
      </c>
      <c r="AH1118" s="32">
        <v>0</v>
      </c>
      <c r="AI1118" s="32">
        <v>0</v>
      </c>
      <c r="AJ1118" s="32">
        <v>1</v>
      </c>
      <c r="AK1118" s="16"/>
      <c r="AL1118" s="34">
        <f t="shared" si="765"/>
        <v>1.2510340523462329</v>
      </c>
      <c r="AM1118" s="34">
        <f t="shared" si="766"/>
        <v>1.1087523658608924</v>
      </c>
      <c r="AN1118" s="34">
        <f t="shared" si="767"/>
        <v>-0.48732259908695219</v>
      </c>
      <c r="AO1118" s="34">
        <f t="shared" si="768"/>
        <v>0.53224439481381047</v>
      </c>
      <c r="AP1118" s="34">
        <f t="shared" si="769"/>
        <v>2.2874122277550133</v>
      </c>
      <c r="AQ1118" s="34">
        <f t="shared" si="770"/>
        <v>-4.7803139873443895E-2</v>
      </c>
      <c r="AR1118" s="34">
        <f t="shared" si="771"/>
        <v>2.2899007137381973</v>
      </c>
      <c r="AS1118" s="34" t="str">
        <f t="shared" si="772"/>
        <v/>
      </c>
      <c r="AT1118" s="34">
        <f t="shared" si="773"/>
        <v>-0.15074875333706975</v>
      </c>
      <c r="AU1118" s="34">
        <f t="shared" si="774"/>
        <v>4.9048408232648564</v>
      </c>
      <c r="AV1118" s="34">
        <f t="shared" si="775"/>
        <v>2.7124615156795375</v>
      </c>
      <c r="AW1118" s="34">
        <f t="shared" si="776"/>
        <v>4.8380020957100927</v>
      </c>
      <c r="AX1118" s="34">
        <f t="shared" si="777"/>
        <v>-0.20200785050292994</v>
      </c>
      <c r="AY1118" s="34">
        <f t="shared" si="778"/>
        <v>0.69661920980214498</v>
      </c>
      <c r="AZ1118" s="34" t="str">
        <f t="shared" si="779"/>
        <v/>
      </c>
      <c r="BA1118" s="34">
        <f t="shared" si="780"/>
        <v>2.1388036070683798</v>
      </c>
      <c r="BB1118" s="34">
        <f t="shared" si="781"/>
        <v>-0.55472935598917683</v>
      </c>
      <c r="BC1118" s="34">
        <f t="shared" si="782"/>
        <v>-2.2532235358446071</v>
      </c>
      <c r="BD1118" s="34">
        <f t="shared" si="783"/>
        <v>-0.6837966761424169</v>
      </c>
      <c r="BE1118" s="34">
        <f t="shared" si="784"/>
        <v>1.0514750057222657</v>
      </c>
      <c r="BF1118" s="34">
        <f t="shared" si="785"/>
        <v>1.2348842419971024</v>
      </c>
      <c r="BG1118" s="34">
        <f t="shared" si="786"/>
        <v>0.96324192048698731</v>
      </c>
      <c r="BH1118" s="34">
        <f t="shared" si="787"/>
        <v>-0.11506432621005545</v>
      </c>
      <c r="BI1118" s="19">
        <f t="shared" si="794"/>
        <v>0.53455928936932795</v>
      </c>
      <c r="BJ1118" s="19">
        <f t="shared" si="795"/>
        <v>0.94797457453663758</v>
      </c>
      <c r="BK1118" s="19">
        <f t="shared" si="796"/>
        <v>-0.50109474174918711</v>
      </c>
      <c r="BL1118" s="19">
        <f t="shared" si="797"/>
        <v>0.55014264950458158</v>
      </c>
      <c r="BM1118" s="19">
        <f t="shared" si="798"/>
        <v>2.1694854582924843</v>
      </c>
      <c r="BN1118" s="19">
        <f t="shared" si="799"/>
        <v>1.6716568579160118</v>
      </c>
      <c r="BO1118" s="19">
        <f t="shared" si="800"/>
        <v>2.6851232452619516</v>
      </c>
      <c r="BP1118" s="19">
        <f t="shared" si="801"/>
        <v>0.52451310092165149</v>
      </c>
      <c r="BQ1118" s="19">
        <f t="shared" si="802"/>
        <v>1.0608458347151601</v>
      </c>
      <c r="BR1118" s="19">
        <f t="shared" si="803"/>
        <v>0.97029839421178832</v>
      </c>
      <c r="BS1118" s="19">
        <f t="shared" si="804"/>
        <v>0.6108629786461075</v>
      </c>
      <c r="BT1118" s="19">
        <f>IF(AND('[1]Ponderación por derecho'!$B$13&lt;&gt;1,'[1]Ponderación por derecho'!$B$13&lt;&gt;0),"Error ponderación",IFERROR(IF(SUM($BI$1126:$BS$1126)=0,0,SUMPRODUCT($BI$1126:$BS$1126,BI1118:BS1118)),""))</f>
        <v>2.0336535949131069</v>
      </c>
      <c r="BU1118" s="34">
        <f t="shared" si="805"/>
        <v>2.0598425969009941</v>
      </c>
      <c r="BV1118" s="16">
        <f t="shared" si="806"/>
        <v>1</v>
      </c>
      <c r="BW1118" s="34">
        <f t="shared" si="788"/>
        <v>8.7334203827469883E-2</v>
      </c>
      <c r="BX1118" s="34">
        <f t="shared" si="789"/>
        <v>7.6327338083256174E-3</v>
      </c>
      <c r="BY1118" s="34">
        <f t="shared" si="807"/>
        <v>0.4903387041714603</v>
      </c>
      <c r="BZ1118" s="34">
        <f t="shared" si="808"/>
        <v>-0.19510188060241859</v>
      </c>
      <c r="CA1118" s="19">
        <f t="shared" si="790"/>
        <v>-0.1492213668596741</v>
      </c>
      <c r="CB1118" s="16"/>
      <c r="CC1118" s="5">
        <f t="shared" si="791"/>
        <v>97666</v>
      </c>
      <c r="CD1118" s="6">
        <f t="shared" si="792"/>
        <v>4.6797760844138007E-6</v>
      </c>
      <c r="CE1118" s="19">
        <f t="shared" si="809"/>
        <v>3.2117635673482536</v>
      </c>
      <c r="CF1118" s="4">
        <f t="shared" si="793"/>
        <v>1.5030334331267911E-5</v>
      </c>
      <c r="CG1118" s="3">
        <f>IF('Ponderación por derecho'!$D$20="Error ponderación","",CF1118/$CF$1127)</f>
        <v>1.0097628915486882E-5</v>
      </c>
      <c r="CH1118" s="39"/>
    </row>
    <row r="1119" spans="1:86" ht="18.95" customHeight="1">
      <c r="A1119" s="7">
        <v>97777</v>
      </c>
      <c r="B1119" s="7" t="s">
        <v>6</v>
      </c>
      <c r="C1119" s="7" t="s">
        <v>7</v>
      </c>
      <c r="D1119" s="5">
        <v>0</v>
      </c>
      <c r="E1119" s="5">
        <v>0</v>
      </c>
      <c r="F1119" s="5">
        <v>100</v>
      </c>
      <c r="G1119" s="5">
        <v>75</v>
      </c>
      <c r="H1119" s="5">
        <v>67.857150000000004</v>
      </c>
      <c r="I1119" s="5">
        <v>10.71428</v>
      </c>
      <c r="J1119" s="5">
        <v>48.571429999999999</v>
      </c>
      <c r="K1119" s="85"/>
      <c r="L1119" s="85">
        <v>0</v>
      </c>
      <c r="M1119" s="85"/>
      <c r="N1119" s="85"/>
      <c r="O1119" s="85">
        <v>0</v>
      </c>
      <c r="P1119" s="85">
        <v>0</v>
      </c>
      <c r="Q1119" s="85">
        <v>0</v>
      </c>
      <c r="R1119" s="85">
        <v>0</v>
      </c>
      <c r="S1119" s="85">
        <v>0</v>
      </c>
      <c r="T1119" s="5"/>
      <c r="U1119" s="5"/>
      <c r="V1119" s="5"/>
      <c r="W1119" s="5"/>
      <c r="X1119" s="5"/>
      <c r="Y1119" s="5"/>
      <c r="Z1119" s="5"/>
      <c r="AA1119" s="5">
        <v>0</v>
      </c>
      <c r="AB1119" s="5"/>
      <c r="AC1119" s="5"/>
      <c r="AD1119" s="40" t="s">
        <v>1121</v>
      </c>
      <c r="AE1119" s="19" t="s">
        <v>1121</v>
      </c>
      <c r="AF1119" s="5">
        <v>0</v>
      </c>
      <c r="AG1119" s="5">
        <v>0</v>
      </c>
      <c r="AH1119" s="32">
        <v>0</v>
      </c>
      <c r="AI1119" s="32">
        <v>0</v>
      </c>
      <c r="AJ1119" s="32">
        <v>0</v>
      </c>
      <c r="AK1119" s="16"/>
      <c r="AL1119" s="34">
        <f t="shared" si="765"/>
        <v>1.8644700067050322</v>
      </c>
      <c r="AM1119" s="34">
        <f t="shared" si="766"/>
        <v>1.8865799971831905</v>
      </c>
      <c r="AN1119" s="34">
        <f t="shared" si="767"/>
        <v>-0.78755072194061349</v>
      </c>
      <c r="AO1119" s="34">
        <f t="shared" si="768"/>
        <v>-0.8020750557906543</v>
      </c>
      <c r="AP1119" s="34">
        <f t="shared" si="769"/>
        <v>1.7918374061318354</v>
      </c>
      <c r="AQ1119" s="34" t="str">
        <f t="shared" si="770"/>
        <v/>
      </c>
      <c r="AR1119" s="34">
        <f t="shared" si="771"/>
        <v>-0.60911705809610017</v>
      </c>
      <c r="AS1119" s="34" t="str">
        <f t="shared" si="772"/>
        <v/>
      </c>
      <c r="AT1119" s="34" t="str">
        <f t="shared" si="773"/>
        <v/>
      </c>
      <c r="AU1119" s="34">
        <f t="shared" si="774"/>
        <v>-0.42992876172112682</v>
      </c>
      <c r="AV1119" s="34">
        <f t="shared" si="775"/>
        <v>-0.64879765232385067</v>
      </c>
      <c r="AW1119" s="34">
        <f t="shared" si="776"/>
        <v>-0.41165100414070804</v>
      </c>
      <c r="AX1119" s="34">
        <f t="shared" si="777"/>
        <v>-0.20200785050292994</v>
      </c>
      <c r="AY1119" s="34">
        <f t="shared" si="778"/>
        <v>-0.21011422768154267</v>
      </c>
      <c r="AZ1119" s="34" t="str">
        <f t="shared" si="779"/>
        <v/>
      </c>
      <c r="BA1119" s="34" t="str">
        <f t="shared" si="780"/>
        <v/>
      </c>
      <c r="BB1119" s="34" t="str">
        <f t="shared" si="781"/>
        <v/>
      </c>
      <c r="BC1119" s="34" t="str">
        <f t="shared" si="782"/>
        <v/>
      </c>
      <c r="BD1119" s="34" t="str">
        <f t="shared" si="783"/>
        <v/>
      </c>
      <c r="BE1119" s="34" t="str">
        <f t="shared" si="784"/>
        <v/>
      </c>
      <c r="BF1119" s="34" t="str">
        <f t="shared" si="785"/>
        <v/>
      </c>
      <c r="BG1119" s="34">
        <f t="shared" si="786"/>
        <v>-0.258133953880894</v>
      </c>
      <c r="BH1119" s="34" t="str">
        <f t="shared" si="787"/>
        <v/>
      </c>
      <c r="BI1119" s="19">
        <f t="shared" si="794"/>
        <v>-0.78755072194061349</v>
      </c>
      <c r="BJ1119" s="19">
        <f t="shared" si="795"/>
        <v>0.63873146954354509</v>
      </c>
      <c r="BK1119" s="19">
        <f t="shared" si="796"/>
        <v>1.8644700067050322</v>
      </c>
      <c r="BL1119" s="19">
        <f t="shared" si="797"/>
        <v>1.8644700067050322</v>
      </c>
      <c r="BM1119" s="19">
        <f t="shared" si="798"/>
        <v>0.68095432220535423</v>
      </c>
      <c r="BN1119" s="19">
        <f t="shared" si="799"/>
        <v>0.60783617719059069</v>
      </c>
      <c r="BO1119" s="19">
        <f t="shared" si="800"/>
        <v>-0.6068630299656812</v>
      </c>
      <c r="BP1119" s="19">
        <f t="shared" si="801"/>
        <v>0.83123107810105112</v>
      </c>
      <c r="BQ1119" s="19">
        <f t="shared" si="802"/>
        <v>0.82717788951174476</v>
      </c>
      <c r="BR1119" s="19">
        <f t="shared" si="803"/>
        <v>0.46540727504753182</v>
      </c>
      <c r="BS1119" s="19">
        <f t="shared" si="804"/>
        <v>0.82717788951174476</v>
      </c>
      <c r="BT1119" s="19">
        <f>IF(AND('[1]Ponderación por derecho'!$B$13&lt;&gt;1,'[1]Ponderación por derecho'!$B$13&lt;&gt;0),"Error ponderación",IFERROR(IF(SUM($BI$1126:$BS$1126)=0,0,SUMPRODUCT($BI$1126:$BS$1126,BI1119:BS1119)),""))</f>
        <v>6.6656320830456028E-3</v>
      </c>
      <c r="BU1119" s="34">
        <f t="shared" si="805"/>
        <v>1.1902243133184017E-2</v>
      </c>
      <c r="BV1119" s="16">
        <f t="shared" si="806"/>
        <v>0</v>
      </c>
      <c r="BW1119" s="34" t="str">
        <f t="shared" si="788"/>
        <v/>
      </c>
      <c r="BX1119" s="34" t="e">
        <f t="shared" si="789"/>
        <v>#VALUE!</v>
      </c>
      <c r="BY1119" s="34" t="str">
        <f t="shared" si="807"/>
        <v/>
      </c>
      <c r="BZ1119" s="34" t="str">
        <f t="shared" si="808"/>
        <v/>
      </c>
      <c r="CA1119" s="19">
        <f t="shared" si="790"/>
        <v>0</v>
      </c>
      <c r="CB1119" s="16"/>
      <c r="CC1119" s="5">
        <f t="shared" si="791"/>
        <v>97777</v>
      </c>
      <c r="CD1119" s="6">
        <f t="shared" si="792"/>
        <v>0</v>
      </c>
      <c r="CE1119" s="19">
        <f t="shared" si="809"/>
        <v>1.0107120188198657</v>
      </c>
      <c r="CF1119" s="4">
        <f t="shared" si="793"/>
        <v>0</v>
      </c>
      <c r="CG1119" s="3">
        <f>IF('Ponderación por derecho'!$D$20="Error ponderación","",CF1119/$CF$1127)</f>
        <v>0</v>
      </c>
      <c r="CH1119" s="39"/>
    </row>
    <row r="1120" spans="1:86" ht="18.95" customHeight="1">
      <c r="A1120" s="7">
        <v>97889</v>
      </c>
      <c r="B1120" s="7" t="s">
        <v>6</v>
      </c>
      <c r="C1120" s="7" t="s">
        <v>5</v>
      </c>
      <c r="D1120" s="5">
        <v>0</v>
      </c>
      <c r="E1120" s="5">
        <v>16</v>
      </c>
      <c r="F1120" s="5">
        <v>93.172359999999998</v>
      </c>
      <c r="G1120" s="5">
        <v>66.504850000000005</v>
      </c>
      <c r="H1120" s="5">
        <v>79.12621</v>
      </c>
      <c r="I1120" s="5">
        <v>15.7767</v>
      </c>
      <c r="J1120" s="5">
        <v>47.96116</v>
      </c>
      <c r="K1120" s="85"/>
      <c r="L1120" s="85">
        <v>0</v>
      </c>
      <c r="M1120" s="85"/>
      <c r="N1120" s="85"/>
      <c r="O1120" s="85">
        <v>0</v>
      </c>
      <c r="P1120" s="85">
        <v>0</v>
      </c>
      <c r="Q1120" s="85">
        <v>0</v>
      </c>
      <c r="R1120" s="85">
        <v>0</v>
      </c>
      <c r="S1120" s="85">
        <v>0</v>
      </c>
      <c r="T1120" s="5"/>
      <c r="U1120" s="5">
        <v>0.9375</v>
      </c>
      <c r="V1120" s="5"/>
      <c r="W1120" s="5"/>
      <c r="X1120" s="5"/>
      <c r="Y1120" s="5"/>
      <c r="Z1120" s="5"/>
      <c r="AA1120" s="5">
        <v>0</v>
      </c>
      <c r="AB1120" s="5">
        <v>0</v>
      </c>
      <c r="AC1120" s="5"/>
      <c r="AD1120" s="40">
        <v>0</v>
      </c>
      <c r="AE1120" s="19" t="s">
        <v>1121</v>
      </c>
      <c r="AF1120" s="5">
        <v>0</v>
      </c>
      <c r="AG1120" s="5">
        <v>0</v>
      </c>
      <c r="AH1120" s="32">
        <v>0</v>
      </c>
      <c r="AI1120" s="32">
        <v>0</v>
      </c>
      <c r="AJ1120" s="32">
        <v>1</v>
      </c>
      <c r="AK1120" s="16"/>
      <c r="AL1120" s="34">
        <f t="shared" si="765"/>
        <v>1.4476910737867563</v>
      </c>
      <c r="AM1120" s="34">
        <f t="shared" si="766"/>
        <v>1.0332343691576795</v>
      </c>
      <c r="AN1120" s="34">
        <f t="shared" si="767"/>
        <v>0.56748295280907912</v>
      </c>
      <c r="AO1120" s="34">
        <f t="shared" si="768"/>
        <v>-0.35022632613061</v>
      </c>
      <c r="AP1120" s="34">
        <f t="shared" si="769"/>
        <v>1.7457437988503663</v>
      </c>
      <c r="AQ1120" s="34" t="str">
        <f t="shared" si="770"/>
        <v/>
      </c>
      <c r="AR1120" s="34">
        <f t="shared" si="771"/>
        <v>-0.60911705809610017</v>
      </c>
      <c r="AS1120" s="34" t="str">
        <f t="shared" si="772"/>
        <v/>
      </c>
      <c r="AT1120" s="34" t="str">
        <f t="shared" si="773"/>
        <v/>
      </c>
      <c r="AU1120" s="34">
        <f t="shared" si="774"/>
        <v>-0.42992876172112682</v>
      </c>
      <c r="AV1120" s="34">
        <f t="shared" si="775"/>
        <v>-0.64879765232385067</v>
      </c>
      <c r="AW1120" s="34">
        <f t="shared" si="776"/>
        <v>-0.41165100414070804</v>
      </c>
      <c r="AX1120" s="34">
        <f t="shared" si="777"/>
        <v>-0.20200785050292994</v>
      </c>
      <c r="AY1120" s="34">
        <f t="shared" si="778"/>
        <v>-0.21011422768154267</v>
      </c>
      <c r="AZ1120" s="34" t="str">
        <f t="shared" si="779"/>
        <v/>
      </c>
      <c r="BA1120" s="34">
        <f t="shared" si="780"/>
        <v>6.957544036650912</v>
      </c>
      <c r="BB1120" s="34" t="str">
        <f t="shared" si="781"/>
        <v/>
      </c>
      <c r="BC1120" s="34" t="str">
        <f t="shared" si="782"/>
        <v/>
      </c>
      <c r="BD1120" s="34" t="str">
        <f t="shared" si="783"/>
        <v/>
      </c>
      <c r="BE1120" s="34" t="str">
        <f t="shared" si="784"/>
        <v/>
      </c>
      <c r="BF1120" s="34" t="str">
        <f t="shared" si="785"/>
        <v/>
      </c>
      <c r="BG1120" s="34">
        <f t="shared" si="786"/>
        <v>-0.258133953880894</v>
      </c>
      <c r="BH1120" s="34">
        <f t="shared" si="787"/>
        <v>-0.11506432621005545</v>
      </c>
      <c r="BI1120" s="19">
        <f t="shared" si="794"/>
        <v>3.7625134947299954</v>
      </c>
      <c r="BJ1120" s="19">
        <f t="shared" si="795"/>
        <v>0.21205865553078967</v>
      </c>
      <c r="BK1120" s="19">
        <f t="shared" si="796"/>
        <v>1.4476910737867563</v>
      </c>
      <c r="BL1120" s="19">
        <f t="shared" si="797"/>
        <v>1.4476910737867563</v>
      </c>
      <c r="BM1120" s="19">
        <f t="shared" si="798"/>
        <v>0.65790751856461971</v>
      </c>
      <c r="BN1120" s="19">
        <f t="shared" si="799"/>
        <v>0.39944671073145283</v>
      </c>
      <c r="BO1120" s="19">
        <f t="shared" si="800"/>
        <v>-0.38093866513565899</v>
      </c>
      <c r="BP1120" s="19">
        <f t="shared" si="801"/>
        <v>0.62284161164191321</v>
      </c>
      <c r="BQ1120" s="19">
        <f t="shared" si="802"/>
        <v>0.61878842305260684</v>
      </c>
      <c r="BR1120" s="19">
        <f t="shared" si="803"/>
        <v>0.32648096407477323</v>
      </c>
      <c r="BS1120" s="19">
        <f t="shared" si="804"/>
        <v>0.37417083996505274</v>
      </c>
      <c r="BT1120" s="19">
        <f>IF(AND('[1]Ponderación por derecho'!$B$13&lt;&gt;1,'[1]Ponderación por derecho'!$B$13&lt;&gt;0),"Error ponderación",IFERROR(IF(SUM($BI$1126:$BS$1126)=0,0,SUMPRODUCT($BI$1126:$BS$1126,BI1120:BS1120)),""))</f>
        <v>-2.8223588242235698E-2</v>
      </c>
      <c r="BU1120" s="34">
        <f t="shared" si="805"/>
        <v>-2.3347617016888304E-2</v>
      </c>
      <c r="BV1120" s="16">
        <f t="shared" si="806"/>
        <v>0</v>
      </c>
      <c r="BW1120" s="34" t="str">
        <f t="shared" si="788"/>
        <v/>
      </c>
      <c r="BX1120" s="34">
        <f t="shared" si="789"/>
        <v>-4.9550489627895586E-2</v>
      </c>
      <c r="BY1120" s="34" t="str">
        <f t="shared" si="807"/>
        <v/>
      </c>
      <c r="BZ1120" s="34">
        <f t="shared" si="808"/>
        <v>4.9550489627895586E-2</v>
      </c>
      <c r="CA1120" s="19">
        <f t="shared" si="790"/>
        <v>3.6734775509554889E-2</v>
      </c>
      <c r="CB1120" s="16"/>
      <c r="CC1120" s="5">
        <f t="shared" si="791"/>
        <v>97889</v>
      </c>
      <c r="CD1120" s="6">
        <f t="shared" si="792"/>
        <v>2.3398880422069004E-6</v>
      </c>
      <c r="CE1120" s="19">
        <f t="shared" si="809"/>
        <v>1.3147598494847219</v>
      </c>
      <c r="CF1120" s="4">
        <f t="shared" si="793"/>
        <v>3.076390850183045E-6</v>
      </c>
      <c r="CG1120" s="3">
        <f>IF('Ponderación por derecho'!$D$20="Error ponderación","",CF1120/$CF$1127)</f>
        <v>2.0667706066606905E-6</v>
      </c>
      <c r="CH1120" s="39"/>
    </row>
    <row r="1121" spans="1:86" ht="18.95" customHeight="1">
      <c r="A1121" s="7">
        <v>99001</v>
      </c>
      <c r="B1121" s="7" t="s">
        <v>1</v>
      </c>
      <c r="C1121" s="7" t="s">
        <v>4</v>
      </c>
      <c r="D1121" s="5">
        <v>1</v>
      </c>
      <c r="E1121" s="5">
        <v>3975</v>
      </c>
      <c r="F1121" s="5">
        <v>68.073239999999998</v>
      </c>
      <c r="G1121" s="5">
        <v>45.48227</v>
      </c>
      <c r="H1121" s="5">
        <v>79.340639999999993</v>
      </c>
      <c r="I1121" s="5">
        <v>12.22095</v>
      </c>
      <c r="J1121" s="5">
        <v>37.157209999999999</v>
      </c>
      <c r="K1121" s="85">
        <v>2.9462999999999998E-3</v>
      </c>
      <c r="L1121" s="85">
        <v>1.29225E-2</v>
      </c>
      <c r="M1121" s="85">
        <v>4.2781800000000002E-2</v>
      </c>
      <c r="N1121" s="85">
        <v>2.3020000000000001E-4</v>
      </c>
      <c r="O1121" s="85">
        <v>1.8231399999999998E-2</v>
      </c>
      <c r="P1121" s="85">
        <v>2.0888299999999999E-2</v>
      </c>
      <c r="Q1121" s="85">
        <v>2.5778200000000001E-2</v>
      </c>
      <c r="R1121" s="85">
        <v>1.1724999999999999E-3</v>
      </c>
      <c r="S1121" s="85">
        <v>2.429E-4</v>
      </c>
      <c r="T1121" s="5">
        <v>0.83333330000000005</v>
      </c>
      <c r="U1121" s="5">
        <v>0.43886350000000002</v>
      </c>
      <c r="V1121" s="5">
        <v>0.83231860000000002</v>
      </c>
      <c r="W1121" s="5">
        <v>0.69152709999999995</v>
      </c>
      <c r="X1121" s="5">
        <v>0.90842210000000001</v>
      </c>
      <c r="Y1121" s="5">
        <v>0.83764590000000005</v>
      </c>
      <c r="Z1121" s="5">
        <v>4.3737600000000001E-2</v>
      </c>
      <c r="AA1121" s="5">
        <v>5.0314000000000001E-4</v>
      </c>
      <c r="AB1121" s="5">
        <v>3.5220099999999999E-3</v>
      </c>
      <c r="AC1121" s="5">
        <v>0.50800000000000001</v>
      </c>
      <c r="AD1121" s="40">
        <v>606258.11320754723</v>
      </c>
      <c r="AE1121" s="19">
        <v>0.84811320000000001</v>
      </c>
      <c r="AF1121" s="5">
        <v>1</v>
      </c>
      <c r="AG1121" s="5">
        <v>1</v>
      </c>
      <c r="AH1121" s="32">
        <v>0</v>
      </c>
      <c r="AI1121" s="32">
        <v>0</v>
      </c>
      <c r="AJ1121" s="32">
        <v>1</v>
      </c>
      <c r="AK1121" s="16"/>
      <c r="AL1121" s="34">
        <f t="shared" si="765"/>
        <v>-8.4431951268423511E-2</v>
      </c>
      <c r="AM1121" s="34">
        <f t="shared" si="766"/>
        <v>-1.078503120211733</v>
      </c>
      <c r="AN1121" s="34">
        <f t="shared" si="767"/>
        <v>0.59326681329758191</v>
      </c>
      <c r="AO1121" s="34">
        <f t="shared" si="768"/>
        <v>-0.66759650096570911</v>
      </c>
      <c r="AP1121" s="34">
        <f t="shared" si="769"/>
        <v>0.92972297464365583</v>
      </c>
      <c r="AQ1121" s="34">
        <f t="shared" si="770"/>
        <v>-0.30955793306040064</v>
      </c>
      <c r="AR1121" s="34">
        <f t="shared" si="771"/>
        <v>-0.15686079434549402</v>
      </c>
      <c r="AS1121" s="34">
        <f t="shared" si="772"/>
        <v>-0.29426427165389668</v>
      </c>
      <c r="AT1121" s="34">
        <f t="shared" si="773"/>
        <v>-0.14546661167458944</v>
      </c>
      <c r="AU1121" s="34">
        <f t="shared" si="774"/>
        <v>3.3228182118365236E-2</v>
      </c>
      <c r="AV1121" s="34">
        <f t="shared" si="775"/>
        <v>-0.14305571552733845</v>
      </c>
      <c r="AW1121" s="34">
        <f t="shared" si="776"/>
        <v>0.31052690560839874</v>
      </c>
      <c r="AX1121" s="34">
        <f t="shared" si="777"/>
        <v>-0.16456346692269302</v>
      </c>
      <c r="AY1121" s="34">
        <f t="shared" si="778"/>
        <v>-0.20068340477628582</v>
      </c>
      <c r="AZ1121" s="34">
        <f t="shared" si="779"/>
        <v>-1.8876441441410827</v>
      </c>
      <c r="BA1121" s="34">
        <f t="shared" si="780"/>
        <v>2.2177740298897559</v>
      </c>
      <c r="BB1121" s="34">
        <f t="shared" si="781"/>
        <v>0.78310366204489656</v>
      </c>
      <c r="BC1121" s="34">
        <f t="shared" si="782"/>
        <v>0.66111218809564698</v>
      </c>
      <c r="BD1121" s="34">
        <f t="shared" si="783"/>
        <v>1.2147903979490118</v>
      </c>
      <c r="BE1121" s="34">
        <f t="shared" si="784"/>
        <v>-0.36912364368028161</v>
      </c>
      <c r="BF1121" s="34">
        <f t="shared" si="785"/>
        <v>-0.57858080400135392</v>
      </c>
      <c r="BG1121" s="34">
        <f t="shared" si="786"/>
        <v>-0.21880447820540883</v>
      </c>
      <c r="BH1121" s="34">
        <f t="shared" si="787"/>
        <v>-2.7270836550558029E-2</v>
      </c>
      <c r="BI1121" s="19">
        <f t="shared" si="794"/>
        <v>0.83382763670897908</v>
      </c>
      <c r="BJ1121" s="19">
        <f t="shared" si="795"/>
        <v>-0.15075341750411017</v>
      </c>
      <c r="BK1121" s="19">
        <f t="shared" si="796"/>
        <v>9.4138655057775592E-2</v>
      </c>
      <c r="BL1121" s="19">
        <f t="shared" si="797"/>
        <v>-0.11494928147150647</v>
      </c>
      <c r="BM1121" s="19">
        <f t="shared" si="798"/>
        <v>0.72591385157034427</v>
      </c>
      <c r="BN1121" s="19">
        <f t="shared" si="799"/>
        <v>-0.19887043682534786</v>
      </c>
      <c r="BO1121" s="19">
        <f t="shared" si="800"/>
        <v>-0.74823791316613109</v>
      </c>
      <c r="BP1121" s="19">
        <f t="shared" si="801"/>
        <v>-0.12449770909555827</v>
      </c>
      <c r="BQ1121" s="19">
        <f t="shared" si="802"/>
        <v>-0.28789872001535444</v>
      </c>
      <c r="BR1121" s="19">
        <f t="shared" si="803"/>
        <v>-0.1679732780833727</v>
      </c>
      <c r="BS1121" s="19">
        <f t="shared" si="804"/>
        <v>-0.10412873086508911</v>
      </c>
      <c r="BT1121" s="19">
        <f>IF(AND('[1]Ponderación por derecho'!$B$13&lt;&gt;1,'[1]Ponderación por derecho'!$B$13&lt;&gt;0),"Error ponderación",IFERROR(IF(SUM($BI$1126:$BS$1126)=0,0,SUMPRODUCT($BI$1126:$BS$1126,BI1121:BS1121)),""))</f>
        <v>-0.46393077113149195</v>
      </c>
      <c r="BU1121" s="34">
        <f t="shared" si="805"/>
        <v>-0.46355857960177477</v>
      </c>
      <c r="BV1121" s="16">
        <f t="shared" si="806"/>
        <v>0</v>
      </c>
      <c r="BW1121" s="34">
        <f t="shared" si="788"/>
        <v>-6.3208733156900315E-2</v>
      </c>
      <c r="BX1121" s="34">
        <f t="shared" si="789"/>
        <v>-1.5417097402357605E-2</v>
      </c>
      <c r="BY1121" s="34">
        <f t="shared" si="807"/>
        <v>0.73585719375712888</v>
      </c>
      <c r="BZ1121" s="34">
        <f t="shared" si="808"/>
        <v>-0.219077121065957</v>
      </c>
      <c r="CA1121" s="19">
        <f t="shared" si="790"/>
        <v>-0.16744454297187442</v>
      </c>
      <c r="CB1121" s="16"/>
      <c r="CC1121" s="5">
        <f t="shared" si="791"/>
        <v>99001</v>
      </c>
      <c r="CD1121" s="6">
        <f t="shared" si="792"/>
        <v>5.8131593548577684E-4</v>
      </c>
      <c r="CE1121" s="19">
        <f t="shared" si="809"/>
        <v>1.0874483799964445</v>
      </c>
      <c r="CF1121" s="4">
        <f t="shared" si="793"/>
        <v>6.3215107231012562E-4</v>
      </c>
      <c r="CG1121" s="3">
        <f>IF('Ponderación por derecho'!$D$20="Error ponderación","",CF1121/$CF$1127)</f>
        <v>4.2468961807693161E-4</v>
      </c>
      <c r="CH1121" s="39"/>
    </row>
    <row r="1122" spans="1:86" ht="18.95" customHeight="1">
      <c r="A1122" s="7">
        <v>99524</v>
      </c>
      <c r="B1122" s="7" t="s">
        <v>1</v>
      </c>
      <c r="C1122" s="7" t="s">
        <v>3</v>
      </c>
      <c r="D1122" s="5">
        <v>0</v>
      </c>
      <c r="E1122" s="5">
        <v>1347</v>
      </c>
      <c r="F1122" s="5">
        <v>90.967460000000003</v>
      </c>
      <c r="G1122" s="5">
        <v>66.08981</v>
      </c>
      <c r="H1122" s="5">
        <v>91.393820000000005</v>
      </c>
      <c r="I1122" s="5">
        <v>26.426570000000002</v>
      </c>
      <c r="J1122" s="5">
        <v>45.425629999999998</v>
      </c>
      <c r="K1122" s="85">
        <v>4.9268999999999997E-3</v>
      </c>
      <c r="L1122" s="85">
        <v>1.2538499999999999E-2</v>
      </c>
      <c r="M1122" s="85">
        <v>4.25631E-2</v>
      </c>
      <c r="N1122" s="85">
        <v>6.7940000000000003E-4</v>
      </c>
      <c r="O1122" s="85">
        <v>5.0734999999999999E-3</v>
      </c>
      <c r="P1122" s="85">
        <v>3.7938699999999999E-2</v>
      </c>
      <c r="Q1122" s="85">
        <v>5.1590999999999998E-3</v>
      </c>
      <c r="R1122" s="85">
        <v>4.5177999999999998E-3</v>
      </c>
      <c r="S1122" s="85">
        <v>6.4340999999999999E-3</v>
      </c>
      <c r="T1122" s="5">
        <v>0.90144539999999995</v>
      </c>
      <c r="U1122" s="5">
        <v>0.3245729</v>
      </c>
      <c r="V1122" s="5">
        <v>0.79960580000000003</v>
      </c>
      <c r="W1122" s="5">
        <v>0.63272010000000001</v>
      </c>
      <c r="X1122" s="5">
        <v>0.90210250000000003</v>
      </c>
      <c r="Y1122" s="5">
        <v>0.79237840000000004</v>
      </c>
      <c r="Z1122" s="5">
        <v>0.1111111</v>
      </c>
      <c r="AA1122" s="5">
        <v>3.7120000000000002E-4</v>
      </c>
      <c r="AB1122" s="5">
        <v>2.96956E-3</v>
      </c>
      <c r="AC1122" s="5">
        <v>0.49990000000000001</v>
      </c>
      <c r="AD1122" s="40">
        <v>25983.667409057165</v>
      </c>
      <c r="AE1122" s="19">
        <v>0.77169810000000005</v>
      </c>
      <c r="AF1122" s="5">
        <v>0</v>
      </c>
      <c r="AG1122" s="5">
        <v>0</v>
      </c>
      <c r="AH1122" s="32">
        <v>0</v>
      </c>
      <c r="AI1122" s="32">
        <v>0</v>
      </c>
      <c r="AJ1122" s="32">
        <v>1</v>
      </c>
      <c r="AK1122" s="16"/>
      <c r="AL1122" s="34">
        <f t="shared" si="765"/>
        <v>1.3130975877225375</v>
      </c>
      <c r="AM1122" s="34">
        <f t="shared" si="766"/>
        <v>0.99154321956576963</v>
      </c>
      <c r="AN1122" s="34">
        <f t="shared" si="767"/>
        <v>2.042585992343529</v>
      </c>
      <c r="AO1122" s="34">
        <f t="shared" si="768"/>
        <v>0.60033293812336697</v>
      </c>
      <c r="AP1122" s="34">
        <f t="shared" si="769"/>
        <v>1.554235574506414</v>
      </c>
      <c r="AQ1122" s="34">
        <f t="shared" si="770"/>
        <v>-0.25353066212860548</v>
      </c>
      <c r="AR1122" s="34">
        <f t="shared" si="771"/>
        <v>-0.17029986614121723</v>
      </c>
      <c r="AS1122" s="34">
        <f t="shared" si="772"/>
        <v>-0.29766705580702529</v>
      </c>
      <c r="AT1122" s="34">
        <f t="shared" si="773"/>
        <v>-0.13515932220983631</v>
      </c>
      <c r="AU1122" s="34">
        <f t="shared" si="774"/>
        <v>-0.30103977049885849</v>
      </c>
      <c r="AV1122" s="34">
        <f t="shared" si="775"/>
        <v>0.26976401222241875</v>
      </c>
      <c r="AW1122" s="34">
        <f t="shared" si="776"/>
        <v>-0.26711849007119903</v>
      </c>
      <c r="AX1122" s="34">
        <f t="shared" si="777"/>
        <v>-5.7729610725706634E-2</v>
      </c>
      <c r="AY1122" s="34">
        <f t="shared" si="778"/>
        <v>3.9695807949223803E-2</v>
      </c>
      <c r="AZ1122" s="34">
        <f t="shared" si="779"/>
        <v>-0.70437615649862906</v>
      </c>
      <c r="BA1122" s="34">
        <f t="shared" si="780"/>
        <v>1.131389142432186</v>
      </c>
      <c r="BB1122" s="34">
        <f t="shared" si="781"/>
        <v>-1.9309649684028811E-2</v>
      </c>
      <c r="BC1122" s="34">
        <f t="shared" si="782"/>
        <v>4.3993251287928747E-3</v>
      </c>
      <c r="BD1122" s="34">
        <f t="shared" si="783"/>
        <v>1.1390540526194892</v>
      </c>
      <c r="BE1122" s="34">
        <f t="shared" si="784"/>
        <v>-1.0612682675659453</v>
      </c>
      <c r="BF1122" s="34">
        <f t="shared" si="785"/>
        <v>9.5466804750251516E-2</v>
      </c>
      <c r="BG1122" s="34">
        <f t="shared" si="786"/>
        <v>-0.2291179715087111</v>
      </c>
      <c r="BH1122" s="34">
        <f t="shared" si="787"/>
        <v>-4.1041812033986338E-2</v>
      </c>
      <c r="BI1122" s="19">
        <f t="shared" si="794"/>
        <v>0.9734814908823699</v>
      </c>
      <c r="BJ1122" s="19">
        <f t="shared" si="795"/>
        <v>0.26731123458017453</v>
      </c>
      <c r="BK1122" s="19">
        <f t="shared" si="796"/>
        <v>0.339943285681435</v>
      </c>
      <c r="BL1122" s="19">
        <f t="shared" si="797"/>
        <v>0.58896913275635054</v>
      </c>
      <c r="BM1122" s="19">
        <f t="shared" si="798"/>
        <v>0.7974166188756816</v>
      </c>
      <c r="BN1122" s="19">
        <f t="shared" si="799"/>
        <v>0.17386444412633698</v>
      </c>
      <c r="BO1122" s="19">
        <f t="shared" si="800"/>
        <v>-0.12372056948215371</v>
      </c>
      <c r="BP1122" s="19">
        <f t="shared" si="801"/>
        <v>0.62768398849841545</v>
      </c>
      <c r="BQ1122" s="19">
        <f t="shared" si="802"/>
        <v>0.48275340014067097</v>
      </c>
      <c r="BR1122" s="19">
        <f t="shared" si="803"/>
        <v>0.37455847472101672</v>
      </c>
      <c r="BS1122" s="19">
        <f t="shared" si="804"/>
        <v>0.43725052787925828</v>
      </c>
      <c r="BT1122" s="19">
        <f>IF(AND('[1]Ponderación por derecho'!$B$13&lt;&gt;1,'[1]Ponderación por derecho'!$B$13&lt;&gt;0),"Error ponderación",IFERROR(IF(SUM($BI$1126:$BS$1126)=0,0,SUMPRODUCT($BI$1126:$BS$1126,BI1122:BS1122)),""))</f>
        <v>4.3761295412859141E-2</v>
      </c>
      <c r="BU1122" s="34">
        <f t="shared" si="805"/>
        <v>4.9381353653821604E-2</v>
      </c>
      <c r="BV1122" s="16">
        <f t="shared" si="806"/>
        <v>0</v>
      </c>
      <c r="BW1122" s="34">
        <f t="shared" si="788"/>
        <v>-0.18045852061588127</v>
      </c>
      <c r="BX1122" s="34">
        <f t="shared" si="789"/>
        <v>-4.8087563702766317E-2</v>
      </c>
      <c r="BY1122" s="34">
        <f t="shared" si="807"/>
        <v>0.4201907413302719</v>
      </c>
      <c r="BZ1122" s="34">
        <f t="shared" si="808"/>
        <v>-6.3881552337208103E-2</v>
      </c>
      <c r="CA1122" s="19">
        <f t="shared" si="790"/>
        <v>-4.948300740028571E-2</v>
      </c>
      <c r="CB1122" s="16"/>
      <c r="CC1122" s="5">
        <f t="shared" si="791"/>
        <v>99524</v>
      </c>
      <c r="CD1122" s="6">
        <f t="shared" si="792"/>
        <v>1.9698932455329343E-4</v>
      </c>
      <c r="CE1122" s="19">
        <f t="shared" si="809"/>
        <v>1.2973080197202698</v>
      </c>
      <c r="CF1122" s="4">
        <f t="shared" si="793"/>
        <v>2.5555583054226661E-4</v>
      </c>
      <c r="CG1122" s="3">
        <f>IF('Ponderación por derecho'!$D$20="Error ponderación","",CF1122/$CF$1127)</f>
        <v>1.7168666292649082E-4</v>
      </c>
      <c r="CH1122" s="39"/>
    </row>
    <row r="1123" spans="1:86" ht="18.95" customHeight="1">
      <c r="A1123" s="7">
        <v>99624</v>
      </c>
      <c r="B1123" s="7" t="s">
        <v>1</v>
      </c>
      <c r="C1123" s="7" t="s">
        <v>2</v>
      </c>
      <c r="D1123" s="5">
        <v>0</v>
      </c>
      <c r="E1123" s="5">
        <v>294</v>
      </c>
      <c r="F1123" s="5">
        <v>90.244669999999999</v>
      </c>
      <c r="G1123" s="5">
        <v>63.356160000000003</v>
      </c>
      <c r="H1123" s="5">
        <v>90.924660000000003</v>
      </c>
      <c r="I1123" s="5">
        <v>20.205480000000001</v>
      </c>
      <c r="J1123" s="5">
        <v>40.342469999999999</v>
      </c>
      <c r="K1123" s="85"/>
      <c r="L1123" s="85">
        <v>0</v>
      </c>
      <c r="M1123" s="85"/>
      <c r="N1123" s="85"/>
      <c r="O1123" s="85">
        <v>0</v>
      </c>
      <c r="P1123" s="85">
        <v>0</v>
      </c>
      <c r="Q1123" s="85">
        <v>1.3994599999999999E-2</v>
      </c>
      <c r="R1123" s="85">
        <v>0</v>
      </c>
      <c r="S1123" s="85">
        <v>0</v>
      </c>
      <c r="T1123" s="5">
        <v>0.96951220000000005</v>
      </c>
      <c r="U1123" s="5">
        <v>0.12804879999999999</v>
      </c>
      <c r="V1123" s="5">
        <v>0.86280489999999999</v>
      </c>
      <c r="W1123" s="5">
        <v>0.56097560000000002</v>
      </c>
      <c r="X1123" s="5">
        <v>0.89329270000000005</v>
      </c>
      <c r="Y1123" s="5">
        <v>0.76524389999999998</v>
      </c>
      <c r="Z1123" s="5">
        <v>0.16239319999999999</v>
      </c>
      <c r="AA1123" s="5">
        <v>0</v>
      </c>
      <c r="AB1123" s="5">
        <v>0</v>
      </c>
      <c r="AC1123" s="5">
        <v>0.48920000000000002</v>
      </c>
      <c r="AD1123" s="40">
        <v>246292.51700680272</v>
      </c>
      <c r="AE1123" s="19">
        <v>0</v>
      </c>
      <c r="AF1123" s="5">
        <v>0</v>
      </c>
      <c r="AG1123" s="5">
        <v>0</v>
      </c>
      <c r="AH1123" s="32">
        <v>0</v>
      </c>
      <c r="AI1123" s="32">
        <v>0</v>
      </c>
      <c r="AJ1123" s="32">
        <v>0</v>
      </c>
      <c r="AK1123" s="16"/>
      <c r="AL1123" s="34">
        <f t="shared" si="765"/>
        <v>1.2689763913905689</v>
      </c>
      <c r="AM1123" s="34">
        <f t="shared" si="766"/>
        <v>0.71694556372073603</v>
      </c>
      <c r="AN1123" s="34">
        <f t="shared" si="767"/>
        <v>1.9861724495240243</v>
      </c>
      <c r="AO1123" s="34">
        <f t="shared" si="768"/>
        <v>4.5066560856999116E-2</v>
      </c>
      <c r="AP1123" s="34">
        <f t="shared" si="769"/>
        <v>1.170305214520059</v>
      </c>
      <c r="AQ1123" s="34" t="str">
        <f t="shared" si="770"/>
        <v/>
      </c>
      <c r="AR1123" s="34">
        <f t="shared" si="771"/>
        <v>-0.60911705809610017</v>
      </c>
      <c r="AS1123" s="34" t="str">
        <f t="shared" si="772"/>
        <v/>
      </c>
      <c r="AT1123" s="34" t="str">
        <f t="shared" si="773"/>
        <v/>
      </c>
      <c r="AU1123" s="34">
        <f t="shared" si="774"/>
        <v>-0.42992876172112682</v>
      </c>
      <c r="AV1123" s="34">
        <f t="shared" si="775"/>
        <v>-0.64879765232385067</v>
      </c>
      <c r="AW1123" s="34">
        <f t="shared" si="776"/>
        <v>-1.9591396574049038E-2</v>
      </c>
      <c r="AX1123" s="34">
        <f t="shared" si="777"/>
        <v>-0.20200785050292994</v>
      </c>
      <c r="AY1123" s="34">
        <f t="shared" si="778"/>
        <v>-0.21011422768154267</v>
      </c>
      <c r="AZ1123" s="34">
        <f t="shared" si="779"/>
        <v>0.47810486319187528</v>
      </c>
      <c r="BA1123" s="34">
        <f t="shared" si="780"/>
        <v>-0.73666310561971171</v>
      </c>
      <c r="BB1123" s="34">
        <f t="shared" si="781"/>
        <v>1.5309030844532969</v>
      </c>
      <c r="BC1123" s="34">
        <f t="shared" si="782"/>
        <v>-0.79678992100050305</v>
      </c>
      <c r="BD1123" s="34">
        <f t="shared" si="783"/>
        <v>1.0334742603725071</v>
      </c>
      <c r="BE1123" s="34">
        <f t="shared" si="784"/>
        <v>-1.4761574992846302</v>
      </c>
      <c r="BF1123" s="34">
        <f t="shared" si="785"/>
        <v>0.60852575043009138</v>
      </c>
      <c r="BG1123" s="34">
        <f t="shared" si="786"/>
        <v>-0.258133953880894</v>
      </c>
      <c r="BH1123" s="34">
        <f t="shared" si="787"/>
        <v>-0.11506432621005545</v>
      </c>
      <c r="BI1123" s="19">
        <f t="shared" si="794"/>
        <v>0.62475467195215628</v>
      </c>
      <c r="BJ1123" s="19">
        <f t="shared" si="795"/>
        <v>0.54624386335931086</v>
      </c>
      <c r="BK1123" s="19">
        <f t="shared" si="796"/>
        <v>0.23609323519503295</v>
      </c>
      <c r="BL1123" s="19">
        <f t="shared" si="797"/>
        <v>1.2689763913905689</v>
      </c>
      <c r="BM1123" s="19">
        <f t="shared" si="798"/>
        <v>0.59128357105714635</v>
      </c>
      <c r="BN1123" s="19">
        <f t="shared" si="799"/>
        <v>-0.28532625340597068</v>
      </c>
      <c r="BO1123" s="19">
        <f t="shared" si="800"/>
        <v>0.16786000915827512</v>
      </c>
      <c r="BP1123" s="19">
        <f t="shared" si="801"/>
        <v>0.53348427044381952</v>
      </c>
      <c r="BQ1123" s="19">
        <f t="shared" si="802"/>
        <v>0.55579597137970593</v>
      </c>
      <c r="BR1123" s="19">
        <f t="shared" si="803"/>
        <v>0.26690940327604412</v>
      </c>
      <c r="BS1123" s="19">
        <f t="shared" si="804"/>
        <v>0.31459927916632363</v>
      </c>
      <c r="BT1123" s="19">
        <f>IF(AND('[1]Ponderación por derecho'!$B$13&lt;&gt;1,'[1]Ponderación por derecho'!$B$13&lt;&gt;0),"Error ponderación",IFERROR(IF(SUM($BI$1126:$BS$1126)=0,0,SUMPRODUCT($BI$1126:$BS$1126,BI1123:BS1123)),""))</f>
        <v>0.10758090122920853</v>
      </c>
      <c r="BU1123" s="34">
        <f t="shared" si="805"/>
        <v>0.11386064435980904</v>
      </c>
      <c r="BV1123" s="16">
        <f t="shared" si="806"/>
        <v>0</v>
      </c>
      <c r="BW1123" s="34">
        <f t="shared" si="788"/>
        <v>-0.33534404232095477</v>
      </c>
      <c r="BX1123" s="34">
        <f t="shared" si="789"/>
        <v>-3.5683790111529383E-2</v>
      </c>
      <c r="BY1123" s="34">
        <f t="shared" si="807"/>
        <v>-2.7676504258153067</v>
      </c>
      <c r="BZ1123" s="34">
        <f t="shared" si="808"/>
        <v>1.0462260860825969</v>
      </c>
      <c r="CA1123" s="19">
        <f t="shared" si="790"/>
        <v>0.79429109485275484</v>
      </c>
      <c r="CB1123" s="16"/>
      <c r="CC1123" s="5">
        <f t="shared" si="791"/>
        <v>99624</v>
      </c>
      <c r="CD1123" s="6">
        <f t="shared" si="792"/>
        <v>4.2995442775551796E-5</v>
      </c>
      <c r="CE1123" s="19">
        <f t="shared" si="809"/>
        <v>1.8905917469453535</v>
      </c>
      <c r="CF1123" s="4">
        <f t="shared" si="793"/>
        <v>8.1286829267719442E-5</v>
      </c>
      <c r="CG1123" s="3">
        <f>IF('Ponderación por derecho'!$D$20="Error ponderación","",CF1123/$CF$1127)</f>
        <v>5.4609845634267321E-5</v>
      </c>
      <c r="CH1123" s="39"/>
    </row>
    <row r="1124" spans="1:86" ht="18.95" customHeight="1">
      <c r="A1124" s="7">
        <v>99773</v>
      </c>
      <c r="B1124" s="7" t="s">
        <v>1</v>
      </c>
      <c r="C1124" s="7" t="s">
        <v>0</v>
      </c>
      <c r="D1124" s="5">
        <v>0</v>
      </c>
      <c r="E1124" s="5">
        <v>1033</v>
      </c>
      <c r="F1124" s="5">
        <v>90.487700000000004</v>
      </c>
      <c r="G1124" s="5">
        <v>69.830879999999993</v>
      </c>
      <c r="H1124" s="5">
        <v>83.017910000000001</v>
      </c>
      <c r="I1124" s="5">
        <v>39.369840000000003</v>
      </c>
      <c r="J1124" s="5">
        <v>57.809539999999998</v>
      </c>
      <c r="K1124" s="85">
        <v>1.0767199999999999E-2</v>
      </c>
      <c r="L1124" s="85">
        <v>1.7730200000000002E-2</v>
      </c>
      <c r="M1124" s="85">
        <v>6.3478800000000002E-2</v>
      </c>
      <c r="N1124" s="85">
        <v>8.1953000000000008E-3</v>
      </c>
      <c r="O1124" s="85">
        <v>2.71968E-2</v>
      </c>
      <c r="P1124" s="85">
        <v>0.16936039999999999</v>
      </c>
      <c r="Q1124" s="85">
        <v>2.1720699999999999E-2</v>
      </c>
      <c r="R1124" s="85">
        <v>2.3113999999999999E-3</v>
      </c>
      <c r="S1124" s="85">
        <v>2.8021999999999999E-3</v>
      </c>
      <c r="T1124" s="5">
        <v>0.98615909999999996</v>
      </c>
      <c r="U1124" s="5">
        <v>0.5288351</v>
      </c>
      <c r="V1124" s="5">
        <v>0.82410609999999995</v>
      </c>
      <c r="W1124" s="5">
        <v>0.78027679999999999</v>
      </c>
      <c r="X1124" s="5">
        <v>0.92214529999999995</v>
      </c>
      <c r="Y1124" s="5">
        <v>0.93194929999999998</v>
      </c>
      <c r="Z1124" s="5">
        <v>3.7878799999999997E-2</v>
      </c>
      <c r="AA1124" s="5">
        <v>1.0648599999999999E-2</v>
      </c>
      <c r="AB1124" s="5">
        <v>4.1626330000000003E-2</v>
      </c>
      <c r="AC1124" s="5">
        <v>0.58460000000000001</v>
      </c>
      <c r="AD1124" s="40">
        <v>11035818.005808325</v>
      </c>
      <c r="AE1124" s="19">
        <v>0.84811320000000001</v>
      </c>
      <c r="AF1124" s="5">
        <v>1</v>
      </c>
      <c r="AG1124" s="5">
        <v>1</v>
      </c>
      <c r="AH1124" s="32">
        <v>0</v>
      </c>
      <c r="AI1124" s="32">
        <v>0</v>
      </c>
      <c r="AJ1124" s="32">
        <v>1</v>
      </c>
      <c r="AK1124" s="16"/>
      <c r="AL1124" s="34">
        <f t="shared" si="765"/>
        <v>1.28381164692061</v>
      </c>
      <c r="AM1124" s="34">
        <f t="shared" si="766"/>
        <v>1.3673371406427837</v>
      </c>
      <c r="AN1124" s="34">
        <f t="shared" si="767"/>
        <v>1.0354354308350531</v>
      </c>
      <c r="AO1124" s="34">
        <f t="shared" si="768"/>
        <v>1.7555907213865027</v>
      </c>
      <c r="AP1124" s="34">
        <f t="shared" si="769"/>
        <v>2.4895905553330309</v>
      </c>
      <c r="AQ1124" s="34">
        <f t="shared" si="770"/>
        <v>-8.8320084312305952E-2</v>
      </c>
      <c r="AR1124" s="34">
        <f t="shared" si="771"/>
        <v>1.1397084488616224E-2</v>
      </c>
      <c r="AS1124" s="34">
        <f t="shared" si="772"/>
        <v>2.7763271177846119E-2</v>
      </c>
      <c r="AT1124" s="34">
        <f t="shared" si="773"/>
        <v>3.7299620105697526E-2</v>
      </c>
      <c r="AU1124" s="34">
        <f t="shared" si="774"/>
        <v>0.26098837959626509</v>
      </c>
      <c r="AV1124" s="34">
        <f t="shared" si="775"/>
        <v>3.451711087623011</v>
      </c>
      <c r="AW1124" s="34">
        <f t="shared" si="776"/>
        <v>0.19685578548337054</v>
      </c>
      <c r="AX1124" s="34">
        <f t="shared" si="777"/>
        <v>-0.12819211642415843</v>
      </c>
      <c r="AY1124" s="34">
        <f t="shared" si="778"/>
        <v>-0.10131615462633156</v>
      </c>
      <c r="AZ1124" s="34">
        <f t="shared" si="779"/>
        <v>0.7673008190276972</v>
      </c>
      <c r="BA1124" s="34">
        <f t="shared" si="780"/>
        <v>3.0729956013958772</v>
      </c>
      <c r="BB1124" s="34">
        <f t="shared" si="781"/>
        <v>0.58165898832164886</v>
      </c>
      <c r="BC1124" s="34">
        <f t="shared" si="782"/>
        <v>1.6522028673421567</v>
      </c>
      <c r="BD1124" s="34">
        <f t="shared" si="783"/>
        <v>1.3792541320818843</v>
      </c>
      <c r="BE1124" s="34">
        <f t="shared" si="784"/>
        <v>1.0727848187737796</v>
      </c>
      <c r="BF1124" s="34">
        <f t="shared" si="785"/>
        <v>-0.63719598846043513</v>
      </c>
      <c r="BG1124" s="34">
        <f t="shared" si="786"/>
        <v>0.57424640680991057</v>
      </c>
      <c r="BH1124" s="34">
        <f t="shared" si="787"/>
        <v>0.92255929564730088</v>
      </c>
      <c r="BI1124" s="19">
        <f t="shared" si="794"/>
        <v>1.3400369826395415</v>
      </c>
      <c r="BJ1124" s="19">
        <f t="shared" si="795"/>
        <v>0.65346440448434961</v>
      </c>
      <c r="BK1124" s="19">
        <f t="shared" si="796"/>
        <v>0.98792592848020433</v>
      </c>
      <c r="BL1124" s="19">
        <f t="shared" si="797"/>
        <v>0.66055563351315372</v>
      </c>
      <c r="BM1124" s="19">
        <f t="shared" si="798"/>
        <v>1.37661102233706</v>
      </c>
      <c r="BN1124" s="19">
        <f t="shared" si="799"/>
        <v>1.9361025177724669</v>
      </c>
      <c r="BO1124" s="19">
        <f t="shared" si="800"/>
        <v>0.90658244196585691</v>
      </c>
      <c r="BP1124" s="19">
        <f t="shared" si="801"/>
        <v>0.5778097652482258</v>
      </c>
      <c r="BQ1124" s="19">
        <f t="shared" si="802"/>
        <v>0.1817665012779478</v>
      </c>
      <c r="BR1124" s="19">
        <f t="shared" si="803"/>
        <v>0.58558063303472974</v>
      </c>
      <c r="BS1124" s="19">
        <f t="shared" si="804"/>
        <v>0.70168492931385984</v>
      </c>
      <c r="BT1124" s="19">
        <f>IF(AND('[1]Ponderación por derecho'!$B$13&lt;&gt;1,'[1]Ponderación por derecho'!$B$13&lt;&gt;0),"Error ponderación",IFERROR(IF(SUM($BI$1126:$BS$1126)=0,0,SUMPRODUCT($BI$1126:$BS$1126,BI1124:BS1124)),""))</f>
        <v>1.1648148572115384</v>
      </c>
      <c r="BU1124" s="34">
        <f t="shared" si="805"/>
        <v>1.1820229233339916</v>
      </c>
      <c r="BV1124" s="16">
        <f t="shared" si="806"/>
        <v>1</v>
      </c>
      <c r="BW1124" s="34">
        <f t="shared" si="788"/>
        <v>1.0455978988625994</v>
      </c>
      <c r="BX1124" s="34">
        <f t="shared" si="789"/>
        <v>0.57178536768368071</v>
      </c>
      <c r="BY1124" s="34">
        <f t="shared" si="807"/>
        <v>0.73585719375712888</v>
      </c>
      <c r="BZ1124" s="34">
        <f t="shared" si="808"/>
        <v>-0.78441348676780287</v>
      </c>
      <c r="CA1124" s="19">
        <f t="shared" si="790"/>
        <v>-0.59714718434824177</v>
      </c>
      <c r="CB1124" s="16"/>
      <c r="CC1124" s="5">
        <f t="shared" si="791"/>
        <v>99773</v>
      </c>
      <c r="CD1124" s="6">
        <f t="shared" si="792"/>
        <v>1.5106902172498302E-4</v>
      </c>
      <c r="CE1124" s="19">
        <f t="shared" si="809"/>
        <v>2.0973801549134721</v>
      </c>
      <c r="CF1124" s="4">
        <f t="shared" si="793"/>
        <v>3.1684916818817158E-4</v>
      </c>
      <c r="CG1124" s="3">
        <f>IF('Ponderación por derecho'!$D$20="Error ponderación","",CF1124/$CF$1127)</f>
        <v>2.1286454792219874E-4</v>
      </c>
      <c r="CH1124" s="39"/>
    </row>
    <row r="1125" spans="1:86" ht="18.95" customHeight="1">
      <c r="D1125" s="15"/>
      <c r="E1125" s="15"/>
      <c r="F1125" s="15"/>
      <c r="G1125" s="15"/>
      <c r="H1125" s="15"/>
      <c r="I1125" s="15"/>
      <c r="J1125" s="15"/>
      <c r="K1125" s="15"/>
      <c r="L1125" s="15"/>
      <c r="M1125" s="15"/>
      <c r="N1125" s="15"/>
      <c r="O1125" s="15"/>
      <c r="P1125" s="15"/>
      <c r="Q1125" s="15"/>
      <c r="R1125" s="15"/>
      <c r="S1125" s="15"/>
      <c r="T1125" s="15"/>
      <c r="U1125" s="15"/>
      <c r="V1125" s="15"/>
      <c r="W1125" s="15"/>
      <c r="X1125" s="15"/>
      <c r="Y1125" s="15"/>
      <c r="Z1125" s="15"/>
      <c r="AA1125" s="15"/>
      <c r="AB1125" s="15"/>
      <c r="AC1125" s="15"/>
      <c r="AD1125" s="15"/>
      <c r="AE1125" s="15"/>
      <c r="AF1125" s="15"/>
      <c r="AG1125" s="15"/>
      <c r="AH1125" s="15"/>
      <c r="AI1125" s="15"/>
      <c r="AJ1125" s="15"/>
      <c r="AK1125" s="16"/>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27"/>
      <c r="BJ1125" s="27"/>
      <c r="BK1125" s="27"/>
      <c r="BL1125" s="27"/>
      <c r="BM1125" s="27"/>
      <c r="BN1125" s="27"/>
      <c r="BO1125" s="27"/>
      <c r="BP1125" s="27"/>
      <c r="BQ1125" s="27"/>
      <c r="BR1125" s="27"/>
      <c r="BS1125" s="27"/>
      <c r="BT1125" s="27"/>
      <c r="BU1125" s="27"/>
      <c r="BV1125" s="16"/>
      <c r="BZ1125" s="27"/>
      <c r="CA1125" s="27"/>
      <c r="CB1125" s="16"/>
      <c r="CC1125" s="15"/>
      <c r="CD1125" s="28"/>
      <c r="CE1125" s="27"/>
      <c r="CF1125" s="29"/>
      <c r="CG1125" s="30"/>
    </row>
    <row r="1126" spans="1:86" ht="18.95" customHeight="1">
      <c r="AL1126" s="27">
        <f t="shared" ref="AL1126:BD1126" si="810">AVERAGE(F$3:F$1124)</f>
        <v>69.45639764600169</v>
      </c>
      <c r="AM1126" s="27">
        <f t="shared" si="810"/>
        <v>56.218887708894847</v>
      </c>
      <c r="AN1126" s="27">
        <f t="shared" si="810"/>
        <v>74.406770503144699</v>
      </c>
      <c r="AO1126" s="27">
        <f t="shared" si="810"/>
        <v>19.700563544474413</v>
      </c>
      <c r="AP1126" s="27">
        <f t="shared" si="810"/>
        <v>24.847866618149176</v>
      </c>
      <c r="AQ1126" s="27">
        <f t="shared" si="810"/>
        <v>1.3889371686746987E-2</v>
      </c>
      <c r="AR1126" s="27">
        <f t="shared" si="810"/>
        <v>1.7404546524064157E-2</v>
      </c>
      <c r="AS1126" s="27">
        <f t="shared" si="810"/>
        <v>6.1694429574678605E-2</v>
      </c>
      <c r="AT1126" s="27">
        <f t="shared" si="810"/>
        <v>6.5697524291497937E-3</v>
      </c>
      <c r="AU1126" s="27">
        <f t="shared" si="810"/>
        <v>1.6923428074866336E-2</v>
      </c>
      <c r="AV1126" s="27">
        <f t="shared" si="810"/>
        <v>2.6796828609625695E-2</v>
      </c>
      <c r="AW1126" s="27">
        <f t="shared" si="810"/>
        <v>1.4693916515151515E-2</v>
      </c>
      <c r="AX1126" s="27">
        <f t="shared" si="810"/>
        <v>6.325493493761148E-3</v>
      </c>
      <c r="AY1126" s="27">
        <f t="shared" si="810"/>
        <v>5.4116959269162159E-3</v>
      </c>
      <c r="AZ1126" s="27">
        <f t="shared" si="810"/>
        <v>0.9419911932692312</v>
      </c>
      <c r="BA1126" s="27">
        <f t="shared" si="810"/>
        <v>0.20554773183453226</v>
      </c>
      <c r="BB1126" s="27">
        <f t="shared" si="810"/>
        <v>0.80039301613780645</v>
      </c>
      <c r="BC1126" s="27">
        <f t="shared" si="810"/>
        <v>0.632326151400181</v>
      </c>
      <c r="BD1126" s="27">
        <f t="shared" si="810"/>
        <v>0.80705743333333413</v>
      </c>
      <c r="BE1126" s="27">
        <f t="shared" ref="BE1126" si="811">AVERAGE(Y$3:Y$1124)</f>
        <v>0.86178724844606902</v>
      </c>
      <c r="BF1126" s="27">
        <f>AVERAGE(Z$3:Z$1124)</f>
        <v>0.10156884706959711</v>
      </c>
      <c r="BG1126" s="27">
        <f t="shared" ref="BG1126" si="812">AVERAGE(AA$3:AA$1124)</f>
        <v>3.3022946613190723E-3</v>
      </c>
      <c r="BH1126" s="27">
        <f t="shared" ref="BH1126" si="813">AVERAGE(AB$3:AB$1124)</f>
        <v>4.616033707360862E-3</v>
      </c>
      <c r="BI1126" s="21">
        <f t="array" ref="BI1126:BS1126">TRANSPOSE('Ponderación por derecho'!D9:D19)</f>
        <v>0</v>
      </c>
      <c r="BJ1126" s="21">
        <v>0.2</v>
      </c>
      <c r="BK1126" s="21">
        <v>0</v>
      </c>
      <c r="BL1126" s="21">
        <v>0</v>
      </c>
      <c r="BM1126" s="21">
        <v>0</v>
      </c>
      <c r="BN1126" s="21">
        <v>0.3</v>
      </c>
      <c r="BO1126" s="21">
        <v>0.5</v>
      </c>
      <c r="BP1126" s="21">
        <v>0</v>
      </c>
      <c r="BQ1126" s="21">
        <v>0</v>
      </c>
      <c r="BR1126" s="21">
        <v>0</v>
      </c>
      <c r="BS1126" s="21">
        <v>0</v>
      </c>
      <c r="BT1126" s="36">
        <f>AVERAGE(BT3:BT1124)</f>
        <v>-5.114839705233863E-3</v>
      </c>
      <c r="BU1126" s="37"/>
      <c r="BW1126" s="27">
        <f>AVERAGE(AC$3:AC$1124)</f>
        <v>0.51236666666666675</v>
      </c>
      <c r="BX1126" s="27">
        <f>AVERAGE(AD$3:AD$1124)</f>
        <v>880087.92539062223</v>
      </c>
      <c r="BY1126" s="27">
        <f>AVERAGE(AE$3:AE$1124)</f>
        <v>0.66998023523809036</v>
      </c>
      <c r="BZ1126" s="37">
        <f>AVERAGE(BZ3:BZ1124)</f>
        <v>1.2205458906982139E-3</v>
      </c>
      <c r="CA1126" s="21"/>
      <c r="CC1126" s="21"/>
      <c r="CD1126" s="21"/>
      <c r="CE1126" s="22"/>
      <c r="CF1126" s="22"/>
      <c r="CG1126" s="22"/>
    </row>
    <row r="1127" spans="1:86" ht="18.95" customHeight="1">
      <c r="AL1127" s="2">
        <f t="shared" ref="AL1127:BD1127" si="814">_xlfn.STDEV.S(F$3:F$1124)</f>
        <v>16.381922071235792</v>
      </c>
      <c r="AM1127" s="2">
        <f t="shared" si="814"/>
        <v>9.9551104745872436</v>
      </c>
      <c r="AN1127" s="2">
        <f t="shared" si="814"/>
        <v>8.3164427644808629</v>
      </c>
      <c r="AO1127" s="2">
        <f t="shared" si="814"/>
        <v>11.203793809067013</v>
      </c>
      <c r="AP1127" s="2">
        <f t="shared" si="814"/>
        <v>13.239796926142164</v>
      </c>
      <c r="AQ1127" s="2">
        <f t="shared" si="814"/>
        <v>3.5350642054493196E-2</v>
      </c>
      <c r="AR1127" s="2">
        <f t="shared" si="814"/>
        <v>2.8573401931091952E-2</v>
      </c>
      <c r="AS1127" s="2">
        <f t="shared" si="814"/>
        <v>6.4270899991973801E-2</v>
      </c>
      <c r="AT1127" s="2">
        <f t="shared" si="814"/>
        <v>4.358080769304952E-2</v>
      </c>
      <c r="AU1127" s="2">
        <f t="shared" si="814"/>
        <v>3.9363330815824119E-2</v>
      </c>
      <c r="AV1127" s="2">
        <f t="shared" si="814"/>
        <v>4.1302289725687724E-2</v>
      </c>
      <c r="AW1127" s="2">
        <f t="shared" si="814"/>
        <v>3.5695082405602319E-2</v>
      </c>
      <c r="AX1127" s="2">
        <f t="shared" si="814"/>
        <v>3.1313107277825339E-2</v>
      </c>
      <c r="AY1127" s="2">
        <f t="shared" si="814"/>
        <v>2.5755970867039017E-2</v>
      </c>
      <c r="AZ1127" s="2">
        <f t="shared" si="814"/>
        <v>5.7562699837512402E-2</v>
      </c>
      <c r="BA1127" s="2">
        <f t="shared" si="814"/>
        <v>0.10520267846091863</v>
      </c>
      <c r="BB1127" s="2">
        <f t="shared" si="814"/>
        <v>4.0768017581257629E-2</v>
      </c>
      <c r="BC1127" s="2">
        <f t="shared" si="814"/>
        <v>8.9547507466696402E-2</v>
      </c>
      <c r="BD1127" s="2">
        <f t="shared" si="814"/>
        <v>8.3442103952916208E-2</v>
      </c>
      <c r="BE1127" s="2">
        <f t="shared" ref="BE1127" si="815">_xlfn.STDEV.S(Y$3:Y$1124)</f>
        <v>6.5401793841683903E-2</v>
      </c>
      <c r="BF1127" s="2">
        <f t="shared" ref="BF1127" si="816">_xlfn.STDEV.S(Z$3:Z$1124)</f>
        <v>9.9953622155535216E-2</v>
      </c>
      <c r="BG1127" s="2">
        <f t="shared" ref="BG1127" si="817">_xlfn.STDEV.S(AA$3:AA$1124)</f>
        <v>1.2792949597180034E-2</v>
      </c>
      <c r="BH1127" s="2">
        <f t="shared" ref="BH1127" si="818">_xlfn.STDEV.S(AB$3:AB$1124)</f>
        <v>4.0116983772486278E-2</v>
      </c>
      <c r="BI1127" s="23"/>
      <c r="BJ1127" s="23"/>
      <c r="BK1127" s="23"/>
      <c r="BL1127" s="23"/>
      <c r="BM1127" s="23"/>
      <c r="BN1127" s="23"/>
      <c r="BO1127" s="23"/>
      <c r="BP1127" s="23"/>
      <c r="BQ1127" s="23"/>
      <c r="BR1127" s="23"/>
      <c r="BS1127" s="23"/>
      <c r="BT1127" s="24">
        <f>_xlfn.STDEV.S(BT3:BT1124)</f>
        <v>0.49488452119730919</v>
      </c>
      <c r="BW1127" s="2">
        <f>_xlfn.STDEV.S(AC$3:AC$1124)</f>
        <v>6.9083280878728462E-2</v>
      </c>
      <c r="BX1127" s="2">
        <f>_xlfn.STDEV.S(AD$3:AD$1124)</f>
        <v>17761437.515546899</v>
      </c>
      <c r="BY1127" s="2">
        <f>_xlfn.STDEV.S(AE$3:AE$1124)</f>
        <v>0.24207545468489744</v>
      </c>
      <c r="BZ1127" s="1">
        <f>_xlfn.STDEV.S(BZ3:BZ1124)</f>
        <v>0.59204049514558588</v>
      </c>
      <c r="CA1127" s="25"/>
      <c r="CC1127" s="25"/>
      <c r="CD1127" s="24">
        <f>SUM(E3:E1124)</f>
        <v>6837934</v>
      </c>
      <c r="CE1127" s="25"/>
      <c r="CF1127" s="26">
        <f>SUM(CF3:CF1124)</f>
        <v>1.4885013558198468</v>
      </c>
      <c r="CG1127" s="26"/>
    </row>
    <row r="1128" spans="1:86" ht="18.95" customHeight="1">
      <c r="BS1128" s="2" t="s">
        <v>1119</v>
      </c>
      <c r="BT1128" s="2">
        <f>COUNTIF(BT3:BT1124,"&gt;(BT1126+2*BT1127)")</f>
        <v>0</v>
      </c>
    </row>
    <row r="1129" spans="1:86" ht="18.95" customHeight="1">
      <c r="BS1129" s="2" t="s">
        <v>1120</v>
      </c>
      <c r="BT1129" s="2">
        <f>COUNTIF(BT3:BT1124,"(&lt;BT1126-2*BT1127)")</f>
        <v>0</v>
      </c>
    </row>
  </sheetData>
  <sortState ref="CC3:CH1124">
    <sortCondition ref="CH3"/>
  </sortState>
  <mergeCells count="10">
    <mergeCell ref="AZ1:BH1"/>
    <mergeCell ref="BI1:BU1"/>
    <mergeCell ref="BW1:CA1"/>
    <mergeCell ref="AF1:AJ1"/>
    <mergeCell ref="F1:J1"/>
    <mergeCell ref="K1:S1"/>
    <mergeCell ref="AC1:AE1"/>
    <mergeCell ref="AL1:AP1"/>
    <mergeCell ref="AQ1:AY1"/>
    <mergeCell ref="T1:AB1"/>
  </mergeCells>
  <conditionalFormatting sqref="BZ1125:CA1125 BW1126:BY1126 BI1125:BU1125 CC3:CC1125 AL1126:BH1126 CE3:CE1125 F1125:AK1125 BW3:CA1124 AK3:BS1124">
    <cfRule type="containsText" dxfId="19" priority="25" operator="containsText" text="D">
      <formula>NOT(ISERROR(SEARCH("D",F3)))</formula>
    </cfRule>
    <cfRule type="containsText" dxfId="18" priority="26" operator="containsText" text="C">
      <formula>NOT(ISERROR(SEARCH("C",F3)))</formula>
    </cfRule>
    <cfRule type="containsText" dxfId="17" priority="27" operator="containsText" text="B">
      <formula>NOT(ISERROR(SEARCH("B",F3)))</formula>
    </cfRule>
    <cfRule type="containsText" dxfId="16" priority="28" operator="containsText" text="A">
      <formula>NOT(ISERROR(SEARCH("A",F3)))</formula>
    </cfRule>
  </conditionalFormatting>
  <conditionalFormatting sqref="BV3:BV1125">
    <cfRule type="containsText" dxfId="15" priority="13" operator="containsText" text="D">
      <formula>NOT(ISERROR(SEARCH("D",BV3)))</formula>
    </cfRule>
    <cfRule type="containsText" dxfId="14" priority="14" operator="containsText" text="C">
      <formula>NOT(ISERROR(SEARCH("C",BV3)))</formula>
    </cfRule>
    <cfRule type="containsText" dxfId="13" priority="15" operator="containsText" text="B">
      <formula>NOT(ISERROR(SEARCH("B",BV3)))</formula>
    </cfRule>
    <cfRule type="containsText" dxfId="12" priority="16" operator="containsText" text="A">
      <formula>NOT(ISERROR(SEARCH("A",BV3)))</formula>
    </cfRule>
  </conditionalFormatting>
  <conditionalFormatting sqref="CB3:CB1125">
    <cfRule type="containsText" dxfId="11" priority="9" operator="containsText" text="D">
      <formula>NOT(ISERROR(SEARCH("D",CB3)))</formula>
    </cfRule>
    <cfRule type="containsText" dxfId="10" priority="10" operator="containsText" text="C">
      <formula>NOT(ISERROR(SEARCH("C",CB3)))</formula>
    </cfRule>
    <cfRule type="containsText" dxfId="9" priority="11" operator="containsText" text="B">
      <formula>NOT(ISERROR(SEARCH("B",CB3)))</formula>
    </cfRule>
    <cfRule type="containsText" dxfId="8" priority="12" operator="containsText" text="A">
      <formula>NOT(ISERROR(SEARCH("A",CB3)))</formula>
    </cfRule>
  </conditionalFormatting>
  <conditionalFormatting sqref="BT3:BU1124">
    <cfRule type="containsText" dxfId="7" priority="5" operator="containsText" text="D">
      <formula>NOT(ISERROR(SEARCH("D",BT3)))</formula>
    </cfRule>
    <cfRule type="containsText" dxfId="6" priority="6" operator="containsText" text="C">
      <formula>NOT(ISERROR(SEARCH("C",BT3)))</formula>
    </cfRule>
    <cfRule type="containsText" dxfId="5" priority="7" operator="containsText" text="B">
      <formula>NOT(ISERROR(SEARCH("B",BT3)))</formula>
    </cfRule>
    <cfRule type="containsText" dxfId="4" priority="8" operator="containsText" text="A">
      <formula>NOT(ISERROR(SEARCH("A",BT3)))</formula>
    </cfRule>
  </conditionalFormatting>
  <conditionalFormatting sqref="F3:AJ1124">
    <cfRule type="containsText" dxfId="3" priority="1" operator="containsText" text="D">
      <formula>NOT(ISERROR(SEARCH("D",F3)))</formula>
    </cfRule>
    <cfRule type="containsText" dxfId="2" priority="2" operator="containsText" text="C">
      <formula>NOT(ISERROR(SEARCH("C",F3)))</formula>
    </cfRule>
    <cfRule type="containsText" dxfId="1" priority="3" operator="containsText" text="B">
      <formula>NOT(ISERROR(SEARCH("B",F3)))</formula>
    </cfRule>
    <cfRule type="containsText" dxfId="0" priority="4" operator="containsText" text="A">
      <formula>NOT(ISERROR(SEARCH("A",F3)))</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6"/>
  <sheetViews>
    <sheetView workbookViewId="0">
      <selection activeCell="O10" sqref="O10"/>
    </sheetView>
  </sheetViews>
  <sheetFormatPr baseColWidth="10" defaultColWidth="11" defaultRowHeight="15"/>
  <cols>
    <col min="1" max="1" width="4.77734375" style="17" customWidth="1"/>
    <col min="2" max="2" width="2" style="17" customWidth="1"/>
    <col min="3" max="3" width="2.77734375" style="17" customWidth="1"/>
    <col min="4" max="10" width="11" style="17"/>
    <col min="11" max="11" width="19" style="17" customWidth="1"/>
    <col min="12" max="12" width="3.21875" style="17" customWidth="1"/>
    <col min="13" max="16384" width="11" style="17"/>
  </cols>
  <sheetData>
    <row r="1" spans="2:16" ht="15.75" thickBot="1"/>
    <row r="2" spans="2:16">
      <c r="B2" s="75"/>
      <c r="C2" s="41"/>
      <c r="D2" s="41"/>
      <c r="E2" s="41"/>
      <c r="F2" s="41"/>
      <c r="G2" s="41"/>
      <c r="H2" s="41"/>
      <c r="I2" s="41"/>
      <c r="J2" s="41"/>
      <c r="K2" s="41"/>
      <c r="L2" s="42"/>
    </row>
    <row r="3" spans="2:16">
      <c r="B3" s="76"/>
      <c r="C3" s="43"/>
      <c r="D3" s="43"/>
      <c r="E3" s="43"/>
      <c r="F3" s="43"/>
      <c r="G3" s="43"/>
      <c r="H3" s="43"/>
      <c r="I3" s="43"/>
      <c r="J3" s="43"/>
      <c r="K3" s="43"/>
      <c r="L3" s="44"/>
    </row>
    <row r="4" spans="2:16">
      <c r="B4" s="76"/>
      <c r="C4" s="43"/>
      <c r="D4" s="43"/>
      <c r="E4" s="43"/>
      <c r="F4" s="43"/>
      <c r="G4" s="43"/>
      <c r="H4" s="43"/>
      <c r="I4" s="43"/>
      <c r="J4" s="43"/>
      <c r="K4" s="43"/>
      <c r="L4" s="44"/>
    </row>
    <row r="5" spans="2:16">
      <c r="B5" s="76"/>
      <c r="C5" s="43"/>
      <c r="D5" s="43"/>
      <c r="E5" s="43"/>
      <c r="F5" s="43"/>
      <c r="G5" s="43"/>
      <c r="H5" s="43"/>
      <c r="I5" s="43"/>
      <c r="J5" s="43"/>
      <c r="K5" s="43"/>
      <c r="L5" s="44"/>
    </row>
    <row r="6" spans="2:16">
      <c r="B6" s="76"/>
      <c r="C6" s="43"/>
      <c r="D6" s="43"/>
      <c r="E6" s="43"/>
      <c r="F6" s="43"/>
      <c r="G6" s="43"/>
      <c r="H6" s="43"/>
      <c r="I6" s="43"/>
      <c r="J6" s="43"/>
      <c r="K6" s="43"/>
      <c r="L6" s="44"/>
    </row>
    <row r="7" spans="2:16">
      <c r="B7" s="76"/>
      <c r="C7" s="43"/>
      <c r="D7" s="43"/>
      <c r="E7" s="43"/>
      <c r="F7" s="43"/>
      <c r="G7" s="43"/>
      <c r="H7" s="43"/>
      <c r="I7" s="43"/>
      <c r="J7" s="43"/>
      <c r="K7" s="43"/>
      <c r="L7" s="44"/>
    </row>
    <row r="8" spans="2:16" ht="18">
      <c r="B8" s="76"/>
      <c r="C8" s="103" t="s">
        <v>1125</v>
      </c>
      <c r="D8" s="103"/>
      <c r="E8" s="103"/>
      <c r="F8" s="103"/>
      <c r="G8" s="103"/>
      <c r="H8" s="103"/>
      <c r="I8" s="103"/>
      <c r="J8" s="103"/>
      <c r="K8" s="103"/>
      <c r="L8" s="44"/>
    </row>
    <row r="9" spans="2:16" ht="10.5" customHeight="1">
      <c r="B9" s="76"/>
      <c r="C9" s="43"/>
      <c r="D9" s="43"/>
      <c r="E9" s="43"/>
      <c r="F9" s="43"/>
      <c r="G9" s="43"/>
      <c r="H9" s="43"/>
      <c r="I9" s="43"/>
      <c r="J9" s="43"/>
      <c r="K9" s="43"/>
      <c r="L9" s="44"/>
    </row>
    <row r="10" spans="2:16" s="83" customFormat="1" ht="91.5" customHeight="1">
      <c r="B10" s="81"/>
      <c r="C10" s="102" t="s">
        <v>1136</v>
      </c>
      <c r="D10" s="102"/>
      <c r="E10" s="102"/>
      <c r="F10" s="102"/>
      <c r="G10" s="102"/>
      <c r="H10" s="102"/>
      <c r="I10" s="102"/>
      <c r="J10" s="102"/>
      <c r="K10" s="102"/>
      <c r="L10" s="82"/>
    </row>
    <row r="11" spans="2:16">
      <c r="B11" s="76"/>
      <c r="C11" s="43"/>
      <c r="D11" s="43"/>
      <c r="E11" s="43"/>
      <c r="F11" s="43"/>
      <c r="G11" s="43"/>
      <c r="H11" s="43"/>
      <c r="I11" s="43"/>
      <c r="J11" s="43"/>
      <c r="K11" s="43"/>
      <c r="L11" s="44"/>
    </row>
    <row r="12" spans="2:16" ht="15.75">
      <c r="B12" s="76"/>
      <c r="C12" s="104" t="s">
        <v>1126</v>
      </c>
      <c r="D12" s="104"/>
      <c r="E12" s="104"/>
      <c r="F12" s="104"/>
      <c r="G12" s="104"/>
      <c r="H12" s="104"/>
      <c r="I12" s="104"/>
      <c r="J12" s="104"/>
      <c r="K12" s="104"/>
      <c r="L12" s="44"/>
    </row>
    <row r="13" spans="2:16" ht="33" customHeight="1">
      <c r="B13" s="76"/>
      <c r="C13" s="77" t="s">
        <v>1127</v>
      </c>
      <c r="D13" s="102" t="s">
        <v>1133</v>
      </c>
      <c r="E13" s="102"/>
      <c r="F13" s="102"/>
      <c r="G13" s="102"/>
      <c r="H13" s="102"/>
      <c r="I13" s="102"/>
      <c r="J13" s="102"/>
      <c r="K13" s="102"/>
      <c r="L13" s="44"/>
    </row>
    <row r="14" spans="2:16" ht="72.75" customHeight="1">
      <c r="B14" s="76"/>
      <c r="C14" s="78" t="s">
        <v>1128</v>
      </c>
      <c r="D14" s="102" t="s">
        <v>1135</v>
      </c>
      <c r="E14" s="102"/>
      <c r="F14" s="102"/>
      <c r="G14" s="102"/>
      <c r="H14" s="102"/>
      <c r="I14" s="102"/>
      <c r="J14" s="102"/>
      <c r="K14" s="102"/>
      <c r="L14" s="44"/>
      <c r="P14" s="17" t="s">
        <v>1130</v>
      </c>
    </row>
    <row r="15" spans="2:16" ht="33" customHeight="1">
      <c r="B15" s="76"/>
      <c r="C15" s="78" t="s">
        <v>1129</v>
      </c>
      <c r="D15" s="102" t="s">
        <v>1134</v>
      </c>
      <c r="E15" s="102"/>
      <c r="F15" s="102"/>
      <c r="G15" s="102"/>
      <c r="H15" s="102"/>
      <c r="I15" s="102"/>
      <c r="J15" s="102"/>
      <c r="K15" s="102"/>
      <c r="L15" s="44"/>
    </row>
    <row r="16" spans="2:16" ht="15.75" thickBot="1">
      <c r="B16" s="79"/>
      <c r="C16" s="45"/>
      <c r="D16" s="45"/>
      <c r="E16" s="45"/>
      <c r="F16" s="45"/>
      <c r="G16" s="45"/>
      <c r="H16" s="45"/>
      <c r="I16" s="45"/>
      <c r="J16" s="45"/>
      <c r="K16" s="45"/>
      <c r="L16" s="46"/>
    </row>
  </sheetData>
  <mergeCells count="6">
    <mergeCell ref="D15:K15"/>
    <mergeCell ref="C8:K8"/>
    <mergeCell ref="C10:K10"/>
    <mergeCell ref="C12:K12"/>
    <mergeCell ref="D13:K13"/>
    <mergeCell ref="D14:K14"/>
  </mergeCells>
  <pageMargins left="0.7" right="0.7" top="0.75" bottom="0.75" header="0.3" footer="0.3"/>
  <ignoredErrors>
    <ignoredError sqref="C13:C15"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workbookViewId="0">
      <selection activeCell="A14" sqref="A14"/>
    </sheetView>
  </sheetViews>
  <sheetFormatPr baseColWidth="10" defaultColWidth="11" defaultRowHeight="15"/>
  <cols>
    <col min="1" max="1" width="37.109375" style="17" bestFit="1" customWidth="1"/>
    <col min="2" max="2" width="25.77734375" style="17" bestFit="1" customWidth="1"/>
    <col min="3" max="16384" width="11" style="17"/>
  </cols>
  <sheetData>
    <row r="1" spans="1:2" ht="15.75">
      <c r="B1" s="20" t="s">
        <v>1100</v>
      </c>
    </row>
    <row r="2" spans="1:2">
      <c r="A2" s="18" t="s">
        <v>1093</v>
      </c>
      <c r="B2" s="38">
        <v>0.9</v>
      </c>
    </row>
    <row r="3" spans="1:2">
      <c r="A3" s="18" t="s">
        <v>1094</v>
      </c>
      <c r="B3" s="38">
        <v>0.9</v>
      </c>
    </row>
    <row r="4" spans="1:2">
      <c r="A4" s="18" t="s">
        <v>1095</v>
      </c>
      <c r="B4" s="38">
        <v>0.3</v>
      </c>
    </row>
    <row r="5" spans="1:2">
      <c r="A5" s="18" t="s">
        <v>1097</v>
      </c>
      <c r="B5" s="38">
        <v>0.3</v>
      </c>
    </row>
    <row r="6" spans="1:2">
      <c r="A6" s="18" t="s">
        <v>1096</v>
      </c>
      <c r="B6" s="38">
        <v>0.3</v>
      </c>
    </row>
    <row r="7" spans="1:2">
      <c r="A7" s="18" t="s">
        <v>1109</v>
      </c>
      <c r="B7" s="38">
        <v>0.5</v>
      </c>
    </row>
    <row r="8" spans="1:2">
      <c r="A8" s="18" t="s">
        <v>1118</v>
      </c>
      <c r="B8" s="38">
        <v>0.3</v>
      </c>
    </row>
    <row r="12" spans="1:2">
      <c r="A12" s="17" t="s">
        <v>1131</v>
      </c>
    </row>
    <row r="13" spans="1:2">
      <c r="A13" s="17" t="s">
        <v>1132</v>
      </c>
    </row>
    <row r="25" ht="38.450000000000003" customHeight="1"/>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3"/>
  <sheetViews>
    <sheetView workbookViewId="0">
      <selection activeCell="D16" sqref="D16"/>
    </sheetView>
  </sheetViews>
  <sheetFormatPr baseColWidth="10" defaultColWidth="11" defaultRowHeight="15.75"/>
  <cols>
    <col min="1" max="2" width="3" style="47" customWidth="1"/>
    <col min="3" max="3" width="34" style="47" customWidth="1"/>
    <col min="4" max="4" width="42" style="47" customWidth="1"/>
    <col min="5" max="5" width="3.21875" style="47" customWidth="1"/>
    <col min="6" max="16384" width="11" style="47"/>
  </cols>
  <sheetData>
    <row r="1" spans="2:5" ht="16.5" thickBot="1"/>
    <row r="2" spans="2:5">
      <c r="B2" s="86"/>
      <c r="C2" s="50"/>
      <c r="D2" s="50"/>
      <c r="E2" s="51"/>
    </row>
    <row r="3" spans="2:5">
      <c r="B3" s="87"/>
      <c r="C3" s="53"/>
      <c r="D3" s="53"/>
      <c r="E3" s="54"/>
    </row>
    <row r="4" spans="2:5">
      <c r="B4" s="87"/>
      <c r="C4" s="53"/>
      <c r="D4" s="53"/>
      <c r="E4" s="54"/>
    </row>
    <row r="5" spans="2:5">
      <c r="B5" s="87"/>
      <c r="C5" s="53"/>
      <c r="D5" s="53"/>
      <c r="E5" s="54"/>
    </row>
    <row r="6" spans="2:5">
      <c r="B6" s="87"/>
      <c r="C6" s="53"/>
      <c r="D6" s="53"/>
      <c r="E6" s="54"/>
    </row>
    <row r="7" spans="2:5">
      <c r="B7" s="87"/>
      <c r="C7" s="53"/>
      <c r="D7" s="53"/>
      <c r="E7" s="54"/>
    </row>
    <row r="8" spans="2:5" ht="31.5">
      <c r="B8" s="87"/>
      <c r="C8" s="71" t="s">
        <v>1098</v>
      </c>
      <c r="D8" s="72" t="s">
        <v>1122</v>
      </c>
      <c r="E8" s="54"/>
    </row>
    <row r="9" spans="2:5">
      <c r="B9" s="87"/>
      <c r="C9" s="59" t="s">
        <v>1084</v>
      </c>
      <c r="D9" s="66"/>
      <c r="E9" s="54"/>
    </row>
    <row r="10" spans="2:5">
      <c r="B10" s="87"/>
      <c r="C10" s="59" t="s">
        <v>1083</v>
      </c>
      <c r="D10" s="66">
        <v>0.2</v>
      </c>
      <c r="E10" s="54"/>
    </row>
    <row r="11" spans="2:5">
      <c r="B11" s="87"/>
      <c r="C11" s="59" t="s">
        <v>1082</v>
      </c>
      <c r="D11" s="66"/>
      <c r="E11" s="54"/>
    </row>
    <row r="12" spans="2:5">
      <c r="B12" s="87"/>
      <c r="C12" s="59" t="s">
        <v>1081</v>
      </c>
      <c r="D12" s="66"/>
      <c r="E12" s="54"/>
    </row>
    <row r="13" spans="2:5">
      <c r="B13" s="87"/>
      <c r="C13" s="59" t="s">
        <v>1080</v>
      </c>
      <c r="D13" s="66"/>
      <c r="E13" s="54"/>
    </row>
    <row r="14" spans="2:5">
      <c r="B14" s="87"/>
      <c r="C14" s="59" t="s">
        <v>1079</v>
      </c>
      <c r="D14" s="66">
        <v>0.3</v>
      </c>
      <c r="E14" s="54"/>
    </row>
    <row r="15" spans="2:5">
      <c r="B15" s="87"/>
      <c r="C15" s="59" t="s">
        <v>1078</v>
      </c>
      <c r="D15" s="66">
        <v>0.5</v>
      </c>
      <c r="E15" s="54"/>
    </row>
    <row r="16" spans="2:5">
      <c r="B16" s="87"/>
      <c r="C16" s="59" t="s">
        <v>1077</v>
      </c>
      <c r="D16" s="66"/>
      <c r="E16" s="54"/>
    </row>
    <row r="17" spans="2:5">
      <c r="B17" s="87"/>
      <c r="C17" s="59" t="s">
        <v>1076</v>
      </c>
      <c r="D17" s="66"/>
      <c r="E17" s="54"/>
    </row>
    <row r="18" spans="2:5">
      <c r="B18" s="87"/>
      <c r="C18" s="59" t="s">
        <v>1113</v>
      </c>
      <c r="D18" s="66"/>
      <c r="E18" s="54"/>
    </row>
    <row r="19" spans="2:5" ht="16.5" thickBot="1">
      <c r="B19" s="87"/>
      <c r="C19" s="67" t="s">
        <v>1112</v>
      </c>
      <c r="D19" s="68"/>
      <c r="E19" s="54"/>
    </row>
    <row r="20" spans="2:5" ht="16.5" thickTop="1">
      <c r="B20" s="87"/>
      <c r="C20" s="69" t="s">
        <v>1114</v>
      </c>
      <c r="D20" s="70">
        <f>IF(SUM(D9:D19)=1,SUM(D9:D19),IF(AND(D9=0,D10=0,D11=0,D12=0,D13=0,D14=0,D15=0,D16=0,D17=0,D18=0,D19=0),"","Error ponderación"))</f>
        <v>1</v>
      </c>
      <c r="E20" s="54"/>
    </row>
    <row r="21" spans="2:5">
      <c r="B21" s="87"/>
      <c r="C21" s="53"/>
      <c r="D21" s="53"/>
      <c r="E21" s="54"/>
    </row>
    <row r="22" spans="2:5" ht="31.5">
      <c r="B22" s="87"/>
      <c r="C22" s="74" t="s">
        <v>1124</v>
      </c>
      <c r="D22" s="73" t="s">
        <v>1132</v>
      </c>
      <c r="E22" s="54"/>
    </row>
    <row r="23" spans="2:5" ht="16.5" thickBot="1">
      <c r="B23" s="88"/>
      <c r="C23" s="64"/>
      <c r="D23" s="64"/>
      <c r="E23" s="65"/>
    </row>
  </sheetData>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Parametros!$A$12:$A$13</xm:f>
          </x14:formula1>
          <xm:sqref>D22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133"/>
  <sheetViews>
    <sheetView tabSelected="1" topLeftCell="A4" zoomScale="85" zoomScaleNormal="85" workbookViewId="0">
      <selection activeCell="D27" sqref="D26:D27"/>
    </sheetView>
  </sheetViews>
  <sheetFormatPr baseColWidth="10" defaultColWidth="11" defaultRowHeight="15.75"/>
  <cols>
    <col min="1" max="1" width="3.33203125" style="47" customWidth="1"/>
    <col min="2" max="2" width="3.88671875" style="48" customWidth="1"/>
    <col min="3" max="3" width="7.21875" style="47" bestFit="1" customWidth="1"/>
    <col min="4" max="4" width="23.6640625" style="47" bestFit="1" customWidth="1"/>
    <col min="5" max="5" width="25.33203125" style="47" bestFit="1" customWidth="1"/>
    <col min="6" max="6" width="11.44140625" style="47" bestFit="1" customWidth="1"/>
    <col min="7" max="7" width="16.109375" style="47" bestFit="1" customWidth="1"/>
    <col min="8" max="8" width="16.109375" style="47" customWidth="1"/>
    <col min="9" max="9" width="4.109375" style="47" customWidth="1"/>
    <col min="10" max="10" width="23.6640625" style="47" bestFit="1" customWidth="1"/>
    <col min="11" max="11" width="11.44140625" style="47" bestFit="1" customWidth="1"/>
    <col min="12" max="12" width="16.109375" style="47" bestFit="1" customWidth="1"/>
    <col min="13" max="13" width="3.33203125" style="47" customWidth="1"/>
    <col min="14" max="17" width="11" style="47"/>
    <col min="18" max="18" width="3" style="47" customWidth="1"/>
    <col min="19" max="19" width="13.77734375" style="47" bestFit="1" customWidth="1"/>
    <col min="20" max="20" width="19.88671875" style="47" bestFit="1" customWidth="1"/>
    <col min="21" max="21" width="21.21875" style="47" customWidth="1"/>
    <col min="22" max="22" width="14.88671875" style="47" customWidth="1"/>
    <col min="23" max="23" width="17.77734375" style="47" customWidth="1"/>
    <col min="24" max="16384" width="11" style="47"/>
  </cols>
  <sheetData>
    <row r="1" spans="2:13" ht="9" customHeight="1" thickBot="1"/>
    <row r="2" spans="2:13">
      <c r="B2" s="49"/>
      <c r="C2" s="50"/>
      <c r="D2" s="50"/>
      <c r="E2" s="50"/>
      <c r="F2" s="50"/>
      <c r="G2" s="50"/>
      <c r="H2" s="50"/>
      <c r="I2" s="50"/>
      <c r="J2" s="50"/>
      <c r="K2" s="50"/>
      <c r="L2" s="50"/>
      <c r="M2" s="51"/>
    </row>
    <row r="3" spans="2:13" ht="26.25" customHeight="1">
      <c r="B3" s="52"/>
      <c r="C3" s="53"/>
      <c r="D3" s="53"/>
      <c r="E3" s="53"/>
      <c r="F3" s="53"/>
      <c r="G3" s="53"/>
      <c r="H3" s="53"/>
      <c r="I3" s="53"/>
      <c r="J3" s="53"/>
      <c r="K3" s="53"/>
      <c r="L3" s="53"/>
      <c r="M3" s="54"/>
    </row>
    <row r="4" spans="2:13">
      <c r="B4" s="52"/>
      <c r="C4" s="53"/>
      <c r="D4" s="53"/>
      <c r="E4" s="53"/>
      <c r="F4" s="53"/>
      <c r="G4" s="53"/>
      <c r="H4" s="53"/>
      <c r="I4" s="53"/>
      <c r="J4" s="53"/>
      <c r="K4" s="53"/>
      <c r="L4" s="53"/>
      <c r="M4" s="54"/>
    </row>
    <row r="5" spans="2:13">
      <c r="B5" s="52"/>
      <c r="C5" s="53"/>
      <c r="D5" s="53"/>
      <c r="E5" s="53"/>
      <c r="F5" s="53"/>
      <c r="G5" s="53"/>
      <c r="H5" s="53"/>
      <c r="I5" s="53"/>
      <c r="J5" s="53"/>
      <c r="K5" s="53"/>
      <c r="L5" s="53"/>
      <c r="M5" s="54"/>
    </row>
    <row r="6" spans="2:13">
      <c r="B6" s="52"/>
      <c r="C6" s="53"/>
      <c r="D6" s="53"/>
      <c r="E6" s="53"/>
      <c r="F6" s="53"/>
      <c r="G6" s="53"/>
      <c r="H6" s="53"/>
      <c r="I6" s="53"/>
      <c r="J6" s="53"/>
      <c r="K6" s="53"/>
      <c r="L6" s="53"/>
      <c r="M6" s="54"/>
    </row>
    <row r="7" spans="2:13">
      <c r="B7" s="52"/>
      <c r="C7" s="53"/>
      <c r="D7" s="53"/>
      <c r="E7" s="53"/>
      <c r="F7" s="53"/>
      <c r="G7" s="53"/>
      <c r="H7" s="53"/>
      <c r="I7" s="53"/>
      <c r="J7" s="53"/>
      <c r="K7" s="53"/>
      <c r="L7" s="53"/>
      <c r="M7" s="54"/>
    </row>
    <row r="8" spans="2:13">
      <c r="B8" s="52"/>
      <c r="C8" s="53"/>
      <c r="D8" s="53"/>
      <c r="E8" s="53"/>
      <c r="F8" s="53"/>
      <c r="G8" s="53"/>
      <c r="H8" s="53"/>
      <c r="I8" s="53"/>
      <c r="J8" s="53"/>
      <c r="K8" s="53"/>
      <c r="L8" s="53"/>
      <c r="M8" s="54"/>
    </row>
    <row r="9" spans="2:13" ht="16.5" thickBot="1">
      <c r="B9" s="55"/>
      <c r="C9" s="105" t="s">
        <v>1103</v>
      </c>
      <c r="D9" s="105"/>
      <c r="E9" s="105"/>
      <c r="F9" s="105"/>
      <c r="G9" s="105"/>
      <c r="H9" s="105"/>
      <c r="I9" s="53"/>
      <c r="J9" s="105" t="s">
        <v>1104</v>
      </c>
      <c r="K9" s="105"/>
      <c r="L9" s="105"/>
      <c r="M9" s="54"/>
    </row>
    <row r="10" spans="2:13" ht="33.75" thickTop="1">
      <c r="B10" s="56"/>
      <c r="C10" s="57" t="s">
        <v>1099</v>
      </c>
      <c r="D10" s="57" t="s">
        <v>1048</v>
      </c>
      <c r="E10" s="57" t="s">
        <v>1047</v>
      </c>
      <c r="F10" s="57" t="s">
        <v>1101</v>
      </c>
      <c r="G10" s="57" t="s">
        <v>1102</v>
      </c>
      <c r="H10" s="57" t="s">
        <v>1123</v>
      </c>
      <c r="I10" s="53"/>
      <c r="J10" s="57" t="s">
        <v>1048</v>
      </c>
      <c r="K10" s="57" t="s">
        <v>1101</v>
      </c>
      <c r="L10" s="57" t="s">
        <v>1102</v>
      </c>
      <c r="M10" s="54"/>
    </row>
    <row r="11" spans="2:13">
      <c r="B11" s="58">
        <f t="shared" ref="B11:B74" si="0">_xlfn.RANK.EQ(G11,$G10:$G1131)</f>
        <v>4</v>
      </c>
      <c r="C11" s="59">
        <v>5001</v>
      </c>
      <c r="D11" s="59" t="s">
        <v>962</v>
      </c>
      <c r="E11" s="59" t="s">
        <v>1043</v>
      </c>
      <c r="F11" s="60">
        <f>VLOOKUP(C11,Datos!$CC$3:$CG$1124,2,FALSE)</f>
        <v>6.399944778642204E-2</v>
      </c>
      <c r="G11" s="60">
        <f>VLOOKUP(C11,Datos!$CC$3:$CG$1124,5,FALSE)</f>
        <v>1.9818338431296861E-2</v>
      </c>
      <c r="H11" s="60">
        <f>G11/VLOOKUP(D11,$J$11:$L$43,2,FALSE)</f>
        <v>9.4956490122483569E-2</v>
      </c>
      <c r="I11" s="53"/>
      <c r="J11" s="59" t="s">
        <v>962</v>
      </c>
      <c r="K11" s="61">
        <f t="shared" ref="K11:K43" si="1">SUMIF($D$11:$D$1132,J11,F$11:F$1132)</f>
        <v>0.20870967751370501</v>
      </c>
      <c r="L11" s="61">
        <f t="shared" ref="L11:L43" si="2">SUMIF($D$11:$D$1132,J11,G$11:G$1132)</f>
        <v>0.20018172022808892</v>
      </c>
      <c r="M11" s="54"/>
    </row>
    <row r="12" spans="2:13">
      <c r="B12" s="58">
        <f t="shared" si="0"/>
        <v>465</v>
      </c>
      <c r="C12" s="59">
        <v>5002</v>
      </c>
      <c r="D12" s="59" t="s">
        <v>962</v>
      </c>
      <c r="E12" s="59" t="s">
        <v>1067</v>
      </c>
      <c r="F12" s="60">
        <f>VLOOKUP(C12,Datos!$CC$3:$CG$1124,2,FALSE)</f>
        <v>9.0831528938419123E-4</v>
      </c>
      <c r="G12" s="60">
        <f>VLOOKUP(C12,Datos!$CC$3:$CG$1124,5,FALSE)</f>
        <v>3.1582190154788521E-4</v>
      </c>
      <c r="H12" s="60">
        <f t="shared" ref="H12:H75" si="3">G12/VLOOKUP(D12,$J$11:$L$43,2,FALSE)</f>
        <v>1.5132115832393381E-3</v>
      </c>
      <c r="I12" s="53"/>
      <c r="J12" s="59" t="s">
        <v>940</v>
      </c>
      <c r="K12" s="61">
        <f t="shared" si="1"/>
        <v>2.4594124482628817E-2</v>
      </c>
      <c r="L12" s="61">
        <f t="shared" si="2"/>
        <v>1.3161645622671518E-2</v>
      </c>
      <c r="M12" s="54"/>
    </row>
    <row r="13" spans="2:13">
      <c r="B13" s="58">
        <f t="shared" si="0"/>
        <v>636</v>
      </c>
      <c r="C13" s="59">
        <v>5004</v>
      </c>
      <c r="D13" s="59" t="s">
        <v>962</v>
      </c>
      <c r="E13" s="59" t="s">
        <v>1066</v>
      </c>
      <c r="F13" s="60">
        <f>VLOOKUP(C13,Datos!$CC$3:$CG$1124,2,FALSE)</f>
        <v>1.0836606495470708E-4</v>
      </c>
      <c r="G13" s="60">
        <f>VLOOKUP(C13,Datos!$CC$3:$CG$1124,5,FALSE)</f>
        <v>1.3308393246415701E-4</v>
      </c>
      <c r="H13" s="60">
        <f t="shared" si="3"/>
        <v>6.376509898800356E-4</v>
      </c>
      <c r="I13" s="53"/>
      <c r="J13" s="59" t="s">
        <v>938</v>
      </c>
      <c r="K13" s="61">
        <f t="shared" si="1"/>
        <v>5.2606971637924556E-2</v>
      </c>
      <c r="L13" s="61">
        <f t="shared" si="2"/>
        <v>1.0038219125630441E-2</v>
      </c>
      <c r="M13" s="54"/>
    </row>
    <row r="14" spans="2:13">
      <c r="B14" s="58">
        <f t="shared" si="0"/>
        <v>283</v>
      </c>
      <c r="C14" s="59">
        <v>5021</v>
      </c>
      <c r="D14" s="59" t="s">
        <v>962</v>
      </c>
      <c r="E14" s="59" t="s">
        <v>1065</v>
      </c>
      <c r="F14" s="60">
        <f>VLOOKUP(C14,Datos!$CC$3:$CG$1124,2,FALSE)</f>
        <v>5.6347428916394919E-4</v>
      </c>
      <c r="G14" s="60">
        <f>VLOOKUP(C14,Datos!$CC$3:$CG$1124,5,FALSE)</f>
        <v>6.7706567636666181E-4</v>
      </c>
      <c r="H14" s="60">
        <f>G14/VLOOKUP(D14,$J$11:$L$43,2,FALSE)</f>
        <v>3.2440550166735896E-3</v>
      </c>
      <c r="I14" s="53"/>
      <c r="J14" s="59" t="s">
        <v>120</v>
      </c>
      <c r="K14" s="61">
        <f t="shared" si="1"/>
        <v>5.5890127047146104E-2</v>
      </c>
      <c r="L14" s="61">
        <f t="shared" si="2"/>
        <v>6.6745406678377028E-2</v>
      </c>
      <c r="M14" s="54"/>
    </row>
    <row r="15" spans="2:13">
      <c r="B15" s="58">
        <f t="shared" si="0"/>
        <v>578</v>
      </c>
      <c r="C15" s="59">
        <v>5030</v>
      </c>
      <c r="D15" s="59" t="s">
        <v>962</v>
      </c>
      <c r="E15" s="59" t="s">
        <v>1064</v>
      </c>
      <c r="F15" s="60">
        <f>VLOOKUP(C15,Datos!$CC$3:$CG$1124,2,FALSE)</f>
        <v>2.8663628517034529E-4</v>
      </c>
      <c r="G15" s="60">
        <f>VLOOKUP(C15,Datos!$CC$3:$CG$1124,5,FALSE)</f>
        <v>1.8206526839140613E-4</v>
      </c>
      <c r="H15" s="60">
        <f t="shared" si="3"/>
        <v>8.72337452485646E-4</v>
      </c>
      <c r="I15" s="53"/>
      <c r="J15" s="59" t="s">
        <v>783</v>
      </c>
      <c r="K15" s="61">
        <f t="shared" si="1"/>
        <v>4.8352323962179205E-3</v>
      </c>
      <c r="L15" s="61">
        <f t="shared" si="2"/>
        <v>2.6174270847118789E-3</v>
      </c>
      <c r="M15" s="54"/>
    </row>
    <row r="16" spans="2:13">
      <c r="B16" s="58">
        <f t="shared" si="0"/>
        <v>365</v>
      </c>
      <c r="C16" s="59">
        <v>5031</v>
      </c>
      <c r="D16" s="59" t="s">
        <v>962</v>
      </c>
      <c r="E16" s="59" t="s">
        <v>1063</v>
      </c>
      <c r="F16" s="60">
        <f>VLOOKUP(C16,Datos!$CC$3:$CG$1124,2,FALSE)</f>
        <v>7.2068551699972535E-4</v>
      </c>
      <c r="G16" s="60">
        <f>VLOOKUP(C16,Datos!$CC$3:$CG$1124,5,FALSE)</f>
        <v>4.6399726164458193E-4</v>
      </c>
      <c r="H16" s="60">
        <f t="shared" si="3"/>
        <v>2.2231708044017908E-3</v>
      </c>
      <c r="I16" s="53"/>
      <c r="J16" s="59" t="s">
        <v>758</v>
      </c>
      <c r="K16" s="61">
        <f t="shared" si="1"/>
        <v>1.3615223545591401E-2</v>
      </c>
      <c r="L16" s="61">
        <f t="shared" si="2"/>
        <v>1.1090384688915732E-2</v>
      </c>
      <c r="M16" s="54"/>
    </row>
    <row r="17" spans="2:13">
      <c r="B17" s="58">
        <f t="shared" si="0"/>
        <v>333</v>
      </c>
      <c r="C17" s="59">
        <v>5034</v>
      </c>
      <c r="D17" s="59" t="s">
        <v>962</v>
      </c>
      <c r="E17" s="59" t="s">
        <v>1062</v>
      </c>
      <c r="F17" s="60">
        <f>VLOOKUP(C17,Datos!$CC$3:$CG$1124,2,FALSE)</f>
        <v>5.6917776626682856E-4</v>
      </c>
      <c r="G17" s="60">
        <f>VLOOKUP(C17,Datos!$CC$3:$CG$1124,5,FALSE)</f>
        <v>5.2194272250410706E-4</v>
      </c>
      <c r="H17" s="60">
        <f t="shared" si="3"/>
        <v>2.5008074791828161E-3</v>
      </c>
      <c r="I17" s="53"/>
      <c r="J17" s="59" t="s">
        <v>744</v>
      </c>
      <c r="K17" s="61">
        <f t="shared" si="1"/>
        <v>2.6767587987833751E-2</v>
      </c>
      <c r="L17" s="61">
        <f t="shared" si="2"/>
        <v>2.671164440294398E-2</v>
      </c>
      <c r="M17" s="54"/>
    </row>
    <row r="18" spans="2:13">
      <c r="B18" s="58">
        <f t="shared" si="0"/>
        <v>628</v>
      </c>
      <c r="C18" s="59">
        <v>5036</v>
      </c>
      <c r="D18" s="59" t="s">
        <v>962</v>
      </c>
      <c r="E18" s="59" t="s">
        <v>1061</v>
      </c>
      <c r="F18" s="60">
        <f>VLOOKUP(C18,Datos!$CC$3:$CG$1124,2,FALSE)</f>
        <v>1.4712046065375886E-4</v>
      </c>
      <c r="G18" s="60">
        <f>VLOOKUP(C18,Datos!$CC$3:$CG$1124,5,FALSE)</f>
        <v>1.3839203980253682E-4</v>
      </c>
      <c r="H18" s="60">
        <f t="shared" si="3"/>
        <v>6.6308396165984807E-4</v>
      </c>
      <c r="I18" s="53"/>
      <c r="J18" s="59" t="s">
        <v>708</v>
      </c>
      <c r="K18" s="61">
        <f t="shared" si="1"/>
        <v>3.8081677886917319E-2</v>
      </c>
      <c r="L18" s="61">
        <f t="shared" si="2"/>
        <v>6.5215411804928541E-2</v>
      </c>
      <c r="M18" s="54"/>
    </row>
    <row r="19" spans="2:13">
      <c r="B19" s="58">
        <f t="shared" si="0"/>
        <v>467</v>
      </c>
      <c r="C19" s="59">
        <v>5038</v>
      </c>
      <c r="D19" s="59" t="s">
        <v>962</v>
      </c>
      <c r="E19" s="59" t="s">
        <v>1060</v>
      </c>
      <c r="F19" s="60">
        <f>VLOOKUP(C19,Datos!$CC$3:$CG$1124,2,FALSE)</f>
        <v>3.6853236664758683E-4</v>
      </c>
      <c r="G19" s="60">
        <f>VLOOKUP(C19,Datos!$CC$3:$CG$1124,5,FALSE)</f>
        <v>3.0045147515378679E-4</v>
      </c>
      <c r="H19" s="60">
        <f t="shared" si="3"/>
        <v>1.4395665727290365E-3</v>
      </c>
      <c r="I19" s="53"/>
      <c r="J19" s="59" t="s">
        <v>685</v>
      </c>
      <c r="K19" s="61">
        <f t="shared" si="1"/>
        <v>4.733535012183504E-2</v>
      </c>
      <c r="L19" s="61">
        <f t="shared" si="2"/>
        <v>4.9290314920434466E-2</v>
      </c>
      <c r="M19" s="54"/>
    </row>
    <row r="20" spans="2:13">
      <c r="B20" s="58">
        <f t="shared" si="0"/>
        <v>372</v>
      </c>
      <c r="C20" s="59">
        <v>5040</v>
      </c>
      <c r="D20" s="59" t="s">
        <v>962</v>
      </c>
      <c r="E20" s="59" t="s">
        <v>1059</v>
      </c>
      <c r="F20" s="60">
        <f>VLOOKUP(C20,Datos!$CC$3:$CG$1124,2,FALSE)</f>
        <v>9.3215289881417402E-4</v>
      </c>
      <c r="G20" s="60">
        <f>VLOOKUP(C20,Datos!$CC$3:$CG$1124,5,FALSE)</f>
        <v>4.4009612758130772E-4</v>
      </c>
      <c r="H20" s="60">
        <f t="shared" si="3"/>
        <v>2.108652233207579E-3</v>
      </c>
      <c r="I20" s="53"/>
      <c r="J20" s="59" t="s">
        <v>304</v>
      </c>
      <c r="K20" s="61">
        <f t="shared" si="1"/>
        <v>4.2395115249723087E-2</v>
      </c>
      <c r="L20" s="61">
        <f t="shared" si="2"/>
        <v>5.6672417526119283E-2</v>
      </c>
      <c r="M20" s="54"/>
    </row>
    <row r="21" spans="2:13">
      <c r="B21" s="58">
        <f t="shared" si="0"/>
        <v>451</v>
      </c>
      <c r="C21" s="59">
        <v>5042</v>
      </c>
      <c r="D21" s="59" t="s">
        <v>962</v>
      </c>
      <c r="E21" s="59" t="s">
        <v>1058</v>
      </c>
      <c r="F21" s="60">
        <f>VLOOKUP(C21,Datos!$CC$3:$CG$1124,2,FALSE)</f>
        <v>4.2044863258405244E-4</v>
      </c>
      <c r="G21" s="60">
        <f>VLOOKUP(C21,Datos!$CC$3:$CG$1124,5,FALSE)</f>
        <v>3.2979147637485624E-4</v>
      </c>
      <c r="H21" s="60">
        <f t="shared" si="3"/>
        <v>1.5801446310662827E-3</v>
      </c>
      <c r="I21" s="53"/>
      <c r="J21" s="59" t="s">
        <v>549</v>
      </c>
      <c r="K21" s="61">
        <f t="shared" si="1"/>
        <v>2.0805260770285296E-2</v>
      </c>
      <c r="L21" s="61">
        <f t="shared" si="2"/>
        <v>1.2274527678503238E-2</v>
      </c>
      <c r="M21" s="54"/>
    </row>
    <row r="22" spans="2:13">
      <c r="B22" s="58">
        <f t="shared" si="0"/>
        <v>438</v>
      </c>
      <c r="C22" s="59">
        <v>5044</v>
      </c>
      <c r="D22" s="59" t="s">
        <v>962</v>
      </c>
      <c r="E22" s="59" t="s">
        <v>1057</v>
      </c>
      <c r="F22" s="60">
        <f>VLOOKUP(C22,Datos!$CC$3:$CG$1124,2,FALSE)</f>
        <v>4.011445562358455E-4</v>
      </c>
      <c r="G22" s="60">
        <f>VLOOKUP(C22,Datos!$CC$3:$CG$1124,5,FALSE)</f>
        <v>3.3946504910745411E-4</v>
      </c>
      <c r="H22" s="60">
        <f t="shared" si="3"/>
        <v>1.6264940521752422E-3</v>
      </c>
      <c r="I22" s="53"/>
      <c r="J22" s="59" t="s">
        <v>518</v>
      </c>
      <c r="K22" s="61">
        <f t="shared" si="1"/>
        <v>2.9442957478092072E-2</v>
      </c>
      <c r="L22" s="61">
        <f t="shared" si="2"/>
        <v>6.3976163604557545E-2</v>
      </c>
      <c r="M22" s="54"/>
    </row>
    <row r="23" spans="2:13">
      <c r="B23" s="58">
        <f t="shared" si="0"/>
        <v>2</v>
      </c>
      <c r="C23" s="59">
        <v>5045</v>
      </c>
      <c r="D23" s="59" t="s">
        <v>962</v>
      </c>
      <c r="E23" s="59" t="s">
        <v>1056</v>
      </c>
      <c r="F23" s="60">
        <f>VLOOKUP(C23,Datos!$CC$3:$CG$1124,2,FALSE)</f>
        <v>1.0970126356879139E-2</v>
      </c>
      <c r="G23" s="60">
        <f>VLOOKUP(C23,Datos!$CC$3:$CG$1124,5,FALSE)</f>
        <v>2.5367543340562571E-2</v>
      </c>
      <c r="H23" s="60">
        <f t="shared" si="3"/>
        <v>0.12154464346243264</v>
      </c>
      <c r="I23" s="53"/>
      <c r="J23" s="59" t="s">
        <v>481</v>
      </c>
      <c r="K23" s="61">
        <f t="shared" si="1"/>
        <v>2.5001849973983362E-2</v>
      </c>
      <c r="L23" s="61">
        <f t="shared" si="2"/>
        <v>1.3717916943504254E-2</v>
      </c>
      <c r="M23" s="54"/>
    </row>
    <row r="24" spans="2:13">
      <c r="B24" s="58">
        <f t="shared" si="0"/>
        <v>82</v>
      </c>
      <c r="C24" s="59">
        <v>5051</v>
      </c>
      <c r="D24" s="59" t="s">
        <v>962</v>
      </c>
      <c r="E24" s="59" t="s">
        <v>1055</v>
      </c>
      <c r="F24" s="60">
        <f>VLOOKUP(C24,Datos!$CC$3:$CG$1124,2,FALSE)</f>
        <v>2.7176337180206769E-3</v>
      </c>
      <c r="G24" s="60">
        <f>VLOOKUP(C24,Datos!$CC$3:$CG$1124,5,FALSE)</f>
        <v>2.8262927067284416E-3</v>
      </c>
      <c r="H24" s="60">
        <f t="shared" si="3"/>
        <v>1.3541742483612682E-2</v>
      </c>
      <c r="I24" s="53"/>
      <c r="J24" s="59" t="s">
        <v>466</v>
      </c>
      <c r="K24" s="61">
        <f t="shared" si="1"/>
        <v>1.9027823316223876E-2</v>
      </c>
      <c r="L24" s="61">
        <f t="shared" si="2"/>
        <v>2.4263335043476324E-2</v>
      </c>
      <c r="M24" s="54"/>
    </row>
    <row r="25" spans="2:13">
      <c r="B25" s="58">
        <f t="shared" si="0"/>
        <v>70</v>
      </c>
      <c r="C25" s="59">
        <v>5055</v>
      </c>
      <c r="D25" s="59" t="s">
        <v>962</v>
      </c>
      <c r="E25" s="59" t="s">
        <v>121</v>
      </c>
      <c r="F25" s="60">
        <f>VLOOKUP(C25,Datos!$CC$3:$CG$1124,2,FALSE)</f>
        <v>1.6006296638721579E-3</v>
      </c>
      <c r="G25" s="60">
        <f>VLOOKUP(C25,Datos!$CC$3:$CG$1124,5,FALSE)</f>
        <v>3.0667690039869904E-3</v>
      </c>
      <c r="H25" s="60">
        <f t="shared" si="3"/>
        <v>1.4693947307669094E-2</v>
      </c>
      <c r="I25" s="53"/>
      <c r="J25" s="59" t="s">
        <v>437</v>
      </c>
      <c r="K25" s="61">
        <f t="shared" si="1"/>
        <v>4.9562631052010725E-2</v>
      </c>
      <c r="L25" s="61">
        <f t="shared" si="2"/>
        <v>6.0391609829786884E-2</v>
      </c>
      <c r="M25" s="54"/>
    </row>
    <row r="26" spans="2:13">
      <c r="B26" s="58">
        <f t="shared" si="0"/>
        <v>534</v>
      </c>
      <c r="C26" s="59">
        <v>5059</v>
      </c>
      <c r="D26" s="59" t="s">
        <v>962</v>
      </c>
      <c r="E26" s="59" t="s">
        <v>307</v>
      </c>
      <c r="F26" s="60">
        <f>VLOOKUP(C26,Datos!$CC$3:$CG$1124,2,FALSE)</f>
        <v>1.4478057261155196E-4</v>
      </c>
      <c r="G26" s="60">
        <f>VLOOKUP(C26,Datos!$CC$3:$CG$1124,5,FALSE)</f>
        <v>2.1624467952126089E-4</v>
      </c>
      <c r="H26" s="60">
        <f t="shared" si="3"/>
        <v>1.0361027916736688E-3</v>
      </c>
      <c r="I26" s="53"/>
      <c r="J26" s="59" t="s">
        <v>408</v>
      </c>
      <c r="K26" s="61">
        <f t="shared" si="1"/>
        <v>3.1670969623280941E-2</v>
      </c>
      <c r="L26" s="61">
        <f t="shared" si="2"/>
        <v>2.9808055778626601E-2</v>
      </c>
      <c r="M26" s="54"/>
    </row>
    <row r="27" spans="2:13">
      <c r="B27" s="58">
        <f t="shared" si="0"/>
        <v>340</v>
      </c>
      <c r="C27" s="59">
        <v>5079</v>
      </c>
      <c r="D27" s="59" t="s">
        <v>962</v>
      </c>
      <c r="E27" s="59" t="s">
        <v>276</v>
      </c>
      <c r="F27" s="60">
        <f>VLOOKUP(C27,Datos!$CC$3:$CG$1124,2,FALSE)</f>
        <v>8.8608635298322567E-4</v>
      </c>
      <c r="G27" s="60">
        <f>VLOOKUP(C27,Datos!$CC$3:$CG$1124,5,FALSE)</f>
        <v>4.9833413312847788E-4</v>
      </c>
      <c r="H27" s="60">
        <f t="shared" si="3"/>
        <v>2.3876905904171818E-3</v>
      </c>
      <c r="I27" s="53"/>
      <c r="J27" s="59" t="s">
        <v>349</v>
      </c>
      <c r="K27" s="61">
        <f t="shared" si="1"/>
        <v>4.6291467569005505E-2</v>
      </c>
      <c r="L27" s="61">
        <f t="shared" si="2"/>
        <v>6.8898486336391479E-2</v>
      </c>
      <c r="M27" s="54"/>
    </row>
    <row r="28" spans="2:13">
      <c r="B28" s="58">
        <f t="shared" si="0"/>
        <v>837</v>
      </c>
      <c r="C28" s="59">
        <v>5086</v>
      </c>
      <c r="D28" s="59" t="s">
        <v>962</v>
      </c>
      <c r="E28" s="59" t="s">
        <v>1054</v>
      </c>
      <c r="F28" s="60">
        <f>VLOOKUP(C28,Datos!$CC$3:$CG$1124,2,FALSE)</f>
        <v>6.9757912258293215E-5</v>
      </c>
      <c r="G28" s="60">
        <f>VLOOKUP(C28,Datos!$CC$3:$CG$1124,5,FALSE)</f>
        <v>3.5644814298320389E-5</v>
      </c>
      <c r="H28" s="60">
        <f t="shared" si="3"/>
        <v>1.7078659084210295E-4</v>
      </c>
      <c r="I28" s="53"/>
      <c r="J28" s="59" t="s">
        <v>309</v>
      </c>
      <c r="K28" s="61">
        <f t="shared" si="1"/>
        <v>3.0330067532093753E-2</v>
      </c>
      <c r="L28" s="61">
        <f t="shared" si="2"/>
        <v>2.0075626265718047E-2</v>
      </c>
      <c r="M28" s="54"/>
    </row>
    <row r="29" spans="2:13">
      <c r="B29" s="58">
        <f t="shared" si="0"/>
        <v>30</v>
      </c>
      <c r="C29" s="59">
        <v>5088</v>
      </c>
      <c r="D29" s="59" t="s">
        <v>962</v>
      </c>
      <c r="E29" s="59" t="s">
        <v>1053</v>
      </c>
      <c r="F29" s="60">
        <f>VLOOKUP(C29,Datos!$CC$3:$CG$1124,2,FALSE)</f>
        <v>8.3936171364040659E-3</v>
      </c>
      <c r="G29" s="60">
        <f>VLOOKUP(C29,Datos!$CC$3:$CG$1124,5,FALSE)</f>
        <v>6.2198607505158932E-3</v>
      </c>
      <c r="H29" s="60">
        <f t="shared" si="3"/>
        <v>2.9801496627330389E-2</v>
      </c>
      <c r="I29" s="53"/>
      <c r="J29" s="59" t="s">
        <v>297</v>
      </c>
      <c r="K29" s="61">
        <f t="shared" si="1"/>
        <v>6.850022243560701E-3</v>
      </c>
      <c r="L29" s="61">
        <f t="shared" si="2"/>
        <v>3.2185518428187415E-3</v>
      </c>
      <c r="M29" s="54"/>
    </row>
    <row r="30" spans="2:13">
      <c r="B30" s="58">
        <f t="shared" si="0"/>
        <v>303</v>
      </c>
      <c r="C30" s="59">
        <v>5091</v>
      </c>
      <c r="D30" s="59" t="s">
        <v>962</v>
      </c>
      <c r="E30" s="59" t="s">
        <v>1052</v>
      </c>
      <c r="F30" s="60">
        <f>VLOOKUP(C30,Datos!$CC$3:$CG$1124,2,FALSE)</f>
        <v>2.6586977879575907E-4</v>
      </c>
      <c r="G30" s="60">
        <f>VLOOKUP(C30,Datos!$CC$3:$CG$1124,5,FALSE)</f>
        <v>6.0130734691686972E-4</v>
      </c>
      <c r="H30" s="60">
        <f t="shared" si="3"/>
        <v>2.8810707489947832E-3</v>
      </c>
      <c r="I30" s="53"/>
      <c r="J30" s="59" t="s">
        <v>282</v>
      </c>
      <c r="K30" s="61">
        <f t="shared" si="1"/>
        <v>1.2661280439384179E-2</v>
      </c>
      <c r="L30" s="61">
        <f t="shared" si="2"/>
        <v>6.785439197191376E-3</v>
      </c>
      <c r="M30" s="54"/>
    </row>
    <row r="31" spans="2:13">
      <c r="B31" s="58">
        <f t="shared" si="0"/>
        <v>94</v>
      </c>
      <c r="C31" s="59">
        <v>5093</v>
      </c>
      <c r="D31" s="59" t="s">
        <v>962</v>
      </c>
      <c r="E31" s="59" t="s">
        <v>273</v>
      </c>
      <c r="F31" s="60">
        <f>VLOOKUP(C31,Datos!$CC$3:$CG$1124,2,FALSE)</f>
        <v>1.7141142339191925E-3</v>
      </c>
      <c r="G31" s="60">
        <f>VLOOKUP(C31,Datos!$CC$3:$CG$1124,5,FALSE)</f>
        <v>2.4117587794557486E-3</v>
      </c>
      <c r="H31" s="60">
        <f t="shared" si="3"/>
        <v>1.155556756249302E-2</v>
      </c>
      <c r="I31" s="53"/>
      <c r="J31" s="59" t="s">
        <v>199</v>
      </c>
      <c r="K31" s="61">
        <f t="shared" si="1"/>
        <v>3.1292785218459254E-2</v>
      </c>
      <c r="L31" s="61">
        <f t="shared" si="2"/>
        <v>1.2650555427341234E-2</v>
      </c>
      <c r="M31" s="54"/>
    </row>
    <row r="32" spans="2:13">
      <c r="B32" s="58">
        <f t="shared" si="0"/>
        <v>461</v>
      </c>
      <c r="C32" s="59">
        <v>5101</v>
      </c>
      <c r="D32" s="59" t="s">
        <v>962</v>
      </c>
      <c r="E32" s="59" t="s">
        <v>1051</v>
      </c>
      <c r="F32" s="60">
        <f>VLOOKUP(C32,Datos!$CC$3:$CG$1124,2,FALSE)</f>
        <v>4.7616721658910423E-4</v>
      </c>
      <c r="G32" s="60">
        <f>VLOOKUP(C32,Datos!$CC$3:$CG$1124,5,FALSE)</f>
        <v>2.9070350647761539E-4</v>
      </c>
      <c r="H32" s="60">
        <f t="shared" si="3"/>
        <v>1.3928606950126988E-3</v>
      </c>
      <c r="I32" s="53"/>
      <c r="J32" s="59" t="s">
        <v>175</v>
      </c>
      <c r="K32" s="61">
        <f t="shared" si="1"/>
        <v>3.8548046822329665E-2</v>
      </c>
      <c r="L32" s="61">
        <f t="shared" si="2"/>
        <v>4.0152560139812166E-2</v>
      </c>
      <c r="M32" s="54"/>
    </row>
    <row r="33" spans="2:13">
      <c r="B33" s="58">
        <f t="shared" si="0"/>
        <v>449</v>
      </c>
      <c r="C33" s="59">
        <v>5107</v>
      </c>
      <c r="D33" s="59" t="s">
        <v>962</v>
      </c>
      <c r="E33" s="59" t="s">
        <v>891</v>
      </c>
      <c r="F33" s="60">
        <f>VLOOKUP(C33,Datos!$CC$3:$CG$1124,2,FALSE)</f>
        <v>3.6487629158163853E-4</v>
      </c>
      <c r="G33" s="60">
        <f>VLOOKUP(C33,Datos!$CC$3:$CG$1124,5,FALSE)</f>
        <v>3.1962754677188087E-4</v>
      </c>
      <c r="H33" s="60">
        <f t="shared" si="3"/>
        <v>1.5314457411822334E-3</v>
      </c>
      <c r="I33" s="53"/>
      <c r="J33" s="59" t="s">
        <v>127</v>
      </c>
      <c r="K33" s="61">
        <f t="shared" si="1"/>
        <v>2.602686717947263E-2</v>
      </c>
      <c r="L33" s="61">
        <f t="shared" si="2"/>
        <v>1.7957865219485569E-2</v>
      </c>
      <c r="M33" s="54"/>
    </row>
    <row r="34" spans="2:13">
      <c r="B34" s="58">
        <f t="shared" si="0"/>
        <v>313</v>
      </c>
      <c r="C34" s="59">
        <v>5113</v>
      </c>
      <c r="D34" s="59" t="s">
        <v>962</v>
      </c>
      <c r="E34" s="59" t="s">
        <v>1050</v>
      </c>
      <c r="F34" s="60">
        <f>VLOOKUP(C34,Datos!$CC$3:$CG$1124,2,FALSE)</f>
        <v>4.4984347611427665E-4</v>
      </c>
      <c r="G34" s="60">
        <f>VLOOKUP(C34,Datos!$CC$3:$CG$1124,5,FALSE)</f>
        <v>5.6605710903247523E-4</v>
      </c>
      <c r="H34" s="60">
        <f t="shared" si="3"/>
        <v>2.7121747097486886E-3</v>
      </c>
      <c r="I34" s="53"/>
      <c r="J34" s="59" t="s">
        <v>84</v>
      </c>
      <c r="K34" s="61">
        <f t="shared" si="1"/>
        <v>6.9907957578999716E-2</v>
      </c>
      <c r="L34" s="61">
        <f t="shared" si="2"/>
        <v>6.9957247997155511E-2</v>
      </c>
      <c r="M34" s="54"/>
    </row>
    <row r="35" spans="2:13">
      <c r="B35" s="58">
        <f t="shared" si="0"/>
        <v>48</v>
      </c>
      <c r="C35" s="59">
        <v>5120</v>
      </c>
      <c r="D35" s="59" t="s">
        <v>962</v>
      </c>
      <c r="E35" s="59" t="s">
        <v>1049</v>
      </c>
      <c r="F35" s="60">
        <f>VLOOKUP(C35,Datos!$CC$3:$CG$1124,2,FALSE)</f>
        <v>1.2401406623696572E-3</v>
      </c>
      <c r="G35" s="60">
        <f>VLOOKUP(C35,Datos!$CC$3:$CG$1124,5,FALSE)</f>
        <v>4.2963929221527808E-3</v>
      </c>
      <c r="H35" s="60">
        <f t="shared" si="3"/>
        <v>2.0585499308582163E-2</v>
      </c>
      <c r="I35" s="53"/>
      <c r="J35" s="59" t="s">
        <v>77</v>
      </c>
      <c r="K35" s="61">
        <f t="shared" si="1"/>
        <v>1.1850801718764761E-2</v>
      </c>
      <c r="L35" s="61">
        <f t="shared" si="2"/>
        <v>7.5371549787598274E-3</v>
      </c>
      <c r="M35" s="54"/>
    </row>
    <row r="36" spans="2:13">
      <c r="B36" s="58">
        <f t="shared" si="0"/>
        <v>638</v>
      </c>
      <c r="C36" s="59">
        <v>5125</v>
      </c>
      <c r="D36" s="59" t="s">
        <v>962</v>
      </c>
      <c r="E36" s="59" t="s">
        <v>1044</v>
      </c>
      <c r="F36" s="60">
        <f>VLOOKUP(C36,Datos!$CC$3:$CG$1124,2,FALSE)</f>
        <v>1.4843664767750025E-4</v>
      </c>
      <c r="G36" s="60">
        <f>VLOOKUP(C36,Datos!$CC$3:$CG$1124,5,FALSE)</f>
        <v>1.1879796008341742E-4</v>
      </c>
      <c r="H36" s="60">
        <f t="shared" si="3"/>
        <v>5.692019723216548E-4</v>
      </c>
      <c r="I36" s="53"/>
      <c r="J36" s="59" t="s">
        <v>57</v>
      </c>
      <c r="K36" s="61">
        <f t="shared" si="1"/>
        <v>9.0910500159843612E-3</v>
      </c>
      <c r="L36" s="61">
        <f t="shared" si="2"/>
        <v>5.5075773401815995E-3</v>
      </c>
      <c r="M36" s="54"/>
    </row>
    <row r="37" spans="2:13">
      <c r="B37" s="58">
        <f t="shared" si="0"/>
        <v>487</v>
      </c>
      <c r="C37" s="59">
        <v>5129</v>
      </c>
      <c r="D37" s="59" t="s">
        <v>962</v>
      </c>
      <c r="E37" s="59" t="s">
        <v>758</v>
      </c>
      <c r="F37" s="60">
        <f>VLOOKUP(C37,Datos!$CC$3:$CG$1124,2,FALSE)</f>
        <v>6.8851205641938052E-4</v>
      </c>
      <c r="G37" s="60">
        <f>VLOOKUP(C37,Datos!$CC$3:$CG$1124,5,FALSE)</f>
        <v>2.5723922202527038E-4</v>
      </c>
      <c r="H37" s="60">
        <f t="shared" si="3"/>
        <v>1.2325217742161414E-3</v>
      </c>
      <c r="I37" s="53"/>
      <c r="J37" s="59" t="s">
        <v>43</v>
      </c>
      <c r="K37" s="61">
        <f t="shared" si="1"/>
        <v>1.9283163598829707E-2</v>
      </c>
      <c r="L37" s="61">
        <f t="shared" si="2"/>
        <v>3.3620417959067644E-2</v>
      </c>
      <c r="M37" s="54"/>
    </row>
    <row r="38" spans="2:13">
      <c r="B38" s="58">
        <f t="shared" si="0"/>
        <v>492</v>
      </c>
      <c r="C38" s="59">
        <v>5134</v>
      </c>
      <c r="D38" s="59" t="s">
        <v>962</v>
      </c>
      <c r="E38" s="59" t="s">
        <v>1042</v>
      </c>
      <c r="F38" s="60">
        <f>VLOOKUP(C38,Datos!$CC$3:$CG$1124,2,FALSE)</f>
        <v>2.1614715789886244E-4</v>
      </c>
      <c r="G38" s="60">
        <f>VLOOKUP(C38,Datos!$CC$3:$CG$1124,5,FALSE)</f>
        <v>2.5106844899022251E-4</v>
      </c>
      <c r="H38" s="60">
        <f t="shared" si="3"/>
        <v>1.2029554737524616E-3</v>
      </c>
      <c r="I38" s="53"/>
      <c r="J38" s="59" t="s">
        <v>40</v>
      </c>
      <c r="K38" s="61">
        <f t="shared" si="1"/>
        <v>4.562781682303456E-5</v>
      </c>
      <c r="L38" s="61">
        <f t="shared" si="2"/>
        <v>2.6369102639675599E-5</v>
      </c>
      <c r="M38" s="54"/>
    </row>
    <row r="39" spans="2:13">
      <c r="B39" s="58">
        <f t="shared" si="0"/>
        <v>350</v>
      </c>
      <c r="C39" s="59">
        <v>5138</v>
      </c>
      <c r="D39" s="59" t="s">
        <v>962</v>
      </c>
      <c r="E39" s="59" t="s">
        <v>1041</v>
      </c>
      <c r="F39" s="60">
        <f>VLOOKUP(C39,Datos!$CC$3:$CG$1124,2,FALSE)</f>
        <v>5.6054942911119062E-4</v>
      </c>
      <c r="G39" s="60">
        <f>VLOOKUP(C39,Datos!$CC$3:$CG$1124,5,FALSE)</f>
        <v>4.7023810915040583E-4</v>
      </c>
      <c r="H39" s="60">
        <f t="shared" si="3"/>
        <v>2.2530728558072129E-3</v>
      </c>
      <c r="I39" s="53"/>
      <c r="J39" s="59" t="s">
        <v>28</v>
      </c>
      <c r="K39" s="61">
        <f t="shared" si="1"/>
        <v>3.2100339079025914E-4</v>
      </c>
      <c r="L39" s="61">
        <f t="shared" si="2"/>
        <v>2.0387868166238602E-4</v>
      </c>
      <c r="M39" s="54"/>
    </row>
    <row r="40" spans="2:13">
      <c r="B40" s="58">
        <f t="shared" si="0"/>
        <v>667</v>
      </c>
      <c r="C40" s="59">
        <v>5142</v>
      </c>
      <c r="D40" s="59" t="s">
        <v>962</v>
      </c>
      <c r="E40" s="59" t="s">
        <v>1040</v>
      </c>
      <c r="F40" s="60">
        <f>VLOOKUP(C40,Datos!$CC$3:$CG$1124,2,FALSE)</f>
        <v>9.4034250696189815E-5</v>
      </c>
      <c r="G40" s="60">
        <f>VLOOKUP(C40,Datos!$CC$3:$CG$1124,5,FALSE)</f>
        <v>9.7970982965167879E-5</v>
      </c>
      <c r="H40" s="60">
        <f t="shared" si="3"/>
        <v>4.6941274660699227E-4</v>
      </c>
      <c r="I40" s="53"/>
      <c r="J40" s="59" t="s">
        <v>18</v>
      </c>
      <c r="K40" s="61">
        <f t="shared" si="1"/>
        <v>9.9679230598013948E-4</v>
      </c>
      <c r="L40" s="61">
        <f t="shared" si="2"/>
        <v>8.5460766367476159E-4</v>
      </c>
      <c r="M40" s="54"/>
    </row>
    <row r="41" spans="2:13">
      <c r="B41" s="58">
        <f t="shared" si="0"/>
        <v>734</v>
      </c>
      <c r="C41" s="59">
        <v>5145</v>
      </c>
      <c r="D41" s="59" t="s">
        <v>962</v>
      </c>
      <c r="E41" s="59" t="s">
        <v>1039</v>
      </c>
      <c r="F41" s="60">
        <f>VLOOKUP(C41,Datos!$CC$3:$CG$1124,2,FALSE)</f>
        <v>7.3706473329517361E-5</v>
      </c>
      <c r="G41" s="60">
        <f>VLOOKUP(C41,Datos!$CC$3:$CG$1124,5,FALSE)</f>
        <v>6.6122789174343429E-5</v>
      </c>
      <c r="H41" s="60">
        <f t="shared" si="3"/>
        <v>3.1681707318052587E-4</v>
      </c>
      <c r="I41" s="53"/>
      <c r="J41" s="59" t="s">
        <v>13</v>
      </c>
      <c r="K41" s="61">
        <f t="shared" si="1"/>
        <v>4.6430690907516801E-3</v>
      </c>
      <c r="L41" s="61">
        <f t="shared" si="2"/>
        <v>4.8231162233066975E-3</v>
      </c>
      <c r="M41" s="54"/>
    </row>
    <row r="42" spans="2:13">
      <c r="B42" s="58">
        <f t="shared" si="0"/>
        <v>23</v>
      </c>
      <c r="C42" s="59">
        <v>5147</v>
      </c>
      <c r="D42" s="59" t="s">
        <v>962</v>
      </c>
      <c r="E42" s="59" t="s">
        <v>1038</v>
      </c>
      <c r="F42" s="60">
        <f>VLOOKUP(C42,Datos!$CC$3:$CG$1124,2,FALSE)</f>
        <v>5.1283033735043358E-3</v>
      </c>
      <c r="G42" s="60">
        <f>VLOOKUP(C42,Datos!$CC$3:$CG$1124,5,FALSE)</f>
        <v>7.0135233647159578E-3</v>
      </c>
      <c r="H42" s="60">
        <f t="shared" si="3"/>
        <v>3.3604207760109313E-2</v>
      </c>
      <c r="I42" s="53"/>
      <c r="J42" s="59" t="s">
        <v>6</v>
      </c>
      <c r="K42" s="61">
        <f t="shared" si="1"/>
        <v>5.4504767083156987E-4</v>
      </c>
      <c r="L42" s="61">
        <f t="shared" si="2"/>
        <v>7.1049398895697109E-4</v>
      </c>
      <c r="M42" s="54"/>
    </row>
    <row r="43" spans="2:13">
      <c r="B43" s="58">
        <f t="shared" si="0"/>
        <v>314</v>
      </c>
      <c r="C43" s="59">
        <v>5148</v>
      </c>
      <c r="D43" s="59" t="s">
        <v>962</v>
      </c>
      <c r="E43" s="59" t="s">
        <v>1037</v>
      </c>
      <c r="F43" s="60">
        <f>VLOOKUP(C43,Datos!$CC$3:$CG$1124,2,FALSE)</f>
        <v>1.119490185193364E-3</v>
      </c>
      <c r="G43" s="60">
        <f>VLOOKUP(C43,Datos!$CC$3:$CG$1124,5,FALSE)</f>
        <v>5.6032695417339686E-4</v>
      </c>
      <c r="H43" s="60">
        <f t="shared" si="3"/>
        <v>2.6847195628319762E-3</v>
      </c>
      <c r="I43" s="53"/>
      <c r="J43" s="59" t="s">
        <v>1</v>
      </c>
      <c r="K43" s="61">
        <f t="shared" si="1"/>
        <v>9.7236972453960512E-4</v>
      </c>
      <c r="L43" s="61">
        <f t="shared" si="2"/>
        <v>8.6385067455988841E-4</v>
      </c>
      <c r="M43" s="54"/>
    </row>
    <row r="44" spans="2:13">
      <c r="B44" s="58">
        <f t="shared" si="0"/>
        <v>976</v>
      </c>
      <c r="C44" s="59">
        <v>5150</v>
      </c>
      <c r="D44" s="59" t="s">
        <v>962</v>
      </c>
      <c r="E44" s="59" t="s">
        <v>1036</v>
      </c>
      <c r="F44" s="60">
        <f>VLOOKUP(C44,Datos!$CC$3:$CG$1124,2,FALSE)</f>
        <v>5.7912229044620785E-5</v>
      </c>
      <c r="G44" s="60">
        <f>VLOOKUP(C44,Datos!$CC$3:$CG$1124,5,FALSE)</f>
        <v>7.3900617915031805E-6</v>
      </c>
      <c r="H44" s="60">
        <f t="shared" si="3"/>
        <v>3.5408333142663735E-5</v>
      </c>
      <c r="I44" s="53"/>
      <c r="J44" s="53"/>
      <c r="K44" s="53"/>
      <c r="L44" s="62"/>
      <c r="M44" s="54"/>
    </row>
    <row r="45" spans="2:13">
      <c r="B45" s="58">
        <f t="shared" si="0"/>
        <v>20</v>
      </c>
      <c r="C45" s="59">
        <v>5154</v>
      </c>
      <c r="D45" s="59" t="s">
        <v>962</v>
      </c>
      <c r="E45" s="59" t="s">
        <v>1035</v>
      </c>
      <c r="F45" s="60">
        <f>VLOOKUP(C45,Datos!$CC$3:$CG$1124,2,FALSE)</f>
        <v>3.0041237601883845E-3</v>
      </c>
      <c r="G45" s="60">
        <f>VLOOKUP(C45,Datos!$CC$3:$CG$1124,5,FALSE)</f>
        <v>7.1417002645625446E-3</v>
      </c>
      <c r="H45" s="60">
        <f t="shared" si="3"/>
        <v>3.4218347465433563E-2</v>
      </c>
      <c r="I45" s="53"/>
      <c r="J45" s="53"/>
      <c r="K45" s="53"/>
      <c r="L45" s="53"/>
      <c r="M45" s="54"/>
    </row>
    <row r="46" spans="2:13">
      <c r="B46" s="58">
        <f t="shared" si="0"/>
        <v>16</v>
      </c>
      <c r="C46" s="59">
        <v>5172</v>
      </c>
      <c r="D46" s="59" t="s">
        <v>962</v>
      </c>
      <c r="E46" s="59" t="s">
        <v>1034</v>
      </c>
      <c r="F46" s="60">
        <f>VLOOKUP(C46,Datos!$CC$3:$CG$1124,2,FALSE)</f>
        <v>6.3652266898159594E-3</v>
      </c>
      <c r="G46" s="60">
        <f>VLOOKUP(C46,Datos!$CC$3:$CG$1124,5,FALSE)</f>
        <v>8.8423298308796805E-3</v>
      </c>
      <c r="H46" s="60">
        <f t="shared" si="3"/>
        <v>4.2366649866051591E-2</v>
      </c>
      <c r="I46" s="53"/>
      <c r="J46" s="53"/>
      <c r="K46" s="53"/>
      <c r="L46" s="53"/>
      <c r="M46" s="54"/>
    </row>
    <row r="47" spans="2:13">
      <c r="B47" s="58">
        <f t="shared" si="0"/>
        <v>512</v>
      </c>
      <c r="C47" s="59">
        <v>5190</v>
      </c>
      <c r="D47" s="59" t="s">
        <v>962</v>
      </c>
      <c r="E47" s="59" t="s">
        <v>1033</v>
      </c>
      <c r="F47" s="60">
        <f>VLOOKUP(C47,Datos!$CC$3:$CG$1124,2,FALSE)</f>
        <v>2.4510327242117285E-4</v>
      </c>
      <c r="G47" s="60">
        <f>VLOOKUP(C47,Datos!$CC$3:$CG$1124,5,FALSE)</f>
        <v>2.2230186657177611E-4</v>
      </c>
      <c r="H47" s="60">
        <f t="shared" si="3"/>
        <v>1.0651248625362787E-3</v>
      </c>
      <c r="I47" s="53"/>
      <c r="J47" s="53"/>
      <c r="K47" s="53"/>
      <c r="L47" s="53"/>
      <c r="M47" s="54"/>
    </row>
    <row r="48" spans="2:13">
      <c r="B48" s="58">
        <f t="shared" si="0"/>
        <v>111</v>
      </c>
      <c r="C48" s="59">
        <v>5197</v>
      </c>
      <c r="D48" s="59" t="s">
        <v>962</v>
      </c>
      <c r="E48" s="59" t="s">
        <v>1032</v>
      </c>
      <c r="F48" s="60">
        <f>VLOOKUP(C48,Datos!$CC$3:$CG$1124,2,FALSE)</f>
        <v>2.3438366032781247E-3</v>
      </c>
      <c r="G48" s="60">
        <f>VLOOKUP(C48,Datos!$CC$3:$CG$1124,5,FALSE)</f>
        <v>2.0654448526816597E-3</v>
      </c>
      <c r="H48" s="60">
        <f t="shared" si="3"/>
        <v>9.8962581768448736E-3</v>
      </c>
      <c r="I48" s="53"/>
      <c r="J48" s="53"/>
      <c r="K48" s="53"/>
      <c r="L48" s="53"/>
      <c r="M48" s="54"/>
    </row>
    <row r="49" spans="2:13">
      <c r="B49" s="58">
        <f t="shared" si="0"/>
        <v>663</v>
      </c>
      <c r="C49" s="59">
        <v>5206</v>
      </c>
      <c r="D49" s="59" t="s">
        <v>962</v>
      </c>
      <c r="E49" s="59" t="s">
        <v>261</v>
      </c>
      <c r="F49" s="60">
        <f>VLOOKUP(C49,Datos!$CC$3:$CG$1124,2,FALSE)</f>
        <v>2.1804831693315554E-4</v>
      </c>
      <c r="G49" s="60">
        <f>VLOOKUP(C49,Datos!$CC$3:$CG$1124,5,FALSE)</f>
        <v>9.6248246280159465E-5</v>
      </c>
      <c r="H49" s="60">
        <f t="shared" si="3"/>
        <v>4.6115852138116251E-4</v>
      </c>
      <c r="I49" s="53"/>
      <c r="J49" s="53"/>
      <c r="K49" s="53"/>
      <c r="L49" s="53"/>
      <c r="M49" s="54"/>
    </row>
    <row r="50" spans="2:13">
      <c r="B50" s="58">
        <f t="shared" si="0"/>
        <v>448</v>
      </c>
      <c r="C50" s="59">
        <v>5209</v>
      </c>
      <c r="D50" s="59" t="s">
        <v>962</v>
      </c>
      <c r="E50" s="59" t="s">
        <v>458</v>
      </c>
      <c r="F50" s="60">
        <f>VLOOKUP(C50,Datos!$CC$3:$CG$1124,2,FALSE)</f>
        <v>3.5171442134422474E-4</v>
      </c>
      <c r="G50" s="60">
        <f>VLOOKUP(C50,Datos!$CC$3:$CG$1124,5,FALSE)</f>
        <v>2.9703893309406719E-4</v>
      </c>
      <c r="H50" s="60">
        <f t="shared" si="3"/>
        <v>1.4232159075352987E-3</v>
      </c>
      <c r="I50" s="53"/>
      <c r="J50" s="53"/>
      <c r="K50" s="53"/>
      <c r="L50" s="53"/>
      <c r="M50" s="54"/>
    </row>
    <row r="51" spans="2:13">
      <c r="B51" s="58">
        <f t="shared" si="0"/>
        <v>551</v>
      </c>
      <c r="C51" s="59">
        <v>5212</v>
      </c>
      <c r="D51" s="59" t="s">
        <v>962</v>
      </c>
      <c r="E51" s="59" t="s">
        <v>1031</v>
      </c>
      <c r="F51" s="60">
        <f>VLOOKUP(C51,Datos!$CC$3:$CG$1124,2,FALSE)</f>
        <v>8.6897592167458769E-4</v>
      </c>
      <c r="G51" s="60">
        <f>VLOOKUP(C51,Datos!$CC$3:$CG$1124,5,FALSE)</f>
        <v>1.8086021995488227E-4</v>
      </c>
      <c r="H51" s="60">
        <f t="shared" si="3"/>
        <v>8.6656365008760082E-4</v>
      </c>
      <c r="I51" s="53"/>
      <c r="J51" s="53"/>
      <c r="K51" s="53"/>
      <c r="L51" s="53"/>
      <c r="M51" s="54"/>
    </row>
    <row r="52" spans="2:13">
      <c r="B52" s="58">
        <f t="shared" si="0"/>
        <v>73</v>
      </c>
      <c r="C52" s="59">
        <v>5234</v>
      </c>
      <c r="D52" s="59" t="s">
        <v>962</v>
      </c>
      <c r="E52" s="59" t="s">
        <v>1030</v>
      </c>
      <c r="F52" s="60">
        <f>VLOOKUP(C52,Datos!$CC$3:$CG$1124,2,FALSE)</f>
        <v>2.2344468373049521E-3</v>
      </c>
      <c r="G52" s="60">
        <f>VLOOKUP(C52,Datos!$CC$3:$CG$1124,5,FALSE)</f>
        <v>2.8532182494616586E-3</v>
      </c>
      <c r="H52" s="60">
        <f t="shared" si="3"/>
        <v>1.3670752039154011E-2</v>
      </c>
      <c r="I52" s="53"/>
      <c r="J52" s="53"/>
      <c r="K52" s="53"/>
      <c r="L52" s="53"/>
      <c r="M52" s="54"/>
    </row>
    <row r="53" spans="2:13">
      <c r="B53" s="58">
        <f t="shared" si="0"/>
        <v>594</v>
      </c>
      <c r="C53" s="59">
        <v>5237</v>
      </c>
      <c r="D53" s="59" t="s">
        <v>962</v>
      </c>
      <c r="E53" s="59" t="s">
        <v>1029</v>
      </c>
      <c r="F53" s="60">
        <f>VLOOKUP(C53,Datos!$CC$3:$CG$1124,2,FALSE)</f>
        <v>2.841501541255005E-4</v>
      </c>
      <c r="G53" s="60">
        <f>VLOOKUP(C53,Datos!$CC$3:$CG$1124,5,FALSE)</f>
        <v>1.4403516523071804E-4</v>
      </c>
      <c r="H53" s="60">
        <f t="shared" si="3"/>
        <v>6.9012212057708688E-4</v>
      </c>
      <c r="I53" s="53"/>
      <c r="J53" s="53"/>
      <c r="K53" s="53"/>
      <c r="L53" s="53"/>
      <c r="M53" s="54"/>
    </row>
    <row r="54" spans="2:13">
      <c r="B54" s="58">
        <f t="shared" si="0"/>
        <v>781</v>
      </c>
      <c r="C54" s="59">
        <v>5240</v>
      </c>
      <c r="D54" s="59" t="s">
        <v>962</v>
      </c>
      <c r="E54" s="59" t="s">
        <v>1028</v>
      </c>
      <c r="F54" s="60">
        <f>VLOOKUP(C54,Datos!$CC$3:$CG$1124,2,FALSE)</f>
        <v>7.4876417350620811E-5</v>
      </c>
      <c r="G54" s="60">
        <f>VLOOKUP(C54,Datos!$CC$3:$CG$1124,5,FALSE)</f>
        <v>4.6849119878032324E-5</v>
      </c>
      <c r="H54" s="60">
        <f t="shared" si="3"/>
        <v>2.2447028061243571E-4</v>
      </c>
      <c r="I54" s="53"/>
      <c r="J54" s="53"/>
      <c r="K54" s="53"/>
      <c r="L54" s="53"/>
      <c r="M54" s="54"/>
    </row>
    <row r="55" spans="2:13">
      <c r="B55" s="58">
        <f t="shared" si="0"/>
        <v>74</v>
      </c>
      <c r="C55" s="59">
        <v>5250</v>
      </c>
      <c r="D55" s="59" t="s">
        <v>962</v>
      </c>
      <c r="E55" s="59" t="s">
        <v>1027</v>
      </c>
      <c r="F55" s="60">
        <f>VLOOKUP(C55,Datos!$CC$3:$CG$1124,2,FALSE)</f>
        <v>2.1146738181444863E-3</v>
      </c>
      <c r="G55" s="60">
        <f>VLOOKUP(C55,Datos!$CC$3:$CG$1124,5,FALSE)</f>
        <v>2.8186794854825081E-3</v>
      </c>
      <c r="H55" s="60">
        <f t="shared" si="3"/>
        <v>1.3505264916608471E-2</v>
      </c>
      <c r="I55" s="53"/>
      <c r="J55" s="53"/>
      <c r="K55" s="53"/>
      <c r="L55" s="53"/>
      <c r="M55" s="54"/>
    </row>
    <row r="56" spans="2:13">
      <c r="B56" s="58">
        <f t="shared" si="0"/>
        <v>827</v>
      </c>
      <c r="C56" s="59">
        <v>5264</v>
      </c>
      <c r="D56" s="59" t="s">
        <v>962</v>
      </c>
      <c r="E56" s="59" t="s">
        <v>1026</v>
      </c>
      <c r="F56" s="60">
        <f>VLOOKUP(C56,Datos!$CC$3:$CG$1124,2,FALSE)</f>
        <v>4.8260190870517324E-5</v>
      </c>
      <c r="G56" s="60">
        <f>VLOOKUP(C56,Datos!$CC$3:$CG$1124,5,FALSE)</f>
        <v>3.033777106672068E-5</v>
      </c>
      <c r="H56" s="60">
        <f t="shared" si="3"/>
        <v>1.4535871756463491E-4</v>
      </c>
      <c r="I56" s="53"/>
      <c r="J56" s="53"/>
      <c r="K56" s="53"/>
      <c r="L56" s="53"/>
      <c r="M56" s="54"/>
    </row>
    <row r="57" spans="2:13">
      <c r="B57" s="58">
        <f t="shared" si="0"/>
        <v>579</v>
      </c>
      <c r="C57" s="59">
        <v>5266</v>
      </c>
      <c r="D57" s="59" t="s">
        <v>962</v>
      </c>
      <c r="E57" s="59" t="s">
        <v>1025</v>
      </c>
      <c r="F57" s="60">
        <f>VLOOKUP(C57,Datos!$CC$3:$CG$1124,2,FALSE)</f>
        <v>1.1763787132195193E-3</v>
      </c>
      <c r="G57" s="60">
        <f>VLOOKUP(C57,Datos!$CC$3:$CG$1124,5,FALSE)</f>
        <v>1.4999070910619866E-4</v>
      </c>
      <c r="H57" s="60">
        <f t="shared" si="3"/>
        <v>7.1865718395520723E-4</v>
      </c>
      <c r="I57" s="53"/>
      <c r="J57" s="53"/>
      <c r="K57" s="53"/>
      <c r="L57" s="53"/>
      <c r="M57" s="54"/>
    </row>
    <row r="58" spans="2:13">
      <c r="B58" s="58">
        <f t="shared" si="0"/>
        <v>604</v>
      </c>
      <c r="C58" s="59">
        <v>5282</v>
      </c>
      <c r="D58" s="59" t="s">
        <v>962</v>
      </c>
      <c r="E58" s="59" t="s">
        <v>1024</v>
      </c>
      <c r="F58" s="60">
        <f>VLOOKUP(C58,Datos!$CC$3:$CG$1124,2,FALSE)</f>
        <v>1.5969735888062095E-4</v>
      </c>
      <c r="G58" s="60">
        <f>VLOOKUP(C58,Datos!$CC$3:$CG$1124,5,FALSE)</f>
        <v>1.3017659536493402E-4</v>
      </c>
      <c r="H58" s="60">
        <f t="shared" si="3"/>
        <v>6.2372093577877296E-4</v>
      </c>
      <c r="I58" s="53"/>
      <c r="J58" s="53"/>
      <c r="K58" s="53"/>
      <c r="L58" s="53"/>
      <c r="M58" s="54"/>
    </row>
    <row r="59" spans="2:13">
      <c r="B59" s="58">
        <f t="shared" si="0"/>
        <v>141</v>
      </c>
      <c r="C59" s="59">
        <v>5284</v>
      </c>
      <c r="D59" s="59" t="s">
        <v>962</v>
      </c>
      <c r="E59" s="59" t="s">
        <v>1023</v>
      </c>
      <c r="F59" s="60">
        <f>VLOOKUP(C59,Datos!$CC$3:$CG$1124,2,FALSE)</f>
        <v>1.5437411358460026E-3</v>
      </c>
      <c r="G59" s="60">
        <f>VLOOKUP(C59,Datos!$CC$3:$CG$1124,5,FALSE)</f>
        <v>1.6139282338662958E-3</v>
      </c>
      <c r="H59" s="60">
        <f t="shared" si="3"/>
        <v>7.7328864338852546E-3</v>
      </c>
      <c r="I59" s="53"/>
      <c r="J59" s="53"/>
      <c r="K59" s="53"/>
      <c r="L59" s="53"/>
      <c r="M59" s="54"/>
    </row>
    <row r="60" spans="2:13">
      <c r="B60" s="58">
        <f t="shared" si="0"/>
        <v>692</v>
      </c>
      <c r="C60" s="59">
        <v>5306</v>
      </c>
      <c r="D60" s="59" t="s">
        <v>962</v>
      </c>
      <c r="E60" s="59" t="s">
        <v>1022</v>
      </c>
      <c r="F60" s="60">
        <f>VLOOKUP(C60,Datos!$CC$3:$CG$1124,2,FALSE)</f>
        <v>7.8678735419207026E-5</v>
      </c>
      <c r="G60" s="60">
        <f>VLOOKUP(C60,Datos!$CC$3:$CG$1124,5,FALSE)</f>
        <v>7.7086105999851204E-5</v>
      </c>
      <c r="H60" s="60">
        <f t="shared" si="3"/>
        <v>3.6934610276894954E-4</v>
      </c>
      <c r="I60" s="53"/>
      <c r="J60" s="53"/>
      <c r="K60" s="53"/>
      <c r="L60" s="53"/>
      <c r="M60" s="54"/>
    </row>
    <row r="61" spans="2:13">
      <c r="B61" s="58">
        <f t="shared" si="0"/>
        <v>555</v>
      </c>
      <c r="C61" s="59">
        <v>5308</v>
      </c>
      <c r="D61" s="59" t="s">
        <v>962</v>
      </c>
      <c r="E61" s="59" t="s">
        <v>1021</v>
      </c>
      <c r="F61" s="60">
        <f>VLOOKUP(C61,Datos!$CC$3:$CG$1124,2,FALSE)</f>
        <v>4.947400779241215E-4</v>
      </c>
      <c r="G61" s="60">
        <f>VLOOKUP(C61,Datos!$CC$3:$CG$1124,5,FALSE)</f>
        <v>1.6951772164547951E-4</v>
      </c>
      <c r="H61" s="60">
        <f t="shared" si="3"/>
        <v>8.1221783131904871E-4</v>
      </c>
      <c r="I61" s="53"/>
      <c r="J61" s="53"/>
      <c r="K61" s="53"/>
      <c r="L61" s="53"/>
      <c r="M61" s="54"/>
    </row>
    <row r="62" spans="2:13">
      <c r="B62" s="58">
        <f t="shared" si="0"/>
        <v>745</v>
      </c>
      <c r="C62" s="59">
        <v>5310</v>
      </c>
      <c r="D62" s="59" t="s">
        <v>962</v>
      </c>
      <c r="E62" s="59" t="s">
        <v>1020</v>
      </c>
      <c r="F62" s="60">
        <f>VLOOKUP(C62,Datos!$CC$3:$CG$1124,2,FALSE)</f>
        <v>9.1401876648707051E-5</v>
      </c>
      <c r="G62" s="60">
        <f>VLOOKUP(C62,Datos!$CC$3:$CG$1124,5,FALSE)</f>
        <v>5.7234700127584869E-5</v>
      </c>
      <c r="H62" s="60">
        <f t="shared" si="3"/>
        <v>2.7423117513957412E-4</v>
      </c>
      <c r="I62" s="53"/>
      <c r="J62" s="53"/>
      <c r="K62" s="53"/>
      <c r="L62" s="53"/>
      <c r="M62" s="54"/>
    </row>
    <row r="63" spans="2:13">
      <c r="B63" s="58">
        <f t="shared" si="0"/>
        <v>167</v>
      </c>
      <c r="C63" s="59">
        <v>5313</v>
      </c>
      <c r="D63" s="59" t="s">
        <v>962</v>
      </c>
      <c r="E63" s="59" t="s">
        <v>424</v>
      </c>
      <c r="F63" s="60">
        <f>VLOOKUP(C63,Datos!$CC$3:$CG$1124,2,FALSE)</f>
        <v>1.7946941283726928E-3</v>
      </c>
      <c r="G63" s="60">
        <f>VLOOKUP(C63,Datos!$CC$3:$CG$1124,5,FALSE)</f>
        <v>1.3875633370343107E-3</v>
      </c>
      <c r="H63" s="60">
        <f t="shared" si="3"/>
        <v>6.6482941929858321E-3</v>
      </c>
      <c r="I63" s="53"/>
      <c r="J63" s="53"/>
      <c r="K63" s="53"/>
      <c r="L63" s="53"/>
      <c r="M63" s="54"/>
    </row>
    <row r="64" spans="2:13">
      <c r="B64" s="58">
        <f t="shared" si="0"/>
        <v>674</v>
      </c>
      <c r="C64" s="59">
        <v>5315</v>
      </c>
      <c r="D64" s="59" t="s">
        <v>962</v>
      </c>
      <c r="E64" s="59" t="s">
        <v>244</v>
      </c>
      <c r="F64" s="60">
        <f>VLOOKUP(C64,Datos!$CC$3:$CG$1124,2,FALSE)</f>
        <v>9.5350437719931197E-5</v>
      </c>
      <c r="G64" s="60">
        <f>VLOOKUP(C64,Datos!$CC$3:$CG$1124,5,FALSE)</f>
        <v>8.5936412884401824E-5</v>
      </c>
      <c r="H64" s="60">
        <f t="shared" si="3"/>
        <v>4.1175097344855403E-4</v>
      </c>
      <c r="I64" s="53"/>
      <c r="J64" s="53"/>
      <c r="K64" s="53"/>
      <c r="L64" s="53"/>
      <c r="M64" s="54"/>
    </row>
    <row r="65" spans="2:13">
      <c r="B65" s="58">
        <f t="shared" si="0"/>
        <v>585</v>
      </c>
      <c r="C65" s="59">
        <v>5318</v>
      </c>
      <c r="D65" s="59" t="s">
        <v>962</v>
      </c>
      <c r="E65" s="59" t="s">
        <v>1019</v>
      </c>
      <c r="F65" s="60">
        <f>VLOOKUP(C65,Datos!$CC$3:$CG$1124,2,FALSE)</f>
        <v>5.2062508939103541E-4</v>
      </c>
      <c r="G65" s="60">
        <f>VLOOKUP(C65,Datos!$CC$3:$CG$1124,5,FALSE)</f>
        <v>1.4541074153199578E-4</v>
      </c>
      <c r="H65" s="60">
        <f t="shared" si="3"/>
        <v>6.9671298075024495E-4</v>
      </c>
      <c r="I65" s="53"/>
      <c r="J65" s="53"/>
      <c r="K65" s="53"/>
      <c r="L65" s="53"/>
      <c r="M65" s="54"/>
    </row>
    <row r="66" spans="2:13">
      <c r="B66" s="58">
        <f t="shared" si="0"/>
        <v>635</v>
      </c>
      <c r="C66" s="59">
        <v>5321</v>
      </c>
      <c r="D66" s="59" t="s">
        <v>962</v>
      </c>
      <c r="E66" s="59" t="s">
        <v>1018</v>
      </c>
      <c r="F66" s="60">
        <f>VLOOKUP(C66,Datos!$CC$3:$CG$1124,2,FALSE)</f>
        <v>2.3939979531829351E-4</v>
      </c>
      <c r="G66" s="60">
        <f>VLOOKUP(C66,Datos!$CC$3:$CG$1124,5,FALSE)</f>
        <v>1.0549432664049895E-4</v>
      </c>
      <c r="H66" s="60">
        <f t="shared" si="3"/>
        <v>5.0545967919274674E-4</v>
      </c>
      <c r="I66" s="53"/>
      <c r="J66" s="53"/>
      <c r="K66" s="53"/>
      <c r="L66" s="53"/>
      <c r="M66" s="54"/>
    </row>
    <row r="67" spans="2:13">
      <c r="B67" s="58">
        <f t="shared" si="0"/>
        <v>645</v>
      </c>
      <c r="C67" s="59">
        <v>5347</v>
      </c>
      <c r="D67" s="59" t="s">
        <v>962</v>
      </c>
      <c r="E67" s="59" t="s">
        <v>1017</v>
      </c>
      <c r="F67" s="60">
        <f>VLOOKUP(C67,Datos!$CC$3:$CG$1124,2,FALSE)</f>
        <v>1.5414012478037956E-4</v>
      </c>
      <c r="G67" s="60">
        <f>VLOOKUP(C67,Datos!$CC$3:$CG$1124,5,FALSE)</f>
        <v>9.974167463156679E-5</v>
      </c>
      <c r="H67" s="60">
        <f t="shared" si="3"/>
        <v>4.7789674067709302E-4</v>
      </c>
      <c r="I67" s="53"/>
      <c r="J67" s="53"/>
      <c r="K67" s="53"/>
      <c r="L67" s="53"/>
      <c r="M67" s="54"/>
    </row>
    <row r="68" spans="2:13">
      <c r="B68" s="58">
        <f t="shared" si="0"/>
        <v>739</v>
      </c>
      <c r="C68" s="59">
        <v>5353</v>
      </c>
      <c r="D68" s="59" t="s">
        <v>962</v>
      </c>
      <c r="E68" s="59" t="s">
        <v>1016</v>
      </c>
      <c r="F68" s="60">
        <f>VLOOKUP(C68,Datos!$CC$3:$CG$1124,2,FALSE)</f>
        <v>6.9757912258293215E-5</v>
      </c>
      <c r="G68" s="60">
        <f>VLOOKUP(C68,Datos!$CC$3:$CG$1124,5,FALSE)</f>
        <v>5.7895738107207862E-5</v>
      </c>
      <c r="H68" s="60">
        <f t="shared" si="3"/>
        <v>2.7739843593695417E-4</v>
      </c>
      <c r="I68" s="53"/>
      <c r="J68" s="53"/>
      <c r="K68" s="53"/>
      <c r="L68" s="53"/>
      <c r="M68" s="54"/>
    </row>
    <row r="69" spans="2:13">
      <c r="B69" s="58">
        <f t="shared" si="0"/>
        <v>235</v>
      </c>
      <c r="C69" s="59">
        <v>5360</v>
      </c>
      <c r="D69" s="59" t="s">
        <v>962</v>
      </c>
      <c r="E69" s="59" t="s">
        <v>1015</v>
      </c>
      <c r="F69" s="60">
        <f>VLOOKUP(C69,Datos!$CC$3:$CG$1124,2,FALSE)</f>
        <v>3.5310372986928507E-3</v>
      </c>
      <c r="G69" s="60">
        <f>VLOOKUP(C69,Datos!$CC$3:$CG$1124,5,FALSE)</f>
        <v>8.3633129093615272E-4</v>
      </c>
      <c r="H69" s="60">
        <f t="shared" si="3"/>
        <v>4.0071514694436467E-3</v>
      </c>
      <c r="I69" s="53"/>
      <c r="J69" s="53"/>
      <c r="K69" s="53"/>
      <c r="L69" s="53"/>
      <c r="M69" s="54"/>
    </row>
    <row r="70" spans="2:13">
      <c r="B70" s="58">
        <f t="shared" si="0"/>
        <v>121</v>
      </c>
      <c r="C70" s="59">
        <v>5361</v>
      </c>
      <c r="D70" s="59" t="s">
        <v>962</v>
      </c>
      <c r="E70" s="59" t="s">
        <v>1014</v>
      </c>
      <c r="F70" s="60">
        <f>VLOOKUP(C70,Datos!$CC$3:$CG$1124,2,FALSE)</f>
        <v>2.1276894453792624E-3</v>
      </c>
      <c r="G70" s="60">
        <f>VLOOKUP(C70,Datos!$CC$3:$CG$1124,5,FALSE)</f>
        <v>1.8762492660177824E-3</v>
      </c>
      <c r="H70" s="60">
        <f t="shared" si="3"/>
        <v>8.9897569119408837E-3</v>
      </c>
      <c r="I70" s="53"/>
      <c r="J70" s="53"/>
      <c r="K70" s="53"/>
      <c r="L70" s="53"/>
      <c r="M70" s="54"/>
    </row>
    <row r="71" spans="2:13">
      <c r="B71" s="58">
        <f t="shared" si="0"/>
        <v>650</v>
      </c>
      <c r="C71" s="59">
        <v>5364</v>
      </c>
      <c r="D71" s="59" t="s">
        <v>962</v>
      </c>
      <c r="E71" s="59" t="s">
        <v>1013</v>
      </c>
      <c r="F71" s="60">
        <f>VLOOKUP(C71,Datos!$CC$3:$CG$1124,2,FALSE)</f>
        <v>1.917245764583279E-4</v>
      </c>
      <c r="G71" s="60">
        <f>VLOOKUP(C71,Datos!$CC$3:$CG$1124,5,FALSE)</f>
        <v>9.5742379539133756E-5</v>
      </c>
      <c r="H71" s="60">
        <f t="shared" si="3"/>
        <v>4.5873473947007938E-4</v>
      </c>
      <c r="I71" s="53"/>
      <c r="J71" s="53"/>
      <c r="K71" s="53"/>
      <c r="L71" s="53"/>
      <c r="M71" s="54"/>
    </row>
    <row r="72" spans="2:13">
      <c r="B72" s="58">
        <f t="shared" si="0"/>
        <v>733</v>
      </c>
      <c r="C72" s="59">
        <v>5368</v>
      </c>
      <c r="D72" s="59" t="s">
        <v>962</v>
      </c>
      <c r="E72" s="59" t="s">
        <v>857</v>
      </c>
      <c r="F72" s="60">
        <f>VLOOKUP(C72,Datos!$CC$3:$CG$1124,2,FALSE)</f>
        <v>6.771051022136219E-5</v>
      </c>
      <c r="G72" s="60">
        <f>VLOOKUP(C72,Datos!$CC$3:$CG$1124,5,FALSE)</f>
        <v>5.8122255048667092E-5</v>
      </c>
      <c r="H72" s="60">
        <f t="shared" si="3"/>
        <v>2.7848375667606729E-4</v>
      </c>
      <c r="I72" s="53"/>
      <c r="J72" s="53"/>
      <c r="K72" s="53"/>
      <c r="L72" s="53"/>
      <c r="M72" s="54"/>
    </row>
    <row r="73" spans="2:13">
      <c r="B73" s="58">
        <f t="shared" si="0"/>
        <v>419</v>
      </c>
      <c r="C73" s="59">
        <v>5376</v>
      </c>
      <c r="D73" s="59" t="s">
        <v>962</v>
      </c>
      <c r="E73" s="59" t="s">
        <v>1012</v>
      </c>
      <c r="F73" s="60">
        <f>VLOOKUP(C73,Datos!$CC$3:$CG$1124,2,FALSE)</f>
        <v>1.0099541762175533E-3</v>
      </c>
      <c r="G73" s="60">
        <f>VLOOKUP(C73,Datos!$CC$3:$CG$1124,5,FALSE)</f>
        <v>3.3535628238542584E-4</v>
      </c>
      <c r="H73" s="60">
        <f t="shared" si="3"/>
        <v>1.6068075346597406E-3</v>
      </c>
      <c r="I73" s="53"/>
      <c r="J73" s="53"/>
      <c r="K73" s="53"/>
      <c r="L73" s="53"/>
      <c r="M73" s="54"/>
    </row>
    <row r="74" spans="2:13">
      <c r="B74" s="58">
        <f t="shared" si="0"/>
        <v>515</v>
      </c>
      <c r="C74" s="59">
        <v>5380</v>
      </c>
      <c r="D74" s="59" t="s">
        <v>962</v>
      </c>
      <c r="E74" s="59" t="s">
        <v>1011</v>
      </c>
      <c r="F74" s="60">
        <f>VLOOKUP(C74,Datos!$CC$3:$CG$1124,2,FALSE)</f>
        <v>5.8775062760184587E-4</v>
      </c>
      <c r="G74" s="60">
        <f>VLOOKUP(C74,Datos!$CC$3:$CG$1124,5,FALSE)</f>
        <v>2.0523548460366108E-4</v>
      </c>
      <c r="H74" s="60">
        <f t="shared" si="3"/>
        <v>9.833539443334352E-4</v>
      </c>
      <c r="I74" s="53"/>
      <c r="J74" s="53"/>
      <c r="K74" s="53"/>
      <c r="L74" s="53"/>
      <c r="M74" s="54"/>
    </row>
    <row r="75" spans="2:13">
      <c r="B75" s="58">
        <f t="shared" ref="B75:B138" si="4">_xlfn.RANK.EQ(G75,$G74:$G1195)</f>
        <v>620</v>
      </c>
      <c r="C75" s="59">
        <v>5390</v>
      </c>
      <c r="D75" s="59" t="s">
        <v>962</v>
      </c>
      <c r="E75" s="59" t="s">
        <v>1010</v>
      </c>
      <c r="F75" s="60">
        <f>VLOOKUP(C75,Datos!$CC$3:$CG$1124,2,FALSE)</f>
        <v>1.8090259426312101E-4</v>
      </c>
      <c r="G75" s="60">
        <f>VLOOKUP(C75,Datos!$CC$3:$CG$1124,5,FALSE)</f>
        <v>1.1392395852562591E-4</v>
      </c>
      <c r="H75" s="60">
        <f t="shared" si="3"/>
        <v>5.4584895095794036E-4</v>
      </c>
      <c r="I75" s="53"/>
      <c r="J75" s="53"/>
      <c r="K75" s="53"/>
      <c r="L75" s="53"/>
      <c r="M75" s="54"/>
    </row>
    <row r="76" spans="2:13">
      <c r="B76" s="58">
        <f t="shared" si="4"/>
        <v>296</v>
      </c>
      <c r="C76" s="59">
        <v>5400</v>
      </c>
      <c r="D76" s="59" t="s">
        <v>962</v>
      </c>
      <c r="E76" s="59" t="s">
        <v>102</v>
      </c>
      <c r="F76" s="60">
        <f>VLOOKUP(C76,Datos!$CC$3:$CG$1124,2,FALSE)</f>
        <v>1.2062122857576572E-3</v>
      </c>
      <c r="G76" s="60">
        <f>VLOOKUP(C76,Datos!$CC$3:$CG$1124,5,FALSE)</f>
        <v>5.7747847311606594E-4</v>
      </c>
      <c r="H76" s="60">
        <f t="shared" ref="H76:H139" si="5">G76/VLOOKUP(D76,$J$11:$L$43,2,FALSE)</f>
        <v>2.766898401623689E-3</v>
      </c>
      <c r="I76" s="53"/>
      <c r="J76" s="53"/>
      <c r="K76" s="53"/>
      <c r="L76" s="53"/>
      <c r="M76" s="54"/>
    </row>
    <row r="77" spans="2:13">
      <c r="B77" s="58">
        <f t="shared" si="4"/>
        <v>330</v>
      </c>
      <c r="C77" s="59">
        <v>5411</v>
      </c>
      <c r="D77" s="59" t="s">
        <v>962</v>
      </c>
      <c r="E77" s="59" t="s">
        <v>1009</v>
      </c>
      <c r="F77" s="60">
        <f>VLOOKUP(C77,Datos!$CC$3:$CG$1124,2,FALSE)</f>
        <v>4.4487121402458696E-4</v>
      </c>
      <c r="G77" s="60">
        <f>VLOOKUP(C77,Datos!$CC$3:$CG$1124,5,FALSE)</f>
        <v>4.8142995315432903E-4</v>
      </c>
      <c r="H77" s="60">
        <f t="shared" si="5"/>
        <v>2.3066968378728666E-3</v>
      </c>
      <c r="I77" s="53"/>
      <c r="J77" s="53"/>
      <c r="K77" s="53"/>
      <c r="L77" s="53"/>
      <c r="M77" s="54"/>
    </row>
    <row r="78" spans="2:13">
      <c r="B78" s="58">
        <f t="shared" si="4"/>
        <v>371</v>
      </c>
      <c r="C78" s="59">
        <v>5425</v>
      </c>
      <c r="D78" s="59" t="s">
        <v>962</v>
      </c>
      <c r="E78" s="59" t="s">
        <v>1008</v>
      </c>
      <c r="F78" s="60">
        <f>VLOOKUP(C78,Datos!$CC$3:$CG$1124,2,FALSE)</f>
        <v>3.1529991368737983E-4</v>
      </c>
      <c r="G78" s="60">
        <f>VLOOKUP(C78,Datos!$CC$3:$CG$1124,5,FALSE)</f>
        <v>3.9979246141927025E-4</v>
      </c>
      <c r="H78" s="60">
        <f t="shared" si="5"/>
        <v>1.9155434773407559E-3</v>
      </c>
      <c r="I78" s="53"/>
      <c r="J78" s="53"/>
      <c r="K78" s="53"/>
      <c r="L78" s="53"/>
      <c r="M78" s="54"/>
    </row>
    <row r="79" spans="2:13">
      <c r="B79" s="58">
        <f t="shared" si="4"/>
        <v>252</v>
      </c>
      <c r="C79" s="59">
        <v>5440</v>
      </c>
      <c r="D79" s="59" t="s">
        <v>962</v>
      </c>
      <c r="E79" s="59" t="s">
        <v>1007</v>
      </c>
      <c r="F79" s="60">
        <f>VLOOKUP(C79,Datos!$CC$3:$CG$1124,2,FALSE)</f>
        <v>1.3676645606699334E-3</v>
      </c>
      <c r="G79" s="60">
        <f>VLOOKUP(C79,Datos!$CC$3:$CG$1124,5,FALSE)</f>
        <v>7.3203412385145113E-4</v>
      </c>
      <c r="H79" s="60">
        <f t="shared" si="5"/>
        <v>3.5074277943023596E-3</v>
      </c>
      <c r="I79" s="53"/>
      <c r="J79" s="53"/>
      <c r="K79" s="53"/>
      <c r="L79" s="53"/>
      <c r="M79" s="54"/>
    </row>
    <row r="80" spans="2:13">
      <c r="B80" s="58">
        <f t="shared" si="4"/>
        <v>497</v>
      </c>
      <c r="C80" s="59">
        <v>5467</v>
      </c>
      <c r="D80" s="59" t="s">
        <v>962</v>
      </c>
      <c r="E80" s="59" t="s">
        <v>1006</v>
      </c>
      <c r="F80" s="60">
        <f>VLOOKUP(C80,Datos!$CC$3:$CG$1124,2,FALSE)</f>
        <v>2.6352989075355217E-4</v>
      </c>
      <c r="G80" s="60">
        <f>VLOOKUP(C80,Datos!$CC$3:$CG$1124,5,FALSE)</f>
        <v>2.2239930268185798E-4</v>
      </c>
      <c r="H80" s="60">
        <f t="shared" si="5"/>
        <v>1.0655917125225497E-3</v>
      </c>
      <c r="I80" s="53"/>
      <c r="J80" s="53"/>
      <c r="K80" s="53"/>
      <c r="L80" s="53"/>
      <c r="M80" s="54"/>
    </row>
    <row r="81" spans="2:13">
      <c r="B81" s="58">
        <f t="shared" si="4"/>
        <v>214</v>
      </c>
      <c r="C81" s="59">
        <v>5475</v>
      </c>
      <c r="D81" s="59" t="s">
        <v>962</v>
      </c>
      <c r="E81" s="59" t="s">
        <v>1005</v>
      </c>
      <c r="F81" s="60">
        <f>VLOOKUP(C81,Datos!$CC$3:$CG$1124,2,FALSE)</f>
        <v>4.1752377253129381E-4</v>
      </c>
      <c r="G81" s="60">
        <f>VLOOKUP(C81,Datos!$CC$3:$CG$1124,5,FALSE)</f>
        <v>9.6055129140100134E-4</v>
      </c>
      <c r="H81" s="60">
        <f t="shared" si="5"/>
        <v>4.6023323060231667E-3</v>
      </c>
      <c r="I81" s="53"/>
      <c r="J81" s="53"/>
      <c r="K81" s="53"/>
      <c r="L81" s="53"/>
      <c r="M81" s="54"/>
    </row>
    <row r="82" spans="2:13">
      <c r="B82" s="58">
        <f t="shared" si="4"/>
        <v>27</v>
      </c>
      <c r="C82" s="59">
        <v>5480</v>
      </c>
      <c r="D82" s="59" t="s">
        <v>962</v>
      </c>
      <c r="E82" s="59" t="s">
        <v>1004</v>
      </c>
      <c r="F82" s="60">
        <f>VLOOKUP(C82,Datos!$CC$3:$CG$1124,2,FALSE)</f>
        <v>2.8785010209224013E-3</v>
      </c>
      <c r="G82" s="60">
        <f>VLOOKUP(C82,Datos!$CC$3:$CG$1124,5,FALSE)</f>
        <v>6.0700484586823436E-3</v>
      </c>
      <c r="H82" s="60">
        <f t="shared" si="5"/>
        <v>2.908369430202273E-2</v>
      </c>
      <c r="I82" s="53"/>
      <c r="J82" s="53"/>
      <c r="K82" s="53"/>
      <c r="L82" s="53"/>
      <c r="M82" s="54"/>
    </row>
    <row r="83" spans="2:13">
      <c r="B83" s="58">
        <f t="shared" si="4"/>
        <v>119</v>
      </c>
      <c r="C83" s="59">
        <v>5483</v>
      </c>
      <c r="D83" s="59" t="s">
        <v>962</v>
      </c>
      <c r="E83" s="59" t="s">
        <v>349</v>
      </c>
      <c r="F83" s="60">
        <f>VLOOKUP(C83,Datos!$CC$3:$CG$1124,2,FALSE)</f>
        <v>1.2095758748183296E-3</v>
      </c>
      <c r="G83" s="60">
        <f>VLOOKUP(C83,Datos!$CC$3:$CG$1124,5,FALSE)</f>
        <v>1.9423520710083156E-3</v>
      </c>
      <c r="H83" s="60">
        <f t="shared" si="5"/>
        <v>9.3064782340089146E-3</v>
      </c>
      <c r="I83" s="53"/>
      <c r="J83" s="53"/>
      <c r="K83" s="53"/>
      <c r="L83" s="53"/>
      <c r="M83" s="54"/>
    </row>
    <row r="84" spans="2:13">
      <c r="B84" s="58">
        <f t="shared" si="4"/>
        <v>31</v>
      </c>
      <c r="C84" s="59">
        <v>5490</v>
      </c>
      <c r="D84" s="59" t="s">
        <v>962</v>
      </c>
      <c r="E84" s="59" t="s">
        <v>1003</v>
      </c>
      <c r="F84" s="60">
        <f>VLOOKUP(C84,Datos!$CC$3:$CG$1124,2,FALSE)</f>
        <v>4.4841029468842492E-3</v>
      </c>
      <c r="G84" s="60">
        <f>VLOOKUP(C84,Datos!$CC$3:$CG$1124,5,FALSE)</f>
        <v>5.6842596806144481E-3</v>
      </c>
      <c r="H84" s="60">
        <f t="shared" si="5"/>
        <v>2.7235247298205371E-2</v>
      </c>
      <c r="I84" s="53"/>
      <c r="J84" s="53"/>
      <c r="K84" s="53"/>
      <c r="L84" s="53"/>
      <c r="M84" s="54"/>
    </row>
    <row r="85" spans="2:13">
      <c r="B85" s="58">
        <f t="shared" si="4"/>
        <v>206</v>
      </c>
      <c r="C85" s="59">
        <v>5495</v>
      </c>
      <c r="D85" s="59" t="s">
        <v>962</v>
      </c>
      <c r="E85" s="59" t="s">
        <v>1002</v>
      </c>
      <c r="F85" s="60">
        <f>VLOOKUP(C85,Datos!$CC$3:$CG$1124,2,FALSE)</f>
        <v>9.6710497644463954E-4</v>
      </c>
      <c r="G85" s="60">
        <f>VLOOKUP(C85,Datos!$CC$3:$CG$1124,5,FALSE)</f>
        <v>9.9853683335461574E-4</v>
      </c>
      <c r="H85" s="60">
        <f t="shared" si="5"/>
        <v>4.7843341298299232E-3</v>
      </c>
      <c r="I85" s="53"/>
      <c r="J85" s="53"/>
      <c r="K85" s="53"/>
      <c r="L85" s="53"/>
      <c r="M85" s="54"/>
    </row>
    <row r="86" spans="2:13">
      <c r="B86" s="58">
        <f t="shared" si="4"/>
        <v>742</v>
      </c>
      <c r="C86" s="59">
        <v>5501</v>
      </c>
      <c r="D86" s="59" t="s">
        <v>962</v>
      </c>
      <c r="E86" s="59" t="s">
        <v>1001</v>
      </c>
      <c r="F86" s="60">
        <f>VLOOKUP(C86,Datos!$CC$3:$CG$1124,2,FALSE)</f>
        <v>4.7236489852051805E-5</v>
      </c>
      <c r="G86" s="60">
        <f>VLOOKUP(C86,Datos!$CC$3:$CG$1124,5,FALSE)</f>
        <v>5.026698248842394E-5</v>
      </c>
      <c r="H86" s="60">
        <f t="shared" si="5"/>
        <v>2.4084643839825367E-4</v>
      </c>
      <c r="I86" s="53"/>
      <c r="J86" s="53"/>
      <c r="K86" s="53"/>
      <c r="L86" s="53"/>
      <c r="M86" s="54"/>
    </row>
    <row r="87" spans="2:13">
      <c r="B87" s="58">
        <f t="shared" si="4"/>
        <v>362</v>
      </c>
      <c r="C87" s="59">
        <v>5541</v>
      </c>
      <c r="D87" s="59" t="s">
        <v>962</v>
      </c>
      <c r="E87" s="59" t="s">
        <v>1000</v>
      </c>
      <c r="F87" s="60">
        <f>VLOOKUP(C87,Datos!$CC$3:$CG$1124,2,FALSE)</f>
        <v>5.8350958052534585E-4</v>
      </c>
      <c r="G87" s="60">
        <f>VLOOKUP(C87,Datos!$CC$3:$CG$1124,5,FALSE)</f>
        <v>4.0351012630625185E-4</v>
      </c>
      <c r="H87" s="60">
        <f t="shared" si="5"/>
        <v>1.9333560911652273E-3</v>
      </c>
      <c r="I87" s="53"/>
      <c r="J87" s="53"/>
      <c r="K87" s="53"/>
      <c r="L87" s="53"/>
      <c r="M87" s="54"/>
    </row>
    <row r="88" spans="2:13">
      <c r="B88" s="58">
        <f t="shared" si="4"/>
        <v>159</v>
      </c>
      <c r="C88" s="59">
        <v>5543</v>
      </c>
      <c r="D88" s="59" t="s">
        <v>962</v>
      </c>
      <c r="E88" s="59" t="s">
        <v>999</v>
      </c>
      <c r="F88" s="60">
        <f>VLOOKUP(C88,Datos!$CC$3:$CG$1124,2,FALSE)</f>
        <v>1.2623695987706229E-3</v>
      </c>
      <c r="G88" s="60">
        <f>VLOOKUP(C88,Datos!$CC$3:$CG$1124,5,FALSE)</f>
        <v>1.4090725894950662E-3</v>
      </c>
      <c r="H88" s="60">
        <f t="shared" si="5"/>
        <v>6.751352435023234E-3</v>
      </c>
      <c r="I88" s="53"/>
      <c r="J88" s="53"/>
      <c r="K88" s="53"/>
      <c r="L88" s="53"/>
      <c r="M88" s="54"/>
    </row>
    <row r="89" spans="2:13">
      <c r="B89" s="58">
        <f t="shared" si="4"/>
        <v>766</v>
      </c>
      <c r="C89" s="59">
        <v>5576</v>
      </c>
      <c r="D89" s="59" t="s">
        <v>962</v>
      </c>
      <c r="E89" s="59" t="s">
        <v>998</v>
      </c>
      <c r="F89" s="60">
        <f>VLOOKUP(C89,Datos!$CC$3:$CG$1124,2,FALSE)</f>
        <v>6.3615706147500113E-5</v>
      </c>
      <c r="G89" s="60">
        <f>VLOOKUP(C89,Datos!$CC$3:$CG$1124,5,FALSE)</f>
        <v>4.0024148363927279E-5</v>
      </c>
      <c r="H89" s="60">
        <f t="shared" si="5"/>
        <v>1.91769489755927E-4</v>
      </c>
      <c r="I89" s="53"/>
      <c r="J89" s="53"/>
      <c r="K89" s="53"/>
      <c r="L89" s="53"/>
      <c r="M89" s="54"/>
    </row>
    <row r="90" spans="2:13">
      <c r="B90" s="58">
        <f t="shared" si="4"/>
        <v>230</v>
      </c>
      <c r="C90" s="59">
        <v>5579</v>
      </c>
      <c r="D90" s="59" t="s">
        <v>962</v>
      </c>
      <c r="E90" s="59" t="s">
        <v>997</v>
      </c>
      <c r="F90" s="60">
        <f>VLOOKUP(C90,Datos!$CC$3:$CG$1124,2,FALSE)</f>
        <v>9.8143679070315684E-4</v>
      </c>
      <c r="G90" s="60">
        <f>VLOOKUP(C90,Datos!$CC$3:$CG$1124,5,FALSE)</f>
        <v>8.279730628734073E-4</v>
      </c>
      <c r="H90" s="60">
        <f t="shared" si="5"/>
        <v>3.9671043180019199E-3</v>
      </c>
      <c r="I90" s="53"/>
      <c r="J90" s="53"/>
      <c r="K90" s="53"/>
      <c r="L90" s="53"/>
      <c r="M90" s="54"/>
    </row>
    <row r="91" spans="2:13">
      <c r="B91" s="58">
        <f t="shared" si="4"/>
        <v>505</v>
      </c>
      <c r="C91" s="59">
        <v>5585</v>
      </c>
      <c r="D91" s="59" t="s">
        <v>962</v>
      </c>
      <c r="E91" s="59" t="s">
        <v>996</v>
      </c>
      <c r="F91" s="60">
        <f>VLOOKUP(C91,Datos!$CC$3:$CG$1124,2,FALSE)</f>
        <v>2.6660099380894874E-4</v>
      </c>
      <c r="G91" s="60">
        <f>VLOOKUP(C91,Datos!$CC$3:$CG$1124,5,FALSE)</f>
        <v>1.9953248415486208E-4</v>
      </c>
      <c r="H91" s="60">
        <f t="shared" si="5"/>
        <v>9.5602890355556082E-4</v>
      </c>
      <c r="I91" s="53"/>
      <c r="J91" s="53"/>
      <c r="K91" s="53"/>
      <c r="L91" s="53"/>
      <c r="M91" s="54"/>
    </row>
    <row r="92" spans="2:13">
      <c r="B92" s="58">
        <f t="shared" si="4"/>
        <v>206</v>
      </c>
      <c r="C92" s="59">
        <v>5591</v>
      </c>
      <c r="D92" s="59" t="s">
        <v>962</v>
      </c>
      <c r="E92" s="59" t="s">
        <v>995</v>
      </c>
      <c r="F92" s="60">
        <f>VLOOKUP(C92,Datos!$CC$3:$CG$1124,2,FALSE)</f>
        <v>6.7900626124791491E-4</v>
      </c>
      <c r="G92" s="60">
        <f>VLOOKUP(C92,Datos!$CC$3:$CG$1124,5,FALSE)</f>
        <v>9.8089723996711139E-4</v>
      </c>
      <c r="H92" s="60">
        <f t="shared" si="5"/>
        <v>4.6998167581505674E-3</v>
      </c>
      <c r="I92" s="53"/>
      <c r="J92" s="53"/>
      <c r="K92" s="53"/>
      <c r="L92" s="53"/>
      <c r="M92" s="54"/>
    </row>
    <row r="93" spans="2:13">
      <c r="B93" s="58">
        <f t="shared" si="4"/>
        <v>177</v>
      </c>
      <c r="C93" s="59">
        <v>5604</v>
      </c>
      <c r="D93" s="59" t="s">
        <v>962</v>
      </c>
      <c r="E93" s="59" t="s">
        <v>994</v>
      </c>
      <c r="F93" s="60">
        <f>VLOOKUP(C93,Datos!$CC$3:$CG$1124,2,FALSE)</f>
        <v>7.59732398704053E-4</v>
      </c>
      <c r="G93" s="60">
        <f>VLOOKUP(C93,Datos!$CC$3:$CG$1124,5,FALSE)</f>
        <v>1.2285280103853937E-3</v>
      </c>
      <c r="H93" s="60">
        <f t="shared" si="5"/>
        <v>5.8863011290155526E-3</v>
      </c>
      <c r="I93" s="53"/>
      <c r="J93" s="53"/>
      <c r="K93" s="53"/>
      <c r="L93" s="53"/>
      <c r="M93" s="54"/>
    </row>
    <row r="94" spans="2:13">
      <c r="B94" s="58">
        <f t="shared" si="4"/>
        <v>739</v>
      </c>
      <c r="C94" s="59">
        <v>5607</v>
      </c>
      <c r="D94" s="59" t="s">
        <v>962</v>
      </c>
      <c r="E94" s="59" t="s">
        <v>993</v>
      </c>
      <c r="F94" s="60">
        <f>VLOOKUP(C94,Datos!$CC$3:$CG$1124,2,FALSE)</f>
        <v>3.2875426993006951E-4</v>
      </c>
      <c r="G94" s="60">
        <f>VLOOKUP(C94,Datos!$CC$3:$CG$1124,5,FALSE)</f>
        <v>4.8989353115727063E-5</v>
      </c>
      <c r="H94" s="60">
        <f t="shared" si="5"/>
        <v>2.3472487571885668E-4</v>
      </c>
      <c r="I94" s="53"/>
      <c r="J94" s="53"/>
      <c r="K94" s="53"/>
      <c r="L94" s="53"/>
      <c r="M94" s="54"/>
    </row>
    <row r="95" spans="2:13">
      <c r="B95" s="58">
        <f t="shared" si="4"/>
        <v>388</v>
      </c>
      <c r="C95" s="59">
        <v>5615</v>
      </c>
      <c r="D95" s="59" t="s">
        <v>962</v>
      </c>
      <c r="E95" s="59" t="s">
        <v>216</v>
      </c>
      <c r="F95" s="60">
        <f>VLOOKUP(C95,Datos!$CC$3:$CG$1124,2,FALSE)</f>
        <v>1.9579013193166241E-3</v>
      </c>
      <c r="G95" s="60">
        <f>VLOOKUP(C95,Datos!$CC$3:$CG$1124,5,FALSE)</f>
        <v>3.5457698036856124E-4</v>
      </c>
      <c r="H95" s="60">
        <f t="shared" si="5"/>
        <v>1.6989005234090201E-3</v>
      </c>
      <c r="I95" s="53"/>
      <c r="J95" s="53"/>
      <c r="K95" s="53"/>
      <c r="L95" s="53"/>
      <c r="M95" s="54"/>
    </row>
    <row r="96" spans="2:13">
      <c r="B96" s="58">
        <f t="shared" si="4"/>
        <v>463</v>
      </c>
      <c r="C96" s="59">
        <v>5628</v>
      </c>
      <c r="D96" s="59" t="s">
        <v>962</v>
      </c>
      <c r="E96" s="59" t="s">
        <v>63</v>
      </c>
      <c r="F96" s="60">
        <f>VLOOKUP(C96,Datos!$CC$3:$CG$1124,2,FALSE)</f>
        <v>4.3463420383993179E-4</v>
      </c>
      <c r="G96" s="60">
        <f>VLOOKUP(C96,Datos!$CC$3:$CG$1124,5,FALSE)</f>
        <v>2.5015954540658097E-4</v>
      </c>
      <c r="H96" s="60">
        <f t="shared" si="5"/>
        <v>1.1986006034154987E-3</v>
      </c>
      <c r="I96" s="53"/>
      <c r="J96" s="53"/>
      <c r="K96" s="53"/>
      <c r="L96" s="53"/>
      <c r="M96" s="54"/>
    </row>
    <row r="97" spans="2:13">
      <c r="B97" s="58">
        <f t="shared" si="4"/>
        <v>478</v>
      </c>
      <c r="C97" s="59">
        <v>5631</v>
      </c>
      <c r="D97" s="59" t="s">
        <v>962</v>
      </c>
      <c r="E97" s="59" t="s">
        <v>992</v>
      </c>
      <c r="F97" s="60">
        <f>VLOOKUP(C97,Datos!$CC$3:$CG$1124,2,FALSE)</f>
        <v>4.7748340361284563E-4</v>
      </c>
      <c r="G97" s="60">
        <f>VLOOKUP(C97,Datos!$CC$3:$CG$1124,5,FALSE)</f>
        <v>2.3078458919390207E-4</v>
      </c>
      <c r="H97" s="60">
        <f t="shared" si="5"/>
        <v>1.1057685103209817E-3</v>
      </c>
      <c r="I97" s="53"/>
      <c r="J97" s="53"/>
      <c r="K97" s="53"/>
      <c r="L97" s="53"/>
      <c r="M97" s="54"/>
    </row>
    <row r="98" spans="2:13">
      <c r="B98" s="58">
        <f t="shared" si="4"/>
        <v>320</v>
      </c>
      <c r="C98" s="59">
        <v>5642</v>
      </c>
      <c r="D98" s="59" t="s">
        <v>962</v>
      </c>
      <c r="E98" s="59" t="s">
        <v>991</v>
      </c>
      <c r="F98" s="60">
        <f>VLOOKUP(C98,Datos!$CC$3:$CG$1124,2,FALSE)</f>
        <v>4.7017125348094909E-4</v>
      </c>
      <c r="G98" s="60">
        <f>VLOOKUP(C98,Datos!$CC$3:$CG$1124,5,FALSE)</f>
        <v>4.7775178830344775E-4</v>
      </c>
      <c r="H98" s="60">
        <f t="shared" si="5"/>
        <v>2.2890734823356523E-3</v>
      </c>
      <c r="I98" s="53"/>
      <c r="J98" s="53"/>
      <c r="K98" s="53"/>
      <c r="L98" s="53"/>
      <c r="M98" s="54"/>
    </row>
    <row r="99" spans="2:13">
      <c r="B99" s="58">
        <f t="shared" si="4"/>
        <v>597</v>
      </c>
      <c r="C99" s="59">
        <v>5647</v>
      </c>
      <c r="D99" s="59" t="s">
        <v>962</v>
      </c>
      <c r="E99" s="59" t="s">
        <v>990</v>
      </c>
      <c r="F99" s="60">
        <f>VLOOKUP(C99,Datos!$CC$3:$CG$1124,2,FALSE)</f>
        <v>1.9216330546624171E-4</v>
      </c>
      <c r="G99" s="60">
        <f>VLOOKUP(C99,Datos!$CC$3:$CG$1124,5,FALSE)</f>
        <v>1.1672077053925269E-4</v>
      </c>
      <c r="H99" s="60">
        <f t="shared" si="5"/>
        <v>5.5924944127992422E-4</v>
      </c>
      <c r="I99" s="53"/>
      <c r="J99" s="53"/>
      <c r="K99" s="53"/>
      <c r="L99" s="53"/>
      <c r="M99" s="54"/>
    </row>
    <row r="100" spans="2:13">
      <c r="B100" s="58">
        <f t="shared" si="4"/>
        <v>69</v>
      </c>
      <c r="C100" s="59">
        <v>5649</v>
      </c>
      <c r="D100" s="59" t="s">
        <v>962</v>
      </c>
      <c r="E100" s="59" t="s">
        <v>660</v>
      </c>
      <c r="F100" s="60">
        <f>VLOOKUP(C100,Datos!$CC$3:$CG$1124,2,FALSE)</f>
        <v>2.1350015955111587E-3</v>
      </c>
      <c r="G100" s="60">
        <f>VLOOKUP(C100,Datos!$CC$3:$CG$1124,5,FALSE)</f>
        <v>2.8677037026414668E-3</v>
      </c>
      <c r="H100" s="60">
        <f t="shared" si="5"/>
        <v>1.3740156837974884E-2</v>
      </c>
      <c r="I100" s="53"/>
      <c r="J100" s="53"/>
      <c r="K100" s="53"/>
      <c r="L100" s="53"/>
      <c r="M100" s="54"/>
    </row>
    <row r="101" spans="2:13">
      <c r="B101" s="58">
        <f t="shared" si="4"/>
        <v>202</v>
      </c>
      <c r="C101" s="59">
        <v>5652</v>
      </c>
      <c r="D101" s="59" t="s">
        <v>962</v>
      </c>
      <c r="E101" s="59" t="s">
        <v>47</v>
      </c>
      <c r="F101" s="60">
        <f>VLOOKUP(C101,Datos!$CC$3:$CG$1124,2,FALSE)</f>
        <v>1.1569283938686744E-3</v>
      </c>
      <c r="G101" s="60">
        <f>VLOOKUP(C101,Datos!$CC$3:$CG$1124,5,FALSE)</f>
        <v>1.0003662838216339E-3</v>
      </c>
      <c r="H101" s="60">
        <f t="shared" si="5"/>
        <v>4.7930996575659239E-3</v>
      </c>
      <c r="I101" s="53"/>
      <c r="J101" s="53"/>
      <c r="K101" s="53"/>
      <c r="L101" s="53"/>
      <c r="M101" s="54"/>
    </row>
    <row r="102" spans="2:13">
      <c r="B102" s="58">
        <f t="shared" si="4"/>
        <v>633</v>
      </c>
      <c r="C102" s="59">
        <v>5656</v>
      </c>
      <c r="D102" s="59" t="s">
        <v>962</v>
      </c>
      <c r="E102" s="59" t="s">
        <v>989</v>
      </c>
      <c r="F102" s="60">
        <f>VLOOKUP(C102,Datos!$CC$3:$CG$1124,2,FALSE)</f>
        <v>1.7680779018925893E-4</v>
      </c>
      <c r="G102" s="60">
        <f>VLOOKUP(C102,Datos!$CC$3:$CG$1124,5,FALSE)</f>
        <v>8.8341623866439344E-5</v>
      </c>
      <c r="H102" s="60">
        <f t="shared" si="5"/>
        <v>4.2327516825681622E-4</v>
      </c>
      <c r="I102" s="53"/>
      <c r="J102" s="53"/>
      <c r="K102" s="53"/>
      <c r="L102" s="53"/>
      <c r="M102" s="54"/>
    </row>
    <row r="103" spans="2:13">
      <c r="B103" s="58">
        <f t="shared" si="4"/>
        <v>745</v>
      </c>
      <c r="C103" s="59">
        <v>5658</v>
      </c>
      <c r="D103" s="59" t="s">
        <v>962</v>
      </c>
      <c r="E103" s="59" t="s">
        <v>988</v>
      </c>
      <c r="F103" s="60">
        <f>VLOOKUP(C103,Datos!$CC$3:$CG$1124,2,FALSE)</f>
        <v>7.0927856279396666E-5</v>
      </c>
      <c r="G103" s="60">
        <f>VLOOKUP(C103,Datos!$CC$3:$CG$1124,5,FALSE)</f>
        <v>4.2826928347187155E-5</v>
      </c>
      <c r="H103" s="60">
        <f t="shared" si="5"/>
        <v>2.0519857467737646E-4</v>
      </c>
      <c r="I103" s="53"/>
      <c r="J103" s="53"/>
      <c r="K103" s="53"/>
      <c r="L103" s="53"/>
      <c r="M103" s="54"/>
    </row>
    <row r="104" spans="2:13">
      <c r="B104" s="58">
        <f t="shared" si="4"/>
        <v>114</v>
      </c>
      <c r="C104" s="59">
        <v>5659</v>
      </c>
      <c r="D104" s="59" t="s">
        <v>962</v>
      </c>
      <c r="E104" s="59" t="s">
        <v>987</v>
      </c>
      <c r="F104" s="60">
        <f>VLOOKUP(C104,Datos!$CC$3:$CG$1124,2,FALSE)</f>
        <v>1.7376593573438994E-3</v>
      </c>
      <c r="G104" s="60">
        <f>VLOOKUP(C104,Datos!$CC$3:$CG$1124,5,FALSE)</f>
        <v>1.9816307423156992E-3</v>
      </c>
      <c r="H104" s="60">
        <f t="shared" si="5"/>
        <v>9.4946758862466969E-3</v>
      </c>
      <c r="I104" s="53"/>
      <c r="J104" s="53"/>
      <c r="K104" s="53"/>
      <c r="L104" s="53"/>
      <c r="M104" s="54"/>
    </row>
    <row r="105" spans="2:13">
      <c r="B105" s="58">
        <f t="shared" si="4"/>
        <v>54</v>
      </c>
      <c r="C105" s="59">
        <v>5660</v>
      </c>
      <c r="D105" s="59" t="s">
        <v>962</v>
      </c>
      <c r="E105" s="59" t="s">
        <v>133</v>
      </c>
      <c r="F105" s="60">
        <f>VLOOKUP(C105,Datos!$CC$3:$CG$1124,2,FALSE)</f>
        <v>2.3855158590299352E-3</v>
      </c>
      <c r="G105" s="60">
        <f>VLOOKUP(C105,Datos!$CC$3:$CG$1124,5,FALSE)</f>
        <v>3.6750382403951212E-3</v>
      </c>
      <c r="H105" s="60">
        <f t="shared" si="5"/>
        <v>1.7608374868739847E-2</v>
      </c>
      <c r="I105" s="53"/>
      <c r="J105" s="53"/>
      <c r="K105" s="53"/>
      <c r="L105" s="53"/>
      <c r="M105" s="54"/>
    </row>
    <row r="106" spans="2:13">
      <c r="B106" s="58">
        <f t="shared" si="4"/>
        <v>551</v>
      </c>
      <c r="C106" s="59">
        <v>5664</v>
      </c>
      <c r="D106" s="59" t="s">
        <v>962</v>
      </c>
      <c r="E106" s="59" t="s">
        <v>94</v>
      </c>
      <c r="F106" s="60">
        <f>VLOOKUP(C106,Datos!$CC$3:$CG$1124,2,FALSE)</f>
        <v>2.6850215284324186E-4</v>
      </c>
      <c r="G106" s="60">
        <f>VLOOKUP(C106,Datos!$CC$3:$CG$1124,5,FALSE)</f>
        <v>1.475301367525149E-4</v>
      </c>
      <c r="H106" s="60">
        <f t="shared" si="5"/>
        <v>7.0686773373423127E-4</v>
      </c>
      <c r="I106" s="53"/>
      <c r="J106" s="53"/>
      <c r="K106" s="53"/>
      <c r="L106" s="53"/>
      <c r="M106" s="54"/>
    </row>
    <row r="107" spans="2:13">
      <c r="B107" s="58">
        <f t="shared" si="4"/>
        <v>20</v>
      </c>
      <c r="C107" s="59">
        <v>5665</v>
      </c>
      <c r="D107" s="59" t="s">
        <v>962</v>
      </c>
      <c r="E107" s="59" t="s">
        <v>986</v>
      </c>
      <c r="F107" s="60">
        <f>VLOOKUP(C107,Datos!$CC$3:$CG$1124,2,FALSE)</f>
        <v>4.3989895193489725E-3</v>
      </c>
      <c r="G107" s="60">
        <f>VLOOKUP(C107,Datos!$CC$3:$CG$1124,5,FALSE)</f>
        <v>7.1022588070688078E-3</v>
      </c>
      <c r="H107" s="60">
        <f t="shared" si="5"/>
        <v>3.402936984847018E-2</v>
      </c>
      <c r="I107" s="53"/>
      <c r="J107" s="53"/>
      <c r="K107" s="53"/>
      <c r="L107" s="53"/>
      <c r="M107" s="54"/>
    </row>
    <row r="108" spans="2:13">
      <c r="B108" s="58">
        <f t="shared" si="4"/>
        <v>114</v>
      </c>
      <c r="C108" s="59">
        <v>5667</v>
      </c>
      <c r="D108" s="59" t="s">
        <v>962</v>
      </c>
      <c r="E108" s="59" t="s">
        <v>985</v>
      </c>
      <c r="F108" s="60">
        <f>VLOOKUP(C108,Datos!$CC$3:$CG$1124,2,FALSE)</f>
        <v>1.9416683460238137E-3</v>
      </c>
      <c r="G108" s="60">
        <f>VLOOKUP(C108,Datos!$CC$3:$CG$1124,5,FALSE)</f>
        <v>1.9348100022795827E-3</v>
      </c>
      <c r="H108" s="60">
        <f t="shared" si="5"/>
        <v>9.2703415832384329E-3</v>
      </c>
      <c r="I108" s="53"/>
      <c r="J108" s="53"/>
      <c r="K108" s="53"/>
      <c r="L108" s="53"/>
      <c r="M108" s="54"/>
    </row>
    <row r="109" spans="2:13">
      <c r="B109" s="58">
        <f t="shared" si="4"/>
        <v>156</v>
      </c>
      <c r="C109" s="59">
        <v>5670</v>
      </c>
      <c r="D109" s="59" t="s">
        <v>962</v>
      </c>
      <c r="E109" s="59" t="s">
        <v>984</v>
      </c>
      <c r="F109" s="60">
        <f>VLOOKUP(C109,Datos!$CC$3:$CG$1124,2,FALSE)</f>
        <v>8.0799258957457037E-4</v>
      </c>
      <c r="G109" s="60">
        <f>VLOOKUP(C109,Datos!$CC$3:$CG$1124,5,FALSE)</f>
        <v>1.392971374814147E-3</v>
      </c>
      <c r="H109" s="60">
        <f t="shared" si="5"/>
        <v>6.6742059659532409E-3</v>
      </c>
      <c r="I109" s="53"/>
      <c r="J109" s="53"/>
      <c r="K109" s="53"/>
      <c r="L109" s="53"/>
      <c r="M109" s="54"/>
    </row>
    <row r="110" spans="2:13">
      <c r="B110" s="58">
        <f t="shared" si="4"/>
        <v>332</v>
      </c>
      <c r="C110" s="59">
        <v>5674</v>
      </c>
      <c r="D110" s="59" t="s">
        <v>962</v>
      </c>
      <c r="E110" s="59" t="s">
        <v>983</v>
      </c>
      <c r="F110" s="60">
        <f>VLOOKUP(C110,Datos!$CC$3:$CG$1124,2,FALSE)</f>
        <v>7.0971729180188052E-4</v>
      </c>
      <c r="G110" s="60">
        <f>VLOOKUP(C110,Datos!$CC$3:$CG$1124,5,FALSE)</f>
        <v>4.3633727870220397E-4</v>
      </c>
      <c r="H110" s="60">
        <f t="shared" si="5"/>
        <v>2.0906422926821478E-3</v>
      </c>
      <c r="I110" s="53"/>
      <c r="J110" s="53"/>
      <c r="K110" s="53"/>
      <c r="L110" s="53"/>
      <c r="M110" s="54"/>
    </row>
    <row r="111" spans="2:13">
      <c r="B111" s="58">
        <f t="shared" si="4"/>
        <v>405</v>
      </c>
      <c r="C111" s="59">
        <v>5679</v>
      </c>
      <c r="D111" s="59" t="s">
        <v>962</v>
      </c>
      <c r="E111" s="59" t="s">
        <v>209</v>
      </c>
      <c r="F111" s="60">
        <f>VLOOKUP(C111,Datos!$CC$3:$CG$1124,2,FALSE)</f>
        <v>3.8374163892193169E-4</v>
      </c>
      <c r="G111" s="60">
        <f>VLOOKUP(C111,Datos!$CC$3:$CG$1124,5,FALSE)</f>
        <v>3.2671804758872125E-4</v>
      </c>
      <c r="H111" s="60">
        <f t="shared" si="5"/>
        <v>1.5654187744469452E-3</v>
      </c>
      <c r="I111" s="53"/>
      <c r="J111" s="53"/>
      <c r="K111" s="53"/>
      <c r="L111" s="53"/>
      <c r="M111" s="54"/>
    </row>
    <row r="112" spans="2:13">
      <c r="B112" s="58">
        <f t="shared" si="4"/>
        <v>501</v>
      </c>
      <c r="C112" s="59">
        <v>5686</v>
      </c>
      <c r="D112" s="59" t="s">
        <v>962</v>
      </c>
      <c r="E112" s="59" t="s">
        <v>982</v>
      </c>
      <c r="F112" s="60">
        <f>VLOOKUP(C112,Datos!$CC$3:$CG$1124,2,FALSE)</f>
        <v>3.0126058543413842E-4</v>
      </c>
      <c r="G112" s="60">
        <f>VLOOKUP(C112,Datos!$CC$3:$CG$1124,5,FALSE)</f>
        <v>1.8700341172522483E-4</v>
      </c>
      <c r="H112" s="60">
        <f t="shared" si="5"/>
        <v>8.9599779920576596E-4</v>
      </c>
      <c r="I112" s="53"/>
      <c r="J112" s="53"/>
      <c r="K112" s="53"/>
      <c r="L112" s="53"/>
      <c r="M112" s="54"/>
    </row>
    <row r="113" spans="2:13">
      <c r="B113" s="58">
        <f t="shared" si="4"/>
        <v>403</v>
      </c>
      <c r="C113" s="59">
        <v>5690</v>
      </c>
      <c r="D113" s="59" t="s">
        <v>962</v>
      </c>
      <c r="E113" s="59" t="s">
        <v>981</v>
      </c>
      <c r="F113" s="60">
        <f>VLOOKUP(C113,Datos!$CC$3:$CG$1124,2,FALSE)</f>
        <v>3.4118492515429369E-4</v>
      </c>
      <c r="G113" s="60">
        <f>VLOOKUP(C113,Datos!$CC$3:$CG$1124,5,FALSE)</f>
        <v>3.2962383666625215E-4</v>
      </c>
      <c r="H113" s="60">
        <f t="shared" si="5"/>
        <v>1.5793414114427314E-3</v>
      </c>
      <c r="I113" s="53"/>
      <c r="J113" s="53"/>
      <c r="K113" s="53"/>
      <c r="L113" s="53"/>
      <c r="M113" s="54"/>
    </row>
    <row r="114" spans="2:13">
      <c r="B114" s="58">
        <f t="shared" si="4"/>
        <v>261</v>
      </c>
      <c r="C114" s="59">
        <v>5697</v>
      </c>
      <c r="D114" s="59" t="s">
        <v>962</v>
      </c>
      <c r="E114" s="59" t="s">
        <v>980</v>
      </c>
      <c r="F114" s="60">
        <f>VLOOKUP(C114,Datos!$CC$3:$CG$1124,2,FALSE)</f>
        <v>1.074886069388795E-3</v>
      </c>
      <c r="G114" s="60">
        <f>VLOOKUP(C114,Datos!$CC$3:$CG$1124,5,FALSE)</f>
        <v>6.4657501707412318E-4</v>
      </c>
      <c r="H114" s="60">
        <f t="shared" si="5"/>
        <v>3.0979637589237594E-3</v>
      </c>
      <c r="I114" s="53"/>
      <c r="J114" s="53"/>
      <c r="K114" s="53"/>
      <c r="L114" s="53"/>
      <c r="M114" s="54"/>
    </row>
    <row r="115" spans="2:13">
      <c r="B115" s="58">
        <f t="shared" si="4"/>
        <v>65</v>
      </c>
      <c r="C115" s="59">
        <v>5736</v>
      </c>
      <c r="D115" s="59" t="s">
        <v>962</v>
      </c>
      <c r="E115" s="59" t="s">
        <v>979</v>
      </c>
      <c r="F115" s="60">
        <f>VLOOKUP(C115,Datos!$CC$3:$CG$1124,2,FALSE)</f>
        <v>1.0301357105815879E-3</v>
      </c>
      <c r="G115" s="60">
        <f>VLOOKUP(C115,Datos!$CC$3:$CG$1124,5,FALSE)</f>
        <v>2.9066378475039265E-3</v>
      </c>
      <c r="H115" s="60">
        <f t="shared" si="5"/>
        <v>1.3926703745268644E-2</v>
      </c>
      <c r="I115" s="53"/>
      <c r="J115" s="53"/>
      <c r="K115" s="53"/>
      <c r="L115" s="53"/>
      <c r="M115" s="54"/>
    </row>
    <row r="116" spans="2:13">
      <c r="B116" s="58">
        <f t="shared" si="4"/>
        <v>171</v>
      </c>
      <c r="C116" s="59">
        <v>5756</v>
      </c>
      <c r="D116" s="59" t="s">
        <v>962</v>
      </c>
      <c r="E116" s="59" t="s">
        <v>978</v>
      </c>
      <c r="F116" s="60">
        <f>VLOOKUP(C116,Datos!$CC$3:$CG$1124,2,FALSE)</f>
        <v>1.8958942861981411E-3</v>
      </c>
      <c r="G116" s="60">
        <f>VLOOKUP(C116,Datos!$CC$3:$CG$1124,5,FALSE)</f>
        <v>1.2222209938975021E-3</v>
      </c>
      <c r="H116" s="60">
        <f t="shared" si="5"/>
        <v>5.856082039210877E-3</v>
      </c>
      <c r="I116" s="53"/>
      <c r="J116" s="53"/>
      <c r="K116" s="53"/>
      <c r="L116" s="53"/>
      <c r="M116" s="54"/>
    </row>
    <row r="117" spans="2:13">
      <c r="B117" s="58">
        <f t="shared" si="4"/>
        <v>518</v>
      </c>
      <c r="C117" s="59">
        <v>5761</v>
      </c>
      <c r="D117" s="59" t="s">
        <v>962</v>
      </c>
      <c r="E117" s="59" t="s">
        <v>977</v>
      </c>
      <c r="F117" s="60">
        <f>VLOOKUP(C117,Datos!$CC$3:$CG$1124,2,FALSE)</f>
        <v>2.7128076989336254E-4</v>
      </c>
      <c r="G117" s="60">
        <f>VLOOKUP(C117,Datos!$CC$3:$CG$1124,5,FALSE)</f>
        <v>1.6939313336296924E-4</v>
      </c>
      <c r="H117" s="60">
        <f t="shared" si="5"/>
        <v>8.1162088591625549E-4</v>
      </c>
      <c r="I117" s="53"/>
      <c r="J117" s="53"/>
      <c r="K117" s="53"/>
      <c r="L117" s="53"/>
      <c r="M117" s="54"/>
    </row>
    <row r="118" spans="2:13">
      <c r="B118" s="58">
        <f t="shared" si="4"/>
        <v>700</v>
      </c>
      <c r="C118" s="59">
        <v>5789</v>
      </c>
      <c r="D118" s="59" t="s">
        <v>962</v>
      </c>
      <c r="E118" s="59" t="s">
        <v>976</v>
      </c>
      <c r="F118" s="60">
        <f>VLOOKUP(C118,Datos!$CC$3:$CG$1124,2,FALSE)</f>
        <v>1.9596562353482792E-4</v>
      </c>
      <c r="G118" s="60">
        <f>VLOOKUP(C118,Datos!$CC$3:$CG$1124,5,FALSE)</f>
        <v>5.5023739734403322E-5</v>
      </c>
      <c r="H118" s="60">
        <f t="shared" si="5"/>
        <v>2.6363770185400324E-4</v>
      </c>
      <c r="I118" s="53"/>
      <c r="J118" s="53"/>
      <c r="K118" s="53"/>
      <c r="L118" s="53"/>
      <c r="M118" s="54"/>
    </row>
    <row r="119" spans="2:13">
      <c r="B119" s="58">
        <f t="shared" si="4"/>
        <v>73</v>
      </c>
      <c r="C119" s="59">
        <v>5790</v>
      </c>
      <c r="D119" s="59" t="s">
        <v>962</v>
      </c>
      <c r="E119" s="59" t="s">
        <v>975</v>
      </c>
      <c r="F119" s="60">
        <f>VLOOKUP(C119,Datos!$CC$3:$CG$1124,2,FALSE)</f>
        <v>2.0966859288200209E-3</v>
      </c>
      <c r="G119" s="60">
        <f>VLOOKUP(C119,Datos!$CC$3:$CG$1124,5,FALSE)</f>
        <v>2.5152367739658607E-3</v>
      </c>
      <c r="H119" s="60">
        <f t="shared" si="5"/>
        <v>1.20513662994889E-2</v>
      </c>
      <c r="I119" s="53"/>
      <c r="J119" s="53"/>
      <c r="K119" s="53"/>
      <c r="L119" s="53"/>
      <c r="M119" s="54"/>
    </row>
    <row r="120" spans="2:13">
      <c r="B120" s="58">
        <f t="shared" si="4"/>
        <v>705</v>
      </c>
      <c r="C120" s="59">
        <v>5792</v>
      </c>
      <c r="D120" s="59" t="s">
        <v>962</v>
      </c>
      <c r="E120" s="59" t="s">
        <v>974</v>
      </c>
      <c r="F120" s="60">
        <f>VLOOKUP(C120,Datos!$CC$3:$CG$1124,2,FALSE)</f>
        <v>6.3176977139586319E-5</v>
      </c>
      <c r="G120" s="60">
        <f>VLOOKUP(C120,Datos!$CC$3:$CG$1124,5,FALSE)</f>
        <v>5.333337491929888E-5</v>
      </c>
      <c r="H120" s="60">
        <f t="shared" si="5"/>
        <v>2.5553858141435116E-4</v>
      </c>
      <c r="I120" s="53"/>
      <c r="J120" s="53"/>
      <c r="K120" s="53"/>
      <c r="L120" s="53"/>
      <c r="M120" s="54"/>
    </row>
    <row r="121" spans="2:13">
      <c r="B121" s="58">
        <f t="shared" si="4"/>
        <v>582</v>
      </c>
      <c r="C121" s="59">
        <v>5809</v>
      </c>
      <c r="D121" s="59" t="s">
        <v>962</v>
      </c>
      <c r="E121" s="59" t="s">
        <v>973</v>
      </c>
      <c r="F121" s="60">
        <f>VLOOKUP(C121,Datos!$CC$3:$CG$1124,2,FALSE)</f>
        <v>1.0222385884391397E-4</v>
      </c>
      <c r="G121" s="60">
        <f>VLOOKUP(C121,Datos!$CC$3:$CG$1124,5,FALSE)</f>
        <v>1.1221767417516375E-4</v>
      </c>
      <c r="H121" s="60">
        <f t="shared" si="5"/>
        <v>5.3767355453747433E-4</v>
      </c>
      <c r="I121" s="53"/>
      <c r="J121" s="53"/>
      <c r="K121" s="53"/>
      <c r="L121" s="53"/>
      <c r="M121" s="54"/>
    </row>
    <row r="122" spans="2:13">
      <c r="B122" s="58">
        <f t="shared" si="4"/>
        <v>318</v>
      </c>
      <c r="C122" s="59">
        <v>5819</v>
      </c>
      <c r="D122" s="59" t="s">
        <v>962</v>
      </c>
      <c r="E122" s="59" t="s">
        <v>311</v>
      </c>
      <c r="F122" s="60">
        <f>VLOOKUP(C122,Datos!$CC$3:$CG$1124,2,FALSE)</f>
        <v>2.7405938694348322E-4</v>
      </c>
      <c r="G122" s="60">
        <f>VLOOKUP(C122,Datos!$CC$3:$CG$1124,5,FALSE)</f>
        <v>4.656576648677776E-4</v>
      </c>
      <c r="H122" s="60">
        <f t="shared" si="5"/>
        <v>2.23112636852788E-3</v>
      </c>
      <c r="I122" s="53"/>
      <c r="J122" s="53"/>
      <c r="K122" s="53"/>
      <c r="L122" s="53"/>
      <c r="M122" s="54"/>
    </row>
    <row r="123" spans="2:13">
      <c r="B123" s="58">
        <f t="shared" si="4"/>
        <v>2</v>
      </c>
      <c r="C123" s="59">
        <v>5837</v>
      </c>
      <c r="D123" s="59" t="s">
        <v>962</v>
      </c>
      <c r="E123" s="59" t="s">
        <v>972</v>
      </c>
      <c r="F123" s="60">
        <f>VLOOKUP(C123,Datos!$CC$3:$CG$1124,2,FALSE)</f>
        <v>1.3755470585121178E-2</v>
      </c>
      <c r="G123" s="60">
        <f>VLOOKUP(C123,Datos!$CC$3:$CG$1124,5,FALSE)</f>
        <v>2.1797827870391039E-2</v>
      </c>
      <c r="H123" s="60">
        <f t="shared" si="5"/>
        <v>0.10444090628696255</v>
      </c>
      <c r="I123" s="53"/>
      <c r="J123" s="53"/>
      <c r="K123" s="53"/>
      <c r="L123" s="53"/>
      <c r="M123" s="54"/>
    </row>
    <row r="124" spans="2:13">
      <c r="B124" s="58">
        <f t="shared" si="4"/>
        <v>161</v>
      </c>
      <c r="C124" s="59">
        <v>5842</v>
      </c>
      <c r="D124" s="59" t="s">
        <v>962</v>
      </c>
      <c r="E124" s="59" t="s">
        <v>971</v>
      </c>
      <c r="F124" s="60">
        <f>VLOOKUP(C124,Datos!$CC$3:$CG$1124,2,FALSE)</f>
        <v>6.5443743680474245E-4</v>
      </c>
      <c r="G124" s="60">
        <f>VLOOKUP(C124,Datos!$CC$3:$CG$1124,5,FALSE)</f>
        <v>1.2498183578306564E-3</v>
      </c>
      <c r="H124" s="60">
        <f t="shared" si="5"/>
        <v>5.9883105216747149E-3</v>
      </c>
      <c r="I124" s="53"/>
      <c r="J124" s="53"/>
      <c r="K124" s="53"/>
      <c r="L124" s="53"/>
      <c r="M124" s="54"/>
    </row>
    <row r="125" spans="2:13">
      <c r="B125" s="58">
        <f t="shared" si="4"/>
        <v>42</v>
      </c>
      <c r="C125" s="59">
        <v>5847</v>
      </c>
      <c r="D125" s="59" t="s">
        <v>962</v>
      </c>
      <c r="E125" s="59" t="s">
        <v>970</v>
      </c>
      <c r="F125" s="60">
        <f>VLOOKUP(C125,Datos!$CC$3:$CG$1124,2,FALSE)</f>
        <v>3.2275830682191435E-3</v>
      </c>
      <c r="G125" s="60">
        <f>VLOOKUP(C125,Datos!$CC$3:$CG$1124,5,FALSE)</f>
        <v>4.2463697365052924E-3</v>
      </c>
      <c r="H125" s="60">
        <f t="shared" si="5"/>
        <v>2.0345820984877201E-2</v>
      </c>
      <c r="I125" s="53"/>
      <c r="J125" s="53"/>
      <c r="K125" s="53"/>
      <c r="L125" s="53"/>
      <c r="M125" s="54"/>
    </row>
    <row r="126" spans="2:13">
      <c r="B126" s="58">
        <f t="shared" si="4"/>
        <v>143</v>
      </c>
      <c r="C126" s="59">
        <v>5854</v>
      </c>
      <c r="D126" s="59" t="s">
        <v>962</v>
      </c>
      <c r="E126" s="59" t="s">
        <v>969</v>
      </c>
      <c r="F126" s="60">
        <f>VLOOKUP(C126,Datos!$CC$3:$CG$1124,2,FALSE)</f>
        <v>8.0784634657193237E-4</v>
      </c>
      <c r="G126" s="60">
        <f>VLOOKUP(C126,Datos!$CC$3:$CG$1124,5,FALSE)</f>
        <v>1.4360671691707977E-3</v>
      </c>
      <c r="H126" s="60">
        <f t="shared" si="5"/>
        <v>6.880692770350803E-3</v>
      </c>
      <c r="I126" s="53"/>
      <c r="J126" s="53"/>
      <c r="K126" s="53"/>
      <c r="L126" s="53"/>
      <c r="M126" s="54"/>
    </row>
    <row r="127" spans="2:13">
      <c r="B127" s="58">
        <f t="shared" si="4"/>
        <v>670</v>
      </c>
      <c r="C127" s="59">
        <v>5856</v>
      </c>
      <c r="D127" s="59" t="s">
        <v>962</v>
      </c>
      <c r="E127" s="59" t="s">
        <v>743</v>
      </c>
      <c r="F127" s="60">
        <f>VLOOKUP(C127,Datos!$CC$3:$CG$1124,2,FALSE)</f>
        <v>8.2627296490431172E-5</v>
      </c>
      <c r="G127" s="60">
        <f>VLOOKUP(C127,Datos!$CC$3:$CG$1124,5,FALSE)</f>
        <v>6.3457452980847397E-5</v>
      </c>
      <c r="H127" s="60">
        <f t="shared" si="5"/>
        <v>3.0404652882797174E-4</v>
      </c>
      <c r="I127" s="53"/>
      <c r="J127" s="53"/>
      <c r="K127" s="53"/>
      <c r="L127" s="53"/>
      <c r="M127" s="54"/>
    </row>
    <row r="128" spans="2:13">
      <c r="B128" s="58">
        <f t="shared" si="4"/>
        <v>451</v>
      </c>
      <c r="C128" s="59">
        <v>5858</v>
      </c>
      <c r="D128" s="59" t="s">
        <v>962</v>
      </c>
      <c r="E128" s="59" t="s">
        <v>968</v>
      </c>
      <c r="F128" s="60">
        <f>VLOOKUP(C128,Datos!$CC$3:$CG$1124,2,FALSE)</f>
        <v>4.4077640995072488E-4</v>
      </c>
      <c r="G128" s="60">
        <f>VLOOKUP(C128,Datos!$CC$3:$CG$1124,5,FALSE)</f>
        <v>2.3593607072505023E-4</v>
      </c>
      <c r="H128" s="60">
        <f t="shared" si="5"/>
        <v>1.1304510338748302E-3</v>
      </c>
      <c r="I128" s="53"/>
      <c r="J128" s="53"/>
      <c r="K128" s="53"/>
      <c r="L128" s="53"/>
      <c r="M128" s="54"/>
    </row>
    <row r="129" spans="2:13">
      <c r="B129" s="58">
        <f t="shared" si="4"/>
        <v>595</v>
      </c>
      <c r="C129" s="59">
        <v>5861</v>
      </c>
      <c r="D129" s="59" t="s">
        <v>962</v>
      </c>
      <c r="E129" s="59" t="s">
        <v>597</v>
      </c>
      <c r="F129" s="60">
        <f>VLOOKUP(C129,Datos!$CC$3:$CG$1124,2,FALSE)</f>
        <v>1.3980831052186229E-4</v>
      </c>
      <c r="G129" s="60">
        <f>VLOOKUP(C129,Datos!$CC$3:$CG$1124,5,FALSE)</f>
        <v>9.9335510645890099E-5</v>
      </c>
      <c r="H129" s="60">
        <f t="shared" si="5"/>
        <v>4.7595066903099016E-4</v>
      </c>
      <c r="I129" s="53"/>
      <c r="J129" s="53"/>
      <c r="K129" s="53"/>
      <c r="L129" s="53"/>
      <c r="M129" s="54"/>
    </row>
    <row r="130" spans="2:13">
      <c r="B130" s="58">
        <f t="shared" si="4"/>
        <v>114</v>
      </c>
      <c r="C130" s="59">
        <v>5873</v>
      </c>
      <c r="D130" s="59" t="s">
        <v>962</v>
      </c>
      <c r="E130" s="59" t="s">
        <v>967</v>
      </c>
      <c r="F130" s="60">
        <f>VLOOKUP(C130,Datos!$CC$3:$CG$1124,2,FALSE)</f>
        <v>7.9380701831869096E-4</v>
      </c>
      <c r="G130" s="60">
        <f>VLOOKUP(C130,Datos!$CC$3:$CG$1124,5,FALSE)</f>
        <v>1.7900926920329562E-3</v>
      </c>
      <c r="H130" s="60">
        <f t="shared" si="5"/>
        <v>8.5769510707782541E-3</v>
      </c>
      <c r="I130" s="53"/>
      <c r="J130" s="53"/>
      <c r="K130" s="53"/>
      <c r="L130" s="53"/>
      <c r="M130" s="54"/>
    </row>
    <row r="131" spans="2:13">
      <c r="B131" s="58">
        <f t="shared" si="4"/>
        <v>605</v>
      </c>
      <c r="C131" s="59">
        <v>5885</v>
      </c>
      <c r="D131" s="59" t="s">
        <v>962</v>
      </c>
      <c r="E131" s="59" t="s">
        <v>966</v>
      </c>
      <c r="F131" s="60">
        <f>VLOOKUP(C131,Datos!$CC$3:$CG$1124,2,FALSE)</f>
        <v>1.3980831052186229E-4</v>
      </c>
      <c r="G131" s="60">
        <f>VLOOKUP(C131,Datos!$CC$3:$CG$1124,5,FALSE)</f>
        <v>9.0166860523876511E-5</v>
      </c>
      <c r="H131" s="60">
        <f t="shared" si="5"/>
        <v>4.3202050617875958E-4</v>
      </c>
      <c r="I131" s="53"/>
      <c r="J131" s="53"/>
      <c r="K131" s="53"/>
      <c r="L131" s="53"/>
      <c r="M131" s="54"/>
    </row>
    <row r="132" spans="2:13">
      <c r="B132" s="58">
        <f t="shared" si="4"/>
        <v>304</v>
      </c>
      <c r="C132" s="59">
        <v>5887</v>
      </c>
      <c r="D132" s="59" t="s">
        <v>962</v>
      </c>
      <c r="E132" s="59" t="s">
        <v>965</v>
      </c>
      <c r="F132" s="60">
        <f>VLOOKUP(C132,Datos!$CC$3:$CG$1124,2,FALSE)</f>
        <v>1.304633826532985E-3</v>
      </c>
      <c r="G132" s="60">
        <f>VLOOKUP(C132,Datos!$CC$3:$CG$1124,5,FALSE)</f>
        <v>4.7766417088967192E-4</v>
      </c>
      <c r="H132" s="60">
        <f t="shared" si="5"/>
        <v>2.28865367710755E-3</v>
      </c>
      <c r="I132" s="53"/>
      <c r="J132" s="53"/>
      <c r="K132" s="53"/>
      <c r="L132" s="53"/>
      <c r="M132" s="54"/>
    </row>
    <row r="133" spans="2:13">
      <c r="B133" s="58">
        <f t="shared" si="4"/>
        <v>301</v>
      </c>
      <c r="C133" s="59">
        <v>5890</v>
      </c>
      <c r="D133" s="59" t="s">
        <v>962</v>
      </c>
      <c r="E133" s="59" t="s">
        <v>964</v>
      </c>
      <c r="F133" s="60">
        <f>VLOOKUP(C133,Datos!$CC$3:$CG$1124,2,FALSE)</f>
        <v>5.8350958052534585E-4</v>
      </c>
      <c r="G133" s="60">
        <f>VLOOKUP(C133,Datos!$CC$3:$CG$1124,5,FALSE)</f>
        <v>4.8353718569120832E-4</v>
      </c>
      <c r="H133" s="60">
        <f t="shared" si="5"/>
        <v>2.3167933152474763E-3</v>
      </c>
      <c r="I133" s="53"/>
      <c r="J133" s="53"/>
      <c r="K133" s="53"/>
      <c r="L133" s="53"/>
      <c r="M133" s="54"/>
    </row>
    <row r="134" spans="2:13">
      <c r="B134" s="58">
        <f t="shared" si="4"/>
        <v>227</v>
      </c>
      <c r="C134" s="59">
        <v>5893</v>
      </c>
      <c r="D134" s="59" t="s">
        <v>962</v>
      </c>
      <c r="E134" s="59" t="s">
        <v>963</v>
      </c>
      <c r="F134" s="60">
        <f>VLOOKUP(C134,Datos!$CC$3:$CG$1124,2,FALSE)</f>
        <v>9.1562743951608772E-4</v>
      </c>
      <c r="G134" s="60">
        <f>VLOOKUP(C134,Datos!$CC$3:$CG$1124,5,FALSE)</f>
        <v>7.3242918926009679E-4</v>
      </c>
      <c r="H134" s="60">
        <f t="shared" si="5"/>
        <v>3.5093206888406098E-3</v>
      </c>
      <c r="I134" s="53"/>
      <c r="J134" s="53"/>
      <c r="K134" s="53"/>
      <c r="L134" s="53"/>
      <c r="M134" s="54"/>
    </row>
    <row r="135" spans="2:13">
      <c r="B135" s="58">
        <f t="shared" si="4"/>
        <v>129</v>
      </c>
      <c r="C135" s="59">
        <v>5895</v>
      </c>
      <c r="D135" s="59" t="s">
        <v>962</v>
      </c>
      <c r="E135" s="59" t="s">
        <v>961</v>
      </c>
      <c r="F135" s="60">
        <f>VLOOKUP(C135,Datos!$CC$3:$CG$1124,2,FALSE)</f>
        <v>9.0948523340529468E-4</v>
      </c>
      <c r="G135" s="60">
        <f>VLOOKUP(C135,Datos!$CC$3:$CG$1124,5,FALSE)</f>
        <v>1.5721838907140765E-3</v>
      </c>
      <c r="H135" s="60">
        <f t="shared" si="5"/>
        <v>7.5328748980067698E-3</v>
      </c>
      <c r="I135" s="53"/>
      <c r="J135" s="53"/>
      <c r="K135" s="53"/>
      <c r="L135" s="53"/>
      <c r="M135" s="54"/>
    </row>
    <row r="136" spans="2:13">
      <c r="B136" s="58">
        <f t="shared" si="4"/>
        <v>17</v>
      </c>
      <c r="C136" s="59">
        <v>8001</v>
      </c>
      <c r="D136" s="59" t="s">
        <v>940</v>
      </c>
      <c r="E136" s="59" t="s">
        <v>960</v>
      </c>
      <c r="F136" s="60">
        <f>VLOOKUP(C136,Datos!$CC$3:$CG$1124,2,FALSE)</f>
        <v>1.1879611590284434E-2</v>
      </c>
      <c r="G136" s="60">
        <f>VLOOKUP(C136,Datos!$CC$3:$CG$1124,5,FALSE)</f>
        <v>7.2522770186289063E-3</v>
      </c>
      <c r="H136" s="60">
        <f t="shared" si="5"/>
        <v>0.29487843829331245</v>
      </c>
      <c r="I136" s="53"/>
      <c r="J136" s="53"/>
      <c r="K136" s="53"/>
      <c r="L136" s="53"/>
      <c r="M136" s="54"/>
    </row>
    <row r="137" spans="2:13">
      <c r="B137" s="58">
        <f t="shared" si="4"/>
        <v>420</v>
      </c>
      <c r="C137" s="59">
        <v>8078</v>
      </c>
      <c r="D137" s="59" t="s">
        <v>940</v>
      </c>
      <c r="E137" s="59" t="s">
        <v>959</v>
      </c>
      <c r="F137" s="60">
        <f>VLOOKUP(C137,Datos!$CC$3:$CG$1124,2,FALSE)</f>
        <v>3.1954096076387985E-4</v>
      </c>
      <c r="G137" s="60">
        <f>VLOOKUP(C137,Datos!$CC$3:$CG$1124,5,FALSE)</f>
        <v>2.7007961517371953E-4</v>
      </c>
      <c r="H137" s="60">
        <f t="shared" si="5"/>
        <v>1.0981468983150045E-2</v>
      </c>
      <c r="I137" s="53"/>
      <c r="J137" s="53"/>
      <c r="K137" s="53"/>
      <c r="L137" s="53"/>
      <c r="M137" s="54"/>
    </row>
    <row r="138" spans="2:13">
      <c r="B138" s="58">
        <f t="shared" si="4"/>
        <v>443</v>
      </c>
      <c r="C138" s="59">
        <v>8137</v>
      </c>
      <c r="D138" s="59" t="s">
        <v>940</v>
      </c>
      <c r="E138" s="59" t="s">
        <v>958</v>
      </c>
      <c r="F138" s="60">
        <f>VLOOKUP(C138,Datos!$CC$3:$CG$1124,2,FALSE)</f>
        <v>1.1582445808924157E-4</v>
      </c>
      <c r="G138" s="60">
        <f>VLOOKUP(C138,Datos!$CC$3:$CG$1124,5,FALSE)</f>
        <v>2.3612308176944847E-4</v>
      </c>
      <c r="H138" s="60">
        <f t="shared" si="5"/>
        <v>9.6007923329909789E-3</v>
      </c>
      <c r="I138" s="53"/>
      <c r="J138" s="53"/>
      <c r="K138" s="53"/>
      <c r="L138" s="53"/>
      <c r="M138" s="54"/>
    </row>
    <row r="139" spans="2:13">
      <c r="B139" s="58">
        <f t="shared" ref="B139:B202" si="6">_xlfn.RANK.EQ(G139,$G138:$G1259)</f>
        <v>536</v>
      </c>
      <c r="C139" s="59">
        <v>8141</v>
      </c>
      <c r="D139" s="59" t="s">
        <v>940</v>
      </c>
      <c r="E139" s="59" t="s">
        <v>114</v>
      </c>
      <c r="F139" s="60">
        <f>VLOOKUP(C139,Datos!$CC$3:$CG$1124,2,FALSE)</f>
        <v>9.564292372520706E-5</v>
      </c>
      <c r="G139" s="60">
        <f>VLOOKUP(C139,Datos!$CC$3:$CG$1124,5,FALSE)</f>
        <v>1.4119763714331044E-4</v>
      </c>
      <c r="H139" s="60">
        <f t="shared" si="5"/>
        <v>5.7411125670702506E-3</v>
      </c>
      <c r="I139" s="53"/>
      <c r="J139" s="53"/>
      <c r="K139" s="53"/>
      <c r="L139" s="53"/>
      <c r="M139" s="54"/>
    </row>
    <row r="140" spans="2:13">
      <c r="B140" s="58">
        <f t="shared" si="6"/>
        <v>439</v>
      </c>
      <c r="C140" s="59">
        <v>8296</v>
      </c>
      <c r="D140" s="59" t="s">
        <v>940</v>
      </c>
      <c r="E140" s="59" t="s">
        <v>957</v>
      </c>
      <c r="F140" s="60">
        <f>VLOOKUP(C140,Datos!$CC$3:$CG$1124,2,FALSE)</f>
        <v>4.5891054227782836E-4</v>
      </c>
      <c r="G140" s="60">
        <f>VLOOKUP(C140,Datos!$CC$3:$CG$1124,5,FALSE)</f>
        <v>2.4209104670210063E-4</v>
      </c>
      <c r="H140" s="60">
        <f t="shared" ref="H140:H203" si="7">G140/VLOOKUP(D140,$J$11:$L$43,2,FALSE)</f>
        <v>9.8434504905060959E-3</v>
      </c>
      <c r="I140" s="53"/>
      <c r="J140" s="53"/>
      <c r="K140" s="53"/>
      <c r="L140" s="53"/>
      <c r="M140" s="54"/>
    </row>
    <row r="141" spans="2:13">
      <c r="B141" s="58">
        <f t="shared" si="6"/>
        <v>707</v>
      </c>
      <c r="C141" s="59">
        <v>8372</v>
      </c>
      <c r="D141" s="59" t="s">
        <v>940</v>
      </c>
      <c r="E141" s="59" t="s">
        <v>956</v>
      </c>
      <c r="F141" s="60">
        <f>VLOOKUP(C141,Datos!$CC$3:$CG$1124,2,FALSE)</f>
        <v>7.3852716332155292E-5</v>
      </c>
      <c r="G141" s="60">
        <f>VLOOKUP(C141,Datos!$CC$3:$CG$1124,5,FALSE)</f>
        <v>4.3957129489569742E-5</v>
      </c>
      <c r="H141" s="60">
        <f t="shared" si="7"/>
        <v>1.7873020656058438E-3</v>
      </c>
      <c r="I141" s="53"/>
      <c r="J141" s="53"/>
      <c r="K141" s="53"/>
      <c r="L141" s="53"/>
      <c r="M141" s="54"/>
    </row>
    <row r="142" spans="2:13">
      <c r="B142" s="58">
        <f t="shared" si="6"/>
        <v>336</v>
      </c>
      <c r="C142" s="59">
        <v>8421</v>
      </c>
      <c r="D142" s="59" t="s">
        <v>940</v>
      </c>
      <c r="E142" s="59" t="s">
        <v>955</v>
      </c>
      <c r="F142" s="60">
        <f>VLOOKUP(C142,Datos!$CC$3:$CG$1124,2,FALSE)</f>
        <v>1.5223896574608647E-4</v>
      </c>
      <c r="G142" s="60">
        <f>VLOOKUP(C142,Datos!$CC$3:$CG$1124,5,FALSE)</f>
        <v>3.8661032688754108E-4</v>
      </c>
      <c r="H142" s="60">
        <f t="shared" si="7"/>
        <v>1.5719621455141025E-2</v>
      </c>
      <c r="I142" s="53"/>
      <c r="J142" s="53"/>
      <c r="K142" s="53"/>
      <c r="L142" s="53"/>
      <c r="M142" s="54"/>
    </row>
    <row r="143" spans="2:13">
      <c r="B143" s="58">
        <f t="shared" si="6"/>
        <v>308</v>
      </c>
      <c r="C143" s="59">
        <v>8433</v>
      </c>
      <c r="D143" s="59" t="s">
        <v>940</v>
      </c>
      <c r="E143" s="59" t="s">
        <v>954</v>
      </c>
      <c r="F143" s="60">
        <f>VLOOKUP(C143,Datos!$CC$3:$CG$1124,2,FALSE)</f>
        <v>1.4931410569332783E-3</v>
      </c>
      <c r="G143" s="60">
        <f>VLOOKUP(C143,Datos!$CC$3:$CG$1124,5,FALSE)</f>
        <v>4.6171211643808229E-4</v>
      </c>
      <c r="H143" s="60">
        <f t="shared" si="7"/>
        <v>1.8773269069374526E-2</v>
      </c>
      <c r="I143" s="53"/>
      <c r="J143" s="53"/>
      <c r="K143" s="53"/>
      <c r="L143" s="53"/>
      <c r="M143" s="54"/>
    </row>
    <row r="144" spans="2:13">
      <c r="B144" s="58">
        <f t="shared" si="6"/>
        <v>635</v>
      </c>
      <c r="C144" s="59">
        <v>8436</v>
      </c>
      <c r="D144" s="59" t="s">
        <v>940</v>
      </c>
      <c r="E144" s="59" t="s">
        <v>953</v>
      </c>
      <c r="F144" s="60">
        <f>VLOOKUP(C144,Datos!$CC$3:$CG$1124,2,FALSE)</f>
        <v>6.4639407165965632E-5</v>
      </c>
      <c r="G144" s="60">
        <f>VLOOKUP(C144,Datos!$CC$3:$CG$1124,5,FALSE)</f>
        <v>7.1461662089967283E-5</v>
      </c>
      <c r="H144" s="60">
        <f t="shared" si="7"/>
        <v>2.9056396026799687E-3</v>
      </c>
      <c r="I144" s="53"/>
      <c r="J144" s="53"/>
      <c r="K144" s="53"/>
      <c r="L144" s="53"/>
      <c r="M144" s="54"/>
    </row>
    <row r="145" spans="2:13">
      <c r="B145" s="58">
        <f t="shared" si="6"/>
        <v>384</v>
      </c>
      <c r="C145" s="59">
        <v>8520</v>
      </c>
      <c r="D145" s="59" t="s">
        <v>940</v>
      </c>
      <c r="E145" s="59" t="s">
        <v>952</v>
      </c>
      <c r="F145" s="60">
        <f>VLOOKUP(C145,Datos!$CC$3:$CG$1124,2,FALSE)</f>
        <v>2.5987381568760387E-4</v>
      </c>
      <c r="G145" s="60">
        <f>VLOOKUP(C145,Datos!$CC$3:$CG$1124,5,FALSE)</f>
        <v>3.3119223857713164E-4</v>
      </c>
      <c r="H145" s="60">
        <f t="shared" si="7"/>
        <v>1.3466315453150506E-2</v>
      </c>
      <c r="I145" s="53"/>
      <c r="J145" s="53"/>
      <c r="K145" s="53"/>
      <c r="L145" s="53"/>
      <c r="M145" s="54"/>
    </row>
    <row r="146" spans="2:13">
      <c r="B146" s="58">
        <f t="shared" si="6"/>
        <v>667</v>
      </c>
      <c r="C146" s="59">
        <v>8549</v>
      </c>
      <c r="D146" s="59" t="s">
        <v>940</v>
      </c>
      <c r="E146" s="59" t="s">
        <v>951</v>
      </c>
      <c r="F146" s="60">
        <f>VLOOKUP(C146,Datos!$CC$3:$CG$1124,2,FALSE)</f>
        <v>5.7327257034069059E-5</v>
      </c>
      <c r="G146" s="60">
        <f>VLOOKUP(C146,Datos!$CC$3:$CG$1124,5,FALSE)</f>
        <v>5.8115299394668808E-5</v>
      </c>
      <c r="H146" s="60">
        <f t="shared" si="7"/>
        <v>2.3629749225558519E-3</v>
      </c>
      <c r="I146" s="53"/>
      <c r="J146" s="53"/>
      <c r="K146" s="53"/>
      <c r="L146" s="53"/>
      <c r="M146" s="54"/>
    </row>
    <row r="147" spans="2:13">
      <c r="B147" s="58">
        <f t="shared" si="6"/>
        <v>636</v>
      </c>
      <c r="C147" s="59">
        <v>8558</v>
      </c>
      <c r="D147" s="59" t="s">
        <v>940</v>
      </c>
      <c r="E147" s="59" t="s">
        <v>950</v>
      </c>
      <c r="F147" s="60">
        <f>VLOOKUP(C147,Datos!$CC$3:$CG$1124,2,FALSE)</f>
        <v>4.8260190870517324E-5</v>
      </c>
      <c r="G147" s="60">
        <f>VLOOKUP(C147,Datos!$CC$3:$CG$1124,5,FALSE)</f>
        <v>6.9369443287499989E-5</v>
      </c>
      <c r="H147" s="60">
        <f t="shared" si="7"/>
        <v>2.8205697395935611E-3</v>
      </c>
      <c r="I147" s="53"/>
      <c r="J147" s="53"/>
      <c r="K147" s="53"/>
      <c r="L147" s="53"/>
      <c r="M147" s="54"/>
    </row>
    <row r="148" spans="2:13">
      <c r="B148" s="58">
        <f t="shared" si="6"/>
        <v>391</v>
      </c>
      <c r="C148" s="59">
        <v>8560</v>
      </c>
      <c r="D148" s="59" t="s">
        <v>940</v>
      </c>
      <c r="E148" s="59" t="s">
        <v>949</v>
      </c>
      <c r="F148" s="60">
        <f>VLOOKUP(C148,Datos!$CC$3:$CG$1124,2,FALSE)</f>
        <v>2.1643964390413831E-4</v>
      </c>
      <c r="G148" s="60">
        <f>VLOOKUP(C148,Datos!$CC$3:$CG$1124,5,FALSE)</f>
        <v>3.1456006581509016E-4</v>
      </c>
      <c r="H148" s="60">
        <f t="shared" si="7"/>
        <v>1.2790049348464038E-2</v>
      </c>
      <c r="I148" s="53"/>
      <c r="J148" s="53"/>
      <c r="K148" s="53"/>
      <c r="L148" s="53"/>
      <c r="M148" s="54"/>
    </row>
    <row r="149" spans="2:13">
      <c r="B149" s="58">
        <f t="shared" si="6"/>
        <v>430</v>
      </c>
      <c r="C149" s="59">
        <v>8573</v>
      </c>
      <c r="D149" s="59" t="s">
        <v>940</v>
      </c>
      <c r="E149" s="59" t="s">
        <v>948</v>
      </c>
      <c r="F149" s="60">
        <f>VLOOKUP(C149,Datos!$CC$3:$CG$1124,2,FALSE)</f>
        <v>3.1500742768210399E-4</v>
      </c>
      <c r="G149" s="60">
        <f>VLOOKUP(C149,Datos!$CC$3:$CG$1124,5,FALSE)</f>
        <v>2.5372473026946142E-4</v>
      </c>
      <c r="H149" s="60">
        <f t="shared" si="7"/>
        <v>1.0316477435440763E-2</v>
      </c>
      <c r="I149" s="53"/>
      <c r="J149" s="53"/>
      <c r="K149" s="53"/>
      <c r="L149" s="53"/>
      <c r="M149" s="54"/>
    </row>
    <row r="150" spans="2:13">
      <c r="B150" s="58">
        <f t="shared" si="6"/>
        <v>478</v>
      </c>
      <c r="C150" s="59">
        <v>8606</v>
      </c>
      <c r="D150" s="59" t="s">
        <v>940</v>
      </c>
      <c r="E150" s="59" t="s">
        <v>947</v>
      </c>
      <c r="F150" s="60">
        <f>VLOOKUP(C150,Datos!$CC$3:$CG$1124,2,FALSE)</f>
        <v>1.0295507385710363E-4</v>
      </c>
      <c r="G150" s="60">
        <f>VLOOKUP(C150,Datos!$CC$3:$CG$1124,5,FALSE)</f>
        <v>1.8564378355627291E-4</v>
      </c>
      <c r="H150" s="60">
        <f t="shared" si="7"/>
        <v>7.5482981184142491E-3</v>
      </c>
      <c r="I150" s="53"/>
      <c r="J150" s="53"/>
      <c r="K150" s="53"/>
      <c r="L150" s="53"/>
      <c r="M150" s="54"/>
    </row>
    <row r="151" spans="2:13">
      <c r="B151" s="58">
        <f t="shared" si="6"/>
        <v>305</v>
      </c>
      <c r="C151" s="59">
        <v>8634</v>
      </c>
      <c r="D151" s="59" t="s">
        <v>940</v>
      </c>
      <c r="E151" s="59" t="s">
        <v>946</v>
      </c>
      <c r="F151" s="60">
        <f>VLOOKUP(C151,Datos!$CC$3:$CG$1124,2,FALSE)</f>
        <v>5.8584946856755275E-4</v>
      </c>
      <c r="G151" s="60">
        <f>VLOOKUP(C151,Datos!$CC$3:$CG$1124,5,FALSE)</f>
        <v>4.6910378496182949E-4</v>
      </c>
      <c r="H151" s="60">
        <f t="shared" si="7"/>
        <v>1.907381518269391E-2</v>
      </c>
      <c r="I151" s="53"/>
      <c r="J151" s="53"/>
      <c r="K151" s="53"/>
      <c r="L151" s="53"/>
      <c r="M151" s="54"/>
    </row>
    <row r="152" spans="2:13">
      <c r="B152" s="58">
        <f t="shared" si="6"/>
        <v>290</v>
      </c>
      <c r="C152" s="59">
        <v>8638</v>
      </c>
      <c r="D152" s="59" t="s">
        <v>940</v>
      </c>
      <c r="E152" s="59" t="s">
        <v>63</v>
      </c>
      <c r="F152" s="60">
        <f>VLOOKUP(C152,Datos!$CC$3:$CG$1124,2,FALSE)</f>
        <v>4.9898112500062152E-4</v>
      </c>
      <c r="G152" s="60">
        <f>VLOOKUP(C152,Datos!$CC$3:$CG$1124,5,FALSE)</f>
        <v>5.031724926118018E-4</v>
      </c>
      <c r="H152" s="60">
        <f t="shared" si="7"/>
        <v>2.0459052850903464E-2</v>
      </c>
      <c r="I152" s="53"/>
      <c r="J152" s="53"/>
      <c r="K152" s="53"/>
      <c r="L152" s="53"/>
      <c r="M152" s="54"/>
    </row>
    <row r="153" spans="2:13">
      <c r="B153" s="58">
        <f t="shared" si="6"/>
        <v>612</v>
      </c>
      <c r="C153" s="59">
        <v>8675</v>
      </c>
      <c r="D153" s="59" t="s">
        <v>940</v>
      </c>
      <c r="E153" s="59" t="s">
        <v>945</v>
      </c>
      <c r="F153" s="60">
        <f>VLOOKUP(C153,Datos!$CC$3:$CG$1124,2,FALSE)</f>
        <v>6.2592005129034594E-5</v>
      </c>
      <c r="G153" s="60">
        <f>VLOOKUP(C153,Datos!$CC$3:$CG$1124,5,FALSE)</f>
        <v>7.8455194991717848E-5</v>
      </c>
      <c r="H153" s="60">
        <f t="shared" si="7"/>
        <v>3.1899974746867643E-3</v>
      </c>
      <c r="I153" s="53"/>
      <c r="J153" s="53"/>
      <c r="K153" s="53"/>
      <c r="L153" s="53"/>
      <c r="M153" s="54"/>
    </row>
    <row r="154" spans="2:13">
      <c r="B154" s="58">
        <f t="shared" si="6"/>
        <v>445</v>
      </c>
      <c r="C154" s="59">
        <v>8685</v>
      </c>
      <c r="D154" s="59" t="s">
        <v>940</v>
      </c>
      <c r="E154" s="59" t="s">
        <v>944</v>
      </c>
      <c r="F154" s="60">
        <f>VLOOKUP(C154,Datos!$CC$3:$CG$1124,2,FALSE)</f>
        <v>3.4761961727036267E-4</v>
      </c>
      <c r="G154" s="60">
        <f>VLOOKUP(C154,Datos!$CC$3:$CG$1124,5,FALSE)</f>
        <v>2.2528444423604448E-4</v>
      </c>
      <c r="H154" s="60">
        <f t="shared" si="7"/>
        <v>9.1600920534970088E-3</v>
      </c>
      <c r="I154" s="53"/>
      <c r="J154" s="53"/>
      <c r="K154" s="53"/>
      <c r="L154" s="53"/>
      <c r="M154" s="54"/>
    </row>
    <row r="155" spans="2:13">
      <c r="B155" s="58">
        <f t="shared" si="6"/>
        <v>144</v>
      </c>
      <c r="C155" s="59">
        <v>8758</v>
      </c>
      <c r="D155" s="59" t="s">
        <v>940</v>
      </c>
      <c r="E155" s="59" t="s">
        <v>943</v>
      </c>
      <c r="F155" s="60">
        <f>VLOOKUP(C155,Datos!$CC$3:$CG$1124,2,FALSE)</f>
        <v>7.2891899804824085E-3</v>
      </c>
      <c r="G155" s="60">
        <f>VLOOKUP(C155,Datos!$CC$3:$CG$1124,5,FALSE)</f>
        <v>1.4197081354895085E-3</v>
      </c>
      <c r="H155" s="60">
        <f t="shared" si="7"/>
        <v>5.7725500108461628E-2</v>
      </c>
      <c r="I155" s="53"/>
      <c r="J155" s="53"/>
      <c r="K155" s="53"/>
      <c r="L155" s="53"/>
      <c r="M155" s="54"/>
    </row>
    <row r="156" spans="2:13">
      <c r="B156" s="58">
        <f t="shared" si="6"/>
        <v>668</v>
      </c>
      <c r="C156" s="59">
        <v>8770</v>
      </c>
      <c r="D156" s="59" t="s">
        <v>940</v>
      </c>
      <c r="E156" s="59" t="s">
        <v>942</v>
      </c>
      <c r="F156" s="60">
        <f>VLOOKUP(C156,Datos!$CC$3:$CG$1124,2,FALSE)</f>
        <v>7.6046361371724262E-5</v>
      </c>
      <c r="G156" s="60">
        <f>VLOOKUP(C156,Datos!$CC$3:$CG$1124,5,FALSE)</f>
        <v>5.471444209807634E-5</v>
      </c>
      <c r="H156" s="60">
        <f t="shared" si="7"/>
        <v>2.2246956640689501E-3</v>
      </c>
      <c r="I156" s="53"/>
      <c r="J156" s="53"/>
      <c r="K156" s="53"/>
      <c r="L156" s="53"/>
      <c r="M156" s="54"/>
    </row>
    <row r="157" spans="2:13">
      <c r="B157" s="58">
        <f t="shared" si="6"/>
        <v>610</v>
      </c>
      <c r="C157" s="59">
        <v>8832</v>
      </c>
      <c r="D157" s="59" t="s">
        <v>940</v>
      </c>
      <c r="E157" s="59" t="s">
        <v>941</v>
      </c>
      <c r="F157" s="60">
        <f>VLOOKUP(C157,Datos!$CC$3:$CG$1124,2,FALSE)</f>
        <v>6.3030734136948388E-5</v>
      </c>
      <c r="G157" s="60">
        <f>VLOOKUP(C157,Datos!$CC$3:$CG$1124,5,FALSE)</f>
        <v>7.6374647169624908E-5</v>
      </c>
      <c r="H157" s="60">
        <f t="shared" si="7"/>
        <v>3.1054021550378594E-3</v>
      </c>
      <c r="I157" s="53"/>
      <c r="J157" s="53"/>
      <c r="K157" s="53"/>
      <c r="L157" s="53"/>
      <c r="M157" s="54"/>
    </row>
    <row r="158" spans="2:13">
      <c r="B158" s="58">
        <f t="shared" si="6"/>
        <v>789</v>
      </c>
      <c r="C158" s="59">
        <v>8849</v>
      </c>
      <c r="D158" s="59" t="s">
        <v>940</v>
      </c>
      <c r="E158" s="59" t="s">
        <v>939</v>
      </c>
      <c r="F158" s="60">
        <f>VLOOKUP(C158,Datos!$CC$3:$CG$1124,2,FALSE)</f>
        <v>1.7549160316551752E-5</v>
      </c>
      <c r="G158" s="60">
        <f>VLOOKUP(C158,Datos!$CC$3:$CG$1124,5,FALSE)</f>
        <v>1.6717285890143705E-5</v>
      </c>
      <c r="H158" s="60">
        <f t="shared" si="7"/>
        <v>6.797268145060973E-4</v>
      </c>
      <c r="I158" s="53"/>
      <c r="J158" s="53"/>
      <c r="K158" s="53"/>
      <c r="L158" s="53"/>
      <c r="M158" s="54"/>
    </row>
    <row r="159" spans="2:13">
      <c r="B159" s="58">
        <f t="shared" si="6"/>
        <v>9</v>
      </c>
      <c r="C159" s="59">
        <v>11001</v>
      </c>
      <c r="D159" s="59" t="s">
        <v>938</v>
      </c>
      <c r="E159" s="59" t="s">
        <v>938</v>
      </c>
      <c r="F159" s="60">
        <f>VLOOKUP(C159,Datos!$CC$3:$CG$1124,2,FALSE)</f>
        <v>5.2606971637924556E-2</v>
      </c>
      <c r="G159" s="60">
        <f>VLOOKUP(C159,Datos!$CC$3:$CG$1124,5,FALSE)</f>
        <v>1.0038219125630441E-2</v>
      </c>
      <c r="H159" s="60">
        <f t="shared" si="7"/>
        <v>0.19081537699451706</v>
      </c>
      <c r="I159" s="53"/>
      <c r="J159" s="53"/>
      <c r="K159" s="53"/>
      <c r="L159" s="53"/>
      <c r="M159" s="54"/>
    </row>
    <row r="160" spans="2:13">
      <c r="B160" s="58">
        <f t="shared" si="6"/>
        <v>22</v>
      </c>
      <c r="C160" s="59">
        <v>13001</v>
      </c>
      <c r="D160" s="59" t="s">
        <v>120</v>
      </c>
      <c r="E160" s="59" t="s">
        <v>937</v>
      </c>
      <c r="F160" s="60">
        <f>VLOOKUP(C160,Datos!$CC$3:$CG$1124,2,FALSE)</f>
        <v>1.2427437878166124E-2</v>
      </c>
      <c r="G160" s="60">
        <f>VLOOKUP(C160,Datos!$CC$3:$CG$1124,5,FALSE)</f>
        <v>6.3648806804624926E-3</v>
      </c>
      <c r="H160" s="60">
        <f t="shared" si="7"/>
        <v>0.11388202204466988</v>
      </c>
      <c r="I160" s="53"/>
      <c r="J160" s="53"/>
      <c r="K160" s="53"/>
      <c r="L160" s="53"/>
      <c r="M160" s="54"/>
    </row>
    <row r="161" spans="2:13">
      <c r="B161" s="58">
        <f t="shared" si="6"/>
        <v>193</v>
      </c>
      <c r="C161" s="59">
        <v>13006</v>
      </c>
      <c r="D161" s="59" t="s">
        <v>120</v>
      </c>
      <c r="E161" s="59" t="s">
        <v>936</v>
      </c>
      <c r="F161" s="60">
        <f>VLOOKUP(C161,Datos!$CC$3:$CG$1124,2,FALSE)</f>
        <v>7.7187056792300129E-4</v>
      </c>
      <c r="G161" s="60">
        <f>VLOOKUP(C161,Datos!$CC$3:$CG$1124,5,FALSE)</f>
        <v>9.0214214402873966E-4</v>
      </c>
      <c r="H161" s="60">
        <f t="shared" si="7"/>
        <v>1.6141350748187382E-2</v>
      </c>
      <c r="I161" s="53"/>
      <c r="J161" s="53"/>
      <c r="K161" s="53"/>
      <c r="L161" s="53"/>
      <c r="M161" s="54"/>
    </row>
    <row r="162" spans="2:13">
      <c r="B162" s="58">
        <f t="shared" si="6"/>
        <v>146</v>
      </c>
      <c r="C162" s="59">
        <v>13030</v>
      </c>
      <c r="D162" s="59" t="s">
        <v>120</v>
      </c>
      <c r="E162" s="59" t="s">
        <v>935</v>
      </c>
      <c r="F162" s="60">
        <f>VLOOKUP(C162,Datos!$CC$3:$CG$1124,2,FALSE)</f>
        <v>8.8169906290408765E-4</v>
      </c>
      <c r="G162" s="60">
        <f>VLOOKUP(C162,Datos!$CC$3:$CG$1124,5,FALSE)</f>
        <v>1.353775914567031E-3</v>
      </c>
      <c r="H162" s="60">
        <f t="shared" si="7"/>
        <v>2.4222094063680578E-2</v>
      </c>
      <c r="I162" s="53"/>
      <c r="J162" s="53"/>
      <c r="K162" s="53"/>
      <c r="L162" s="53"/>
      <c r="M162" s="54"/>
    </row>
    <row r="163" spans="2:13">
      <c r="B163" s="58">
        <f t="shared" si="6"/>
        <v>316</v>
      </c>
      <c r="C163" s="59">
        <v>13042</v>
      </c>
      <c r="D163" s="59" t="s">
        <v>120</v>
      </c>
      <c r="E163" s="59" t="s">
        <v>934</v>
      </c>
      <c r="F163" s="60">
        <f>VLOOKUP(C163,Datos!$CC$3:$CG$1124,2,FALSE)</f>
        <v>6.1758420013998381E-4</v>
      </c>
      <c r="G163" s="60">
        <f>VLOOKUP(C163,Datos!$CC$3:$CG$1124,5,FALSE)</f>
        <v>4.1980500835044906E-4</v>
      </c>
      <c r="H163" s="60">
        <f t="shared" si="7"/>
        <v>7.5112552167992501E-3</v>
      </c>
      <c r="I163" s="53"/>
      <c r="J163" s="53"/>
      <c r="K163" s="53"/>
      <c r="L163" s="53"/>
      <c r="M163" s="54"/>
    </row>
    <row r="164" spans="2:13">
      <c r="B164" s="58">
        <f t="shared" si="6"/>
        <v>213</v>
      </c>
      <c r="C164" s="59">
        <v>13052</v>
      </c>
      <c r="D164" s="59" t="s">
        <v>120</v>
      </c>
      <c r="E164" s="59" t="s">
        <v>933</v>
      </c>
      <c r="F164" s="60">
        <f>VLOOKUP(C164,Datos!$CC$3:$CG$1124,2,FALSE)</f>
        <v>8.4382212522086345E-4</v>
      </c>
      <c r="G164" s="60">
        <f>VLOOKUP(C164,Datos!$CC$3:$CG$1124,5,FALSE)</f>
        <v>7.8043492505596086E-4</v>
      </c>
      <c r="H164" s="60">
        <f t="shared" si="7"/>
        <v>1.3963735033159348E-2</v>
      </c>
      <c r="I164" s="53"/>
      <c r="J164" s="53"/>
      <c r="K164" s="53"/>
      <c r="L164" s="53"/>
      <c r="M164" s="54"/>
    </row>
    <row r="165" spans="2:13">
      <c r="B165" s="58">
        <f t="shared" si="6"/>
        <v>419</v>
      </c>
      <c r="C165" s="59">
        <v>13062</v>
      </c>
      <c r="D165" s="59" t="s">
        <v>120</v>
      </c>
      <c r="E165" s="59" t="s">
        <v>932</v>
      </c>
      <c r="F165" s="60">
        <f>VLOOKUP(C165,Datos!$CC$3:$CG$1124,2,FALSE)</f>
        <v>1.2401406623696574E-4</v>
      </c>
      <c r="G165" s="60">
        <f>VLOOKUP(C165,Datos!$CC$3:$CG$1124,5,FALSE)</f>
        <v>2.5671390643165792E-4</v>
      </c>
      <c r="H165" s="60">
        <f t="shared" si="7"/>
        <v>4.5931888151749404E-3</v>
      </c>
      <c r="I165" s="53"/>
      <c r="J165" s="53"/>
      <c r="K165" s="53"/>
      <c r="L165" s="53"/>
      <c r="M165" s="54"/>
    </row>
    <row r="166" spans="2:13">
      <c r="B166" s="58">
        <f t="shared" si="6"/>
        <v>132</v>
      </c>
      <c r="C166" s="59">
        <v>13074</v>
      </c>
      <c r="D166" s="59" t="s">
        <v>120</v>
      </c>
      <c r="E166" s="59" t="s">
        <v>931</v>
      </c>
      <c r="F166" s="60">
        <f>VLOOKUP(C166,Datos!$CC$3:$CG$1124,2,FALSE)</f>
        <v>8.3446257305203584E-4</v>
      </c>
      <c r="G166" s="60">
        <f>VLOOKUP(C166,Datos!$CC$3:$CG$1124,5,FALSE)</f>
        <v>1.4881934775547254E-3</v>
      </c>
      <c r="H166" s="60">
        <f t="shared" si="7"/>
        <v>2.6627126402832473E-2</v>
      </c>
      <c r="I166" s="53"/>
      <c r="J166" s="53"/>
      <c r="K166" s="53"/>
      <c r="L166" s="53"/>
      <c r="M166" s="54"/>
    </row>
    <row r="167" spans="2:13">
      <c r="B167" s="58">
        <f t="shared" si="6"/>
        <v>259</v>
      </c>
      <c r="C167" s="59">
        <v>13140</v>
      </c>
      <c r="D167" s="59" t="s">
        <v>120</v>
      </c>
      <c r="E167" s="59" t="s">
        <v>15</v>
      </c>
      <c r="F167" s="60">
        <f>VLOOKUP(C167,Datos!$CC$3:$CG$1124,2,FALSE)</f>
        <v>1.711043130863796E-4</v>
      </c>
      <c r="G167" s="60">
        <f>VLOOKUP(C167,Datos!$CC$3:$CG$1124,5,FALSE)</f>
        <v>5.86729430848022E-4</v>
      </c>
      <c r="H167" s="60">
        <f t="shared" si="7"/>
        <v>1.0497908339930709E-2</v>
      </c>
      <c r="I167" s="53"/>
      <c r="J167" s="53"/>
      <c r="K167" s="53"/>
      <c r="L167" s="53"/>
      <c r="M167" s="54"/>
    </row>
    <row r="168" spans="2:13">
      <c r="B168" s="58">
        <f t="shared" si="6"/>
        <v>480</v>
      </c>
      <c r="C168" s="59">
        <v>13160</v>
      </c>
      <c r="D168" s="59" t="s">
        <v>120</v>
      </c>
      <c r="E168" s="59" t="s">
        <v>930</v>
      </c>
      <c r="F168" s="60">
        <f>VLOOKUP(C168,Datos!$CC$3:$CG$1124,2,FALSE)</f>
        <v>3.090114645739488E-4</v>
      </c>
      <c r="G168" s="60">
        <f>VLOOKUP(C168,Datos!$CC$3:$CG$1124,5,FALSE)</f>
        <v>1.7020128164412226E-4</v>
      </c>
      <c r="H168" s="60">
        <f t="shared" si="7"/>
        <v>3.0452834988288538E-3</v>
      </c>
      <c r="I168" s="53"/>
      <c r="J168" s="53"/>
      <c r="K168" s="53"/>
      <c r="L168" s="53"/>
      <c r="M168" s="54"/>
    </row>
    <row r="169" spans="2:13">
      <c r="B169" s="58">
        <f t="shared" si="6"/>
        <v>600</v>
      </c>
      <c r="C169" s="59">
        <v>13188</v>
      </c>
      <c r="D169" s="59" t="s">
        <v>120</v>
      </c>
      <c r="E169" s="59" t="s">
        <v>929</v>
      </c>
      <c r="F169" s="60">
        <f>VLOOKUP(C169,Datos!$CC$3:$CG$1124,2,FALSE)</f>
        <v>1.0646490592041398E-4</v>
      </c>
      <c r="G169" s="60">
        <f>VLOOKUP(C169,Datos!$CC$3:$CG$1124,5,FALSE)</f>
        <v>7.7368448183755837E-5</v>
      </c>
      <c r="H169" s="60">
        <f t="shared" si="7"/>
        <v>1.3842954430662092E-3</v>
      </c>
      <c r="I169" s="53"/>
      <c r="J169" s="53"/>
      <c r="K169" s="53"/>
      <c r="L169" s="53"/>
      <c r="M169" s="54"/>
    </row>
    <row r="170" spans="2:13">
      <c r="B170" s="58">
        <f t="shared" si="6"/>
        <v>57</v>
      </c>
      <c r="C170" s="59">
        <v>13212</v>
      </c>
      <c r="D170" s="59" t="s">
        <v>120</v>
      </c>
      <c r="E170" s="59" t="s">
        <v>304</v>
      </c>
      <c r="F170" s="60">
        <f>VLOOKUP(C170,Datos!$CC$3:$CG$1124,2,FALSE)</f>
        <v>1.7331258242621237E-3</v>
      </c>
      <c r="G170" s="60">
        <f>VLOOKUP(C170,Datos!$CC$3:$CG$1124,5,FALSE)</f>
        <v>3.0297341184189162E-3</v>
      </c>
      <c r="H170" s="60">
        <f t="shared" si="7"/>
        <v>5.4208753468446842E-2</v>
      </c>
      <c r="I170" s="53"/>
      <c r="J170" s="53"/>
      <c r="K170" s="53"/>
      <c r="L170" s="53"/>
      <c r="M170" s="54"/>
    </row>
    <row r="171" spans="2:13">
      <c r="B171" s="58">
        <f t="shared" si="6"/>
        <v>432</v>
      </c>
      <c r="C171" s="59">
        <v>13222</v>
      </c>
      <c r="D171" s="59" t="s">
        <v>120</v>
      </c>
      <c r="E171" s="59" t="s">
        <v>928</v>
      </c>
      <c r="F171" s="60">
        <f>VLOOKUP(C171,Datos!$CC$3:$CG$1124,2,FALSE)</f>
        <v>1.645233779676727E-4</v>
      </c>
      <c r="G171" s="60">
        <f>VLOOKUP(C171,Datos!$CC$3:$CG$1124,5,FALSE)</f>
        <v>2.2947706011786591E-4</v>
      </c>
      <c r="H171" s="60">
        <f t="shared" si="7"/>
        <v>4.1058604129543411E-3</v>
      </c>
      <c r="I171" s="53"/>
      <c r="J171" s="53"/>
      <c r="K171" s="53"/>
      <c r="L171" s="53"/>
      <c r="M171" s="54"/>
    </row>
    <row r="172" spans="2:13">
      <c r="B172" s="58">
        <f t="shared" si="6"/>
        <v>8</v>
      </c>
      <c r="C172" s="59">
        <v>13244</v>
      </c>
      <c r="D172" s="59" t="s">
        <v>120</v>
      </c>
      <c r="E172" s="59" t="s">
        <v>927</v>
      </c>
      <c r="F172" s="60">
        <f>VLOOKUP(C172,Datos!$CC$3:$CG$1124,2,FALSE)</f>
        <v>7.9121851717199963E-3</v>
      </c>
      <c r="G172" s="60">
        <f>VLOOKUP(C172,Datos!$CC$3:$CG$1124,5,FALSE)</f>
        <v>1.0178971550357404E-2</v>
      </c>
      <c r="H172" s="60">
        <f t="shared" si="7"/>
        <v>0.18212468083622238</v>
      </c>
      <c r="I172" s="53"/>
      <c r="J172" s="53"/>
      <c r="K172" s="53"/>
      <c r="L172" s="53"/>
      <c r="M172" s="54"/>
    </row>
    <row r="173" spans="2:13">
      <c r="B173" s="58">
        <f t="shared" si="6"/>
        <v>331</v>
      </c>
      <c r="C173" s="59">
        <v>13248</v>
      </c>
      <c r="D173" s="59" t="s">
        <v>120</v>
      </c>
      <c r="E173" s="59" t="s">
        <v>926</v>
      </c>
      <c r="F173" s="60">
        <f>VLOOKUP(C173,Datos!$CC$3:$CG$1124,2,FALSE)</f>
        <v>2.9935942639984536E-4</v>
      </c>
      <c r="G173" s="60">
        <f>VLOOKUP(C173,Datos!$CC$3:$CG$1124,5,FALSE)</f>
        <v>3.7703002525682217E-4</v>
      </c>
      <c r="H173" s="60">
        <f t="shared" si="7"/>
        <v>6.7459146217144685E-3</v>
      </c>
      <c r="I173" s="53"/>
      <c r="J173" s="53"/>
      <c r="K173" s="53"/>
      <c r="L173" s="53"/>
      <c r="M173" s="54"/>
    </row>
    <row r="174" spans="2:13">
      <c r="B174" s="58">
        <f t="shared" si="6"/>
        <v>420</v>
      </c>
      <c r="C174" s="59">
        <v>13268</v>
      </c>
      <c r="D174" s="59" t="s">
        <v>120</v>
      </c>
      <c r="E174" s="59" t="s">
        <v>254</v>
      </c>
      <c r="F174" s="60">
        <f>VLOOKUP(C174,Datos!$CC$3:$CG$1124,2,FALSE)</f>
        <v>1.8309623930268997E-4</v>
      </c>
      <c r="G174" s="60">
        <f>VLOOKUP(C174,Datos!$CC$3:$CG$1124,5,FALSE)</f>
        <v>2.3990669919658872E-4</v>
      </c>
      <c r="H174" s="60">
        <f t="shared" si="7"/>
        <v>4.2924700993113773E-3</v>
      </c>
      <c r="I174" s="53"/>
      <c r="J174" s="53"/>
      <c r="K174" s="53"/>
      <c r="L174" s="53"/>
      <c r="M174" s="54"/>
    </row>
    <row r="175" spans="2:13">
      <c r="B175" s="58">
        <f t="shared" si="6"/>
        <v>371</v>
      </c>
      <c r="C175" s="59">
        <v>13300</v>
      </c>
      <c r="D175" s="59" t="s">
        <v>120</v>
      </c>
      <c r="E175" s="59" t="s">
        <v>925</v>
      </c>
      <c r="F175" s="60">
        <f>VLOOKUP(C175,Datos!$CC$3:$CG$1124,2,FALSE)</f>
        <v>1.0573369090722432E-4</v>
      </c>
      <c r="G175" s="60">
        <f>VLOOKUP(C175,Datos!$CC$3:$CG$1124,5,FALSE)</f>
        <v>3.2101111933157046E-4</v>
      </c>
      <c r="H175" s="60">
        <f t="shared" si="7"/>
        <v>5.7436104781222203E-3</v>
      </c>
      <c r="I175" s="53"/>
      <c r="J175" s="53"/>
      <c r="K175" s="53"/>
      <c r="L175" s="53"/>
      <c r="M175" s="54"/>
    </row>
    <row r="176" spans="2:13">
      <c r="B176" s="58">
        <f t="shared" si="6"/>
        <v>98</v>
      </c>
      <c r="C176" s="59">
        <v>13430</v>
      </c>
      <c r="D176" s="59" t="s">
        <v>120</v>
      </c>
      <c r="E176" s="59" t="s">
        <v>924</v>
      </c>
      <c r="F176" s="60">
        <f>VLOOKUP(C176,Datos!$CC$3:$CG$1124,2,FALSE)</f>
        <v>4.1265388054345072E-3</v>
      </c>
      <c r="G176" s="60">
        <f>VLOOKUP(C176,Datos!$CC$3:$CG$1124,5,FALSE)</f>
        <v>2.0431739507709018E-3</v>
      </c>
      <c r="H176" s="60">
        <f t="shared" si="7"/>
        <v>3.6556974526956845E-2</v>
      </c>
      <c r="I176" s="53"/>
      <c r="J176" s="53"/>
      <c r="K176" s="53"/>
      <c r="L176" s="53"/>
      <c r="M176" s="54"/>
    </row>
    <row r="177" spans="2:13">
      <c r="B177" s="58">
        <f t="shared" si="6"/>
        <v>211</v>
      </c>
      <c r="C177" s="59">
        <v>13433</v>
      </c>
      <c r="D177" s="59" t="s">
        <v>120</v>
      </c>
      <c r="E177" s="59" t="s">
        <v>923</v>
      </c>
      <c r="F177" s="60">
        <f>VLOOKUP(C177,Datos!$CC$3:$CG$1124,2,FALSE)</f>
        <v>5.3115458558096647E-4</v>
      </c>
      <c r="G177" s="60">
        <f>VLOOKUP(C177,Datos!$CC$3:$CG$1124,5,FALSE)</f>
        <v>7.4814254832326562E-4</v>
      </c>
      <c r="H177" s="60">
        <f t="shared" si="7"/>
        <v>1.3385951828167614E-2</v>
      </c>
      <c r="I177" s="53"/>
      <c r="J177" s="53"/>
      <c r="K177" s="53"/>
      <c r="L177" s="53"/>
      <c r="M177" s="54"/>
    </row>
    <row r="178" spans="2:13">
      <c r="B178" s="58">
        <f t="shared" si="6"/>
        <v>660</v>
      </c>
      <c r="C178" s="59">
        <v>13440</v>
      </c>
      <c r="D178" s="59" t="s">
        <v>120</v>
      </c>
      <c r="E178" s="59" t="s">
        <v>922</v>
      </c>
      <c r="F178" s="60">
        <f>VLOOKUP(C178,Datos!$CC$3:$CG$1124,2,FALSE)</f>
        <v>5.0746321915362156E-5</v>
      </c>
      <c r="G178" s="60">
        <f>VLOOKUP(C178,Datos!$CC$3:$CG$1124,5,FALSE)</f>
        <v>4.8664961498932515E-5</v>
      </c>
      <c r="H178" s="60">
        <f t="shared" si="7"/>
        <v>8.7072554796451256E-4</v>
      </c>
      <c r="I178" s="53"/>
      <c r="J178" s="53"/>
      <c r="K178" s="53"/>
      <c r="L178" s="53"/>
      <c r="M178" s="54"/>
    </row>
    <row r="179" spans="2:13">
      <c r="B179" s="58">
        <f t="shared" si="6"/>
        <v>18</v>
      </c>
      <c r="C179" s="59">
        <v>13442</v>
      </c>
      <c r="D179" s="59" t="s">
        <v>120</v>
      </c>
      <c r="E179" s="59" t="s">
        <v>921</v>
      </c>
      <c r="F179" s="60">
        <f>VLOOKUP(C179,Datos!$CC$3:$CG$1124,2,FALSE)</f>
        <v>2.4761865206654526E-3</v>
      </c>
      <c r="G179" s="60">
        <f>VLOOKUP(C179,Datos!$CC$3:$CG$1124,5,FALSE)</f>
        <v>6.7030355177568951E-3</v>
      </c>
      <c r="H179" s="60">
        <f t="shared" si="7"/>
        <v>0.11993237217196788</v>
      </c>
      <c r="I179" s="53"/>
      <c r="J179" s="53"/>
      <c r="K179" s="53"/>
      <c r="L179" s="53"/>
      <c r="M179" s="54"/>
    </row>
    <row r="180" spans="2:13">
      <c r="B180" s="58">
        <f t="shared" si="6"/>
        <v>86</v>
      </c>
      <c r="C180" s="59">
        <v>13458</v>
      </c>
      <c r="D180" s="59" t="s">
        <v>120</v>
      </c>
      <c r="E180" s="59" t="s">
        <v>920</v>
      </c>
      <c r="F180" s="60">
        <f>VLOOKUP(C180,Datos!$CC$3:$CG$1124,2,FALSE)</f>
        <v>1.1387942615415708E-3</v>
      </c>
      <c r="G180" s="60">
        <f>VLOOKUP(C180,Datos!$CC$3:$CG$1124,5,FALSE)</f>
        <v>2.2218688914231511E-3</v>
      </c>
      <c r="H180" s="60">
        <f t="shared" si="7"/>
        <v>3.9754228677077334E-2</v>
      </c>
      <c r="I180" s="53"/>
      <c r="J180" s="53"/>
      <c r="K180" s="53"/>
      <c r="L180" s="53"/>
      <c r="M180" s="54"/>
    </row>
    <row r="181" spans="2:13">
      <c r="B181" s="58">
        <f t="shared" si="6"/>
        <v>476</v>
      </c>
      <c r="C181" s="59">
        <v>13468</v>
      </c>
      <c r="D181" s="59" t="s">
        <v>120</v>
      </c>
      <c r="E181" s="59" t="s">
        <v>919</v>
      </c>
      <c r="F181" s="60">
        <f>VLOOKUP(C181,Datos!$CC$3:$CG$1124,2,FALSE)</f>
        <v>2.1936450395689693E-4</v>
      </c>
      <c r="G181" s="60">
        <f>VLOOKUP(C181,Datos!$CC$3:$CG$1124,5,FALSE)</f>
        <v>1.6451939019449088E-4</v>
      </c>
      <c r="H181" s="60">
        <f t="shared" si="7"/>
        <v>2.9436216893139388E-3</v>
      </c>
      <c r="I181" s="53"/>
      <c r="J181" s="53"/>
      <c r="K181" s="53"/>
      <c r="L181" s="53"/>
      <c r="M181" s="54"/>
    </row>
    <row r="182" spans="2:13">
      <c r="B182" s="58">
        <f t="shared" si="6"/>
        <v>137</v>
      </c>
      <c r="C182" s="59">
        <v>13473</v>
      </c>
      <c r="D182" s="59" t="s">
        <v>120</v>
      </c>
      <c r="E182" s="59" t="s">
        <v>726</v>
      </c>
      <c r="F182" s="60">
        <f>VLOOKUP(C182,Datos!$CC$3:$CG$1124,2,FALSE)</f>
        <v>8.4557704125251868E-4</v>
      </c>
      <c r="G182" s="60">
        <f>VLOOKUP(C182,Datos!$CC$3:$CG$1124,5,FALSE)</f>
        <v>1.4056909944299915E-3</v>
      </c>
      <c r="H182" s="60">
        <f t="shared" si="7"/>
        <v>2.5150971534636541E-2</v>
      </c>
      <c r="I182" s="53"/>
      <c r="J182" s="53"/>
      <c r="K182" s="53"/>
      <c r="L182" s="53"/>
      <c r="M182" s="54"/>
    </row>
    <row r="183" spans="2:13">
      <c r="B183" s="58">
        <f t="shared" si="6"/>
        <v>153</v>
      </c>
      <c r="C183" s="59">
        <v>13490</v>
      </c>
      <c r="D183" s="59" t="s">
        <v>120</v>
      </c>
      <c r="E183" s="59" t="s">
        <v>918</v>
      </c>
      <c r="F183" s="60">
        <f>VLOOKUP(C183,Datos!$CC$3:$CG$1124,2,FALSE)</f>
        <v>5.0249095706393187E-4</v>
      </c>
      <c r="G183" s="60">
        <f>VLOOKUP(C183,Datos!$CC$3:$CG$1124,5,FALSE)</f>
        <v>1.2186740657284371E-3</v>
      </c>
      <c r="H183" s="60">
        <f t="shared" si="7"/>
        <v>2.1804818312551426E-2</v>
      </c>
      <c r="I183" s="53"/>
      <c r="J183" s="53"/>
      <c r="K183" s="53"/>
      <c r="L183" s="53"/>
      <c r="M183" s="54"/>
    </row>
    <row r="184" spans="2:13">
      <c r="B184" s="58">
        <f t="shared" si="6"/>
        <v>378</v>
      </c>
      <c r="C184" s="59">
        <v>13549</v>
      </c>
      <c r="D184" s="59" t="s">
        <v>120</v>
      </c>
      <c r="E184" s="59" t="s">
        <v>917</v>
      </c>
      <c r="F184" s="60">
        <f>VLOOKUP(C184,Datos!$CC$3:$CG$1124,2,FALSE)</f>
        <v>4.9415510591356983E-4</v>
      </c>
      <c r="G184" s="60">
        <f>VLOOKUP(C184,Datos!$CC$3:$CG$1124,5,FALSE)</f>
        <v>2.9060323585322151E-4</v>
      </c>
      <c r="H184" s="60">
        <f t="shared" si="7"/>
        <v>5.1995450933236065E-3</v>
      </c>
      <c r="I184" s="53"/>
      <c r="J184" s="53"/>
      <c r="K184" s="53"/>
      <c r="L184" s="53"/>
      <c r="M184" s="54"/>
    </row>
    <row r="185" spans="2:13">
      <c r="B185" s="58">
        <f t="shared" si="6"/>
        <v>338</v>
      </c>
      <c r="C185" s="59">
        <v>13580</v>
      </c>
      <c r="D185" s="59" t="s">
        <v>120</v>
      </c>
      <c r="E185" s="59" t="s">
        <v>916</v>
      </c>
      <c r="F185" s="60">
        <f>VLOOKUP(C185,Datos!$CC$3:$CG$1124,2,FALSE)</f>
        <v>2.7011082587225909E-4</v>
      </c>
      <c r="G185" s="60">
        <f>VLOOKUP(C185,Datos!$CC$3:$CG$1124,5,FALSE)</f>
        <v>3.5888280151081587E-4</v>
      </c>
      <c r="H185" s="60">
        <f t="shared" si="7"/>
        <v>6.4212199984458856E-3</v>
      </c>
      <c r="I185" s="53"/>
      <c r="J185" s="53"/>
      <c r="K185" s="53"/>
      <c r="L185" s="53"/>
      <c r="M185" s="54"/>
    </row>
    <row r="186" spans="2:13">
      <c r="B186" s="58">
        <f t="shared" si="6"/>
        <v>189</v>
      </c>
      <c r="C186" s="59">
        <v>13600</v>
      </c>
      <c r="D186" s="59" t="s">
        <v>120</v>
      </c>
      <c r="E186" s="59" t="s">
        <v>915</v>
      </c>
      <c r="F186" s="60">
        <f>VLOOKUP(C186,Datos!$CC$3:$CG$1124,2,FALSE)</f>
        <v>4.356579048583973E-4</v>
      </c>
      <c r="G186" s="60">
        <f>VLOOKUP(C186,Datos!$CC$3:$CG$1124,5,FALSE)</f>
        <v>8.5832687228631368E-4</v>
      </c>
      <c r="H186" s="60">
        <f t="shared" si="7"/>
        <v>1.5357397050865034E-2</v>
      </c>
      <c r="I186" s="53"/>
      <c r="J186" s="53"/>
      <c r="K186" s="53"/>
      <c r="L186" s="53"/>
      <c r="M186" s="54"/>
    </row>
    <row r="187" spans="2:13">
      <c r="B187" s="58">
        <f t="shared" si="6"/>
        <v>657</v>
      </c>
      <c r="C187" s="59">
        <v>13620</v>
      </c>
      <c r="D187" s="59" t="s">
        <v>120</v>
      </c>
      <c r="E187" s="59" t="s">
        <v>914</v>
      </c>
      <c r="F187" s="60">
        <f>VLOOKUP(C187,Datos!$CC$3:$CG$1124,2,FALSE)</f>
        <v>5.3817424970758714E-5</v>
      </c>
      <c r="G187" s="60">
        <f>VLOOKUP(C187,Datos!$CC$3:$CG$1124,5,FALSE)</f>
        <v>4.6064303368675556E-5</v>
      </c>
      <c r="H187" s="60">
        <f t="shared" si="7"/>
        <v>8.2419392838055318E-4</v>
      </c>
      <c r="I187" s="53"/>
      <c r="J187" s="53"/>
      <c r="K187" s="53"/>
      <c r="L187" s="53"/>
      <c r="M187" s="54"/>
    </row>
    <row r="188" spans="2:13">
      <c r="B188" s="58">
        <f t="shared" si="6"/>
        <v>504</v>
      </c>
      <c r="C188" s="59">
        <v>13647</v>
      </c>
      <c r="D188" s="59" t="s">
        <v>120</v>
      </c>
      <c r="E188" s="59" t="s">
        <v>913</v>
      </c>
      <c r="F188" s="60">
        <f>VLOOKUP(C188,Datos!$CC$3:$CG$1124,2,FALSE)</f>
        <v>8.5990885551103592E-5</v>
      </c>
      <c r="G188" s="60">
        <f>VLOOKUP(C188,Datos!$CC$3:$CG$1124,5,FALSE)</f>
        <v>1.3099497181181659E-4</v>
      </c>
      <c r="H188" s="60">
        <f t="shared" si="7"/>
        <v>2.3437944898804007E-3</v>
      </c>
      <c r="I188" s="53"/>
      <c r="J188" s="53"/>
      <c r="K188" s="53"/>
      <c r="L188" s="53"/>
      <c r="M188" s="54"/>
    </row>
    <row r="189" spans="2:13">
      <c r="B189" s="58">
        <f t="shared" si="6"/>
        <v>621</v>
      </c>
      <c r="C189" s="59">
        <v>13650</v>
      </c>
      <c r="D189" s="59" t="s">
        <v>120</v>
      </c>
      <c r="E189" s="59" t="s">
        <v>912</v>
      </c>
      <c r="F189" s="60">
        <f>VLOOKUP(C189,Datos!$CC$3:$CG$1124,2,FALSE)</f>
        <v>4.1094283741258689E-5</v>
      </c>
      <c r="G189" s="60">
        <f>VLOOKUP(C189,Datos!$CC$3:$CG$1124,5,FALSE)</f>
        <v>6.1386504422885214E-5</v>
      </c>
      <c r="H189" s="60">
        <f t="shared" si="7"/>
        <v>1.0983425457434127E-3</v>
      </c>
      <c r="I189" s="53"/>
      <c r="J189" s="53"/>
      <c r="K189" s="53"/>
      <c r="L189" s="53"/>
      <c r="M189" s="54"/>
    </row>
    <row r="190" spans="2:13">
      <c r="B190" s="58">
        <f t="shared" si="6"/>
        <v>23</v>
      </c>
      <c r="C190" s="59">
        <v>13654</v>
      </c>
      <c r="D190" s="59" t="s">
        <v>120</v>
      </c>
      <c r="E190" s="59" t="s">
        <v>911</v>
      </c>
      <c r="F190" s="60">
        <f>VLOOKUP(C190,Datos!$CC$3:$CG$1124,2,FALSE)</f>
        <v>2.6791718083269012E-3</v>
      </c>
      <c r="G190" s="60">
        <f>VLOOKUP(C190,Datos!$CC$3:$CG$1124,5,FALSE)</f>
        <v>5.8335862570478023E-3</v>
      </c>
      <c r="H190" s="60">
        <f t="shared" si="7"/>
        <v>0.10437597059185215</v>
      </c>
      <c r="I190" s="53"/>
      <c r="J190" s="53"/>
      <c r="K190" s="53"/>
      <c r="L190" s="53"/>
      <c r="M190" s="54"/>
    </row>
    <row r="191" spans="2:13">
      <c r="B191" s="58">
        <f t="shared" si="6"/>
        <v>437</v>
      </c>
      <c r="C191" s="59">
        <v>13655</v>
      </c>
      <c r="D191" s="59" t="s">
        <v>120</v>
      </c>
      <c r="E191" s="59" t="s">
        <v>910</v>
      </c>
      <c r="F191" s="60">
        <f>VLOOKUP(C191,Datos!$CC$3:$CG$1124,2,FALSE)</f>
        <v>3.7496705876365581E-4</v>
      </c>
      <c r="G191" s="60">
        <f>VLOOKUP(C191,Datos!$CC$3:$CG$1124,5,FALSE)</f>
        <v>1.9811363183730164E-4</v>
      </c>
      <c r="H191" s="60">
        <f t="shared" si="7"/>
        <v>3.5446981838166683E-3</v>
      </c>
      <c r="I191" s="53"/>
      <c r="J191" s="53"/>
      <c r="K191" s="53"/>
      <c r="L191" s="53"/>
      <c r="M191" s="54"/>
    </row>
    <row r="192" spans="2:13">
      <c r="B192" s="58">
        <f t="shared" si="6"/>
        <v>36</v>
      </c>
      <c r="C192" s="59">
        <v>13657</v>
      </c>
      <c r="D192" s="59" t="s">
        <v>120</v>
      </c>
      <c r="E192" s="59" t="s">
        <v>909</v>
      </c>
      <c r="F192" s="60">
        <f>VLOOKUP(C192,Datos!$CC$3:$CG$1124,2,FALSE)</f>
        <v>2.8116679687168666E-3</v>
      </c>
      <c r="G192" s="60">
        <f>VLOOKUP(C192,Datos!$CC$3:$CG$1124,5,FALSE)</f>
        <v>4.2454829150566894E-3</v>
      </c>
      <c r="H192" s="60">
        <f t="shared" si="7"/>
        <v>7.5961232141687804E-2</v>
      </c>
      <c r="I192" s="53"/>
      <c r="J192" s="53"/>
      <c r="K192" s="53"/>
      <c r="L192" s="53"/>
      <c r="M192" s="54"/>
    </row>
    <row r="193" spans="2:13">
      <c r="B193" s="58">
        <f t="shared" si="6"/>
        <v>218</v>
      </c>
      <c r="C193" s="59">
        <v>13667</v>
      </c>
      <c r="D193" s="59" t="s">
        <v>120</v>
      </c>
      <c r="E193" s="59" t="s">
        <v>908</v>
      </c>
      <c r="F193" s="60">
        <f>VLOOKUP(C193,Datos!$CC$3:$CG$1124,2,FALSE)</f>
        <v>6.2913739734838043E-4</v>
      </c>
      <c r="G193" s="60">
        <f>VLOOKUP(C193,Datos!$CC$3:$CG$1124,5,FALSE)</f>
        <v>6.8633750787500461E-4</v>
      </c>
      <c r="H193" s="60">
        <f t="shared" si="7"/>
        <v>1.2280120732165178E-2</v>
      </c>
      <c r="I193" s="53"/>
      <c r="J193" s="53"/>
      <c r="K193" s="53"/>
      <c r="L193" s="53"/>
      <c r="M193" s="54"/>
    </row>
    <row r="194" spans="2:13">
      <c r="B194" s="58">
        <f t="shared" si="6"/>
        <v>47</v>
      </c>
      <c r="C194" s="59">
        <v>13670</v>
      </c>
      <c r="D194" s="59" t="s">
        <v>120</v>
      </c>
      <c r="E194" s="59" t="s">
        <v>357</v>
      </c>
      <c r="F194" s="60">
        <f>VLOOKUP(C194,Datos!$CC$3:$CG$1124,2,FALSE)</f>
        <v>2.9119906685264878E-3</v>
      </c>
      <c r="G194" s="60">
        <f>VLOOKUP(C194,Datos!$CC$3:$CG$1124,5,FALSE)</f>
        <v>3.2246418627155807E-3</v>
      </c>
      <c r="H194" s="60">
        <f t="shared" si="7"/>
        <v>5.7696091118122433E-2</v>
      </c>
      <c r="I194" s="53"/>
      <c r="J194" s="53"/>
      <c r="K194" s="53"/>
      <c r="L194" s="53"/>
      <c r="M194" s="54"/>
    </row>
    <row r="195" spans="2:13">
      <c r="B195" s="58">
        <f t="shared" si="6"/>
        <v>594</v>
      </c>
      <c r="C195" s="59">
        <v>13673</v>
      </c>
      <c r="D195" s="59" t="s">
        <v>120</v>
      </c>
      <c r="E195" s="59" t="s">
        <v>907</v>
      </c>
      <c r="F195" s="60">
        <f>VLOOKUP(C195,Datos!$CC$3:$CG$1124,2,FALSE)</f>
        <v>1.0821982195206915E-4</v>
      </c>
      <c r="G195" s="60">
        <f>VLOOKUP(C195,Datos!$CC$3:$CG$1124,5,FALSE)</f>
        <v>7.0090324906023799E-5</v>
      </c>
      <c r="H195" s="60">
        <f t="shared" si="7"/>
        <v>1.2540734582138116E-3</v>
      </c>
      <c r="I195" s="53"/>
      <c r="J195" s="53"/>
      <c r="K195" s="53"/>
      <c r="L195" s="53"/>
      <c r="M195" s="54"/>
    </row>
    <row r="196" spans="2:13">
      <c r="B196" s="58">
        <f t="shared" si="6"/>
        <v>346</v>
      </c>
      <c r="C196" s="59">
        <v>13683</v>
      </c>
      <c r="D196" s="59" t="s">
        <v>120</v>
      </c>
      <c r="E196" s="59" t="s">
        <v>715</v>
      </c>
      <c r="F196" s="60">
        <f>VLOOKUP(C196,Datos!$CC$3:$CG$1124,2,FALSE)</f>
        <v>2.9058484624156948E-4</v>
      </c>
      <c r="G196" s="60">
        <f>VLOOKUP(C196,Datos!$CC$3:$CG$1124,5,FALSE)</f>
        <v>3.4370427040710417E-4</v>
      </c>
      <c r="H196" s="60">
        <f t="shared" si="7"/>
        <v>6.1496419594318065E-3</v>
      </c>
      <c r="I196" s="53"/>
      <c r="J196" s="53"/>
      <c r="K196" s="53"/>
      <c r="L196" s="53"/>
      <c r="M196" s="54"/>
    </row>
    <row r="197" spans="2:13">
      <c r="B197" s="58">
        <f t="shared" si="6"/>
        <v>107</v>
      </c>
      <c r="C197" s="59">
        <v>13688</v>
      </c>
      <c r="D197" s="59" t="s">
        <v>120</v>
      </c>
      <c r="E197" s="59" t="s">
        <v>906</v>
      </c>
      <c r="F197" s="60">
        <f>VLOOKUP(C197,Datos!$CC$3:$CG$1124,2,FALSE)</f>
        <v>2.0871801336485554E-3</v>
      </c>
      <c r="G197" s="60">
        <f>VLOOKUP(C197,Datos!$CC$3:$CG$1124,5,FALSE)</f>
        <v>1.7174921417132771E-3</v>
      </c>
      <c r="H197" s="60">
        <f t="shared" si="7"/>
        <v>3.0729794911084869E-2</v>
      </c>
      <c r="I197" s="53"/>
      <c r="J197" s="53"/>
      <c r="K197" s="53"/>
      <c r="L197" s="53"/>
      <c r="M197" s="54"/>
    </row>
    <row r="198" spans="2:13">
      <c r="B198" s="58">
        <f t="shared" si="6"/>
        <v>129</v>
      </c>
      <c r="C198" s="59">
        <v>13744</v>
      </c>
      <c r="D198" s="59" t="s">
        <v>120</v>
      </c>
      <c r="E198" s="59" t="s">
        <v>905</v>
      </c>
      <c r="F198" s="60">
        <f>VLOOKUP(C198,Datos!$CC$3:$CG$1124,2,FALSE)</f>
        <v>9.1094766343167391E-4</v>
      </c>
      <c r="G198" s="60">
        <f>VLOOKUP(C198,Datos!$CC$3:$CG$1124,5,FALSE)</f>
        <v>1.4314880550001638E-3</v>
      </c>
      <c r="H198" s="60">
        <f t="shared" si="7"/>
        <v>2.5612538933622971E-2</v>
      </c>
      <c r="I198" s="53"/>
      <c r="J198" s="53"/>
      <c r="K198" s="53"/>
      <c r="L198" s="53"/>
      <c r="M198" s="54"/>
    </row>
    <row r="199" spans="2:13">
      <c r="B199" s="58">
        <f t="shared" si="6"/>
        <v>633</v>
      </c>
      <c r="C199" s="59">
        <v>13760</v>
      </c>
      <c r="D199" s="59" t="s">
        <v>120</v>
      </c>
      <c r="E199" s="59" t="s">
        <v>904</v>
      </c>
      <c r="F199" s="60">
        <f>VLOOKUP(C199,Datos!$CC$3:$CG$1124,2,FALSE)</f>
        <v>3.4659591625189711E-5</v>
      </c>
      <c r="G199" s="60">
        <f>VLOOKUP(C199,Datos!$CC$3:$CG$1124,5,FALSE)</f>
        <v>5.2178946901382656E-5</v>
      </c>
      <c r="H199" s="60">
        <f t="shared" si="7"/>
        <v>9.3359864538091169E-4</v>
      </c>
      <c r="I199" s="53"/>
      <c r="J199" s="53"/>
      <c r="K199" s="53"/>
      <c r="L199" s="53"/>
      <c r="M199" s="54"/>
    </row>
    <row r="200" spans="2:13">
      <c r="B200" s="58">
        <f t="shared" si="6"/>
        <v>493</v>
      </c>
      <c r="C200" s="59">
        <v>13780</v>
      </c>
      <c r="D200" s="59" t="s">
        <v>120</v>
      </c>
      <c r="E200" s="59" t="s">
        <v>903</v>
      </c>
      <c r="F200" s="60">
        <f>VLOOKUP(C200,Datos!$CC$3:$CG$1124,2,FALSE)</f>
        <v>1.6583956499141407E-4</v>
      </c>
      <c r="G200" s="60">
        <f>VLOOKUP(C200,Datos!$CC$3:$CG$1124,5,FALSE)</f>
        <v>1.359134015452642E-4</v>
      </c>
      <c r="H200" s="60">
        <f t="shared" si="7"/>
        <v>2.4317962532204389E-3</v>
      </c>
      <c r="I200" s="53"/>
      <c r="J200" s="53"/>
      <c r="K200" s="53"/>
      <c r="L200" s="53"/>
      <c r="M200" s="54"/>
    </row>
    <row r="201" spans="2:13">
      <c r="B201" s="58">
        <f t="shared" si="6"/>
        <v>81</v>
      </c>
      <c r="C201" s="59">
        <v>13810</v>
      </c>
      <c r="D201" s="59" t="s">
        <v>120</v>
      </c>
      <c r="E201" s="59" t="s">
        <v>902</v>
      </c>
      <c r="F201" s="60">
        <f>VLOOKUP(C201,Datos!$CC$3:$CG$1124,2,FALSE)</f>
        <v>1.5766458114395371E-3</v>
      </c>
      <c r="G201" s="60">
        <f>VLOOKUP(C201,Datos!$CC$3:$CG$1124,5,FALSE)</f>
        <v>2.2332225396384572E-3</v>
      </c>
      <c r="H201" s="60">
        <f t="shared" si="7"/>
        <v>3.9957370963830924E-2</v>
      </c>
      <c r="I201" s="53"/>
      <c r="J201" s="53"/>
      <c r="K201" s="53"/>
      <c r="L201" s="53"/>
      <c r="M201" s="54"/>
    </row>
    <row r="202" spans="2:13">
      <c r="B202" s="58">
        <f t="shared" si="6"/>
        <v>287</v>
      </c>
      <c r="C202" s="59">
        <v>13836</v>
      </c>
      <c r="D202" s="59" t="s">
        <v>120</v>
      </c>
      <c r="E202" s="59" t="s">
        <v>901</v>
      </c>
      <c r="F202" s="60">
        <f>VLOOKUP(C202,Datos!$CC$3:$CG$1124,2,FALSE)</f>
        <v>6.8236985030858737E-4</v>
      </c>
      <c r="G202" s="60">
        <f>VLOOKUP(C202,Datos!$CC$3:$CG$1124,5,FALSE)</f>
        <v>4.534315731526258E-4</v>
      </c>
      <c r="H202" s="60">
        <f t="shared" si="7"/>
        <v>8.112910045277472E-3</v>
      </c>
      <c r="I202" s="53"/>
      <c r="J202" s="53"/>
      <c r="K202" s="53"/>
      <c r="L202" s="53"/>
      <c r="M202" s="54"/>
    </row>
    <row r="203" spans="2:13">
      <c r="B203" s="58">
        <f t="shared" ref="B203:B266" si="8">_xlfn.RANK.EQ(G203,$G202:$G1323)</f>
        <v>541</v>
      </c>
      <c r="C203" s="59">
        <v>13838</v>
      </c>
      <c r="D203" s="59" t="s">
        <v>120</v>
      </c>
      <c r="E203" s="59" t="s">
        <v>900</v>
      </c>
      <c r="F203" s="60">
        <f>VLOOKUP(C203,Datos!$CC$3:$CG$1124,2,FALSE)</f>
        <v>8.0141165445586339E-5</v>
      </c>
      <c r="G203" s="60">
        <f>VLOOKUP(C203,Datos!$CC$3:$CG$1124,5,FALSE)</f>
        <v>9.594154417808162E-5</v>
      </c>
      <c r="H203" s="60">
        <f t="shared" si="7"/>
        <v>1.7166098781122854E-3</v>
      </c>
      <c r="I203" s="53"/>
      <c r="J203" s="53"/>
      <c r="K203" s="53"/>
      <c r="L203" s="53"/>
      <c r="M203" s="54"/>
    </row>
    <row r="204" spans="2:13">
      <c r="B204" s="58">
        <f t="shared" si="8"/>
        <v>151</v>
      </c>
      <c r="C204" s="59">
        <v>13873</v>
      </c>
      <c r="D204" s="59" t="s">
        <v>120</v>
      </c>
      <c r="E204" s="59" t="s">
        <v>56</v>
      </c>
      <c r="F204" s="60">
        <f>VLOOKUP(C204,Datos!$CC$3:$CG$1124,2,FALSE)</f>
        <v>5.7210262631958713E-4</v>
      </c>
      <c r="G204" s="60">
        <f>VLOOKUP(C204,Datos!$CC$3:$CG$1124,5,FALSE)</f>
        <v>1.1654370250652492E-3</v>
      </c>
      <c r="H204" s="60">
        <f t="shared" ref="H204:H267" si="9">G204/VLOOKUP(D204,$J$11:$L$43,2,FALSE)</f>
        <v>2.0852287991439795E-2</v>
      </c>
      <c r="I204" s="53"/>
      <c r="J204" s="53"/>
      <c r="K204" s="53"/>
      <c r="L204" s="53"/>
      <c r="M204" s="54"/>
    </row>
    <row r="205" spans="2:13">
      <c r="B205" s="58">
        <f t="shared" si="8"/>
        <v>102</v>
      </c>
      <c r="C205" s="59">
        <v>13894</v>
      </c>
      <c r="D205" s="59" t="s">
        <v>120</v>
      </c>
      <c r="E205" s="59" t="s">
        <v>899</v>
      </c>
      <c r="F205" s="60">
        <f>VLOOKUP(C205,Datos!$CC$3:$CG$1124,2,FALSE)</f>
        <v>1.21732675395814E-3</v>
      </c>
      <c r="G205" s="60">
        <f>VLOOKUP(C205,Datos!$CC$3:$CG$1124,5,FALSE)</f>
        <v>1.7819398821511149E-3</v>
      </c>
      <c r="H205" s="60">
        <f t="shared" si="9"/>
        <v>3.1882909850034155E-2</v>
      </c>
      <c r="I205" s="53"/>
      <c r="J205" s="53"/>
      <c r="K205" s="53"/>
      <c r="L205" s="53"/>
      <c r="M205" s="54"/>
    </row>
    <row r="206" spans="2:13">
      <c r="B206" s="58">
        <f t="shared" si="8"/>
        <v>663</v>
      </c>
      <c r="C206" s="59">
        <v>15001</v>
      </c>
      <c r="D206" s="59" t="s">
        <v>783</v>
      </c>
      <c r="E206" s="59" t="s">
        <v>898</v>
      </c>
      <c r="F206" s="60">
        <f>VLOOKUP(C206,Datos!$CC$3:$CG$1124,2,FALSE)</f>
        <v>6.1860790115844937E-4</v>
      </c>
      <c r="G206" s="60">
        <f>VLOOKUP(C206,Datos!$CC$3:$CG$1124,5,FALSE)</f>
        <v>3.5257999470044336E-5</v>
      </c>
      <c r="H206" s="60">
        <f t="shared" si="9"/>
        <v>7.291893456377165E-3</v>
      </c>
      <c r="I206" s="53"/>
      <c r="J206" s="53"/>
      <c r="K206" s="53"/>
      <c r="L206" s="53"/>
      <c r="M206" s="54"/>
    </row>
    <row r="207" spans="2:13">
      <c r="B207" s="58">
        <f t="shared" si="8"/>
        <v>838</v>
      </c>
      <c r="C207" s="59">
        <v>15022</v>
      </c>
      <c r="D207" s="59" t="s">
        <v>783</v>
      </c>
      <c r="E207" s="59" t="s">
        <v>897</v>
      </c>
      <c r="F207" s="60">
        <f>VLOOKUP(C207,Datos!$CC$3:$CG$1124,2,FALSE)</f>
        <v>1.6671702300724168E-5</v>
      </c>
      <c r="G207" s="60">
        <f>VLOOKUP(C207,Datos!$CC$3:$CG$1124,5,FALSE)</f>
        <v>5.7847446210159698E-6</v>
      </c>
      <c r="H207" s="60">
        <f t="shared" si="9"/>
        <v>1.1963736480465241E-3</v>
      </c>
      <c r="I207" s="53"/>
      <c r="J207" s="53"/>
      <c r="K207" s="53"/>
      <c r="L207" s="53"/>
      <c r="M207" s="54"/>
    </row>
    <row r="208" spans="2:13">
      <c r="B208" s="58">
        <f t="shared" si="8"/>
        <v>710</v>
      </c>
      <c r="C208" s="59">
        <v>15047</v>
      </c>
      <c r="D208" s="59" t="s">
        <v>783</v>
      </c>
      <c r="E208" s="59" t="s">
        <v>896</v>
      </c>
      <c r="F208" s="60">
        <f>VLOOKUP(C208,Datos!$CC$3:$CG$1124,2,FALSE)</f>
        <v>5.9520902073638029E-5</v>
      </c>
      <c r="G208" s="60">
        <f>VLOOKUP(C208,Datos!$CC$3:$CG$1124,5,FALSE)</f>
        <v>2.2083952149547352E-5</v>
      </c>
      <c r="H208" s="60">
        <f t="shared" si="9"/>
        <v>4.5672990127260974E-3</v>
      </c>
      <c r="I208" s="53"/>
      <c r="J208" s="53"/>
      <c r="K208" s="53"/>
      <c r="L208" s="53"/>
      <c r="M208" s="54"/>
    </row>
    <row r="209" spans="2:13">
      <c r="B209" s="58">
        <f t="shared" si="8"/>
        <v>801</v>
      </c>
      <c r="C209" s="59">
        <v>15051</v>
      </c>
      <c r="D209" s="59" t="s">
        <v>783</v>
      </c>
      <c r="E209" s="59" t="s">
        <v>895</v>
      </c>
      <c r="F209" s="60">
        <f>VLOOKUP(C209,Datos!$CC$3:$CG$1124,2,FALSE)</f>
        <v>1.5940487287534511E-5</v>
      </c>
      <c r="G209" s="60">
        <f>VLOOKUP(C209,Datos!$CC$3:$CG$1124,5,FALSE)</f>
        <v>8.6530274539288787E-6</v>
      </c>
      <c r="H209" s="60">
        <f t="shared" si="9"/>
        <v>1.789578399726393E-3</v>
      </c>
      <c r="I209" s="53"/>
      <c r="J209" s="53"/>
      <c r="K209" s="53"/>
      <c r="L209" s="53"/>
      <c r="M209" s="54"/>
    </row>
    <row r="210" spans="2:13">
      <c r="B210" s="58">
        <f t="shared" si="8"/>
        <v>787</v>
      </c>
      <c r="C210" s="59">
        <v>15087</v>
      </c>
      <c r="D210" s="59" t="s">
        <v>783</v>
      </c>
      <c r="E210" s="59" t="s">
        <v>400</v>
      </c>
      <c r="F210" s="60">
        <f>VLOOKUP(C210,Datos!$CC$3:$CG$1124,2,FALSE)</f>
        <v>1.9889048358758653E-5</v>
      </c>
      <c r="G210" s="60">
        <f>VLOOKUP(C210,Datos!$CC$3:$CG$1124,5,FALSE)</f>
        <v>1.0336157652550659E-5</v>
      </c>
      <c r="H210" s="60">
        <f t="shared" si="9"/>
        <v>2.1376754632591224E-3</v>
      </c>
      <c r="I210" s="53"/>
      <c r="J210" s="53"/>
      <c r="K210" s="53"/>
      <c r="L210" s="53"/>
      <c r="M210" s="54"/>
    </row>
    <row r="211" spans="2:13">
      <c r="B211" s="58">
        <f t="shared" si="8"/>
        <v>772</v>
      </c>
      <c r="C211" s="59">
        <v>15090</v>
      </c>
      <c r="D211" s="59" t="s">
        <v>783</v>
      </c>
      <c r="E211" s="59" t="s">
        <v>894</v>
      </c>
      <c r="F211" s="60">
        <f>VLOOKUP(C211,Datos!$CC$3:$CG$1124,2,FALSE)</f>
        <v>1.6232973292810374E-5</v>
      </c>
      <c r="G211" s="60">
        <f>VLOOKUP(C211,Datos!$CC$3:$CG$1124,5,FALSE)</f>
        <v>1.2470557230993763E-5</v>
      </c>
      <c r="H211" s="60">
        <f t="shared" si="9"/>
        <v>2.5791019353585015E-3</v>
      </c>
      <c r="I211" s="53"/>
      <c r="J211" s="53"/>
      <c r="K211" s="53"/>
      <c r="L211" s="53"/>
      <c r="M211" s="54"/>
    </row>
    <row r="212" spans="2:13">
      <c r="B212" s="58">
        <f t="shared" si="8"/>
        <v>897</v>
      </c>
      <c r="C212" s="59">
        <v>15092</v>
      </c>
      <c r="D212" s="59" t="s">
        <v>783</v>
      </c>
      <c r="E212" s="59" t="s">
        <v>893</v>
      </c>
      <c r="F212" s="60">
        <f>VLOOKUP(C212,Datos!$CC$3:$CG$1124,2,FALSE)</f>
        <v>1.0237010184655191E-6</v>
      </c>
      <c r="G212" s="60">
        <f>VLOOKUP(C212,Datos!$CC$3:$CG$1124,5,FALSE)</f>
        <v>8.3272733433644481E-7</v>
      </c>
      <c r="H212" s="60">
        <f t="shared" si="9"/>
        <v>1.7222074682238589E-4</v>
      </c>
      <c r="I212" s="53"/>
      <c r="J212" s="53"/>
      <c r="K212" s="53"/>
      <c r="L212" s="53"/>
      <c r="M212" s="54"/>
    </row>
    <row r="213" spans="2:13">
      <c r="B213" s="58">
        <f t="shared" si="8"/>
        <v>844</v>
      </c>
      <c r="C213" s="59">
        <v>15097</v>
      </c>
      <c r="D213" s="59" t="s">
        <v>783</v>
      </c>
      <c r="E213" s="59" t="s">
        <v>892</v>
      </c>
      <c r="F213" s="60">
        <f>VLOOKUP(C213,Datos!$CC$3:$CG$1124,2,FALSE)</f>
        <v>1.1991926216310365E-5</v>
      </c>
      <c r="G213" s="60">
        <f>VLOOKUP(C213,Datos!$CC$3:$CG$1124,5,FALSE)</f>
        <v>4.2013760644781896E-6</v>
      </c>
      <c r="H213" s="60">
        <f t="shared" si="9"/>
        <v>8.6890881765361923E-4</v>
      </c>
      <c r="I213" s="53"/>
      <c r="J213" s="53"/>
      <c r="K213" s="53"/>
      <c r="L213" s="53"/>
      <c r="M213" s="54"/>
    </row>
    <row r="214" spans="2:13">
      <c r="B214" s="58">
        <f t="shared" si="8"/>
        <v>755</v>
      </c>
      <c r="C214" s="59">
        <v>15104</v>
      </c>
      <c r="D214" s="59" t="s">
        <v>783</v>
      </c>
      <c r="E214" s="59" t="s">
        <v>783</v>
      </c>
      <c r="F214" s="60">
        <f>VLOOKUP(C214,Datos!$CC$3:$CG$1124,2,FALSE)</f>
        <v>1.2869384232137953E-5</v>
      </c>
      <c r="G214" s="60">
        <f>VLOOKUP(C214,Datos!$CC$3:$CG$1124,5,FALSE)</f>
        <v>1.4520956118150518E-5</v>
      </c>
      <c r="H214" s="60">
        <f t="shared" si="9"/>
        <v>3.0031557799597578E-3</v>
      </c>
      <c r="I214" s="53"/>
      <c r="J214" s="53"/>
      <c r="K214" s="53"/>
      <c r="L214" s="53"/>
      <c r="M214" s="54"/>
    </row>
    <row r="215" spans="2:13">
      <c r="B215" s="58">
        <f t="shared" si="8"/>
        <v>823</v>
      </c>
      <c r="C215" s="59">
        <v>15106</v>
      </c>
      <c r="D215" s="59" t="s">
        <v>783</v>
      </c>
      <c r="E215" s="59" t="s">
        <v>891</v>
      </c>
      <c r="F215" s="60">
        <f>VLOOKUP(C215,Datos!$CC$3:$CG$1124,2,FALSE)</f>
        <v>1.2723141229500022E-5</v>
      </c>
      <c r="G215" s="60">
        <f>VLOOKUP(C215,Datos!$CC$3:$CG$1124,5,FALSE)</f>
        <v>6.3969688954978447E-6</v>
      </c>
      <c r="H215" s="60">
        <f t="shared" si="9"/>
        <v>1.3229909901541655E-3</v>
      </c>
      <c r="I215" s="53"/>
      <c r="J215" s="53"/>
      <c r="K215" s="53"/>
      <c r="L215" s="53"/>
      <c r="M215" s="54"/>
    </row>
    <row r="216" spans="2:13">
      <c r="B216" s="58">
        <f t="shared" si="8"/>
        <v>632</v>
      </c>
      <c r="C216" s="59">
        <v>15109</v>
      </c>
      <c r="D216" s="59" t="s">
        <v>783</v>
      </c>
      <c r="E216" s="59" t="s">
        <v>196</v>
      </c>
      <c r="F216" s="60">
        <f>VLOOKUP(C216,Datos!$CC$3:$CG$1124,2,FALSE)</f>
        <v>6.112957510265528E-5</v>
      </c>
      <c r="G216" s="60">
        <f>VLOOKUP(C216,Datos!$CC$3:$CG$1124,5,FALSE)</f>
        <v>4.8726653655383002E-5</v>
      </c>
      <c r="H216" s="60">
        <f t="shared" si="9"/>
        <v>1.0077417104811052E-2</v>
      </c>
      <c r="I216" s="53"/>
      <c r="J216" s="53"/>
      <c r="K216" s="53"/>
      <c r="L216" s="53"/>
      <c r="M216" s="54"/>
    </row>
    <row r="217" spans="2:13">
      <c r="B217" s="58">
        <f t="shared" si="8"/>
        <v>890</v>
      </c>
      <c r="C217" s="59">
        <v>15114</v>
      </c>
      <c r="D217" s="59" t="s">
        <v>783</v>
      </c>
      <c r="E217" s="59" t="s">
        <v>890</v>
      </c>
      <c r="F217" s="60">
        <f>VLOOKUP(C217,Datos!$CC$3:$CG$1124,2,FALSE)</f>
        <v>1.3161870237413815E-6</v>
      </c>
      <c r="G217" s="60">
        <f>VLOOKUP(C217,Datos!$CC$3:$CG$1124,5,FALSE)</f>
        <v>1.0506937005574366E-6</v>
      </c>
      <c r="H217" s="60">
        <f t="shared" si="9"/>
        <v>2.172995245025411E-4</v>
      </c>
      <c r="I217" s="53"/>
      <c r="J217" s="53"/>
      <c r="K217" s="53"/>
      <c r="L217" s="53"/>
      <c r="M217" s="54"/>
    </row>
    <row r="218" spans="2:13">
      <c r="B218" s="58">
        <f t="shared" si="8"/>
        <v>801</v>
      </c>
      <c r="C218" s="59">
        <v>15131</v>
      </c>
      <c r="D218" s="59" t="s">
        <v>783</v>
      </c>
      <c r="E218" s="59" t="s">
        <v>758</v>
      </c>
      <c r="F218" s="60">
        <f>VLOOKUP(C218,Datos!$CC$3:$CG$1124,2,FALSE)</f>
        <v>8.3358511503620839E-6</v>
      </c>
      <c r="G218" s="60">
        <f>VLOOKUP(C218,Datos!$CC$3:$CG$1124,5,FALSE)</f>
        <v>8.1834990232862684E-6</v>
      </c>
      <c r="H218" s="60">
        <f t="shared" si="9"/>
        <v>1.6924727402321622E-3</v>
      </c>
      <c r="I218" s="53"/>
      <c r="J218" s="53"/>
      <c r="K218" s="53"/>
      <c r="L218" s="53"/>
      <c r="M218" s="54"/>
    </row>
    <row r="219" spans="2:13">
      <c r="B219" s="58">
        <f t="shared" si="8"/>
        <v>716</v>
      </c>
      <c r="C219" s="59">
        <v>15135</v>
      </c>
      <c r="D219" s="59" t="s">
        <v>783</v>
      </c>
      <c r="E219" s="59" t="s">
        <v>889</v>
      </c>
      <c r="F219" s="60">
        <f>VLOOKUP(C219,Datos!$CC$3:$CG$1124,2,FALSE)</f>
        <v>3.0126058543413843E-5</v>
      </c>
      <c r="G219" s="60">
        <f>VLOOKUP(C219,Datos!$CC$3:$CG$1124,5,FALSE)</f>
        <v>2.1013349867353412E-5</v>
      </c>
      <c r="H219" s="60">
        <f t="shared" si="9"/>
        <v>4.3458820890987333E-3</v>
      </c>
      <c r="I219" s="53"/>
      <c r="J219" s="53"/>
      <c r="K219" s="53"/>
      <c r="L219" s="53"/>
      <c r="M219" s="54"/>
    </row>
    <row r="220" spans="2:13">
      <c r="B220" s="58">
        <f t="shared" si="8"/>
        <v>871</v>
      </c>
      <c r="C220" s="59">
        <v>15162</v>
      </c>
      <c r="D220" s="59" t="s">
        <v>783</v>
      </c>
      <c r="E220" s="59" t="s">
        <v>888</v>
      </c>
      <c r="F220" s="60">
        <f>VLOOKUP(C220,Datos!$CC$3:$CG$1124,2,FALSE)</f>
        <v>4.5335330817758694E-6</v>
      </c>
      <c r="G220" s="60">
        <f>VLOOKUP(C220,Datos!$CC$3:$CG$1124,5,FALSE)</f>
        <v>2.5024412438477569E-6</v>
      </c>
      <c r="H220" s="60">
        <f t="shared" si="9"/>
        <v>5.1754311660493217E-4</v>
      </c>
      <c r="I220" s="53"/>
      <c r="J220" s="53"/>
      <c r="K220" s="53"/>
      <c r="L220" s="53"/>
      <c r="M220" s="54"/>
    </row>
    <row r="221" spans="2:13">
      <c r="B221" s="58">
        <f t="shared" si="8"/>
        <v>792</v>
      </c>
      <c r="C221" s="59">
        <v>15172</v>
      </c>
      <c r="D221" s="59" t="s">
        <v>783</v>
      </c>
      <c r="E221" s="59" t="s">
        <v>887</v>
      </c>
      <c r="F221" s="60">
        <f>VLOOKUP(C221,Datos!$CC$3:$CG$1124,2,FALSE)</f>
        <v>1.2138169218948297E-5</v>
      </c>
      <c r="G221" s="60">
        <f>VLOOKUP(C221,Datos!$CC$3:$CG$1124,5,FALSE)</f>
        <v>9.2826726129254769E-6</v>
      </c>
      <c r="H221" s="60">
        <f t="shared" si="9"/>
        <v>1.9197986471521634E-3</v>
      </c>
      <c r="I221" s="53"/>
      <c r="J221" s="53"/>
      <c r="K221" s="53"/>
      <c r="L221" s="53"/>
      <c r="M221" s="54"/>
    </row>
    <row r="222" spans="2:13">
      <c r="B222" s="58">
        <f t="shared" si="8"/>
        <v>705</v>
      </c>
      <c r="C222" s="59">
        <v>15176</v>
      </c>
      <c r="D222" s="59" t="s">
        <v>783</v>
      </c>
      <c r="E222" s="59" t="s">
        <v>886</v>
      </c>
      <c r="F222" s="60">
        <f>VLOOKUP(C222,Datos!$CC$3:$CG$1124,2,FALSE)</f>
        <v>2.1073616680125897E-4</v>
      </c>
      <c r="G222" s="60">
        <f>VLOOKUP(C222,Datos!$CC$3:$CG$1124,5,FALSE)</f>
        <v>2.3874113033491728E-5</v>
      </c>
      <c r="H222" s="60">
        <f t="shared" si="9"/>
        <v>4.9375316586987347E-3</v>
      </c>
      <c r="I222" s="53"/>
      <c r="J222" s="53"/>
      <c r="K222" s="53"/>
      <c r="L222" s="53"/>
      <c r="M222" s="54"/>
    </row>
    <row r="223" spans="2:13">
      <c r="B223" s="58">
        <f t="shared" si="8"/>
        <v>703</v>
      </c>
      <c r="C223" s="59">
        <v>15180</v>
      </c>
      <c r="D223" s="59" t="s">
        <v>783</v>
      </c>
      <c r="E223" s="59" t="s">
        <v>885</v>
      </c>
      <c r="F223" s="60">
        <f>VLOOKUP(C223,Datos!$CC$3:$CG$1124,2,FALSE)</f>
        <v>2.5592525461637975E-5</v>
      </c>
      <c r="G223" s="60">
        <f>VLOOKUP(C223,Datos!$CC$3:$CG$1124,5,FALSE)</f>
        <v>2.4015128330021668E-5</v>
      </c>
      <c r="H223" s="60">
        <f t="shared" si="9"/>
        <v>4.9666957784296169E-3</v>
      </c>
      <c r="I223" s="53"/>
      <c r="J223" s="53"/>
      <c r="K223" s="53"/>
      <c r="L223" s="53"/>
      <c r="M223" s="54"/>
    </row>
    <row r="224" spans="2:13">
      <c r="B224" s="58">
        <f t="shared" si="8"/>
        <v>652</v>
      </c>
      <c r="C224" s="59">
        <v>15183</v>
      </c>
      <c r="D224" s="59" t="s">
        <v>783</v>
      </c>
      <c r="E224" s="59" t="s">
        <v>884</v>
      </c>
      <c r="F224" s="60">
        <f>VLOOKUP(C224,Datos!$CC$3:$CG$1124,2,FALSE)</f>
        <v>6.1714547113207006E-5</v>
      </c>
      <c r="G224" s="60">
        <f>VLOOKUP(C224,Datos!$CC$3:$CG$1124,5,FALSE)</f>
        <v>3.9071010625444059E-5</v>
      </c>
      <c r="H224" s="60">
        <f t="shared" si="9"/>
        <v>8.0804824719500727E-3</v>
      </c>
      <c r="I224" s="53"/>
      <c r="J224" s="53"/>
      <c r="K224" s="53"/>
      <c r="L224" s="53"/>
      <c r="M224" s="54"/>
    </row>
    <row r="225" spans="2:13">
      <c r="B225" s="58">
        <f t="shared" si="8"/>
        <v>617</v>
      </c>
      <c r="C225" s="59">
        <v>15185</v>
      </c>
      <c r="D225" s="59" t="s">
        <v>783</v>
      </c>
      <c r="E225" s="59" t="s">
        <v>883</v>
      </c>
      <c r="F225" s="60">
        <f>VLOOKUP(C225,Datos!$CC$3:$CG$1124,2,FALSE)</f>
        <v>3.2027217577706953E-5</v>
      </c>
      <c r="G225" s="60">
        <f>VLOOKUP(C225,Datos!$CC$3:$CG$1124,5,FALSE)</f>
        <v>5.5788238587951643E-5</v>
      </c>
      <c r="H225" s="60">
        <f t="shared" si="9"/>
        <v>1.1537860854752039E-2</v>
      </c>
      <c r="I225" s="53"/>
      <c r="J225" s="53"/>
      <c r="K225" s="53"/>
      <c r="L225" s="53"/>
      <c r="M225" s="54"/>
    </row>
    <row r="226" spans="2:13">
      <c r="B226" s="58">
        <f t="shared" si="8"/>
        <v>876</v>
      </c>
      <c r="C226" s="59">
        <v>15187</v>
      </c>
      <c r="D226" s="59" t="s">
        <v>783</v>
      </c>
      <c r="E226" s="59" t="s">
        <v>882</v>
      </c>
      <c r="F226" s="60">
        <f>VLOOKUP(C226,Datos!$CC$3:$CG$1124,2,FALSE)</f>
        <v>2.0474020369310381E-6</v>
      </c>
      <c r="G226" s="60">
        <f>VLOOKUP(C226,Datos!$CC$3:$CG$1124,5,FALSE)</f>
        <v>1.6019915138912077E-6</v>
      </c>
      <c r="H226" s="60">
        <f t="shared" si="9"/>
        <v>3.3131634275619773E-4</v>
      </c>
      <c r="I226" s="53"/>
      <c r="J226" s="53"/>
      <c r="K226" s="53"/>
      <c r="L226" s="53"/>
      <c r="M226" s="54"/>
    </row>
    <row r="227" spans="2:13">
      <c r="B227" s="58">
        <f t="shared" si="8"/>
        <v>857</v>
      </c>
      <c r="C227" s="59">
        <v>15189</v>
      </c>
      <c r="D227" s="59" t="s">
        <v>783</v>
      </c>
      <c r="E227" s="59" t="s">
        <v>881</v>
      </c>
      <c r="F227" s="60">
        <f>VLOOKUP(C227,Datos!$CC$3:$CG$1124,2,FALSE)</f>
        <v>4.5335330817758694E-6</v>
      </c>
      <c r="G227" s="60">
        <f>VLOOKUP(C227,Datos!$CC$3:$CG$1124,5,FALSE)</f>
        <v>3.0633313293865829E-6</v>
      </c>
      <c r="H227" s="60">
        <f t="shared" si="9"/>
        <v>6.3354376343579589E-4</v>
      </c>
      <c r="I227" s="53"/>
      <c r="J227" s="53"/>
      <c r="K227" s="53"/>
      <c r="L227" s="53"/>
      <c r="M227" s="54"/>
    </row>
    <row r="228" spans="2:13">
      <c r="B228" s="58">
        <f t="shared" si="8"/>
        <v>815</v>
      </c>
      <c r="C228" s="59">
        <v>15204</v>
      </c>
      <c r="D228" s="59" t="s">
        <v>783</v>
      </c>
      <c r="E228" s="59" t="s">
        <v>880</v>
      </c>
      <c r="F228" s="60">
        <f>VLOOKUP(C228,Datos!$CC$3:$CG$1124,2,FALSE)</f>
        <v>1.0821982195206915E-5</v>
      </c>
      <c r="G228" s="60">
        <f>VLOOKUP(C228,Datos!$CC$3:$CG$1124,5,FALSE)</f>
        <v>6.0720500075095965E-6</v>
      </c>
      <c r="H228" s="60">
        <f t="shared" si="9"/>
        <v>1.2557927954526249E-3</v>
      </c>
      <c r="I228" s="53"/>
      <c r="J228" s="53"/>
      <c r="K228" s="53"/>
      <c r="L228" s="53"/>
      <c r="M228" s="54"/>
    </row>
    <row r="229" spans="2:13">
      <c r="B229" s="58">
        <f t="shared" si="8"/>
        <v>767</v>
      </c>
      <c r="C229" s="59">
        <v>15212</v>
      </c>
      <c r="D229" s="59" t="s">
        <v>783</v>
      </c>
      <c r="E229" s="59" t="s">
        <v>879</v>
      </c>
      <c r="F229" s="60">
        <f>VLOOKUP(C229,Datos!$CC$3:$CG$1124,2,FALSE)</f>
        <v>8.9208231609138075E-6</v>
      </c>
      <c r="G229" s="60">
        <f>VLOOKUP(C229,Datos!$CC$3:$CG$1124,5,FALSE)</f>
        <v>1.2024764850799378E-5</v>
      </c>
      <c r="H229" s="60">
        <f t="shared" si="9"/>
        <v>2.4869052540690806E-3</v>
      </c>
      <c r="I229" s="53"/>
      <c r="J229" s="53"/>
      <c r="K229" s="53"/>
      <c r="L229" s="53"/>
      <c r="M229" s="54"/>
    </row>
    <row r="230" spans="2:13">
      <c r="B230" s="58">
        <f t="shared" si="8"/>
        <v>875</v>
      </c>
      <c r="C230" s="59">
        <v>15215</v>
      </c>
      <c r="D230" s="59" t="s">
        <v>783</v>
      </c>
      <c r="E230" s="59" t="s">
        <v>878</v>
      </c>
      <c r="F230" s="60">
        <f>VLOOKUP(C230,Datos!$CC$3:$CG$1124,2,FALSE)</f>
        <v>3.3635890606724196E-6</v>
      </c>
      <c r="G230" s="60">
        <f>VLOOKUP(C230,Datos!$CC$3:$CG$1124,5,FALSE)</f>
        <v>1.1987728619617248E-6</v>
      </c>
      <c r="H230" s="60">
        <f t="shared" si="9"/>
        <v>2.4792455951018927E-4</v>
      </c>
      <c r="I230" s="53"/>
      <c r="J230" s="53"/>
      <c r="K230" s="53"/>
      <c r="L230" s="53"/>
      <c r="M230" s="54"/>
    </row>
    <row r="231" spans="2:13">
      <c r="B231" s="58">
        <f t="shared" si="8"/>
        <v>812</v>
      </c>
      <c r="C231" s="59">
        <v>15218</v>
      </c>
      <c r="D231" s="59" t="s">
        <v>783</v>
      </c>
      <c r="E231" s="59" t="s">
        <v>877</v>
      </c>
      <c r="F231" s="60">
        <f>VLOOKUP(C231,Datos!$CC$3:$CG$1124,2,FALSE)</f>
        <v>4.2410470765000076E-6</v>
      </c>
      <c r="G231" s="60">
        <f>VLOOKUP(C231,Datos!$CC$3:$CG$1124,5,FALSE)</f>
        <v>6.4752907812094797E-6</v>
      </c>
      <c r="H231" s="60">
        <f t="shared" si="9"/>
        <v>1.3391891538190386E-3</v>
      </c>
      <c r="I231" s="53"/>
      <c r="J231" s="53"/>
      <c r="K231" s="53"/>
      <c r="L231" s="53"/>
      <c r="M231" s="54"/>
    </row>
    <row r="232" spans="2:13">
      <c r="B232" s="58">
        <f t="shared" si="8"/>
        <v>486</v>
      </c>
      <c r="C232" s="59">
        <v>15223</v>
      </c>
      <c r="D232" s="59" t="s">
        <v>783</v>
      </c>
      <c r="E232" s="59" t="s">
        <v>876</v>
      </c>
      <c r="F232" s="60">
        <f>VLOOKUP(C232,Datos!$CC$3:$CG$1124,2,FALSE)</f>
        <v>1.1275335503384502E-4</v>
      </c>
      <c r="G232" s="60">
        <f>VLOOKUP(C232,Datos!$CC$3:$CG$1124,5,FALSE)</f>
        <v>1.4016130665165565E-4</v>
      </c>
      <c r="H232" s="60">
        <f t="shared" si="9"/>
        <v>2.8987501564824204E-2</v>
      </c>
      <c r="I232" s="53"/>
      <c r="J232" s="53"/>
      <c r="K232" s="53"/>
      <c r="L232" s="53"/>
      <c r="M232" s="54"/>
    </row>
    <row r="233" spans="2:13">
      <c r="B233" s="58">
        <f t="shared" si="8"/>
        <v>866</v>
      </c>
      <c r="C233" s="59">
        <v>15224</v>
      </c>
      <c r="D233" s="59" t="s">
        <v>783</v>
      </c>
      <c r="E233" s="59" t="s">
        <v>875</v>
      </c>
      <c r="F233" s="60">
        <f>VLOOKUP(C233,Datos!$CC$3:$CG$1124,2,FALSE)</f>
        <v>2.193645039568969E-6</v>
      </c>
      <c r="G233" s="60">
        <f>VLOOKUP(C233,Datos!$CC$3:$CG$1124,5,FALSE)</f>
        <v>2.0236079310830593E-6</v>
      </c>
      <c r="H233" s="60">
        <f t="shared" si="9"/>
        <v>4.1851306519742647E-4</v>
      </c>
      <c r="I233" s="53"/>
      <c r="J233" s="53"/>
      <c r="K233" s="53"/>
      <c r="L233" s="53"/>
      <c r="M233" s="54"/>
    </row>
    <row r="234" spans="2:13">
      <c r="B234" s="58">
        <f t="shared" si="8"/>
        <v>848</v>
      </c>
      <c r="C234" s="59">
        <v>15226</v>
      </c>
      <c r="D234" s="59" t="s">
        <v>783</v>
      </c>
      <c r="E234" s="59" t="s">
        <v>874</v>
      </c>
      <c r="F234" s="60">
        <f>VLOOKUP(C234,Datos!$CC$3:$CG$1124,2,FALSE)</f>
        <v>5.8497201055172513E-6</v>
      </c>
      <c r="G234" s="60">
        <f>VLOOKUP(C234,Datos!$CC$3:$CG$1124,5,FALSE)</f>
        <v>3.3062781261449685E-6</v>
      </c>
      <c r="H234" s="60">
        <f t="shared" si="9"/>
        <v>6.8378887615228425E-4</v>
      </c>
      <c r="I234" s="53"/>
      <c r="J234" s="53"/>
      <c r="K234" s="53"/>
      <c r="L234" s="53"/>
      <c r="M234" s="54"/>
    </row>
    <row r="235" spans="2:13">
      <c r="B235" s="58">
        <f t="shared" si="8"/>
        <v>878</v>
      </c>
      <c r="C235" s="59">
        <v>15232</v>
      </c>
      <c r="D235" s="59" t="s">
        <v>783</v>
      </c>
      <c r="E235" s="59" t="s">
        <v>873</v>
      </c>
      <c r="F235" s="60">
        <f>VLOOKUP(C235,Datos!$CC$3:$CG$1124,2,FALSE)</f>
        <v>6.8734211239827706E-6</v>
      </c>
      <c r="G235" s="60">
        <f>VLOOKUP(C235,Datos!$CC$3:$CG$1124,5,FALSE)</f>
        <v>7.2271489613894063E-7</v>
      </c>
      <c r="H235" s="60">
        <f t="shared" si="9"/>
        <v>1.4946849229092738E-4</v>
      </c>
      <c r="I235" s="53"/>
      <c r="J235" s="53"/>
      <c r="K235" s="53"/>
      <c r="L235" s="53"/>
      <c r="M235" s="54"/>
    </row>
    <row r="236" spans="2:13">
      <c r="B236" s="58">
        <f t="shared" si="8"/>
        <v>752</v>
      </c>
      <c r="C236" s="59">
        <v>15236</v>
      </c>
      <c r="D236" s="59" t="s">
        <v>783</v>
      </c>
      <c r="E236" s="59" t="s">
        <v>872</v>
      </c>
      <c r="F236" s="60">
        <f>VLOOKUP(C236,Datos!$CC$3:$CG$1124,2,FALSE)</f>
        <v>2.500755345108625E-5</v>
      </c>
      <c r="G236" s="60">
        <f>VLOOKUP(C236,Datos!$CC$3:$CG$1124,5,FALSE)</f>
        <v>1.4102723581315335E-5</v>
      </c>
      <c r="H236" s="60">
        <f t="shared" si="9"/>
        <v>2.9166588957226483E-3</v>
      </c>
      <c r="I236" s="53"/>
      <c r="J236" s="53"/>
      <c r="K236" s="53"/>
      <c r="L236" s="53"/>
      <c r="M236" s="54"/>
    </row>
    <row r="237" spans="2:13">
      <c r="B237" s="58">
        <f t="shared" si="8"/>
        <v>610</v>
      </c>
      <c r="C237" s="59">
        <v>15238</v>
      </c>
      <c r="D237" s="59" t="s">
        <v>783</v>
      </c>
      <c r="E237" s="59" t="s">
        <v>871</v>
      </c>
      <c r="F237" s="60">
        <f>VLOOKUP(C237,Datos!$CC$3:$CG$1124,2,FALSE)</f>
        <v>2.8985363122837981E-4</v>
      </c>
      <c r="G237" s="60">
        <f>VLOOKUP(C237,Datos!$CC$3:$CG$1124,5,FALSE)</f>
        <v>5.8382963322155963E-5</v>
      </c>
      <c r="H237" s="60">
        <f t="shared" si="9"/>
        <v>1.2074489608363529E-2</v>
      </c>
      <c r="I237" s="53"/>
      <c r="J237" s="53"/>
      <c r="K237" s="53"/>
      <c r="L237" s="53"/>
      <c r="M237" s="54"/>
    </row>
    <row r="238" spans="2:13">
      <c r="B238" s="58">
        <f t="shared" si="8"/>
        <v>833</v>
      </c>
      <c r="C238" s="59">
        <v>15244</v>
      </c>
      <c r="D238" s="59" t="s">
        <v>783</v>
      </c>
      <c r="E238" s="59" t="s">
        <v>870</v>
      </c>
      <c r="F238" s="60">
        <f>VLOOKUP(C238,Datos!$CC$3:$CG$1124,2,FALSE)</f>
        <v>1.4624300263793127E-5</v>
      </c>
      <c r="G238" s="60">
        <f>VLOOKUP(C238,Datos!$CC$3:$CG$1124,5,FALSE)</f>
        <v>3.9640225754231877E-6</v>
      </c>
      <c r="H238" s="60">
        <f t="shared" si="9"/>
        <v>8.1982048650315424E-4</v>
      </c>
      <c r="I238" s="53"/>
      <c r="J238" s="53"/>
      <c r="K238" s="53"/>
      <c r="L238" s="53"/>
      <c r="M238" s="54"/>
    </row>
    <row r="239" spans="2:13">
      <c r="B239" s="58">
        <f t="shared" si="8"/>
        <v>769</v>
      </c>
      <c r="C239" s="59">
        <v>15248</v>
      </c>
      <c r="D239" s="59" t="s">
        <v>783</v>
      </c>
      <c r="E239" s="59" t="s">
        <v>869</v>
      </c>
      <c r="F239" s="60">
        <f>VLOOKUP(C239,Datos!$CC$3:$CG$1124,2,FALSE)</f>
        <v>9.5057951714655328E-6</v>
      </c>
      <c r="G239" s="60">
        <f>VLOOKUP(C239,Datos!$CC$3:$CG$1124,5,FALSE)</f>
        <v>1.1407492485460249E-5</v>
      </c>
      <c r="H239" s="60">
        <f t="shared" si="9"/>
        <v>2.3592438895766619E-3</v>
      </c>
      <c r="I239" s="53"/>
      <c r="J239" s="53"/>
      <c r="K239" s="53"/>
      <c r="L239" s="53"/>
      <c r="M239" s="54"/>
    </row>
    <row r="240" spans="2:13">
      <c r="B240" s="58">
        <f t="shared" si="8"/>
        <v>837</v>
      </c>
      <c r="C240" s="59">
        <v>15272</v>
      </c>
      <c r="D240" s="59" t="s">
        <v>783</v>
      </c>
      <c r="E240" s="59" t="s">
        <v>868</v>
      </c>
      <c r="F240" s="60">
        <f>VLOOKUP(C240,Datos!$CC$3:$CG$1124,2,FALSE)</f>
        <v>6.7271781213448393E-6</v>
      </c>
      <c r="G240" s="60">
        <f>VLOOKUP(C240,Datos!$CC$3:$CG$1124,5,FALSE)</f>
        <v>3.6301124256206692E-6</v>
      </c>
      <c r="H240" s="60">
        <f t="shared" si="9"/>
        <v>7.5076276136388262E-4</v>
      </c>
      <c r="I240" s="53"/>
      <c r="J240" s="53"/>
      <c r="K240" s="53"/>
      <c r="L240" s="53"/>
      <c r="M240" s="54"/>
    </row>
    <row r="241" spans="2:13">
      <c r="B241" s="58">
        <f t="shared" si="8"/>
        <v>861</v>
      </c>
      <c r="C241" s="59">
        <v>15276</v>
      </c>
      <c r="D241" s="59" t="s">
        <v>783</v>
      </c>
      <c r="E241" s="59" t="s">
        <v>867</v>
      </c>
      <c r="F241" s="60">
        <f>VLOOKUP(C241,Datos!$CC$3:$CG$1124,2,FALSE)</f>
        <v>4.2410470765000076E-6</v>
      </c>
      <c r="G241" s="60">
        <f>VLOOKUP(C241,Datos!$CC$3:$CG$1124,5,FALSE)</f>
        <v>1.8459880061287546E-6</v>
      </c>
      <c r="H241" s="60">
        <f t="shared" si="9"/>
        <v>3.817785485497391E-4</v>
      </c>
      <c r="I241" s="53"/>
      <c r="J241" s="53"/>
      <c r="K241" s="53"/>
      <c r="L241" s="53"/>
      <c r="M241" s="54"/>
    </row>
    <row r="242" spans="2:13">
      <c r="B242" s="58">
        <f t="shared" si="8"/>
        <v>811</v>
      </c>
      <c r="C242" s="59">
        <v>15293</v>
      </c>
      <c r="D242" s="59" t="s">
        <v>783</v>
      </c>
      <c r="E242" s="59" t="s">
        <v>866</v>
      </c>
      <c r="F242" s="60">
        <f>VLOOKUP(C242,Datos!$CC$3:$CG$1124,2,FALSE)</f>
        <v>4.9722620896896634E-6</v>
      </c>
      <c r="G242" s="60">
        <f>VLOOKUP(C242,Datos!$CC$3:$CG$1124,5,FALSE)</f>
        <v>5.936863947810938E-6</v>
      </c>
      <c r="H242" s="60">
        <f t="shared" si="9"/>
        <v>1.2278342510392479E-3</v>
      </c>
      <c r="I242" s="53"/>
      <c r="J242" s="53"/>
      <c r="K242" s="53"/>
      <c r="L242" s="53"/>
      <c r="M242" s="54"/>
    </row>
    <row r="243" spans="2:13">
      <c r="B243" s="58">
        <f t="shared" si="8"/>
        <v>736</v>
      </c>
      <c r="C243" s="59">
        <v>15296</v>
      </c>
      <c r="D243" s="59" t="s">
        <v>783</v>
      </c>
      <c r="E243" s="59" t="s">
        <v>865</v>
      </c>
      <c r="F243" s="60">
        <f>VLOOKUP(C243,Datos!$CC$3:$CG$1124,2,FALSE)</f>
        <v>2.2082693398327623E-5</v>
      </c>
      <c r="G243" s="60">
        <f>VLOOKUP(C243,Datos!$CC$3:$CG$1124,5,FALSE)</f>
        <v>1.5772502581887038E-5</v>
      </c>
      <c r="H243" s="60">
        <f t="shared" si="9"/>
        <v>3.2619947273318569E-3</v>
      </c>
      <c r="I243" s="53"/>
      <c r="J243" s="53"/>
      <c r="K243" s="53"/>
      <c r="L243" s="53"/>
      <c r="M243" s="54"/>
    </row>
    <row r="244" spans="2:13">
      <c r="B244" s="58">
        <f t="shared" si="8"/>
        <v>741</v>
      </c>
      <c r="C244" s="59">
        <v>15299</v>
      </c>
      <c r="D244" s="59" t="s">
        <v>783</v>
      </c>
      <c r="E244" s="59" t="s">
        <v>864</v>
      </c>
      <c r="F244" s="60">
        <f>VLOOKUP(C244,Datos!$CC$3:$CG$1124,2,FALSE)</f>
        <v>7.9263707429758751E-5</v>
      </c>
      <c r="G244" s="60">
        <f>VLOOKUP(C244,Datos!$CC$3:$CG$1124,5,FALSE)</f>
        <v>1.5151886772921772E-5</v>
      </c>
      <c r="H244" s="60">
        <f t="shared" si="9"/>
        <v>3.1336418875695521E-3</v>
      </c>
      <c r="I244" s="53"/>
      <c r="J244" s="53"/>
      <c r="K244" s="53"/>
      <c r="L244" s="53"/>
      <c r="M244" s="54"/>
    </row>
    <row r="245" spans="2:13">
      <c r="B245" s="58">
        <f t="shared" si="8"/>
        <v>863</v>
      </c>
      <c r="C245" s="59">
        <v>15317</v>
      </c>
      <c r="D245" s="59" t="s">
        <v>783</v>
      </c>
      <c r="E245" s="59" t="s">
        <v>863</v>
      </c>
      <c r="F245" s="60">
        <f>VLOOKUP(C245,Datos!$CC$3:$CG$1124,2,FALSE)</f>
        <v>2.193645039568969E-6</v>
      </c>
      <c r="G245" s="60">
        <f>VLOOKUP(C245,Datos!$CC$3:$CG$1124,5,FALSE)</f>
        <v>1.0859127665027077E-6</v>
      </c>
      <c r="H245" s="60">
        <f t="shared" si="9"/>
        <v>2.24583365910623E-4</v>
      </c>
      <c r="I245" s="53"/>
      <c r="J245" s="53"/>
      <c r="K245" s="53"/>
      <c r="L245" s="53"/>
      <c r="M245" s="54"/>
    </row>
    <row r="246" spans="2:13">
      <c r="B246" s="58">
        <f t="shared" si="8"/>
        <v>691</v>
      </c>
      <c r="C246" s="59">
        <v>15322</v>
      </c>
      <c r="D246" s="59" t="s">
        <v>783</v>
      </c>
      <c r="E246" s="59" t="s">
        <v>862</v>
      </c>
      <c r="F246" s="60">
        <f>VLOOKUP(C246,Datos!$CC$3:$CG$1124,2,FALSE)</f>
        <v>3.4074619614637985E-5</v>
      </c>
      <c r="G246" s="60">
        <f>VLOOKUP(C246,Datos!$CC$3:$CG$1124,5,FALSE)</f>
        <v>2.5715276970141856E-5</v>
      </c>
      <c r="H246" s="60">
        <f t="shared" si="9"/>
        <v>5.3183125159105352E-3</v>
      </c>
      <c r="I246" s="53"/>
      <c r="J246" s="53"/>
      <c r="K246" s="53"/>
      <c r="L246" s="53"/>
      <c r="M246" s="54"/>
    </row>
    <row r="247" spans="2:13">
      <c r="B247" s="58">
        <f t="shared" si="8"/>
        <v>782</v>
      </c>
      <c r="C247" s="59">
        <v>15325</v>
      </c>
      <c r="D247" s="59" t="s">
        <v>783</v>
      </c>
      <c r="E247" s="59" t="s">
        <v>861</v>
      </c>
      <c r="F247" s="60">
        <f>VLOOKUP(C247,Datos!$CC$3:$CG$1124,2,FALSE)</f>
        <v>1.5209272274344853E-5</v>
      </c>
      <c r="G247" s="60">
        <f>VLOOKUP(C247,Datos!$CC$3:$CG$1124,5,FALSE)</f>
        <v>8.8414484321584317E-6</v>
      </c>
      <c r="H247" s="60">
        <f t="shared" si="9"/>
        <v>1.8285467393613058E-3</v>
      </c>
      <c r="I247" s="53"/>
      <c r="J247" s="53"/>
      <c r="K247" s="53"/>
      <c r="L247" s="53"/>
      <c r="M247" s="54"/>
    </row>
    <row r="248" spans="2:13">
      <c r="B248" s="58">
        <f t="shared" si="8"/>
        <v>740</v>
      </c>
      <c r="C248" s="59">
        <v>15332</v>
      </c>
      <c r="D248" s="59" t="s">
        <v>783</v>
      </c>
      <c r="E248" s="59" t="s">
        <v>860</v>
      </c>
      <c r="F248" s="60">
        <f>VLOOKUP(C248,Datos!$CC$3:$CG$1124,2,FALSE)</f>
        <v>1.0237010184655189E-5</v>
      </c>
      <c r="G248" s="60">
        <f>VLOOKUP(C248,Datos!$CC$3:$CG$1124,5,FALSE)</f>
        <v>1.514256611576585E-5</v>
      </c>
      <c r="H248" s="60">
        <f t="shared" si="9"/>
        <v>3.1317142331380478E-3</v>
      </c>
      <c r="I248" s="53"/>
      <c r="J248" s="53"/>
      <c r="K248" s="53"/>
      <c r="L248" s="53"/>
      <c r="M248" s="54"/>
    </row>
    <row r="249" spans="2:13">
      <c r="B249" s="58">
        <f t="shared" si="8"/>
        <v>854</v>
      </c>
      <c r="C249" s="59">
        <v>15362</v>
      </c>
      <c r="D249" s="59" t="s">
        <v>783</v>
      </c>
      <c r="E249" s="59" t="s">
        <v>859</v>
      </c>
      <c r="F249" s="60">
        <f>VLOOKUP(C249,Datos!$CC$3:$CG$1124,2,FALSE)</f>
        <v>5.8497201055172513E-6</v>
      </c>
      <c r="G249" s="60">
        <f>VLOOKUP(C249,Datos!$CC$3:$CG$1124,5,FALSE)</f>
        <v>1.9741158613229052E-6</v>
      </c>
      <c r="H249" s="60">
        <f t="shared" si="9"/>
        <v>4.0827734833739172E-4</v>
      </c>
      <c r="I249" s="53"/>
      <c r="J249" s="53"/>
      <c r="K249" s="53"/>
      <c r="L249" s="53"/>
      <c r="M249" s="54"/>
    </row>
    <row r="250" spans="2:13">
      <c r="B250" s="58">
        <f t="shared" si="8"/>
        <v>834</v>
      </c>
      <c r="C250" s="59">
        <v>15367</v>
      </c>
      <c r="D250" s="59" t="s">
        <v>783</v>
      </c>
      <c r="E250" s="59" t="s">
        <v>858</v>
      </c>
      <c r="F250" s="60">
        <f>VLOOKUP(C250,Datos!$CC$3:$CG$1124,2,FALSE)</f>
        <v>9.5057951714655328E-6</v>
      </c>
      <c r="G250" s="60">
        <f>VLOOKUP(C250,Datos!$CC$3:$CG$1124,5,FALSE)</f>
        <v>3.3899780284569282E-6</v>
      </c>
      <c r="H250" s="60">
        <f t="shared" si="9"/>
        <v>7.0109929589083273E-4</v>
      </c>
      <c r="I250" s="53"/>
      <c r="J250" s="53"/>
      <c r="K250" s="53"/>
      <c r="L250" s="53"/>
      <c r="M250" s="54"/>
    </row>
    <row r="251" spans="2:13">
      <c r="B251" s="58">
        <f t="shared" si="8"/>
        <v>811</v>
      </c>
      <c r="C251" s="59">
        <v>15368</v>
      </c>
      <c r="D251" s="59" t="s">
        <v>783</v>
      </c>
      <c r="E251" s="59" t="s">
        <v>857</v>
      </c>
      <c r="F251" s="60">
        <f>VLOOKUP(C251,Datos!$CC$3:$CG$1124,2,FALSE)</f>
        <v>1.0821982195206915E-5</v>
      </c>
      <c r="G251" s="60">
        <f>VLOOKUP(C251,Datos!$CC$3:$CG$1124,5,FALSE)</f>
        <v>5.7336767565893408E-6</v>
      </c>
      <c r="H251" s="60">
        <f t="shared" si="9"/>
        <v>1.1858120327523814E-3</v>
      </c>
      <c r="I251" s="53"/>
      <c r="J251" s="53"/>
      <c r="K251" s="53"/>
      <c r="L251" s="53"/>
      <c r="M251" s="54"/>
    </row>
    <row r="252" spans="2:13">
      <c r="B252" s="58">
        <f t="shared" si="8"/>
        <v>673</v>
      </c>
      <c r="C252" s="59">
        <v>15377</v>
      </c>
      <c r="D252" s="59" t="s">
        <v>783</v>
      </c>
      <c r="E252" s="59" t="s">
        <v>856</v>
      </c>
      <c r="F252" s="60">
        <f>VLOOKUP(C252,Datos!$CC$3:$CG$1124,2,FALSE)</f>
        <v>5.2939966954931126E-5</v>
      </c>
      <c r="G252" s="60">
        <f>VLOOKUP(C252,Datos!$CC$3:$CG$1124,5,FALSE)</f>
        <v>2.9613785363179684E-5</v>
      </c>
      <c r="H252" s="60">
        <f t="shared" si="9"/>
        <v>6.1245836676523235E-3</v>
      </c>
      <c r="I252" s="53"/>
      <c r="J252" s="53"/>
      <c r="K252" s="53"/>
      <c r="L252" s="53"/>
      <c r="M252" s="54"/>
    </row>
    <row r="253" spans="2:13">
      <c r="B253" s="58">
        <f t="shared" si="8"/>
        <v>854</v>
      </c>
      <c r="C253" s="59">
        <v>15380</v>
      </c>
      <c r="D253" s="59" t="s">
        <v>783</v>
      </c>
      <c r="E253" s="59" t="s">
        <v>855</v>
      </c>
      <c r="F253" s="60">
        <f>VLOOKUP(C253,Datos!$CC$3:$CG$1124,2,FALSE)</f>
        <v>3.071103055396557E-6</v>
      </c>
      <c r="G253" s="60">
        <f>VLOOKUP(C253,Datos!$CC$3:$CG$1124,5,FALSE)</f>
        <v>1.2330899728515095E-6</v>
      </c>
      <c r="H253" s="60">
        <f t="shared" si="9"/>
        <v>2.5502186282008336E-4</v>
      </c>
      <c r="I253" s="53"/>
      <c r="J253" s="53"/>
      <c r="K253" s="53"/>
      <c r="L253" s="53"/>
      <c r="M253" s="54"/>
    </row>
    <row r="254" spans="2:13">
      <c r="B254" s="58">
        <f t="shared" si="8"/>
        <v>845</v>
      </c>
      <c r="C254" s="59">
        <v>15401</v>
      </c>
      <c r="D254" s="59" t="s">
        <v>783</v>
      </c>
      <c r="E254" s="59" t="s">
        <v>101</v>
      </c>
      <c r="F254" s="60">
        <f>VLOOKUP(C254,Datos!$CC$3:$CG$1124,2,FALSE)</f>
        <v>3.6560750659482819E-6</v>
      </c>
      <c r="G254" s="60">
        <f>VLOOKUP(C254,Datos!$CC$3:$CG$1124,5,FALSE)</f>
        <v>2.379020696288234E-6</v>
      </c>
      <c r="H254" s="60">
        <f t="shared" si="9"/>
        <v>4.9201786002035493E-4</v>
      </c>
      <c r="I254" s="53"/>
      <c r="J254" s="53"/>
      <c r="K254" s="53"/>
      <c r="L254" s="53"/>
      <c r="M254" s="54"/>
    </row>
    <row r="255" spans="2:13">
      <c r="B255" s="58">
        <f t="shared" si="8"/>
        <v>771</v>
      </c>
      <c r="C255" s="59">
        <v>15403</v>
      </c>
      <c r="D255" s="59" t="s">
        <v>783</v>
      </c>
      <c r="E255" s="59" t="s">
        <v>854</v>
      </c>
      <c r="F255" s="60">
        <f>VLOOKUP(C255,Datos!$CC$3:$CG$1124,2,FALSE)</f>
        <v>2.6469983477465563E-5</v>
      </c>
      <c r="G255" s="60">
        <f>VLOOKUP(C255,Datos!$CC$3:$CG$1124,5,FALSE)</f>
        <v>9.9570924159133057E-6</v>
      </c>
      <c r="H255" s="60">
        <f t="shared" si="9"/>
        <v>2.0592789756499943E-3</v>
      </c>
      <c r="I255" s="53"/>
      <c r="J255" s="53"/>
      <c r="K255" s="53"/>
      <c r="L255" s="53"/>
      <c r="M255" s="54"/>
    </row>
    <row r="256" spans="2:13">
      <c r="B256" s="58">
        <f t="shared" si="8"/>
        <v>780</v>
      </c>
      <c r="C256" s="59">
        <v>15407</v>
      </c>
      <c r="D256" s="59" t="s">
        <v>783</v>
      </c>
      <c r="E256" s="59" t="s">
        <v>853</v>
      </c>
      <c r="F256" s="60">
        <f>VLOOKUP(C256,Datos!$CC$3:$CG$1124,2,FALSE)</f>
        <v>3.9631853714879376E-5</v>
      </c>
      <c r="G256" s="60">
        <f>VLOOKUP(C256,Datos!$CC$3:$CG$1124,5,FALSE)</f>
        <v>8.5623557957101721E-6</v>
      </c>
      <c r="H256" s="60">
        <f t="shared" si="9"/>
        <v>1.7708261142541106E-3</v>
      </c>
      <c r="I256" s="53"/>
      <c r="J256" s="53"/>
      <c r="K256" s="53"/>
      <c r="L256" s="53"/>
      <c r="M256" s="54"/>
    </row>
    <row r="257" spans="2:13">
      <c r="B257" s="58">
        <f t="shared" si="8"/>
        <v>759</v>
      </c>
      <c r="C257" s="59">
        <v>15425</v>
      </c>
      <c r="D257" s="59" t="s">
        <v>783</v>
      </c>
      <c r="E257" s="59" t="s">
        <v>852</v>
      </c>
      <c r="F257" s="60">
        <f>VLOOKUP(C257,Datos!$CC$3:$CG$1124,2,FALSE)</f>
        <v>2.0766506374586241E-5</v>
      </c>
      <c r="G257" s="60">
        <f>VLOOKUP(C257,Datos!$CC$3:$CG$1124,5,FALSE)</f>
        <v>1.1910122403120887E-5</v>
      </c>
      <c r="H257" s="60">
        <f t="shared" si="9"/>
        <v>2.4631954427747648E-3</v>
      </c>
      <c r="I257" s="53"/>
      <c r="J257" s="53"/>
      <c r="K257" s="53"/>
      <c r="L257" s="53"/>
      <c r="M257" s="54"/>
    </row>
    <row r="258" spans="2:13">
      <c r="B258" s="58">
        <f t="shared" si="8"/>
        <v>691</v>
      </c>
      <c r="C258" s="59">
        <v>15442</v>
      </c>
      <c r="D258" s="59" t="s">
        <v>783</v>
      </c>
      <c r="E258" s="59" t="s">
        <v>851</v>
      </c>
      <c r="F258" s="60">
        <f>VLOOKUP(C258,Datos!$CC$3:$CG$1124,2,FALSE)</f>
        <v>3.0272301546051774E-5</v>
      </c>
      <c r="G258" s="60">
        <f>VLOOKUP(C258,Datos!$CC$3:$CG$1124,5,FALSE)</f>
        <v>2.4741815710172889E-5</v>
      </c>
      <c r="H258" s="60">
        <f t="shared" si="9"/>
        <v>5.1169858411615823E-3</v>
      </c>
      <c r="I258" s="53"/>
      <c r="J258" s="53"/>
      <c r="K258" s="53"/>
      <c r="L258" s="53"/>
      <c r="M258" s="54"/>
    </row>
    <row r="259" spans="2:13">
      <c r="B259" s="58">
        <f t="shared" si="8"/>
        <v>590</v>
      </c>
      <c r="C259" s="59">
        <v>15455</v>
      </c>
      <c r="D259" s="59" t="s">
        <v>783</v>
      </c>
      <c r="E259" s="59" t="s">
        <v>12</v>
      </c>
      <c r="F259" s="60">
        <f>VLOOKUP(C259,Datos!$CC$3:$CG$1124,2,FALSE)</f>
        <v>1.0500247589403466E-4</v>
      </c>
      <c r="G259" s="60">
        <f>VLOOKUP(C259,Datos!$CC$3:$CG$1124,5,FALSE)</f>
        <v>6.522703280095686E-5</v>
      </c>
      <c r="H259" s="60">
        <f t="shared" si="9"/>
        <v>1.3489947836215052E-2</v>
      </c>
      <c r="I259" s="53"/>
      <c r="J259" s="53"/>
      <c r="K259" s="53"/>
      <c r="L259" s="53"/>
      <c r="M259" s="54"/>
    </row>
    <row r="260" spans="2:13">
      <c r="B260" s="58">
        <f t="shared" si="8"/>
        <v>732</v>
      </c>
      <c r="C260" s="59">
        <v>15464</v>
      </c>
      <c r="D260" s="59" t="s">
        <v>783</v>
      </c>
      <c r="E260" s="59" t="s">
        <v>850</v>
      </c>
      <c r="F260" s="60">
        <f>VLOOKUP(C260,Datos!$CC$3:$CG$1124,2,FALSE)</f>
        <v>2.2960151414155211E-5</v>
      </c>
      <c r="G260" s="60">
        <f>VLOOKUP(C260,Datos!$CC$3:$CG$1124,5,FALSE)</f>
        <v>1.5889006823865386E-5</v>
      </c>
      <c r="H260" s="60">
        <f t="shared" si="9"/>
        <v>3.2860895861579762E-3</v>
      </c>
      <c r="I260" s="53"/>
      <c r="J260" s="53"/>
      <c r="K260" s="53"/>
      <c r="L260" s="53"/>
      <c r="M260" s="54"/>
    </row>
    <row r="261" spans="2:13">
      <c r="B261" s="58">
        <f t="shared" si="8"/>
        <v>839</v>
      </c>
      <c r="C261" s="59">
        <v>15466</v>
      </c>
      <c r="D261" s="59" t="s">
        <v>783</v>
      </c>
      <c r="E261" s="59" t="s">
        <v>849</v>
      </c>
      <c r="F261" s="60">
        <f>VLOOKUP(C261,Datos!$CC$3:$CG$1124,2,FALSE)</f>
        <v>3.6560750659482819E-6</v>
      </c>
      <c r="G261" s="60">
        <f>VLOOKUP(C261,Datos!$CC$3:$CG$1124,5,FALSE)</f>
        <v>2.5766907253317197E-6</v>
      </c>
      <c r="H261" s="60">
        <f t="shared" si="9"/>
        <v>5.3289904480024292E-4</v>
      </c>
      <c r="I261" s="53"/>
      <c r="J261" s="53"/>
      <c r="K261" s="53"/>
      <c r="L261" s="53"/>
      <c r="M261" s="54"/>
    </row>
    <row r="262" spans="2:13">
      <c r="B262" s="58">
        <f t="shared" si="8"/>
        <v>625</v>
      </c>
      <c r="C262" s="59">
        <v>15469</v>
      </c>
      <c r="D262" s="59" t="s">
        <v>783</v>
      </c>
      <c r="E262" s="59" t="s">
        <v>848</v>
      </c>
      <c r="F262" s="60">
        <f>VLOOKUP(C262,Datos!$CC$3:$CG$1124,2,FALSE)</f>
        <v>7.3413987324241498E-5</v>
      </c>
      <c r="G262" s="60">
        <f>VLOOKUP(C262,Datos!$CC$3:$CG$1124,5,FALSE)</f>
        <v>4.9471319262330394E-5</v>
      </c>
      <c r="H262" s="60">
        <f t="shared" si="9"/>
        <v>1.0231425339767838E-2</v>
      </c>
      <c r="I262" s="53"/>
      <c r="J262" s="53"/>
      <c r="K262" s="53"/>
      <c r="L262" s="53"/>
      <c r="M262" s="54"/>
    </row>
    <row r="263" spans="2:13">
      <c r="B263" s="58">
        <f t="shared" si="8"/>
        <v>858</v>
      </c>
      <c r="C263" s="59">
        <v>15476</v>
      </c>
      <c r="D263" s="59" t="s">
        <v>783</v>
      </c>
      <c r="E263" s="59" t="s">
        <v>847</v>
      </c>
      <c r="F263" s="60">
        <f>VLOOKUP(C263,Datos!$CC$3:$CG$1124,2,FALSE)</f>
        <v>3.071103055396557E-6</v>
      </c>
      <c r="G263" s="60">
        <f>VLOOKUP(C263,Datos!$CC$3:$CG$1124,5,FALSE)</f>
        <v>2.4549629391872234E-7</v>
      </c>
      <c r="H263" s="60">
        <f t="shared" si="9"/>
        <v>5.0772387716203165E-5</v>
      </c>
      <c r="I263" s="53"/>
      <c r="J263" s="53"/>
      <c r="K263" s="53"/>
      <c r="L263" s="53"/>
      <c r="M263" s="54"/>
    </row>
    <row r="264" spans="2:13">
      <c r="B264" s="58">
        <f t="shared" si="8"/>
        <v>661</v>
      </c>
      <c r="C264" s="59">
        <v>15480</v>
      </c>
      <c r="D264" s="59" t="s">
        <v>783</v>
      </c>
      <c r="E264" s="59" t="s">
        <v>846</v>
      </c>
      <c r="F264" s="60">
        <f>VLOOKUP(C264,Datos!$CC$3:$CG$1124,2,FALSE)</f>
        <v>5.849720105517251E-5</v>
      </c>
      <c r="G264" s="60">
        <f>VLOOKUP(C264,Datos!$CC$3:$CG$1124,5,FALSE)</f>
        <v>3.3374295442975432E-5</v>
      </c>
      <c r="H264" s="60">
        <f t="shared" si="9"/>
        <v>6.902314657942922E-3</v>
      </c>
      <c r="I264" s="53"/>
      <c r="J264" s="53"/>
      <c r="K264" s="53"/>
      <c r="L264" s="53"/>
      <c r="M264" s="54"/>
    </row>
    <row r="265" spans="2:13">
      <c r="B265" s="58">
        <f t="shared" si="8"/>
        <v>830</v>
      </c>
      <c r="C265" s="59">
        <v>15491</v>
      </c>
      <c r="D265" s="59" t="s">
        <v>783</v>
      </c>
      <c r="E265" s="59" t="s">
        <v>845</v>
      </c>
      <c r="F265" s="60">
        <f>VLOOKUP(C265,Datos!$CC$3:$CG$1124,2,FALSE)</f>
        <v>3.3928376612000061E-5</v>
      </c>
      <c r="G265" s="60">
        <f>VLOOKUP(C265,Datos!$CC$3:$CG$1124,5,FALSE)</f>
        <v>3.0926836387004918E-6</v>
      </c>
      <c r="H265" s="60">
        <f t="shared" si="9"/>
        <v>6.3961426985796252E-4</v>
      </c>
      <c r="I265" s="53"/>
      <c r="J265" s="53"/>
      <c r="K265" s="53"/>
      <c r="L265" s="53"/>
      <c r="M265" s="54"/>
    </row>
    <row r="266" spans="2:13">
      <c r="B266" s="58">
        <f t="shared" si="8"/>
        <v>783</v>
      </c>
      <c r="C266" s="59">
        <v>15494</v>
      </c>
      <c r="D266" s="59" t="s">
        <v>783</v>
      </c>
      <c r="E266" s="59" t="s">
        <v>844</v>
      </c>
      <c r="F266" s="60">
        <f>VLOOKUP(C266,Datos!$CC$3:$CG$1124,2,FALSE)</f>
        <v>6.142206110793114E-6</v>
      </c>
      <c r="G266" s="60">
        <f>VLOOKUP(C266,Datos!$CC$3:$CG$1124,5,FALSE)</f>
        <v>7.0608019369601369E-6</v>
      </c>
      <c r="H266" s="60">
        <f t="shared" si="9"/>
        <v>1.4602818144755646E-3</v>
      </c>
      <c r="I266" s="53"/>
      <c r="J266" s="53"/>
      <c r="K266" s="53"/>
      <c r="L266" s="53"/>
      <c r="M266" s="54"/>
    </row>
    <row r="267" spans="2:13">
      <c r="B267" s="58">
        <f t="shared" ref="B267:B330" si="10">_xlfn.RANK.EQ(G267,$G266:$G1387)</f>
        <v>847</v>
      </c>
      <c r="C267" s="59">
        <v>15500</v>
      </c>
      <c r="D267" s="59" t="s">
        <v>783</v>
      </c>
      <c r="E267" s="59" t="s">
        <v>843</v>
      </c>
      <c r="F267" s="60">
        <f>VLOOKUP(C267,Datos!$CC$3:$CG$1124,2,FALSE)</f>
        <v>1.3161870237413815E-6</v>
      </c>
      <c r="G267" s="60">
        <f>VLOOKUP(C267,Datos!$CC$3:$CG$1124,5,FALSE)</f>
        <v>7.5085659493070526E-7</v>
      </c>
      <c r="H267" s="60">
        <f t="shared" si="9"/>
        <v>1.5528862594443635E-4</v>
      </c>
      <c r="I267" s="53"/>
      <c r="J267" s="53"/>
      <c r="K267" s="53"/>
      <c r="L267" s="53"/>
      <c r="M267" s="54"/>
    </row>
    <row r="268" spans="2:13">
      <c r="B268" s="58">
        <f t="shared" si="10"/>
        <v>597</v>
      </c>
      <c r="C268" s="59">
        <v>15507</v>
      </c>
      <c r="D268" s="59" t="s">
        <v>783</v>
      </c>
      <c r="E268" s="59" t="s">
        <v>842</v>
      </c>
      <c r="F268" s="60">
        <f>VLOOKUP(C268,Datos!$CC$3:$CG$1124,2,FALSE)</f>
        <v>1.1918804714991399E-4</v>
      </c>
      <c r="G268" s="60">
        <f>VLOOKUP(C268,Datos!$CC$3:$CG$1124,5,FALSE)</f>
        <v>6.3338174694584301E-5</v>
      </c>
      <c r="H268" s="60">
        <f t="shared" ref="H268:H331" si="11">G268/VLOOKUP(D268,$J$11:$L$43,2,FALSE)</f>
        <v>1.3099303095364539E-2</v>
      </c>
      <c r="I268" s="53"/>
      <c r="J268" s="53"/>
      <c r="K268" s="53"/>
      <c r="L268" s="53"/>
      <c r="M268" s="54"/>
    </row>
    <row r="269" spans="2:13">
      <c r="B269" s="58">
        <f t="shared" si="10"/>
        <v>825</v>
      </c>
      <c r="C269" s="59">
        <v>15511</v>
      </c>
      <c r="D269" s="59" t="s">
        <v>783</v>
      </c>
      <c r="E269" s="59" t="s">
        <v>841</v>
      </c>
      <c r="F269" s="60">
        <f>VLOOKUP(C269,Datos!$CC$3:$CG$1124,2,FALSE)</f>
        <v>6.5809351187069079E-6</v>
      </c>
      <c r="G269" s="60">
        <f>VLOOKUP(C269,Datos!$CC$3:$CG$1124,5,FALSE)</f>
        <v>3.2904779197776941E-6</v>
      </c>
      <c r="H269" s="60">
        <f t="shared" si="11"/>
        <v>6.8052115185848749E-4</v>
      </c>
      <c r="I269" s="53"/>
      <c r="J269" s="53"/>
      <c r="K269" s="53"/>
      <c r="L269" s="53"/>
      <c r="M269" s="54"/>
    </row>
    <row r="270" spans="2:13">
      <c r="B270" s="58">
        <f t="shared" si="10"/>
        <v>500</v>
      </c>
      <c r="C270" s="59">
        <v>15514</v>
      </c>
      <c r="D270" s="59" t="s">
        <v>783</v>
      </c>
      <c r="E270" s="59" t="s">
        <v>840</v>
      </c>
      <c r="F270" s="60">
        <f>VLOOKUP(C270,Datos!$CC$3:$CG$1124,2,FALSE)</f>
        <v>1.3468980542953471E-4</v>
      </c>
      <c r="G270" s="60">
        <f>VLOOKUP(C270,Datos!$CC$3:$CG$1124,5,FALSE)</f>
        <v>1.2614143195933093E-4</v>
      </c>
      <c r="H270" s="60">
        <f t="shared" si="11"/>
        <v>2.6087977086271537E-2</v>
      </c>
      <c r="I270" s="53"/>
      <c r="J270" s="53"/>
      <c r="K270" s="53"/>
      <c r="L270" s="53"/>
      <c r="M270" s="54"/>
    </row>
    <row r="271" spans="2:13">
      <c r="B271" s="58">
        <f t="shared" si="10"/>
        <v>805</v>
      </c>
      <c r="C271" s="59">
        <v>15516</v>
      </c>
      <c r="D271" s="59" t="s">
        <v>783</v>
      </c>
      <c r="E271" s="59" t="s">
        <v>839</v>
      </c>
      <c r="F271" s="60">
        <f>VLOOKUP(C271,Datos!$CC$3:$CG$1124,2,FALSE)</f>
        <v>7.6046361371724262E-5</v>
      </c>
      <c r="G271" s="60">
        <f>VLOOKUP(C271,Datos!$CC$3:$CG$1124,5,FALSE)</f>
        <v>4.5633369261151875E-6</v>
      </c>
      <c r="H271" s="60">
        <f t="shared" si="11"/>
        <v>9.4376785895225891E-4</v>
      </c>
      <c r="I271" s="53"/>
      <c r="J271" s="53"/>
      <c r="K271" s="53"/>
      <c r="L271" s="53"/>
      <c r="M271" s="54"/>
    </row>
    <row r="272" spans="2:13">
      <c r="B272" s="58">
        <f t="shared" si="10"/>
        <v>535</v>
      </c>
      <c r="C272" s="59">
        <v>15518</v>
      </c>
      <c r="D272" s="59" t="s">
        <v>783</v>
      </c>
      <c r="E272" s="59" t="s">
        <v>838</v>
      </c>
      <c r="F272" s="60">
        <f>VLOOKUP(C272,Datos!$CC$3:$CG$1124,2,FALSE)</f>
        <v>7.6485090379638056E-5</v>
      </c>
      <c r="G272" s="60">
        <f>VLOOKUP(C272,Datos!$CC$3:$CG$1124,5,FALSE)</f>
        <v>9.6802951001118904E-5</v>
      </c>
      <c r="H272" s="60">
        <f t="shared" si="11"/>
        <v>2.0020330579526516E-2</v>
      </c>
      <c r="I272" s="53"/>
      <c r="J272" s="53"/>
      <c r="K272" s="53"/>
      <c r="L272" s="53"/>
      <c r="M272" s="54"/>
    </row>
    <row r="273" spans="2:13">
      <c r="B273" s="58">
        <f t="shared" si="10"/>
        <v>837</v>
      </c>
      <c r="C273" s="59">
        <v>15522</v>
      </c>
      <c r="D273" s="59" t="s">
        <v>783</v>
      </c>
      <c r="E273" s="59" t="s">
        <v>837</v>
      </c>
      <c r="F273" s="60">
        <f>VLOOKUP(C273,Datos!$CC$3:$CG$1124,2,FALSE)</f>
        <v>2.9248600527586257E-6</v>
      </c>
      <c r="G273" s="60">
        <f>VLOOKUP(C273,Datos!$CC$3:$CG$1124,5,FALSE)</f>
        <v>1.1009907568130126E-6</v>
      </c>
      <c r="H273" s="60">
        <f t="shared" si="11"/>
        <v>2.2770172487969733E-4</v>
      </c>
      <c r="I273" s="53"/>
      <c r="J273" s="53"/>
      <c r="K273" s="53"/>
      <c r="L273" s="53"/>
      <c r="M273" s="54"/>
    </row>
    <row r="274" spans="2:13">
      <c r="B274" s="58">
        <f t="shared" si="10"/>
        <v>525</v>
      </c>
      <c r="C274" s="59">
        <v>15531</v>
      </c>
      <c r="D274" s="59" t="s">
        <v>783</v>
      </c>
      <c r="E274" s="59" t="s">
        <v>836</v>
      </c>
      <c r="F274" s="60">
        <f>VLOOKUP(C274,Datos!$CC$3:$CG$1124,2,FALSE)</f>
        <v>8.4382212522086348E-5</v>
      </c>
      <c r="G274" s="60">
        <f>VLOOKUP(C274,Datos!$CC$3:$CG$1124,5,FALSE)</f>
        <v>1.0331056879085449E-4</v>
      </c>
      <c r="H274" s="60">
        <f t="shared" si="11"/>
        <v>2.1366205453053958E-2</v>
      </c>
      <c r="I274" s="53"/>
      <c r="J274" s="53"/>
      <c r="K274" s="53"/>
      <c r="L274" s="53"/>
      <c r="M274" s="54"/>
    </row>
    <row r="275" spans="2:13">
      <c r="B275" s="58">
        <f t="shared" si="10"/>
        <v>707</v>
      </c>
      <c r="C275" s="59">
        <v>15533</v>
      </c>
      <c r="D275" s="59" t="s">
        <v>783</v>
      </c>
      <c r="E275" s="59" t="s">
        <v>835</v>
      </c>
      <c r="F275" s="60">
        <f>VLOOKUP(C275,Datos!$CC$3:$CG$1124,2,FALSE)</f>
        <v>1.9450319350844859E-5</v>
      </c>
      <c r="G275" s="60">
        <f>VLOOKUP(C275,Datos!$CC$3:$CG$1124,5,FALSE)</f>
        <v>1.9553539209399699E-5</v>
      </c>
      <c r="H275" s="60">
        <f t="shared" si="11"/>
        <v>4.0439709215826566E-3</v>
      </c>
      <c r="I275" s="53"/>
      <c r="J275" s="53"/>
      <c r="K275" s="53"/>
      <c r="L275" s="53"/>
      <c r="M275" s="54"/>
    </row>
    <row r="276" spans="2:13">
      <c r="B276" s="58">
        <f t="shared" si="10"/>
        <v>819</v>
      </c>
      <c r="C276" s="59">
        <v>15537</v>
      </c>
      <c r="D276" s="59" t="s">
        <v>783</v>
      </c>
      <c r="E276" s="59" t="s">
        <v>834</v>
      </c>
      <c r="F276" s="60">
        <f>VLOOKUP(C276,Datos!$CC$3:$CG$1124,2,FALSE)</f>
        <v>5.264748094965526E-6</v>
      </c>
      <c r="G276" s="60">
        <f>VLOOKUP(C276,Datos!$CC$3:$CG$1124,5,FALSE)</f>
        <v>3.3093373680627565E-6</v>
      </c>
      <c r="H276" s="60">
        <f t="shared" si="11"/>
        <v>6.8442157416286618E-4</v>
      </c>
      <c r="I276" s="53"/>
      <c r="J276" s="53"/>
      <c r="K276" s="53"/>
      <c r="L276" s="53"/>
      <c r="M276" s="54"/>
    </row>
    <row r="277" spans="2:13">
      <c r="B277" s="58">
        <f t="shared" si="10"/>
        <v>833</v>
      </c>
      <c r="C277" s="59">
        <v>15542</v>
      </c>
      <c r="D277" s="59" t="s">
        <v>783</v>
      </c>
      <c r="E277" s="59" t="s">
        <v>833</v>
      </c>
      <c r="F277" s="60">
        <f>VLOOKUP(C277,Datos!$CC$3:$CG$1124,2,FALSE)</f>
        <v>1.2869384232137953E-5</v>
      </c>
      <c r="G277" s="60">
        <f>VLOOKUP(C277,Datos!$CC$3:$CG$1124,5,FALSE)</f>
        <v>1.5120154388775882E-6</v>
      </c>
      <c r="H277" s="60">
        <f t="shared" si="11"/>
        <v>3.1270791452759836E-4</v>
      </c>
      <c r="I277" s="53"/>
      <c r="J277" s="53"/>
      <c r="K277" s="53"/>
      <c r="L277" s="53"/>
      <c r="M277" s="54"/>
    </row>
    <row r="278" spans="2:13">
      <c r="B278" s="58">
        <f t="shared" si="10"/>
        <v>707</v>
      </c>
      <c r="C278" s="59">
        <v>15550</v>
      </c>
      <c r="D278" s="59" t="s">
        <v>783</v>
      </c>
      <c r="E278" s="59" t="s">
        <v>832</v>
      </c>
      <c r="F278" s="60">
        <f>VLOOKUP(C278,Datos!$CC$3:$CG$1124,2,FALSE)</f>
        <v>2.1205235382500035E-5</v>
      </c>
      <c r="G278" s="60">
        <f>VLOOKUP(C278,Datos!$CC$3:$CG$1124,5,FALSE)</f>
        <v>1.9129633432811682E-5</v>
      </c>
      <c r="H278" s="60">
        <f t="shared" si="11"/>
        <v>3.9563007246093745E-3</v>
      </c>
      <c r="I278" s="53"/>
      <c r="J278" s="53"/>
      <c r="K278" s="53"/>
      <c r="L278" s="53"/>
      <c r="M278" s="54"/>
    </row>
    <row r="279" spans="2:13">
      <c r="B279" s="58">
        <f t="shared" si="10"/>
        <v>241</v>
      </c>
      <c r="C279" s="59">
        <v>15572</v>
      </c>
      <c r="D279" s="59" t="s">
        <v>783</v>
      </c>
      <c r="E279" s="59" t="s">
        <v>831</v>
      </c>
      <c r="F279" s="60">
        <f>VLOOKUP(C279,Datos!$CC$3:$CG$1124,2,FALSE)</f>
        <v>6.6964670907908731E-4</v>
      </c>
      <c r="G279" s="60">
        <f>VLOOKUP(C279,Datos!$CC$3:$CG$1124,5,FALSE)</f>
        <v>5.7723296126950291E-4</v>
      </c>
      <c r="H279" s="60">
        <f t="shared" si="11"/>
        <v>0.11938060344752195</v>
      </c>
      <c r="I279" s="53"/>
      <c r="J279" s="53"/>
      <c r="K279" s="53"/>
      <c r="L279" s="53"/>
      <c r="M279" s="54"/>
    </row>
    <row r="280" spans="2:13">
      <c r="B280" s="58">
        <f t="shared" si="10"/>
        <v>706</v>
      </c>
      <c r="C280" s="59">
        <v>15580</v>
      </c>
      <c r="D280" s="59" t="s">
        <v>783</v>
      </c>
      <c r="E280" s="59" t="s">
        <v>830</v>
      </c>
      <c r="F280" s="60">
        <f>VLOOKUP(C280,Datos!$CC$3:$CG$1124,2,FALSE)</f>
        <v>3.1003516559241434E-5</v>
      </c>
      <c r="G280" s="60">
        <f>VLOOKUP(C280,Datos!$CC$3:$CG$1124,5,FALSE)</f>
        <v>1.9512581746900431E-5</v>
      </c>
      <c r="H280" s="60">
        <f t="shared" si="11"/>
        <v>4.0355002920155428E-3</v>
      </c>
      <c r="I280" s="53"/>
      <c r="J280" s="53"/>
      <c r="K280" s="53"/>
      <c r="L280" s="53"/>
      <c r="M280" s="54"/>
    </row>
    <row r="281" spans="2:13">
      <c r="B281" s="58">
        <f t="shared" si="10"/>
        <v>787</v>
      </c>
      <c r="C281" s="59">
        <v>15599</v>
      </c>
      <c r="D281" s="59" t="s">
        <v>783</v>
      </c>
      <c r="E281" s="59" t="s">
        <v>829</v>
      </c>
      <c r="F281" s="60">
        <f>VLOOKUP(C281,Datos!$CC$3:$CG$1124,2,FALSE)</f>
        <v>2.0912749377224173E-5</v>
      </c>
      <c r="G281" s="60">
        <f>VLOOKUP(C281,Datos!$CC$3:$CG$1124,5,FALSE)</f>
        <v>6.0604803239610763E-6</v>
      </c>
      <c r="H281" s="60">
        <f t="shared" si="11"/>
        <v>1.2534000079709787E-3</v>
      </c>
      <c r="I281" s="53"/>
      <c r="J281" s="53"/>
      <c r="K281" s="53"/>
      <c r="L281" s="53"/>
      <c r="M281" s="54"/>
    </row>
    <row r="282" spans="2:13">
      <c r="B282" s="58">
        <f t="shared" si="10"/>
        <v>782</v>
      </c>
      <c r="C282" s="59">
        <v>15600</v>
      </c>
      <c r="D282" s="59" t="s">
        <v>783</v>
      </c>
      <c r="E282" s="59" t="s">
        <v>828</v>
      </c>
      <c r="F282" s="60">
        <f>VLOOKUP(C282,Datos!$CC$3:$CG$1124,2,FALSE)</f>
        <v>1.0675739192568983E-5</v>
      </c>
      <c r="G282" s="60">
        <f>VLOOKUP(C282,Datos!$CC$3:$CG$1124,5,FALSE)</f>
        <v>6.7072045706586217E-6</v>
      </c>
      <c r="H282" s="60">
        <f t="shared" si="11"/>
        <v>1.387152471907026E-3</v>
      </c>
      <c r="I282" s="53"/>
      <c r="J282" s="53"/>
      <c r="K282" s="53"/>
      <c r="L282" s="53"/>
      <c r="M282" s="54"/>
    </row>
    <row r="283" spans="2:13">
      <c r="B283" s="58">
        <f t="shared" si="10"/>
        <v>749</v>
      </c>
      <c r="C283" s="59">
        <v>15621</v>
      </c>
      <c r="D283" s="59" t="s">
        <v>783</v>
      </c>
      <c r="E283" s="59" t="s">
        <v>827</v>
      </c>
      <c r="F283" s="60">
        <f>VLOOKUP(C283,Datos!$CC$3:$CG$1124,2,FALSE)</f>
        <v>8.3358511503620839E-6</v>
      </c>
      <c r="G283" s="60">
        <f>VLOOKUP(C283,Datos!$CC$3:$CG$1124,5,FALSE)</f>
        <v>1.1427605793249978E-5</v>
      </c>
      <c r="H283" s="60">
        <f t="shared" si="11"/>
        <v>2.3634036292006478E-3</v>
      </c>
      <c r="I283" s="53"/>
      <c r="J283" s="53"/>
      <c r="K283" s="53"/>
      <c r="L283" s="53"/>
      <c r="M283" s="54"/>
    </row>
    <row r="284" spans="2:13">
      <c r="B284" s="58">
        <f t="shared" si="10"/>
        <v>765</v>
      </c>
      <c r="C284" s="59">
        <v>15632</v>
      </c>
      <c r="D284" s="59" t="s">
        <v>783</v>
      </c>
      <c r="E284" s="59" t="s">
        <v>826</v>
      </c>
      <c r="F284" s="60">
        <f>VLOOKUP(C284,Datos!$CC$3:$CG$1124,2,FALSE)</f>
        <v>8.0433651450862212E-6</v>
      </c>
      <c r="G284" s="60">
        <f>VLOOKUP(C284,Datos!$CC$3:$CG$1124,5,FALSE)</f>
        <v>8.4585227574937726E-6</v>
      </c>
      <c r="H284" s="60">
        <f t="shared" si="11"/>
        <v>1.749351854134242E-3</v>
      </c>
      <c r="I284" s="53"/>
      <c r="J284" s="53"/>
      <c r="K284" s="53"/>
      <c r="L284" s="53"/>
      <c r="M284" s="54"/>
    </row>
    <row r="285" spans="2:13">
      <c r="B285" s="58">
        <f t="shared" si="10"/>
        <v>804</v>
      </c>
      <c r="C285" s="59">
        <v>15638</v>
      </c>
      <c r="D285" s="59" t="s">
        <v>783</v>
      </c>
      <c r="E285" s="59" t="s">
        <v>825</v>
      </c>
      <c r="F285" s="60">
        <f>VLOOKUP(C285,Datos!$CC$3:$CG$1124,2,FALSE)</f>
        <v>3.8023180685862132E-6</v>
      </c>
      <c r="G285" s="60">
        <f>VLOOKUP(C285,Datos!$CC$3:$CG$1124,5,FALSE)</f>
        <v>3.7476480689431091E-6</v>
      </c>
      <c r="H285" s="60">
        <f t="shared" si="11"/>
        <v>7.7507092976016804E-4</v>
      </c>
      <c r="I285" s="53"/>
      <c r="J285" s="53"/>
      <c r="K285" s="53"/>
      <c r="L285" s="53"/>
      <c r="M285" s="54"/>
    </row>
    <row r="286" spans="2:13">
      <c r="B286" s="58">
        <f t="shared" si="10"/>
        <v>608</v>
      </c>
      <c r="C286" s="59">
        <v>15646</v>
      </c>
      <c r="D286" s="59" t="s">
        <v>783</v>
      </c>
      <c r="E286" s="59" t="s">
        <v>824</v>
      </c>
      <c r="F286" s="60">
        <f>VLOOKUP(C286,Datos!$CC$3:$CG$1124,2,FALSE)</f>
        <v>8.8623259598586356E-5</v>
      </c>
      <c r="G286" s="60">
        <f>VLOOKUP(C286,Datos!$CC$3:$CG$1124,5,FALSE)</f>
        <v>5.579468962759597E-5</v>
      </c>
      <c r="H286" s="60">
        <f t="shared" si="11"/>
        <v>1.1539195028399901E-2</v>
      </c>
      <c r="I286" s="53"/>
      <c r="J286" s="53"/>
      <c r="K286" s="53"/>
      <c r="L286" s="53"/>
      <c r="M286" s="54"/>
    </row>
    <row r="287" spans="2:13">
      <c r="B287" s="58">
        <f t="shared" si="10"/>
        <v>717</v>
      </c>
      <c r="C287" s="59">
        <v>15660</v>
      </c>
      <c r="D287" s="59" t="s">
        <v>783</v>
      </c>
      <c r="E287" s="59" t="s">
        <v>823</v>
      </c>
      <c r="F287" s="60">
        <f>VLOOKUP(C287,Datos!$CC$3:$CG$1124,2,FALSE)</f>
        <v>1.9304076348206928E-5</v>
      </c>
      <c r="G287" s="60">
        <f>VLOOKUP(C287,Datos!$CC$3:$CG$1124,5,FALSE)</f>
        <v>1.6688630120529001E-5</v>
      </c>
      <c r="H287" s="60">
        <f t="shared" si="11"/>
        <v>3.4514639117620718E-3</v>
      </c>
      <c r="I287" s="53"/>
      <c r="J287" s="53"/>
      <c r="K287" s="53"/>
      <c r="L287" s="53"/>
      <c r="M287" s="54"/>
    </row>
    <row r="288" spans="2:13">
      <c r="B288" s="58">
        <f t="shared" si="10"/>
        <v>628</v>
      </c>
      <c r="C288" s="59">
        <v>15664</v>
      </c>
      <c r="D288" s="59" t="s">
        <v>783</v>
      </c>
      <c r="E288" s="59" t="s">
        <v>822</v>
      </c>
      <c r="F288" s="60">
        <f>VLOOKUP(C288,Datos!$CC$3:$CG$1124,2,FALSE)</f>
        <v>3.0126058543413843E-5</v>
      </c>
      <c r="G288" s="60">
        <f>VLOOKUP(C288,Datos!$CC$3:$CG$1124,5,FALSE)</f>
        <v>4.5006589119647876E-5</v>
      </c>
      <c r="H288" s="60">
        <f t="shared" si="11"/>
        <v>9.308050871526188E-3</v>
      </c>
      <c r="I288" s="53"/>
      <c r="J288" s="53"/>
      <c r="K288" s="53"/>
      <c r="L288" s="53"/>
      <c r="M288" s="54"/>
    </row>
    <row r="289" spans="2:13">
      <c r="B289" s="58">
        <f t="shared" si="10"/>
        <v>610</v>
      </c>
      <c r="C289" s="59">
        <v>15667</v>
      </c>
      <c r="D289" s="59" t="s">
        <v>783</v>
      </c>
      <c r="E289" s="59" t="s">
        <v>821</v>
      </c>
      <c r="F289" s="60">
        <f>VLOOKUP(C289,Datos!$CC$3:$CG$1124,2,FALSE)</f>
        <v>7.5022660353258743E-5</v>
      </c>
      <c r="G289" s="60">
        <f>VLOOKUP(C289,Datos!$CC$3:$CG$1124,5,FALSE)</f>
        <v>5.4908945275019558E-5</v>
      </c>
      <c r="H289" s="60">
        <f t="shared" si="11"/>
        <v>1.1356009551468279E-2</v>
      </c>
      <c r="I289" s="53"/>
      <c r="J289" s="53"/>
      <c r="K289" s="53"/>
      <c r="L289" s="53"/>
      <c r="M289" s="54"/>
    </row>
    <row r="290" spans="2:13">
      <c r="B290" s="58">
        <f t="shared" si="10"/>
        <v>773</v>
      </c>
      <c r="C290" s="59">
        <v>15673</v>
      </c>
      <c r="D290" s="59" t="s">
        <v>783</v>
      </c>
      <c r="E290" s="59" t="s">
        <v>820</v>
      </c>
      <c r="F290" s="60">
        <f>VLOOKUP(C290,Datos!$CC$3:$CG$1124,2,FALSE)</f>
        <v>1.7402917313913821E-5</v>
      </c>
      <c r="G290" s="60">
        <f>VLOOKUP(C290,Datos!$CC$3:$CG$1124,5,FALSE)</f>
        <v>6.9011868124577672E-6</v>
      </c>
      <c r="H290" s="60">
        <f t="shared" si="11"/>
        <v>1.4272709658910748E-3</v>
      </c>
      <c r="I290" s="53"/>
      <c r="J290" s="53"/>
      <c r="K290" s="53"/>
      <c r="L290" s="53"/>
      <c r="M290" s="54"/>
    </row>
    <row r="291" spans="2:13">
      <c r="B291" s="58">
        <f t="shared" si="10"/>
        <v>825</v>
      </c>
      <c r="C291" s="59">
        <v>15676</v>
      </c>
      <c r="D291" s="59" t="s">
        <v>783</v>
      </c>
      <c r="E291" s="59" t="s">
        <v>819</v>
      </c>
      <c r="F291" s="60">
        <f>VLOOKUP(C291,Datos!$CC$3:$CG$1124,2,FALSE)</f>
        <v>2.9248600527586257E-6</v>
      </c>
      <c r="G291" s="60">
        <f>VLOOKUP(C291,Datos!$CC$3:$CG$1124,5,FALSE)</f>
        <v>6.4672116253215437E-7</v>
      </c>
      <c r="H291" s="60">
        <f t="shared" si="11"/>
        <v>1.3375182608348142E-4</v>
      </c>
      <c r="I291" s="53"/>
      <c r="J291" s="53"/>
      <c r="K291" s="53"/>
      <c r="L291" s="53"/>
      <c r="M291" s="54"/>
    </row>
    <row r="292" spans="2:13">
      <c r="B292" s="58">
        <f t="shared" si="10"/>
        <v>684</v>
      </c>
      <c r="C292" s="59">
        <v>15681</v>
      </c>
      <c r="D292" s="59" t="s">
        <v>783</v>
      </c>
      <c r="E292" s="59" t="s">
        <v>818</v>
      </c>
      <c r="F292" s="60">
        <f>VLOOKUP(C292,Datos!$CC$3:$CG$1124,2,FALSE)</f>
        <v>3.1149759561879366E-5</v>
      </c>
      <c r="G292" s="60">
        <f>VLOOKUP(C292,Datos!$CC$3:$CG$1124,5,FALSE)</f>
        <v>2.4079666842737094E-5</v>
      </c>
      <c r="H292" s="60">
        <f t="shared" si="11"/>
        <v>4.9800433297832831E-3</v>
      </c>
      <c r="I292" s="53"/>
      <c r="J292" s="53"/>
      <c r="K292" s="53"/>
      <c r="L292" s="53"/>
      <c r="M292" s="54"/>
    </row>
    <row r="293" spans="2:13">
      <c r="B293" s="58">
        <f t="shared" si="10"/>
        <v>701</v>
      </c>
      <c r="C293" s="59">
        <v>15686</v>
      </c>
      <c r="D293" s="59" t="s">
        <v>783</v>
      </c>
      <c r="E293" s="59" t="s">
        <v>817</v>
      </c>
      <c r="F293" s="60">
        <f>VLOOKUP(C293,Datos!$CC$3:$CG$1124,2,FALSE)</f>
        <v>2.4861310448448319E-5</v>
      </c>
      <c r="G293" s="60">
        <f>VLOOKUP(C293,Datos!$CC$3:$CG$1124,5,FALSE)</f>
        <v>2.0091120962469727E-5</v>
      </c>
      <c r="H293" s="60">
        <f t="shared" si="11"/>
        <v>4.1551510488275264E-3</v>
      </c>
      <c r="I293" s="53"/>
      <c r="J293" s="53"/>
      <c r="K293" s="53"/>
      <c r="L293" s="53"/>
      <c r="M293" s="54"/>
    </row>
    <row r="294" spans="2:13">
      <c r="B294" s="58">
        <f t="shared" si="10"/>
        <v>696</v>
      </c>
      <c r="C294" s="59">
        <v>15690</v>
      </c>
      <c r="D294" s="59" t="s">
        <v>783</v>
      </c>
      <c r="E294" s="59" t="s">
        <v>489</v>
      </c>
      <c r="F294" s="60">
        <f>VLOOKUP(C294,Datos!$CC$3:$CG$1124,2,FALSE)</f>
        <v>3.4659591625189711E-5</v>
      </c>
      <c r="G294" s="60">
        <f>VLOOKUP(C294,Datos!$CC$3:$CG$1124,5,FALSE)</f>
        <v>2.0287750100679951E-5</v>
      </c>
      <c r="H294" s="60">
        <f t="shared" si="11"/>
        <v>4.1958169614657748E-3</v>
      </c>
      <c r="I294" s="53"/>
      <c r="J294" s="53"/>
      <c r="K294" s="53"/>
      <c r="L294" s="53"/>
      <c r="M294" s="54"/>
    </row>
    <row r="295" spans="2:13">
      <c r="B295" s="58">
        <f t="shared" si="10"/>
        <v>758</v>
      </c>
      <c r="C295" s="59">
        <v>15693</v>
      </c>
      <c r="D295" s="59" t="s">
        <v>783</v>
      </c>
      <c r="E295" s="59" t="s">
        <v>816</v>
      </c>
      <c r="F295" s="60">
        <f>VLOOKUP(C295,Datos!$CC$3:$CG$1124,2,FALSE)</f>
        <v>2.4568824443172456E-5</v>
      </c>
      <c r="G295" s="60">
        <f>VLOOKUP(C295,Datos!$CC$3:$CG$1124,5,FALSE)</f>
        <v>8.4482886287477919E-6</v>
      </c>
      <c r="H295" s="60">
        <f t="shared" si="11"/>
        <v>1.7472352798090893E-3</v>
      </c>
      <c r="I295" s="53"/>
      <c r="J295" s="53"/>
      <c r="K295" s="53"/>
      <c r="L295" s="53"/>
      <c r="M295" s="54"/>
    </row>
    <row r="296" spans="2:13">
      <c r="B296" s="58">
        <f t="shared" si="10"/>
        <v>772</v>
      </c>
      <c r="C296" s="59">
        <v>15696</v>
      </c>
      <c r="D296" s="59" t="s">
        <v>783</v>
      </c>
      <c r="E296" s="59" t="s">
        <v>815</v>
      </c>
      <c r="F296" s="60">
        <f>VLOOKUP(C296,Datos!$CC$3:$CG$1124,2,FALSE)</f>
        <v>7.4583931345344951E-6</v>
      </c>
      <c r="G296" s="60">
        <f>VLOOKUP(C296,Datos!$CC$3:$CG$1124,5,FALSE)</f>
        <v>6.6981278797874589E-6</v>
      </c>
      <c r="H296" s="60">
        <f t="shared" si="11"/>
        <v>1.385275273433947E-3</v>
      </c>
      <c r="I296" s="53"/>
      <c r="J296" s="53"/>
      <c r="K296" s="53"/>
      <c r="L296" s="53"/>
      <c r="M296" s="54"/>
    </row>
    <row r="297" spans="2:13">
      <c r="B297" s="58">
        <f t="shared" si="10"/>
        <v>779</v>
      </c>
      <c r="C297" s="59">
        <v>15720</v>
      </c>
      <c r="D297" s="59" t="s">
        <v>783</v>
      </c>
      <c r="E297" s="59" t="s">
        <v>814</v>
      </c>
      <c r="F297" s="60">
        <f>VLOOKUP(C297,Datos!$CC$3:$CG$1124,2,FALSE)</f>
        <v>9.3595521688276014E-6</v>
      </c>
      <c r="G297" s="60">
        <f>VLOOKUP(C297,Datos!$CC$3:$CG$1124,5,FALSE)</f>
        <v>5.7791886598016948E-6</v>
      </c>
      <c r="H297" s="60">
        <f t="shared" si="11"/>
        <v>1.1952245903055516E-3</v>
      </c>
      <c r="I297" s="53"/>
      <c r="J297" s="53"/>
      <c r="K297" s="53"/>
      <c r="L297" s="53"/>
      <c r="M297" s="54"/>
    </row>
    <row r="298" spans="2:13">
      <c r="B298" s="58">
        <f t="shared" si="10"/>
        <v>822</v>
      </c>
      <c r="C298" s="59">
        <v>15723</v>
      </c>
      <c r="D298" s="59" t="s">
        <v>783</v>
      </c>
      <c r="E298" s="59" t="s">
        <v>813</v>
      </c>
      <c r="F298" s="60">
        <f>VLOOKUP(C298,Datos!$CC$3:$CG$1124,2,FALSE)</f>
        <v>7.3121501318965642E-7</v>
      </c>
      <c r="G298" s="60">
        <f>VLOOKUP(C298,Datos!$CC$3:$CG$1124,5,FALSE)</f>
        <v>2.9484249132694815E-7</v>
      </c>
      <c r="H298" s="60">
        <f t="shared" si="11"/>
        <v>6.0977935943176493E-5</v>
      </c>
      <c r="I298" s="53"/>
      <c r="J298" s="53"/>
      <c r="K298" s="53"/>
      <c r="L298" s="53"/>
      <c r="M298" s="54"/>
    </row>
    <row r="299" spans="2:13">
      <c r="B299" s="58">
        <f t="shared" si="10"/>
        <v>787</v>
      </c>
      <c r="C299" s="59">
        <v>15740</v>
      </c>
      <c r="D299" s="59" t="s">
        <v>783</v>
      </c>
      <c r="E299" s="59" t="s">
        <v>812</v>
      </c>
      <c r="F299" s="60">
        <f>VLOOKUP(C299,Datos!$CC$3:$CG$1124,2,FALSE)</f>
        <v>4.9722620896896634E-6</v>
      </c>
      <c r="G299" s="60">
        <f>VLOOKUP(C299,Datos!$CC$3:$CG$1124,5,FALSE)</f>
        <v>4.109652155166691E-6</v>
      </c>
      <c r="H299" s="60">
        <f t="shared" si="11"/>
        <v>8.4993891056430457E-4</v>
      </c>
      <c r="I299" s="53"/>
      <c r="J299" s="53"/>
      <c r="K299" s="53"/>
      <c r="L299" s="53"/>
      <c r="M299" s="54"/>
    </row>
    <row r="300" spans="2:13">
      <c r="B300" s="58">
        <f t="shared" si="10"/>
        <v>767</v>
      </c>
      <c r="C300" s="59">
        <v>15753</v>
      </c>
      <c r="D300" s="59" t="s">
        <v>783</v>
      </c>
      <c r="E300" s="59" t="s">
        <v>811</v>
      </c>
      <c r="F300" s="60">
        <f>VLOOKUP(C300,Datos!$CC$3:$CG$1124,2,FALSE)</f>
        <v>2.3398880422069005E-5</v>
      </c>
      <c r="G300" s="60">
        <f>VLOOKUP(C300,Datos!$CC$3:$CG$1124,5,FALSE)</f>
        <v>6.9947674505447148E-6</v>
      </c>
      <c r="H300" s="60">
        <f t="shared" si="11"/>
        <v>1.4466248728842827E-3</v>
      </c>
      <c r="I300" s="53"/>
      <c r="J300" s="53"/>
      <c r="K300" s="53"/>
      <c r="L300" s="53"/>
      <c r="M300" s="54"/>
    </row>
    <row r="301" spans="2:13">
      <c r="B301" s="58">
        <f t="shared" si="10"/>
        <v>726</v>
      </c>
      <c r="C301" s="59">
        <v>15755</v>
      </c>
      <c r="D301" s="59" t="s">
        <v>783</v>
      </c>
      <c r="E301" s="59" t="s">
        <v>810</v>
      </c>
      <c r="F301" s="60">
        <f>VLOOKUP(C301,Datos!$CC$3:$CG$1124,2,FALSE)</f>
        <v>2.8809871519672461E-5</v>
      </c>
      <c r="G301" s="60">
        <f>VLOOKUP(C301,Datos!$CC$3:$CG$1124,5,FALSE)</f>
        <v>1.4035732825798324E-5</v>
      </c>
      <c r="H301" s="60">
        <f t="shared" si="11"/>
        <v>2.9028041830578733E-3</v>
      </c>
      <c r="I301" s="53"/>
      <c r="J301" s="53"/>
      <c r="K301" s="53"/>
      <c r="L301" s="53"/>
      <c r="M301" s="54"/>
    </row>
    <row r="302" spans="2:13">
      <c r="B302" s="58">
        <f t="shared" si="10"/>
        <v>676</v>
      </c>
      <c r="C302" s="59">
        <v>15757</v>
      </c>
      <c r="D302" s="59" t="s">
        <v>783</v>
      </c>
      <c r="E302" s="59" t="s">
        <v>809</v>
      </c>
      <c r="F302" s="60">
        <f>VLOOKUP(C302,Datos!$CC$3:$CG$1124,2,FALSE)</f>
        <v>4.3726657788741453E-5</v>
      </c>
      <c r="G302" s="60">
        <f>VLOOKUP(C302,Datos!$CC$3:$CG$1124,5,FALSE)</f>
        <v>2.5981190585022262E-5</v>
      </c>
      <c r="H302" s="60">
        <f t="shared" si="11"/>
        <v>5.3733075178236597E-3</v>
      </c>
      <c r="I302" s="53"/>
      <c r="J302" s="53"/>
      <c r="K302" s="53"/>
      <c r="L302" s="53"/>
      <c r="M302" s="54"/>
    </row>
    <row r="303" spans="2:13">
      <c r="B303" s="58">
        <f t="shared" si="10"/>
        <v>586</v>
      </c>
      <c r="C303" s="59">
        <v>15759</v>
      </c>
      <c r="D303" s="59" t="s">
        <v>783</v>
      </c>
      <c r="E303" s="59" t="s">
        <v>808</v>
      </c>
      <c r="F303" s="60">
        <f>VLOOKUP(C303,Datos!$CC$3:$CG$1124,2,FALSE)</f>
        <v>3.9748848116989721E-4</v>
      </c>
      <c r="G303" s="60">
        <f>VLOOKUP(C303,Datos!$CC$3:$CG$1124,5,FALSE)</f>
        <v>6.4923257778838207E-5</v>
      </c>
      <c r="H303" s="60">
        <f t="shared" si="11"/>
        <v>1.3427122516307727E-2</v>
      </c>
      <c r="I303" s="53"/>
      <c r="J303" s="53"/>
      <c r="K303" s="53"/>
      <c r="L303" s="53"/>
      <c r="M303" s="54"/>
    </row>
    <row r="304" spans="2:13">
      <c r="B304" s="58">
        <f t="shared" si="10"/>
        <v>772</v>
      </c>
      <c r="C304" s="59">
        <v>15761</v>
      </c>
      <c r="D304" s="59" t="s">
        <v>783</v>
      </c>
      <c r="E304" s="59" t="s">
        <v>807</v>
      </c>
      <c r="F304" s="60">
        <f>VLOOKUP(C304,Datos!$CC$3:$CG$1124,2,FALSE)</f>
        <v>1.0090767182017258E-5</v>
      </c>
      <c r="G304" s="60">
        <f>VLOOKUP(C304,Datos!$CC$3:$CG$1124,5,FALSE)</f>
        <v>5.8876826221177336E-6</v>
      </c>
      <c r="H304" s="60">
        <f t="shared" si="11"/>
        <v>1.2176628008041621E-3</v>
      </c>
      <c r="I304" s="53"/>
      <c r="J304" s="53"/>
      <c r="K304" s="53"/>
      <c r="L304" s="53"/>
      <c r="M304" s="54"/>
    </row>
    <row r="305" spans="2:13">
      <c r="B305" s="58">
        <f t="shared" si="10"/>
        <v>819</v>
      </c>
      <c r="C305" s="59">
        <v>15762</v>
      </c>
      <c r="D305" s="59" t="s">
        <v>783</v>
      </c>
      <c r="E305" s="59" t="s">
        <v>806</v>
      </c>
      <c r="F305" s="60">
        <f>VLOOKUP(C305,Datos!$CC$3:$CG$1124,2,FALSE)</f>
        <v>1.7549160316551755E-6</v>
      </c>
      <c r="G305" s="60">
        <f>VLOOKUP(C305,Datos!$CC$3:$CG$1124,5,FALSE)</f>
        <v>1.1565860309243593E-7</v>
      </c>
      <c r="H305" s="60">
        <f t="shared" si="11"/>
        <v>2.3919967772987117E-5</v>
      </c>
      <c r="I305" s="53"/>
      <c r="J305" s="53"/>
      <c r="K305" s="53"/>
      <c r="L305" s="53"/>
      <c r="M305" s="54"/>
    </row>
    <row r="306" spans="2:13">
      <c r="B306" s="58">
        <f t="shared" si="10"/>
        <v>733</v>
      </c>
      <c r="C306" s="59">
        <v>15763</v>
      </c>
      <c r="D306" s="59" t="s">
        <v>783</v>
      </c>
      <c r="E306" s="59" t="s">
        <v>805</v>
      </c>
      <c r="F306" s="60">
        <f>VLOOKUP(C306,Datos!$CC$3:$CG$1124,2,FALSE)</f>
        <v>1.0529496189931052E-5</v>
      </c>
      <c r="G306" s="60">
        <f>VLOOKUP(C306,Datos!$CC$3:$CG$1124,5,FALSE)</f>
        <v>1.2606325589627339E-5</v>
      </c>
      <c r="H306" s="60">
        <f t="shared" si="11"/>
        <v>2.6071809080961453E-3</v>
      </c>
      <c r="I306" s="53"/>
      <c r="J306" s="53"/>
      <c r="K306" s="53"/>
      <c r="L306" s="53"/>
      <c r="M306" s="54"/>
    </row>
    <row r="307" spans="2:13">
      <c r="B307" s="58">
        <f t="shared" si="10"/>
        <v>762</v>
      </c>
      <c r="C307" s="59">
        <v>15764</v>
      </c>
      <c r="D307" s="59" t="s">
        <v>783</v>
      </c>
      <c r="E307" s="59" t="s">
        <v>804</v>
      </c>
      <c r="F307" s="60">
        <f>VLOOKUP(C307,Datos!$CC$3:$CG$1124,2,FALSE)</f>
        <v>7.0196641266207019E-6</v>
      </c>
      <c r="G307" s="60">
        <f>VLOOKUP(C307,Datos!$CC$3:$CG$1124,5,FALSE)</f>
        <v>7.029383961549946E-6</v>
      </c>
      <c r="H307" s="60">
        <f t="shared" si="11"/>
        <v>1.4537840967164832E-3</v>
      </c>
      <c r="I307" s="53"/>
      <c r="J307" s="53"/>
      <c r="K307" s="53"/>
      <c r="L307" s="53"/>
      <c r="M307" s="54"/>
    </row>
    <row r="308" spans="2:13">
      <c r="B308" s="58">
        <f t="shared" si="10"/>
        <v>799</v>
      </c>
      <c r="C308" s="59">
        <v>15774</v>
      </c>
      <c r="D308" s="59" t="s">
        <v>783</v>
      </c>
      <c r="E308" s="59" t="s">
        <v>803</v>
      </c>
      <c r="F308" s="60">
        <f>VLOOKUP(C308,Datos!$CC$3:$CG$1124,2,FALSE)</f>
        <v>4.9722620896896634E-6</v>
      </c>
      <c r="G308" s="60">
        <f>VLOOKUP(C308,Datos!$CC$3:$CG$1124,5,FALSE)</f>
        <v>2.6043689040647763E-6</v>
      </c>
      <c r="H308" s="60">
        <f t="shared" si="11"/>
        <v>5.3862331541745388E-4</v>
      </c>
      <c r="I308" s="53"/>
      <c r="J308" s="53"/>
      <c r="K308" s="53"/>
      <c r="L308" s="53"/>
      <c r="M308" s="54"/>
    </row>
    <row r="309" spans="2:13">
      <c r="B309" s="58">
        <f t="shared" si="10"/>
        <v>778</v>
      </c>
      <c r="C309" s="59">
        <v>15776</v>
      </c>
      <c r="D309" s="59" t="s">
        <v>783</v>
      </c>
      <c r="E309" s="59" t="s">
        <v>802</v>
      </c>
      <c r="F309" s="60">
        <f>VLOOKUP(C309,Datos!$CC$3:$CG$1124,2,FALSE)</f>
        <v>1.2576898226862091E-5</v>
      </c>
      <c r="G309" s="60">
        <f>VLOOKUP(C309,Datos!$CC$3:$CG$1124,5,FALSE)</f>
        <v>4.4714208743856136E-6</v>
      </c>
      <c r="H309" s="60">
        <f t="shared" si="11"/>
        <v>9.2475821387264087E-4</v>
      </c>
      <c r="I309" s="53"/>
      <c r="J309" s="53"/>
      <c r="K309" s="53"/>
      <c r="L309" s="53"/>
      <c r="M309" s="54"/>
    </row>
    <row r="310" spans="2:13">
      <c r="B310" s="58">
        <f t="shared" si="10"/>
        <v>740</v>
      </c>
      <c r="C310" s="59">
        <v>15778</v>
      </c>
      <c r="D310" s="59" t="s">
        <v>783</v>
      </c>
      <c r="E310" s="59" t="s">
        <v>801</v>
      </c>
      <c r="F310" s="60">
        <f>VLOOKUP(C310,Datos!$CC$3:$CG$1124,2,FALSE)</f>
        <v>1.140695420575864E-5</v>
      </c>
      <c r="G310" s="60">
        <f>VLOOKUP(C310,Datos!$CC$3:$CG$1124,5,FALSE)</f>
        <v>1.0685113861102847E-5</v>
      </c>
      <c r="H310" s="60">
        <f t="shared" si="11"/>
        <v>2.2098449434324306E-3</v>
      </c>
      <c r="I310" s="53"/>
      <c r="J310" s="53"/>
      <c r="K310" s="53"/>
      <c r="L310" s="53"/>
      <c r="M310" s="54"/>
    </row>
    <row r="311" spans="2:13">
      <c r="B311" s="58">
        <f t="shared" si="10"/>
        <v>736</v>
      </c>
      <c r="C311" s="59">
        <v>15790</v>
      </c>
      <c r="D311" s="59" t="s">
        <v>783</v>
      </c>
      <c r="E311" s="59" t="s">
        <v>800</v>
      </c>
      <c r="F311" s="60">
        <f>VLOOKUP(C311,Datos!$CC$3:$CG$1124,2,FALSE)</f>
        <v>1.2284412221586228E-5</v>
      </c>
      <c r="G311" s="60">
        <f>VLOOKUP(C311,Datos!$CC$3:$CG$1124,5,FALSE)</f>
        <v>1.1649809885407383E-5</v>
      </c>
      <c r="H311" s="60">
        <f t="shared" si="11"/>
        <v>2.4093588334078357E-3</v>
      </c>
      <c r="I311" s="53"/>
      <c r="J311" s="53"/>
      <c r="K311" s="53"/>
      <c r="L311" s="53"/>
      <c r="M311" s="54"/>
    </row>
    <row r="312" spans="2:13">
      <c r="B312" s="58">
        <f t="shared" si="10"/>
        <v>762</v>
      </c>
      <c r="C312" s="59">
        <v>15798</v>
      </c>
      <c r="D312" s="59" t="s">
        <v>783</v>
      </c>
      <c r="E312" s="59" t="s">
        <v>799</v>
      </c>
      <c r="F312" s="60">
        <f>VLOOKUP(C312,Datos!$CC$3:$CG$1124,2,FALSE)</f>
        <v>4.2410470765000076E-6</v>
      </c>
      <c r="G312" s="60">
        <f>VLOOKUP(C312,Datos!$CC$3:$CG$1124,5,FALSE)</f>
        <v>6.7269571358762405E-6</v>
      </c>
      <c r="H312" s="60">
        <f t="shared" si="11"/>
        <v>1.3912376044506178E-3</v>
      </c>
      <c r="I312" s="53"/>
      <c r="J312" s="53"/>
      <c r="K312" s="53"/>
      <c r="L312" s="53"/>
      <c r="M312" s="54"/>
    </row>
    <row r="313" spans="2:13">
      <c r="B313" s="58">
        <f t="shared" si="10"/>
        <v>771</v>
      </c>
      <c r="C313" s="59">
        <v>15804</v>
      </c>
      <c r="D313" s="59" t="s">
        <v>783</v>
      </c>
      <c r="E313" s="59" t="s">
        <v>798</v>
      </c>
      <c r="F313" s="60">
        <f>VLOOKUP(C313,Datos!$CC$3:$CG$1124,2,FALSE)</f>
        <v>1.0821982195206915E-5</v>
      </c>
      <c r="G313" s="60">
        <f>VLOOKUP(C313,Datos!$CC$3:$CG$1124,5,FALSE)</f>
        <v>5.2149240097407625E-6</v>
      </c>
      <c r="H313" s="60">
        <f t="shared" si="11"/>
        <v>1.078526031927614E-3</v>
      </c>
      <c r="I313" s="53"/>
      <c r="J313" s="53"/>
      <c r="K313" s="53"/>
      <c r="L313" s="53"/>
      <c r="M313" s="54"/>
    </row>
    <row r="314" spans="2:13">
      <c r="B314" s="58">
        <f t="shared" si="10"/>
        <v>714</v>
      </c>
      <c r="C314" s="59">
        <v>15806</v>
      </c>
      <c r="D314" s="59" t="s">
        <v>783</v>
      </c>
      <c r="E314" s="59" t="s">
        <v>797</v>
      </c>
      <c r="F314" s="60">
        <f>VLOOKUP(C314,Datos!$CC$3:$CG$1124,2,FALSE)</f>
        <v>3.2904675593534541E-5</v>
      </c>
      <c r="G314" s="60">
        <f>VLOOKUP(C314,Datos!$CC$3:$CG$1124,5,FALSE)</f>
        <v>1.531848996396083E-5</v>
      </c>
      <c r="H314" s="60">
        <f t="shared" si="11"/>
        <v>3.1680979751754702E-3</v>
      </c>
      <c r="I314" s="53"/>
      <c r="J314" s="53"/>
      <c r="K314" s="53"/>
      <c r="L314" s="53"/>
      <c r="M314" s="54"/>
    </row>
    <row r="315" spans="2:13">
      <c r="B315" s="58">
        <f t="shared" si="10"/>
        <v>797</v>
      </c>
      <c r="C315" s="59">
        <v>15808</v>
      </c>
      <c r="D315" s="59" t="s">
        <v>783</v>
      </c>
      <c r="E315" s="59" t="s">
        <v>796</v>
      </c>
      <c r="F315" s="60">
        <f>VLOOKUP(C315,Datos!$CC$3:$CG$1124,2,FALSE)</f>
        <v>2.193645039568969E-6</v>
      </c>
      <c r="G315" s="60">
        <f>VLOOKUP(C315,Datos!$CC$3:$CG$1124,5,FALSE)</f>
        <v>1.6813355716252993E-6</v>
      </c>
      <c r="H315" s="60">
        <f t="shared" si="11"/>
        <v>3.4772590722638821E-4</v>
      </c>
      <c r="I315" s="53"/>
      <c r="J315" s="53"/>
      <c r="K315" s="53"/>
      <c r="L315" s="53"/>
      <c r="M315" s="54"/>
    </row>
    <row r="316" spans="2:13">
      <c r="B316" s="58">
        <f t="shared" si="10"/>
        <v>773</v>
      </c>
      <c r="C316" s="59">
        <v>15810</v>
      </c>
      <c r="D316" s="59" t="s">
        <v>783</v>
      </c>
      <c r="E316" s="59" t="s">
        <v>795</v>
      </c>
      <c r="F316" s="60">
        <f>VLOOKUP(C316,Datos!$CC$3:$CG$1124,2,FALSE)</f>
        <v>3.509832063310351E-6</v>
      </c>
      <c r="G316" s="60">
        <f>VLOOKUP(C316,Datos!$CC$3:$CG$1124,5,FALSE)</f>
        <v>4.1768199432040507E-6</v>
      </c>
      <c r="H316" s="60">
        <f t="shared" si="11"/>
        <v>8.6383023626147219E-4</v>
      </c>
      <c r="I316" s="53"/>
      <c r="J316" s="53"/>
      <c r="K316" s="53"/>
      <c r="L316" s="53"/>
      <c r="M316" s="54"/>
    </row>
    <row r="317" spans="2:13">
      <c r="B317" s="58">
        <f t="shared" si="10"/>
        <v>729</v>
      </c>
      <c r="C317" s="59">
        <v>15814</v>
      </c>
      <c r="D317" s="59" t="s">
        <v>783</v>
      </c>
      <c r="E317" s="59" t="s">
        <v>794</v>
      </c>
      <c r="F317" s="60">
        <f>VLOOKUP(C317,Datos!$CC$3:$CG$1124,2,FALSE)</f>
        <v>1.5063029271706921E-5</v>
      </c>
      <c r="G317" s="60">
        <f>VLOOKUP(C317,Datos!$CC$3:$CG$1124,5,FALSE)</f>
        <v>1.3064871253465111E-5</v>
      </c>
      <c r="H317" s="60">
        <f t="shared" si="11"/>
        <v>2.7020151634664646E-3</v>
      </c>
      <c r="I317" s="53"/>
      <c r="J317" s="53"/>
      <c r="K317" s="53"/>
      <c r="L317" s="53"/>
      <c r="M317" s="54"/>
    </row>
    <row r="318" spans="2:13">
      <c r="B318" s="58">
        <f t="shared" si="10"/>
        <v>746</v>
      </c>
      <c r="C318" s="59">
        <v>15816</v>
      </c>
      <c r="D318" s="59" t="s">
        <v>783</v>
      </c>
      <c r="E318" s="59" t="s">
        <v>793</v>
      </c>
      <c r="F318" s="60">
        <f>VLOOKUP(C318,Datos!$CC$3:$CG$1124,2,FALSE)</f>
        <v>1.1845683213672434E-5</v>
      </c>
      <c r="G318" s="60">
        <f>VLOOKUP(C318,Datos!$CC$3:$CG$1124,5,FALSE)</f>
        <v>9.4675219887605984E-6</v>
      </c>
      <c r="H318" s="60">
        <f t="shared" si="11"/>
        <v>1.9580283247948986E-3</v>
      </c>
      <c r="I318" s="53"/>
      <c r="J318" s="53"/>
      <c r="K318" s="53"/>
      <c r="L318" s="53"/>
      <c r="M318" s="54"/>
    </row>
    <row r="319" spans="2:13">
      <c r="B319" s="58">
        <f t="shared" si="10"/>
        <v>744</v>
      </c>
      <c r="C319" s="59">
        <v>15820</v>
      </c>
      <c r="D319" s="59" t="s">
        <v>783</v>
      </c>
      <c r="E319" s="59" t="s">
        <v>792</v>
      </c>
      <c r="F319" s="60">
        <f>VLOOKUP(C319,Datos!$CC$3:$CG$1124,2,FALSE)</f>
        <v>1.1991926216310365E-5</v>
      </c>
      <c r="G319" s="60">
        <f>VLOOKUP(C319,Datos!$CC$3:$CG$1124,5,FALSE)</f>
        <v>9.505705027967786E-6</v>
      </c>
      <c r="H319" s="60">
        <f t="shared" si="11"/>
        <v>1.965925161198678E-3</v>
      </c>
      <c r="I319" s="53"/>
      <c r="J319" s="53"/>
      <c r="K319" s="53"/>
      <c r="L319" s="53"/>
      <c r="M319" s="54"/>
    </row>
    <row r="320" spans="2:13">
      <c r="B320" s="58">
        <f t="shared" si="10"/>
        <v>777</v>
      </c>
      <c r="C320" s="59">
        <v>15822</v>
      </c>
      <c r="D320" s="59" t="s">
        <v>783</v>
      </c>
      <c r="E320" s="59" t="s">
        <v>791</v>
      </c>
      <c r="F320" s="60">
        <f>VLOOKUP(C320,Datos!$CC$3:$CG$1124,2,FALSE)</f>
        <v>4.826019087051732E-6</v>
      </c>
      <c r="G320" s="60">
        <f>VLOOKUP(C320,Datos!$CC$3:$CG$1124,5,FALSE)</f>
        <v>3.4882026571447835E-6</v>
      </c>
      <c r="H320" s="60">
        <f t="shared" si="11"/>
        <v>7.2141365115629757E-4</v>
      </c>
      <c r="I320" s="53"/>
      <c r="J320" s="53"/>
      <c r="K320" s="53"/>
      <c r="L320" s="53"/>
      <c r="M320" s="54"/>
    </row>
    <row r="321" spans="2:13">
      <c r="B321" s="58">
        <f t="shared" si="10"/>
        <v>768</v>
      </c>
      <c r="C321" s="59">
        <v>15832</v>
      </c>
      <c r="D321" s="59" t="s">
        <v>783</v>
      </c>
      <c r="E321" s="59" t="s">
        <v>790</v>
      </c>
      <c r="F321" s="60">
        <f>VLOOKUP(C321,Datos!$CC$3:$CG$1124,2,FALSE)</f>
        <v>4.2410470765000076E-6</v>
      </c>
      <c r="G321" s="60">
        <f>VLOOKUP(C321,Datos!$CC$3:$CG$1124,5,FALSE)</f>
        <v>4.5431869128670542E-6</v>
      </c>
      <c r="H321" s="60">
        <f t="shared" si="11"/>
        <v>9.3960052807817425E-4</v>
      </c>
      <c r="I321" s="53"/>
      <c r="J321" s="53"/>
      <c r="K321" s="53"/>
      <c r="L321" s="53"/>
      <c r="M321" s="54"/>
    </row>
    <row r="322" spans="2:13">
      <c r="B322" s="58">
        <f t="shared" si="10"/>
        <v>780</v>
      </c>
      <c r="C322" s="59">
        <v>15835</v>
      </c>
      <c r="D322" s="59" t="s">
        <v>783</v>
      </c>
      <c r="E322" s="59" t="s">
        <v>789</v>
      </c>
      <c r="F322" s="60">
        <f>VLOOKUP(C322,Datos!$CC$3:$CG$1124,2,FALSE)</f>
        <v>7.7508791398103586E-6</v>
      </c>
      <c r="G322" s="60">
        <f>VLOOKUP(C322,Datos!$CC$3:$CG$1124,5,FALSE)</f>
        <v>3.201899860285645E-6</v>
      </c>
      <c r="H322" s="60">
        <f t="shared" si="11"/>
        <v>6.6220185461822792E-4</v>
      </c>
      <c r="I322" s="53"/>
      <c r="J322" s="53"/>
      <c r="K322" s="53"/>
      <c r="L322" s="53"/>
      <c r="M322" s="54"/>
    </row>
    <row r="323" spans="2:13">
      <c r="B323" s="58">
        <f t="shared" si="10"/>
        <v>743</v>
      </c>
      <c r="C323" s="59">
        <v>15837</v>
      </c>
      <c r="D323" s="59" t="s">
        <v>783</v>
      </c>
      <c r="E323" s="59" t="s">
        <v>788</v>
      </c>
      <c r="F323" s="60">
        <f>VLOOKUP(C323,Datos!$CC$3:$CG$1124,2,FALSE)</f>
        <v>1.2284412221586228E-5</v>
      </c>
      <c r="G323" s="60">
        <f>VLOOKUP(C323,Datos!$CC$3:$CG$1124,5,FALSE)</f>
        <v>9.5297553767722252E-6</v>
      </c>
      <c r="H323" s="60">
        <f t="shared" si="11"/>
        <v>1.9708991411098095E-3</v>
      </c>
      <c r="I323" s="53"/>
      <c r="J323" s="53"/>
      <c r="K323" s="53"/>
      <c r="L323" s="53"/>
      <c r="M323" s="54"/>
    </row>
    <row r="324" spans="2:13">
      <c r="B324" s="58">
        <f t="shared" si="10"/>
        <v>788</v>
      </c>
      <c r="C324" s="59">
        <v>15839</v>
      </c>
      <c r="D324" s="59" t="s">
        <v>783</v>
      </c>
      <c r="E324" s="59" t="s">
        <v>787</v>
      </c>
      <c r="F324" s="60">
        <f>VLOOKUP(C324,Datos!$CC$3:$CG$1124,2,FALSE)</f>
        <v>3.2173460580344883E-6</v>
      </c>
      <c r="G324" s="60">
        <f>VLOOKUP(C324,Datos!$CC$3:$CG$1124,5,FALSE)</f>
        <v>2.0496220104056198E-6</v>
      </c>
      <c r="H324" s="60">
        <f t="shared" si="11"/>
        <v>4.2389317460910821E-4</v>
      </c>
      <c r="I324" s="53"/>
      <c r="J324" s="53"/>
      <c r="K324" s="53"/>
      <c r="L324" s="53"/>
      <c r="M324" s="54"/>
    </row>
    <row r="325" spans="2:13">
      <c r="B325" s="58">
        <f t="shared" si="10"/>
        <v>764</v>
      </c>
      <c r="C325" s="59">
        <v>15842</v>
      </c>
      <c r="D325" s="59" t="s">
        <v>783</v>
      </c>
      <c r="E325" s="59" t="s">
        <v>786</v>
      </c>
      <c r="F325" s="60">
        <f>VLOOKUP(C325,Datos!$CC$3:$CG$1124,2,FALSE)</f>
        <v>7.1659071292586324E-6</v>
      </c>
      <c r="G325" s="60">
        <f>VLOOKUP(C325,Datos!$CC$3:$CG$1124,5,FALSE)</f>
        <v>5.2449277308198017E-6</v>
      </c>
      <c r="H325" s="60">
        <f t="shared" si="11"/>
        <v>1.0847312602642102E-3</v>
      </c>
      <c r="I325" s="53"/>
      <c r="J325" s="53"/>
      <c r="K325" s="53"/>
      <c r="L325" s="53"/>
      <c r="M325" s="54"/>
    </row>
    <row r="326" spans="2:13">
      <c r="B326" s="58">
        <f t="shared" si="10"/>
        <v>759</v>
      </c>
      <c r="C326" s="59">
        <v>15861</v>
      </c>
      <c r="D326" s="59" t="s">
        <v>783</v>
      </c>
      <c r="E326" s="59" t="s">
        <v>785</v>
      </c>
      <c r="F326" s="60">
        <f>VLOOKUP(C326,Datos!$CC$3:$CG$1124,2,FALSE)</f>
        <v>7.8971221424482899E-6</v>
      </c>
      <c r="G326" s="60">
        <f>VLOOKUP(C326,Datos!$CC$3:$CG$1124,5,FALSE)</f>
        <v>5.9666011105915456E-6</v>
      </c>
      <c r="H326" s="60">
        <f t="shared" si="11"/>
        <v>1.233984351043514E-3</v>
      </c>
      <c r="I326" s="53"/>
      <c r="J326" s="53"/>
      <c r="K326" s="53"/>
      <c r="L326" s="53"/>
      <c r="M326" s="54"/>
    </row>
    <row r="327" spans="2:13">
      <c r="B327" s="58">
        <f t="shared" si="10"/>
        <v>791</v>
      </c>
      <c r="C327" s="59">
        <v>15879</v>
      </c>
      <c r="D327" s="59" t="s">
        <v>783</v>
      </c>
      <c r="E327" s="59" t="s">
        <v>784</v>
      </c>
      <c r="F327" s="60">
        <f>VLOOKUP(C327,Datos!$CC$3:$CG$1124,2,FALSE)</f>
        <v>1.6086730290172442E-6</v>
      </c>
      <c r="G327" s="60">
        <f>VLOOKUP(C327,Datos!$CC$3:$CG$1124,5,FALSE)</f>
        <v>6.6786429843958911E-7</v>
      </c>
      <c r="H327" s="60">
        <f t="shared" si="11"/>
        <v>1.3812454991035946E-4</v>
      </c>
      <c r="I327" s="53"/>
      <c r="J327" s="53"/>
      <c r="K327" s="53"/>
      <c r="L327" s="53"/>
      <c r="M327" s="54"/>
    </row>
    <row r="328" spans="2:13">
      <c r="B328" s="58">
        <f t="shared" si="10"/>
        <v>708</v>
      </c>
      <c r="C328" s="59">
        <v>15897</v>
      </c>
      <c r="D328" s="59" t="s">
        <v>783</v>
      </c>
      <c r="E328" s="59" t="s">
        <v>782</v>
      </c>
      <c r="F328" s="60">
        <f>VLOOKUP(C328,Datos!$CC$3:$CG$1124,2,FALSE)</f>
        <v>2.3252637419431074E-5</v>
      </c>
      <c r="G328" s="60">
        <f>VLOOKUP(C328,Datos!$CC$3:$CG$1124,5,FALSE)</f>
        <v>1.679945192399E-5</v>
      </c>
      <c r="H328" s="60">
        <f t="shared" si="11"/>
        <v>3.4743835554068496E-3</v>
      </c>
      <c r="I328" s="53"/>
      <c r="J328" s="53"/>
      <c r="K328" s="53"/>
      <c r="L328" s="53"/>
      <c r="M328" s="54"/>
    </row>
    <row r="329" spans="2:13">
      <c r="B329" s="58">
        <f t="shared" si="10"/>
        <v>393</v>
      </c>
      <c r="C329" s="59">
        <v>17001</v>
      </c>
      <c r="D329" s="59" t="s">
        <v>758</v>
      </c>
      <c r="E329" s="59" t="s">
        <v>781</v>
      </c>
      <c r="F329" s="60">
        <f>VLOOKUP(C329,Datos!$CC$3:$CG$1124,2,FALSE)</f>
        <v>2.6488995067808492E-3</v>
      </c>
      <c r="G329" s="60">
        <f>VLOOKUP(C329,Datos!$CC$3:$CG$1124,5,FALSE)</f>
        <v>2.4945944425088418E-4</v>
      </c>
      <c r="H329" s="60">
        <f t="shared" si="11"/>
        <v>1.8322096836350436E-2</v>
      </c>
      <c r="I329" s="53"/>
      <c r="J329" s="53"/>
      <c r="K329" s="53"/>
      <c r="L329" s="53"/>
      <c r="M329" s="54"/>
    </row>
    <row r="330" spans="2:13">
      <c r="B330" s="58">
        <f t="shared" si="10"/>
        <v>416</v>
      </c>
      <c r="C330" s="59">
        <v>17013</v>
      </c>
      <c r="D330" s="59" t="s">
        <v>758</v>
      </c>
      <c r="E330" s="59" t="s">
        <v>780</v>
      </c>
      <c r="F330" s="60">
        <f>VLOOKUP(C330,Datos!$CC$3:$CG$1124,2,FALSE)</f>
        <v>3.147149416768281E-4</v>
      </c>
      <c r="G330" s="60">
        <f>VLOOKUP(C330,Datos!$CC$3:$CG$1124,5,FALSE)</f>
        <v>2.1390229742646768E-4</v>
      </c>
      <c r="H330" s="60">
        <f t="shared" si="11"/>
        <v>1.5710524084323909E-2</v>
      </c>
      <c r="I330" s="53"/>
      <c r="J330" s="53"/>
      <c r="K330" s="53"/>
      <c r="L330" s="53"/>
      <c r="M330" s="54"/>
    </row>
    <row r="331" spans="2:13">
      <c r="B331" s="58">
        <f t="shared" ref="B331:B394" si="12">_xlfn.RANK.EQ(G331,$G330:$G1451)</f>
        <v>195</v>
      </c>
      <c r="C331" s="59">
        <v>17042</v>
      </c>
      <c r="D331" s="59" t="s">
        <v>758</v>
      </c>
      <c r="E331" s="59" t="s">
        <v>779</v>
      </c>
      <c r="F331" s="60">
        <f>VLOOKUP(C331,Datos!$CC$3:$CG$1124,2,FALSE)</f>
        <v>4.2556713767638002E-4</v>
      </c>
      <c r="G331" s="60">
        <f>VLOOKUP(C331,Datos!$CC$3:$CG$1124,5,FALSE)</f>
        <v>7.9053976687364319E-4</v>
      </c>
      <c r="H331" s="60">
        <f t="shared" si="11"/>
        <v>5.8062929648306755E-2</v>
      </c>
      <c r="I331" s="53"/>
      <c r="J331" s="53"/>
      <c r="K331" s="53"/>
      <c r="L331" s="53"/>
      <c r="M331" s="54"/>
    </row>
    <row r="332" spans="2:13">
      <c r="B332" s="58">
        <f t="shared" si="12"/>
        <v>527</v>
      </c>
      <c r="C332" s="59">
        <v>17050</v>
      </c>
      <c r="D332" s="59" t="s">
        <v>758</v>
      </c>
      <c r="E332" s="59" t="s">
        <v>778</v>
      </c>
      <c r="F332" s="60">
        <f>VLOOKUP(C332,Datos!$CC$3:$CG$1124,2,FALSE)</f>
        <v>1.2445279524487952E-4</v>
      </c>
      <c r="G332" s="60">
        <f>VLOOKUP(C332,Datos!$CC$3:$CG$1124,5,FALSE)</f>
        <v>1.0028972429194192E-4</v>
      </c>
      <c r="H332" s="60">
        <f t="shared" ref="H332:H395" si="13">G332/VLOOKUP(D332,$J$11:$L$43,2,FALSE)</f>
        <v>7.3659990933028531E-3</v>
      </c>
      <c r="I332" s="53"/>
      <c r="J332" s="53"/>
      <c r="K332" s="53"/>
      <c r="L332" s="53"/>
      <c r="M332" s="54"/>
    </row>
    <row r="333" spans="2:13">
      <c r="B333" s="58">
        <f t="shared" si="12"/>
        <v>472</v>
      </c>
      <c r="C333" s="59">
        <v>17088</v>
      </c>
      <c r="D333" s="59" t="s">
        <v>758</v>
      </c>
      <c r="E333" s="59" t="s">
        <v>777</v>
      </c>
      <c r="F333" s="60">
        <f>VLOOKUP(C333,Datos!$CC$3:$CG$1124,2,FALSE)</f>
        <v>9.7397839756862236E-5</v>
      </c>
      <c r="G333" s="60">
        <f>VLOOKUP(C333,Datos!$CC$3:$CG$1124,5,FALSE)</f>
        <v>1.4663032020498869E-4</v>
      </c>
      <c r="H333" s="60">
        <f t="shared" si="13"/>
        <v>1.0769585950167339E-2</v>
      </c>
      <c r="I333" s="53"/>
      <c r="J333" s="53"/>
      <c r="K333" s="53"/>
      <c r="L333" s="53"/>
      <c r="M333" s="54"/>
    </row>
    <row r="334" spans="2:13">
      <c r="B334" s="58">
        <f t="shared" si="12"/>
        <v>395</v>
      </c>
      <c r="C334" s="59">
        <v>17174</v>
      </c>
      <c r="D334" s="59" t="s">
        <v>758</v>
      </c>
      <c r="E334" s="59" t="s">
        <v>776</v>
      </c>
      <c r="F334" s="60">
        <f>VLOOKUP(C334,Datos!$CC$3:$CG$1124,2,FALSE)</f>
        <v>3.6078148750777646E-4</v>
      </c>
      <c r="G334" s="60">
        <f>VLOOKUP(C334,Datos!$CC$3:$CG$1124,5,FALSE)</f>
        <v>2.3689124669298684E-4</v>
      </c>
      <c r="H334" s="60">
        <f t="shared" si="13"/>
        <v>1.7398997959874998E-2</v>
      </c>
      <c r="I334" s="53"/>
      <c r="J334" s="53"/>
      <c r="K334" s="53"/>
      <c r="L334" s="53"/>
      <c r="M334" s="54"/>
    </row>
    <row r="335" spans="2:13">
      <c r="B335" s="58">
        <f t="shared" si="12"/>
        <v>519</v>
      </c>
      <c r="C335" s="59">
        <v>17272</v>
      </c>
      <c r="D335" s="59" t="s">
        <v>758</v>
      </c>
      <c r="E335" s="59" t="s">
        <v>775</v>
      </c>
      <c r="F335" s="60">
        <f>VLOOKUP(C335,Datos!$CC$3:$CG$1124,2,FALSE)</f>
        <v>5.8935930063086304E-5</v>
      </c>
      <c r="G335" s="60">
        <f>VLOOKUP(C335,Datos!$CC$3:$CG$1124,5,FALSE)</f>
        <v>1.0373628056225355E-4</v>
      </c>
      <c r="H335" s="60">
        <f t="shared" si="13"/>
        <v>7.6191389891533054E-3</v>
      </c>
      <c r="I335" s="53"/>
      <c r="J335" s="53"/>
      <c r="K335" s="53"/>
      <c r="L335" s="53"/>
      <c r="M335" s="54"/>
    </row>
    <row r="336" spans="2:13">
      <c r="B336" s="58">
        <f t="shared" si="12"/>
        <v>276</v>
      </c>
      <c r="C336" s="59">
        <v>17380</v>
      </c>
      <c r="D336" s="59" t="s">
        <v>758</v>
      </c>
      <c r="E336" s="59" t="s">
        <v>774</v>
      </c>
      <c r="F336" s="60">
        <f>VLOOKUP(C336,Datos!$CC$3:$CG$1124,2,FALSE)</f>
        <v>1.3755616828123817E-3</v>
      </c>
      <c r="G336" s="60">
        <f>VLOOKUP(C336,Datos!$CC$3:$CG$1124,5,FALSE)</f>
        <v>4.6770620443574592E-4</v>
      </c>
      <c r="H336" s="60">
        <f t="shared" si="13"/>
        <v>3.4351709530850032E-2</v>
      </c>
      <c r="I336" s="53"/>
      <c r="J336" s="53"/>
      <c r="K336" s="53"/>
      <c r="L336" s="53"/>
      <c r="M336" s="54"/>
    </row>
    <row r="337" spans="2:13">
      <c r="B337" s="58">
        <f t="shared" si="12"/>
        <v>521</v>
      </c>
      <c r="C337" s="59">
        <v>17388</v>
      </c>
      <c r="D337" s="59" t="s">
        <v>758</v>
      </c>
      <c r="E337" s="59" t="s">
        <v>773</v>
      </c>
      <c r="F337" s="60">
        <f>VLOOKUP(C337,Datos!$CC$3:$CG$1124,2,FALSE)</f>
        <v>8.1018623461413927E-5</v>
      </c>
      <c r="G337" s="60">
        <f>VLOOKUP(C337,Datos!$CC$3:$CG$1124,5,FALSE)</f>
        <v>1.011104057903088E-4</v>
      </c>
      <c r="H337" s="60">
        <f t="shared" si="13"/>
        <v>7.4262758486288881E-3</v>
      </c>
      <c r="I337" s="53"/>
      <c r="J337" s="53"/>
      <c r="K337" s="53"/>
      <c r="L337" s="53"/>
      <c r="M337" s="54"/>
    </row>
    <row r="338" spans="2:13">
      <c r="B338" s="58">
        <f t="shared" si="12"/>
        <v>329</v>
      </c>
      <c r="C338" s="59">
        <v>17433</v>
      </c>
      <c r="D338" s="59" t="s">
        <v>758</v>
      </c>
      <c r="E338" s="59" t="s">
        <v>772</v>
      </c>
      <c r="F338" s="60">
        <f>VLOOKUP(C338,Datos!$CC$3:$CG$1124,2,FALSE)</f>
        <v>2.758143029751384E-4</v>
      </c>
      <c r="G338" s="60">
        <f>VLOOKUP(C338,Datos!$CC$3:$CG$1124,5,FALSE)</f>
        <v>3.5117635486714503E-4</v>
      </c>
      <c r="H338" s="60">
        <f t="shared" si="13"/>
        <v>2.5792918764147334E-2</v>
      </c>
      <c r="I338" s="53"/>
      <c r="J338" s="53"/>
      <c r="K338" s="53"/>
      <c r="L338" s="53"/>
      <c r="M338" s="54"/>
    </row>
    <row r="339" spans="2:13">
      <c r="B339" s="58">
        <f t="shared" si="12"/>
        <v>570</v>
      </c>
      <c r="C339" s="59">
        <v>17442</v>
      </c>
      <c r="D339" s="59" t="s">
        <v>758</v>
      </c>
      <c r="E339" s="59" t="s">
        <v>771</v>
      </c>
      <c r="F339" s="60">
        <f>VLOOKUP(C339,Datos!$CC$3:$CG$1124,2,FALSE)</f>
        <v>4.2117984759724208E-5</v>
      </c>
      <c r="G339" s="60">
        <f>VLOOKUP(C339,Datos!$CC$3:$CG$1124,5,FALSE)</f>
        <v>6.9019690469802005E-5</v>
      </c>
      <c r="H339" s="60">
        <f t="shared" si="13"/>
        <v>5.0693027726416238E-3</v>
      </c>
      <c r="I339" s="53"/>
      <c r="J339" s="53"/>
      <c r="K339" s="53"/>
      <c r="L339" s="53"/>
      <c r="M339" s="54"/>
    </row>
    <row r="340" spans="2:13">
      <c r="B340" s="58">
        <f t="shared" si="12"/>
        <v>200</v>
      </c>
      <c r="C340" s="59">
        <v>17444</v>
      </c>
      <c r="D340" s="59" t="s">
        <v>758</v>
      </c>
      <c r="E340" s="59" t="s">
        <v>770</v>
      </c>
      <c r="F340" s="60">
        <f>VLOOKUP(C340,Datos!$CC$3:$CG$1124,2,FALSE)</f>
        <v>4.5466949520132834E-4</v>
      </c>
      <c r="G340" s="60">
        <f>VLOOKUP(C340,Datos!$CC$3:$CG$1124,5,FALSE)</f>
        <v>7.3038690239259703E-4</v>
      </c>
      <c r="H340" s="60">
        <f t="shared" si="13"/>
        <v>5.364487038694974E-2</v>
      </c>
      <c r="I340" s="53"/>
      <c r="J340" s="53"/>
      <c r="K340" s="53"/>
      <c r="L340" s="53"/>
      <c r="M340" s="54"/>
    </row>
    <row r="341" spans="2:13">
      <c r="B341" s="58">
        <f t="shared" si="12"/>
        <v>504</v>
      </c>
      <c r="C341" s="59">
        <v>17446</v>
      </c>
      <c r="D341" s="59" t="s">
        <v>758</v>
      </c>
      <c r="E341" s="59" t="s">
        <v>769</v>
      </c>
      <c r="F341" s="60">
        <f>VLOOKUP(C341,Datos!$CC$3:$CG$1124,2,FALSE)</f>
        <v>1.2679268328708642E-4</v>
      </c>
      <c r="G341" s="60">
        <f>VLOOKUP(C341,Datos!$CC$3:$CG$1124,5,FALSE)</f>
        <v>1.1610470505366011E-4</v>
      </c>
      <c r="H341" s="60">
        <f t="shared" si="13"/>
        <v>8.5275650939462336E-3</v>
      </c>
      <c r="I341" s="53"/>
      <c r="J341" s="53"/>
      <c r="K341" s="53"/>
      <c r="L341" s="53"/>
      <c r="M341" s="54"/>
    </row>
    <row r="342" spans="2:13">
      <c r="B342" s="58">
        <f t="shared" si="12"/>
        <v>447</v>
      </c>
      <c r="C342" s="59">
        <v>17486</v>
      </c>
      <c r="D342" s="59" t="s">
        <v>758</v>
      </c>
      <c r="E342" s="59" t="s">
        <v>768</v>
      </c>
      <c r="F342" s="60">
        <f>VLOOKUP(C342,Datos!$CC$3:$CG$1124,2,FALSE)</f>
        <v>1.3264240339260367E-4</v>
      </c>
      <c r="G342" s="60">
        <f>VLOOKUP(C342,Datos!$CC$3:$CG$1124,5,FALSE)</f>
        <v>1.6732211575006231E-4</v>
      </c>
      <c r="H342" s="60">
        <f t="shared" si="13"/>
        <v>1.2289340324804368E-2</v>
      </c>
      <c r="I342" s="53"/>
      <c r="J342" s="53"/>
      <c r="K342" s="53"/>
      <c r="L342" s="53"/>
      <c r="M342" s="54"/>
    </row>
    <row r="343" spans="2:13">
      <c r="B343" s="58">
        <f t="shared" si="12"/>
        <v>409</v>
      </c>
      <c r="C343" s="59">
        <v>17495</v>
      </c>
      <c r="D343" s="59" t="s">
        <v>758</v>
      </c>
      <c r="E343" s="59" t="s">
        <v>767</v>
      </c>
      <c r="F343" s="60">
        <f>VLOOKUP(C343,Datos!$CC$3:$CG$1124,2,FALSE)</f>
        <v>3.6809363763967305E-4</v>
      </c>
      <c r="G343" s="60">
        <f>VLOOKUP(C343,Datos!$CC$3:$CG$1124,5,FALSE)</f>
        <v>2.1469518907428917E-4</v>
      </c>
      <c r="H343" s="60">
        <f t="shared" si="13"/>
        <v>1.5768759753034486E-2</v>
      </c>
      <c r="I343" s="53"/>
      <c r="J343" s="53"/>
      <c r="K343" s="53"/>
      <c r="L343" s="53"/>
      <c r="M343" s="54"/>
    </row>
    <row r="344" spans="2:13">
      <c r="B344" s="58">
        <f t="shared" si="12"/>
        <v>571</v>
      </c>
      <c r="C344" s="59">
        <v>17513</v>
      </c>
      <c r="D344" s="59" t="s">
        <v>758</v>
      </c>
      <c r="E344" s="59" t="s">
        <v>766</v>
      </c>
      <c r="F344" s="60">
        <f>VLOOKUP(C344,Datos!$CC$3:$CG$1124,2,FALSE)</f>
        <v>7.692381938755185E-5</v>
      </c>
      <c r="G344" s="60">
        <f>VLOOKUP(C344,Datos!$CC$3:$CG$1124,5,FALSE)</f>
        <v>6.585071474698019E-5</v>
      </c>
      <c r="H344" s="60">
        <f t="shared" si="13"/>
        <v>4.8365503898246754E-3</v>
      </c>
      <c r="I344" s="53"/>
      <c r="J344" s="53"/>
      <c r="K344" s="53"/>
      <c r="L344" s="53"/>
      <c r="M344" s="54"/>
    </row>
    <row r="345" spans="2:13">
      <c r="B345" s="58">
        <f t="shared" si="12"/>
        <v>471</v>
      </c>
      <c r="C345" s="59">
        <v>17524</v>
      </c>
      <c r="D345" s="59" t="s">
        <v>758</v>
      </c>
      <c r="E345" s="59" t="s">
        <v>495</v>
      </c>
      <c r="F345" s="60">
        <f>VLOOKUP(C345,Datos!$CC$3:$CG$1124,2,FALSE)</f>
        <v>1.7256674311275891E-4</v>
      </c>
      <c r="G345" s="60">
        <f>VLOOKUP(C345,Datos!$CC$3:$CG$1124,5,FALSE)</f>
        <v>1.452297335590048E-4</v>
      </c>
      <c r="H345" s="60">
        <f t="shared" si="13"/>
        <v>1.0666716787476478E-2</v>
      </c>
      <c r="I345" s="53"/>
      <c r="J345" s="53"/>
      <c r="K345" s="53"/>
      <c r="L345" s="53"/>
      <c r="M345" s="54"/>
    </row>
    <row r="346" spans="2:13">
      <c r="B346" s="58">
        <f t="shared" si="12"/>
        <v>57</v>
      </c>
      <c r="C346" s="59">
        <v>17541</v>
      </c>
      <c r="D346" s="59" t="s">
        <v>758</v>
      </c>
      <c r="E346" s="59" t="s">
        <v>765</v>
      </c>
      <c r="F346" s="60">
        <f>VLOOKUP(C346,Datos!$CC$3:$CG$1124,2,FALSE)</f>
        <v>1.2857684791926919E-3</v>
      </c>
      <c r="G346" s="60">
        <f>VLOOKUP(C346,Datos!$CC$3:$CG$1124,5,FALSE)</f>
        <v>2.7554826936487336E-3</v>
      </c>
      <c r="H346" s="60">
        <f t="shared" si="13"/>
        <v>0.20238247902591042</v>
      </c>
      <c r="I346" s="53"/>
      <c r="J346" s="53"/>
      <c r="K346" s="53"/>
      <c r="L346" s="53"/>
      <c r="M346" s="54"/>
    </row>
    <row r="347" spans="2:13">
      <c r="B347" s="58">
        <f t="shared" si="12"/>
        <v>238</v>
      </c>
      <c r="C347" s="59">
        <v>17614</v>
      </c>
      <c r="D347" s="59" t="s">
        <v>758</v>
      </c>
      <c r="E347" s="59" t="s">
        <v>764</v>
      </c>
      <c r="F347" s="60">
        <f>VLOOKUP(C347,Datos!$CC$3:$CG$1124,2,FALSE)</f>
        <v>6.9055945845631153E-4</v>
      </c>
      <c r="G347" s="60">
        <f>VLOOKUP(C347,Datos!$CC$3:$CG$1124,5,FALSE)</f>
        <v>5.7910989941372326E-4</v>
      </c>
      <c r="H347" s="60">
        <f t="shared" si="13"/>
        <v>4.2533998613723721E-2</v>
      </c>
      <c r="I347" s="53"/>
      <c r="J347" s="53"/>
      <c r="K347" s="53"/>
      <c r="L347" s="53"/>
      <c r="M347" s="54"/>
    </row>
    <row r="348" spans="2:13">
      <c r="B348" s="58">
        <f t="shared" si="12"/>
        <v>497</v>
      </c>
      <c r="C348" s="59">
        <v>17616</v>
      </c>
      <c r="D348" s="59" t="s">
        <v>758</v>
      </c>
      <c r="E348" s="59" t="s">
        <v>282</v>
      </c>
      <c r="F348" s="60">
        <f>VLOOKUP(C348,Datos!$CC$3:$CG$1124,2,FALSE)</f>
        <v>1.4083201154032783E-4</v>
      </c>
      <c r="G348" s="60">
        <f>VLOOKUP(C348,Datos!$CC$3:$CG$1124,5,FALSE)</f>
        <v>1.1798038740690772E-4</v>
      </c>
      <c r="H348" s="60">
        <f t="shared" si="13"/>
        <v>8.6653287044346529E-3</v>
      </c>
      <c r="I348" s="53"/>
      <c r="J348" s="53"/>
      <c r="K348" s="53"/>
      <c r="L348" s="53"/>
      <c r="M348" s="54"/>
    </row>
    <row r="349" spans="2:13">
      <c r="B349" s="58">
        <f t="shared" si="12"/>
        <v>411</v>
      </c>
      <c r="C349" s="59">
        <v>17653</v>
      </c>
      <c r="D349" s="59" t="s">
        <v>758</v>
      </c>
      <c r="E349" s="59" t="s">
        <v>445</v>
      </c>
      <c r="F349" s="60">
        <f>VLOOKUP(C349,Datos!$CC$3:$CG$1124,2,FALSE)</f>
        <v>1.977205395664831E-4</v>
      </c>
      <c r="G349" s="60">
        <f>VLOOKUP(C349,Datos!$CC$3:$CG$1124,5,FALSE)</f>
        <v>2.0126063246521779E-4</v>
      </c>
      <c r="H349" s="60">
        <f t="shared" si="13"/>
        <v>1.4782029233033477E-2</v>
      </c>
      <c r="I349" s="53"/>
      <c r="J349" s="53"/>
      <c r="K349" s="53"/>
      <c r="L349" s="53"/>
      <c r="M349" s="54"/>
    </row>
    <row r="350" spans="2:13">
      <c r="B350" s="58">
        <f t="shared" si="12"/>
        <v>72</v>
      </c>
      <c r="C350" s="59">
        <v>17662</v>
      </c>
      <c r="D350" s="59" t="s">
        <v>758</v>
      </c>
      <c r="E350" s="59" t="s">
        <v>763</v>
      </c>
      <c r="F350" s="60">
        <f>VLOOKUP(C350,Datos!$CC$3:$CG$1124,2,FALSE)</f>
        <v>3.1550465389107293E-3</v>
      </c>
      <c r="G350" s="60">
        <f>VLOOKUP(C350,Datos!$CC$3:$CG$1124,5,FALSE)</f>
        <v>2.3709795139803349E-3</v>
      </c>
      <c r="H350" s="60">
        <f t="shared" si="13"/>
        <v>0.17414179840977023</v>
      </c>
      <c r="I350" s="53"/>
      <c r="J350" s="53"/>
      <c r="K350" s="53"/>
      <c r="L350" s="53"/>
      <c r="M350" s="54"/>
    </row>
    <row r="351" spans="2:13">
      <c r="B351" s="58">
        <f t="shared" si="12"/>
        <v>573</v>
      </c>
      <c r="C351" s="59">
        <v>17665</v>
      </c>
      <c r="D351" s="59" t="s">
        <v>758</v>
      </c>
      <c r="E351" s="59" t="s">
        <v>762</v>
      </c>
      <c r="F351" s="60">
        <f>VLOOKUP(C351,Datos!$CC$3:$CG$1124,2,FALSE)</f>
        <v>6.2884491134310456E-5</v>
      </c>
      <c r="G351" s="60">
        <f>VLOOKUP(C351,Datos!$CC$3:$CG$1124,5,FALSE)</f>
        <v>6.2148973479636259E-5</v>
      </c>
      <c r="H351" s="60">
        <f t="shared" si="13"/>
        <v>4.5646678713373049E-3</v>
      </c>
      <c r="I351" s="53"/>
      <c r="J351" s="53"/>
      <c r="K351" s="53"/>
      <c r="L351" s="53"/>
      <c r="M351" s="54"/>
    </row>
    <row r="352" spans="2:13">
      <c r="B352" s="58">
        <f t="shared" si="12"/>
        <v>374</v>
      </c>
      <c r="C352" s="59">
        <v>17777</v>
      </c>
      <c r="D352" s="59" t="s">
        <v>758</v>
      </c>
      <c r="E352" s="59" t="s">
        <v>761</v>
      </c>
      <c r="F352" s="60">
        <f>VLOOKUP(C352,Datos!$CC$3:$CG$1124,2,FALSE)</f>
        <v>2.864900421677074E-4</v>
      </c>
      <c r="G352" s="60">
        <f>VLOOKUP(C352,Datos!$CC$3:$CG$1124,5,FALSE)</f>
        <v>2.6802030907106263E-4</v>
      </c>
      <c r="H352" s="60">
        <f t="shared" si="13"/>
        <v>1.9685340323174306E-2</v>
      </c>
      <c r="I352" s="53"/>
      <c r="J352" s="53"/>
      <c r="K352" s="53"/>
      <c r="L352" s="53"/>
      <c r="M352" s="54"/>
    </row>
    <row r="353" spans="2:13">
      <c r="B353" s="58">
        <f t="shared" si="12"/>
        <v>495</v>
      </c>
      <c r="C353" s="59">
        <v>17867</v>
      </c>
      <c r="D353" s="59" t="s">
        <v>758</v>
      </c>
      <c r="E353" s="59" t="s">
        <v>760</v>
      </c>
      <c r="F353" s="60">
        <f>VLOOKUP(C353,Datos!$CC$3:$CG$1124,2,FALSE)</f>
        <v>1.4975283470124162E-4</v>
      </c>
      <c r="G353" s="60">
        <f>VLOOKUP(C353,Datos!$CC$3:$CG$1124,5,FALSE)</f>
        <v>1.1319247206758216E-4</v>
      </c>
      <c r="H353" s="60">
        <f t="shared" si="13"/>
        <v>8.3136697453809923E-3</v>
      </c>
      <c r="I353" s="53"/>
      <c r="J353" s="53"/>
      <c r="K353" s="53"/>
      <c r="L353" s="53"/>
      <c r="M353" s="54"/>
    </row>
    <row r="354" spans="2:13">
      <c r="B354" s="58">
        <f t="shared" si="12"/>
        <v>416</v>
      </c>
      <c r="C354" s="59">
        <v>17873</v>
      </c>
      <c r="D354" s="59" t="s">
        <v>758</v>
      </c>
      <c r="E354" s="59" t="s">
        <v>759</v>
      </c>
      <c r="F354" s="60">
        <f>VLOOKUP(C354,Datos!$CC$3:$CG$1124,2,FALSE)</f>
        <v>3.3211785899074192E-4</v>
      </c>
      <c r="G354" s="60">
        <f>VLOOKUP(C354,Datos!$CC$3:$CG$1124,5,FALSE)</f>
        <v>1.9123031879266945E-4</v>
      </c>
      <c r="H354" s="60">
        <f t="shared" si="13"/>
        <v>1.4045330813138921E-2</v>
      </c>
      <c r="I354" s="53"/>
      <c r="J354" s="53"/>
      <c r="K354" s="53"/>
      <c r="L354" s="53"/>
      <c r="M354" s="54"/>
    </row>
    <row r="355" spans="2:13">
      <c r="B355" s="58">
        <f t="shared" si="12"/>
        <v>447</v>
      </c>
      <c r="C355" s="59">
        <v>17877</v>
      </c>
      <c r="D355" s="59" t="s">
        <v>758</v>
      </c>
      <c r="E355" s="59" t="s">
        <v>757</v>
      </c>
      <c r="F355" s="60">
        <f>VLOOKUP(C355,Datos!$CC$3:$CG$1124,2,FALSE)</f>
        <v>1.7710027619453479E-4</v>
      </c>
      <c r="G355" s="60">
        <f>VLOOKUP(C355,Datos!$CC$3:$CG$1124,5,FALSE)</f>
        <v>1.6092839214709842E-4</v>
      </c>
      <c r="H355" s="60">
        <f t="shared" si="13"/>
        <v>1.1819739250569037E-2</v>
      </c>
      <c r="I355" s="53"/>
      <c r="J355" s="53"/>
      <c r="K355" s="53"/>
      <c r="L355" s="53"/>
      <c r="M355" s="54"/>
    </row>
    <row r="356" spans="2:13">
      <c r="B356" s="58">
        <f t="shared" si="12"/>
        <v>19</v>
      </c>
      <c r="C356" s="59">
        <v>18001</v>
      </c>
      <c r="D356" s="59" t="s">
        <v>744</v>
      </c>
      <c r="E356" s="59" t="s">
        <v>735</v>
      </c>
      <c r="F356" s="60">
        <f>VLOOKUP(C356,Datos!$CC$3:$CG$1124,2,FALSE)</f>
        <v>1.293182999426435E-2</v>
      </c>
      <c r="G356" s="60">
        <f>VLOOKUP(C356,Datos!$CC$3:$CG$1124,5,FALSE)</f>
        <v>6.3612000234206439E-3</v>
      </c>
      <c r="H356" s="60">
        <f t="shared" si="13"/>
        <v>0.23764561925833211</v>
      </c>
      <c r="I356" s="53"/>
      <c r="J356" s="53"/>
      <c r="K356" s="53"/>
      <c r="L356" s="53"/>
      <c r="M356" s="54"/>
    </row>
    <row r="357" spans="2:13">
      <c r="B357" s="58">
        <f t="shared" si="12"/>
        <v>233</v>
      </c>
      <c r="C357" s="59">
        <v>18029</v>
      </c>
      <c r="D357" s="59" t="s">
        <v>744</v>
      </c>
      <c r="E357" s="59" t="s">
        <v>278</v>
      </c>
      <c r="F357" s="60">
        <f>VLOOKUP(C357,Datos!$CC$3:$CG$1124,2,FALSE)</f>
        <v>4.4764983107470764E-4</v>
      </c>
      <c r="G357" s="60">
        <f>VLOOKUP(C357,Datos!$CC$3:$CG$1124,5,FALSE)</f>
        <v>5.9513663800827535E-4</v>
      </c>
      <c r="H357" s="60">
        <f t="shared" si="13"/>
        <v>2.2233480217895368E-2</v>
      </c>
      <c r="I357" s="53"/>
      <c r="J357" s="53"/>
      <c r="K357" s="53"/>
      <c r="L357" s="53"/>
      <c r="M357" s="54"/>
    </row>
    <row r="358" spans="2:13">
      <c r="B358" s="58">
        <f t="shared" si="12"/>
        <v>99</v>
      </c>
      <c r="C358" s="59">
        <v>18094</v>
      </c>
      <c r="D358" s="59" t="s">
        <v>744</v>
      </c>
      <c r="E358" s="59" t="s">
        <v>756</v>
      </c>
      <c r="F358" s="60">
        <f>VLOOKUP(C358,Datos!$CC$3:$CG$1124,2,FALSE)</f>
        <v>8.5742272446619108E-4</v>
      </c>
      <c r="G358" s="60">
        <f>VLOOKUP(C358,Datos!$CC$3:$CG$1124,5,FALSE)</f>
        <v>1.7717946418739038E-3</v>
      </c>
      <c r="H358" s="60">
        <f t="shared" si="13"/>
        <v>6.6191792950459696E-2</v>
      </c>
      <c r="I358" s="53"/>
      <c r="J358" s="53"/>
      <c r="K358" s="53"/>
      <c r="L358" s="53"/>
      <c r="M358" s="54"/>
    </row>
    <row r="359" spans="2:13">
      <c r="B359" s="58">
        <f t="shared" si="12"/>
        <v>55</v>
      </c>
      <c r="C359" s="59">
        <v>18150</v>
      </c>
      <c r="D359" s="59" t="s">
        <v>744</v>
      </c>
      <c r="E359" s="59" t="s">
        <v>755</v>
      </c>
      <c r="F359" s="60">
        <f>VLOOKUP(C359,Datos!$CC$3:$CG$1124,2,FALSE)</f>
        <v>1.5636301842047614E-3</v>
      </c>
      <c r="G359" s="60">
        <f>VLOOKUP(C359,Datos!$CC$3:$CG$1124,5,FALSE)</f>
        <v>2.8306438855197568E-3</v>
      </c>
      <c r="H359" s="60">
        <f t="shared" si="13"/>
        <v>0.10574893362847354</v>
      </c>
      <c r="I359" s="53"/>
      <c r="J359" s="53"/>
      <c r="K359" s="53"/>
      <c r="L359" s="53"/>
      <c r="M359" s="54"/>
    </row>
    <row r="360" spans="2:13">
      <c r="B360" s="58">
        <f t="shared" si="12"/>
        <v>120</v>
      </c>
      <c r="C360" s="59">
        <v>18205</v>
      </c>
      <c r="D360" s="59" t="s">
        <v>744</v>
      </c>
      <c r="E360" s="59" t="s">
        <v>754</v>
      </c>
      <c r="F360" s="60">
        <f>VLOOKUP(C360,Datos!$CC$3:$CG$1124,2,FALSE)</f>
        <v>7.4525434144289782E-4</v>
      </c>
      <c r="G360" s="60">
        <f>VLOOKUP(C360,Datos!$CC$3:$CG$1124,5,FALSE)</f>
        <v>1.4365371598395907E-3</v>
      </c>
      <c r="H360" s="60">
        <f t="shared" si="13"/>
        <v>5.3667037930071146E-2</v>
      </c>
      <c r="I360" s="53"/>
      <c r="J360" s="53"/>
      <c r="K360" s="53"/>
      <c r="L360" s="53"/>
      <c r="M360" s="54"/>
    </row>
    <row r="361" spans="2:13">
      <c r="B361" s="58">
        <f t="shared" si="12"/>
        <v>156</v>
      </c>
      <c r="C361" s="59">
        <v>18247</v>
      </c>
      <c r="D361" s="59" t="s">
        <v>744</v>
      </c>
      <c r="E361" s="59" t="s">
        <v>753</v>
      </c>
      <c r="F361" s="60">
        <f>VLOOKUP(C361,Datos!$CC$3:$CG$1124,2,FALSE)</f>
        <v>1.319550612802054E-3</v>
      </c>
      <c r="G361" s="60">
        <f>VLOOKUP(C361,Datos!$CC$3:$CG$1124,5,FALSE)</f>
        <v>1.0394520021157479E-3</v>
      </c>
      <c r="H361" s="60">
        <f t="shared" si="13"/>
        <v>3.8832486609857921E-2</v>
      </c>
      <c r="I361" s="53"/>
      <c r="J361" s="53"/>
      <c r="K361" s="53"/>
      <c r="L361" s="53"/>
      <c r="M361" s="54"/>
    </row>
    <row r="362" spans="2:13">
      <c r="B362" s="58">
        <f t="shared" si="12"/>
        <v>91</v>
      </c>
      <c r="C362" s="59">
        <v>18256</v>
      </c>
      <c r="D362" s="59" t="s">
        <v>744</v>
      </c>
      <c r="E362" s="59" t="s">
        <v>752</v>
      </c>
      <c r="F362" s="60">
        <f>VLOOKUP(C362,Datos!$CC$3:$CG$1124,2,FALSE)</f>
        <v>1.2728990949605538E-3</v>
      </c>
      <c r="G362" s="60">
        <f>VLOOKUP(C362,Datos!$CC$3:$CG$1124,5,FALSE)</f>
        <v>1.9959586350416928E-3</v>
      </c>
      <c r="H362" s="60">
        <f t="shared" si="13"/>
        <v>7.4566249149863054E-2</v>
      </c>
      <c r="I362" s="53"/>
      <c r="J362" s="53"/>
      <c r="K362" s="53"/>
      <c r="L362" s="53"/>
      <c r="M362" s="54"/>
    </row>
    <row r="363" spans="2:13">
      <c r="B363" s="58">
        <f t="shared" si="12"/>
        <v>64</v>
      </c>
      <c r="C363" s="59">
        <v>18410</v>
      </c>
      <c r="D363" s="59" t="s">
        <v>744</v>
      </c>
      <c r="E363" s="59" t="s">
        <v>751</v>
      </c>
      <c r="F363" s="60">
        <f>VLOOKUP(C363,Datos!$CC$3:$CG$1124,2,FALSE)</f>
        <v>1.0301357105815879E-3</v>
      </c>
      <c r="G363" s="60">
        <f>VLOOKUP(C363,Datos!$CC$3:$CG$1124,5,FALSE)</f>
        <v>2.4308396406057223E-3</v>
      </c>
      <c r="H363" s="60">
        <f t="shared" si="13"/>
        <v>9.0812800978204433E-2</v>
      </c>
      <c r="I363" s="53"/>
      <c r="J363" s="53"/>
      <c r="K363" s="53"/>
      <c r="L363" s="53"/>
      <c r="M363" s="54"/>
    </row>
    <row r="364" spans="2:13">
      <c r="B364" s="58">
        <f t="shared" si="12"/>
        <v>199</v>
      </c>
      <c r="C364" s="59">
        <v>18460</v>
      </c>
      <c r="D364" s="59" t="s">
        <v>744</v>
      </c>
      <c r="E364" s="59" t="s">
        <v>750</v>
      </c>
      <c r="F364" s="60">
        <f>VLOOKUP(C364,Datos!$CC$3:$CG$1124,2,FALSE)</f>
        <v>4.8260190870517321E-4</v>
      </c>
      <c r="G364" s="60">
        <f>VLOOKUP(C364,Datos!$CC$3:$CG$1124,5,FALSE)</f>
        <v>6.9332601922966102E-4</v>
      </c>
      <c r="H364" s="60">
        <f t="shared" si="13"/>
        <v>2.5901699456252373E-2</v>
      </c>
      <c r="I364" s="53"/>
      <c r="J364" s="53"/>
      <c r="K364" s="53"/>
      <c r="L364" s="53"/>
      <c r="M364" s="54"/>
    </row>
    <row r="365" spans="2:13">
      <c r="B365" s="58">
        <f t="shared" si="12"/>
        <v>300</v>
      </c>
      <c r="C365" s="59">
        <v>18479</v>
      </c>
      <c r="D365" s="59" t="s">
        <v>744</v>
      </c>
      <c r="E365" s="59" t="s">
        <v>749</v>
      </c>
      <c r="F365" s="60">
        <f>VLOOKUP(C365,Datos!$CC$3:$CG$1124,2,FALSE)</f>
        <v>3.4147741115956952E-4</v>
      </c>
      <c r="G365" s="60">
        <f>VLOOKUP(C365,Datos!$CC$3:$CG$1124,5,FALSE)</f>
        <v>3.7330801453121178E-4</v>
      </c>
      <c r="H365" s="60">
        <f t="shared" si="13"/>
        <v>1.394627019441892E-2</v>
      </c>
      <c r="I365" s="53"/>
      <c r="J365" s="53"/>
      <c r="K365" s="53"/>
      <c r="L365" s="53"/>
      <c r="M365" s="54"/>
    </row>
    <row r="366" spans="2:13">
      <c r="B366" s="58">
        <f t="shared" si="12"/>
        <v>89</v>
      </c>
      <c r="C366" s="59">
        <v>18592</v>
      </c>
      <c r="D366" s="59" t="s">
        <v>744</v>
      </c>
      <c r="E366" s="59" t="s">
        <v>413</v>
      </c>
      <c r="F366" s="60">
        <f>VLOOKUP(C366,Datos!$CC$3:$CG$1124,2,FALSE)</f>
        <v>1.4013004512766576E-3</v>
      </c>
      <c r="G366" s="60">
        <f>VLOOKUP(C366,Datos!$CC$3:$CG$1124,5,FALSE)</f>
        <v>2.0017518880074518E-3</v>
      </c>
      <c r="H366" s="60">
        <f t="shared" si="13"/>
        <v>7.4782677053953334E-2</v>
      </c>
      <c r="I366" s="53"/>
      <c r="J366" s="53"/>
      <c r="K366" s="53"/>
      <c r="L366" s="53"/>
      <c r="M366" s="54"/>
    </row>
    <row r="367" spans="2:13">
      <c r="B367" s="58">
        <f t="shared" si="12"/>
        <v>243</v>
      </c>
      <c r="C367" s="59">
        <v>18610</v>
      </c>
      <c r="D367" s="59" t="s">
        <v>744</v>
      </c>
      <c r="E367" s="59" t="s">
        <v>748</v>
      </c>
      <c r="F367" s="60">
        <f>VLOOKUP(C367,Datos!$CC$3:$CG$1124,2,FALSE)</f>
        <v>9.1752859855038084E-4</v>
      </c>
      <c r="G367" s="60">
        <f>VLOOKUP(C367,Datos!$CC$3:$CG$1124,5,FALSE)</f>
        <v>5.1627934379467754E-4</v>
      </c>
      <c r="H367" s="60">
        <f t="shared" si="13"/>
        <v>1.9287480965013874E-2</v>
      </c>
      <c r="I367" s="53"/>
      <c r="J367" s="53"/>
      <c r="K367" s="53"/>
      <c r="L367" s="53"/>
      <c r="M367" s="54"/>
    </row>
    <row r="368" spans="2:13">
      <c r="B368" s="58">
        <f t="shared" si="12"/>
        <v>58</v>
      </c>
      <c r="C368" s="59">
        <v>18753</v>
      </c>
      <c r="D368" s="59" t="s">
        <v>744</v>
      </c>
      <c r="E368" s="59" t="s">
        <v>747</v>
      </c>
      <c r="F368" s="60">
        <f>VLOOKUP(C368,Datos!$CC$3:$CG$1124,2,FALSE)</f>
        <v>1.8404681881983651E-3</v>
      </c>
      <c r="G368" s="60">
        <f>VLOOKUP(C368,Datos!$CC$3:$CG$1124,5,FALSE)</f>
        <v>2.5154765873780659E-3</v>
      </c>
      <c r="H368" s="60">
        <f t="shared" si="13"/>
        <v>9.3974720042813931E-2</v>
      </c>
      <c r="I368" s="53"/>
      <c r="J368" s="53"/>
      <c r="K368" s="53"/>
      <c r="L368" s="53"/>
      <c r="M368" s="54"/>
    </row>
    <row r="369" spans="2:13">
      <c r="B369" s="58">
        <f t="shared" si="12"/>
        <v>186</v>
      </c>
      <c r="C369" s="59">
        <v>18756</v>
      </c>
      <c r="D369" s="59" t="s">
        <v>744</v>
      </c>
      <c r="E369" s="59" t="s">
        <v>746</v>
      </c>
      <c r="F369" s="60">
        <f>VLOOKUP(C369,Datos!$CC$3:$CG$1124,2,FALSE)</f>
        <v>3.3284907400393159E-4</v>
      </c>
      <c r="G369" s="60">
        <f>VLOOKUP(C369,Datos!$CC$3:$CG$1124,5,FALSE)</f>
        <v>7.3813266254067571E-4</v>
      </c>
      <c r="H369" s="60">
        <f t="shared" si="13"/>
        <v>2.7575613569521748E-2</v>
      </c>
      <c r="I369" s="53"/>
      <c r="J369" s="53"/>
      <c r="K369" s="53"/>
      <c r="L369" s="53"/>
      <c r="M369" s="54"/>
    </row>
    <row r="370" spans="2:13">
      <c r="B370" s="58">
        <f t="shared" si="12"/>
        <v>189</v>
      </c>
      <c r="C370" s="59">
        <v>18785</v>
      </c>
      <c r="D370" s="59" t="s">
        <v>744</v>
      </c>
      <c r="E370" s="59" t="s">
        <v>745</v>
      </c>
      <c r="F370" s="60">
        <f>VLOOKUP(C370,Datos!$CC$3:$CG$1124,2,FALSE)</f>
        <v>6.2475010726924241E-4</v>
      </c>
      <c r="G370" s="60">
        <f>VLOOKUP(C370,Datos!$CC$3:$CG$1124,5,FALSE)</f>
        <v>7.2809459347705947E-4</v>
      </c>
      <c r="H370" s="60">
        <f t="shared" si="13"/>
        <v>2.7200605217324356E-2</v>
      </c>
      <c r="I370" s="53"/>
      <c r="J370" s="53"/>
      <c r="K370" s="53"/>
      <c r="L370" s="53"/>
      <c r="M370" s="54"/>
    </row>
    <row r="371" spans="2:13">
      <c r="B371" s="58">
        <f t="shared" si="12"/>
        <v>196</v>
      </c>
      <c r="C371" s="59">
        <v>18860</v>
      </c>
      <c r="D371" s="59" t="s">
        <v>744</v>
      </c>
      <c r="E371" s="59" t="s">
        <v>743</v>
      </c>
      <c r="F371" s="60">
        <f>VLOOKUP(C371,Datos!$CC$3:$CG$1124,2,FALSE)</f>
        <v>6.5823975487332869E-4</v>
      </c>
      <c r="G371" s="60">
        <f>VLOOKUP(C371,Datos!$CC$3:$CG$1124,5,FALSE)</f>
        <v>6.8371266755984665E-4</v>
      </c>
      <c r="H371" s="60">
        <f t="shared" si="13"/>
        <v>2.5542557957429851E-2</v>
      </c>
      <c r="I371" s="53"/>
      <c r="J371" s="53"/>
      <c r="K371" s="53"/>
      <c r="L371" s="53"/>
      <c r="M371" s="54"/>
    </row>
    <row r="372" spans="2:13">
      <c r="B372" s="58">
        <f t="shared" si="12"/>
        <v>13</v>
      </c>
      <c r="C372" s="59">
        <v>19001</v>
      </c>
      <c r="D372" s="59" t="s">
        <v>708</v>
      </c>
      <c r="E372" s="59" t="s">
        <v>742</v>
      </c>
      <c r="F372" s="60">
        <f>VLOOKUP(C372,Datos!$CC$3:$CG$1124,2,FALSE)</f>
        <v>1.1609208278406899E-2</v>
      </c>
      <c r="G372" s="60">
        <f>VLOOKUP(C372,Datos!$CC$3:$CG$1124,5,FALSE)</f>
        <v>7.3967344703316515E-3</v>
      </c>
      <c r="H372" s="60">
        <f t="shared" si="13"/>
        <v>0.19423341829359744</v>
      </c>
      <c r="I372" s="53"/>
      <c r="J372" s="53"/>
      <c r="K372" s="53"/>
      <c r="L372" s="53"/>
      <c r="M372" s="54"/>
    </row>
    <row r="373" spans="2:13">
      <c r="B373" s="58">
        <f t="shared" si="12"/>
        <v>301</v>
      </c>
      <c r="C373" s="59">
        <v>19022</v>
      </c>
      <c r="D373" s="59" t="s">
        <v>708</v>
      </c>
      <c r="E373" s="59" t="s">
        <v>741</v>
      </c>
      <c r="F373" s="60">
        <f>VLOOKUP(C373,Datos!$CC$3:$CG$1124,2,FALSE)</f>
        <v>3.0681781953437984E-4</v>
      </c>
      <c r="G373" s="60">
        <f>VLOOKUP(C373,Datos!$CC$3:$CG$1124,5,FALSE)</f>
        <v>3.6469700769507074E-4</v>
      </c>
      <c r="H373" s="60">
        <f t="shared" si="13"/>
        <v>9.5767053326282076E-3</v>
      </c>
      <c r="I373" s="53"/>
      <c r="J373" s="53"/>
      <c r="K373" s="53"/>
      <c r="L373" s="53"/>
      <c r="M373" s="54"/>
    </row>
    <row r="374" spans="2:13">
      <c r="B374" s="58">
        <f t="shared" si="12"/>
        <v>165</v>
      </c>
      <c r="C374" s="59">
        <v>19050</v>
      </c>
      <c r="D374" s="59" t="s">
        <v>708</v>
      </c>
      <c r="E374" s="59" t="s">
        <v>121</v>
      </c>
      <c r="F374" s="60">
        <f>VLOOKUP(C374,Datos!$CC$3:$CG$1124,2,FALSE)</f>
        <v>9.9562236195903614E-4</v>
      </c>
      <c r="G374" s="60">
        <f>VLOOKUP(C374,Datos!$CC$3:$CG$1124,5,FALSE)</f>
        <v>8.6434500524144853E-4</v>
      </c>
      <c r="H374" s="60">
        <f t="shared" si="13"/>
        <v>2.2697135557107055E-2</v>
      </c>
      <c r="I374" s="53"/>
      <c r="J374" s="53"/>
      <c r="K374" s="53"/>
      <c r="L374" s="53"/>
      <c r="M374" s="54"/>
    </row>
    <row r="375" spans="2:13">
      <c r="B375" s="58">
        <f t="shared" si="12"/>
        <v>111</v>
      </c>
      <c r="C375" s="59">
        <v>19075</v>
      </c>
      <c r="D375" s="59" t="s">
        <v>708</v>
      </c>
      <c r="E375" s="59" t="s">
        <v>293</v>
      </c>
      <c r="F375" s="60">
        <f>VLOOKUP(C375,Datos!$CC$3:$CG$1124,2,FALSE)</f>
        <v>7.7991393306808755E-4</v>
      </c>
      <c r="G375" s="60">
        <f>VLOOKUP(C375,Datos!$CC$3:$CG$1124,5,FALSE)</f>
        <v>1.4711069532032989E-3</v>
      </c>
      <c r="H375" s="60">
        <f t="shared" si="13"/>
        <v>3.8630308191033962E-2</v>
      </c>
      <c r="I375" s="53"/>
      <c r="J375" s="53"/>
      <c r="K375" s="53"/>
      <c r="L375" s="53"/>
      <c r="M375" s="54"/>
    </row>
    <row r="376" spans="2:13">
      <c r="B376" s="58">
        <f t="shared" si="12"/>
        <v>138</v>
      </c>
      <c r="C376" s="59">
        <v>19100</v>
      </c>
      <c r="D376" s="59" t="s">
        <v>708</v>
      </c>
      <c r="E376" s="59" t="s">
        <v>120</v>
      </c>
      <c r="F376" s="60">
        <f>VLOOKUP(C376,Datos!$CC$3:$CG$1124,2,FALSE)</f>
        <v>1.0504634879482603E-3</v>
      </c>
      <c r="G376" s="60">
        <f>VLOOKUP(C376,Datos!$CC$3:$CG$1124,5,FALSE)</f>
        <v>1.1775751370340492E-3</v>
      </c>
      <c r="H376" s="60">
        <f t="shared" si="13"/>
        <v>3.092235432826337E-2</v>
      </c>
      <c r="I376" s="53"/>
      <c r="J376" s="53"/>
      <c r="K376" s="53"/>
      <c r="L376" s="53"/>
      <c r="M376" s="54"/>
    </row>
    <row r="377" spans="2:13">
      <c r="B377" s="58">
        <f t="shared" si="12"/>
        <v>130</v>
      </c>
      <c r="C377" s="59">
        <v>19110</v>
      </c>
      <c r="D377" s="59" t="s">
        <v>708</v>
      </c>
      <c r="E377" s="59" t="s">
        <v>740</v>
      </c>
      <c r="F377" s="60">
        <f>VLOOKUP(C377,Datos!$CC$3:$CG$1124,2,FALSE)</f>
        <v>1.006883073162157E-3</v>
      </c>
      <c r="G377" s="60">
        <f>VLOOKUP(C377,Datos!$CC$3:$CG$1124,5,FALSE)</f>
        <v>1.2315661065572167E-3</v>
      </c>
      <c r="H377" s="60">
        <f t="shared" si="13"/>
        <v>3.2340121940381002E-2</v>
      </c>
      <c r="I377" s="53"/>
      <c r="J377" s="53"/>
      <c r="K377" s="53"/>
      <c r="L377" s="53"/>
      <c r="M377" s="54"/>
    </row>
    <row r="378" spans="2:13">
      <c r="B378" s="58">
        <f t="shared" si="12"/>
        <v>153</v>
      </c>
      <c r="C378" s="59">
        <v>19130</v>
      </c>
      <c r="D378" s="59" t="s">
        <v>708</v>
      </c>
      <c r="E378" s="59" t="s">
        <v>739</v>
      </c>
      <c r="F378" s="60">
        <f>VLOOKUP(C378,Datos!$CC$3:$CG$1124,2,FALSE)</f>
        <v>6.1290442405557001E-4</v>
      </c>
      <c r="G378" s="60">
        <f>VLOOKUP(C378,Datos!$CC$3:$CG$1124,5,FALSE)</f>
        <v>9.8207022001334438E-4</v>
      </c>
      <c r="H378" s="60">
        <f t="shared" si="13"/>
        <v>2.5788522841078056E-2</v>
      </c>
      <c r="I378" s="53"/>
      <c r="J378" s="53"/>
      <c r="K378" s="53"/>
      <c r="L378" s="53"/>
      <c r="M378" s="54"/>
    </row>
    <row r="379" spans="2:13">
      <c r="B379" s="58">
        <f t="shared" si="12"/>
        <v>253</v>
      </c>
      <c r="C379" s="59">
        <v>19137</v>
      </c>
      <c r="D379" s="59" t="s">
        <v>708</v>
      </c>
      <c r="E379" s="59" t="s">
        <v>738</v>
      </c>
      <c r="F379" s="60">
        <f>VLOOKUP(C379,Datos!$CC$3:$CG$1124,2,FALSE)</f>
        <v>3.030155014657936E-4</v>
      </c>
      <c r="G379" s="60">
        <f>VLOOKUP(C379,Datos!$CC$3:$CG$1124,5,FALSE)</f>
        <v>4.5969085353680971E-4</v>
      </c>
      <c r="H379" s="60">
        <f t="shared" si="13"/>
        <v>1.2071181708480684E-2</v>
      </c>
      <c r="I379" s="53"/>
      <c r="J379" s="53"/>
      <c r="K379" s="53"/>
      <c r="L379" s="53"/>
      <c r="M379" s="54"/>
    </row>
    <row r="380" spans="2:13">
      <c r="B380" s="58">
        <f t="shared" si="12"/>
        <v>122</v>
      </c>
      <c r="C380" s="59">
        <v>19142</v>
      </c>
      <c r="D380" s="59" t="s">
        <v>708</v>
      </c>
      <c r="E380" s="59" t="s">
        <v>737</v>
      </c>
      <c r="F380" s="60">
        <f>VLOOKUP(C380,Datos!$CC$3:$CG$1124,2,FALSE)</f>
        <v>8.6020134151631176E-4</v>
      </c>
      <c r="G380" s="60">
        <f>VLOOKUP(C380,Datos!$CC$3:$CG$1124,5,FALSE)</f>
        <v>1.3012565142851145E-3</v>
      </c>
      <c r="H380" s="60">
        <f t="shared" si="13"/>
        <v>3.4170146550505633E-2</v>
      </c>
      <c r="I380" s="53"/>
      <c r="J380" s="53"/>
      <c r="K380" s="53"/>
      <c r="L380" s="53"/>
      <c r="M380" s="54"/>
    </row>
    <row r="381" spans="2:13">
      <c r="B381" s="58">
        <f t="shared" si="12"/>
        <v>101</v>
      </c>
      <c r="C381" s="59">
        <v>19212</v>
      </c>
      <c r="D381" s="59" t="s">
        <v>708</v>
      </c>
      <c r="E381" s="59" t="s">
        <v>736</v>
      </c>
      <c r="F381" s="60">
        <f>VLOOKUP(C381,Datos!$CC$3:$CG$1124,2,FALSE)</f>
        <v>1.0425663658058121E-3</v>
      </c>
      <c r="G381" s="60">
        <f>VLOOKUP(C381,Datos!$CC$3:$CG$1124,5,FALSE)</f>
        <v>1.6303817689559889E-3</v>
      </c>
      <c r="H381" s="60">
        <f t="shared" si="13"/>
        <v>4.2812760871445074E-2</v>
      </c>
      <c r="I381" s="53"/>
      <c r="J381" s="53"/>
      <c r="K381" s="53"/>
      <c r="L381" s="53"/>
      <c r="M381" s="54"/>
    </row>
    <row r="382" spans="2:13">
      <c r="B382" s="58">
        <f t="shared" si="12"/>
        <v>82</v>
      </c>
      <c r="C382" s="59">
        <v>19256</v>
      </c>
      <c r="D382" s="59" t="s">
        <v>708</v>
      </c>
      <c r="E382" s="59" t="s">
        <v>388</v>
      </c>
      <c r="F382" s="60">
        <f>VLOOKUP(C382,Datos!$CC$3:$CG$1124,2,FALSE)</f>
        <v>1.60896551502252E-3</v>
      </c>
      <c r="G382" s="60">
        <f>VLOOKUP(C382,Datos!$CC$3:$CG$1124,5,FALSE)</f>
        <v>2.0582957931615502E-3</v>
      </c>
      <c r="H382" s="60">
        <f t="shared" si="13"/>
        <v>5.4049503786929062E-2</v>
      </c>
      <c r="I382" s="53"/>
      <c r="J382" s="53"/>
      <c r="K382" s="53"/>
      <c r="L382" s="53"/>
      <c r="M382" s="54"/>
    </row>
    <row r="383" spans="2:13">
      <c r="B383" s="58">
        <f t="shared" si="12"/>
        <v>420</v>
      </c>
      <c r="C383" s="59">
        <v>19290</v>
      </c>
      <c r="D383" s="59" t="s">
        <v>708</v>
      </c>
      <c r="E383" s="59" t="s">
        <v>735</v>
      </c>
      <c r="F383" s="60">
        <f>VLOOKUP(C383,Datos!$CC$3:$CG$1124,2,FALSE)</f>
        <v>1.8909220241084514E-4</v>
      </c>
      <c r="G383" s="60">
        <f>VLOOKUP(C383,Datos!$CC$3:$CG$1124,5,FALSE)</f>
        <v>1.5993896261367617E-4</v>
      </c>
      <c r="H383" s="60">
        <f t="shared" si="13"/>
        <v>4.1998927433977915E-3</v>
      </c>
      <c r="I383" s="53"/>
      <c r="J383" s="53"/>
      <c r="K383" s="53"/>
      <c r="L383" s="53"/>
      <c r="M383" s="54"/>
    </row>
    <row r="384" spans="2:13">
      <c r="B384" s="58">
        <f t="shared" si="12"/>
        <v>514</v>
      </c>
      <c r="C384" s="59">
        <v>19300</v>
      </c>
      <c r="D384" s="59" t="s">
        <v>708</v>
      </c>
      <c r="E384" s="59" t="s">
        <v>734</v>
      </c>
      <c r="F384" s="60">
        <f>VLOOKUP(C384,Datos!$CC$3:$CG$1124,2,FALSE)</f>
        <v>1.2737765529763814E-4</v>
      </c>
      <c r="G384" s="60">
        <f>VLOOKUP(C384,Datos!$CC$3:$CG$1124,5,FALSE)</f>
        <v>7.5358729349066201E-5</v>
      </c>
      <c r="H384" s="60">
        <f t="shared" si="13"/>
        <v>1.9788710353793298E-3</v>
      </c>
      <c r="I384" s="53"/>
      <c r="J384" s="53"/>
      <c r="K384" s="53"/>
      <c r="L384" s="53"/>
      <c r="M384" s="54"/>
    </row>
    <row r="385" spans="2:13">
      <c r="B385" s="58">
        <f t="shared" si="12"/>
        <v>25</v>
      </c>
      <c r="C385" s="59">
        <v>19318</v>
      </c>
      <c r="D385" s="59" t="s">
        <v>708</v>
      </c>
      <c r="E385" s="59" t="s">
        <v>733</v>
      </c>
      <c r="F385" s="60">
        <f>VLOOKUP(C385,Datos!$CC$3:$CG$1124,2,FALSE)</f>
        <v>1.4318652388279852E-3</v>
      </c>
      <c r="G385" s="60">
        <f>VLOOKUP(C385,Datos!$CC$3:$CG$1124,5,FALSE)</f>
        <v>5.4297048203919606E-3</v>
      </c>
      <c r="H385" s="60">
        <f t="shared" si="13"/>
        <v>0.14258050384532284</v>
      </c>
      <c r="I385" s="53"/>
      <c r="J385" s="53"/>
      <c r="K385" s="53"/>
      <c r="L385" s="53"/>
      <c r="M385" s="54"/>
    </row>
    <row r="386" spans="2:13">
      <c r="B386" s="58">
        <f t="shared" si="12"/>
        <v>318</v>
      </c>
      <c r="C386" s="59">
        <v>19355</v>
      </c>
      <c r="D386" s="59" t="s">
        <v>708</v>
      </c>
      <c r="E386" s="59" t="s">
        <v>732</v>
      </c>
      <c r="F386" s="60">
        <f>VLOOKUP(C386,Datos!$CC$3:$CG$1124,2,FALSE)</f>
        <v>1.4946034869596576E-4</v>
      </c>
      <c r="G386" s="60">
        <f>VLOOKUP(C386,Datos!$CC$3:$CG$1124,5,FALSE)</f>
        <v>3.206477654880529E-4</v>
      </c>
      <c r="H386" s="60">
        <f t="shared" si="13"/>
        <v>8.4200009894576915E-3</v>
      </c>
      <c r="I386" s="53"/>
      <c r="J386" s="53"/>
      <c r="K386" s="53"/>
      <c r="L386" s="53"/>
      <c r="M386" s="54"/>
    </row>
    <row r="387" spans="2:13">
      <c r="B387" s="58">
        <f t="shared" si="12"/>
        <v>131</v>
      </c>
      <c r="C387" s="59">
        <v>19364</v>
      </c>
      <c r="D387" s="59" t="s">
        <v>708</v>
      </c>
      <c r="E387" s="59" t="s">
        <v>731</v>
      </c>
      <c r="F387" s="60">
        <f>VLOOKUP(C387,Datos!$CC$3:$CG$1124,2,FALSE)</f>
        <v>2.794703780410867E-4</v>
      </c>
      <c r="G387" s="60">
        <f>VLOOKUP(C387,Datos!$CC$3:$CG$1124,5,FALSE)</f>
        <v>1.1785417086579515E-3</v>
      </c>
      <c r="H387" s="60">
        <f t="shared" si="13"/>
        <v>3.0947735868088702E-2</v>
      </c>
      <c r="I387" s="53"/>
      <c r="J387" s="53"/>
      <c r="K387" s="53"/>
      <c r="L387" s="53"/>
      <c r="M387" s="54"/>
    </row>
    <row r="388" spans="2:13">
      <c r="B388" s="58">
        <f t="shared" si="12"/>
        <v>375</v>
      </c>
      <c r="C388" s="59">
        <v>19392</v>
      </c>
      <c r="D388" s="59" t="s">
        <v>708</v>
      </c>
      <c r="E388" s="59" t="s">
        <v>730</v>
      </c>
      <c r="F388" s="60">
        <f>VLOOKUP(C388,Datos!$CC$3:$CG$1124,2,FALSE)</f>
        <v>1.8441242632643133E-4</v>
      </c>
      <c r="G388" s="60">
        <f>VLOOKUP(C388,Datos!$CC$3:$CG$1124,5,FALSE)</f>
        <v>2.1644644661149629E-4</v>
      </c>
      <c r="H388" s="60">
        <f t="shared" si="13"/>
        <v>5.6837423827340045E-3</v>
      </c>
      <c r="I388" s="53"/>
      <c r="J388" s="53"/>
      <c r="K388" s="53"/>
      <c r="L388" s="53"/>
      <c r="M388" s="54"/>
    </row>
    <row r="389" spans="2:13">
      <c r="B389" s="58">
        <f t="shared" si="12"/>
        <v>201</v>
      </c>
      <c r="C389" s="59">
        <v>19397</v>
      </c>
      <c r="D389" s="59" t="s">
        <v>708</v>
      </c>
      <c r="E389" s="59" t="s">
        <v>607</v>
      </c>
      <c r="F389" s="60">
        <f>VLOOKUP(C389,Datos!$CC$3:$CG$1124,2,FALSE)</f>
        <v>3.2392825084301776E-4</v>
      </c>
      <c r="G389" s="60">
        <f>VLOOKUP(C389,Datos!$CC$3:$CG$1124,5,FALSE)</f>
        <v>6.2546764038896006E-4</v>
      </c>
      <c r="H389" s="60">
        <f t="shared" si="13"/>
        <v>1.642437190520523E-2</v>
      </c>
      <c r="I389" s="53"/>
      <c r="J389" s="53"/>
      <c r="K389" s="53"/>
      <c r="L389" s="53"/>
      <c r="M389" s="54"/>
    </row>
    <row r="390" spans="2:13">
      <c r="B390" s="58">
        <f t="shared" si="12"/>
        <v>67</v>
      </c>
      <c r="C390" s="59">
        <v>19418</v>
      </c>
      <c r="D390" s="59" t="s">
        <v>708</v>
      </c>
      <c r="E390" s="59" t="s">
        <v>729</v>
      </c>
      <c r="F390" s="60">
        <f>VLOOKUP(C390,Datos!$CC$3:$CG$1124,2,FALSE)</f>
        <v>9.6768994845519132E-4</v>
      </c>
      <c r="G390" s="60">
        <f>VLOOKUP(C390,Datos!$CC$3:$CG$1124,5,FALSE)</f>
        <v>2.3316625283464486E-3</v>
      </c>
      <c r="H390" s="60">
        <f t="shared" si="13"/>
        <v>6.1227935787657985E-2</v>
      </c>
      <c r="I390" s="53"/>
      <c r="J390" s="53"/>
      <c r="K390" s="53"/>
      <c r="L390" s="53"/>
      <c r="M390" s="54"/>
    </row>
    <row r="391" spans="2:13">
      <c r="B391" s="58">
        <f t="shared" si="12"/>
        <v>98</v>
      </c>
      <c r="C391" s="59">
        <v>19450</v>
      </c>
      <c r="D391" s="59" t="s">
        <v>708</v>
      </c>
      <c r="E391" s="59" t="s">
        <v>728</v>
      </c>
      <c r="F391" s="60">
        <f>VLOOKUP(C391,Datos!$CC$3:$CG$1124,2,FALSE)</f>
        <v>1.0073218021700706E-3</v>
      </c>
      <c r="G391" s="60">
        <f>VLOOKUP(C391,Datos!$CC$3:$CG$1124,5,FALSE)</f>
        <v>1.6434384477076183E-3</v>
      </c>
      <c r="H391" s="60">
        <f t="shared" si="13"/>
        <v>4.3155620731517443E-2</v>
      </c>
      <c r="I391" s="53"/>
      <c r="J391" s="53"/>
      <c r="K391" s="53"/>
      <c r="L391" s="53"/>
      <c r="M391" s="54"/>
    </row>
    <row r="392" spans="2:13">
      <c r="B392" s="58">
        <f t="shared" si="12"/>
        <v>177</v>
      </c>
      <c r="C392" s="59">
        <v>19455</v>
      </c>
      <c r="D392" s="59" t="s">
        <v>708</v>
      </c>
      <c r="E392" s="59" t="s">
        <v>727</v>
      </c>
      <c r="F392" s="60">
        <f>VLOOKUP(C392,Datos!$CC$3:$CG$1124,2,FALSE)</f>
        <v>8.3431633004939795E-4</v>
      </c>
      <c r="G392" s="60">
        <f>VLOOKUP(C392,Datos!$CC$3:$CG$1124,5,FALSE)</f>
        <v>7.1565636396450204E-4</v>
      </c>
      <c r="H392" s="60">
        <f t="shared" si="13"/>
        <v>1.8792668907331958E-2</v>
      </c>
      <c r="I392" s="53"/>
      <c r="J392" s="53"/>
      <c r="K392" s="53"/>
      <c r="L392" s="53"/>
      <c r="M392" s="54"/>
    </row>
    <row r="393" spans="2:13">
      <c r="B393" s="58">
        <f t="shared" si="12"/>
        <v>121</v>
      </c>
      <c r="C393" s="59">
        <v>19473</v>
      </c>
      <c r="D393" s="59" t="s">
        <v>708</v>
      </c>
      <c r="E393" s="59" t="s">
        <v>726</v>
      </c>
      <c r="F393" s="60">
        <f>VLOOKUP(C393,Datos!$CC$3:$CG$1124,2,FALSE)</f>
        <v>8.7921293185924286E-4</v>
      </c>
      <c r="G393" s="60">
        <f>VLOOKUP(C393,Datos!$CC$3:$CG$1124,5,FALSE)</f>
        <v>1.2341564322008178E-3</v>
      </c>
      <c r="H393" s="60">
        <f t="shared" si="13"/>
        <v>3.2408142200709159E-2</v>
      </c>
      <c r="I393" s="53"/>
      <c r="J393" s="53"/>
      <c r="K393" s="53"/>
      <c r="L393" s="53"/>
      <c r="M393" s="54"/>
    </row>
    <row r="394" spans="2:13">
      <c r="B394" s="58">
        <f t="shared" si="12"/>
        <v>507</v>
      </c>
      <c r="C394" s="59">
        <v>19513</v>
      </c>
      <c r="D394" s="59" t="s">
        <v>708</v>
      </c>
      <c r="E394" s="59" t="s">
        <v>725</v>
      </c>
      <c r="F394" s="60">
        <f>VLOOKUP(C394,Datos!$CC$3:$CG$1124,2,FALSE)</f>
        <v>5.220875194174147E-5</v>
      </c>
      <c r="G394" s="60">
        <f>VLOOKUP(C394,Datos!$CC$3:$CG$1124,5,FALSE)</f>
        <v>7.4185310575856789E-5</v>
      </c>
      <c r="H394" s="60">
        <f t="shared" si="13"/>
        <v>1.9480578244516534E-3</v>
      </c>
      <c r="I394" s="53"/>
      <c r="J394" s="53"/>
      <c r="K394" s="53"/>
      <c r="L394" s="53"/>
      <c r="M394" s="54"/>
    </row>
    <row r="395" spans="2:13">
      <c r="B395" s="58">
        <f t="shared" ref="B395:B458" si="14">_xlfn.RANK.EQ(G395,$G394:$G1515)</f>
        <v>220</v>
      </c>
      <c r="C395" s="59">
        <v>19517</v>
      </c>
      <c r="D395" s="59" t="s">
        <v>708</v>
      </c>
      <c r="E395" s="59" t="s">
        <v>724</v>
      </c>
      <c r="F395" s="60">
        <f>VLOOKUP(C395,Datos!$CC$3:$CG$1124,2,FALSE)</f>
        <v>4.1869371655239726E-4</v>
      </c>
      <c r="G395" s="60">
        <f>VLOOKUP(C395,Datos!$CC$3:$CG$1124,5,FALSE)</f>
        <v>5.3043841329094448E-4</v>
      </c>
      <c r="H395" s="60">
        <f t="shared" si="13"/>
        <v>1.392896644066129E-2</v>
      </c>
      <c r="I395" s="53"/>
      <c r="J395" s="53"/>
      <c r="K395" s="53"/>
      <c r="L395" s="53"/>
      <c r="M395" s="54"/>
    </row>
    <row r="396" spans="2:13">
      <c r="B396" s="58">
        <f t="shared" si="14"/>
        <v>47</v>
      </c>
      <c r="C396" s="59">
        <v>19532</v>
      </c>
      <c r="D396" s="59" t="s">
        <v>708</v>
      </c>
      <c r="E396" s="59" t="s">
        <v>723</v>
      </c>
      <c r="F396" s="60">
        <f>VLOOKUP(C396,Datos!$CC$3:$CG$1124,2,FALSE)</f>
        <v>1.0168275973415361E-3</v>
      </c>
      <c r="G396" s="60">
        <f>VLOOKUP(C396,Datos!$CC$3:$CG$1124,5,FALSE)</f>
        <v>3.074257716520755E-3</v>
      </c>
      <c r="H396" s="60">
        <f t="shared" ref="H396:H459" si="15">G396/VLOOKUP(D396,$J$11:$L$43,2,FALSE)</f>
        <v>8.0728000631949404E-2</v>
      </c>
      <c r="I396" s="53"/>
      <c r="J396" s="53"/>
      <c r="K396" s="53"/>
      <c r="L396" s="53"/>
      <c r="M396" s="54"/>
    </row>
    <row r="397" spans="2:13">
      <c r="B397" s="58">
        <f t="shared" si="14"/>
        <v>157</v>
      </c>
      <c r="C397" s="59">
        <v>19533</v>
      </c>
      <c r="D397" s="59" t="s">
        <v>708</v>
      </c>
      <c r="E397" s="59" t="s">
        <v>722</v>
      </c>
      <c r="F397" s="60">
        <f>VLOOKUP(C397,Datos!$CC$3:$CG$1124,2,FALSE)</f>
        <v>4.4750358807206975E-4</v>
      </c>
      <c r="G397" s="60">
        <f>VLOOKUP(C397,Datos!$CC$3:$CG$1124,5,FALSE)</f>
        <v>8.4988190526840595E-4</v>
      </c>
      <c r="H397" s="60">
        <f t="shared" si="15"/>
        <v>2.2317343993930913E-2</v>
      </c>
      <c r="I397" s="53"/>
      <c r="J397" s="53"/>
      <c r="K397" s="53"/>
      <c r="L397" s="53"/>
      <c r="M397" s="54"/>
    </row>
    <row r="398" spans="2:13">
      <c r="B398" s="58">
        <f t="shared" si="14"/>
        <v>256</v>
      </c>
      <c r="C398" s="59">
        <v>19548</v>
      </c>
      <c r="D398" s="59" t="s">
        <v>708</v>
      </c>
      <c r="E398" s="59" t="s">
        <v>721</v>
      </c>
      <c r="F398" s="60">
        <f>VLOOKUP(C398,Datos!$CC$3:$CG$1124,2,FALSE)</f>
        <v>5.0453835910086288E-4</v>
      </c>
      <c r="G398" s="60">
        <f>VLOOKUP(C398,Datos!$CC$3:$CG$1124,5,FALSE)</f>
        <v>4.167604386955782E-4</v>
      </c>
      <c r="H398" s="60">
        <f t="shared" si="15"/>
        <v>1.0943857041518467E-2</v>
      </c>
      <c r="I398" s="53"/>
      <c r="J398" s="53"/>
      <c r="K398" s="53"/>
      <c r="L398" s="53"/>
      <c r="M398" s="54"/>
    </row>
    <row r="399" spans="2:13">
      <c r="B399" s="58">
        <f t="shared" si="14"/>
        <v>228</v>
      </c>
      <c r="C399" s="59">
        <v>19573</v>
      </c>
      <c r="D399" s="59" t="s">
        <v>708</v>
      </c>
      <c r="E399" s="59" t="s">
        <v>720</v>
      </c>
      <c r="F399" s="60">
        <f>VLOOKUP(C399,Datos!$CC$3:$CG$1124,2,FALSE)</f>
        <v>3.8052429286389717E-4</v>
      </c>
      <c r="G399" s="60">
        <f>VLOOKUP(C399,Datos!$CC$3:$CG$1124,5,FALSE)</f>
        <v>4.9586361985305845E-4</v>
      </c>
      <c r="H399" s="60">
        <f t="shared" si="15"/>
        <v>1.3021054936852159E-2</v>
      </c>
      <c r="I399" s="53"/>
      <c r="J399" s="53"/>
      <c r="K399" s="53"/>
      <c r="L399" s="53"/>
      <c r="M399" s="54"/>
    </row>
    <row r="400" spans="2:13">
      <c r="B400" s="58">
        <f t="shared" si="14"/>
        <v>489</v>
      </c>
      <c r="C400" s="59">
        <v>19585</v>
      </c>
      <c r="D400" s="59" t="s">
        <v>708</v>
      </c>
      <c r="E400" s="59" t="s">
        <v>719</v>
      </c>
      <c r="F400" s="60">
        <f>VLOOKUP(C400,Datos!$CC$3:$CG$1124,2,FALSE)</f>
        <v>1.2050423417365537E-4</v>
      </c>
      <c r="G400" s="60">
        <f>VLOOKUP(C400,Datos!$CC$3:$CG$1124,5,FALSE)</f>
        <v>8.389822162814516E-5</v>
      </c>
      <c r="H400" s="60">
        <f t="shared" si="15"/>
        <v>2.2031125276905875E-3</v>
      </c>
      <c r="I400" s="53"/>
      <c r="J400" s="53"/>
      <c r="K400" s="53"/>
      <c r="L400" s="53"/>
      <c r="M400" s="54"/>
    </row>
    <row r="401" spans="2:13">
      <c r="B401" s="58">
        <f t="shared" si="14"/>
        <v>370</v>
      </c>
      <c r="C401" s="59">
        <v>19622</v>
      </c>
      <c r="D401" s="59" t="s">
        <v>708</v>
      </c>
      <c r="E401" s="59" t="s">
        <v>718</v>
      </c>
      <c r="F401" s="60">
        <f>VLOOKUP(C401,Datos!$CC$3:$CG$1124,2,FALSE)</f>
        <v>3.3811382209889712E-4</v>
      </c>
      <c r="G401" s="60">
        <f>VLOOKUP(C401,Datos!$CC$3:$CG$1124,5,FALSE)</f>
        <v>1.9818883816024484E-4</v>
      </c>
      <c r="H401" s="60">
        <f t="shared" si="15"/>
        <v>5.2043095041337754E-3</v>
      </c>
      <c r="I401" s="53"/>
      <c r="J401" s="53"/>
      <c r="K401" s="53"/>
      <c r="L401" s="53"/>
      <c r="M401" s="54"/>
    </row>
    <row r="402" spans="2:13">
      <c r="B402" s="58">
        <f t="shared" si="14"/>
        <v>399</v>
      </c>
      <c r="C402" s="59">
        <v>19693</v>
      </c>
      <c r="D402" s="59" t="s">
        <v>708</v>
      </c>
      <c r="E402" s="59" t="s">
        <v>717</v>
      </c>
      <c r="F402" s="60">
        <f>VLOOKUP(C402,Datos!$CC$3:$CG$1124,2,FALSE)</f>
        <v>1.757840891707934E-4</v>
      </c>
      <c r="G402" s="60">
        <f>VLOOKUP(C402,Datos!$CC$3:$CG$1124,5,FALSE)</f>
        <v>1.6611409852119798E-4</v>
      </c>
      <c r="H402" s="60">
        <f t="shared" si="15"/>
        <v>4.3620477809425849E-3</v>
      </c>
      <c r="I402" s="53"/>
      <c r="J402" s="53"/>
      <c r="K402" s="53"/>
      <c r="L402" s="53"/>
      <c r="M402" s="54"/>
    </row>
    <row r="403" spans="2:13">
      <c r="B403" s="58">
        <f t="shared" si="14"/>
        <v>44</v>
      </c>
      <c r="C403" s="59">
        <v>19698</v>
      </c>
      <c r="D403" s="59" t="s">
        <v>708</v>
      </c>
      <c r="E403" s="59" t="s">
        <v>716</v>
      </c>
      <c r="F403" s="60">
        <f>VLOOKUP(C403,Datos!$CC$3:$CG$1124,2,FALSE)</f>
        <v>2.0403823728044174E-3</v>
      </c>
      <c r="G403" s="60">
        <f>VLOOKUP(C403,Datos!$CC$3:$CG$1124,5,FALSE)</f>
        <v>3.2008312705370176E-3</v>
      </c>
      <c r="H403" s="60">
        <f t="shared" si="15"/>
        <v>8.4051739527911923E-2</v>
      </c>
      <c r="I403" s="53"/>
      <c r="J403" s="53"/>
      <c r="K403" s="53"/>
      <c r="L403" s="53"/>
      <c r="M403" s="54"/>
    </row>
    <row r="404" spans="2:13">
      <c r="B404" s="58">
        <f t="shared" si="14"/>
        <v>315</v>
      </c>
      <c r="C404" s="59">
        <v>19701</v>
      </c>
      <c r="D404" s="59" t="s">
        <v>708</v>
      </c>
      <c r="E404" s="59" t="s">
        <v>715</v>
      </c>
      <c r="F404" s="60">
        <f>VLOOKUP(C404,Datos!$CC$3:$CG$1124,2,FALSE)</f>
        <v>1.7666154718662099E-4</v>
      </c>
      <c r="G404" s="60">
        <f>VLOOKUP(C404,Datos!$CC$3:$CG$1124,5,FALSE)</f>
        <v>2.9200310654376506E-4</v>
      </c>
      <c r="H404" s="60">
        <f t="shared" si="15"/>
        <v>7.6678109460108796E-3</v>
      </c>
      <c r="I404" s="53"/>
      <c r="J404" s="53"/>
      <c r="K404" s="53"/>
      <c r="L404" s="53"/>
      <c r="M404" s="54"/>
    </row>
    <row r="405" spans="2:13">
      <c r="B405" s="58">
        <f t="shared" si="14"/>
        <v>369</v>
      </c>
      <c r="C405" s="59">
        <v>19743</v>
      </c>
      <c r="D405" s="59" t="s">
        <v>708</v>
      </c>
      <c r="E405" s="59" t="s">
        <v>714</v>
      </c>
      <c r="F405" s="60">
        <f>VLOOKUP(C405,Datos!$CC$3:$CG$1124,2,FALSE)</f>
        <v>1.1918804714991399E-4</v>
      </c>
      <c r="G405" s="60">
        <f>VLOOKUP(C405,Datos!$CC$3:$CG$1124,5,FALSE)</f>
        <v>1.9562654100640091E-4</v>
      </c>
      <c r="H405" s="60">
        <f t="shared" si="15"/>
        <v>5.1370252536484737E-3</v>
      </c>
      <c r="I405" s="53"/>
      <c r="J405" s="53"/>
      <c r="K405" s="53"/>
      <c r="L405" s="53"/>
      <c r="M405" s="54"/>
    </row>
    <row r="406" spans="2:13">
      <c r="B406" s="58">
        <f t="shared" si="14"/>
        <v>463</v>
      </c>
      <c r="C406" s="59">
        <v>19760</v>
      </c>
      <c r="D406" s="59" t="s">
        <v>708</v>
      </c>
      <c r="E406" s="59" t="s">
        <v>713</v>
      </c>
      <c r="F406" s="60">
        <f>VLOOKUP(C406,Datos!$CC$3:$CG$1124,2,FALSE)</f>
        <v>7.4583931345344949E-5</v>
      </c>
      <c r="G406" s="60">
        <f>VLOOKUP(C406,Datos!$CC$3:$CG$1124,5,FALSE)</f>
        <v>9.5844415685845729E-5</v>
      </c>
      <c r="H406" s="60">
        <f t="shared" si="15"/>
        <v>2.516811784671189E-3</v>
      </c>
      <c r="I406" s="53"/>
      <c r="J406" s="53"/>
      <c r="K406" s="53"/>
      <c r="L406" s="53"/>
      <c r="M406" s="54"/>
    </row>
    <row r="407" spans="2:13">
      <c r="B407" s="58">
        <f t="shared" si="14"/>
        <v>4</v>
      </c>
      <c r="C407" s="59">
        <v>19780</v>
      </c>
      <c r="D407" s="59" t="s">
        <v>708</v>
      </c>
      <c r="E407" s="59" t="s">
        <v>131</v>
      </c>
      <c r="F407" s="60">
        <f>VLOOKUP(C407,Datos!$CC$3:$CG$1124,2,FALSE)</f>
        <v>1.6841344183784167E-3</v>
      </c>
      <c r="G407" s="60">
        <f>VLOOKUP(C407,Datos!$CC$3:$CG$1124,5,FALSE)</f>
        <v>1.1043397047374845E-2</v>
      </c>
      <c r="H407" s="60">
        <f t="shared" si="15"/>
        <v>0.289992396873057</v>
      </c>
      <c r="I407" s="53"/>
      <c r="J407" s="53"/>
      <c r="K407" s="53"/>
      <c r="L407" s="53"/>
      <c r="M407" s="54"/>
    </row>
    <row r="408" spans="2:13">
      <c r="B408" s="58">
        <f t="shared" si="14"/>
        <v>359</v>
      </c>
      <c r="C408" s="59">
        <v>19785</v>
      </c>
      <c r="D408" s="59" t="s">
        <v>708</v>
      </c>
      <c r="E408" s="59" t="s">
        <v>175</v>
      </c>
      <c r="F408" s="60">
        <f>VLOOKUP(C408,Datos!$CC$3:$CG$1124,2,FALSE)</f>
        <v>3.6282888954470752E-4</v>
      </c>
      <c r="G408" s="60">
        <f>VLOOKUP(C408,Datos!$CC$3:$CG$1124,5,FALSE)</f>
        <v>2.1897570953996118E-4</v>
      </c>
      <c r="H408" s="60">
        <f t="shared" si="15"/>
        <v>5.7501591760269755E-3</v>
      </c>
      <c r="I408" s="53"/>
      <c r="J408" s="53"/>
      <c r="K408" s="53"/>
      <c r="L408" s="53"/>
      <c r="M408" s="54"/>
    </row>
    <row r="409" spans="2:13">
      <c r="B409" s="58">
        <f t="shared" si="14"/>
        <v>162</v>
      </c>
      <c r="C409" s="59">
        <v>19807</v>
      </c>
      <c r="D409" s="59" t="s">
        <v>708</v>
      </c>
      <c r="E409" s="59" t="s">
        <v>712</v>
      </c>
      <c r="F409" s="60">
        <f>VLOOKUP(C409,Datos!$CC$3:$CG$1124,2,FALSE)</f>
        <v>7.5900118369086333E-4</v>
      </c>
      <c r="G409" s="60">
        <f>VLOOKUP(C409,Datos!$CC$3:$CG$1124,5,FALSE)</f>
        <v>8.0327443343456264E-4</v>
      </c>
      <c r="H409" s="60">
        <f t="shared" si="15"/>
        <v>2.1093462210879151E-2</v>
      </c>
      <c r="I409" s="53"/>
      <c r="J409" s="53"/>
      <c r="K409" s="53"/>
      <c r="L409" s="53"/>
      <c r="M409" s="54"/>
    </row>
    <row r="410" spans="2:13">
      <c r="B410" s="58">
        <f t="shared" si="14"/>
        <v>27</v>
      </c>
      <c r="C410" s="59">
        <v>19809</v>
      </c>
      <c r="D410" s="59" t="s">
        <v>708</v>
      </c>
      <c r="E410" s="59" t="s">
        <v>711</v>
      </c>
      <c r="F410" s="60">
        <f>VLOOKUP(C410,Datos!$CC$3:$CG$1124,2,FALSE)</f>
        <v>1.5731359793762268E-3</v>
      </c>
      <c r="G410" s="60">
        <f>VLOOKUP(C410,Datos!$CC$3:$CG$1124,5,FALSE)</f>
        <v>4.8842644274939969E-3</v>
      </c>
      <c r="H410" s="60">
        <f t="shared" si="15"/>
        <v>0.12825759521410032</v>
      </c>
      <c r="I410" s="53"/>
      <c r="J410" s="53"/>
      <c r="K410" s="53"/>
      <c r="L410" s="53"/>
      <c r="M410" s="54"/>
    </row>
    <row r="411" spans="2:13">
      <c r="B411" s="58">
        <f t="shared" si="14"/>
        <v>24</v>
      </c>
      <c r="C411" s="59">
        <v>19821</v>
      </c>
      <c r="D411" s="59" t="s">
        <v>708</v>
      </c>
      <c r="E411" s="59" t="s">
        <v>710</v>
      </c>
      <c r="F411" s="60">
        <f>VLOOKUP(C411,Datos!$CC$3:$CG$1124,2,FALSE)</f>
        <v>9.5818415328372572E-4</v>
      </c>
      <c r="G411" s="60">
        <f>VLOOKUP(C411,Datos!$CC$3:$CG$1124,5,FALSE)</f>
        <v>5.3525496594493301E-3</v>
      </c>
      <c r="H411" s="60">
        <f t="shared" si="15"/>
        <v>0.14055445968908212</v>
      </c>
      <c r="I411" s="53"/>
      <c r="J411" s="53"/>
      <c r="K411" s="53"/>
      <c r="L411" s="53"/>
      <c r="M411" s="54"/>
    </row>
    <row r="412" spans="2:13">
      <c r="B412" s="58">
        <f t="shared" si="14"/>
        <v>553</v>
      </c>
      <c r="C412" s="59">
        <v>19824</v>
      </c>
      <c r="D412" s="59" t="s">
        <v>708</v>
      </c>
      <c r="E412" s="59" t="s">
        <v>709</v>
      </c>
      <c r="F412" s="60">
        <f>VLOOKUP(C412,Datos!$CC$3:$CG$1124,2,FALSE)</f>
        <v>6.4639407165965632E-5</v>
      </c>
      <c r="G412" s="60">
        <f>VLOOKUP(C412,Datos!$CC$3:$CG$1124,5,FALSE)</f>
        <v>3.949994693931284E-5</v>
      </c>
      <c r="H412" s="60">
        <f t="shared" si="15"/>
        <v>1.037242819410611E-3</v>
      </c>
      <c r="I412" s="53"/>
      <c r="J412" s="53"/>
      <c r="K412" s="53"/>
      <c r="L412" s="53"/>
      <c r="M412" s="54"/>
    </row>
    <row r="413" spans="2:13">
      <c r="B413" s="58">
        <f t="shared" si="14"/>
        <v>299</v>
      </c>
      <c r="C413" s="59">
        <v>19845</v>
      </c>
      <c r="D413" s="59" t="s">
        <v>708</v>
      </c>
      <c r="E413" s="59" t="s">
        <v>707</v>
      </c>
      <c r="F413" s="60">
        <f>VLOOKUP(C413,Datos!$CC$3:$CG$1124,2,FALSE)</f>
        <v>2.6352989075355217E-4</v>
      </c>
      <c r="G413" s="60">
        <f>VLOOKUP(C413,Datos!$CC$3:$CG$1124,5,FALSE)</f>
        <v>3.3081700867322714E-4</v>
      </c>
      <c r="H413" s="60">
        <f t="shared" si="15"/>
        <v>8.6870386765935254E-3</v>
      </c>
      <c r="I413" s="53"/>
      <c r="J413" s="53"/>
      <c r="K413" s="53"/>
      <c r="L413" s="53"/>
      <c r="M413" s="54"/>
    </row>
    <row r="414" spans="2:13">
      <c r="B414" s="58">
        <f t="shared" si="14"/>
        <v>7</v>
      </c>
      <c r="C414" s="59">
        <v>20001</v>
      </c>
      <c r="D414" s="59" t="s">
        <v>685</v>
      </c>
      <c r="E414" s="59" t="s">
        <v>706</v>
      </c>
      <c r="F414" s="60">
        <f>VLOOKUP(C414,Datos!$CC$3:$CG$1124,2,FALSE)</f>
        <v>1.8357445392131602E-2</v>
      </c>
      <c r="G414" s="60">
        <f>VLOOKUP(C414,Datos!$CC$3:$CG$1124,5,FALSE)</f>
        <v>9.9439198012140871E-3</v>
      </c>
      <c r="H414" s="60">
        <f t="shared" si="15"/>
        <v>0.2100738618309515</v>
      </c>
      <c r="I414" s="53"/>
      <c r="J414" s="53"/>
      <c r="K414" s="53"/>
      <c r="L414" s="53"/>
      <c r="M414" s="54"/>
    </row>
    <row r="415" spans="2:13">
      <c r="B415" s="58">
        <f t="shared" si="14"/>
        <v>49</v>
      </c>
      <c r="C415" s="59">
        <v>20011</v>
      </c>
      <c r="D415" s="59" t="s">
        <v>685</v>
      </c>
      <c r="E415" s="59" t="s">
        <v>705</v>
      </c>
      <c r="F415" s="60">
        <f>VLOOKUP(C415,Datos!$CC$3:$CG$1124,2,FALSE)</f>
        <v>3.6300438114787305E-3</v>
      </c>
      <c r="G415" s="60">
        <f>VLOOKUP(C415,Datos!$CC$3:$CG$1124,5,FALSE)</f>
        <v>2.6111093560558878E-3</v>
      </c>
      <c r="H415" s="60">
        <f t="shared" si="15"/>
        <v>5.5161931819142175E-2</v>
      </c>
      <c r="I415" s="53"/>
      <c r="J415" s="53"/>
      <c r="K415" s="53"/>
      <c r="L415" s="53"/>
      <c r="M415" s="54"/>
    </row>
    <row r="416" spans="2:13">
      <c r="B416" s="58">
        <f t="shared" si="14"/>
        <v>9</v>
      </c>
      <c r="C416" s="59">
        <v>20013</v>
      </c>
      <c r="D416" s="59" t="s">
        <v>685</v>
      </c>
      <c r="E416" s="59" t="s">
        <v>704</v>
      </c>
      <c r="F416" s="60">
        <f>VLOOKUP(C416,Datos!$CC$3:$CG$1124,2,FALSE)</f>
        <v>3.9688888485908168E-3</v>
      </c>
      <c r="G416" s="60">
        <f>VLOOKUP(C416,Datos!$CC$3:$CG$1124,5,FALSE)</f>
        <v>9.2198198646464419E-3</v>
      </c>
      <c r="H416" s="60">
        <f t="shared" si="15"/>
        <v>0.19477662763486112</v>
      </c>
      <c r="I416" s="53"/>
      <c r="J416" s="53"/>
      <c r="K416" s="53"/>
      <c r="L416" s="53"/>
      <c r="M416" s="54"/>
    </row>
    <row r="417" spans="2:13">
      <c r="B417" s="58">
        <f t="shared" si="14"/>
        <v>200</v>
      </c>
      <c r="C417" s="59">
        <v>20032</v>
      </c>
      <c r="D417" s="59" t="s">
        <v>685</v>
      </c>
      <c r="E417" s="59" t="s">
        <v>703</v>
      </c>
      <c r="F417" s="60">
        <f>VLOOKUP(C417,Datos!$CC$3:$CG$1124,2,FALSE)</f>
        <v>4.9795742398215607E-4</v>
      </c>
      <c r="G417" s="60">
        <f>VLOOKUP(C417,Datos!$CC$3:$CG$1124,5,FALSE)</f>
        <v>5.6876288140460273E-4</v>
      </c>
      <c r="H417" s="60">
        <f t="shared" si="15"/>
        <v>1.2015605249368198E-2</v>
      </c>
      <c r="I417" s="53"/>
      <c r="J417" s="53"/>
      <c r="K417" s="53"/>
      <c r="L417" s="53"/>
      <c r="M417" s="54"/>
    </row>
    <row r="418" spans="2:13">
      <c r="B418" s="58">
        <f t="shared" si="14"/>
        <v>81</v>
      </c>
      <c r="C418" s="59">
        <v>20045</v>
      </c>
      <c r="D418" s="59" t="s">
        <v>685</v>
      </c>
      <c r="E418" s="59" t="s">
        <v>702</v>
      </c>
      <c r="F418" s="60">
        <f>VLOOKUP(C418,Datos!$CC$3:$CG$1124,2,FALSE)</f>
        <v>1.255934906654554E-3</v>
      </c>
      <c r="G418" s="60">
        <f>VLOOKUP(C418,Datos!$CC$3:$CG$1124,5,FALSE)</f>
        <v>1.8009492518857135E-3</v>
      </c>
      <c r="H418" s="60">
        <f t="shared" si="15"/>
        <v>3.8046602533842129E-2</v>
      </c>
      <c r="I418" s="53"/>
      <c r="J418" s="53"/>
      <c r="K418" s="53"/>
      <c r="L418" s="53"/>
      <c r="M418" s="54"/>
    </row>
    <row r="419" spans="2:13">
      <c r="B419" s="58">
        <f t="shared" si="14"/>
        <v>60</v>
      </c>
      <c r="C419" s="59">
        <v>20060</v>
      </c>
      <c r="D419" s="59" t="s">
        <v>685</v>
      </c>
      <c r="E419" s="59" t="s">
        <v>701</v>
      </c>
      <c r="F419" s="60">
        <f>VLOOKUP(C419,Datos!$CC$3:$CG$1124,2,FALSE)</f>
        <v>1.8568474044938135E-3</v>
      </c>
      <c r="G419" s="60">
        <f>VLOOKUP(C419,Datos!$CC$3:$CG$1124,5,FALSE)</f>
        <v>2.3170989366035513E-3</v>
      </c>
      <c r="H419" s="60">
        <f t="shared" si="15"/>
        <v>4.8950708733317486E-2</v>
      </c>
      <c r="I419" s="53"/>
      <c r="J419" s="53"/>
      <c r="K419" s="53"/>
      <c r="L419" s="53"/>
      <c r="M419" s="54"/>
    </row>
    <row r="420" spans="2:13">
      <c r="B420" s="58">
        <f t="shared" si="14"/>
        <v>142</v>
      </c>
      <c r="C420" s="59">
        <v>20175</v>
      </c>
      <c r="D420" s="59" t="s">
        <v>685</v>
      </c>
      <c r="E420" s="59" t="s">
        <v>700</v>
      </c>
      <c r="F420" s="60">
        <f>VLOOKUP(C420,Datos!$CC$3:$CG$1124,2,FALSE)</f>
        <v>6.4800274468867353E-4</v>
      </c>
      <c r="G420" s="60">
        <f>VLOOKUP(C420,Datos!$CC$3:$CG$1124,5,FALSE)</f>
        <v>8.8968650200465182E-4</v>
      </c>
      <c r="H420" s="60">
        <f t="shared" si="15"/>
        <v>1.8795392866319028E-2</v>
      </c>
      <c r="I420" s="53"/>
      <c r="J420" s="53"/>
      <c r="K420" s="53"/>
      <c r="L420" s="53"/>
      <c r="M420" s="54"/>
    </row>
    <row r="421" spans="2:13">
      <c r="B421" s="58">
        <f t="shared" si="14"/>
        <v>53</v>
      </c>
      <c r="C421" s="59">
        <v>20178</v>
      </c>
      <c r="D421" s="59" t="s">
        <v>685</v>
      </c>
      <c r="E421" s="59" t="s">
        <v>699</v>
      </c>
      <c r="F421" s="60">
        <f>VLOOKUP(C421,Datos!$CC$3:$CG$1124,2,FALSE)</f>
        <v>1.2347296712720537E-3</v>
      </c>
      <c r="G421" s="60">
        <f>VLOOKUP(C421,Datos!$CC$3:$CG$1124,5,FALSE)</f>
        <v>2.4176044286289503E-3</v>
      </c>
      <c r="H421" s="60">
        <f t="shared" si="15"/>
        <v>5.1073973730126655E-2</v>
      </c>
      <c r="I421" s="53"/>
      <c r="J421" s="53"/>
      <c r="K421" s="53"/>
      <c r="L421" s="53"/>
      <c r="M421" s="54"/>
    </row>
    <row r="422" spans="2:13">
      <c r="B422" s="58">
        <f t="shared" si="14"/>
        <v>81</v>
      </c>
      <c r="C422" s="59">
        <v>20228</v>
      </c>
      <c r="D422" s="59" t="s">
        <v>685</v>
      </c>
      <c r="E422" s="59" t="s">
        <v>698</v>
      </c>
      <c r="F422" s="60">
        <f>VLOOKUP(C422,Datos!$CC$3:$CG$1124,2,FALSE)</f>
        <v>2.339010584191073E-3</v>
      </c>
      <c r="G422" s="60">
        <f>VLOOKUP(C422,Datos!$CC$3:$CG$1124,5,FALSE)</f>
        <v>1.7237481144235375E-3</v>
      </c>
      <c r="H422" s="60">
        <f t="shared" si="15"/>
        <v>3.6415662078907916E-2</v>
      </c>
      <c r="I422" s="53"/>
      <c r="J422" s="53"/>
      <c r="K422" s="53"/>
      <c r="L422" s="53"/>
      <c r="M422" s="54"/>
    </row>
    <row r="423" spans="2:13">
      <c r="B423" s="58">
        <f t="shared" si="14"/>
        <v>74</v>
      </c>
      <c r="C423" s="59">
        <v>20238</v>
      </c>
      <c r="D423" s="59" t="s">
        <v>685</v>
      </c>
      <c r="E423" s="59" t="s">
        <v>697</v>
      </c>
      <c r="F423" s="60">
        <f>VLOOKUP(C423,Datos!$CC$3:$CG$1124,2,FALSE)</f>
        <v>1.3546489334351575E-3</v>
      </c>
      <c r="G423" s="60">
        <f>VLOOKUP(C423,Datos!$CC$3:$CG$1124,5,FALSE)</f>
        <v>1.9778606132777937E-3</v>
      </c>
      <c r="H423" s="60">
        <f t="shared" si="15"/>
        <v>4.1784007262796991E-2</v>
      </c>
      <c r="I423" s="53"/>
      <c r="J423" s="53"/>
      <c r="K423" s="53"/>
      <c r="L423" s="53"/>
      <c r="M423" s="54"/>
    </row>
    <row r="424" spans="2:13">
      <c r="B424" s="58">
        <f t="shared" si="14"/>
        <v>116</v>
      </c>
      <c r="C424" s="59">
        <v>20250</v>
      </c>
      <c r="D424" s="59" t="s">
        <v>685</v>
      </c>
      <c r="E424" s="59" t="s">
        <v>696</v>
      </c>
      <c r="F424" s="60">
        <f>VLOOKUP(C424,Datos!$CC$3:$CG$1124,2,FALSE)</f>
        <v>7.2331789104720815E-4</v>
      </c>
      <c r="G424" s="60">
        <f>VLOOKUP(C424,Datos!$CC$3:$CG$1124,5,FALSE)</f>
        <v>1.1565140472522516E-3</v>
      </c>
      <c r="H424" s="60">
        <f t="shared" si="15"/>
        <v>2.4432354345653613E-2</v>
      </c>
      <c r="I424" s="53"/>
      <c r="J424" s="53"/>
      <c r="K424" s="53"/>
      <c r="L424" s="53"/>
      <c r="M424" s="54"/>
    </row>
    <row r="425" spans="2:13">
      <c r="B425" s="58">
        <f t="shared" si="14"/>
        <v>333</v>
      </c>
      <c r="C425" s="59">
        <v>20295</v>
      </c>
      <c r="D425" s="59" t="s">
        <v>685</v>
      </c>
      <c r="E425" s="59" t="s">
        <v>695</v>
      </c>
      <c r="F425" s="60">
        <f>VLOOKUP(C425,Datos!$CC$3:$CG$1124,2,FALSE)</f>
        <v>2.3647493526553489E-4</v>
      </c>
      <c r="G425" s="60">
        <f>VLOOKUP(C425,Datos!$CC$3:$CG$1124,5,FALSE)</f>
        <v>2.346888208234539E-4</v>
      </c>
      <c r="H425" s="60">
        <f t="shared" si="15"/>
        <v>4.9580032728055324E-3</v>
      </c>
      <c r="I425" s="53"/>
      <c r="J425" s="53"/>
      <c r="K425" s="53"/>
      <c r="L425" s="53"/>
      <c r="M425" s="54"/>
    </row>
    <row r="426" spans="2:13">
      <c r="B426" s="58">
        <f t="shared" si="14"/>
        <v>471</v>
      </c>
      <c r="C426" s="59">
        <v>20310</v>
      </c>
      <c r="D426" s="59" t="s">
        <v>685</v>
      </c>
      <c r="E426" s="59" t="s">
        <v>694</v>
      </c>
      <c r="F426" s="60">
        <f>VLOOKUP(C426,Datos!$CC$3:$CG$1124,2,FALSE)</f>
        <v>9.9883970801707068E-5</v>
      </c>
      <c r="G426" s="60">
        <f>VLOOKUP(C426,Datos!$CC$3:$CG$1124,5,FALSE)</f>
        <v>7.9235600876796747E-5</v>
      </c>
      <c r="H426" s="60">
        <f t="shared" si="15"/>
        <v>1.673920245078036E-3</v>
      </c>
      <c r="I426" s="53"/>
      <c r="J426" s="53"/>
      <c r="K426" s="53"/>
      <c r="L426" s="53"/>
      <c r="M426" s="54"/>
    </row>
    <row r="427" spans="2:13">
      <c r="B427" s="58">
        <f t="shared" si="14"/>
        <v>204</v>
      </c>
      <c r="C427" s="59">
        <v>20383</v>
      </c>
      <c r="D427" s="59" t="s">
        <v>685</v>
      </c>
      <c r="E427" s="59" t="s">
        <v>693</v>
      </c>
      <c r="F427" s="60">
        <f>VLOOKUP(C427,Datos!$CC$3:$CG$1124,2,FALSE)</f>
        <v>5.9389283371263891E-4</v>
      </c>
      <c r="G427" s="60">
        <f>VLOOKUP(C427,Datos!$CC$3:$CG$1124,5,FALSE)</f>
        <v>5.0879950430805744E-4</v>
      </c>
      <c r="H427" s="60">
        <f t="shared" si="15"/>
        <v>1.074882731401529E-2</v>
      </c>
      <c r="I427" s="53"/>
      <c r="J427" s="53"/>
      <c r="K427" s="53"/>
      <c r="L427" s="53"/>
      <c r="M427" s="54"/>
    </row>
    <row r="428" spans="2:13">
      <c r="B428" s="58">
        <f t="shared" si="14"/>
        <v>42</v>
      </c>
      <c r="C428" s="59">
        <v>20400</v>
      </c>
      <c r="D428" s="59" t="s">
        <v>685</v>
      </c>
      <c r="E428" s="59" t="s">
        <v>692</v>
      </c>
      <c r="F428" s="60">
        <f>VLOOKUP(C428,Datos!$CC$3:$CG$1124,2,FALSE)</f>
        <v>1.5861516066110026E-3</v>
      </c>
      <c r="G428" s="60">
        <f>VLOOKUP(C428,Datos!$CC$3:$CG$1124,5,FALSE)</f>
        <v>2.9850853737849212E-3</v>
      </c>
      <c r="H428" s="60">
        <f t="shared" si="15"/>
        <v>6.3062496973228244E-2</v>
      </c>
      <c r="I428" s="53"/>
      <c r="J428" s="53"/>
      <c r="K428" s="53"/>
      <c r="L428" s="53"/>
      <c r="M428" s="54"/>
    </row>
    <row r="429" spans="2:13">
      <c r="B429" s="58">
        <f t="shared" si="14"/>
        <v>127</v>
      </c>
      <c r="C429" s="59">
        <v>20443</v>
      </c>
      <c r="D429" s="59" t="s">
        <v>685</v>
      </c>
      <c r="E429" s="59" t="s">
        <v>470</v>
      </c>
      <c r="F429" s="60">
        <f>VLOOKUP(C429,Datos!$CC$3:$CG$1124,2,FALSE)</f>
        <v>7.1322712386519087E-4</v>
      </c>
      <c r="G429" s="60">
        <f>VLOOKUP(C429,Datos!$CC$3:$CG$1124,5,FALSE)</f>
        <v>1.0256891935149072E-3</v>
      </c>
      <c r="H429" s="60">
        <f t="shared" si="15"/>
        <v>2.1668566745041844E-2</v>
      </c>
      <c r="I429" s="53"/>
      <c r="J429" s="53"/>
      <c r="K429" s="53"/>
      <c r="L429" s="53"/>
      <c r="M429" s="54"/>
    </row>
    <row r="430" spans="2:13">
      <c r="B430" s="58">
        <f t="shared" si="14"/>
        <v>57</v>
      </c>
      <c r="C430" s="59">
        <v>20517</v>
      </c>
      <c r="D430" s="59" t="s">
        <v>685</v>
      </c>
      <c r="E430" s="59" t="s">
        <v>691</v>
      </c>
      <c r="F430" s="60">
        <f>VLOOKUP(C430,Datos!$CC$3:$CG$1124,2,FALSE)</f>
        <v>1.6371904145316407E-3</v>
      </c>
      <c r="G430" s="60">
        <f>VLOOKUP(C430,Datos!$CC$3:$CG$1124,5,FALSE)</f>
        <v>2.319749120611237E-3</v>
      </c>
      <c r="H430" s="60">
        <f t="shared" si="15"/>
        <v>4.9006696150773243E-2</v>
      </c>
      <c r="I430" s="53"/>
      <c r="J430" s="53"/>
      <c r="K430" s="53"/>
      <c r="L430" s="53"/>
      <c r="M430" s="54"/>
    </row>
    <row r="431" spans="2:13">
      <c r="B431" s="58">
        <f t="shared" si="14"/>
        <v>275</v>
      </c>
      <c r="C431" s="59">
        <v>20550</v>
      </c>
      <c r="D431" s="59" t="s">
        <v>685</v>
      </c>
      <c r="E431" s="59" t="s">
        <v>690</v>
      </c>
      <c r="F431" s="60">
        <f>VLOOKUP(C431,Datos!$CC$3:$CG$1124,2,FALSE)</f>
        <v>1.2727528519579159E-3</v>
      </c>
      <c r="G431" s="60">
        <f>VLOOKUP(C431,Datos!$CC$3:$CG$1124,5,FALSE)</f>
        <v>3.422350780413635E-4</v>
      </c>
      <c r="H431" s="60">
        <f t="shared" si="15"/>
        <v>7.2300104923803217E-3</v>
      </c>
      <c r="I431" s="53"/>
      <c r="J431" s="53"/>
      <c r="K431" s="53"/>
      <c r="L431" s="53"/>
      <c r="M431" s="54"/>
    </row>
    <row r="432" spans="2:13">
      <c r="B432" s="58">
        <f t="shared" si="14"/>
        <v>40</v>
      </c>
      <c r="C432" s="59">
        <v>20570</v>
      </c>
      <c r="D432" s="59" t="s">
        <v>685</v>
      </c>
      <c r="E432" s="59" t="s">
        <v>689</v>
      </c>
      <c r="F432" s="60">
        <f>VLOOKUP(C432,Datos!$CC$3:$CG$1124,2,FALSE)</f>
        <v>8.9851700820744985E-4</v>
      </c>
      <c r="G432" s="60">
        <f>VLOOKUP(C432,Datos!$CC$3:$CG$1124,5,FALSE)</f>
        <v>3.0873825779183846E-3</v>
      </c>
      <c r="H432" s="60">
        <f t="shared" si="15"/>
        <v>6.5223613429960123E-2</v>
      </c>
      <c r="I432" s="53"/>
      <c r="J432" s="53"/>
      <c r="K432" s="53"/>
      <c r="L432" s="53"/>
      <c r="M432" s="54"/>
    </row>
    <row r="433" spans="2:13">
      <c r="B433" s="58">
        <f t="shared" si="14"/>
        <v>467</v>
      </c>
      <c r="C433" s="59">
        <v>20614</v>
      </c>
      <c r="D433" s="59" t="s">
        <v>685</v>
      </c>
      <c r="E433" s="59" t="s">
        <v>688</v>
      </c>
      <c r="F433" s="60">
        <f>VLOOKUP(C433,Datos!$CC$3:$CG$1124,2,FALSE)</f>
        <v>2.366211782681728E-4</v>
      </c>
      <c r="G433" s="60">
        <f>VLOOKUP(C433,Datos!$CC$3:$CG$1124,5,FALSE)</f>
        <v>7.5847092239855518E-5</v>
      </c>
      <c r="H433" s="60">
        <f t="shared" si="15"/>
        <v>1.6023350845538263E-3</v>
      </c>
      <c r="I433" s="53"/>
      <c r="J433" s="53"/>
      <c r="K433" s="53"/>
      <c r="L433" s="53"/>
      <c r="M433" s="54"/>
    </row>
    <row r="434" spans="2:13">
      <c r="B434" s="58">
        <f t="shared" si="14"/>
        <v>110</v>
      </c>
      <c r="C434" s="59">
        <v>20621</v>
      </c>
      <c r="D434" s="59" t="s">
        <v>685</v>
      </c>
      <c r="E434" s="59" t="s">
        <v>235</v>
      </c>
      <c r="F434" s="60">
        <f>VLOOKUP(C434,Datos!$CC$3:$CG$1124,2,FALSE)</f>
        <v>1.3515778303797609E-3</v>
      </c>
      <c r="G434" s="60">
        <f>VLOOKUP(C434,Datos!$CC$3:$CG$1124,5,FALSE)</f>
        <v>1.1959506724670342E-3</v>
      </c>
      <c r="H434" s="60">
        <f t="shared" si="15"/>
        <v>2.5265486985705451E-2</v>
      </c>
      <c r="I434" s="53"/>
      <c r="J434" s="53"/>
      <c r="K434" s="53"/>
      <c r="L434" s="53"/>
      <c r="M434" s="54"/>
    </row>
    <row r="435" spans="2:13">
      <c r="B435" s="58">
        <f t="shared" si="14"/>
        <v>217</v>
      </c>
      <c r="C435" s="59">
        <v>20710</v>
      </c>
      <c r="D435" s="59" t="s">
        <v>685</v>
      </c>
      <c r="E435" s="59" t="s">
        <v>687</v>
      </c>
      <c r="F435" s="60">
        <f>VLOOKUP(C435,Datos!$CC$3:$CG$1124,2,FALSE)</f>
        <v>5.443164558183802E-4</v>
      </c>
      <c r="G435" s="60">
        <f>VLOOKUP(C435,Datos!$CC$3:$CG$1124,5,FALSE)</f>
        <v>4.5893216687750704E-4</v>
      </c>
      <c r="H435" s="60">
        <f t="shared" si="15"/>
        <v>9.6953369035250678E-3</v>
      </c>
      <c r="I435" s="53"/>
      <c r="J435" s="53"/>
      <c r="K435" s="53"/>
      <c r="L435" s="53"/>
      <c r="M435" s="54"/>
    </row>
    <row r="436" spans="2:13">
      <c r="B436" s="58">
        <f t="shared" si="14"/>
        <v>103</v>
      </c>
      <c r="C436" s="59">
        <v>20750</v>
      </c>
      <c r="D436" s="59" t="s">
        <v>685</v>
      </c>
      <c r="E436" s="59" t="s">
        <v>686</v>
      </c>
      <c r="F436" s="60">
        <f>VLOOKUP(C436,Datos!$CC$3:$CG$1124,2,FALSE)</f>
        <v>1.3966206751922438E-3</v>
      </c>
      <c r="G436" s="60">
        <f>VLOOKUP(C436,Datos!$CC$3:$CG$1124,5,FALSE)</f>
        <v>1.2475532743623794E-3</v>
      </c>
      <c r="H436" s="60">
        <f t="shared" si="15"/>
        <v>2.635563635108517E-2</v>
      </c>
      <c r="I436" s="53"/>
      <c r="J436" s="53"/>
      <c r="K436" s="53"/>
      <c r="L436" s="53"/>
      <c r="M436" s="54"/>
    </row>
    <row r="437" spans="2:13">
      <c r="B437" s="58">
        <f t="shared" si="14"/>
        <v>176</v>
      </c>
      <c r="C437" s="59">
        <v>20770</v>
      </c>
      <c r="D437" s="59" t="s">
        <v>685</v>
      </c>
      <c r="E437" s="59" t="s">
        <v>409</v>
      </c>
      <c r="F437" s="60">
        <f>VLOOKUP(C437,Datos!$CC$3:$CG$1124,2,FALSE)</f>
        <v>6.2811369632991487E-4</v>
      </c>
      <c r="G437" s="60">
        <f>VLOOKUP(C437,Datos!$CC$3:$CG$1124,5,FALSE)</f>
        <v>6.2238588774996733E-4</v>
      </c>
      <c r="H437" s="60">
        <f t="shared" si="15"/>
        <v>1.3148437397167803E-2</v>
      </c>
      <c r="I437" s="53"/>
      <c r="J437" s="53"/>
      <c r="K437" s="53"/>
      <c r="L437" s="53"/>
      <c r="M437" s="54"/>
    </row>
    <row r="438" spans="2:13">
      <c r="B438" s="58">
        <f t="shared" si="14"/>
        <v>208</v>
      </c>
      <c r="C438" s="59">
        <v>20787</v>
      </c>
      <c r="D438" s="59" t="s">
        <v>685</v>
      </c>
      <c r="E438" s="59" t="s">
        <v>684</v>
      </c>
      <c r="F438" s="60">
        <f>VLOOKUP(C438,Datos!$CC$3:$CG$1124,2,FALSE)</f>
        <v>2.7318192892765561E-4</v>
      </c>
      <c r="G438" s="60">
        <f>VLOOKUP(C438,Datos!$CC$3:$CG$1124,5,FALSE)</f>
        <v>4.7970675946112511E-4</v>
      </c>
      <c r="H438" s="60">
        <f t="shared" si="15"/>
        <v>1.0134218046901993E-2</v>
      </c>
      <c r="I438" s="53"/>
      <c r="J438" s="53"/>
      <c r="K438" s="53"/>
      <c r="L438" s="53"/>
      <c r="M438" s="54"/>
    </row>
    <row r="439" spans="2:13">
      <c r="B439" s="58">
        <f t="shared" si="14"/>
        <v>4</v>
      </c>
      <c r="C439" s="59">
        <v>23001</v>
      </c>
      <c r="D439" s="59" t="s">
        <v>304</v>
      </c>
      <c r="E439" s="59" t="s">
        <v>683</v>
      </c>
      <c r="F439" s="60">
        <f>VLOOKUP(C439,Datos!$CC$3:$CG$1124,2,FALSE)</f>
        <v>1.3011532430702022E-2</v>
      </c>
      <c r="G439" s="60">
        <f>VLOOKUP(C439,Datos!$CC$3:$CG$1124,5,FALSE)</f>
        <v>1.078060724111521E-2</v>
      </c>
      <c r="H439" s="60">
        <f t="shared" si="15"/>
        <v>0.2542889004455679</v>
      </c>
      <c r="I439" s="53"/>
      <c r="J439" s="53"/>
      <c r="K439" s="53"/>
      <c r="L439" s="53"/>
      <c r="M439" s="54"/>
    </row>
    <row r="440" spans="2:13">
      <c r="B440" s="58">
        <f t="shared" si="14"/>
        <v>70</v>
      </c>
      <c r="C440" s="59">
        <v>23068</v>
      </c>
      <c r="D440" s="59" t="s">
        <v>304</v>
      </c>
      <c r="E440" s="59" t="s">
        <v>682</v>
      </c>
      <c r="F440" s="60">
        <f>VLOOKUP(C440,Datos!$CC$3:$CG$1124,2,FALSE)</f>
        <v>8.3972732114700143E-4</v>
      </c>
      <c r="G440" s="60">
        <f>VLOOKUP(C440,Datos!$CC$3:$CG$1124,5,FALSE)</f>
        <v>2.0092933462166462E-3</v>
      </c>
      <c r="H440" s="60">
        <f t="shared" si="15"/>
        <v>4.7394454157776357E-2</v>
      </c>
      <c r="I440" s="53"/>
      <c r="J440" s="53"/>
      <c r="K440" s="53"/>
      <c r="L440" s="53"/>
      <c r="M440" s="54"/>
    </row>
    <row r="441" spans="2:13">
      <c r="B441" s="58">
        <f t="shared" si="14"/>
        <v>102</v>
      </c>
      <c r="C441" s="59">
        <v>23079</v>
      </c>
      <c r="D441" s="59" t="s">
        <v>304</v>
      </c>
      <c r="E441" s="59" t="s">
        <v>196</v>
      </c>
      <c r="F441" s="60">
        <f>VLOOKUP(C441,Datos!$CC$3:$CG$1124,2,FALSE)</f>
        <v>4.8464931074210428E-4</v>
      </c>
      <c r="G441" s="60">
        <f>VLOOKUP(C441,Datos!$CC$3:$CG$1124,5,FALSE)</f>
        <v>1.2405869371943815E-3</v>
      </c>
      <c r="H441" s="60">
        <f t="shared" si="15"/>
        <v>2.9262497103424778E-2</v>
      </c>
      <c r="I441" s="53"/>
      <c r="J441" s="53"/>
      <c r="K441" s="53"/>
      <c r="L441" s="53"/>
      <c r="M441" s="54"/>
    </row>
    <row r="442" spans="2:13">
      <c r="B442" s="58">
        <f t="shared" si="14"/>
        <v>152</v>
      </c>
      <c r="C442" s="59">
        <v>23090</v>
      </c>
      <c r="D442" s="59" t="s">
        <v>304</v>
      </c>
      <c r="E442" s="59" t="s">
        <v>681</v>
      </c>
      <c r="F442" s="60">
        <f>VLOOKUP(C442,Datos!$CC$3:$CG$1124,2,FALSE)</f>
        <v>4.9108400285817326E-4</v>
      </c>
      <c r="G442" s="60">
        <f>VLOOKUP(C442,Datos!$CC$3:$CG$1124,5,FALSE)</f>
        <v>7.0314514515881603E-4</v>
      </c>
      <c r="H442" s="60">
        <f t="shared" si="15"/>
        <v>1.6585522672058518E-2</v>
      </c>
      <c r="I442" s="53"/>
      <c r="J442" s="53"/>
      <c r="K442" s="53"/>
      <c r="L442" s="53"/>
      <c r="M442" s="54"/>
    </row>
    <row r="443" spans="2:13">
      <c r="B443" s="58">
        <f t="shared" si="14"/>
        <v>132</v>
      </c>
      <c r="C443" s="59">
        <v>23162</v>
      </c>
      <c r="D443" s="59" t="s">
        <v>304</v>
      </c>
      <c r="E443" s="59" t="s">
        <v>680</v>
      </c>
      <c r="F443" s="60">
        <f>VLOOKUP(C443,Datos!$CC$3:$CG$1124,2,FALSE)</f>
        <v>1.0840993785549845E-3</v>
      </c>
      <c r="G443" s="60">
        <f>VLOOKUP(C443,Datos!$CC$3:$CG$1124,5,FALSE)</f>
        <v>8.5713178077076381E-4</v>
      </c>
      <c r="H443" s="60">
        <f t="shared" si="15"/>
        <v>2.0217701396067378E-2</v>
      </c>
      <c r="I443" s="53"/>
      <c r="J443" s="53"/>
      <c r="K443" s="53"/>
      <c r="L443" s="53"/>
      <c r="M443" s="54"/>
    </row>
    <row r="444" spans="2:13">
      <c r="B444" s="58">
        <f t="shared" si="14"/>
        <v>434</v>
      </c>
      <c r="C444" s="59">
        <v>23168</v>
      </c>
      <c r="D444" s="59" t="s">
        <v>304</v>
      </c>
      <c r="E444" s="59" t="s">
        <v>679</v>
      </c>
      <c r="F444" s="60">
        <f>VLOOKUP(C444,Datos!$CC$3:$CG$1124,2,FALSE)</f>
        <v>7.7362548395465644E-5</v>
      </c>
      <c r="G444" s="60">
        <f>VLOOKUP(C444,Datos!$CC$3:$CG$1124,5,FALSE)</f>
        <v>9.0124585415868552E-5</v>
      </c>
      <c r="H444" s="60">
        <f t="shared" si="15"/>
        <v>2.1258247532764335E-3</v>
      </c>
      <c r="I444" s="53"/>
      <c r="J444" s="53"/>
      <c r="K444" s="53"/>
      <c r="L444" s="53"/>
      <c r="M444" s="54"/>
    </row>
    <row r="445" spans="2:13">
      <c r="B445" s="58">
        <f t="shared" si="14"/>
        <v>179</v>
      </c>
      <c r="C445" s="59">
        <v>23182</v>
      </c>
      <c r="D445" s="59" t="s">
        <v>304</v>
      </c>
      <c r="E445" s="59" t="s">
        <v>678</v>
      </c>
      <c r="F445" s="60">
        <f>VLOOKUP(C445,Datos!$CC$3:$CG$1124,2,FALSE)</f>
        <v>4.8581925476320773E-4</v>
      </c>
      <c r="G445" s="60">
        <f>VLOOKUP(C445,Datos!$CC$3:$CG$1124,5,FALSE)</f>
        <v>5.6899449152990735E-4</v>
      </c>
      <c r="H445" s="60">
        <f t="shared" si="15"/>
        <v>1.3421227614981513E-2</v>
      </c>
      <c r="I445" s="53"/>
      <c r="J445" s="53"/>
      <c r="K445" s="53"/>
      <c r="L445" s="53"/>
      <c r="M445" s="54"/>
    </row>
    <row r="446" spans="2:13">
      <c r="B446" s="58">
        <f t="shared" si="14"/>
        <v>185</v>
      </c>
      <c r="C446" s="59">
        <v>23189</v>
      </c>
      <c r="D446" s="59" t="s">
        <v>304</v>
      </c>
      <c r="E446" s="59" t="s">
        <v>677</v>
      </c>
      <c r="F446" s="60">
        <f>VLOOKUP(C446,Datos!$CC$3:$CG$1124,2,FALSE)</f>
        <v>3.4718088826244889E-4</v>
      </c>
      <c r="G446" s="60">
        <f>VLOOKUP(C446,Datos!$CC$3:$CG$1124,5,FALSE)</f>
        <v>5.5172342804474229E-4</v>
      </c>
      <c r="H446" s="60">
        <f t="shared" si="15"/>
        <v>1.301384427887234E-2</v>
      </c>
      <c r="I446" s="53"/>
      <c r="J446" s="53"/>
      <c r="K446" s="53"/>
      <c r="L446" s="53"/>
      <c r="M446" s="54"/>
    </row>
    <row r="447" spans="2:13">
      <c r="B447" s="58">
        <f t="shared" si="14"/>
        <v>223</v>
      </c>
      <c r="C447" s="59">
        <v>23300</v>
      </c>
      <c r="D447" s="59" t="s">
        <v>304</v>
      </c>
      <c r="E447" s="59" t="s">
        <v>676</v>
      </c>
      <c r="F447" s="60">
        <f>VLOOKUP(C447,Datos!$CC$3:$CG$1124,2,FALSE)</f>
        <v>2.9862821138665569E-4</v>
      </c>
      <c r="G447" s="60">
        <f>VLOOKUP(C447,Datos!$CC$3:$CG$1124,5,FALSE)</f>
        <v>4.122243632818003E-4</v>
      </c>
      <c r="H447" s="60">
        <f t="shared" si="15"/>
        <v>9.7233929157556145E-3</v>
      </c>
      <c r="I447" s="53"/>
      <c r="J447" s="53"/>
      <c r="K447" s="53"/>
      <c r="L447" s="53"/>
      <c r="M447" s="54"/>
    </row>
    <row r="448" spans="2:13">
      <c r="B448" s="58">
        <f t="shared" si="14"/>
        <v>198</v>
      </c>
      <c r="C448" s="59">
        <v>23350</v>
      </c>
      <c r="D448" s="59" t="s">
        <v>304</v>
      </c>
      <c r="E448" s="59" t="s">
        <v>675</v>
      </c>
      <c r="F448" s="60">
        <f>VLOOKUP(C448,Datos!$CC$3:$CG$1124,2,FALSE)</f>
        <v>4.7777588961812152E-4</v>
      </c>
      <c r="G448" s="60">
        <f>VLOOKUP(C448,Datos!$CC$3:$CG$1124,5,FALSE)</f>
        <v>4.8747532634929727E-4</v>
      </c>
      <c r="H448" s="60">
        <f t="shared" si="15"/>
        <v>1.1498384270873786E-2</v>
      </c>
      <c r="I448" s="53"/>
      <c r="J448" s="53"/>
      <c r="K448" s="53"/>
      <c r="L448" s="53"/>
      <c r="M448" s="54"/>
    </row>
    <row r="449" spans="2:13">
      <c r="B449" s="58">
        <f t="shared" si="14"/>
        <v>224</v>
      </c>
      <c r="C449" s="59">
        <v>23417</v>
      </c>
      <c r="D449" s="59" t="s">
        <v>304</v>
      </c>
      <c r="E449" s="59" t="s">
        <v>674</v>
      </c>
      <c r="F449" s="60">
        <f>VLOOKUP(C449,Datos!$CC$3:$CG$1124,2,FALSE)</f>
        <v>6.626270449524666E-4</v>
      </c>
      <c r="G449" s="60">
        <f>VLOOKUP(C449,Datos!$CC$3:$CG$1124,5,FALSE)</f>
        <v>4.035352363980737E-4</v>
      </c>
      <c r="H449" s="60">
        <f t="shared" si="15"/>
        <v>9.5184370657114669E-3</v>
      </c>
      <c r="I449" s="53"/>
      <c r="J449" s="53"/>
      <c r="K449" s="53"/>
      <c r="L449" s="53"/>
      <c r="M449" s="54"/>
    </row>
    <row r="450" spans="2:13">
      <c r="B450" s="58">
        <f t="shared" si="14"/>
        <v>167</v>
      </c>
      <c r="C450" s="59">
        <v>23419</v>
      </c>
      <c r="D450" s="59" t="s">
        <v>304</v>
      </c>
      <c r="E450" s="59" t="s">
        <v>673</v>
      </c>
      <c r="F450" s="60">
        <f>VLOOKUP(C450,Datos!$CC$3:$CG$1124,2,FALSE)</f>
        <v>6.1685298512679414E-4</v>
      </c>
      <c r="G450" s="60">
        <f>VLOOKUP(C450,Datos!$CC$3:$CG$1124,5,FALSE)</f>
        <v>6.3321284118862101E-4</v>
      </c>
      <c r="H450" s="60">
        <f t="shared" si="15"/>
        <v>1.4935985843151044E-2</v>
      </c>
      <c r="I450" s="53"/>
      <c r="J450" s="53"/>
      <c r="K450" s="53"/>
      <c r="L450" s="53"/>
      <c r="M450" s="54"/>
    </row>
    <row r="451" spans="2:13">
      <c r="B451" s="58">
        <f t="shared" si="14"/>
        <v>404</v>
      </c>
      <c r="C451" s="59">
        <v>23464</v>
      </c>
      <c r="D451" s="59" t="s">
        <v>304</v>
      </c>
      <c r="E451" s="59" t="s">
        <v>672</v>
      </c>
      <c r="F451" s="60">
        <f>VLOOKUP(C451,Datos!$CC$3:$CG$1124,2,FALSE)</f>
        <v>1.1436202806286226E-4</v>
      </c>
      <c r="G451" s="60">
        <f>VLOOKUP(C451,Datos!$CC$3:$CG$1124,5,FALSE)</f>
        <v>1.187471353574405E-4</v>
      </c>
      <c r="H451" s="60">
        <f t="shared" si="15"/>
        <v>2.8009626735999056E-3</v>
      </c>
      <c r="I451" s="53"/>
      <c r="J451" s="53"/>
      <c r="K451" s="53"/>
      <c r="L451" s="53"/>
      <c r="M451" s="54"/>
    </row>
    <row r="452" spans="2:13">
      <c r="B452" s="58">
        <f t="shared" si="14"/>
        <v>17</v>
      </c>
      <c r="C452" s="59">
        <v>23466</v>
      </c>
      <c r="D452" s="59" t="s">
        <v>304</v>
      </c>
      <c r="E452" s="59" t="s">
        <v>671</v>
      </c>
      <c r="F452" s="60">
        <f>VLOOKUP(C452,Datos!$CC$3:$CG$1124,2,FALSE)</f>
        <v>4.9279504598903701E-3</v>
      </c>
      <c r="G452" s="60">
        <f>VLOOKUP(C452,Datos!$CC$3:$CG$1124,5,FALSE)</f>
        <v>5.6645736833939473E-3</v>
      </c>
      <c r="H452" s="60">
        <f t="shared" si="15"/>
        <v>0.13361382909392955</v>
      </c>
      <c r="I452" s="53"/>
      <c r="J452" s="53"/>
      <c r="K452" s="53"/>
      <c r="L452" s="53"/>
      <c r="M452" s="54"/>
    </row>
    <row r="453" spans="2:13">
      <c r="B453" s="58">
        <f t="shared" si="14"/>
        <v>124</v>
      </c>
      <c r="C453" s="59">
        <v>23500</v>
      </c>
      <c r="D453" s="59" t="s">
        <v>304</v>
      </c>
      <c r="E453" s="59" t="s">
        <v>670</v>
      </c>
      <c r="F453" s="60">
        <f>VLOOKUP(C453,Datos!$CC$3:$CG$1124,2,FALSE)</f>
        <v>4.3829027890588003E-4</v>
      </c>
      <c r="G453" s="60">
        <f>VLOOKUP(C453,Datos!$CC$3:$CG$1124,5,FALSE)</f>
        <v>9.5510941662066428E-4</v>
      </c>
      <c r="H453" s="60">
        <f t="shared" si="15"/>
        <v>2.2528760943205665E-2</v>
      </c>
      <c r="I453" s="53"/>
      <c r="J453" s="53"/>
      <c r="K453" s="53"/>
      <c r="L453" s="53"/>
      <c r="M453" s="54"/>
    </row>
    <row r="454" spans="2:13">
      <c r="B454" s="58">
        <f t="shared" si="14"/>
        <v>53</v>
      </c>
      <c r="C454" s="59">
        <v>23555</v>
      </c>
      <c r="D454" s="59" t="s">
        <v>304</v>
      </c>
      <c r="E454" s="59" t="s">
        <v>669</v>
      </c>
      <c r="F454" s="60">
        <f>VLOOKUP(C454,Datos!$CC$3:$CG$1124,2,FALSE)</f>
        <v>1.515369993334244E-3</v>
      </c>
      <c r="G454" s="60">
        <f>VLOOKUP(C454,Datos!$CC$3:$CG$1124,5,FALSE)</f>
        <v>2.3665727556879141E-3</v>
      </c>
      <c r="H454" s="60">
        <f t="shared" si="15"/>
        <v>5.5821826211532047E-2</v>
      </c>
      <c r="I454" s="53"/>
      <c r="J454" s="53"/>
      <c r="K454" s="53"/>
      <c r="L454" s="53"/>
      <c r="M454" s="54"/>
    </row>
    <row r="455" spans="2:13">
      <c r="B455" s="58">
        <f t="shared" si="14"/>
        <v>120</v>
      </c>
      <c r="C455" s="59">
        <v>23570</v>
      </c>
      <c r="D455" s="59" t="s">
        <v>304</v>
      </c>
      <c r="E455" s="59" t="s">
        <v>668</v>
      </c>
      <c r="F455" s="60">
        <f>VLOOKUP(C455,Datos!$CC$3:$CG$1124,2,FALSE)</f>
        <v>6.7286405513712188E-4</v>
      </c>
      <c r="G455" s="60">
        <f>VLOOKUP(C455,Datos!$CC$3:$CG$1124,5,FALSE)</f>
        <v>9.7741001435627155E-4</v>
      </c>
      <c r="H455" s="60">
        <f t="shared" si="15"/>
        <v>2.305477903760754E-2</v>
      </c>
      <c r="I455" s="53"/>
      <c r="J455" s="53"/>
      <c r="K455" s="53"/>
      <c r="L455" s="53"/>
      <c r="M455" s="54"/>
    </row>
    <row r="456" spans="2:13">
      <c r="B456" s="58">
        <f t="shared" si="14"/>
        <v>244</v>
      </c>
      <c r="C456" s="59">
        <v>23574</v>
      </c>
      <c r="D456" s="59" t="s">
        <v>304</v>
      </c>
      <c r="E456" s="59" t="s">
        <v>667</v>
      </c>
      <c r="F456" s="60">
        <f>VLOOKUP(C456,Datos!$CC$3:$CG$1124,2,FALSE)</f>
        <v>4.2015614657877655E-4</v>
      </c>
      <c r="G456" s="60">
        <f>VLOOKUP(C456,Datos!$CC$3:$CG$1124,5,FALSE)</f>
        <v>3.5382272798225575E-4</v>
      </c>
      <c r="H456" s="60">
        <f t="shared" si="15"/>
        <v>8.3458371535991248E-3</v>
      </c>
      <c r="I456" s="53"/>
      <c r="J456" s="53"/>
      <c r="K456" s="53"/>
      <c r="L456" s="53"/>
      <c r="M456" s="54"/>
    </row>
    <row r="457" spans="2:13">
      <c r="B457" s="58">
        <f t="shared" si="14"/>
        <v>10</v>
      </c>
      <c r="C457" s="59">
        <v>23580</v>
      </c>
      <c r="D457" s="59" t="s">
        <v>304</v>
      </c>
      <c r="E457" s="59" t="s">
        <v>666</v>
      </c>
      <c r="F457" s="60">
        <f>VLOOKUP(C457,Datos!$CC$3:$CG$1124,2,FALSE)</f>
        <v>3.4868719118961956E-3</v>
      </c>
      <c r="G457" s="60">
        <f>VLOOKUP(C457,Datos!$CC$3:$CG$1124,5,FALSE)</f>
        <v>7.1381038910589148E-3</v>
      </c>
      <c r="H457" s="60">
        <f t="shared" si="15"/>
        <v>0.16837090426604134</v>
      </c>
      <c r="I457" s="53"/>
      <c r="J457" s="53"/>
      <c r="K457" s="53"/>
      <c r="L457" s="53"/>
      <c r="M457" s="54"/>
    </row>
    <row r="458" spans="2:13">
      <c r="B458" s="58">
        <f t="shared" si="14"/>
        <v>393</v>
      </c>
      <c r="C458" s="59">
        <v>23586</v>
      </c>
      <c r="D458" s="59" t="s">
        <v>304</v>
      </c>
      <c r="E458" s="59" t="s">
        <v>665</v>
      </c>
      <c r="F458" s="60">
        <f>VLOOKUP(C458,Datos!$CC$3:$CG$1124,2,FALSE)</f>
        <v>1.2723141229500023E-4</v>
      </c>
      <c r="G458" s="60">
        <f>VLOOKUP(C458,Datos!$CC$3:$CG$1124,5,FALSE)</f>
        <v>1.2016839610159803E-4</v>
      </c>
      <c r="H458" s="60">
        <f t="shared" si="15"/>
        <v>2.8344868363669078E-3</v>
      </c>
      <c r="I458" s="53"/>
      <c r="J458" s="53"/>
      <c r="K458" s="53"/>
      <c r="L458" s="53"/>
      <c r="M458" s="54"/>
    </row>
    <row r="459" spans="2:13">
      <c r="B459" s="58">
        <f t="shared" ref="B459:B522" si="16">_xlfn.RANK.EQ(G459,$G458:$G1579)</f>
        <v>133</v>
      </c>
      <c r="C459" s="59">
        <v>23660</v>
      </c>
      <c r="D459" s="59" t="s">
        <v>304</v>
      </c>
      <c r="E459" s="59" t="s">
        <v>664</v>
      </c>
      <c r="F459" s="60">
        <f>VLOOKUP(C459,Datos!$CC$3:$CG$1124,2,FALSE)</f>
        <v>7.4291445340069092E-4</v>
      </c>
      <c r="G459" s="60">
        <f>VLOOKUP(C459,Datos!$CC$3:$CG$1124,5,FALSE)</f>
        <v>8.1305518627163031E-4</v>
      </c>
      <c r="H459" s="60">
        <f t="shared" si="15"/>
        <v>1.9178039297273547E-2</v>
      </c>
      <c r="I459" s="53"/>
      <c r="J459" s="53"/>
      <c r="K459" s="53"/>
      <c r="L459" s="53"/>
      <c r="M459" s="54"/>
    </row>
    <row r="460" spans="2:13">
      <c r="B460" s="58">
        <f t="shared" si="16"/>
        <v>168</v>
      </c>
      <c r="C460" s="59">
        <v>23670</v>
      </c>
      <c r="D460" s="59" t="s">
        <v>304</v>
      </c>
      <c r="E460" s="59" t="s">
        <v>663</v>
      </c>
      <c r="F460" s="60">
        <f>VLOOKUP(C460,Datos!$CC$3:$CG$1124,2,FALSE)</f>
        <v>3.1149759561879364E-4</v>
      </c>
      <c r="G460" s="60">
        <f>VLOOKUP(C460,Datos!$CC$3:$CG$1124,5,FALSE)</f>
        <v>5.9666052079838938E-4</v>
      </c>
      <c r="H460" s="60">
        <f t="shared" ref="H460:H523" si="17">G460/VLOOKUP(D460,$J$11:$L$43,2,FALSE)</f>
        <v>1.4073803486176078E-2</v>
      </c>
      <c r="I460" s="53"/>
      <c r="J460" s="53"/>
      <c r="K460" s="53"/>
      <c r="L460" s="53"/>
      <c r="M460" s="54"/>
    </row>
    <row r="461" spans="2:13">
      <c r="B461" s="58">
        <f t="shared" si="16"/>
        <v>311</v>
      </c>
      <c r="C461" s="59">
        <v>23672</v>
      </c>
      <c r="D461" s="59" t="s">
        <v>304</v>
      </c>
      <c r="E461" s="59" t="s">
        <v>662</v>
      </c>
      <c r="F461" s="60">
        <f>VLOOKUP(C461,Datos!$CC$3:$CG$1124,2,FALSE)</f>
        <v>1.6657078000460374E-4</v>
      </c>
      <c r="G461" s="60">
        <f>VLOOKUP(C461,Datos!$CC$3:$CG$1124,5,FALSE)</f>
        <v>2.2009339720086669E-4</v>
      </c>
      <c r="H461" s="60">
        <f t="shared" si="17"/>
        <v>5.1914801010549032E-3</v>
      </c>
      <c r="I461" s="53"/>
      <c r="J461" s="53"/>
      <c r="K461" s="53"/>
      <c r="L461" s="53"/>
      <c r="M461" s="54"/>
    </row>
    <row r="462" spans="2:13">
      <c r="B462" s="58">
        <f t="shared" si="16"/>
        <v>240</v>
      </c>
      <c r="C462" s="59">
        <v>23675</v>
      </c>
      <c r="D462" s="59" t="s">
        <v>304</v>
      </c>
      <c r="E462" s="59" t="s">
        <v>661</v>
      </c>
      <c r="F462" s="60">
        <f>VLOOKUP(C462,Datos!$CC$3:$CG$1124,2,FALSE)</f>
        <v>3.076952775502074E-4</v>
      </c>
      <c r="G462" s="60">
        <f>VLOOKUP(C462,Datos!$CC$3:$CG$1124,5,FALSE)</f>
        <v>3.5311986917795486E-4</v>
      </c>
      <c r="H462" s="60">
        <f t="shared" si="17"/>
        <v>8.3292583850273025E-3</v>
      </c>
      <c r="I462" s="53"/>
      <c r="J462" s="53"/>
      <c r="K462" s="53"/>
      <c r="L462" s="53"/>
      <c r="M462" s="54"/>
    </row>
    <row r="463" spans="2:13">
      <c r="B463" s="58">
        <f t="shared" si="16"/>
        <v>181</v>
      </c>
      <c r="C463" s="59">
        <v>23678</v>
      </c>
      <c r="D463" s="59" t="s">
        <v>304</v>
      </c>
      <c r="E463" s="59" t="s">
        <v>660</v>
      </c>
      <c r="F463" s="60">
        <f>VLOOKUP(C463,Datos!$CC$3:$CG$1124,2,FALSE)</f>
        <v>2.8561258415187978E-4</v>
      </c>
      <c r="G463" s="60">
        <f>VLOOKUP(C463,Datos!$CC$3:$CG$1124,5,FALSE)</f>
        <v>5.1072881412373881E-4</v>
      </c>
      <c r="H463" s="60">
        <f t="shared" si="17"/>
        <v>1.2046878776372115E-2</v>
      </c>
      <c r="I463" s="53"/>
      <c r="J463" s="53"/>
      <c r="K463" s="53"/>
      <c r="L463" s="53"/>
      <c r="M463" s="54"/>
    </row>
    <row r="464" spans="2:13">
      <c r="B464" s="58">
        <f t="shared" si="16"/>
        <v>205</v>
      </c>
      <c r="C464" s="59">
        <v>23682</v>
      </c>
      <c r="D464" s="59" t="s">
        <v>304</v>
      </c>
      <c r="E464" s="59" t="s">
        <v>659</v>
      </c>
      <c r="F464" s="60">
        <f>VLOOKUP(C464,Datos!$CC$3:$CG$1124,2,FALSE)</f>
        <v>5.0497708810877666E-4</v>
      </c>
      <c r="G464" s="60">
        <f>VLOOKUP(C464,Datos!$CC$3:$CG$1124,5,FALSE)</f>
        <v>4.2360099913698755E-4</v>
      </c>
      <c r="H464" s="60">
        <f t="shared" si="17"/>
        <v>9.9917407145096605E-3</v>
      </c>
      <c r="I464" s="53"/>
      <c r="J464" s="53"/>
      <c r="K464" s="53"/>
      <c r="L464" s="53"/>
      <c r="M464" s="54"/>
    </row>
    <row r="465" spans="2:13">
      <c r="B465" s="58">
        <f t="shared" si="16"/>
        <v>110</v>
      </c>
      <c r="C465" s="59">
        <v>23686</v>
      </c>
      <c r="D465" s="59" t="s">
        <v>304</v>
      </c>
      <c r="E465" s="59" t="s">
        <v>658</v>
      </c>
      <c r="F465" s="60">
        <f>VLOOKUP(C465,Datos!$CC$3:$CG$1124,2,FALSE)</f>
        <v>7.4159826637694957E-4</v>
      </c>
      <c r="G465" s="60">
        <f>VLOOKUP(C465,Datos!$CC$3:$CG$1124,5,FALSE)</f>
        <v>1.0836654794242142E-3</v>
      </c>
      <c r="H465" s="60">
        <f t="shared" si="17"/>
        <v>2.5561092900467878E-2</v>
      </c>
      <c r="I465" s="53"/>
      <c r="J465" s="53"/>
      <c r="K465" s="53"/>
      <c r="L465" s="53"/>
      <c r="M465" s="54"/>
    </row>
    <row r="466" spans="2:13">
      <c r="B466" s="58">
        <f t="shared" si="16"/>
        <v>5</v>
      </c>
      <c r="C466" s="59">
        <v>23807</v>
      </c>
      <c r="D466" s="59" t="s">
        <v>304</v>
      </c>
      <c r="E466" s="59" t="s">
        <v>657</v>
      </c>
      <c r="F466" s="60">
        <f>VLOOKUP(C466,Datos!$CC$3:$CG$1124,2,FALSE)</f>
        <v>5.2638706369496982E-3</v>
      </c>
      <c r="G466" s="60">
        <f>VLOOKUP(C466,Datos!$CC$3:$CG$1124,5,FALSE)</f>
        <v>1.0263614180303049E-2</v>
      </c>
      <c r="H466" s="60">
        <f t="shared" si="17"/>
        <v>0.24209426297927303</v>
      </c>
      <c r="I466" s="53"/>
      <c r="J466" s="53"/>
      <c r="K466" s="53"/>
      <c r="L466" s="53"/>
      <c r="M466" s="54"/>
    </row>
    <row r="467" spans="2:13">
      <c r="B467" s="58">
        <f t="shared" si="16"/>
        <v>253</v>
      </c>
      <c r="C467" s="59">
        <v>23815</v>
      </c>
      <c r="D467" s="59" t="s">
        <v>304</v>
      </c>
      <c r="E467" s="59" t="s">
        <v>656</v>
      </c>
      <c r="F467" s="60">
        <f>VLOOKUP(C467,Datos!$CC$3:$CG$1124,2,FALSE)</f>
        <v>2.7713048999887979E-4</v>
      </c>
      <c r="G467" s="60">
        <f>VLOOKUP(C467,Datos!$CC$3:$CG$1124,5,FALSE)</f>
        <v>3.3126123883685086E-4</v>
      </c>
      <c r="H467" s="60">
        <f t="shared" si="17"/>
        <v>7.8136652509516319E-3</v>
      </c>
      <c r="I467" s="53"/>
      <c r="J467" s="53"/>
      <c r="K467" s="53"/>
      <c r="L467" s="53"/>
      <c r="M467" s="54"/>
    </row>
    <row r="468" spans="2:13">
      <c r="B468" s="58">
        <f t="shared" si="16"/>
        <v>15</v>
      </c>
      <c r="C468" s="59">
        <v>23855</v>
      </c>
      <c r="D468" s="59" t="s">
        <v>304</v>
      </c>
      <c r="E468" s="59" t="s">
        <v>655</v>
      </c>
      <c r="F468" s="60">
        <f>VLOOKUP(C468,Datos!$CC$3:$CG$1124,2,FALSE)</f>
        <v>3.2128125249527122E-3</v>
      </c>
      <c r="G468" s="60">
        <f>VLOOKUP(C468,Datos!$CC$3:$CG$1124,5,FALSE)</f>
        <v>5.6440550976224729E-3</v>
      </c>
      <c r="H468" s="60">
        <f t="shared" si="17"/>
        <v>0.13312984442610609</v>
      </c>
      <c r="I468" s="53"/>
      <c r="J468" s="53"/>
      <c r="K468" s="53"/>
      <c r="L468" s="53"/>
      <c r="M468" s="54"/>
    </row>
    <row r="469" spans="2:13">
      <c r="B469" s="58">
        <f t="shared" si="16"/>
        <v>355</v>
      </c>
      <c r="C469" s="59">
        <v>25001</v>
      </c>
      <c r="D469" s="59" t="s">
        <v>549</v>
      </c>
      <c r="E469" s="59" t="s">
        <v>654</v>
      </c>
      <c r="F469" s="60">
        <f>VLOOKUP(C469,Datos!$CC$3:$CG$1124,2,FALSE)</f>
        <v>2.3384256121805212E-4</v>
      </c>
      <c r="G469" s="60">
        <f>VLOOKUP(C469,Datos!$CC$3:$CG$1124,5,FALSE)</f>
        <v>1.4868422292166401E-4</v>
      </c>
      <c r="H469" s="60">
        <f t="shared" si="17"/>
        <v>7.1464724505649708E-3</v>
      </c>
      <c r="I469" s="53"/>
      <c r="J469" s="53"/>
      <c r="K469" s="53"/>
      <c r="L469" s="53"/>
      <c r="M469" s="54"/>
    </row>
    <row r="470" spans="2:13">
      <c r="B470" s="58">
        <f t="shared" si="16"/>
        <v>455</v>
      </c>
      <c r="C470" s="59">
        <v>25019</v>
      </c>
      <c r="D470" s="59" t="s">
        <v>549</v>
      </c>
      <c r="E470" s="59" t="s">
        <v>405</v>
      </c>
      <c r="F470" s="60">
        <f>VLOOKUP(C470,Datos!$CC$3:$CG$1124,2,FALSE)</f>
        <v>7.136658528731046E-5</v>
      </c>
      <c r="G470" s="60">
        <f>VLOOKUP(C470,Datos!$CC$3:$CG$1124,5,FALSE)</f>
        <v>6.2893994131497699E-5</v>
      </c>
      <c r="H470" s="60">
        <f t="shared" si="17"/>
        <v>3.0229851394761083E-3</v>
      </c>
      <c r="I470" s="53"/>
      <c r="J470" s="53"/>
      <c r="K470" s="53"/>
      <c r="L470" s="53"/>
      <c r="M470" s="54"/>
    </row>
    <row r="471" spans="2:13">
      <c r="B471" s="58">
        <f t="shared" si="16"/>
        <v>452</v>
      </c>
      <c r="C471" s="59">
        <v>25035</v>
      </c>
      <c r="D471" s="59" t="s">
        <v>549</v>
      </c>
      <c r="E471" s="59" t="s">
        <v>653</v>
      </c>
      <c r="F471" s="60">
        <f>VLOOKUP(C471,Datos!$CC$3:$CG$1124,2,FALSE)</f>
        <v>1.2255163621058642E-4</v>
      </c>
      <c r="G471" s="60">
        <f>VLOOKUP(C471,Datos!$CC$3:$CG$1124,5,FALSE)</f>
        <v>6.3625752884750178E-5</v>
      </c>
      <c r="H471" s="60">
        <f t="shared" si="17"/>
        <v>3.0581569530540279E-3</v>
      </c>
      <c r="I471" s="53"/>
      <c r="J471" s="53"/>
      <c r="K471" s="53"/>
      <c r="L471" s="53"/>
      <c r="M471" s="54"/>
    </row>
    <row r="472" spans="2:13">
      <c r="B472" s="58">
        <f t="shared" si="16"/>
        <v>528</v>
      </c>
      <c r="C472" s="59">
        <v>25040</v>
      </c>
      <c r="D472" s="59" t="s">
        <v>549</v>
      </c>
      <c r="E472" s="59" t="s">
        <v>652</v>
      </c>
      <c r="F472" s="60">
        <f>VLOOKUP(C472,Datos!$CC$3:$CG$1124,2,FALSE)</f>
        <v>6.3908192152775976E-5</v>
      </c>
      <c r="G472" s="60">
        <f>VLOOKUP(C472,Datos!$CC$3:$CG$1124,5,FALSE)</f>
        <v>2.7861062730938387E-5</v>
      </c>
      <c r="H472" s="60">
        <f t="shared" si="17"/>
        <v>1.3391354734053802E-3</v>
      </c>
      <c r="I472" s="53"/>
      <c r="J472" s="53"/>
      <c r="K472" s="53"/>
      <c r="L472" s="53"/>
      <c r="M472" s="54"/>
    </row>
    <row r="473" spans="2:13">
      <c r="B473" s="58">
        <f t="shared" si="16"/>
        <v>433</v>
      </c>
      <c r="C473" s="59">
        <v>25053</v>
      </c>
      <c r="D473" s="59" t="s">
        <v>549</v>
      </c>
      <c r="E473" s="59" t="s">
        <v>651</v>
      </c>
      <c r="F473" s="60">
        <f>VLOOKUP(C473,Datos!$CC$3:$CG$1124,2,FALSE)</f>
        <v>9.4034250696189815E-5</v>
      </c>
      <c r="G473" s="60">
        <f>VLOOKUP(C473,Datos!$CC$3:$CG$1124,5,FALSE)</f>
        <v>7.3896257931389001E-5</v>
      </c>
      <c r="H473" s="60">
        <f t="shared" si="17"/>
        <v>3.551806379515794E-3</v>
      </c>
      <c r="I473" s="53"/>
      <c r="J473" s="53"/>
      <c r="K473" s="53"/>
      <c r="L473" s="53"/>
      <c r="M473" s="54"/>
    </row>
    <row r="474" spans="2:13">
      <c r="B474" s="58">
        <f t="shared" si="16"/>
        <v>523</v>
      </c>
      <c r="C474" s="59">
        <v>25086</v>
      </c>
      <c r="D474" s="59" t="s">
        <v>549</v>
      </c>
      <c r="E474" s="59" t="s">
        <v>650</v>
      </c>
      <c r="F474" s="60">
        <f>VLOOKUP(C474,Datos!$CC$3:$CG$1124,2,FALSE)</f>
        <v>4.124052674389662E-5</v>
      </c>
      <c r="G474" s="60">
        <f>VLOOKUP(C474,Datos!$CC$3:$CG$1124,5,FALSE)</f>
        <v>2.8223481815500848E-5</v>
      </c>
      <c r="H474" s="60">
        <f t="shared" si="17"/>
        <v>1.3565550620644217E-3</v>
      </c>
      <c r="I474" s="53"/>
      <c r="J474" s="53"/>
      <c r="K474" s="53"/>
      <c r="L474" s="53"/>
      <c r="M474" s="54"/>
    </row>
    <row r="475" spans="2:13">
      <c r="B475" s="58">
        <f t="shared" si="16"/>
        <v>567</v>
      </c>
      <c r="C475" s="59">
        <v>25095</v>
      </c>
      <c r="D475" s="59" t="s">
        <v>549</v>
      </c>
      <c r="E475" s="59" t="s">
        <v>649</v>
      </c>
      <c r="F475" s="60">
        <f>VLOOKUP(C475,Datos!$CC$3:$CG$1124,2,FALSE)</f>
        <v>1.5648001282258648E-5</v>
      </c>
      <c r="G475" s="60">
        <f>VLOOKUP(C475,Datos!$CC$3:$CG$1124,5,FALSE)</f>
        <v>1.5362266512361774E-5</v>
      </c>
      <c r="H475" s="60">
        <f t="shared" si="17"/>
        <v>7.3838375216630917E-4</v>
      </c>
      <c r="I475" s="53"/>
      <c r="J475" s="53"/>
      <c r="K475" s="53"/>
      <c r="L475" s="53"/>
      <c r="M475" s="54"/>
    </row>
    <row r="476" spans="2:13">
      <c r="B476" s="58">
        <f t="shared" si="16"/>
        <v>521</v>
      </c>
      <c r="C476" s="59">
        <v>25099</v>
      </c>
      <c r="D476" s="59" t="s">
        <v>549</v>
      </c>
      <c r="E476" s="59" t="s">
        <v>648</v>
      </c>
      <c r="F476" s="60">
        <f>VLOOKUP(C476,Datos!$CC$3:$CG$1124,2,FALSE)</f>
        <v>3.5537049641017299E-5</v>
      </c>
      <c r="G476" s="60">
        <f>VLOOKUP(C476,Datos!$CC$3:$CG$1124,5,FALSE)</f>
        <v>2.8300169491789534E-5</v>
      </c>
      <c r="H476" s="60">
        <f t="shared" si="17"/>
        <v>1.3602410373153647E-3</v>
      </c>
      <c r="I476" s="53"/>
      <c r="J476" s="53"/>
      <c r="K476" s="53"/>
      <c r="L476" s="53"/>
      <c r="M476" s="54"/>
    </row>
    <row r="477" spans="2:13">
      <c r="B477" s="58">
        <f t="shared" si="16"/>
        <v>450</v>
      </c>
      <c r="C477" s="59">
        <v>25120</v>
      </c>
      <c r="D477" s="59" t="s">
        <v>549</v>
      </c>
      <c r="E477" s="59" t="s">
        <v>272</v>
      </c>
      <c r="F477" s="60">
        <f>VLOOKUP(C477,Datos!$CC$3:$CG$1124,2,FALSE)</f>
        <v>7.9409950432396683E-5</v>
      </c>
      <c r="G477" s="60">
        <f>VLOOKUP(C477,Datos!$CC$3:$CG$1124,5,FALSE)</f>
        <v>6.3826181310397707E-5</v>
      </c>
      <c r="H477" s="60">
        <f t="shared" si="17"/>
        <v>3.0677904985241134E-3</v>
      </c>
      <c r="I477" s="53"/>
      <c r="J477" s="53"/>
      <c r="K477" s="53"/>
      <c r="L477" s="53"/>
      <c r="M477" s="54"/>
    </row>
    <row r="478" spans="2:13">
      <c r="B478" s="58">
        <f t="shared" si="16"/>
        <v>491</v>
      </c>
      <c r="C478" s="59">
        <v>25123</v>
      </c>
      <c r="D478" s="59" t="s">
        <v>549</v>
      </c>
      <c r="E478" s="59" t="s">
        <v>647</v>
      </c>
      <c r="F478" s="60">
        <f>VLOOKUP(C478,Datos!$CC$3:$CG$1124,2,FALSE)</f>
        <v>5.4402396981310439E-5</v>
      </c>
      <c r="G478" s="60">
        <f>VLOOKUP(C478,Datos!$CC$3:$CG$1124,5,FALSE)</f>
        <v>4.0424278978417744E-5</v>
      </c>
      <c r="H478" s="60">
        <f t="shared" si="17"/>
        <v>1.9429835282888126E-3</v>
      </c>
      <c r="I478" s="53"/>
      <c r="J478" s="53"/>
      <c r="K478" s="53"/>
      <c r="L478" s="53"/>
      <c r="M478" s="54"/>
    </row>
    <row r="479" spans="2:13">
      <c r="B479" s="58">
        <f t="shared" si="16"/>
        <v>444</v>
      </c>
      <c r="C479" s="59">
        <v>25126</v>
      </c>
      <c r="D479" s="59" t="s">
        <v>549</v>
      </c>
      <c r="E479" s="59" t="s">
        <v>646</v>
      </c>
      <c r="F479" s="60">
        <f>VLOOKUP(C479,Datos!$CC$3:$CG$1124,2,FALSE)</f>
        <v>1.7797773421036238E-4</v>
      </c>
      <c r="G479" s="60">
        <f>VLOOKUP(C479,Datos!$CC$3:$CG$1124,5,FALSE)</f>
        <v>6.7059312564161764E-5</v>
      </c>
      <c r="H479" s="60">
        <f t="shared" si="17"/>
        <v>3.2231901971609945E-3</v>
      </c>
      <c r="I479" s="53"/>
      <c r="J479" s="53"/>
      <c r="K479" s="53"/>
      <c r="L479" s="53"/>
      <c r="M479" s="54"/>
    </row>
    <row r="480" spans="2:13">
      <c r="B480" s="58">
        <f t="shared" si="16"/>
        <v>162</v>
      </c>
      <c r="C480" s="59">
        <v>25148</v>
      </c>
      <c r="D480" s="59" t="s">
        <v>549</v>
      </c>
      <c r="E480" s="59" t="s">
        <v>645</v>
      </c>
      <c r="F480" s="60">
        <f>VLOOKUP(C480,Datos!$CC$3:$CG$1124,2,FALSE)</f>
        <v>4.5218336415648355E-4</v>
      </c>
      <c r="G480" s="60">
        <f>VLOOKUP(C480,Datos!$CC$3:$CG$1124,5,FALSE)</f>
        <v>6.0895335221831579E-4</v>
      </c>
      <c r="H480" s="60">
        <f t="shared" si="17"/>
        <v>2.9269200657558756E-2</v>
      </c>
      <c r="I480" s="53"/>
      <c r="J480" s="53"/>
      <c r="K480" s="53"/>
      <c r="L480" s="53"/>
      <c r="M480" s="54"/>
    </row>
    <row r="481" spans="2:13">
      <c r="B481" s="58">
        <f t="shared" si="16"/>
        <v>497</v>
      </c>
      <c r="C481" s="59">
        <v>25151</v>
      </c>
      <c r="D481" s="59" t="s">
        <v>549</v>
      </c>
      <c r="E481" s="59" t="s">
        <v>644</v>
      </c>
      <c r="F481" s="60">
        <f>VLOOKUP(C481,Datos!$CC$3:$CG$1124,2,FALSE)</f>
        <v>5.4987368991862165E-5</v>
      </c>
      <c r="G481" s="60">
        <f>VLOOKUP(C481,Datos!$CC$3:$CG$1124,5,FALSE)</f>
        <v>3.6861524717037627E-5</v>
      </c>
      <c r="H481" s="60">
        <f t="shared" si="17"/>
        <v>1.7717405767720235E-3</v>
      </c>
      <c r="I481" s="53"/>
      <c r="J481" s="53"/>
      <c r="K481" s="53"/>
      <c r="L481" s="53"/>
      <c r="M481" s="54"/>
    </row>
    <row r="482" spans="2:13">
      <c r="B482" s="58">
        <f t="shared" si="16"/>
        <v>621</v>
      </c>
      <c r="C482" s="59">
        <v>25154</v>
      </c>
      <c r="D482" s="59" t="s">
        <v>549</v>
      </c>
      <c r="E482" s="59" t="s">
        <v>643</v>
      </c>
      <c r="F482" s="60">
        <f>VLOOKUP(C482,Datos!$CC$3:$CG$1124,2,FALSE)</f>
        <v>8.6283371556379448E-6</v>
      </c>
      <c r="G482" s="60">
        <f>VLOOKUP(C482,Datos!$CC$3:$CG$1124,5,FALSE)</f>
        <v>3.4023019272256313E-6</v>
      </c>
      <c r="H482" s="60">
        <f t="shared" si="17"/>
        <v>1.6353084754817886E-4</v>
      </c>
      <c r="I482" s="53"/>
      <c r="J482" s="53"/>
      <c r="K482" s="53"/>
      <c r="L482" s="53"/>
      <c r="M482" s="54"/>
    </row>
    <row r="483" spans="2:13">
      <c r="B483" s="58">
        <f t="shared" si="16"/>
        <v>425</v>
      </c>
      <c r="C483" s="59">
        <v>25168</v>
      </c>
      <c r="D483" s="59" t="s">
        <v>549</v>
      </c>
      <c r="E483" s="59" t="s">
        <v>642</v>
      </c>
      <c r="F483" s="60">
        <f>VLOOKUP(C483,Datos!$CC$3:$CG$1124,2,FALSE)</f>
        <v>9.900651278587948E-5</v>
      </c>
      <c r="G483" s="60">
        <f>VLOOKUP(C483,Datos!$CC$3:$CG$1124,5,FALSE)</f>
        <v>8.1856939932968843E-5</v>
      </c>
      <c r="H483" s="60">
        <f t="shared" si="17"/>
        <v>3.9344347007598864E-3</v>
      </c>
      <c r="I483" s="53"/>
      <c r="J483" s="53"/>
      <c r="K483" s="53"/>
      <c r="L483" s="53"/>
      <c r="M483" s="54"/>
    </row>
    <row r="484" spans="2:13">
      <c r="B484" s="58">
        <f t="shared" si="16"/>
        <v>261</v>
      </c>
      <c r="C484" s="59">
        <v>25175</v>
      </c>
      <c r="D484" s="59" t="s">
        <v>549</v>
      </c>
      <c r="E484" s="59" t="s">
        <v>641</v>
      </c>
      <c r="F484" s="60">
        <f>VLOOKUP(C484,Datos!$CC$3:$CG$1124,2,FALSE)</f>
        <v>3.5200690734950058E-4</v>
      </c>
      <c r="G484" s="60">
        <f>VLOOKUP(C484,Datos!$CC$3:$CG$1124,5,FALSE)</f>
        <v>2.8756683889076659E-4</v>
      </c>
      <c r="H484" s="60">
        <f t="shared" si="17"/>
        <v>1.382183295205212E-2</v>
      </c>
      <c r="I484" s="53"/>
      <c r="J484" s="53"/>
      <c r="K484" s="53"/>
      <c r="L484" s="53"/>
      <c r="M484" s="54"/>
    </row>
    <row r="485" spans="2:13">
      <c r="B485" s="58">
        <f t="shared" si="16"/>
        <v>536</v>
      </c>
      <c r="C485" s="59">
        <v>25178</v>
      </c>
      <c r="D485" s="59" t="s">
        <v>549</v>
      </c>
      <c r="E485" s="59" t="s">
        <v>640</v>
      </c>
      <c r="F485" s="60">
        <f>VLOOKUP(C485,Datos!$CC$3:$CG$1124,2,FALSE)</f>
        <v>2.4130095435258662E-5</v>
      </c>
      <c r="G485" s="60">
        <f>VLOOKUP(C485,Datos!$CC$3:$CG$1124,5,FALSE)</f>
        <v>2.1790291995713741E-5</v>
      </c>
      <c r="H485" s="60">
        <f t="shared" si="17"/>
        <v>1.0473452958030354E-3</v>
      </c>
      <c r="I485" s="53"/>
      <c r="J485" s="53"/>
      <c r="K485" s="53"/>
      <c r="L485" s="53"/>
      <c r="M485" s="54"/>
    </row>
    <row r="486" spans="2:13">
      <c r="B486" s="58">
        <f t="shared" si="16"/>
        <v>525</v>
      </c>
      <c r="C486" s="59">
        <v>25181</v>
      </c>
      <c r="D486" s="59" t="s">
        <v>549</v>
      </c>
      <c r="E486" s="59" t="s">
        <v>639</v>
      </c>
      <c r="F486" s="60">
        <f>VLOOKUP(C486,Datos!$CC$3:$CG$1124,2,FALSE)</f>
        <v>3.5537049641017299E-5</v>
      </c>
      <c r="G486" s="60">
        <f>VLOOKUP(C486,Datos!$CC$3:$CG$1124,5,FALSE)</f>
        <v>2.4467329201071982E-5</v>
      </c>
      <c r="H486" s="60">
        <f t="shared" si="17"/>
        <v>1.1760164638751831E-3</v>
      </c>
      <c r="I486" s="53"/>
      <c r="J486" s="53"/>
      <c r="K486" s="53"/>
      <c r="L486" s="53"/>
      <c r="M486" s="54"/>
    </row>
    <row r="487" spans="2:13">
      <c r="B487" s="58">
        <f t="shared" si="16"/>
        <v>478</v>
      </c>
      <c r="C487" s="59">
        <v>25183</v>
      </c>
      <c r="D487" s="59" t="s">
        <v>549</v>
      </c>
      <c r="E487" s="59" t="s">
        <v>638</v>
      </c>
      <c r="F487" s="60">
        <f>VLOOKUP(C487,Datos!$CC$3:$CG$1124,2,FALSE)</f>
        <v>4.9430134891620774E-5</v>
      </c>
      <c r="G487" s="60">
        <f>VLOOKUP(C487,Datos!$CC$3:$CG$1124,5,FALSE)</f>
        <v>4.4321961848235151E-5</v>
      </c>
      <c r="H487" s="60">
        <f t="shared" si="17"/>
        <v>2.1303247451498961E-3</v>
      </c>
      <c r="I487" s="53"/>
      <c r="J487" s="53"/>
      <c r="K487" s="53"/>
      <c r="L487" s="53"/>
      <c r="M487" s="54"/>
    </row>
    <row r="488" spans="2:13">
      <c r="B488" s="58">
        <f t="shared" si="16"/>
        <v>526</v>
      </c>
      <c r="C488" s="59">
        <v>25200</v>
      </c>
      <c r="D488" s="59" t="s">
        <v>549</v>
      </c>
      <c r="E488" s="59" t="s">
        <v>637</v>
      </c>
      <c r="F488" s="60">
        <f>VLOOKUP(C488,Datos!$CC$3:$CG$1124,2,FALSE)</f>
        <v>4.8113947867879392E-5</v>
      </c>
      <c r="G488" s="60">
        <f>VLOOKUP(C488,Datos!$CC$3:$CG$1124,5,FALSE)</f>
        <v>2.4388787562722148E-5</v>
      </c>
      <c r="H488" s="60">
        <f t="shared" si="17"/>
        <v>1.172241378370751E-3</v>
      </c>
      <c r="I488" s="53"/>
      <c r="J488" s="53"/>
      <c r="K488" s="53"/>
      <c r="L488" s="53"/>
      <c r="M488" s="54"/>
    </row>
    <row r="489" spans="2:13">
      <c r="B489" s="58">
        <f t="shared" si="16"/>
        <v>537</v>
      </c>
      <c r="C489" s="59">
        <v>25214</v>
      </c>
      <c r="D489" s="59" t="s">
        <v>549</v>
      </c>
      <c r="E489" s="59" t="s">
        <v>636</v>
      </c>
      <c r="F489" s="60">
        <f>VLOOKUP(C489,Datos!$CC$3:$CG$1124,2,FALSE)</f>
        <v>8.906198860650015E-5</v>
      </c>
      <c r="G489" s="60">
        <f>VLOOKUP(C489,Datos!$CC$3:$CG$1124,5,FALSE)</f>
        <v>2.0193032832542032E-5</v>
      </c>
      <c r="H489" s="60">
        <f t="shared" si="17"/>
        <v>9.7057340715394117E-4</v>
      </c>
      <c r="I489" s="53"/>
      <c r="J489" s="53"/>
      <c r="K489" s="53"/>
      <c r="L489" s="53"/>
      <c r="M489" s="54"/>
    </row>
    <row r="490" spans="2:13">
      <c r="B490" s="58">
        <f t="shared" si="16"/>
        <v>528</v>
      </c>
      <c r="C490" s="59">
        <v>25224</v>
      </c>
      <c r="D490" s="59" t="s">
        <v>549</v>
      </c>
      <c r="E490" s="59" t="s">
        <v>635</v>
      </c>
      <c r="F490" s="60">
        <f>VLOOKUP(C490,Datos!$CC$3:$CG$1124,2,FALSE)</f>
        <v>2.5446282459000044E-5</v>
      </c>
      <c r="G490" s="60">
        <f>VLOOKUP(C490,Datos!$CC$3:$CG$1124,5,FALSE)</f>
        <v>2.22569008965031E-5</v>
      </c>
      <c r="H490" s="60">
        <f t="shared" si="17"/>
        <v>1.0697727436462167E-3</v>
      </c>
      <c r="I490" s="53"/>
      <c r="J490" s="53"/>
      <c r="K490" s="53"/>
      <c r="L490" s="53"/>
      <c r="M490" s="54"/>
    </row>
    <row r="491" spans="2:13">
      <c r="B491" s="58">
        <f t="shared" si="16"/>
        <v>475</v>
      </c>
      <c r="C491" s="59">
        <v>25245</v>
      </c>
      <c r="D491" s="59" t="s">
        <v>549</v>
      </c>
      <c r="E491" s="59" t="s">
        <v>634</v>
      </c>
      <c r="F491" s="60">
        <f>VLOOKUP(C491,Datos!$CC$3:$CG$1124,2,FALSE)</f>
        <v>1.8616734235808651E-4</v>
      </c>
      <c r="G491" s="60">
        <f>VLOOKUP(C491,Datos!$CC$3:$CG$1124,5,FALSE)</f>
        <v>4.6571306060930985E-5</v>
      </c>
      <c r="H491" s="60">
        <f t="shared" si="17"/>
        <v>2.2384389494144448E-3</v>
      </c>
      <c r="I491" s="53"/>
      <c r="J491" s="53"/>
      <c r="K491" s="53"/>
      <c r="L491" s="53"/>
      <c r="M491" s="54"/>
    </row>
    <row r="492" spans="2:13">
      <c r="B492" s="58">
        <f t="shared" si="16"/>
        <v>291</v>
      </c>
      <c r="C492" s="59">
        <v>25258</v>
      </c>
      <c r="D492" s="59" t="s">
        <v>549</v>
      </c>
      <c r="E492" s="59" t="s">
        <v>254</v>
      </c>
      <c r="F492" s="60">
        <f>VLOOKUP(C492,Datos!$CC$3:$CG$1124,2,FALSE)</f>
        <v>1.5662625582522441E-4</v>
      </c>
      <c r="G492" s="60">
        <f>VLOOKUP(C492,Datos!$CC$3:$CG$1124,5,FALSE)</f>
        <v>2.3602347788634646E-4</v>
      </c>
      <c r="H492" s="60">
        <f t="shared" si="17"/>
        <v>1.1344413342967676E-2</v>
      </c>
      <c r="I492" s="53"/>
      <c r="J492" s="53"/>
      <c r="K492" s="53"/>
      <c r="L492" s="53"/>
      <c r="M492" s="54"/>
    </row>
    <row r="493" spans="2:13">
      <c r="B493" s="58">
        <f t="shared" si="16"/>
        <v>416</v>
      </c>
      <c r="C493" s="59">
        <v>25260</v>
      </c>
      <c r="D493" s="59" t="s">
        <v>549</v>
      </c>
      <c r="E493" s="59" t="s">
        <v>633</v>
      </c>
      <c r="F493" s="60">
        <f>VLOOKUP(C493,Datos!$CC$3:$CG$1124,2,FALSE)</f>
        <v>1.3995455352450024E-4</v>
      </c>
      <c r="G493" s="60">
        <f>VLOOKUP(C493,Datos!$CC$3:$CG$1124,5,FALSE)</f>
        <v>8.5920515309234564E-5</v>
      </c>
      <c r="H493" s="60">
        <f t="shared" si="17"/>
        <v>4.1297495022003684E-3</v>
      </c>
      <c r="I493" s="53"/>
      <c r="J493" s="53"/>
      <c r="K493" s="53"/>
      <c r="L493" s="53"/>
      <c r="M493" s="54"/>
    </row>
    <row r="494" spans="2:13">
      <c r="B494" s="58">
        <f t="shared" si="16"/>
        <v>305</v>
      </c>
      <c r="C494" s="59">
        <v>25269</v>
      </c>
      <c r="D494" s="59" t="s">
        <v>549</v>
      </c>
      <c r="E494" s="59" t="s">
        <v>632</v>
      </c>
      <c r="F494" s="60">
        <f>VLOOKUP(C494,Datos!$CC$3:$CG$1124,2,FALSE)</f>
        <v>7.3472484525296676E-4</v>
      </c>
      <c r="G494" s="60">
        <f>VLOOKUP(C494,Datos!$CC$3:$CG$1124,5,FALSE)</f>
        <v>2.0819402008286127E-4</v>
      </c>
      <c r="H494" s="60">
        <f t="shared" si="17"/>
        <v>1.0006796953019223E-2</v>
      </c>
      <c r="I494" s="53"/>
      <c r="J494" s="53"/>
      <c r="K494" s="53"/>
      <c r="L494" s="53"/>
      <c r="M494" s="54"/>
    </row>
    <row r="495" spans="2:13">
      <c r="B495" s="58">
        <f t="shared" si="16"/>
        <v>539</v>
      </c>
      <c r="C495" s="59">
        <v>25279</v>
      </c>
      <c r="D495" s="59" t="s">
        <v>549</v>
      </c>
      <c r="E495" s="59" t="s">
        <v>631</v>
      </c>
      <c r="F495" s="60">
        <f>VLOOKUP(C495,Datos!$CC$3:$CG$1124,2,FALSE)</f>
        <v>4.0363068728069032E-5</v>
      </c>
      <c r="G495" s="60">
        <f>VLOOKUP(C495,Datos!$CC$3:$CG$1124,5,FALSE)</f>
        <v>1.783656240579973E-5</v>
      </c>
      <c r="H495" s="60">
        <f t="shared" si="17"/>
        <v>8.5731020642982995E-4</v>
      </c>
      <c r="I495" s="53"/>
      <c r="J495" s="53"/>
      <c r="K495" s="53"/>
      <c r="L495" s="53"/>
      <c r="M495" s="54"/>
    </row>
    <row r="496" spans="2:13">
      <c r="B496" s="58">
        <f t="shared" si="16"/>
        <v>585</v>
      </c>
      <c r="C496" s="59">
        <v>25281</v>
      </c>
      <c r="D496" s="59" t="s">
        <v>549</v>
      </c>
      <c r="E496" s="59" t="s">
        <v>630</v>
      </c>
      <c r="F496" s="60">
        <f>VLOOKUP(C496,Datos!$CC$3:$CG$1124,2,FALSE)</f>
        <v>8.3358511503620839E-6</v>
      </c>
      <c r="G496" s="60">
        <f>VLOOKUP(C496,Datos!$CC$3:$CG$1124,5,FALSE)</f>
        <v>7.4281836700473506E-6</v>
      </c>
      <c r="H496" s="60">
        <f t="shared" si="17"/>
        <v>3.5703391330026043E-4</v>
      </c>
      <c r="I496" s="53"/>
      <c r="J496" s="53"/>
      <c r="K496" s="53"/>
      <c r="L496" s="53"/>
      <c r="M496" s="54"/>
    </row>
    <row r="497" spans="2:13">
      <c r="B497" s="58">
        <f t="shared" si="16"/>
        <v>441</v>
      </c>
      <c r="C497" s="59">
        <v>25286</v>
      </c>
      <c r="D497" s="59" t="s">
        <v>549</v>
      </c>
      <c r="E497" s="59" t="s">
        <v>629</v>
      </c>
      <c r="F497" s="60">
        <f>VLOOKUP(C497,Datos!$CC$3:$CG$1124,2,FALSE)</f>
        <v>3.4952077630465579E-4</v>
      </c>
      <c r="G497" s="60">
        <f>VLOOKUP(C497,Datos!$CC$3:$CG$1124,5,FALSE)</f>
        <v>6.4609411747532301E-5</v>
      </c>
      <c r="H497" s="60">
        <f t="shared" si="17"/>
        <v>3.1054362865669733E-3</v>
      </c>
      <c r="I497" s="53"/>
      <c r="J497" s="53"/>
      <c r="K497" s="53"/>
      <c r="L497" s="53"/>
      <c r="M497" s="54"/>
    </row>
    <row r="498" spans="2:13">
      <c r="B498" s="58">
        <f t="shared" si="16"/>
        <v>610</v>
      </c>
      <c r="C498" s="59">
        <v>25288</v>
      </c>
      <c r="D498" s="59" t="s">
        <v>549</v>
      </c>
      <c r="E498" s="59" t="s">
        <v>628</v>
      </c>
      <c r="F498" s="60">
        <f>VLOOKUP(C498,Datos!$CC$3:$CG$1124,2,FALSE)</f>
        <v>4.5335330817758694E-6</v>
      </c>
      <c r="G498" s="60">
        <f>VLOOKUP(C498,Datos!$CC$3:$CG$1124,5,FALSE)</f>
        <v>2.8847087481502586E-6</v>
      </c>
      <c r="H498" s="60">
        <f t="shared" si="17"/>
        <v>1.3865285227620348E-4</v>
      </c>
      <c r="I498" s="53"/>
      <c r="J498" s="53"/>
      <c r="K498" s="53"/>
      <c r="L498" s="53"/>
      <c r="M498" s="54"/>
    </row>
    <row r="499" spans="2:13">
      <c r="B499" s="58">
        <f t="shared" si="16"/>
        <v>351</v>
      </c>
      <c r="C499" s="59">
        <v>25290</v>
      </c>
      <c r="D499" s="59" t="s">
        <v>549</v>
      </c>
      <c r="E499" s="59" t="s">
        <v>627</v>
      </c>
      <c r="F499" s="60">
        <f>VLOOKUP(C499,Datos!$CC$3:$CG$1124,2,FALSE)</f>
        <v>1.2881083672348988E-3</v>
      </c>
      <c r="G499" s="60">
        <f>VLOOKUP(C499,Datos!$CC$3:$CG$1124,5,FALSE)</f>
        <v>1.462976082702598E-4</v>
      </c>
      <c r="H499" s="60">
        <f t="shared" si="17"/>
        <v>7.0317603747224585E-3</v>
      </c>
      <c r="I499" s="53"/>
      <c r="J499" s="53"/>
      <c r="K499" s="53"/>
      <c r="L499" s="53"/>
      <c r="M499" s="54"/>
    </row>
    <row r="500" spans="2:13">
      <c r="B500" s="58">
        <f t="shared" si="16"/>
        <v>528</v>
      </c>
      <c r="C500" s="59">
        <v>25293</v>
      </c>
      <c r="D500" s="59" t="s">
        <v>549</v>
      </c>
      <c r="E500" s="59" t="s">
        <v>626</v>
      </c>
      <c r="F500" s="60">
        <f>VLOOKUP(C500,Datos!$CC$3:$CG$1124,2,FALSE)</f>
        <v>2.9394843530224186E-5</v>
      </c>
      <c r="G500" s="60">
        <f>VLOOKUP(C500,Datos!$CC$3:$CG$1124,5,FALSE)</f>
        <v>2.116821977852142E-5</v>
      </c>
      <c r="H500" s="60">
        <f t="shared" si="17"/>
        <v>1.0174455399643205E-3</v>
      </c>
      <c r="I500" s="53"/>
      <c r="J500" s="53"/>
      <c r="K500" s="53"/>
      <c r="L500" s="53"/>
      <c r="M500" s="54"/>
    </row>
    <row r="501" spans="2:13">
      <c r="B501" s="58">
        <f t="shared" si="16"/>
        <v>557</v>
      </c>
      <c r="C501" s="59">
        <v>25295</v>
      </c>
      <c r="D501" s="59" t="s">
        <v>549</v>
      </c>
      <c r="E501" s="59" t="s">
        <v>625</v>
      </c>
      <c r="F501" s="60">
        <f>VLOOKUP(C501,Datos!$CC$3:$CG$1124,2,FALSE)</f>
        <v>4.1533012749172483E-5</v>
      </c>
      <c r="G501" s="60">
        <f>VLOOKUP(C501,Datos!$CC$3:$CG$1124,5,FALSE)</f>
        <v>1.3526926301630281E-5</v>
      </c>
      <c r="H501" s="60">
        <f t="shared" si="17"/>
        <v>6.5016855356842473E-4</v>
      </c>
      <c r="I501" s="53"/>
      <c r="J501" s="53"/>
      <c r="K501" s="53"/>
      <c r="L501" s="53"/>
      <c r="M501" s="54"/>
    </row>
    <row r="502" spans="2:13">
      <c r="B502" s="58">
        <f t="shared" si="16"/>
        <v>476</v>
      </c>
      <c r="C502" s="59">
        <v>25297</v>
      </c>
      <c r="D502" s="59" t="s">
        <v>549</v>
      </c>
      <c r="E502" s="59" t="s">
        <v>624</v>
      </c>
      <c r="F502" s="60">
        <f>VLOOKUP(C502,Datos!$CC$3:$CG$1124,2,FALSE)</f>
        <v>3.5537049641017299E-5</v>
      </c>
      <c r="G502" s="60">
        <f>VLOOKUP(C502,Datos!$CC$3:$CG$1124,5,FALSE)</f>
        <v>4.1570796601711742E-5</v>
      </c>
      <c r="H502" s="60">
        <f t="shared" si="17"/>
        <v>1.9980906300912323E-3</v>
      </c>
      <c r="I502" s="53"/>
      <c r="J502" s="53"/>
      <c r="K502" s="53"/>
      <c r="L502" s="53"/>
      <c r="M502" s="54"/>
    </row>
    <row r="503" spans="2:13">
      <c r="B503" s="58">
        <f t="shared" si="16"/>
        <v>593</v>
      </c>
      <c r="C503" s="59">
        <v>25299</v>
      </c>
      <c r="D503" s="59" t="s">
        <v>549</v>
      </c>
      <c r="E503" s="59" t="s">
        <v>623</v>
      </c>
      <c r="F503" s="60">
        <f>VLOOKUP(C503,Datos!$CC$3:$CG$1124,2,FALSE)</f>
        <v>8.0433651450862212E-6</v>
      </c>
      <c r="G503" s="60">
        <f>VLOOKUP(C503,Datos!$CC$3:$CG$1124,5,FALSE)</f>
        <v>4.5282847948636814E-6</v>
      </c>
      <c r="H503" s="60">
        <f t="shared" si="17"/>
        <v>2.1765095111574449E-4</v>
      </c>
      <c r="I503" s="53"/>
      <c r="J503" s="53"/>
      <c r="K503" s="53"/>
      <c r="L503" s="53"/>
      <c r="M503" s="54"/>
    </row>
    <row r="504" spans="2:13">
      <c r="B504" s="58">
        <f t="shared" si="16"/>
        <v>398</v>
      </c>
      <c r="C504" s="59">
        <v>25307</v>
      </c>
      <c r="D504" s="59" t="s">
        <v>549</v>
      </c>
      <c r="E504" s="59" t="s">
        <v>622</v>
      </c>
      <c r="F504" s="60">
        <f>VLOOKUP(C504,Datos!$CC$3:$CG$1124,2,FALSE)</f>
        <v>4.1240526743896623E-4</v>
      </c>
      <c r="G504" s="60">
        <f>VLOOKUP(C504,Datos!$CC$3:$CG$1124,5,FALSE)</f>
        <v>9.4362177925060036E-5</v>
      </c>
      <c r="H504" s="60">
        <f t="shared" si="17"/>
        <v>4.5354960443385051E-3</v>
      </c>
      <c r="I504" s="53"/>
      <c r="J504" s="53"/>
      <c r="K504" s="53"/>
      <c r="L504" s="53"/>
      <c r="M504" s="54"/>
    </row>
    <row r="505" spans="2:13">
      <c r="B505" s="58">
        <f t="shared" si="16"/>
        <v>405</v>
      </c>
      <c r="C505" s="59">
        <v>25312</v>
      </c>
      <c r="D505" s="59" t="s">
        <v>549</v>
      </c>
      <c r="E505" s="59" t="s">
        <v>424</v>
      </c>
      <c r="F505" s="60">
        <f>VLOOKUP(C505,Datos!$CC$3:$CG$1124,2,FALSE)</f>
        <v>9.9591484796431205E-5</v>
      </c>
      <c r="G505" s="60">
        <f>VLOOKUP(C505,Datos!$CC$3:$CG$1124,5,FALSE)</f>
        <v>8.7934534871309599E-5</v>
      </c>
      <c r="H505" s="60">
        <f t="shared" si="17"/>
        <v>4.2265528820912626E-3</v>
      </c>
      <c r="I505" s="53"/>
      <c r="J505" s="53"/>
      <c r="K505" s="53"/>
      <c r="L505" s="53"/>
      <c r="M505" s="54"/>
    </row>
    <row r="506" spans="2:13">
      <c r="B506" s="58">
        <f t="shared" si="16"/>
        <v>364</v>
      </c>
      <c r="C506" s="59">
        <v>25317</v>
      </c>
      <c r="D506" s="59" t="s">
        <v>549</v>
      </c>
      <c r="E506" s="59" t="s">
        <v>621</v>
      </c>
      <c r="F506" s="60">
        <f>VLOOKUP(C506,Datos!$CC$3:$CG$1124,2,FALSE)</f>
        <v>1.4244068456934506E-4</v>
      </c>
      <c r="G506" s="60">
        <f>VLOOKUP(C506,Datos!$CC$3:$CG$1124,5,FALSE)</f>
        <v>1.2942441725516209E-4</v>
      </c>
      <c r="H506" s="60">
        <f t="shared" si="17"/>
        <v>6.2207543891980421E-3</v>
      </c>
      <c r="I506" s="53"/>
      <c r="J506" s="53"/>
      <c r="K506" s="53"/>
      <c r="L506" s="53"/>
      <c r="M506" s="54"/>
    </row>
    <row r="507" spans="2:13">
      <c r="B507" s="58">
        <f t="shared" si="16"/>
        <v>284</v>
      </c>
      <c r="C507" s="59">
        <v>25320</v>
      </c>
      <c r="D507" s="59" t="s">
        <v>549</v>
      </c>
      <c r="E507" s="59" t="s">
        <v>620</v>
      </c>
      <c r="F507" s="60">
        <f>VLOOKUP(C507,Datos!$CC$3:$CG$1124,2,FALSE)</f>
        <v>3.1734731572431089E-4</v>
      </c>
      <c r="G507" s="60">
        <f>VLOOKUP(C507,Datos!$CC$3:$CG$1124,5,FALSE)</f>
        <v>2.5843237551745237E-4</v>
      </c>
      <c r="H507" s="60">
        <f t="shared" si="17"/>
        <v>1.2421491774164798E-2</v>
      </c>
      <c r="I507" s="53"/>
      <c r="J507" s="53"/>
      <c r="K507" s="53"/>
      <c r="L507" s="53"/>
      <c r="M507" s="54"/>
    </row>
    <row r="508" spans="2:13">
      <c r="B508" s="58">
        <f t="shared" si="16"/>
        <v>499</v>
      </c>
      <c r="C508" s="59">
        <v>25322</v>
      </c>
      <c r="D508" s="59" t="s">
        <v>549</v>
      </c>
      <c r="E508" s="59" t="s">
        <v>619</v>
      </c>
      <c r="F508" s="60">
        <f>VLOOKUP(C508,Datos!$CC$3:$CG$1124,2,FALSE)</f>
        <v>7.5315146358534605E-5</v>
      </c>
      <c r="G508" s="60">
        <f>VLOOKUP(C508,Datos!$CC$3:$CG$1124,5,FALSE)</f>
        <v>2.9461939799643643E-5</v>
      </c>
      <c r="H508" s="60">
        <f t="shared" si="17"/>
        <v>1.4160812558390078E-3</v>
      </c>
      <c r="I508" s="53"/>
      <c r="J508" s="53"/>
      <c r="K508" s="53"/>
      <c r="L508" s="53"/>
      <c r="M508" s="54"/>
    </row>
    <row r="509" spans="2:13">
      <c r="B509" s="58">
        <f t="shared" si="16"/>
        <v>557</v>
      </c>
      <c r="C509" s="59">
        <v>25324</v>
      </c>
      <c r="D509" s="59" t="s">
        <v>549</v>
      </c>
      <c r="E509" s="59" t="s">
        <v>618</v>
      </c>
      <c r="F509" s="60">
        <f>VLOOKUP(C509,Datos!$CC$3:$CG$1124,2,FALSE)</f>
        <v>1.2284412221586228E-5</v>
      </c>
      <c r="G509" s="60">
        <f>VLOOKUP(C509,Datos!$CC$3:$CG$1124,5,FALSE)</f>
        <v>1.1765920750844597E-5</v>
      </c>
      <c r="H509" s="60">
        <f t="shared" si="17"/>
        <v>5.6552623304049338E-4</v>
      </c>
      <c r="I509" s="53"/>
      <c r="J509" s="53"/>
      <c r="K509" s="53"/>
      <c r="L509" s="53"/>
      <c r="M509" s="54"/>
    </row>
    <row r="510" spans="2:13">
      <c r="B510" s="58">
        <f t="shared" si="16"/>
        <v>599</v>
      </c>
      <c r="C510" s="59">
        <v>25326</v>
      </c>
      <c r="D510" s="59" t="s">
        <v>549</v>
      </c>
      <c r="E510" s="59" t="s">
        <v>617</v>
      </c>
      <c r="F510" s="60">
        <f>VLOOKUP(C510,Datos!$CC$3:$CG$1124,2,FALSE)</f>
        <v>4.9722620896896634E-6</v>
      </c>
      <c r="G510" s="60">
        <f>VLOOKUP(C510,Datos!$CC$3:$CG$1124,5,FALSE)</f>
        <v>2.8247360404312796E-6</v>
      </c>
      <c r="H510" s="60">
        <f t="shared" si="17"/>
        <v>1.3577027808589899E-4</v>
      </c>
      <c r="I510" s="53"/>
      <c r="J510" s="53"/>
      <c r="K510" s="53"/>
      <c r="L510" s="53"/>
      <c r="M510" s="54"/>
    </row>
    <row r="511" spans="2:13">
      <c r="B511" s="58">
        <f t="shared" si="16"/>
        <v>451</v>
      </c>
      <c r="C511" s="59">
        <v>25328</v>
      </c>
      <c r="D511" s="59" t="s">
        <v>549</v>
      </c>
      <c r="E511" s="59" t="s">
        <v>616</v>
      </c>
      <c r="F511" s="60">
        <f>VLOOKUP(C511,Datos!$CC$3:$CG$1124,2,FALSE)</f>
        <v>5.6449799018241478E-5</v>
      </c>
      <c r="G511" s="60">
        <f>VLOOKUP(C511,Datos!$CC$3:$CG$1124,5,FALSE)</f>
        <v>5.4963658003782655E-5</v>
      </c>
      <c r="H511" s="60">
        <f t="shared" si="17"/>
        <v>2.6418153855722595E-3</v>
      </c>
      <c r="I511" s="53"/>
      <c r="J511" s="53"/>
      <c r="K511" s="53"/>
      <c r="L511" s="53"/>
      <c r="M511" s="54"/>
    </row>
    <row r="512" spans="2:13">
      <c r="B512" s="58">
        <f t="shared" si="16"/>
        <v>460</v>
      </c>
      <c r="C512" s="59">
        <v>25335</v>
      </c>
      <c r="D512" s="59" t="s">
        <v>549</v>
      </c>
      <c r="E512" s="59" t="s">
        <v>615</v>
      </c>
      <c r="F512" s="60">
        <f>VLOOKUP(C512,Datos!$CC$3:$CG$1124,2,FALSE)</f>
        <v>7.6338847377000125E-5</v>
      </c>
      <c r="G512" s="60">
        <f>VLOOKUP(C512,Datos!$CC$3:$CG$1124,5,FALSE)</f>
        <v>4.9355388318290769E-5</v>
      </c>
      <c r="H512" s="60">
        <f t="shared" si="17"/>
        <v>2.3722552129114205E-3</v>
      </c>
      <c r="I512" s="53"/>
      <c r="J512" s="53"/>
      <c r="K512" s="53"/>
      <c r="L512" s="53"/>
      <c r="M512" s="54"/>
    </row>
    <row r="513" spans="2:13">
      <c r="B513" s="58">
        <f t="shared" si="16"/>
        <v>535</v>
      </c>
      <c r="C513" s="59">
        <v>25339</v>
      </c>
      <c r="D513" s="59" t="s">
        <v>549</v>
      </c>
      <c r="E513" s="59" t="s">
        <v>614</v>
      </c>
      <c r="F513" s="60">
        <f>VLOOKUP(C513,Datos!$CC$3:$CG$1124,2,FALSE)</f>
        <v>3.1734731572431091E-5</v>
      </c>
      <c r="G513" s="60">
        <f>VLOOKUP(C513,Datos!$CC$3:$CG$1124,5,FALSE)</f>
        <v>1.5918044556390867E-5</v>
      </c>
      <c r="H513" s="60">
        <f t="shared" si="17"/>
        <v>7.6509709405447586E-4</v>
      </c>
      <c r="I513" s="53"/>
      <c r="J513" s="53"/>
      <c r="K513" s="53"/>
      <c r="L513" s="53"/>
      <c r="M513" s="54"/>
    </row>
    <row r="514" spans="2:13">
      <c r="B514" s="58">
        <f t="shared" si="16"/>
        <v>563</v>
      </c>
      <c r="C514" s="59">
        <v>25368</v>
      </c>
      <c r="D514" s="59" t="s">
        <v>549</v>
      </c>
      <c r="E514" s="59" t="s">
        <v>613</v>
      </c>
      <c r="F514" s="60">
        <f>VLOOKUP(C514,Datos!$CC$3:$CG$1124,2,FALSE)</f>
        <v>1.4039328253241404E-5</v>
      </c>
      <c r="G514" s="60">
        <f>VLOOKUP(C514,Datos!$CC$3:$CG$1124,5,FALSE)</f>
        <v>9.3025933159478588E-6</v>
      </c>
      <c r="H514" s="60">
        <f t="shared" si="17"/>
        <v>4.4712697517514918E-4</v>
      </c>
      <c r="I514" s="53"/>
      <c r="J514" s="53"/>
      <c r="K514" s="53"/>
      <c r="L514" s="53"/>
      <c r="M514" s="54"/>
    </row>
    <row r="515" spans="2:13">
      <c r="B515" s="58">
        <f t="shared" si="16"/>
        <v>538</v>
      </c>
      <c r="C515" s="59">
        <v>25372</v>
      </c>
      <c r="D515" s="59" t="s">
        <v>549</v>
      </c>
      <c r="E515" s="59" t="s">
        <v>612</v>
      </c>
      <c r="F515" s="60">
        <f>VLOOKUP(C515,Datos!$CC$3:$CG$1124,2,FALSE)</f>
        <v>1.4331814258517265E-5</v>
      </c>
      <c r="G515" s="60">
        <f>VLOOKUP(C515,Datos!$CC$3:$CG$1124,5,FALSE)</f>
        <v>1.4967031931993905E-5</v>
      </c>
      <c r="H515" s="60">
        <f t="shared" si="17"/>
        <v>7.1938689436521137E-4</v>
      </c>
      <c r="I515" s="53"/>
      <c r="J515" s="53"/>
      <c r="K515" s="53"/>
      <c r="L515" s="53"/>
      <c r="M515" s="54"/>
    </row>
    <row r="516" spans="2:13">
      <c r="B516" s="58">
        <f t="shared" si="16"/>
        <v>416</v>
      </c>
      <c r="C516" s="59">
        <v>25377</v>
      </c>
      <c r="D516" s="59" t="s">
        <v>549</v>
      </c>
      <c r="E516" s="59" t="s">
        <v>611</v>
      </c>
      <c r="F516" s="60">
        <f>VLOOKUP(C516,Datos!$CC$3:$CG$1124,2,FALSE)</f>
        <v>6.3030734136948388E-5</v>
      </c>
      <c r="G516" s="60">
        <f>VLOOKUP(C516,Datos!$CC$3:$CG$1124,5,FALSE)</f>
        <v>7.9663453987439546E-5</v>
      </c>
      <c r="H516" s="60">
        <f t="shared" si="17"/>
        <v>3.8290053110613879E-3</v>
      </c>
      <c r="I516" s="53"/>
      <c r="J516" s="53"/>
      <c r="K516" s="53"/>
      <c r="L516" s="53"/>
      <c r="M516" s="54"/>
    </row>
    <row r="517" spans="2:13">
      <c r="B517" s="58">
        <f t="shared" si="16"/>
        <v>392</v>
      </c>
      <c r="C517" s="59">
        <v>25386</v>
      </c>
      <c r="D517" s="59" t="s">
        <v>549</v>
      </c>
      <c r="E517" s="59" t="s">
        <v>610</v>
      </c>
      <c r="F517" s="60">
        <f>VLOOKUP(C517,Datos!$CC$3:$CG$1124,2,FALSE)</f>
        <v>2.1351478385137968E-4</v>
      </c>
      <c r="G517" s="60">
        <f>VLOOKUP(C517,Datos!$CC$3:$CG$1124,5,FALSE)</f>
        <v>1.0038324885869486E-4</v>
      </c>
      <c r="H517" s="60">
        <f t="shared" si="17"/>
        <v>4.8248974125844777E-3</v>
      </c>
      <c r="I517" s="53"/>
      <c r="J517" s="53"/>
      <c r="K517" s="53"/>
      <c r="L517" s="53"/>
      <c r="M517" s="54"/>
    </row>
    <row r="518" spans="2:13">
      <c r="B518" s="58">
        <f t="shared" si="16"/>
        <v>76</v>
      </c>
      <c r="C518" s="59">
        <v>25394</v>
      </c>
      <c r="D518" s="59" t="s">
        <v>549</v>
      </c>
      <c r="E518" s="59" t="s">
        <v>609</v>
      </c>
      <c r="F518" s="60">
        <f>VLOOKUP(C518,Datos!$CC$3:$CG$1124,2,FALSE)</f>
        <v>1.0860005375892777E-3</v>
      </c>
      <c r="G518" s="60">
        <f>VLOOKUP(C518,Datos!$CC$3:$CG$1124,5,FALSE)</f>
        <v>1.5788335384190636E-3</v>
      </c>
      <c r="H518" s="60">
        <f t="shared" si="17"/>
        <v>7.5886265298534566E-2</v>
      </c>
      <c r="I518" s="53"/>
      <c r="J518" s="53"/>
      <c r="K518" s="53"/>
      <c r="L518" s="53"/>
      <c r="M518" s="54"/>
    </row>
    <row r="519" spans="2:13">
      <c r="B519" s="58">
        <f t="shared" si="16"/>
        <v>401</v>
      </c>
      <c r="C519" s="59">
        <v>25398</v>
      </c>
      <c r="D519" s="59" t="s">
        <v>549</v>
      </c>
      <c r="E519" s="59" t="s">
        <v>608</v>
      </c>
      <c r="F519" s="60">
        <f>VLOOKUP(C519,Datos!$CC$3:$CG$1124,2,FALSE)</f>
        <v>9.2279334664534639E-5</v>
      </c>
      <c r="G519" s="60">
        <f>VLOOKUP(C519,Datos!$CC$3:$CG$1124,5,FALSE)</f>
        <v>8.7832055989360333E-5</v>
      </c>
      <c r="H519" s="60">
        <f t="shared" si="17"/>
        <v>4.2216272585636006E-3</v>
      </c>
      <c r="I519" s="53"/>
      <c r="J519" s="53"/>
      <c r="K519" s="53"/>
      <c r="L519" s="53"/>
      <c r="M519" s="54"/>
    </row>
    <row r="520" spans="2:13">
      <c r="B520" s="58">
        <f t="shared" si="16"/>
        <v>478</v>
      </c>
      <c r="C520" s="59">
        <v>25402</v>
      </c>
      <c r="D520" s="59" t="s">
        <v>549</v>
      </c>
      <c r="E520" s="59" t="s">
        <v>607</v>
      </c>
      <c r="F520" s="60">
        <f>VLOOKUP(C520,Datos!$CC$3:$CG$1124,2,FALSE)</f>
        <v>9.7105353751586373E-5</v>
      </c>
      <c r="G520" s="60">
        <f>VLOOKUP(C520,Datos!$CC$3:$CG$1124,5,FALSE)</f>
        <v>3.4747981631514611E-5</v>
      </c>
      <c r="H520" s="60">
        <f t="shared" si="17"/>
        <v>1.6701536219696285E-3</v>
      </c>
      <c r="I520" s="53"/>
      <c r="J520" s="53"/>
      <c r="K520" s="53"/>
      <c r="L520" s="53"/>
      <c r="M520" s="54"/>
    </row>
    <row r="521" spans="2:13">
      <c r="B521" s="58">
        <f t="shared" si="16"/>
        <v>567</v>
      </c>
      <c r="C521" s="59">
        <v>25407</v>
      </c>
      <c r="D521" s="59" t="s">
        <v>549</v>
      </c>
      <c r="E521" s="59" t="s">
        <v>606</v>
      </c>
      <c r="F521" s="60">
        <f>VLOOKUP(C521,Datos!$CC$3:$CG$1124,2,FALSE)</f>
        <v>1.3454356242689679E-5</v>
      </c>
      <c r="G521" s="60">
        <f>VLOOKUP(C521,Datos!$CC$3:$CG$1124,5,FALSE)</f>
        <v>6.7431638963104507E-6</v>
      </c>
      <c r="H521" s="60">
        <f t="shared" si="17"/>
        <v>3.2410859785719396E-4</v>
      </c>
      <c r="I521" s="53"/>
      <c r="J521" s="53"/>
      <c r="K521" s="53"/>
      <c r="L521" s="53"/>
      <c r="M521" s="54"/>
    </row>
    <row r="522" spans="2:13">
      <c r="B522" s="58">
        <f t="shared" si="16"/>
        <v>551</v>
      </c>
      <c r="C522" s="59">
        <v>25426</v>
      </c>
      <c r="D522" s="59" t="s">
        <v>549</v>
      </c>
      <c r="E522" s="59" t="s">
        <v>605</v>
      </c>
      <c r="F522" s="60">
        <f>VLOOKUP(C522,Datos!$CC$3:$CG$1124,2,FALSE)</f>
        <v>1.0968225197844846E-5</v>
      </c>
      <c r="G522" s="60">
        <f>VLOOKUP(C522,Datos!$CC$3:$CG$1124,5,FALSE)</f>
        <v>1.0375185667735391E-5</v>
      </c>
      <c r="H522" s="60">
        <f t="shared" si="17"/>
        <v>4.9868087606734274E-4</v>
      </c>
      <c r="I522" s="53"/>
      <c r="J522" s="53"/>
      <c r="K522" s="53"/>
      <c r="L522" s="53"/>
      <c r="M522" s="54"/>
    </row>
    <row r="523" spans="2:13">
      <c r="B523" s="58">
        <f t="shared" ref="B523:B586" si="18">_xlfn.RANK.EQ(G523,$G522:$G1643)</f>
        <v>351</v>
      </c>
      <c r="C523" s="59">
        <v>25430</v>
      </c>
      <c r="D523" s="59" t="s">
        <v>549</v>
      </c>
      <c r="E523" s="59" t="s">
        <v>604</v>
      </c>
      <c r="F523" s="60">
        <f>VLOOKUP(C523,Datos!$CC$3:$CG$1124,2,FALSE)</f>
        <v>3.6589999260010404E-4</v>
      </c>
      <c r="G523" s="60">
        <f>VLOOKUP(C523,Datos!$CC$3:$CG$1124,5,FALSE)</f>
        <v>1.4547446597512904E-4</v>
      </c>
      <c r="H523" s="60">
        <f t="shared" si="17"/>
        <v>6.992196232546149E-3</v>
      </c>
      <c r="I523" s="53"/>
      <c r="J523" s="53"/>
      <c r="K523" s="53"/>
      <c r="L523" s="53"/>
      <c r="M523" s="54"/>
    </row>
    <row r="524" spans="2:13">
      <c r="B524" s="58">
        <f t="shared" si="18"/>
        <v>570</v>
      </c>
      <c r="C524" s="59">
        <v>25436</v>
      </c>
      <c r="D524" s="59" t="s">
        <v>549</v>
      </c>
      <c r="E524" s="59" t="s">
        <v>603</v>
      </c>
      <c r="F524" s="60">
        <f>VLOOKUP(C524,Datos!$CC$3:$CG$1124,2,FALSE)</f>
        <v>7.1659071292586324E-6</v>
      </c>
      <c r="G524" s="60">
        <f>VLOOKUP(C524,Datos!$CC$3:$CG$1124,5,FALSE)</f>
        <v>5.7989425847549274E-6</v>
      </c>
      <c r="H524" s="60">
        <f t="shared" ref="H524:H587" si="19">G524/VLOOKUP(D524,$J$11:$L$43,2,FALSE)</f>
        <v>2.7872482103358937E-4</v>
      </c>
      <c r="I524" s="53"/>
      <c r="J524" s="53"/>
      <c r="K524" s="53"/>
      <c r="L524" s="53"/>
      <c r="M524" s="54"/>
    </row>
    <row r="525" spans="2:13">
      <c r="B525" s="58">
        <f t="shared" si="18"/>
        <v>165</v>
      </c>
      <c r="C525" s="59">
        <v>25438</v>
      </c>
      <c r="D525" s="59" t="s">
        <v>549</v>
      </c>
      <c r="E525" s="59" t="s">
        <v>602</v>
      </c>
      <c r="F525" s="60">
        <f>VLOOKUP(C525,Datos!$CC$3:$CG$1124,2,FALSE)</f>
        <v>4.0991913639412138E-4</v>
      </c>
      <c r="G525" s="60">
        <f>VLOOKUP(C525,Datos!$CC$3:$CG$1124,5,FALSE)</f>
        <v>5.7148797570763868E-4</v>
      </c>
      <c r="H525" s="60">
        <f t="shared" si="19"/>
        <v>2.7468436085350833E-2</v>
      </c>
      <c r="I525" s="53"/>
      <c r="J525" s="53"/>
      <c r="K525" s="53"/>
      <c r="L525" s="53"/>
      <c r="M525" s="54"/>
    </row>
    <row r="526" spans="2:13">
      <c r="B526" s="58">
        <f t="shared" si="18"/>
        <v>483</v>
      </c>
      <c r="C526" s="59">
        <v>25473</v>
      </c>
      <c r="D526" s="59" t="s">
        <v>549</v>
      </c>
      <c r="E526" s="59" t="s">
        <v>371</v>
      </c>
      <c r="F526" s="60">
        <f>VLOOKUP(C526,Datos!$CC$3:$CG$1124,2,FALSE)</f>
        <v>3.599040294919489E-4</v>
      </c>
      <c r="G526" s="60">
        <f>VLOOKUP(C526,Datos!$CC$3:$CG$1124,5,FALSE)</f>
        <v>3.269053575716899E-5</v>
      </c>
      <c r="H526" s="60">
        <f t="shared" si="19"/>
        <v>1.571262966521362E-3</v>
      </c>
      <c r="I526" s="53"/>
      <c r="J526" s="53"/>
      <c r="K526" s="53"/>
      <c r="L526" s="53"/>
      <c r="M526" s="54"/>
    </row>
    <row r="527" spans="2:13">
      <c r="B527" s="58">
        <f t="shared" si="18"/>
        <v>578</v>
      </c>
      <c r="C527" s="59">
        <v>25483</v>
      </c>
      <c r="D527" s="59" t="s">
        <v>549</v>
      </c>
      <c r="E527" s="59" t="s">
        <v>349</v>
      </c>
      <c r="F527" s="60">
        <f>VLOOKUP(C527,Datos!$CC$3:$CG$1124,2,FALSE)</f>
        <v>6.2884491134310453E-6</v>
      </c>
      <c r="G527" s="60">
        <f>VLOOKUP(C527,Datos!$CC$3:$CG$1124,5,FALSE)</f>
        <v>3.4115308031734794E-6</v>
      </c>
      <c r="H527" s="60">
        <f t="shared" si="19"/>
        <v>1.6397443131527248E-4</v>
      </c>
      <c r="I527" s="53"/>
      <c r="J527" s="53"/>
      <c r="K527" s="53"/>
      <c r="L527" s="53"/>
      <c r="M527" s="54"/>
    </row>
    <row r="528" spans="2:13">
      <c r="B528" s="58">
        <f t="shared" si="18"/>
        <v>527</v>
      </c>
      <c r="C528" s="59">
        <v>25486</v>
      </c>
      <c r="D528" s="59" t="s">
        <v>549</v>
      </c>
      <c r="E528" s="59" t="s">
        <v>601</v>
      </c>
      <c r="F528" s="60">
        <f>VLOOKUP(C528,Datos!$CC$3:$CG$1124,2,FALSE)</f>
        <v>3.1296002564517297E-5</v>
      </c>
      <c r="G528" s="60">
        <f>VLOOKUP(C528,Datos!$CC$3:$CG$1124,5,FALSE)</f>
        <v>1.5304037287435317E-5</v>
      </c>
      <c r="H528" s="60">
        <f t="shared" si="19"/>
        <v>7.3558497806924903E-4</v>
      </c>
      <c r="I528" s="53"/>
      <c r="J528" s="53"/>
      <c r="K528" s="53"/>
      <c r="L528" s="53"/>
      <c r="M528" s="54"/>
    </row>
    <row r="529" spans="2:13">
      <c r="B529" s="58">
        <f t="shared" si="18"/>
        <v>479</v>
      </c>
      <c r="C529" s="59">
        <v>25488</v>
      </c>
      <c r="D529" s="59" t="s">
        <v>549</v>
      </c>
      <c r="E529" s="59" t="s">
        <v>600</v>
      </c>
      <c r="F529" s="60">
        <f>VLOOKUP(C529,Datos!$CC$3:$CG$1124,2,FALSE)</f>
        <v>4.7528975857327667E-5</v>
      </c>
      <c r="G529" s="60">
        <f>VLOOKUP(C529,Datos!$CC$3:$CG$1124,5,FALSE)</f>
        <v>3.3985145819207431E-5</v>
      </c>
      <c r="H529" s="60">
        <f t="shared" si="19"/>
        <v>1.6334880968060753E-3</v>
      </c>
      <c r="I529" s="53"/>
      <c r="J529" s="53"/>
      <c r="K529" s="53"/>
      <c r="L529" s="53"/>
      <c r="M529" s="54"/>
    </row>
    <row r="530" spans="2:13">
      <c r="B530" s="58">
        <f t="shared" si="18"/>
        <v>457</v>
      </c>
      <c r="C530" s="59">
        <v>25489</v>
      </c>
      <c r="D530" s="59" t="s">
        <v>549</v>
      </c>
      <c r="E530" s="59" t="s">
        <v>599</v>
      </c>
      <c r="F530" s="60">
        <f>VLOOKUP(C530,Datos!$CC$3:$CG$1124,2,FALSE)</f>
        <v>3.0126058543413843E-5</v>
      </c>
      <c r="G530" s="60">
        <f>VLOOKUP(C530,Datos!$CC$3:$CG$1124,5,FALSE)</f>
        <v>4.6613538239193052E-5</v>
      </c>
      <c r="H530" s="60">
        <f t="shared" si="19"/>
        <v>2.2404688291995799E-3</v>
      </c>
      <c r="I530" s="53"/>
      <c r="J530" s="53"/>
      <c r="K530" s="53"/>
      <c r="L530" s="53"/>
      <c r="M530" s="54"/>
    </row>
    <row r="531" spans="2:13">
      <c r="B531" s="58">
        <f t="shared" si="18"/>
        <v>503</v>
      </c>
      <c r="C531" s="59">
        <v>25491</v>
      </c>
      <c r="D531" s="59" t="s">
        <v>549</v>
      </c>
      <c r="E531" s="59" t="s">
        <v>598</v>
      </c>
      <c r="F531" s="60">
        <f>VLOOKUP(C531,Datos!$CC$3:$CG$1124,2,FALSE)</f>
        <v>2.8371142511758667E-5</v>
      </c>
      <c r="G531" s="60">
        <f>VLOOKUP(C531,Datos!$CC$3:$CG$1124,5,FALSE)</f>
        <v>2.359328953418394E-5</v>
      </c>
      <c r="H531" s="60">
        <f t="shared" si="19"/>
        <v>1.1340059514120867E-3</v>
      </c>
      <c r="I531" s="53"/>
      <c r="J531" s="53"/>
      <c r="K531" s="53"/>
      <c r="L531" s="53"/>
      <c r="M531" s="54"/>
    </row>
    <row r="532" spans="2:13">
      <c r="B532" s="58">
        <f t="shared" si="18"/>
        <v>393</v>
      </c>
      <c r="C532" s="59">
        <v>25506</v>
      </c>
      <c r="D532" s="59" t="s">
        <v>549</v>
      </c>
      <c r="E532" s="59" t="s">
        <v>597</v>
      </c>
      <c r="F532" s="60">
        <f>VLOOKUP(C532,Datos!$CC$3:$CG$1124,2,FALSE)</f>
        <v>1.1655567310243123E-4</v>
      </c>
      <c r="G532" s="60">
        <f>VLOOKUP(C532,Datos!$CC$3:$CG$1124,5,FALSE)</f>
        <v>9.3998552022843388E-5</v>
      </c>
      <c r="H532" s="60">
        <f t="shared" si="19"/>
        <v>4.5180184502707586E-3</v>
      </c>
      <c r="I532" s="53"/>
      <c r="J532" s="53"/>
      <c r="K532" s="53"/>
      <c r="L532" s="53"/>
      <c r="M532" s="54"/>
    </row>
    <row r="533" spans="2:13">
      <c r="B533" s="58">
        <f t="shared" si="18"/>
        <v>373</v>
      </c>
      <c r="C533" s="59">
        <v>25513</v>
      </c>
      <c r="D533" s="59" t="s">
        <v>549</v>
      </c>
      <c r="E533" s="59" t="s">
        <v>596</v>
      </c>
      <c r="F533" s="60">
        <f>VLOOKUP(C533,Datos!$CC$3:$CG$1124,2,FALSE)</f>
        <v>1.8178005227894857E-4</v>
      </c>
      <c r="G533" s="60">
        <f>VLOOKUP(C533,Datos!$CC$3:$CG$1124,5,FALSE)</f>
        <v>1.1896062225479825E-4</v>
      </c>
      <c r="H533" s="60">
        <f t="shared" si="19"/>
        <v>5.7178145262520054E-3</v>
      </c>
      <c r="I533" s="53"/>
      <c r="J533" s="53"/>
      <c r="K533" s="53"/>
      <c r="L533" s="53"/>
      <c r="M533" s="54"/>
    </row>
    <row r="534" spans="2:13">
      <c r="B534" s="58">
        <f t="shared" si="18"/>
        <v>453</v>
      </c>
      <c r="C534" s="59">
        <v>25518</v>
      </c>
      <c r="D534" s="59" t="s">
        <v>549</v>
      </c>
      <c r="E534" s="59" t="s">
        <v>595</v>
      </c>
      <c r="F534" s="60">
        <f>VLOOKUP(C534,Datos!$CC$3:$CG$1124,2,FALSE)</f>
        <v>4.7382732854689736E-5</v>
      </c>
      <c r="G534" s="60">
        <f>VLOOKUP(C534,Datos!$CC$3:$CG$1124,5,FALSE)</f>
        <v>4.8321053111365871E-5</v>
      </c>
      <c r="H534" s="60">
        <f t="shared" si="19"/>
        <v>2.3225401327523596E-3</v>
      </c>
      <c r="I534" s="53"/>
      <c r="J534" s="53"/>
      <c r="K534" s="53"/>
      <c r="L534" s="53"/>
      <c r="M534" s="54"/>
    </row>
    <row r="535" spans="2:13">
      <c r="B535" s="58">
        <f t="shared" si="18"/>
        <v>458</v>
      </c>
      <c r="C535" s="59">
        <v>25524</v>
      </c>
      <c r="D535" s="59" t="s">
        <v>549</v>
      </c>
      <c r="E535" s="59" t="s">
        <v>594</v>
      </c>
      <c r="F535" s="60">
        <f>VLOOKUP(C535,Datos!$CC$3:$CG$1124,2,FALSE)</f>
        <v>6.0252117086827686E-5</v>
      </c>
      <c r="G535" s="60">
        <f>VLOOKUP(C535,Datos!$CC$3:$CG$1124,5,FALSE)</f>
        <v>4.269457938974991E-5</v>
      </c>
      <c r="H535" s="60">
        <f t="shared" si="19"/>
        <v>2.0521049873466427E-3</v>
      </c>
      <c r="I535" s="53"/>
      <c r="J535" s="53"/>
      <c r="K535" s="53"/>
      <c r="L535" s="53"/>
      <c r="M535" s="54"/>
    </row>
    <row r="536" spans="2:13">
      <c r="B536" s="58">
        <f t="shared" si="18"/>
        <v>265</v>
      </c>
      <c r="C536" s="59">
        <v>25530</v>
      </c>
      <c r="D536" s="59" t="s">
        <v>549</v>
      </c>
      <c r="E536" s="59" t="s">
        <v>593</v>
      </c>
      <c r="F536" s="60">
        <f>VLOOKUP(C536,Datos!$CC$3:$CG$1124,2,FALSE)</f>
        <v>2.3018648615210382E-4</v>
      </c>
      <c r="G536" s="60">
        <f>VLOOKUP(C536,Datos!$CC$3:$CG$1124,5,FALSE)</f>
        <v>2.7809445546064711E-4</v>
      </c>
      <c r="H536" s="60">
        <f t="shared" si="19"/>
        <v>1.336654505469261E-2</v>
      </c>
      <c r="I536" s="53"/>
      <c r="J536" s="53"/>
      <c r="K536" s="53"/>
      <c r="L536" s="53"/>
      <c r="M536" s="54"/>
    </row>
    <row r="537" spans="2:13">
      <c r="B537" s="58">
        <f t="shared" si="18"/>
        <v>479</v>
      </c>
      <c r="C537" s="59">
        <v>25535</v>
      </c>
      <c r="D537" s="59" t="s">
        <v>549</v>
      </c>
      <c r="E537" s="59" t="s">
        <v>592</v>
      </c>
      <c r="F537" s="60">
        <f>VLOOKUP(C537,Datos!$CC$3:$CG$1124,2,FALSE)</f>
        <v>5.3671181968120783E-5</v>
      </c>
      <c r="G537" s="60">
        <f>VLOOKUP(C537,Datos!$CC$3:$CG$1124,5,FALSE)</f>
        <v>3.0816182641380919E-5</v>
      </c>
      <c r="H537" s="60">
        <f t="shared" si="19"/>
        <v>1.4811726217531253E-3</v>
      </c>
      <c r="I537" s="53"/>
      <c r="J537" s="53"/>
      <c r="K537" s="53"/>
      <c r="L537" s="53"/>
      <c r="M537" s="54"/>
    </row>
    <row r="538" spans="2:13">
      <c r="B538" s="58">
        <f t="shared" si="18"/>
        <v>403</v>
      </c>
      <c r="C538" s="59">
        <v>25572</v>
      </c>
      <c r="D538" s="59" t="s">
        <v>549</v>
      </c>
      <c r="E538" s="59" t="s">
        <v>591</v>
      </c>
      <c r="F538" s="60">
        <f>VLOOKUP(C538,Datos!$CC$3:$CG$1124,2,FALSE)</f>
        <v>2.2009571897008658E-4</v>
      </c>
      <c r="G538" s="60">
        <f>VLOOKUP(C538,Datos!$CC$3:$CG$1124,5,FALSE)</f>
        <v>8.4306842395479682E-5</v>
      </c>
      <c r="H538" s="60">
        <f t="shared" si="19"/>
        <v>4.0521886904628119E-3</v>
      </c>
      <c r="I538" s="53"/>
      <c r="J538" s="53"/>
      <c r="K538" s="53"/>
      <c r="L538" s="53"/>
      <c r="M538" s="54"/>
    </row>
    <row r="539" spans="2:13">
      <c r="B539" s="58">
        <f t="shared" si="18"/>
        <v>442</v>
      </c>
      <c r="C539" s="59">
        <v>25580</v>
      </c>
      <c r="D539" s="59" t="s">
        <v>549</v>
      </c>
      <c r="E539" s="59" t="s">
        <v>590</v>
      </c>
      <c r="F539" s="60">
        <f>VLOOKUP(C539,Datos!$CC$3:$CG$1124,2,FALSE)</f>
        <v>6.2592005129034594E-5</v>
      </c>
      <c r="G539" s="60">
        <f>VLOOKUP(C539,Datos!$CC$3:$CG$1124,5,FALSE)</f>
        <v>5.4797539477144052E-5</v>
      </c>
      <c r="H539" s="60">
        <f t="shared" si="19"/>
        <v>2.6338309373852E-3</v>
      </c>
      <c r="I539" s="53"/>
      <c r="J539" s="53"/>
      <c r="K539" s="53"/>
      <c r="L539" s="53"/>
      <c r="M539" s="54"/>
    </row>
    <row r="540" spans="2:13">
      <c r="B540" s="58">
        <f t="shared" si="18"/>
        <v>390</v>
      </c>
      <c r="C540" s="59">
        <v>25592</v>
      </c>
      <c r="D540" s="59" t="s">
        <v>549</v>
      </c>
      <c r="E540" s="59" t="s">
        <v>589</v>
      </c>
      <c r="F540" s="60">
        <f>VLOOKUP(C540,Datos!$CC$3:$CG$1124,2,FALSE)</f>
        <v>8.131110946668979E-5</v>
      </c>
      <c r="G540" s="60">
        <f>VLOOKUP(C540,Datos!$CC$3:$CG$1124,5,FALSE)</f>
        <v>9.4033016978194565E-5</v>
      </c>
      <c r="H540" s="60">
        <f t="shared" si="19"/>
        <v>4.519675000300663E-3</v>
      </c>
      <c r="I540" s="53"/>
      <c r="J540" s="53"/>
      <c r="K540" s="53"/>
      <c r="L540" s="53"/>
      <c r="M540" s="54"/>
    </row>
    <row r="541" spans="2:13">
      <c r="B541" s="58">
        <f t="shared" si="18"/>
        <v>554</v>
      </c>
      <c r="C541" s="59">
        <v>25594</v>
      </c>
      <c r="D541" s="59" t="s">
        <v>549</v>
      </c>
      <c r="E541" s="59" t="s">
        <v>588</v>
      </c>
      <c r="F541" s="60">
        <f>VLOOKUP(C541,Datos!$CC$3:$CG$1124,2,FALSE)</f>
        <v>2.3545123424706937E-5</v>
      </c>
      <c r="G541" s="60">
        <f>VLOOKUP(C541,Datos!$CC$3:$CG$1124,5,FALSE)</f>
        <v>5.8489611065440886E-6</v>
      </c>
      <c r="H541" s="60">
        <f t="shared" si="19"/>
        <v>2.8112894960190802E-4</v>
      </c>
      <c r="I541" s="53"/>
      <c r="J541" s="53"/>
      <c r="K541" s="53"/>
      <c r="L541" s="53"/>
      <c r="M541" s="54"/>
    </row>
    <row r="542" spans="2:13">
      <c r="B542" s="58">
        <f t="shared" si="18"/>
        <v>392</v>
      </c>
      <c r="C542" s="59">
        <v>25596</v>
      </c>
      <c r="D542" s="59" t="s">
        <v>549</v>
      </c>
      <c r="E542" s="59" t="s">
        <v>587</v>
      </c>
      <c r="F542" s="60">
        <f>VLOOKUP(C542,Datos!$CC$3:$CG$1124,2,FALSE)</f>
        <v>8.0579894453500133E-5</v>
      </c>
      <c r="G542" s="60">
        <f>VLOOKUP(C542,Datos!$CC$3:$CG$1124,5,FALSE)</f>
        <v>8.9655881245819435E-5</v>
      </c>
      <c r="H542" s="60">
        <f t="shared" si="19"/>
        <v>4.3092889935736197E-3</v>
      </c>
      <c r="I542" s="53"/>
      <c r="J542" s="53"/>
      <c r="K542" s="53"/>
      <c r="L542" s="53"/>
      <c r="M542" s="54"/>
    </row>
    <row r="543" spans="2:13">
      <c r="B543" s="58">
        <f t="shared" si="18"/>
        <v>454</v>
      </c>
      <c r="C543" s="59">
        <v>25599</v>
      </c>
      <c r="D543" s="59" t="s">
        <v>549</v>
      </c>
      <c r="E543" s="59" t="s">
        <v>586</v>
      </c>
      <c r="F543" s="60">
        <f>VLOOKUP(C543,Datos!$CC$3:$CG$1124,2,FALSE)</f>
        <v>5.9228416068362166E-5</v>
      </c>
      <c r="G543" s="60">
        <f>VLOOKUP(C543,Datos!$CC$3:$CG$1124,5,FALSE)</f>
        <v>4.1754381418483522E-5</v>
      </c>
      <c r="H543" s="60">
        <f t="shared" si="19"/>
        <v>2.0069145914344121E-3</v>
      </c>
      <c r="I543" s="53"/>
      <c r="J543" s="53"/>
      <c r="K543" s="53"/>
      <c r="L543" s="53"/>
      <c r="M543" s="54"/>
    </row>
    <row r="544" spans="2:13">
      <c r="B544" s="58">
        <f t="shared" si="18"/>
        <v>508</v>
      </c>
      <c r="C544" s="59">
        <v>25612</v>
      </c>
      <c r="D544" s="59" t="s">
        <v>549</v>
      </c>
      <c r="E544" s="59" t="s">
        <v>363</v>
      </c>
      <c r="F544" s="60">
        <f>VLOOKUP(C544,Datos!$CC$3:$CG$1124,2,FALSE)</f>
        <v>6.8002996226638039E-5</v>
      </c>
      <c r="G544" s="60">
        <f>VLOOKUP(C544,Datos!$CC$3:$CG$1124,5,FALSE)</f>
        <v>1.7206165192263749E-5</v>
      </c>
      <c r="H544" s="60">
        <f t="shared" si="19"/>
        <v>8.2701031158610207E-4</v>
      </c>
      <c r="I544" s="53"/>
      <c r="J544" s="53"/>
      <c r="K544" s="53"/>
      <c r="L544" s="53"/>
      <c r="M544" s="54"/>
    </row>
    <row r="545" spans="2:13">
      <c r="B545" s="58">
        <f t="shared" si="18"/>
        <v>477</v>
      </c>
      <c r="C545" s="59">
        <v>25645</v>
      </c>
      <c r="D545" s="59" t="s">
        <v>549</v>
      </c>
      <c r="E545" s="59" t="s">
        <v>585</v>
      </c>
      <c r="F545" s="60">
        <f>VLOOKUP(C545,Datos!$CC$3:$CG$1124,2,FALSE)</f>
        <v>5.4256153978672508E-5</v>
      </c>
      <c r="G545" s="60">
        <f>VLOOKUP(C545,Datos!$CC$3:$CG$1124,5,FALSE)</f>
        <v>2.8545704484788321E-5</v>
      </c>
      <c r="H545" s="60">
        <f t="shared" si="19"/>
        <v>1.3720426194108637E-3</v>
      </c>
      <c r="I545" s="53"/>
      <c r="J545" s="53"/>
      <c r="K545" s="53"/>
      <c r="L545" s="53"/>
      <c r="M545" s="54"/>
    </row>
    <row r="546" spans="2:13">
      <c r="B546" s="58">
        <f t="shared" si="18"/>
        <v>453</v>
      </c>
      <c r="C546" s="59">
        <v>25649</v>
      </c>
      <c r="D546" s="59" t="s">
        <v>549</v>
      </c>
      <c r="E546" s="59" t="s">
        <v>359</v>
      </c>
      <c r="F546" s="60">
        <f>VLOOKUP(C546,Datos!$CC$3:$CG$1124,2,FALSE)</f>
        <v>5.00151069021725E-5</v>
      </c>
      <c r="G546" s="60">
        <f>VLOOKUP(C546,Datos!$CC$3:$CG$1124,5,FALSE)</f>
        <v>4.0867611813601395E-5</v>
      </c>
      <c r="H546" s="60">
        <f t="shared" si="19"/>
        <v>1.9642922174746185E-3</v>
      </c>
      <c r="I546" s="53"/>
      <c r="J546" s="53"/>
      <c r="K546" s="53"/>
      <c r="L546" s="53"/>
      <c r="M546" s="54"/>
    </row>
    <row r="547" spans="2:13">
      <c r="B547" s="58">
        <f t="shared" si="18"/>
        <v>522</v>
      </c>
      <c r="C547" s="59">
        <v>25653</v>
      </c>
      <c r="D547" s="59" t="s">
        <v>549</v>
      </c>
      <c r="E547" s="59" t="s">
        <v>316</v>
      </c>
      <c r="F547" s="60">
        <f>VLOOKUP(C547,Datos!$CC$3:$CG$1124,2,FALSE)</f>
        <v>1.4770543266431059E-5</v>
      </c>
      <c r="G547" s="60">
        <f>VLOOKUP(C547,Datos!$CC$3:$CG$1124,5,FALSE)</f>
        <v>1.3247336779594513E-5</v>
      </c>
      <c r="H547" s="60">
        <f t="shared" si="19"/>
        <v>6.3673014848796125E-4</v>
      </c>
      <c r="I547" s="53"/>
      <c r="J547" s="53"/>
      <c r="K547" s="53"/>
      <c r="L547" s="53"/>
      <c r="M547" s="54"/>
    </row>
    <row r="548" spans="2:13">
      <c r="B548" s="58">
        <f t="shared" si="18"/>
        <v>396</v>
      </c>
      <c r="C548" s="59">
        <v>25658</v>
      </c>
      <c r="D548" s="59" t="s">
        <v>549</v>
      </c>
      <c r="E548" s="59" t="s">
        <v>47</v>
      </c>
      <c r="F548" s="60">
        <f>VLOOKUP(C548,Datos!$CC$3:$CG$1124,2,FALSE)</f>
        <v>8.5844642548465661E-5</v>
      </c>
      <c r="G548" s="60">
        <f>VLOOKUP(C548,Datos!$CC$3:$CG$1124,5,FALSE)</f>
        <v>8.7295828763876885E-5</v>
      </c>
      <c r="H548" s="60">
        <f t="shared" si="19"/>
        <v>4.1958536222028728E-3</v>
      </c>
      <c r="I548" s="53"/>
      <c r="J548" s="53"/>
      <c r="K548" s="53"/>
      <c r="L548" s="53"/>
      <c r="M548" s="54"/>
    </row>
    <row r="549" spans="2:13">
      <c r="B549" s="58">
        <f t="shared" si="18"/>
        <v>394</v>
      </c>
      <c r="C549" s="59">
        <v>25662</v>
      </c>
      <c r="D549" s="59" t="s">
        <v>549</v>
      </c>
      <c r="E549" s="59" t="s">
        <v>584</v>
      </c>
      <c r="F549" s="60">
        <f>VLOOKUP(C549,Datos!$CC$3:$CG$1124,2,FALSE)</f>
        <v>1.3776090848493125E-4</v>
      </c>
      <c r="G549" s="60">
        <f>VLOOKUP(C549,Datos!$CC$3:$CG$1124,5,FALSE)</f>
        <v>8.7590166101817515E-5</v>
      </c>
      <c r="H549" s="60">
        <f t="shared" si="19"/>
        <v>4.210000877610553E-3</v>
      </c>
      <c r="I549" s="53"/>
      <c r="J549" s="53"/>
      <c r="K549" s="53"/>
      <c r="L549" s="53"/>
      <c r="M549" s="54"/>
    </row>
    <row r="550" spans="2:13">
      <c r="B550" s="58">
        <f t="shared" si="18"/>
        <v>416</v>
      </c>
      <c r="C550" s="59">
        <v>25718</v>
      </c>
      <c r="D550" s="59" t="s">
        <v>549</v>
      </c>
      <c r="E550" s="59" t="s">
        <v>583</v>
      </c>
      <c r="F550" s="60">
        <f>VLOOKUP(C550,Datos!$CC$3:$CG$1124,2,FALSE)</f>
        <v>9.783656876477603E-5</v>
      </c>
      <c r="G550" s="60">
        <f>VLOOKUP(C550,Datos!$CC$3:$CG$1124,5,FALSE)</f>
        <v>7.0276819297941084E-5</v>
      </c>
      <c r="H550" s="60">
        <f t="shared" si="19"/>
        <v>3.3778389068938068E-3</v>
      </c>
      <c r="I550" s="53"/>
      <c r="J550" s="53"/>
      <c r="K550" s="53"/>
      <c r="L550" s="53"/>
      <c r="M550" s="54"/>
    </row>
    <row r="551" spans="2:13">
      <c r="B551" s="58">
        <f t="shared" si="18"/>
        <v>518</v>
      </c>
      <c r="C551" s="59">
        <v>25736</v>
      </c>
      <c r="D551" s="59" t="s">
        <v>549</v>
      </c>
      <c r="E551" s="59" t="s">
        <v>582</v>
      </c>
      <c r="F551" s="60">
        <f>VLOOKUP(C551,Datos!$CC$3:$CG$1124,2,FALSE)</f>
        <v>2.8956114522310392E-5</v>
      </c>
      <c r="G551" s="60">
        <f>VLOOKUP(C551,Datos!$CC$3:$CG$1124,5,FALSE)</f>
        <v>1.3402060071152134E-5</v>
      </c>
      <c r="H551" s="60">
        <f t="shared" si="19"/>
        <v>6.4416688736213109E-4</v>
      </c>
      <c r="I551" s="53"/>
      <c r="J551" s="53"/>
      <c r="K551" s="53"/>
      <c r="L551" s="53"/>
      <c r="M551" s="54"/>
    </row>
    <row r="552" spans="2:13">
      <c r="B552" s="58">
        <f t="shared" si="18"/>
        <v>413</v>
      </c>
      <c r="C552" s="59">
        <v>25740</v>
      </c>
      <c r="D552" s="59" t="s">
        <v>549</v>
      </c>
      <c r="E552" s="59" t="s">
        <v>581</v>
      </c>
      <c r="F552" s="60">
        <f>VLOOKUP(C552,Datos!$CC$3:$CG$1124,2,FALSE)</f>
        <v>1.8090259426312101E-4</v>
      </c>
      <c r="G552" s="60">
        <f>VLOOKUP(C552,Datos!$CC$3:$CG$1124,5,FALSE)</f>
        <v>7.2698358843407992E-5</v>
      </c>
      <c r="H552" s="60">
        <f t="shared" si="19"/>
        <v>3.4942296396129765E-3</v>
      </c>
      <c r="I552" s="53"/>
      <c r="J552" s="53"/>
      <c r="K552" s="53"/>
      <c r="L552" s="53"/>
      <c r="M552" s="54"/>
    </row>
    <row r="553" spans="2:13">
      <c r="B553" s="58">
        <f t="shared" si="18"/>
        <v>332</v>
      </c>
      <c r="C553" s="59">
        <v>25743</v>
      </c>
      <c r="D553" s="59" t="s">
        <v>549</v>
      </c>
      <c r="E553" s="59" t="s">
        <v>580</v>
      </c>
      <c r="F553" s="60">
        <f>VLOOKUP(C553,Datos!$CC$3:$CG$1124,2,FALSE)</f>
        <v>3.1661610071112122E-4</v>
      </c>
      <c r="G553" s="60">
        <f>VLOOKUP(C553,Datos!$CC$3:$CG$1124,5,FALSE)</f>
        <v>1.6395199538087323E-4</v>
      </c>
      <c r="H553" s="60">
        <f t="shared" si="19"/>
        <v>7.8803143681349299E-3</v>
      </c>
      <c r="I553" s="53"/>
      <c r="J553" s="53"/>
      <c r="K553" s="53"/>
      <c r="L553" s="53"/>
      <c r="M553" s="54"/>
    </row>
    <row r="554" spans="2:13">
      <c r="B554" s="58">
        <f t="shared" si="18"/>
        <v>532</v>
      </c>
      <c r="C554" s="59">
        <v>25745</v>
      </c>
      <c r="D554" s="59" t="s">
        <v>549</v>
      </c>
      <c r="E554" s="59" t="s">
        <v>579</v>
      </c>
      <c r="F554" s="60">
        <f>VLOOKUP(C554,Datos!$CC$3:$CG$1124,2,FALSE)</f>
        <v>1.8134132327103478E-5</v>
      </c>
      <c r="G554" s="60">
        <f>VLOOKUP(C554,Datos!$CC$3:$CG$1124,5,FALSE)</f>
        <v>7.6828830889529987E-6</v>
      </c>
      <c r="H554" s="60">
        <f t="shared" si="19"/>
        <v>3.6927598138668488E-4</v>
      </c>
      <c r="I554" s="53"/>
      <c r="J554" s="53"/>
      <c r="K554" s="53"/>
      <c r="L554" s="53"/>
      <c r="M554" s="54"/>
    </row>
    <row r="555" spans="2:13">
      <c r="B555" s="58">
        <f t="shared" si="18"/>
        <v>79</v>
      </c>
      <c r="C555" s="59">
        <v>25754</v>
      </c>
      <c r="D555" s="59" t="s">
        <v>549</v>
      </c>
      <c r="E555" s="59" t="s">
        <v>578</v>
      </c>
      <c r="F555" s="60">
        <f>VLOOKUP(C555,Datos!$CC$3:$CG$1124,2,FALSE)</f>
        <v>6.1226095484396307E-3</v>
      </c>
      <c r="G555" s="60">
        <f>VLOOKUP(C555,Datos!$CC$3:$CG$1124,5,FALSE)</f>
        <v>1.515487593084063E-3</v>
      </c>
      <c r="H555" s="60">
        <f t="shared" si="19"/>
        <v>7.2841557230012149E-2</v>
      </c>
      <c r="I555" s="53"/>
      <c r="J555" s="53"/>
      <c r="K555" s="53"/>
      <c r="L555" s="53"/>
      <c r="M555" s="54"/>
    </row>
    <row r="556" spans="2:13">
      <c r="B556" s="58">
        <f t="shared" si="18"/>
        <v>535</v>
      </c>
      <c r="C556" s="59">
        <v>25758</v>
      </c>
      <c r="D556" s="59" t="s">
        <v>549</v>
      </c>
      <c r="E556" s="59" t="s">
        <v>577</v>
      </c>
      <c r="F556" s="60">
        <f>VLOOKUP(C556,Datos!$CC$3:$CG$1124,2,FALSE)</f>
        <v>4.5481573820396629E-5</v>
      </c>
      <c r="G556" s="60">
        <f>VLOOKUP(C556,Datos!$CC$3:$CG$1124,5,FALSE)</f>
        <v>7.0226926874576256E-6</v>
      </c>
      <c r="H556" s="60">
        <f t="shared" si="19"/>
        <v>3.3754408392168043E-4</v>
      </c>
      <c r="I556" s="53"/>
      <c r="J556" s="53"/>
      <c r="K556" s="53"/>
      <c r="L556" s="53"/>
      <c r="M556" s="54"/>
    </row>
    <row r="557" spans="2:13">
      <c r="B557" s="58">
        <f t="shared" si="18"/>
        <v>503</v>
      </c>
      <c r="C557" s="59">
        <v>25769</v>
      </c>
      <c r="D557" s="59" t="s">
        <v>549</v>
      </c>
      <c r="E557" s="59" t="s">
        <v>576</v>
      </c>
      <c r="F557" s="60">
        <f>VLOOKUP(C557,Datos!$CC$3:$CG$1124,2,FALSE)</f>
        <v>4.8406433873155255E-5</v>
      </c>
      <c r="G557" s="60">
        <f>VLOOKUP(C557,Datos!$CC$3:$CG$1124,5,FALSE)</f>
        <v>1.5766579045643355E-5</v>
      </c>
      <c r="H557" s="60">
        <f t="shared" si="19"/>
        <v>7.5781693965411192E-4</v>
      </c>
      <c r="I557" s="53"/>
      <c r="J557" s="53"/>
      <c r="K557" s="53"/>
      <c r="L557" s="53"/>
      <c r="M557" s="54"/>
    </row>
    <row r="558" spans="2:13">
      <c r="B558" s="58">
        <f t="shared" si="18"/>
        <v>493</v>
      </c>
      <c r="C558" s="59">
        <v>25772</v>
      </c>
      <c r="D558" s="59" t="s">
        <v>549</v>
      </c>
      <c r="E558" s="59" t="s">
        <v>575</v>
      </c>
      <c r="F558" s="60">
        <f>VLOOKUP(C558,Datos!$CC$3:$CG$1124,2,FALSE)</f>
        <v>4.3287928780827659E-5</v>
      </c>
      <c r="G558" s="60">
        <f>VLOOKUP(C558,Datos!$CC$3:$CG$1124,5,FALSE)</f>
        <v>1.8991497180872689E-5</v>
      </c>
      <c r="H558" s="60">
        <f t="shared" si="19"/>
        <v>9.1282187666673808E-4</v>
      </c>
      <c r="I558" s="53"/>
      <c r="J558" s="53"/>
      <c r="K558" s="53"/>
      <c r="L558" s="53"/>
      <c r="M558" s="54"/>
    </row>
    <row r="559" spans="2:13">
      <c r="B559" s="58">
        <f t="shared" si="18"/>
        <v>495</v>
      </c>
      <c r="C559" s="59">
        <v>25777</v>
      </c>
      <c r="D559" s="59" t="s">
        <v>549</v>
      </c>
      <c r="E559" s="59" t="s">
        <v>574</v>
      </c>
      <c r="F559" s="60">
        <f>VLOOKUP(C559,Datos!$CC$3:$CG$1124,2,FALSE)</f>
        <v>2.5592525461637975E-5</v>
      </c>
      <c r="G559" s="60">
        <f>VLOOKUP(C559,Datos!$CC$3:$CG$1124,5,FALSE)</f>
        <v>1.8244876945459182E-5</v>
      </c>
      <c r="H559" s="60">
        <f t="shared" si="19"/>
        <v>8.7693574941954434E-4</v>
      </c>
      <c r="I559" s="53"/>
      <c r="J559" s="53"/>
      <c r="K559" s="53"/>
      <c r="L559" s="53"/>
      <c r="M559" s="54"/>
    </row>
    <row r="560" spans="2:13">
      <c r="B560" s="58">
        <f t="shared" si="18"/>
        <v>555</v>
      </c>
      <c r="C560" s="59">
        <v>25779</v>
      </c>
      <c r="D560" s="59" t="s">
        <v>549</v>
      </c>
      <c r="E560" s="59" t="s">
        <v>573</v>
      </c>
      <c r="F560" s="60">
        <f>VLOOKUP(C560,Datos!$CC$3:$CG$1124,2,FALSE)</f>
        <v>1.7549160316551755E-6</v>
      </c>
      <c r="G560" s="60">
        <f>VLOOKUP(C560,Datos!$CC$3:$CG$1124,5,FALSE)</f>
        <v>1.0160764393471493E-6</v>
      </c>
      <c r="H560" s="60">
        <f t="shared" si="19"/>
        <v>4.8837476759644391E-5</v>
      </c>
      <c r="I560" s="53"/>
      <c r="J560" s="53"/>
      <c r="K560" s="53"/>
      <c r="L560" s="53"/>
      <c r="M560" s="54"/>
    </row>
    <row r="561" spans="2:13">
      <c r="B561" s="58">
        <f t="shared" si="18"/>
        <v>487</v>
      </c>
      <c r="C561" s="59">
        <v>25781</v>
      </c>
      <c r="D561" s="59" t="s">
        <v>549</v>
      </c>
      <c r="E561" s="59" t="s">
        <v>572</v>
      </c>
      <c r="F561" s="60">
        <f>VLOOKUP(C561,Datos!$CC$3:$CG$1124,2,FALSE)</f>
        <v>3.8461909693775925E-5</v>
      </c>
      <c r="G561" s="60">
        <f>VLOOKUP(C561,Datos!$CC$3:$CG$1124,5,FALSE)</f>
        <v>2.1775066387224017E-5</v>
      </c>
      <c r="H561" s="60">
        <f t="shared" si="19"/>
        <v>1.0466134804868116E-3</v>
      </c>
      <c r="I561" s="53"/>
      <c r="J561" s="53"/>
      <c r="K561" s="53"/>
      <c r="L561" s="53"/>
      <c r="M561" s="54"/>
    </row>
    <row r="562" spans="2:13">
      <c r="B562" s="58">
        <f t="shared" si="18"/>
        <v>488</v>
      </c>
      <c r="C562" s="59">
        <v>25785</v>
      </c>
      <c r="D562" s="59" t="s">
        <v>549</v>
      </c>
      <c r="E562" s="59" t="s">
        <v>571</v>
      </c>
      <c r="F562" s="60">
        <f>VLOOKUP(C562,Datos!$CC$3:$CG$1124,2,FALSE)</f>
        <v>4.6505274838862148E-5</v>
      </c>
      <c r="G562" s="60">
        <f>VLOOKUP(C562,Datos!$CC$3:$CG$1124,5,FALSE)</f>
        <v>2.1673489745075637E-5</v>
      </c>
      <c r="H562" s="60">
        <f t="shared" si="19"/>
        <v>1.0417312229044672E-3</v>
      </c>
      <c r="I562" s="53"/>
      <c r="J562" s="53"/>
      <c r="K562" s="53"/>
      <c r="L562" s="53"/>
      <c r="M562" s="54"/>
    </row>
    <row r="563" spans="2:13">
      <c r="B563" s="58">
        <f t="shared" si="18"/>
        <v>510</v>
      </c>
      <c r="C563" s="59">
        <v>25793</v>
      </c>
      <c r="D563" s="59" t="s">
        <v>549</v>
      </c>
      <c r="E563" s="59" t="s">
        <v>570</v>
      </c>
      <c r="F563" s="60">
        <f>VLOOKUP(C563,Datos!$CC$3:$CG$1124,2,FALSE)</f>
        <v>1.6817945303362099E-5</v>
      </c>
      <c r="G563" s="60">
        <f>VLOOKUP(C563,Datos!$CC$3:$CG$1124,5,FALSE)</f>
        <v>1.2965230594611321E-5</v>
      </c>
      <c r="H563" s="60">
        <f t="shared" si="19"/>
        <v>6.2317078059067905E-4</v>
      </c>
      <c r="I563" s="53"/>
      <c r="J563" s="53"/>
      <c r="K563" s="53"/>
      <c r="L563" s="53"/>
      <c r="M563" s="54"/>
    </row>
    <row r="564" spans="2:13">
      <c r="B564" s="58">
        <f t="shared" si="18"/>
        <v>472</v>
      </c>
      <c r="C564" s="59">
        <v>25797</v>
      </c>
      <c r="D564" s="59" t="s">
        <v>549</v>
      </c>
      <c r="E564" s="59" t="s">
        <v>569</v>
      </c>
      <c r="F564" s="60">
        <f>VLOOKUP(C564,Datos!$CC$3:$CG$1124,2,FALSE)</f>
        <v>4.782146186260353E-5</v>
      </c>
      <c r="G564" s="60">
        <f>VLOOKUP(C564,Datos!$CC$3:$CG$1124,5,FALSE)</f>
        <v>2.792618958193604E-5</v>
      </c>
      <c r="H564" s="60">
        <f t="shared" si="19"/>
        <v>1.3422657802886599E-3</v>
      </c>
      <c r="I564" s="53"/>
      <c r="J564" s="53"/>
      <c r="K564" s="53"/>
      <c r="L564" s="53"/>
      <c r="M564" s="54"/>
    </row>
    <row r="565" spans="2:13">
      <c r="B565" s="58">
        <f t="shared" si="18"/>
        <v>525</v>
      </c>
      <c r="C565" s="59">
        <v>25799</v>
      </c>
      <c r="D565" s="59" t="s">
        <v>549</v>
      </c>
      <c r="E565" s="59" t="s">
        <v>568</v>
      </c>
      <c r="F565" s="60">
        <f>VLOOKUP(C565,Datos!$CC$3:$CG$1124,2,FALSE)</f>
        <v>6.7856753224000121E-5</v>
      </c>
      <c r="G565" s="60">
        <f>VLOOKUP(C565,Datos!$CC$3:$CG$1124,5,FALSE)</f>
        <v>7.674984710311626E-6</v>
      </c>
      <c r="H565" s="60">
        <f t="shared" si="19"/>
        <v>3.6889634766189863E-4</v>
      </c>
      <c r="I565" s="53"/>
      <c r="J565" s="53"/>
      <c r="K565" s="53"/>
      <c r="L565" s="53"/>
      <c r="M565" s="54"/>
    </row>
    <row r="566" spans="2:13">
      <c r="B566" s="58">
        <f t="shared" si="18"/>
        <v>360</v>
      </c>
      <c r="C566" s="59">
        <v>25805</v>
      </c>
      <c r="D566" s="59" t="s">
        <v>549</v>
      </c>
      <c r="E566" s="59" t="s">
        <v>567</v>
      </c>
      <c r="F566" s="60">
        <f>VLOOKUP(C566,Datos!$CC$3:$CG$1124,2,FALSE)</f>
        <v>1.2445279524487952E-4</v>
      </c>
      <c r="G566" s="60">
        <f>VLOOKUP(C566,Datos!$CC$3:$CG$1124,5,FALSE)</f>
        <v>1.272780056598737E-4</v>
      </c>
      <c r="H566" s="60">
        <f t="shared" si="19"/>
        <v>6.1175876171499855E-3</v>
      </c>
      <c r="I566" s="53"/>
      <c r="J566" s="53"/>
      <c r="K566" s="53"/>
      <c r="L566" s="53"/>
      <c r="M566" s="54"/>
    </row>
    <row r="567" spans="2:13">
      <c r="B567" s="58">
        <f t="shared" si="18"/>
        <v>520</v>
      </c>
      <c r="C567" s="59">
        <v>25807</v>
      </c>
      <c r="D567" s="59" t="s">
        <v>549</v>
      </c>
      <c r="E567" s="59" t="s">
        <v>566</v>
      </c>
      <c r="F567" s="60">
        <f>VLOOKUP(C567,Datos!$CC$3:$CG$1124,2,FALSE)</f>
        <v>1.1260711203120709E-5</v>
      </c>
      <c r="G567" s="60">
        <f>VLOOKUP(C567,Datos!$CC$3:$CG$1124,5,FALSE)</f>
        <v>8.6374269462864901E-6</v>
      </c>
      <c r="H567" s="60">
        <f t="shared" si="19"/>
        <v>4.1515590896234881E-4</v>
      </c>
      <c r="I567" s="53"/>
      <c r="J567" s="53"/>
      <c r="K567" s="53"/>
      <c r="L567" s="53"/>
      <c r="M567" s="54"/>
    </row>
    <row r="568" spans="2:13">
      <c r="B568" s="58">
        <f t="shared" si="18"/>
        <v>409</v>
      </c>
      <c r="C568" s="59">
        <v>25815</v>
      </c>
      <c r="D568" s="59" t="s">
        <v>549</v>
      </c>
      <c r="E568" s="59" t="s">
        <v>565</v>
      </c>
      <c r="F568" s="60">
        <f>VLOOKUP(C568,Datos!$CC$3:$CG$1124,2,FALSE)</f>
        <v>8.3066025498344966E-5</v>
      </c>
      <c r="G568" s="60">
        <f>VLOOKUP(C568,Datos!$CC$3:$CG$1124,5,FALSE)</f>
        <v>7.2860073772594618E-5</v>
      </c>
      <c r="H568" s="60">
        <f t="shared" si="19"/>
        <v>3.5020024299169364E-3</v>
      </c>
      <c r="I568" s="53"/>
      <c r="J568" s="53"/>
      <c r="K568" s="53"/>
      <c r="L568" s="53"/>
      <c r="M568" s="54"/>
    </row>
    <row r="569" spans="2:13">
      <c r="B569" s="58">
        <f t="shared" si="18"/>
        <v>359</v>
      </c>
      <c r="C569" s="59">
        <v>25817</v>
      </c>
      <c r="D569" s="59" t="s">
        <v>549</v>
      </c>
      <c r="E569" s="59" t="s">
        <v>564</v>
      </c>
      <c r="F569" s="60">
        <f>VLOOKUP(C569,Datos!$CC$3:$CG$1124,2,FALSE)</f>
        <v>1.6891066804681064E-4</v>
      </c>
      <c r="G569" s="60">
        <f>VLOOKUP(C569,Datos!$CC$3:$CG$1124,5,FALSE)</f>
        <v>1.2802972509894014E-4</v>
      </c>
      <c r="H569" s="60">
        <f t="shared" si="19"/>
        <v>6.153718836429874E-3</v>
      </c>
      <c r="I569" s="53"/>
      <c r="J569" s="53"/>
      <c r="K569" s="53"/>
      <c r="L569" s="53"/>
      <c r="M569" s="54"/>
    </row>
    <row r="570" spans="2:13">
      <c r="B570" s="58">
        <f t="shared" si="18"/>
        <v>272</v>
      </c>
      <c r="C570" s="59">
        <v>25823</v>
      </c>
      <c r="D570" s="59" t="s">
        <v>549</v>
      </c>
      <c r="E570" s="59" t="s">
        <v>563</v>
      </c>
      <c r="F570" s="60">
        <f>VLOOKUP(C570,Datos!$CC$3:$CG$1124,2,FALSE)</f>
        <v>1.5267769475400025E-4</v>
      </c>
      <c r="G570" s="60">
        <f>VLOOKUP(C570,Datos!$CC$3:$CG$1124,5,FALSE)</f>
        <v>2.6899225140928224E-4</v>
      </c>
      <c r="H570" s="60">
        <f t="shared" si="19"/>
        <v>1.2929049742720126E-2</v>
      </c>
      <c r="I570" s="53"/>
      <c r="J570" s="53"/>
      <c r="K570" s="53"/>
      <c r="L570" s="53"/>
      <c r="M570" s="54"/>
    </row>
    <row r="571" spans="2:13">
      <c r="B571" s="58">
        <f t="shared" si="18"/>
        <v>440</v>
      </c>
      <c r="C571" s="59">
        <v>25839</v>
      </c>
      <c r="D571" s="59" t="s">
        <v>549</v>
      </c>
      <c r="E571" s="59" t="s">
        <v>562</v>
      </c>
      <c r="F571" s="60">
        <f>VLOOKUP(C571,Datos!$CC$3:$CG$1124,2,FALSE)</f>
        <v>5.7619743039344922E-5</v>
      </c>
      <c r="G571" s="60">
        <f>VLOOKUP(C571,Datos!$CC$3:$CG$1124,5,FALSE)</f>
        <v>4.5860529005492174E-5</v>
      </c>
      <c r="H571" s="60">
        <f t="shared" si="19"/>
        <v>2.2042756162418101E-3</v>
      </c>
      <c r="I571" s="53"/>
      <c r="J571" s="53"/>
      <c r="K571" s="53"/>
      <c r="L571" s="53"/>
      <c r="M571" s="54"/>
    </row>
    <row r="572" spans="2:13">
      <c r="B572" s="58">
        <f t="shared" si="18"/>
        <v>495</v>
      </c>
      <c r="C572" s="59">
        <v>25841</v>
      </c>
      <c r="D572" s="59" t="s">
        <v>549</v>
      </c>
      <c r="E572" s="59" t="s">
        <v>561</v>
      </c>
      <c r="F572" s="60">
        <f>VLOOKUP(C572,Datos!$CC$3:$CG$1124,2,FALSE)</f>
        <v>2.3545123424706937E-5</v>
      </c>
      <c r="G572" s="60">
        <f>VLOOKUP(C572,Datos!$CC$3:$CG$1124,5,FALSE)</f>
        <v>1.5138034938022971E-5</v>
      </c>
      <c r="H572" s="60">
        <f t="shared" si="19"/>
        <v>7.2760611391343728E-4</v>
      </c>
      <c r="I572" s="53"/>
      <c r="J572" s="53"/>
      <c r="K572" s="53"/>
      <c r="L572" s="53"/>
      <c r="M572" s="54"/>
    </row>
    <row r="573" spans="2:13">
      <c r="B573" s="58">
        <f t="shared" si="18"/>
        <v>401</v>
      </c>
      <c r="C573" s="59">
        <v>25843</v>
      </c>
      <c r="D573" s="59" t="s">
        <v>549</v>
      </c>
      <c r="E573" s="59" t="s">
        <v>560</v>
      </c>
      <c r="F573" s="60">
        <f>VLOOKUP(C573,Datos!$CC$3:$CG$1124,2,FALSE)</f>
        <v>1.3615223545591402E-4</v>
      </c>
      <c r="G573" s="60">
        <f>VLOOKUP(C573,Datos!$CC$3:$CG$1124,5,FALSE)</f>
        <v>7.5165759213122779E-5</v>
      </c>
      <c r="H573" s="60">
        <f t="shared" si="19"/>
        <v>3.6128246621391449E-3</v>
      </c>
      <c r="I573" s="53"/>
      <c r="J573" s="53"/>
      <c r="K573" s="53"/>
      <c r="L573" s="53"/>
      <c r="M573" s="54"/>
    </row>
    <row r="574" spans="2:13">
      <c r="B574" s="58">
        <f t="shared" si="18"/>
        <v>498</v>
      </c>
      <c r="C574" s="59">
        <v>25845</v>
      </c>
      <c r="D574" s="59" t="s">
        <v>549</v>
      </c>
      <c r="E574" s="59" t="s">
        <v>559</v>
      </c>
      <c r="F574" s="60">
        <f>VLOOKUP(C574,Datos!$CC$3:$CG$1124,2,FALSE)</f>
        <v>4.343417178346559E-5</v>
      </c>
      <c r="G574" s="60">
        <f>VLOOKUP(C574,Datos!$CC$3:$CG$1124,5,FALSE)</f>
        <v>1.412347719644885E-5</v>
      </c>
      <c r="H574" s="60">
        <f t="shared" si="19"/>
        <v>6.7884163300757216E-4</v>
      </c>
      <c r="I574" s="53"/>
      <c r="J574" s="53"/>
      <c r="K574" s="53"/>
      <c r="L574" s="53"/>
      <c r="M574" s="54"/>
    </row>
    <row r="575" spans="2:13">
      <c r="B575" s="58">
        <f t="shared" si="18"/>
        <v>406</v>
      </c>
      <c r="C575" s="59">
        <v>25851</v>
      </c>
      <c r="D575" s="59" t="s">
        <v>549</v>
      </c>
      <c r="E575" s="59" t="s">
        <v>558</v>
      </c>
      <c r="F575" s="60">
        <f>VLOOKUP(C575,Datos!$CC$3:$CG$1124,2,FALSE)</f>
        <v>6.8880454242465627E-5</v>
      </c>
      <c r="G575" s="60">
        <f>VLOOKUP(C575,Datos!$CC$3:$CG$1124,5,FALSE)</f>
        <v>7.1065969622203544E-5</v>
      </c>
      <c r="H575" s="60">
        <f t="shared" si="19"/>
        <v>3.4157692329289191E-3</v>
      </c>
      <c r="I575" s="53"/>
      <c r="J575" s="53"/>
      <c r="K575" s="53"/>
      <c r="L575" s="53"/>
      <c r="M575" s="54"/>
    </row>
    <row r="576" spans="2:13">
      <c r="B576" s="58">
        <f t="shared" si="18"/>
        <v>384</v>
      </c>
      <c r="C576" s="59">
        <v>25862</v>
      </c>
      <c r="D576" s="59" t="s">
        <v>549</v>
      </c>
      <c r="E576" s="59" t="s">
        <v>557</v>
      </c>
      <c r="F576" s="60">
        <f>VLOOKUP(C576,Datos!$CC$3:$CG$1124,2,FALSE)</f>
        <v>9.4180493698827746E-5</v>
      </c>
      <c r="G576" s="60">
        <f>VLOOKUP(C576,Datos!$CC$3:$CG$1124,5,FALSE)</f>
        <v>9.7015890632096453E-5</v>
      </c>
      <c r="H576" s="60">
        <f t="shared" si="19"/>
        <v>4.6630461258460884E-3</v>
      </c>
      <c r="I576" s="53"/>
      <c r="J576" s="53"/>
      <c r="K576" s="53"/>
      <c r="L576" s="53"/>
      <c r="M576" s="54"/>
    </row>
    <row r="577" spans="2:13">
      <c r="B577" s="58">
        <f t="shared" si="18"/>
        <v>449</v>
      </c>
      <c r="C577" s="59">
        <v>25867</v>
      </c>
      <c r="D577" s="59" t="s">
        <v>549</v>
      </c>
      <c r="E577" s="59" t="s">
        <v>556</v>
      </c>
      <c r="F577" s="60">
        <f>VLOOKUP(C577,Datos!$CC$3:$CG$1124,2,FALSE)</f>
        <v>3.8900638701689719E-5</v>
      </c>
      <c r="G577" s="60">
        <f>VLOOKUP(C577,Datos!$CC$3:$CG$1124,5,FALSE)</f>
        <v>3.6220603787808361E-5</v>
      </c>
      <c r="H577" s="60">
        <f t="shared" si="19"/>
        <v>1.7409348619912386E-3</v>
      </c>
      <c r="I577" s="53"/>
      <c r="J577" s="53"/>
      <c r="K577" s="53"/>
      <c r="L577" s="53"/>
      <c r="M577" s="54"/>
    </row>
    <row r="578" spans="2:13">
      <c r="B578" s="58">
        <f t="shared" si="18"/>
        <v>479</v>
      </c>
      <c r="C578" s="59">
        <v>25871</v>
      </c>
      <c r="D578" s="59" t="s">
        <v>549</v>
      </c>
      <c r="E578" s="59" t="s">
        <v>555</v>
      </c>
      <c r="F578" s="60">
        <f>VLOOKUP(C578,Datos!$CC$3:$CG$1124,2,FALSE)</f>
        <v>3.3343404601448335E-5</v>
      </c>
      <c r="G578" s="60">
        <f>VLOOKUP(C578,Datos!$CC$3:$CG$1124,5,FALSE)</f>
        <v>2.0165013055578856E-5</v>
      </c>
      <c r="H578" s="60">
        <f t="shared" si="19"/>
        <v>9.6922664311802997E-4</v>
      </c>
      <c r="I578" s="53"/>
      <c r="J578" s="53"/>
      <c r="K578" s="53"/>
      <c r="L578" s="53"/>
      <c r="M578" s="54"/>
    </row>
    <row r="579" spans="2:13">
      <c r="B579" s="58">
        <f t="shared" si="18"/>
        <v>435</v>
      </c>
      <c r="C579" s="59">
        <v>25873</v>
      </c>
      <c r="D579" s="59" t="s">
        <v>549</v>
      </c>
      <c r="E579" s="59" t="s">
        <v>554</v>
      </c>
      <c r="F579" s="60">
        <f>VLOOKUP(C579,Datos!$CC$3:$CG$1124,2,FALSE)</f>
        <v>8.7892044585396699E-5</v>
      </c>
      <c r="G579" s="60">
        <f>VLOOKUP(C579,Datos!$CC$3:$CG$1124,5,FALSE)</f>
        <v>4.6639226719306284E-5</v>
      </c>
      <c r="H579" s="60">
        <f t="shared" si="19"/>
        <v>2.241703539996857E-3</v>
      </c>
      <c r="I579" s="53"/>
      <c r="J579" s="53"/>
      <c r="K579" s="53"/>
      <c r="L579" s="53"/>
      <c r="M579" s="54"/>
    </row>
    <row r="580" spans="2:13">
      <c r="B580" s="58">
        <f t="shared" si="18"/>
        <v>398</v>
      </c>
      <c r="C580" s="59">
        <v>25875</v>
      </c>
      <c r="D580" s="59" t="s">
        <v>549</v>
      </c>
      <c r="E580" s="59" t="s">
        <v>553</v>
      </c>
      <c r="F580" s="60">
        <f>VLOOKUP(C580,Datos!$CC$3:$CG$1124,2,FALSE)</f>
        <v>1.5501758279620715E-4</v>
      </c>
      <c r="G580" s="60">
        <f>VLOOKUP(C580,Datos!$CC$3:$CG$1124,5,FALSE)</f>
        <v>7.6050966819276607E-5</v>
      </c>
      <c r="H580" s="60">
        <f t="shared" si="19"/>
        <v>3.6553719589948568E-3</v>
      </c>
      <c r="I580" s="53"/>
      <c r="J580" s="53"/>
      <c r="K580" s="53"/>
      <c r="L580" s="53"/>
      <c r="M580" s="54"/>
    </row>
    <row r="581" spans="2:13">
      <c r="B581" s="58">
        <f t="shared" si="18"/>
        <v>96</v>
      </c>
      <c r="C581" s="59">
        <v>25878</v>
      </c>
      <c r="D581" s="59" t="s">
        <v>549</v>
      </c>
      <c r="E581" s="59" t="s">
        <v>552</v>
      </c>
      <c r="F581" s="60">
        <f>VLOOKUP(C581,Datos!$CC$3:$CG$1124,2,FALSE)</f>
        <v>8.1837584276186343E-4</v>
      </c>
      <c r="G581" s="60">
        <f>VLOOKUP(C581,Datos!$CC$3:$CG$1124,5,FALSE)</f>
        <v>1.2306108061365347E-3</v>
      </c>
      <c r="H581" s="60">
        <f t="shared" si="19"/>
        <v>5.914902099636888E-2</v>
      </c>
      <c r="I581" s="53"/>
      <c r="J581" s="53"/>
      <c r="K581" s="53"/>
      <c r="L581" s="53"/>
      <c r="M581" s="54"/>
    </row>
    <row r="582" spans="2:13">
      <c r="B582" s="58">
        <f t="shared" si="18"/>
        <v>226</v>
      </c>
      <c r="C582" s="59">
        <v>25885</v>
      </c>
      <c r="D582" s="59" t="s">
        <v>549</v>
      </c>
      <c r="E582" s="59" t="s">
        <v>551</v>
      </c>
      <c r="F582" s="60">
        <f>VLOOKUP(C582,Datos!$CC$3:$CG$1124,2,FALSE)</f>
        <v>3.0857273556603502E-4</v>
      </c>
      <c r="G582" s="60">
        <f>VLOOKUP(C582,Datos!$CC$3:$CG$1124,5,FALSE)</f>
        <v>3.6042605678888008E-4</v>
      </c>
      <c r="H582" s="60">
        <f t="shared" si="19"/>
        <v>1.7323794244562006E-2</v>
      </c>
      <c r="I582" s="53"/>
      <c r="J582" s="53"/>
      <c r="K582" s="53"/>
      <c r="L582" s="53"/>
      <c r="M582" s="54"/>
    </row>
    <row r="583" spans="2:13">
      <c r="B583" s="58">
        <f t="shared" si="18"/>
        <v>473</v>
      </c>
      <c r="C583" s="59">
        <v>25898</v>
      </c>
      <c r="D583" s="59" t="s">
        <v>549</v>
      </c>
      <c r="E583" s="59" t="s">
        <v>550</v>
      </c>
      <c r="F583" s="60">
        <f>VLOOKUP(C583,Datos!$CC$3:$CG$1124,2,FALSE)</f>
        <v>2.2082693398327623E-5</v>
      </c>
      <c r="G583" s="60">
        <f>VLOOKUP(C583,Datos!$CC$3:$CG$1124,5,FALSE)</f>
        <v>2.1932472297342677E-5</v>
      </c>
      <c r="H583" s="60">
        <f t="shared" si="19"/>
        <v>1.0541791587956109E-3</v>
      </c>
      <c r="I583" s="53"/>
      <c r="J583" s="53"/>
      <c r="K583" s="53"/>
      <c r="L583" s="53"/>
      <c r="M583" s="54"/>
    </row>
    <row r="584" spans="2:13">
      <c r="B584" s="58">
        <f t="shared" si="18"/>
        <v>396</v>
      </c>
      <c r="C584" s="59">
        <v>25899</v>
      </c>
      <c r="D584" s="59" t="s">
        <v>549</v>
      </c>
      <c r="E584" s="59" t="s">
        <v>548</v>
      </c>
      <c r="F584" s="60">
        <f>VLOOKUP(C584,Datos!$CC$3:$CG$1124,2,FALSE)</f>
        <v>2.3062521516001763E-4</v>
      </c>
      <c r="G584" s="60">
        <f>VLOOKUP(C584,Datos!$CC$3:$CG$1124,5,FALSE)</f>
        <v>7.5296942283252285E-5</v>
      </c>
      <c r="H584" s="60">
        <f t="shared" si="19"/>
        <v>3.6191299457680268E-3</v>
      </c>
      <c r="I584" s="53"/>
      <c r="J584" s="53"/>
      <c r="K584" s="53"/>
      <c r="L584" s="53"/>
      <c r="M584" s="54"/>
    </row>
    <row r="585" spans="2:13">
      <c r="B585" s="58">
        <f t="shared" si="18"/>
        <v>3</v>
      </c>
      <c r="C585" s="59">
        <v>27001</v>
      </c>
      <c r="D585" s="59" t="s">
        <v>518</v>
      </c>
      <c r="E585" s="59" t="s">
        <v>547</v>
      </c>
      <c r="F585" s="60">
        <f>VLOOKUP(C585,Datos!$CC$3:$CG$1124,2,FALSE)</f>
        <v>9.5558102783677053E-3</v>
      </c>
      <c r="G585" s="60">
        <f>VLOOKUP(C585,Datos!$CC$3:$CG$1124,5,FALSE)</f>
        <v>1.3158002235727641E-2</v>
      </c>
      <c r="H585" s="60">
        <f t="shared" si="19"/>
        <v>0.44689811631587123</v>
      </c>
      <c r="I585" s="53"/>
      <c r="J585" s="53"/>
      <c r="K585" s="53"/>
      <c r="L585" s="53"/>
      <c r="M585" s="54"/>
    </row>
    <row r="586" spans="2:13">
      <c r="B586" s="58">
        <f t="shared" si="18"/>
        <v>50</v>
      </c>
      <c r="C586" s="59">
        <v>27006</v>
      </c>
      <c r="D586" s="59" t="s">
        <v>518</v>
      </c>
      <c r="E586" s="59" t="s">
        <v>546</v>
      </c>
      <c r="F586" s="60">
        <f>VLOOKUP(C586,Datos!$CC$3:$CG$1124,2,FALSE)</f>
        <v>1.5843966905793475E-3</v>
      </c>
      <c r="G586" s="60">
        <f>VLOOKUP(C586,Datos!$CC$3:$CG$1124,5,FALSE)</f>
        <v>2.3009449889442942E-3</v>
      </c>
      <c r="H586" s="60">
        <f t="shared" si="19"/>
        <v>7.8149248106491417E-2</v>
      </c>
      <c r="I586" s="53"/>
      <c r="J586" s="53"/>
      <c r="K586" s="53"/>
      <c r="L586" s="53"/>
      <c r="M586" s="54"/>
    </row>
    <row r="587" spans="2:13">
      <c r="B587" s="58">
        <f t="shared" ref="B587:B650" si="20">_xlfn.RANK.EQ(G587,$G586:$G1707)</f>
        <v>12</v>
      </c>
      <c r="C587" s="59">
        <v>27025</v>
      </c>
      <c r="D587" s="59" t="s">
        <v>518</v>
      </c>
      <c r="E587" s="59" t="s">
        <v>545</v>
      </c>
      <c r="F587" s="60">
        <f>VLOOKUP(C587,Datos!$CC$3:$CG$1124,2,FALSE)</f>
        <v>1.4611138393555714E-3</v>
      </c>
      <c r="G587" s="60">
        <f>VLOOKUP(C587,Datos!$CC$3:$CG$1124,5,FALSE)</f>
        <v>5.8909363837043593E-3</v>
      </c>
      <c r="H587" s="60">
        <f t="shared" si="19"/>
        <v>0.2000796417305459</v>
      </c>
      <c r="I587" s="53"/>
      <c r="J587" s="53"/>
      <c r="K587" s="53"/>
      <c r="L587" s="53"/>
      <c r="M587" s="54"/>
    </row>
    <row r="588" spans="2:13">
      <c r="B588" s="58">
        <f t="shared" si="20"/>
        <v>144</v>
      </c>
      <c r="C588" s="59">
        <v>27050</v>
      </c>
      <c r="D588" s="59" t="s">
        <v>518</v>
      </c>
      <c r="E588" s="59" t="s">
        <v>544</v>
      </c>
      <c r="F588" s="60">
        <f>VLOOKUP(C588,Datos!$CC$3:$CG$1124,2,FALSE)</f>
        <v>2.1395351285929346E-4</v>
      </c>
      <c r="G588" s="60">
        <f>VLOOKUP(C588,Datos!$CC$3:$CG$1124,5,FALSE)</f>
        <v>6.6165590061519606E-4</v>
      </c>
      <c r="H588" s="60">
        <f t="shared" ref="H588:H651" si="21">G588/VLOOKUP(D588,$J$11:$L$43,2,FALSE)</f>
        <v>2.2472467350045294E-2</v>
      </c>
      <c r="I588" s="53"/>
      <c r="J588" s="53"/>
      <c r="K588" s="53"/>
      <c r="L588" s="53"/>
      <c r="M588" s="54"/>
    </row>
    <row r="589" spans="2:13">
      <c r="B589" s="58">
        <f t="shared" si="20"/>
        <v>81</v>
      </c>
      <c r="C589" s="59">
        <v>27073</v>
      </c>
      <c r="D589" s="59" t="s">
        <v>518</v>
      </c>
      <c r="E589" s="59" t="s">
        <v>543</v>
      </c>
      <c r="F589" s="60">
        <f>VLOOKUP(C589,Datos!$CC$3:$CG$1124,2,FALSE)</f>
        <v>7.4028207935320813E-4</v>
      </c>
      <c r="G589" s="60">
        <f>VLOOKUP(C589,Datos!$CC$3:$CG$1124,5,FALSE)</f>
        <v>1.4311595852461842E-3</v>
      </c>
      <c r="H589" s="60">
        <f t="shared" si="21"/>
        <v>4.8607874610119652E-2</v>
      </c>
      <c r="I589" s="53"/>
      <c r="J589" s="53"/>
      <c r="K589" s="53"/>
      <c r="L589" s="53"/>
      <c r="M589" s="54"/>
    </row>
    <row r="590" spans="2:13">
      <c r="B590" s="58">
        <f t="shared" si="20"/>
        <v>275</v>
      </c>
      <c r="C590" s="59">
        <v>27075</v>
      </c>
      <c r="D590" s="59" t="s">
        <v>518</v>
      </c>
      <c r="E590" s="59" t="s">
        <v>542</v>
      </c>
      <c r="F590" s="60">
        <f>VLOOKUP(C590,Datos!$CC$3:$CG$1124,2,FALSE)</f>
        <v>5.8292460851479407E-4</v>
      </c>
      <c r="G590" s="60">
        <f>VLOOKUP(C590,Datos!$CC$3:$CG$1124,5,FALSE)</f>
        <v>2.5118461059247399E-4</v>
      </c>
      <c r="H590" s="60">
        <f t="shared" si="21"/>
        <v>8.5312289290019709E-3</v>
      </c>
      <c r="I590" s="53"/>
      <c r="J590" s="53"/>
      <c r="K590" s="53"/>
      <c r="L590" s="53"/>
      <c r="M590" s="54"/>
    </row>
    <row r="591" spans="2:13">
      <c r="B591" s="58">
        <f t="shared" si="20"/>
        <v>45</v>
      </c>
      <c r="C591" s="59">
        <v>27077</v>
      </c>
      <c r="D591" s="59" t="s">
        <v>518</v>
      </c>
      <c r="E591" s="59" t="s">
        <v>541</v>
      </c>
      <c r="F591" s="60">
        <f>VLOOKUP(C591,Datos!$CC$3:$CG$1124,2,FALSE)</f>
        <v>1.0805895464916743E-3</v>
      </c>
      <c r="G591" s="60">
        <f>VLOOKUP(C591,Datos!$CC$3:$CG$1124,5,FALSE)</f>
        <v>2.3920523196828201E-3</v>
      </c>
      <c r="H591" s="60">
        <f t="shared" si="21"/>
        <v>8.124361560698172E-2</v>
      </c>
      <c r="I591" s="53"/>
      <c r="J591" s="53"/>
      <c r="K591" s="53"/>
      <c r="L591" s="53"/>
      <c r="M591" s="54"/>
    </row>
    <row r="592" spans="2:13">
      <c r="B592" s="58">
        <f t="shared" si="20"/>
        <v>18</v>
      </c>
      <c r="C592" s="59">
        <v>27099</v>
      </c>
      <c r="D592" s="59" t="s">
        <v>518</v>
      </c>
      <c r="E592" s="59" t="s">
        <v>540</v>
      </c>
      <c r="F592" s="60">
        <f>VLOOKUP(C592,Datos!$CC$3:$CG$1124,2,FALSE)</f>
        <v>1.5390613597615888E-3</v>
      </c>
      <c r="G592" s="60">
        <f>VLOOKUP(C592,Datos!$CC$3:$CG$1124,5,FALSE)</f>
        <v>4.7222003033613041E-3</v>
      </c>
      <c r="H592" s="60">
        <f t="shared" si="21"/>
        <v>0.16038471362379275</v>
      </c>
      <c r="I592" s="53"/>
      <c r="J592" s="53"/>
      <c r="K592" s="53"/>
      <c r="L592" s="53"/>
      <c r="M592" s="54"/>
    </row>
    <row r="593" spans="2:13">
      <c r="B593" s="58">
        <f t="shared" si="20"/>
        <v>249</v>
      </c>
      <c r="C593" s="59">
        <v>27135</v>
      </c>
      <c r="D593" s="59" t="s">
        <v>518</v>
      </c>
      <c r="E593" s="59" t="s">
        <v>539</v>
      </c>
      <c r="F593" s="60">
        <f>VLOOKUP(C593,Datos!$CC$3:$CG$1124,2,FALSE)</f>
        <v>1.0368628887029328E-4</v>
      </c>
      <c r="G593" s="60">
        <f>VLOOKUP(C593,Datos!$CC$3:$CG$1124,5,FALSE)</f>
        <v>2.8976033936445929E-4</v>
      </c>
      <c r="H593" s="60">
        <f t="shared" si="21"/>
        <v>9.8414141847015298E-3</v>
      </c>
      <c r="I593" s="53"/>
      <c r="J593" s="53"/>
      <c r="K593" s="53"/>
      <c r="L593" s="53"/>
      <c r="M593" s="54"/>
    </row>
    <row r="594" spans="2:13">
      <c r="B594" s="58">
        <f t="shared" si="20"/>
        <v>51</v>
      </c>
      <c r="C594" s="59">
        <v>27150</v>
      </c>
      <c r="D594" s="59" t="s">
        <v>518</v>
      </c>
      <c r="E594" s="59" t="s">
        <v>538</v>
      </c>
      <c r="F594" s="60">
        <f>VLOOKUP(C594,Datos!$CC$3:$CG$1124,2,FALSE)</f>
        <v>8.1822959975922554E-4</v>
      </c>
      <c r="G594" s="60">
        <f>VLOOKUP(C594,Datos!$CC$3:$CG$1124,5,FALSE)</f>
        <v>2.1771886559125964E-3</v>
      </c>
      <c r="H594" s="60">
        <f t="shared" si="21"/>
        <v>7.3945990566083586E-2</v>
      </c>
      <c r="I594" s="53"/>
      <c r="J594" s="53"/>
      <c r="K594" s="53"/>
      <c r="L594" s="53"/>
      <c r="M594" s="54"/>
    </row>
    <row r="595" spans="2:13">
      <c r="B595" s="58">
        <f t="shared" si="20"/>
        <v>245</v>
      </c>
      <c r="C595" s="59">
        <v>27160</v>
      </c>
      <c r="D595" s="59" t="s">
        <v>518</v>
      </c>
      <c r="E595" s="59" t="s">
        <v>537</v>
      </c>
      <c r="F595" s="60">
        <f>VLOOKUP(C595,Datos!$CC$3:$CG$1124,2,FALSE)</f>
        <v>1.2035799117101744E-4</v>
      </c>
      <c r="G595" s="60">
        <f>VLOOKUP(C595,Datos!$CC$3:$CG$1124,5,FALSE)</f>
        <v>3.0105288935772684E-4</v>
      </c>
      <c r="H595" s="60">
        <f t="shared" si="21"/>
        <v>1.0224954119562696E-2</v>
      </c>
      <c r="I595" s="53"/>
      <c r="J595" s="53"/>
      <c r="K595" s="53"/>
      <c r="L595" s="53"/>
      <c r="M595" s="54"/>
    </row>
    <row r="596" spans="2:13">
      <c r="B596" s="58">
        <f t="shared" si="20"/>
        <v>112</v>
      </c>
      <c r="C596" s="59">
        <v>27205</v>
      </c>
      <c r="D596" s="59" t="s">
        <v>518</v>
      </c>
      <c r="E596" s="59" t="s">
        <v>536</v>
      </c>
      <c r="F596" s="60">
        <f>VLOOKUP(C596,Datos!$CC$3:$CG$1124,2,FALSE)</f>
        <v>4.6680766442027663E-4</v>
      </c>
      <c r="G596" s="60">
        <f>VLOOKUP(C596,Datos!$CC$3:$CG$1124,5,FALSE)</f>
        <v>8.6274973883087528E-4</v>
      </c>
      <c r="H596" s="60">
        <f t="shared" si="21"/>
        <v>2.9302414320057028E-2</v>
      </c>
      <c r="I596" s="53"/>
      <c r="J596" s="53"/>
      <c r="K596" s="53"/>
      <c r="L596" s="53"/>
      <c r="M596" s="54"/>
    </row>
    <row r="597" spans="2:13">
      <c r="B597" s="58">
        <f t="shared" si="20"/>
        <v>72</v>
      </c>
      <c r="C597" s="59">
        <v>27245</v>
      </c>
      <c r="D597" s="59" t="s">
        <v>518</v>
      </c>
      <c r="E597" s="59" t="s">
        <v>535</v>
      </c>
      <c r="F597" s="60">
        <f>VLOOKUP(C597,Datos!$CC$3:$CG$1124,2,FALSE)</f>
        <v>6.7710510221362179E-4</v>
      </c>
      <c r="G597" s="60">
        <f>VLOOKUP(C597,Datos!$CC$3:$CG$1124,5,FALSE)</f>
        <v>1.5157102411998975E-3</v>
      </c>
      <c r="H597" s="60">
        <f t="shared" si="21"/>
        <v>5.1479551343566889E-2</v>
      </c>
      <c r="I597" s="53"/>
      <c r="J597" s="53"/>
      <c r="K597" s="53"/>
      <c r="L597" s="53"/>
      <c r="M597" s="54"/>
    </row>
    <row r="598" spans="2:13">
      <c r="B598" s="58">
        <f t="shared" si="20"/>
        <v>55</v>
      </c>
      <c r="C598" s="59">
        <v>27250</v>
      </c>
      <c r="D598" s="59" t="s">
        <v>518</v>
      </c>
      <c r="E598" s="59" t="s">
        <v>534</v>
      </c>
      <c r="F598" s="60">
        <f>VLOOKUP(C598,Datos!$CC$3:$CG$1124,2,FALSE)</f>
        <v>2.3676742127081075E-4</v>
      </c>
      <c r="G598" s="60">
        <f>VLOOKUP(C598,Datos!$CC$3:$CG$1124,5,FALSE)</f>
        <v>2.0561131545523115E-3</v>
      </c>
      <c r="H598" s="60">
        <f t="shared" si="21"/>
        <v>6.9833784737223667E-2</v>
      </c>
      <c r="I598" s="53"/>
      <c r="J598" s="53"/>
      <c r="K598" s="53"/>
      <c r="L598" s="53"/>
      <c r="M598" s="54"/>
    </row>
    <row r="599" spans="2:13">
      <c r="B599" s="58">
        <f t="shared" si="20"/>
        <v>25</v>
      </c>
      <c r="C599" s="59">
        <v>27361</v>
      </c>
      <c r="D599" s="59" t="s">
        <v>518</v>
      </c>
      <c r="E599" s="59" t="s">
        <v>533</v>
      </c>
      <c r="F599" s="60">
        <f>VLOOKUP(C599,Datos!$CC$3:$CG$1124,2,FALSE)</f>
        <v>1.3743917387912781E-3</v>
      </c>
      <c r="G599" s="60">
        <f>VLOOKUP(C599,Datos!$CC$3:$CG$1124,5,FALSE)</f>
        <v>3.8156347637501374E-3</v>
      </c>
      <c r="H599" s="60">
        <f t="shared" si="21"/>
        <v>0.12959414035051597</v>
      </c>
      <c r="I599" s="53"/>
      <c r="J599" s="53"/>
      <c r="K599" s="53"/>
      <c r="L599" s="53"/>
      <c r="M599" s="54"/>
    </row>
    <row r="600" spans="2:13">
      <c r="B600" s="58">
        <f t="shared" si="20"/>
        <v>93</v>
      </c>
      <c r="C600" s="59">
        <v>27372</v>
      </c>
      <c r="D600" s="59" t="s">
        <v>518</v>
      </c>
      <c r="E600" s="59" t="s">
        <v>532</v>
      </c>
      <c r="F600" s="60">
        <f>VLOOKUP(C600,Datos!$CC$3:$CG$1124,2,FALSE)</f>
        <v>2.9160854726003498E-4</v>
      </c>
      <c r="G600" s="60">
        <f>VLOOKUP(C600,Datos!$CC$3:$CG$1124,5,FALSE)</f>
        <v>1.1177300379504754E-3</v>
      </c>
      <c r="H600" s="60">
        <f t="shared" si="21"/>
        <v>3.7962559935840565E-2</v>
      </c>
      <c r="I600" s="53"/>
      <c r="J600" s="53"/>
      <c r="K600" s="53"/>
      <c r="L600" s="53"/>
      <c r="M600" s="54"/>
    </row>
    <row r="601" spans="2:13">
      <c r="B601" s="58">
        <f t="shared" si="20"/>
        <v>98</v>
      </c>
      <c r="C601" s="59">
        <v>27413</v>
      </c>
      <c r="D601" s="59" t="s">
        <v>518</v>
      </c>
      <c r="E601" s="59" t="s">
        <v>531</v>
      </c>
      <c r="F601" s="60">
        <f>VLOOKUP(C601,Datos!$CC$3:$CG$1124,2,FALSE)</f>
        <v>4.296619417502421E-4</v>
      </c>
      <c r="G601" s="60">
        <f>VLOOKUP(C601,Datos!$CC$3:$CG$1124,5,FALSE)</f>
        <v>1.0355805298397712E-3</v>
      </c>
      <c r="H601" s="60">
        <f t="shared" si="21"/>
        <v>3.5172435738166807E-2</v>
      </c>
      <c r="I601" s="53"/>
      <c r="J601" s="53"/>
      <c r="K601" s="53"/>
      <c r="L601" s="53"/>
      <c r="M601" s="54"/>
    </row>
    <row r="602" spans="2:13">
      <c r="B602" s="58">
        <f t="shared" si="20"/>
        <v>118</v>
      </c>
      <c r="C602" s="59">
        <v>27425</v>
      </c>
      <c r="D602" s="59" t="s">
        <v>518</v>
      </c>
      <c r="E602" s="59" t="s">
        <v>530</v>
      </c>
      <c r="F602" s="60">
        <f>VLOOKUP(C602,Datos!$CC$3:$CG$1124,2,FALSE)</f>
        <v>2.9204727626794876E-4</v>
      </c>
      <c r="G602" s="60">
        <f>VLOOKUP(C602,Datos!$CC$3:$CG$1124,5,FALSE)</f>
        <v>7.9079602304732975E-4</v>
      </c>
      <c r="H602" s="60">
        <f t="shared" si="21"/>
        <v>2.6858579802512897E-2</v>
      </c>
      <c r="I602" s="53"/>
      <c r="J602" s="53"/>
      <c r="K602" s="53"/>
      <c r="L602" s="53"/>
      <c r="M602" s="54"/>
    </row>
    <row r="603" spans="2:13">
      <c r="B603" s="58">
        <f t="shared" si="20"/>
        <v>53</v>
      </c>
      <c r="C603" s="59">
        <v>27430</v>
      </c>
      <c r="D603" s="59" t="s">
        <v>518</v>
      </c>
      <c r="E603" s="59" t="s">
        <v>529</v>
      </c>
      <c r="F603" s="60">
        <f>VLOOKUP(C603,Datos!$CC$3:$CG$1124,2,FALSE)</f>
        <v>4.5408452319077662E-4</v>
      </c>
      <c r="G603" s="60">
        <f>VLOOKUP(C603,Datos!$CC$3:$CG$1124,5,FALSE)</f>
        <v>2.1089558101531781E-3</v>
      </c>
      <c r="H603" s="60">
        <f t="shared" si="21"/>
        <v>7.1628531601229631E-2</v>
      </c>
      <c r="I603" s="53"/>
      <c r="J603" s="53"/>
      <c r="K603" s="53"/>
      <c r="L603" s="53"/>
      <c r="M603" s="54"/>
    </row>
    <row r="604" spans="2:13">
      <c r="B604" s="58">
        <f t="shared" si="20"/>
        <v>97</v>
      </c>
      <c r="C604" s="59">
        <v>27450</v>
      </c>
      <c r="D604" s="59" t="s">
        <v>518</v>
      </c>
      <c r="E604" s="59" t="s">
        <v>528</v>
      </c>
      <c r="F604" s="60">
        <f>VLOOKUP(C604,Datos!$CC$3:$CG$1124,2,FALSE)</f>
        <v>6.0047376883134583E-4</v>
      </c>
      <c r="G604" s="60">
        <f>VLOOKUP(C604,Datos!$CC$3:$CG$1124,5,FALSE)</f>
        <v>1.0266486521352679E-3</v>
      </c>
      <c r="H604" s="60">
        <f t="shared" si="21"/>
        <v>3.4869073628190278E-2</v>
      </c>
      <c r="I604" s="53"/>
      <c r="J604" s="53"/>
      <c r="K604" s="53"/>
      <c r="L604" s="53"/>
      <c r="M604" s="54"/>
    </row>
    <row r="605" spans="2:13">
      <c r="B605" s="58">
        <f t="shared" si="20"/>
        <v>252</v>
      </c>
      <c r="C605" s="59">
        <v>27491</v>
      </c>
      <c r="D605" s="59" t="s">
        <v>518</v>
      </c>
      <c r="E605" s="59" t="s">
        <v>527</v>
      </c>
      <c r="F605" s="60">
        <f>VLOOKUP(C605,Datos!$CC$3:$CG$1124,2,FALSE)</f>
        <v>1.5457885378829337E-4</v>
      </c>
      <c r="G605" s="60">
        <f>VLOOKUP(C605,Datos!$CC$3:$CG$1124,5,FALSE)</f>
        <v>2.6760445340671919E-4</v>
      </c>
      <c r="H605" s="60">
        <f t="shared" si="21"/>
        <v>9.0889121313929965E-3</v>
      </c>
      <c r="I605" s="53"/>
      <c r="J605" s="53"/>
      <c r="K605" s="53"/>
      <c r="L605" s="53"/>
      <c r="M605" s="54"/>
    </row>
    <row r="606" spans="2:13">
      <c r="B606" s="58">
        <f t="shared" si="20"/>
        <v>291</v>
      </c>
      <c r="C606" s="59">
        <v>27495</v>
      </c>
      <c r="D606" s="59" t="s">
        <v>518</v>
      </c>
      <c r="E606" s="59" t="s">
        <v>526</v>
      </c>
      <c r="F606" s="60">
        <f>VLOOKUP(C606,Datos!$CC$3:$CG$1124,2,FALSE)</f>
        <v>2.0576390471156931E-4</v>
      </c>
      <c r="G606" s="60">
        <f>VLOOKUP(C606,Datos!$CC$3:$CG$1124,5,FALSE)</f>
        <v>1.8511674889298046E-4</v>
      </c>
      <c r="H606" s="60">
        <f t="shared" si="21"/>
        <v>6.2873014380679052E-3</v>
      </c>
      <c r="I606" s="53"/>
      <c r="J606" s="53"/>
      <c r="K606" s="53"/>
      <c r="L606" s="53"/>
      <c r="M606" s="54"/>
    </row>
    <row r="607" spans="2:13">
      <c r="B607" s="58">
        <f t="shared" si="20"/>
        <v>189</v>
      </c>
      <c r="C607" s="59">
        <v>27580</v>
      </c>
      <c r="D607" s="59" t="s">
        <v>518</v>
      </c>
      <c r="E607" s="59" t="s">
        <v>525</v>
      </c>
      <c r="F607" s="60">
        <f>VLOOKUP(C607,Datos!$CC$3:$CG$1124,2,FALSE)</f>
        <v>1.9391822149789688E-4</v>
      </c>
      <c r="G607" s="60">
        <f>VLOOKUP(C607,Datos!$CC$3:$CG$1124,5,FALSE)</f>
        <v>3.9698885600061672E-4</v>
      </c>
      <c r="H607" s="60">
        <f t="shared" si="21"/>
        <v>1.348332131023211E-2</v>
      </c>
      <c r="I607" s="53"/>
      <c r="J607" s="53"/>
      <c r="K607" s="53"/>
      <c r="L607" s="53"/>
      <c r="M607" s="54"/>
    </row>
    <row r="608" spans="2:13">
      <c r="B608" s="58">
        <f t="shared" si="20"/>
        <v>133</v>
      </c>
      <c r="C608" s="59">
        <v>27600</v>
      </c>
      <c r="D608" s="59" t="s">
        <v>518</v>
      </c>
      <c r="E608" s="59" t="s">
        <v>524</v>
      </c>
      <c r="F608" s="60">
        <f>VLOOKUP(C608,Datos!$CC$3:$CG$1124,2,FALSE)</f>
        <v>2.2696914009406934E-4</v>
      </c>
      <c r="G608" s="60">
        <f>VLOOKUP(C608,Datos!$CC$3:$CG$1124,5,FALSE)</f>
        <v>6.5358764938041073E-4</v>
      </c>
      <c r="H608" s="60">
        <f t="shared" si="21"/>
        <v>2.2198437431658571E-2</v>
      </c>
      <c r="I608" s="53"/>
      <c r="J608" s="53"/>
      <c r="K608" s="53"/>
      <c r="L608" s="53"/>
      <c r="M608" s="54"/>
    </row>
    <row r="609" spans="2:13">
      <c r="B609" s="58">
        <f t="shared" si="20"/>
        <v>7</v>
      </c>
      <c r="C609" s="59">
        <v>27615</v>
      </c>
      <c r="D609" s="59" t="s">
        <v>518</v>
      </c>
      <c r="E609" s="59" t="s">
        <v>523</v>
      </c>
      <c r="F609" s="60">
        <f>VLOOKUP(C609,Datos!$CC$3:$CG$1124,2,FALSE)</f>
        <v>2.9764838326898154E-3</v>
      </c>
      <c r="G609" s="60">
        <f>VLOOKUP(C609,Datos!$CC$3:$CG$1124,5,FALSE)</f>
        <v>7.2794471686874135E-3</v>
      </c>
      <c r="H609" s="60">
        <f t="shared" si="21"/>
        <v>0.2472389933689205</v>
      </c>
      <c r="I609" s="53"/>
      <c r="J609" s="53"/>
      <c r="K609" s="53"/>
      <c r="L609" s="53"/>
      <c r="M609" s="54"/>
    </row>
    <row r="610" spans="2:13">
      <c r="B610" s="58">
        <f t="shared" si="20"/>
        <v>135</v>
      </c>
      <c r="C610" s="59">
        <v>27660</v>
      </c>
      <c r="D610" s="59" t="s">
        <v>518</v>
      </c>
      <c r="E610" s="59" t="s">
        <v>522</v>
      </c>
      <c r="F610" s="60">
        <f>VLOOKUP(C610,Datos!$CC$3:$CG$1124,2,FALSE)</f>
        <v>2.5636398362429352E-4</v>
      </c>
      <c r="G610" s="60">
        <f>VLOOKUP(C610,Datos!$CC$3:$CG$1124,5,FALSE)</f>
        <v>6.3901652782909592E-4</v>
      </c>
      <c r="H610" s="60">
        <f t="shared" si="21"/>
        <v>2.1703544160078879E-2</v>
      </c>
      <c r="I610" s="53"/>
      <c r="J610" s="53"/>
      <c r="K610" s="53"/>
      <c r="L610" s="53"/>
      <c r="M610" s="54"/>
    </row>
    <row r="611" spans="2:13">
      <c r="B611" s="58">
        <f t="shared" si="20"/>
        <v>125</v>
      </c>
      <c r="C611" s="59">
        <v>27745</v>
      </c>
      <c r="D611" s="59" t="s">
        <v>518</v>
      </c>
      <c r="E611" s="59" t="s">
        <v>521</v>
      </c>
      <c r="F611" s="60">
        <f>VLOOKUP(C611,Datos!$CC$3:$CG$1124,2,FALSE)</f>
        <v>3.4659591625189716E-4</v>
      </c>
      <c r="G611" s="60">
        <f>VLOOKUP(C611,Datos!$CC$3:$CG$1124,5,FALSE)</f>
        <v>6.7624456744474093E-4</v>
      </c>
      <c r="H611" s="60">
        <f t="shared" si="21"/>
        <v>2.2967956529092611E-2</v>
      </c>
      <c r="I611" s="53"/>
      <c r="J611" s="53"/>
      <c r="K611" s="53"/>
      <c r="L611" s="53"/>
      <c r="M611" s="54"/>
    </row>
    <row r="612" spans="2:13">
      <c r="B612" s="58">
        <f t="shared" si="20"/>
        <v>61</v>
      </c>
      <c r="C612" s="59">
        <v>27787</v>
      </c>
      <c r="D612" s="59" t="s">
        <v>518</v>
      </c>
      <c r="E612" s="59" t="s">
        <v>520</v>
      </c>
      <c r="F612" s="60">
        <f>VLOOKUP(C612,Datos!$CC$3:$CG$1124,2,FALSE)</f>
        <v>9.7222348153696713E-4</v>
      </c>
      <c r="G612" s="60">
        <f>VLOOKUP(C612,Datos!$CC$3:$CG$1124,5,FALSE)</f>
        <v>1.6692799149164877E-3</v>
      </c>
      <c r="H612" s="60">
        <f t="shared" si="21"/>
        <v>5.6695388571564732E-2</v>
      </c>
      <c r="I612" s="53"/>
      <c r="J612" s="53"/>
      <c r="K612" s="53"/>
      <c r="L612" s="53"/>
      <c r="M612" s="54"/>
    </row>
    <row r="613" spans="2:13">
      <c r="B613" s="58">
        <f t="shared" si="20"/>
        <v>22</v>
      </c>
      <c r="C613" s="59">
        <v>27800</v>
      </c>
      <c r="D613" s="59" t="s">
        <v>518</v>
      </c>
      <c r="E613" s="59" t="s">
        <v>519</v>
      </c>
      <c r="F613" s="60">
        <f>VLOOKUP(C613,Datos!$CC$3:$CG$1124,2,FALSE)</f>
        <v>1.3417795492030194E-3</v>
      </c>
      <c r="G613" s="60">
        <f>VLOOKUP(C613,Datos!$CC$3:$CG$1124,5,FALSE)</f>
        <v>3.9626095549867143E-3</v>
      </c>
      <c r="H613" s="60">
        <f t="shared" si="21"/>
        <v>0.13458598912609968</v>
      </c>
      <c r="I613" s="53"/>
      <c r="J613" s="53"/>
      <c r="K613" s="53"/>
      <c r="L613" s="53"/>
      <c r="M613" s="54"/>
    </row>
    <row r="614" spans="2:13">
      <c r="B614" s="58">
        <f t="shared" si="20"/>
        <v>214</v>
      </c>
      <c r="C614" s="59">
        <v>27810</v>
      </c>
      <c r="D614" s="59" t="s">
        <v>518</v>
      </c>
      <c r="E614" s="59" t="s">
        <v>517</v>
      </c>
      <c r="F614" s="60">
        <f>VLOOKUP(C614,Datos!$CC$3:$CG$1124,2,FALSE)</f>
        <v>1.449268156141899E-4</v>
      </c>
      <c r="G614" s="60">
        <f>VLOOKUP(C614,Datos!$CC$3:$CG$1124,5,FALSE)</f>
        <v>3.4021099904406972E-4</v>
      </c>
      <c r="H614" s="60">
        <f t="shared" si="21"/>
        <v>1.1554919348615507E-2</v>
      </c>
      <c r="I614" s="53"/>
      <c r="J614" s="53"/>
      <c r="K614" s="53"/>
      <c r="L614" s="53"/>
      <c r="M614" s="54"/>
    </row>
    <row r="615" spans="2:13">
      <c r="B615" s="58">
        <f t="shared" si="20"/>
        <v>128</v>
      </c>
      <c r="C615" s="59">
        <v>41001</v>
      </c>
      <c r="D615" s="59" t="s">
        <v>481</v>
      </c>
      <c r="E615" s="59" t="s">
        <v>516</v>
      </c>
      <c r="F615" s="60">
        <f>VLOOKUP(C615,Datos!$CC$3:$CG$1124,2,FALSE)</f>
        <v>8.5749584596751006E-3</v>
      </c>
      <c r="G615" s="60">
        <f>VLOOKUP(C615,Datos!$CC$3:$CG$1124,5,FALSE)</f>
        <v>6.5373074015593333E-4</v>
      </c>
      <c r="H615" s="60">
        <f t="shared" si="21"/>
        <v>2.6147294733637631E-2</v>
      </c>
      <c r="I615" s="53"/>
      <c r="J615" s="53"/>
      <c r="K615" s="53"/>
      <c r="L615" s="53"/>
      <c r="M615" s="54"/>
    </row>
    <row r="616" spans="2:13">
      <c r="B616" s="58">
        <f t="shared" si="20"/>
        <v>100</v>
      </c>
      <c r="C616" s="59">
        <v>41006</v>
      </c>
      <c r="D616" s="59" t="s">
        <v>481</v>
      </c>
      <c r="E616" s="59" t="s">
        <v>515</v>
      </c>
      <c r="F616" s="60">
        <f>VLOOKUP(C616,Datos!$CC$3:$CG$1124,2,FALSE)</f>
        <v>7.5081157554313918E-4</v>
      </c>
      <c r="G616" s="60">
        <f>VLOOKUP(C616,Datos!$CC$3:$CG$1124,5,FALSE)</f>
        <v>8.8186257890276174E-4</v>
      </c>
      <c r="H616" s="60">
        <f t="shared" si="21"/>
        <v>3.5271893072729328E-2</v>
      </c>
      <c r="I616" s="53"/>
      <c r="J616" s="53"/>
      <c r="K616" s="53"/>
      <c r="L616" s="53"/>
      <c r="M616" s="54"/>
    </row>
    <row r="617" spans="2:13">
      <c r="B617" s="58">
        <f t="shared" si="20"/>
        <v>398</v>
      </c>
      <c r="C617" s="59">
        <v>41013</v>
      </c>
      <c r="D617" s="59" t="s">
        <v>481</v>
      </c>
      <c r="E617" s="59" t="s">
        <v>514</v>
      </c>
      <c r="F617" s="60">
        <f>VLOOKUP(C617,Datos!$CC$3:$CG$1124,2,FALSE)</f>
        <v>8.1749838474603584E-5</v>
      </c>
      <c r="G617" s="60">
        <f>VLOOKUP(C617,Datos!$CC$3:$CG$1124,5,FALSE)</f>
        <v>4.9299924448789515E-5</v>
      </c>
      <c r="H617" s="60">
        <f t="shared" si="21"/>
        <v>1.9718510630249543E-3</v>
      </c>
      <c r="I617" s="53"/>
      <c r="J617" s="53"/>
      <c r="K617" s="53"/>
      <c r="L617" s="53"/>
      <c r="M617" s="54"/>
    </row>
    <row r="618" spans="2:13">
      <c r="B618" s="58">
        <f t="shared" si="20"/>
        <v>191</v>
      </c>
      <c r="C618" s="59">
        <v>41016</v>
      </c>
      <c r="D618" s="59" t="s">
        <v>481</v>
      </c>
      <c r="E618" s="59" t="s">
        <v>513</v>
      </c>
      <c r="F618" s="60">
        <f>VLOOKUP(C618,Datos!$CC$3:$CG$1124,2,FALSE)</f>
        <v>3.0652533352910395E-4</v>
      </c>
      <c r="G618" s="60">
        <f>VLOOKUP(C618,Datos!$CC$3:$CG$1124,5,FALSE)</f>
        <v>3.7329906908232743E-4</v>
      </c>
      <c r="H618" s="60">
        <f t="shared" si="21"/>
        <v>1.493085789534687E-2</v>
      </c>
      <c r="I618" s="53"/>
      <c r="J618" s="53"/>
      <c r="K618" s="53"/>
      <c r="L618" s="53"/>
      <c r="M618" s="54"/>
    </row>
    <row r="619" spans="2:13">
      <c r="B619" s="58">
        <f t="shared" si="20"/>
        <v>169</v>
      </c>
      <c r="C619" s="59">
        <v>41020</v>
      </c>
      <c r="D619" s="59" t="s">
        <v>481</v>
      </c>
      <c r="E619" s="59" t="s">
        <v>512</v>
      </c>
      <c r="F619" s="60">
        <f>VLOOKUP(C619,Datos!$CC$3:$CG$1124,2,FALSE)</f>
        <v>5.6522920519560442E-4</v>
      </c>
      <c r="G619" s="60">
        <f>VLOOKUP(C619,Datos!$CC$3:$CG$1124,5,FALSE)</f>
        <v>4.3360961690732606E-4</v>
      </c>
      <c r="H619" s="60">
        <f t="shared" si="21"/>
        <v>1.734310130484485E-2</v>
      </c>
      <c r="I619" s="53"/>
      <c r="J619" s="53"/>
      <c r="K619" s="53"/>
      <c r="L619" s="53"/>
      <c r="M619" s="54"/>
    </row>
    <row r="620" spans="2:13">
      <c r="B620" s="58">
        <f t="shared" si="20"/>
        <v>428</v>
      </c>
      <c r="C620" s="59">
        <v>41026</v>
      </c>
      <c r="D620" s="59" t="s">
        <v>481</v>
      </c>
      <c r="E620" s="59" t="s">
        <v>511</v>
      </c>
      <c r="F620" s="60">
        <f>VLOOKUP(C620,Datos!$CC$3:$CG$1124,2,FALSE)</f>
        <v>6.0105874084189754E-5</v>
      </c>
      <c r="G620" s="60">
        <f>VLOOKUP(C620,Datos!$CC$3:$CG$1124,5,FALSE)</f>
        <v>2.5915898400113798E-5</v>
      </c>
      <c r="H620" s="60">
        <f t="shared" si="21"/>
        <v>1.0365592317001175E-3</v>
      </c>
      <c r="I620" s="53"/>
      <c r="J620" s="53"/>
      <c r="K620" s="53"/>
      <c r="L620" s="53"/>
      <c r="M620" s="54"/>
    </row>
    <row r="621" spans="2:13">
      <c r="B621" s="58">
        <f t="shared" si="20"/>
        <v>357</v>
      </c>
      <c r="C621" s="59">
        <v>41078</v>
      </c>
      <c r="D621" s="59" t="s">
        <v>481</v>
      </c>
      <c r="E621" s="59" t="s">
        <v>510</v>
      </c>
      <c r="F621" s="60">
        <f>VLOOKUP(C621,Datos!$CC$3:$CG$1124,2,FALSE)</f>
        <v>2.4817437547656936E-4</v>
      </c>
      <c r="G621" s="60">
        <f>VLOOKUP(C621,Datos!$CC$3:$CG$1124,5,FALSE)</f>
        <v>8.3698845050199017E-5</v>
      </c>
      <c r="H621" s="60">
        <f t="shared" si="21"/>
        <v>3.347706075242235E-3</v>
      </c>
      <c r="I621" s="53"/>
      <c r="J621" s="53"/>
      <c r="K621" s="53"/>
      <c r="L621" s="53"/>
      <c r="M621" s="54"/>
    </row>
    <row r="622" spans="2:13">
      <c r="B622" s="58">
        <f t="shared" si="20"/>
        <v>241</v>
      </c>
      <c r="C622" s="59">
        <v>41132</v>
      </c>
      <c r="D622" s="59" t="s">
        <v>481</v>
      </c>
      <c r="E622" s="59" t="s">
        <v>509</v>
      </c>
      <c r="F622" s="60">
        <f>VLOOKUP(C622,Datos!$CC$3:$CG$1124,2,FALSE)</f>
        <v>6.4756401568075975E-4</v>
      </c>
      <c r="G622" s="60">
        <f>VLOOKUP(C622,Datos!$CC$3:$CG$1124,5,FALSE)</f>
        <v>2.6226414884753554E-4</v>
      </c>
      <c r="H622" s="60">
        <f t="shared" si="21"/>
        <v>1.0489789720378477E-2</v>
      </c>
      <c r="I622" s="53"/>
      <c r="J622" s="53"/>
      <c r="K622" s="53"/>
      <c r="L622" s="53"/>
      <c r="M622" s="54"/>
    </row>
    <row r="623" spans="2:13">
      <c r="B623" s="58">
        <f t="shared" si="20"/>
        <v>123</v>
      </c>
      <c r="C623" s="59">
        <v>41206</v>
      </c>
      <c r="D623" s="59" t="s">
        <v>481</v>
      </c>
      <c r="E623" s="59" t="s">
        <v>508</v>
      </c>
      <c r="F623" s="60">
        <f>VLOOKUP(C623,Datos!$CC$3:$CG$1124,2,FALSE)</f>
        <v>4.6578396340181112E-4</v>
      </c>
      <c r="G623" s="60">
        <f>VLOOKUP(C623,Datos!$CC$3:$CG$1124,5,FALSE)</f>
        <v>6.6928293421140007E-4</v>
      </c>
      <c r="H623" s="60">
        <f t="shared" si="21"/>
        <v>2.6769336465415489E-2</v>
      </c>
      <c r="I623" s="53"/>
      <c r="J623" s="53"/>
      <c r="K623" s="53"/>
      <c r="L623" s="53"/>
      <c r="M623" s="54"/>
    </row>
    <row r="624" spans="2:13">
      <c r="B624" s="58">
        <f t="shared" si="20"/>
        <v>404</v>
      </c>
      <c r="C624" s="59">
        <v>41244</v>
      </c>
      <c r="D624" s="59" t="s">
        <v>481</v>
      </c>
      <c r="E624" s="59" t="s">
        <v>507</v>
      </c>
      <c r="F624" s="60">
        <f>VLOOKUP(C624,Datos!$CC$3:$CG$1124,2,FALSE)</f>
        <v>4.2995442775551796E-5</v>
      </c>
      <c r="G624" s="60">
        <f>VLOOKUP(C624,Datos!$CC$3:$CG$1124,5,FALSE)</f>
        <v>3.7375087863592087E-5</v>
      </c>
      <c r="H624" s="60">
        <f t="shared" si="21"/>
        <v>1.4948928940252092E-3</v>
      </c>
      <c r="I624" s="53"/>
      <c r="J624" s="53"/>
      <c r="K624" s="53"/>
      <c r="L624" s="53"/>
      <c r="M624" s="54"/>
    </row>
    <row r="625" spans="2:13">
      <c r="B625" s="58">
        <f t="shared" si="20"/>
        <v>35</v>
      </c>
      <c r="C625" s="59">
        <v>41298</v>
      </c>
      <c r="D625" s="59" t="s">
        <v>481</v>
      </c>
      <c r="E625" s="59" t="s">
        <v>506</v>
      </c>
      <c r="F625" s="60">
        <f>VLOOKUP(C625,Datos!$CC$3:$CG$1124,2,FALSE)</f>
        <v>1.5940487287534511E-3</v>
      </c>
      <c r="G625" s="60">
        <f>VLOOKUP(C625,Datos!$CC$3:$CG$1124,5,FALSE)</f>
        <v>2.5117457593070085E-3</v>
      </c>
      <c r="H625" s="60">
        <f t="shared" si="21"/>
        <v>0.10046239625950489</v>
      </c>
      <c r="I625" s="53"/>
      <c r="J625" s="53"/>
      <c r="K625" s="53"/>
      <c r="L625" s="53"/>
      <c r="M625" s="54"/>
    </row>
    <row r="626" spans="2:13">
      <c r="B626" s="58">
        <f t="shared" si="20"/>
        <v>265</v>
      </c>
      <c r="C626" s="59">
        <v>41306</v>
      </c>
      <c r="D626" s="59" t="s">
        <v>481</v>
      </c>
      <c r="E626" s="59" t="s">
        <v>505</v>
      </c>
      <c r="F626" s="60">
        <f>VLOOKUP(C626,Datos!$CC$3:$CG$1124,2,FALSE)</f>
        <v>5.7692864540663893E-4</v>
      </c>
      <c r="G626" s="60">
        <f>VLOOKUP(C626,Datos!$CC$3:$CG$1124,5,FALSE)</f>
        <v>1.9553615383112051E-4</v>
      </c>
      <c r="H626" s="60">
        <f t="shared" si="21"/>
        <v>7.8208674171948555E-3</v>
      </c>
      <c r="I626" s="53"/>
      <c r="J626" s="53"/>
      <c r="K626" s="53"/>
      <c r="L626" s="53"/>
      <c r="M626" s="54"/>
    </row>
    <row r="627" spans="2:13">
      <c r="B627" s="58">
        <f t="shared" si="20"/>
        <v>173</v>
      </c>
      <c r="C627" s="59">
        <v>41319</v>
      </c>
      <c r="D627" s="59" t="s">
        <v>481</v>
      </c>
      <c r="E627" s="59" t="s">
        <v>244</v>
      </c>
      <c r="F627" s="60">
        <f>VLOOKUP(C627,Datos!$CC$3:$CG$1124,2,FALSE)</f>
        <v>3.6750866562912133E-4</v>
      </c>
      <c r="G627" s="60">
        <f>VLOOKUP(C627,Datos!$CC$3:$CG$1124,5,FALSE)</f>
        <v>4.1770293799700948E-4</v>
      </c>
      <c r="H627" s="60">
        <f t="shared" si="21"/>
        <v>1.6706881228055779E-2</v>
      </c>
      <c r="I627" s="53"/>
      <c r="J627" s="53"/>
      <c r="K627" s="53"/>
      <c r="L627" s="53"/>
      <c r="M627" s="54"/>
    </row>
    <row r="628" spans="2:13">
      <c r="B628" s="58">
        <f t="shared" si="20"/>
        <v>302</v>
      </c>
      <c r="C628" s="59">
        <v>41349</v>
      </c>
      <c r="D628" s="59" t="s">
        <v>481</v>
      </c>
      <c r="E628" s="59" t="s">
        <v>504</v>
      </c>
      <c r="F628" s="60">
        <f>VLOOKUP(C628,Datos!$CC$3:$CG$1124,2,FALSE)</f>
        <v>1.472667036563968E-4</v>
      </c>
      <c r="G628" s="60">
        <f>VLOOKUP(C628,Datos!$CC$3:$CG$1124,5,FALSE)</f>
        <v>1.4868617079570633E-4</v>
      </c>
      <c r="H628" s="60">
        <f t="shared" si="21"/>
        <v>5.9470067595168942E-3</v>
      </c>
      <c r="I628" s="53"/>
      <c r="J628" s="53"/>
      <c r="K628" s="53"/>
      <c r="L628" s="53"/>
      <c r="M628" s="54"/>
    </row>
    <row r="629" spans="2:13">
      <c r="B629" s="58">
        <f t="shared" si="20"/>
        <v>215</v>
      </c>
      <c r="C629" s="59">
        <v>41357</v>
      </c>
      <c r="D629" s="59" t="s">
        <v>481</v>
      </c>
      <c r="E629" s="59" t="s">
        <v>503</v>
      </c>
      <c r="F629" s="60">
        <f>VLOOKUP(C629,Datos!$CC$3:$CG$1124,2,FALSE)</f>
        <v>1.5662625582522441E-4</v>
      </c>
      <c r="G629" s="60">
        <f>VLOOKUP(C629,Datos!$CC$3:$CG$1124,5,FALSE)</f>
        <v>3.1975675567675216E-4</v>
      </c>
      <c r="H629" s="60">
        <f t="shared" si="21"/>
        <v>1.2789323830416043E-2</v>
      </c>
      <c r="I629" s="53"/>
      <c r="J629" s="53"/>
      <c r="K629" s="53"/>
      <c r="L629" s="53"/>
      <c r="M629" s="54"/>
    </row>
    <row r="630" spans="2:13">
      <c r="B630" s="58">
        <f t="shared" si="20"/>
        <v>132</v>
      </c>
      <c r="C630" s="59">
        <v>41359</v>
      </c>
      <c r="D630" s="59" t="s">
        <v>481</v>
      </c>
      <c r="E630" s="59" t="s">
        <v>502</v>
      </c>
      <c r="F630" s="60">
        <f>VLOOKUP(C630,Datos!$CC$3:$CG$1124,2,FALSE)</f>
        <v>7.0386757169636327E-4</v>
      </c>
      <c r="G630" s="60">
        <f>VLOOKUP(C630,Datos!$CC$3:$CG$1124,5,FALSE)</f>
        <v>6.0394031766940876E-4</v>
      </c>
      <c r="H630" s="60">
        <f t="shared" si="21"/>
        <v>2.415582520084962E-2</v>
      </c>
      <c r="I630" s="53"/>
      <c r="J630" s="53"/>
      <c r="K630" s="53"/>
      <c r="L630" s="53"/>
      <c r="M630" s="54"/>
    </row>
    <row r="631" spans="2:13">
      <c r="B631" s="58">
        <f t="shared" si="20"/>
        <v>262</v>
      </c>
      <c r="C631" s="59">
        <v>41378</v>
      </c>
      <c r="D631" s="59" t="s">
        <v>481</v>
      </c>
      <c r="E631" s="59" t="s">
        <v>501</v>
      </c>
      <c r="F631" s="60">
        <f>VLOOKUP(C631,Datos!$CC$3:$CG$1124,2,FALSE)</f>
        <v>2.6075127370343149E-4</v>
      </c>
      <c r="G631" s="60">
        <f>VLOOKUP(C631,Datos!$CC$3:$CG$1124,5,FALSE)</f>
        <v>1.9317286309331164E-4</v>
      </c>
      <c r="H631" s="60">
        <f t="shared" si="21"/>
        <v>7.7263427824071059E-3</v>
      </c>
      <c r="I631" s="53"/>
      <c r="J631" s="53"/>
      <c r="K631" s="53"/>
      <c r="L631" s="53"/>
      <c r="M631" s="54"/>
    </row>
    <row r="632" spans="2:13">
      <c r="B632" s="58">
        <f t="shared" si="20"/>
        <v>102</v>
      </c>
      <c r="C632" s="59">
        <v>41396</v>
      </c>
      <c r="D632" s="59" t="s">
        <v>481</v>
      </c>
      <c r="E632" s="59" t="s">
        <v>500</v>
      </c>
      <c r="F632" s="60">
        <f>VLOOKUP(C632,Datos!$CC$3:$CG$1124,2,FALSE)</f>
        <v>7.6104858572779435E-4</v>
      </c>
      <c r="G632" s="60">
        <f>VLOOKUP(C632,Datos!$CC$3:$CG$1124,5,FALSE)</f>
        <v>8.4484815236082463E-4</v>
      </c>
      <c r="H632" s="60">
        <f t="shared" si="21"/>
        <v>3.379142556410681E-2</v>
      </c>
      <c r="I632" s="53"/>
      <c r="J632" s="53"/>
      <c r="K632" s="53"/>
      <c r="L632" s="53"/>
      <c r="M632" s="54"/>
    </row>
    <row r="633" spans="2:13">
      <c r="B633" s="58">
        <f t="shared" si="20"/>
        <v>376</v>
      </c>
      <c r="C633" s="59">
        <v>41483</v>
      </c>
      <c r="D633" s="59" t="s">
        <v>481</v>
      </c>
      <c r="E633" s="59" t="s">
        <v>499</v>
      </c>
      <c r="F633" s="60">
        <f>VLOOKUP(C633,Datos!$CC$3:$CG$1124,2,FALSE)</f>
        <v>7.1659071292586322E-5</v>
      </c>
      <c r="G633" s="60">
        <f>VLOOKUP(C633,Datos!$CC$3:$CG$1124,5,FALSE)</f>
        <v>5.582193845995871E-5</v>
      </c>
      <c r="H633" s="60">
        <f t="shared" si="21"/>
        <v>2.2327123200101742E-3</v>
      </c>
      <c r="I633" s="53"/>
      <c r="J633" s="53"/>
      <c r="K633" s="53"/>
      <c r="L633" s="53"/>
      <c r="M633" s="54"/>
    </row>
    <row r="634" spans="2:13">
      <c r="B634" s="58">
        <f t="shared" si="20"/>
        <v>313</v>
      </c>
      <c r="C634" s="59">
        <v>41503</v>
      </c>
      <c r="D634" s="59" t="s">
        <v>481</v>
      </c>
      <c r="E634" s="59" t="s">
        <v>498</v>
      </c>
      <c r="F634" s="60">
        <f>VLOOKUP(C634,Datos!$CC$3:$CG$1124,2,FALSE)</f>
        <v>2.0781130674850035E-4</v>
      </c>
      <c r="G634" s="60">
        <f>VLOOKUP(C634,Datos!$CC$3:$CG$1124,5,FALSE)</f>
        <v>1.2646892138178545E-4</v>
      </c>
      <c r="H634" s="60">
        <f t="shared" si="21"/>
        <v>5.0583825402275252E-3</v>
      </c>
      <c r="I634" s="53"/>
      <c r="J634" s="53"/>
      <c r="K634" s="53"/>
      <c r="L634" s="53"/>
      <c r="M634" s="54"/>
    </row>
    <row r="635" spans="2:13">
      <c r="B635" s="58">
        <f t="shared" si="20"/>
        <v>392</v>
      </c>
      <c r="C635" s="59">
        <v>41518</v>
      </c>
      <c r="D635" s="59" t="s">
        <v>481</v>
      </c>
      <c r="E635" s="59" t="s">
        <v>497</v>
      </c>
      <c r="F635" s="60">
        <f>VLOOKUP(C635,Datos!$CC$3:$CG$1124,2,FALSE)</f>
        <v>5.8643444057810441E-5</v>
      </c>
      <c r="G635" s="60">
        <f>VLOOKUP(C635,Datos!$CC$3:$CG$1124,5,FALSE)</f>
        <v>3.8263938758345232E-5</v>
      </c>
      <c r="H635" s="60">
        <f t="shared" si="21"/>
        <v>1.5304442990483602E-3</v>
      </c>
      <c r="I635" s="53"/>
      <c r="J635" s="53"/>
      <c r="K635" s="53"/>
      <c r="L635" s="53"/>
      <c r="M635" s="54"/>
    </row>
    <row r="636" spans="2:13">
      <c r="B636" s="58">
        <f t="shared" si="20"/>
        <v>310</v>
      </c>
      <c r="C636" s="59">
        <v>41524</v>
      </c>
      <c r="D636" s="59" t="s">
        <v>481</v>
      </c>
      <c r="E636" s="59" t="s">
        <v>496</v>
      </c>
      <c r="F636" s="60">
        <f>VLOOKUP(C636,Datos!$CC$3:$CG$1124,2,FALSE)</f>
        <v>3.4718088826244889E-4</v>
      </c>
      <c r="G636" s="60">
        <f>VLOOKUP(C636,Datos!$CC$3:$CG$1124,5,FALSE)</f>
        <v>1.2890812517426511E-4</v>
      </c>
      <c r="H636" s="60">
        <f t="shared" si="21"/>
        <v>5.1559434725192508E-3</v>
      </c>
      <c r="I636" s="53"/>
      <c r="J636" s="53"/>
      <c r="K636" s="53"/>
      <c r="L636" s="53"/>
      <c r="M636" s="54"/>
    </row>
    <row r="637" spans="2:13">
      <c r="B637" s="58">
        <f t="shared" si="20"/>
        <v>244</v>
      </c>
      <c r="C637" s="59">
        <v>41530</v>
      </c>
      <c r="D637" s="59" t="s">
        <v>481</v>
      </c>
      <c r="E637" s="59" t="s">
        <v>495</v>
      </c>
      <c r="F637" s="60">
        <f>VLOOKUP(C637,Datos!$CC$3:$CG$1124,2,FALSE)</f>
        <v>2.5431658158736251E-4</v>
      </c>
      <c r="G637" s="60">
        <f>VLOOKUP(C637,Datos!$CC$3:$CG$1124,5,FALSE)</f>
        <v>2.3376124520050237E-4</v>
      </c>
      <c r="H637" s="60">
        <f t="shared" si="21"/>
        <v>9.3497579356628269E-3</v>
      </c>
      <c r="I637" s="53"/>
      <c r="J637" s="53"/>
      <c r="K637" s="53"/>
      <c r="L637" s="53"/>
      <c r="M637" s="54"/>
    </row>
    <row r="638" spans="2:13">
      <c r="B638" s="58">
        <f t="shared" si="20"/>
        <v>268</v>
      </c>
      <c r="C638" s="59">
        <v>41548</v>
      </c>
      <c r="D638" s="59" t="s">
        <v>481</v>
      </c>
      <c r="E638" s="59" t="s">
        <v>494</v>
      </c>
      <c r="F638" s="60">
        <f>VLOOKUP(C638,Datos!$CC$3:$CG$1124,2,FALSE)</f>
        <v>1.5940487287534509E-4</v>
      </c>
      <c r="G638" s="60">
        <f>VLOOKUP(C638,Datos!$CC$3:$CG$1124,5,FALSE)</f>
        <v>1.8529696442265163E-4</v>
      </c>
      <c r="H638" s="60">
        <f t="shared" si="21"/>
        <v>7.4113301461879626E-3</v>
      </c>
      <c r="I638" s="53"/>
      <c r="J638" s="53"/>
      <c r="K638" s="53"/>
      <c r="L638" s="53"/>
      <c r="M638" s="54"/>
    </row>
    <row r="639" spans="2:13">
      <c r="B639" s="58">
        <f t="shared" si="20"/>
        <v>54</v>
      </c>
      <c r="C639" s="59">
        <v>41551</v>
      </c>
      <c r="D639" s="59" t="s">
        <v>481</v>
      </c>
      <c r="E639" s="59" t="s">
        <v>493</v>
      </c>
      <c r="F639" s="60">
        <f>VLOOKUP(C639,Datos!$CC$3:$CG$1124,2,FALSE)</f>
        <v>4.3248443170115416E-3</v>
      </c>
      <c r="G639" s="60">
        <f>VLOOKUP(C639,Datos!$CC$3:$CG$1124,5,FALSE)</f>
        <v>1.8221674048151237E-3</v>
      </c>
      <c r="H639" s="60">
        <f t="shared" si="21"/>
        <v>7.2881303052024157E-2</v>
      </c>
      <c r="I639" s="53"/>
      <c r="J639" s="53"/>
      <c r="K639" s="53"/>
      <c r="L639" s="53"/>
      <c r="M639" s="54"/>
    </row>
    <row r="640" spans="2:13">
      <c r="B640" s="58">
        <f t="shared" si="20"/>
        <v>281</v>
      </c>
      <c r="C640" s="59">
        <v>41615</v>
      </c>
      <c r="D640" s="59" t="s">
        <v>481</v>
      </c>
      <c r="E640" s="59" t="s">
        <v>492</v>
      </c>
      <c r="F640" s="60">
        <f>VLOOKUP(C640,Datos!$CC$3:$CG$1124,2,FALSE)</f>
        <v>3.2699935389841434E-4</v>
      </c>
      <c r="G640" s="60">
        <f>VLOOKUP(C640,Datos!$CC$3:$CG$1124,5,FALSE)</f>
        <v>1.6885398228090159E-4</v>
      </c>
      <c r="H640" s="60">
        <f t="shared" si="21"/>
        <v>6.7536595274593318E-3</v>
      </c>
      <c r="I640" s="53"/>
      <c r="J640" s="53"/>
      <c r="K640" s="53"/>
      <c r="L640" s="53"/>
      <c r="M640" s="54"/>
    </row>
    <row r="641" spans="2:13">
      <c r="B641" s="58">
        <f t="shared" si="20"/>
        <v>241</v>
      </c>
      <c r="C641" s="59">
        <v>41660</v>
      </c>
      <c r="D641" s="59" t="s">
        <v>481</v>
      </c>
      <c r="E641" s="59" t="s">
        <v>491</v>
      </c>
      <c r="F641" s="60">
        <f>VLOOKUP(C641,Datos!$CC$3:$CG$1124,2,FALSE)</f>
        <v>2.6616226480103496E-4</v>
      </c>
      <c r="G641" s="60">
        <f>VLOOKUP(C641,Datos!$CC$3:$CG$1124,5,FALSE)</f>
        <v>2.4227561807238973E-4</v>
      </c>
      <c r="H641" s="60">
        <f t="shared" si="21"/>
        <v>9.6903076502138415E-3</v>
      </c>
      <c r="I641" s="53"/>
      <c r="J641" s="53"/>
      <c r="K641" s="53"/>
      <c r="L641" s="53"/>
      <c r="M641" s="54"/>
    </row>
    <row r="642" spans="2:13">
      <c r="B642" s="58">
        <f t="shared" si="20"/>
        <v>152</v>
      </c>
      <c r="C642" s="59">
        <v>41668</v>
      </c>
      <c r="D642" s="59" t="s">
        <v>481</v>
      </c>
      <c r="E642" s="59" t="s">
        <v>490</v>
      </c>
      <c r="F642" s="60">
        <f>VLOOKUP(C642,Datos!$CC$3:$CG$1124,2,FALSE)</f>
        <v>5.5923324208744917E-4</v>
      </c>
      <c r="G642" s="60">
        <f>VLOOKUP(C642,Datos!$CC$3:$CG$1124,5,FALSE)</f>
        <v>4.757117261528621E-4</v>
      </c>
      <c r="H642" s="60">
        <f t="shared" si="21"/>
        <v>1.9027061063396598E-2</v>
      </c>
      <c r="I642" s="53"/>
      <c r="J642" s="53"/>
      <c r="K642" s="53"/>
      <c r="L642" s="53"/>
      <c r="M642" s="54"/>
    </row>
    <row r="643" spans="2:13">
      <c r="B643" s="58">
        <f t="shared" si="20"/>
        <v>258</v>
      </c>
      <c r="C643" s="59">
        <v>41676</v>
      </c>
      <c r="D643" s="59" t="s">
        <v>481</v>
      </c>
      <c r="E643" s="59" t="s">
        <v>489</v>
      </c>
      <c r="F643" s="60">
        <f>VLOOKUP(C643,Datos!$CC$3:$CG$1124,2,FALSE)</f>
        <v>1.6715575201515546E-4</v>
      </c>
      <c r="G643" s="60">
        <f>VLOOKUP(C643,Datos!$CC$3:$CG$1124,5,FALSE)</f>
        <v>1.9079677001178962E-4</v>
      </c>
      <c r="H643" s="60">
        <f t="shared" si="21"/>
        <v>7.6313060917624319E-3</v>
      </c>
      <c r="I643" s="53"/>
      <c r="J643" s="53"/>
      <c r="K643" s="53"/>
      <c r="L643" s="53"/>
      <c r="M643" s="54"/>
    </row>
    <row r="644" spans="2:13">
      <c r="B644" s="58">
        <f t="shared" si="20"/>
        <v>201</v>
      </c>
      <c r="C644" s="59">
        <v>41770</v>
      </c>
      <c r="D644" s="59" t="s">
        <v>481</v>
      </c>
      <c r="E644" s="59" t="s">
        <v>488</v>
      </c>
      <c r="F644" s="60">
        <f>VLOOKUP(C644,Datos!$CC$3:$CG$1124,2,FALSE)</f>
        <v>5.6347428916394919E-4</v>
      </c>
      <c r="G644" s="60">
        <f>VLOOKUP(C644,Datos!$CC$3:$CG$1124,5,FALSE)</f>
        <v>3.4248644097114493E-4</v>
      </c>
      <c r="H644" s="60">
        <f t="shared" si="21"/>
        <v>1.3698443968247645E-2</v>
      </c>
      <c r="I644" s="53"/>
      <c r="J644" s="53"/>
      <c r="K644" s="53"/>
      <c r="L644" s="53"/>
      <c r="M644" s="54"/>
    </row>
    <row r="645" spans="2:13">
      <c r="B645" s="58">
        <f t="shared" si="20"/>
        <v>164</v>
      </c>
      <c r="C645" s="59">
        <v>41791</v>
      </c>
      <c r="D645" s="59" t="s">
        <v>481</v>
      </c>
      <c r="E645" s="59" t="s">
        <v>487</v>
      </c>
      <c r="F645" s="60">
        <f>VLOOKUP(C645,Datos!$CC$3:$CG$1124,2,FALSE)</f>
        <v>3.9032257404063861E-4</v>
      </c>
      <c r="G645" s="60">
        <f>VLOOKUP(C645,Datos!$CC$3:$CG$1124,5,FALSE)</f>
        <v>4.2128200345316509E-4</v>
      </c>
      <c r="H645" s="60">
        <f t="shared" si="21"/>
        <v>1.6850033253201117E-2</v>
      </c>
      <c r="I645" s="53"/>
      <c r="J645" s="53"/>
      <c r="K645" s="53"/>
      <c r="L645" s="53"/>
      <c r="M645" s="54"/>
    </row>
    <row r="646" spans="2:13">
      <c r="B646" s="58">
        <f t="shared" si="20"/>
        <v>302</v>
      </c>
      <c r="C646" s="59">
        <v>41797</v>
      </c>
      <c r="D646" s="59" t="s">
        <v>481</v>
      </c>
      <c r="E646" s="59" t="s">
        <v>486</v>
      </c>
      <c r="F646" s="60">
        <f>VLOOKUP(C646,Datos!$CC$3:$CG$1124,2,FALSE)</f>
        <v>1.7680779018925893E-4</v>
      </c>
      <c r="G646" s="60">
        <f>VLOOKUP(C646,Datos!$CC$3:$CG$1124,5,FALSE)</f>
        <v>1.2809514209810401E-4</v>
      </c>
      <c r="H646" s="60">
        <f t="shared" si="21"/>
        <v>5.1234265556908123E-3</v>
      </c>
      <c r="I646" s="53"/>
      <c r="J646" s="53"/>
      <c r="K646" s="53"/>
      <c r="L646" s="53"/>
      <c r="M646" s="54"/>
    </row>
    <row r="647" spans="2:13">
      <c r="B647" s="58">
        <f t="shared" si="20"/>
        <v>302</v>
      </c>
      <c r="C647" s="59">
        <v>41799</v>
      </c>
      <c r="D647" s="59" t="s">
        <v>481</v>
      </c>
      <c r="E647" s="59" t="s">
        <v>485</v>
      </c>
      <c r="F647" s="60">
        <f>VLOOKUP(C647,Datos!$CC$3:$CG$1124,2,FALSE)</f>
        <v>1.7242050011012099E-4</v>
      </c>
      <c r="G647" s="60">
        <f>VLOOKUP(C647,Datos!$CC$3:$CG$1124,5,FALSE)</f>
        <v>1.2695680249597921E-4</v>
      </c>
      <c r="H647" s="60">
        <f t="shared" si="21"/>
        <v>5.0778963407943408E-3</v>
      </c>
      <c r="I647" s="53"/>
      <c r="J647" s="53"/>
      <c r="K647" s="53"/>
      <c r="L647" s="53"/>
      <c r="M647" s="54"/>
    </row>
    <row r="648" spans="2:13">
      <c r="B648" s="58">
        <f t="shared" si="20"/>
        <v>335</v>
      </c>
      <c r="C648" s="59">
        <v>41801</v>
      </c>
      <c r="D648" s="59" t="s">
        <v>481</v>
      </c>
      <c r="E648" s="59" t="s">
        <v>484</v>
      </c>
      <c r="F648" s="60">
        <f>VLOOKUP(C648,Datos!$CC$3:$CG$1124,2,FALSE)</f>
        <v>1.4141698355087955E-4</v>
      </c>
      <c r="G648" s="60">
        <f>VLOOKUP(C648,Datos!$CC$3:$CG$1124,5,FALSE)</f>
        <v>8.2896613277018281E-5</v>
      </c>
      <c r="H648" s="60">
        <f t="shared" si="21"/>
        <v>3.3156191787119572E-3</v>
      </c>
      <c r="I648" s="53"/>
      <c r="J648" s="53"/>
      <c r="K648" s="53"/>
      <c r="L648" s="53"/>
      <c r="M648" s="54"/>
    </row>
    <row r="649" spans="2:13">
      <c r="B649" s="58">
        <f t="shared" si="20"/>
        <v>293</v>
      </c>
      <c r="C649" s="59">
        <v>41807</v>
      </c>
      <c r="D649" s="59" t="s">
        <v>481</v>
      </c>
      <c r="E649" s="59" t="s">
        <v>483</v>
      </c>
      <c r="F649" s="60">
        <f>VLOOKUP(C649,Datos!$CC$3:$CG$1124,2,FALSE)</f>
        <v>3.5083696332839713E-4</v>
      </c>
      <c r="G649" s="60">
        <f>VLOOKUP(C649,Datos!$CC$3:$CG$1124,5,FALSE)</f>
        <v>1.4349272863771326E-4</v>
      </c>
      <c r="H649" s="60">
        <f t="shared" si="21"/>
        <v>5.7392844444323181E-3</v>
      </c>
      <c r="I649" s="53"/>
      <c r="J649" s="53"/>
      <c r="K649" s="53"/>
      <c r="L649" s="53"/>
      <c r="M649" s="54"/>
    </row>
    <row r="650" spans="2:13">
      <c r="B650" s="58">
        <f t="shared" si="20"/>
        <v>374</v>
      </c>
      <c r="C650" s="59">
        <v>41872</v>
      </c>
      <c r="D650" s="59" t="s">
        <v>481</v>
      </c>
      <c r="E650" s="59" t="s">
        <v>482</v>
      </c>
      <c r="F650" s="60">
        <f>VLOOKUP(C650,Datos!$CC$3:$CG$1124,2,FALSE)</f>
        <v>7.8240006411293232E-5</v>
      </c>
      <c r="G650" s="60">
        <f>VLOOKUP(C650,Datos!$CC$3:$CG$1124,5,FALSE)</f>
        <v>3.9441173376204205E-5</v>
      </c>
      <c r="H650" s="60">
        <f t="shared" si="21"/>
        <v>1.5775301994550898E-3</v>
      </c>
      <c r="I650" s="53"/>
      <c r="J650" s="53"/>
      <c r="K650" s="53"/>
      <c r="L650" s="53"/>
      <c r="M650" s="54"/>
    </row>
    <row r="651" spans="2:13">
      <c r="B651" s="58">
        <f t="shared" ref="B651:B714" si="22">_xlfn.RANK.EQ(G651,$G650:$G1771)</f>
        <v>355</v>
      </c>
      <c r="C651" s="59">
        <v>41885</v>
      </c>
      <c r="D651" s="59" t="s">
        <v>481</v>
      </c>
      <c r="E651" s="59" t="s">
        <v>480</v>
      </c>
      <c r="F651" s="60">
        <f>VLOOKUP(C651,Datos!$CC$3:$CG$1124,2,FALSE)</f>
        <v>7.2975258316327704E-5</v>
      </c>
      <c r="G651" s="60">
        <f>VLOOKUP(C651,Datos!$CC$3:$CG$1124,5,FALSE)</f>
        <v>5.921144986323061E-5</v>
      </c>
      <c r="H651" s="60">
        <f t="shared" si="21"/>
        <v>2.3682827440707531E-3</v>
      </c>
      <c r="I651" s="53"/>
      <c r="J651" s="53"/>
      <c r="K651" s="53"/>
      <c r="L651" s="53"/>
      <c r="M651" s="54"/>
    </row>
    <row r="652" spans="2:13">
      <c r="B652" s="58">
        <f t="shared" si="22"/>
        <v>5</v>
      </c>
      <c r="C652" s="59">
        <v>44001</v>
      </c>
      <c r="D652" s="59" t="s">
        <v>466</v>
      </c>
      <c r="E652" s="59" t="s">
        <v>479</v>
      </c>
      <c r="F652" s="60">
        <f>VLOOKUP(C652,Datos!$CC$3:$CG$1124,2,FALSE)</f>
        <v>7.7143183891508751E-3</v>
      </c>
      <c r="G652" s="60">
        <f>VLOOKUP(C652,Datos!$CC$3:$CG$1124,5,FALSE)</f>
        <v>9.751086858395059E-3</v>
      </c>
      <c r="H652" s="60">
        <f t="shared" ref="H652:H715" si="23">G652/VLOOKUP(D652,$J$11:$L$43,2,FALSE)</f>
        <v>0.51246465222750393</v>
      </c>
      <c r="I652" s="53"/>
      <c r="J652" s="53"/>
      <c r="K652" s="53"/>
      <c r="L652" s="53"/>
      <c r="M652" s="54"/>
    </row>
    <row r="653" spans="2:13">
      <c r="B653" s="58">
        <f t="shared" si="22"/>
        <v>66</v>
      </c>
      <c r="C653" s="59">
        <v>44035</v>
      </c>
      <c r="D653" s="59" t="s">
        <v>466</v>
      </c>
      <c r="E653" s="59" t="s">
        <v>278</v>
      </c>
      <c r="F653" s="60">
        <f>VLOOKUP(C653,Datos!$CC$3:$CG$1124,2,FALSE)</f>
        <v>5.8526449655700097E-4</v>
      </c>
      <c r="G653" s="60">
        <f>VLOOKUP(C653,Datos!$CC$3:$CG$1124,5,FALSE)</f>
        <v>1.4686911222208793E-3</v>
      </c>
      <c r="H653" s="60">
        <f t="shared" si="23"/>
        <v>7.7186501987782027E-2</v>
      </c>
      <c r="I653" s="53"/>
      <c r="J653" s="53"/>
      <c r="K653" s="53"/>
      <c r="L653" s="53"/>
      <c r="M653" s="54"/>
    </row>
    <row r="654" spans="2:13">
      <c r="B654" s="58">
        <f t="shared" si="22"/>
        <v>59</v>
      </c>
      <c r="C654" s="59">
        <v>44078</v>
      </c>
      <c r="D654" s="59" t="s">
        <v>466</v>
      </c>
      <c r="E654" s="59" t="s">
        <v>478</v>
      </c>
      <c r="F654" s="60">
        <f>VLOOKUP(C654,Datos!$CC$3:$CG$1124,2,FALSE)</f>
        <v>6.7315654114239766E-4</v>
      </c>
      <c r="G654" s="60">
        <f>VLOOKUP(C654,Datos!$CC$3:$CG$1124,5,FALSE)</f>
        <v>1.6279453961289794E-3</v>
      </c>
      <c r="H654" s="60">
        <f t="shared" si="23"/>
        <v>8.5556049637108444E-2</v>
      </c>
      <c r="I654" s="53"/>
      <c r="J654" s="53"/>
      <c r="K654" s="53"/>
      <c r="L654" s="53"/>
      <c r="M654" s="54"/>
    </row>
    <row r="655" spans="2:13">
      <c r="B655" s="58">
        <f t="shared" si="22"/>
        <v>54</v>
      </c>
      <c r="C655" s="59">
        <v>44090</v>
      </c>
      <c r="D655" s="59" t="s">
        <v>466</v>
      </c>
      <c r="E655" s="59" t="s">
        <v>477</v>
      </c>
      <c r="F655" s="60">
        <f>VLOOKUP(C655,Datos!$CC$3:$CG$1124,2,FALSE)</f>
        <v>1.7565247046841927E-3</v>
      </c>
      <c r="G655" s="60">
        <f>VLOOKUP(C655,Datos!$CC$3:$CG$1124,5,FALSE)</f>
        <v>1.7593184390562657E-3</v>
      </c>
      <c r="H655" s="60">
        <f t="shared" si="23"/>
        <v>9.246030982199635E-2</v>
      </c>
      <c r="I655" s="53"/>
      <c r="J655" s="53"/>
      <c r="K655" s="53"/>
      <c r="L655" s="53"/>
      <c r="M655" s="54"/>
    </row>
    <row r="656" spans="2:13">
      <c r="B656" s="58">
        <f t="shared" si="22"/>
        <v>221</v>
      </c>
      <c r="C656" s="59">
        <v>44098</v>
      </c>
      <c r="D656" s="59" t="s">
        <v>466</v>
      </c>
      <c r="E656" s="59" t="s">
        <v>476</v>
      </c>
      <c r="F656" s="60">
        <f>VLOOKUP(C656,Datos!$CC$3:$CG$1124,2,FALSE)</f>
        <v>1.7461414514968995E-4</v>
      </c>
      <c r="G656" s="60">
        <f>VLOOKUP(C656,Datos!$CC$3:$CG$1124,5,FALSE)</f>
        <v>2.7454017328068861E-4</v>
      </c>
      <c r="H656" s="60">
        <f t="shared" si="23"/>
        <v>1.4428354137943081E-2</v>
      </c>
      <c r="I656" s="53"/>
      <c r="J656" s="53"/>
      <c r="K656" s="53"/>
      <c r="L656" s="53"/>
      <c r="M656" s="54"/>
    </row>
    <row r="657" spans="2:13">
      <c r="B657" s="58">
        <f t="shared" si="22"/>
        <v>67</v>
      </c>
      <c r="C657" s="59">
        <v>44110</v>
      </c>
      <c r="D657" s="59" t="s">
        <v>466</v>
      </c>
      <c r="E657" s="59" t="s">
        <v>475</v>
      </c>
      <c r="F657" s="60">
        <f>VLOOKUP(C657,Datos!$CC$3:$CG$1124,2,FALSE)</f>
        <v>6.6379698897357006E-4</v>
      </c>
      <c r="G657" s="60">
        <f>VLOOKUP(C657,Datos!$CC$3:$CG$1124,5,FALSE)</f>
        <v>1.417052197023204E-3</v>
      </c>
      <c r="H657" s="60">
        <f t="shared" si="23"/>
        <v>7.447263796143036E-2</v>
      </c>
      <c r="I657" s="53"/>
      <c r="J657" s="53"/>
      <c r="K657" s="53"/>
      <c r="L657" s="53"/>
      <c r="M657" s="54"/>
    </row>
    <row r="658" spans="2:13">
      <c r="B658" s="58">
        <f t="shared" si="22"/>
        <v>131</v>
      </c>
      <c r="C658" s="59">
        <v>44279</v>
      </c>
      <c r="D658" s="59" t="s">
        <v>466</v>
      </c>
      <c r="E658" s="59" t="s">
        <v>474</v>
      </c>
      <c r="F658" s="60">
        <f>VLOOKUP(C658,Datos!$CC$3:$CG$1124,2,FALSE)</f>
        <v>1.2130857068816401E-3</v>
      </c>
      <c r="G658" s="60">
        <f>VLOOKUP(C658,Datos!$CC$3:$CG$1124,5,FALSE)</f>
        <v>5.5864768179483056E-4</v>
      </c>
      <c r="H658" s="60">
        <f t="shared" si="23"/>
        <v>2.9359515931520419E-2</v>
      </c>
      <c r="I658" s="53"/>
      <c r="J658" s="53"/>
      <c r="K658" s="53"/>
      <c r="L658" s="53"/>
      <c r="M658" s="54"/>
    </row>
    <row r="659" spans="2:13">
      <c r="B659" s="58">
        <f t="shared" si="22"/>
        <v>168</v>
      </c>
      <c r="C659" s="59">
        <v>44378</v>
      </c>
      <c r="D659" s="59" t="s">
        <v>466</v>
      </c>
      <c r="E659" s="59" t="s">
        <v>473</v>
      </c>
      <c r="F659" s="60">
        <f>VLOOKUP(C659,Datos!$CC$3:$CG$1124,2,FALSE)</f>
        <v>3.6619247860537993E-4</v>
      </c>
      <c r="G659" s="60">
        <f>VLOOKUP(C659,Datos!$CC$3:$CG$1124,5,FALSE)</f>
        <v>3.8628484965432631E-4</v>
      </c>
      <c r="H659" s="60">
        <f t="shared" si="23"/>
        <v>2.0301053001946078E-2</v>
      </c>
      <c r="I659" s="53"/>
      <c r="J659" s="53"/>
      <c r="K659" s="53"/>
      <c r="L659" s="53"/>
      <c r="M659" s="54"/>
    </row>
    <row r="660" spans="2:13">
      <c r="B660" s="58">
        <f t="shared" si="22"/>
        <v>298</v>
      </c>
      <c r="C660" s="59">
        <v>44420</v>
      </c>
      <c r="D660" s="59" t="s">
        <v>466</v>
      </c>
      <c r="E660" s="59" t="s">
        <v>472</v>
      </c>
      <c r="F660" s="60">
        <f>VLOOKUP(C660,Datos!$CC$3:$CG$1124,2,FALSE)</f>
        <v>7.4876417350620811E-5</v>
      </c>
      <c r="G660" s="60">
        <f>VLOOKUP(C660,Datos!$CC$3:$CG$1124,5,FALSE)</f>
        <v>1.1936185677887393E-4</v>
      </c>
      <c r="H660" s="60">
        <f t="shared" si="23"/>
        <v>6.2730168761395465E-3</v>
      </c>
      <c r="I660" s="53"/>
      <c r="J660" s="53"/>
      <c r="K660" s="53"/>
      <c r="L660" s="53"/>
      <c r="M660" s="54"/>
    </row>
    <row r="661" spans="2:13">
      <c r="B661" s="58">
        <f t="shared" si="22"/>
        <v>32</v>
      </c>
      <c r="C661" s="59">
        <v>44430</v>
      </c>
      <c r="D661" s="59" t="s">
        <v>466</v>
      </c>
      <c r="E661" s="59" t="s">
        <v>471</v>
      </c>
      <c r="F661" s="60">
        <f>VLOOKUP(C661,Datos!$CC$3:$CG$1124,2,FALSE)</f>
        <v>1.9826163867624346E-3</v>
      </c>
      <c r="G661" s="60">
        <f>VLOOKUP(C661,Datos!$CC$3:$CG$1124,5,FALSE)</f>
        <v>2.6169570185128059E-3</v>
      </c>
      <c r="H661" s="60">
        <f t="shared" si="23"/>
        <v>0.13753317838943169</v>
      </c>
      <c r="I661" s="53"/>
      <c r="J661" s="53"/>
      <c r="K661" s="53"/>
      <c r="L661" s="53"/>
      <c r="M661" s="54"/>
    </row>
    <row r="662" spans="2:13">
      <c r="B662" s="58">
        <f t="shared" si="22"/>
        <v>230</v>
      </c>
      <c r="C662" s="59">
        <v>44560</v>
      </c>
      <c r="D662" s="59" t="s">
        <v>466</v>
      </c>
      <c r="E662" s="59" t="s">
        <v>470</v>
      </c>
      <c r="F662" s="60">
        <f>VLOOKUP(C662,Datos!$CC$3:$CG$1124,2,FALSE)</f>
        <v>1.4273317057462092E-4</v>
      </c>
      <c r="G662" s="60">
        <f>VLOOKUP(C662,Datos!$CC$3:$CG$1124,5,FALSE)</f>
        <v>2.3499058363265951E-4</v>
      </c>
      <c r="H662" s="60">
        <f t="shared" si="23"/>
        <v>1.234984053232706E-2</v>
      </c>
      <c r="I662" s="53"/>
      <c r="J662" s="53"/>
      <c r="K662" s="53"/>
      <c r="L662" s="53"/>
      <c r="M662" s="54"/>
    </row>
    <row r="663" spans="2:13">
      <c r="B663" s="58">
        <f t="shared" si="22"/>
        <v>52</v>
      </c>
      <c r="C663" s="59">
        <v>44650</v>
      </c>
      <c r="D663" s="59" t="s">
        <v>466</v>
      </c>
      <c r="E663" s="59" t="s">
        <v>469</v>
      </c>
      <c r="F663" s="60">
        <f>VLOOKUP(C663,Datos!$CC$3:$CG$1124,2,FALSE)</f>
        <v>1.9377197849525895E-3</v>
      </c>
      <c r="G663" s="60">
        <f>VLOOKUP(C663,Datos!$CC$3:$CG$1124,5,FALSE)</f>
        <v>1.8177157410277033E-3</v>
      </c>
      <c r="H663" s="60">
        <f t="shared" si="23"/>
        <v>9.5529357763052533E-2</v>
      </c>
      <c r="I663" s="53"/>
      <c r="J663" s="53"/>
      <c r="K663" s="53"/>
      <c r="L663" s="53"/>
      <c r="M663" s="54"/>
    </row>
    <row r="664" spans="2:13">
      <c r="B664" s="58">
        <f t="shared" si="22"/>
        <v>166</v>
      </c>
      <c r="C664" s="59">
        <v>44847</v>
      </c>
      <c r="D664" s="59" t="s">
        <v>466</v>
      </c>
      <c r="E664" s="59" t="s">
        <v>468</v>
      </c>
      <c r="F664" s="60">
        <f>VLOOKUP(C664,Datos!$CC$3:$CG$1124,2,FALSE)</f>
        <v>1.8602109935544859E-4</v>
      </c>
      <c r="G664" s="60">
        <f>VLOOKUP(C664,Datos!$CC$3:$CG$1124,5,FALSE)</f>
        <v>3.8073797830638227E-4</v>
      </c>
      <c r="H664" s="60">
        <f t="shared" si="23"/>
        <v>2.0009539293007309E-2</v>
      </c>
      <c r="I664" s="53"/>
      <c r="J664" s="53"/>
      <c r="K664" s="53"/>
      <c r="L664" s="53"/>
      <c r="M664" s="54"/>
    </row>
    <row r="665" spans="2:13">
      <c r="B665" s="58">
        <f t="shared" si="22"/>
        <v>98</v>
      </c>
      <c r="C665" s="59">
        <v>44855</v>
      </c>
      <c r="D665" s="59" t="s">
        <v>466</v>
      </c>
      <c r="E665" s="59" t="s">
        <v>467</v>
      </c>
      <c r="F665" s="60">
        <f>VLOOKUP(C665,Datos!$CC$3:$CG$1124,2,FALSE)</f>
        <v>3.9763472417253515E-4</v>
      </c>
      <c r="G665" s="60">
        <f>VLOOKUP(C665,Datos!$CC$3:$CG$1124,5,FALSE)</f>
        <v>8.0512638785777831E-4</v>
      </c>
      <c r="H665" s="60">
        <f t="shared" si="23"/>
        <v>4.2313110358308599E-2</v>
      </c>
      <c r="I665" s="53"/>
      <c r="J665" s="53"/>
      <c r="K665" s="53"/>
      <c r="L665" s="53"/>
      <c r="M665" s="54"/>
    </row>
    <row r="666" spans="2:13">
      <c r="B666" s="58">
        <f t="shared" si="22"/>
        <v>83</v>
      </c>
      <c r="C666" s="59">
        <v>44874</v>
      </c>
      <c r="D666" s="59" t="s">
        <v>466</v>
      </c>
      <c r="E666" s="59" t="s">
        <v>56</v>
      </c>
      <c r="F666" s="60">
        <f>VLOOKUP(C666,Datos!$CC$3:$CG$1124,2,FALSE)</f>
        <v>1.1592682819108813E-3</v>
      </c>
      <c r="G666" s="60">
        <f>VLOOKUP(C666,Datos!$CC$3:$CG$1124,5,FALSE)</f>
        <v>1.0448787598058868E-3</v>
      </c>
      <c r="H666" s="60">
        <f t="shared" si="23"/>
        <v>5.4913204860115646E-2</v>
      </c>
      <c r="I666" s="53"/>
      <c r="J666" s="53"/>
      <c r="K666" s="53"/>
      <c r="L666" s="53"/>
      <c r="M666" s="54"/>
    </row>
    <row r="667" spans="2:13">
      <c r="B667" s="58">
        <f t="shared" si="22"/>
        <v>5</v>
      </c>
      <c r="C667" s="59">
        <v>47001</v>
      </c>
      <c r="D667" s="59" t="s">
        <v>437</v>
      </c>
      <c r="E667" s="59" t="s">
        <v>465</v>
      </c>
      <c r="F667" s="60">
        <f>VLOOKUP(C667,Datos!$CC$3:$CG$1124,2,FALSE)</f>
        <v>1.9692936492221189E-2</v>
      </c>
      <c r="G667" s="60">
        <f>VLOOKUP(C667,Datos!$CC$3:$CG$1124,5,FALSE)</f>
        <v>8.9064495700995443E-3</v>
      </c>
      <c r="H667" s="60">
        <f t="shared" si="23"/>
        <v>0.17970090330259444</v>
      </c>
      <c r="I667" s="53"/>
      <c r="J667" s="53"/>
      <c r="K667" s="53"/>
      <c r="L667" s="53"/>
      <c r="M667" s="54"/>
    </row>
    <row r="668" spans="2:13">
      <c r="B668" s="58">
        <f t="shared" si="22"/>
        <v>85</v>
      </c>
      <c r="C668" s="59">
        <v>47030</v>
      </c>
      <c r="D668" s="59" t="s">
        <v>437</v>
      </c>
      <c r="E668" s="59" t="s">
        <v>464</v>
      </c>
      <c r="F668" s="60">
        <f>VLOOKUP(C668,Datos!$CC$3:$CG$1124,2,FALSE)</f>
        <v>7.4934914551675984E-4</v>
      </c>
      <c r="G668" s="60">
        <f>VLOOKUP(C668,Datos!$CC$3:$CG$1124,5,FALSE)</f>
        <v>9.694170683043358E-4</v>
      </c>
      <c r="H668" s="60">
        <f t="shared" si="23"/>
        <v>1.9559435157650032E-2</v>
      </c>
      <c r="I668" s="53"/>
      <c r="J668" s="53"/>
      <c r="K668" s="53"/>
      <c r="L668" s="53"/>
      <c r="M668" s="54"/>
    </row>
    <row r="669" spans="2:13">
      <c r="B669" s="58">
        <f t="shared" si="22"/>
        <v>15</v>
      </c>
      <c r="C669" s="59">
        <v>47053</v>
      </c>
      <c r="D669" s="59" t="s">
        <v>437</v>
      </c>
      <c r="E669" s="59" t="s">
        <v>463</v>
      </c>
      <c r="F669" s="60">
        <f>VLOOKUP(C669,Datos!$CC$3:$CG$1124,2,FALSE)</f>
        <v>2.4350922369241936E-3</v>
      </c>
      <c r="G669" s="60">
        <f>VLOOKUP(C669,Datos!$CC$3:$CG$1124,5,FALSE)</f>
        <v>4.3821488184859056E-3</v>
      </c>
      <c r="H669" s="60">
        <f t="shared" si="23"/>
        <v>8.8416388022001996E-2</v>
      </c>
      <c r="I669" s="53"/>
      <c r="J669" s="53"/>
      <c r="K669" s="53"/>
      <c r="L669" s="53"/>
      <c r="M669" s="54"/>
    </row>
    <row r="670" spans="2:13">
      <c r="B670" s="58">
        <f t="shared" si="22"/>
        <v>75</v>
      </c>
      <c r="C670" s="59">
        <v>47058</v>
      </c>
      <c r="D670" s="59" t="s">
        <v>437</v>
      </c>
      <c r="E670" s="59" t="s">
        <v>462</v>
      </c>
      <c r="F670" s="60">
        <f>VLOOKUP(C670,Datos!$CC$3:$CG$1124,2,FALSE)</f>
        <v>5.1755398633563884E-4</v>
      </c>
      <c r="G670" s="60">
        <f>VLOOKUP(C670,Datos!$CC$3:$CG$1124,5,FALSE)</f>
        <v>1.1457806513421433E-3</v>
      </c>
      <c r="H670" s="60">
        <f t="shared" si="23"/>
        <v>2.3117833476995361E-2</v>
      </c>
      <c r="I670" s="53"/>
      <c r="J670" s="53"/>
      <c r="K670" s="53"/>
      <c r="L670" s="53"/>
      <c r="M670" s="54"/>
    </row>
    <row r="671" spans="2:13">
      <c r="B671" s="58">
        <f t="shared" si="22"/>
        <v>181</v>
      </c>
      <c r="C671" s="59">
        <v>47161</v>
      </c>
      <c r="D671" s="59" t="s">
        <v>437</v>
      </c>
      <c r="E671" s="59" t="s">
        <v>461</v>
      </c>
      <c r="F671" s="60">
        <f>VLOOKUP(C671,Datos!$CC$3:$CG$1124,2,FALSE)</f>
        <v>2.1980323296481071E-4</v>
      </c>
      <c r="G671" s="60">
        <f>VLOOKUP(C671,Datos!$CC$3:$CG$1124,5,FALSE)</f>
        <v>3.4782847401942018E-4</v>
      </c>
      <c r="H671" s="60">
        <f t="shared" si="23"/>
        <v>7.0179582204667685E-3</v>
      </c>
      <c r="I671" s="53"/>
      <c r="J671" s="53"/>
      <c r="K671" s="53"/>
      <c r="L671" s="53"/>
      <c r="M671" s="54"/>
    </row>
    <row r="672" spans="2:13">
      <c r="B672" s="58">
        <f t="shared" si="22"/>
        <v>66</v>
      </c>
      <c r="C672" s="59">
        <v>47170</v>
      </c>
      <c r="D672" s="59" t="s">
        <v>437</v>
      </c>
      <c r="E672" s="59" t="s">
        <v>460</v>
      </c>
      <c r="F672" s="60">
        <f>VLOOKUP(C672,Datos!$CC$3:$CG$1124,2,FALSE)</f>
        <v>6.3484087445125968E-4</v>
      </c>
      <c r="G672" s="60">
        <f>VLOOKUP(C672,Datos!$CC$3:$CG$1124,5,FALSE)</f>
        <v>1.3352187965413726E-3</v>
      </c>
      <c r="H672" s="60">
        <f t="shared" si="23"/>
        <v>2.6940030587565097E-2</v>
      </c>
      <c r="I672" s="53"/>
      <c r="J672" s="53"/>
      <c r="K672" s="53"/>
      <c r="L672" s="53"/>
      <c r="M672" s="54"/>
    </row>
    <row r="673" spans="2:13">
      <c r="B673" s="58">
        <f t="shared" si="22"/>
        <v>3</v>
      </c>
      <c r="C673" s="59">
        <v>47189</v>
      </c>
      <c r="D673" s="59" t="s">
        <v>437</v>
      </c>
      <c r="E673" s="59" t="s">
        <v>459</v>
      </c>
      <c r="F673" s="60">
        <f>VLOOKUP(C673,Datos!$CC$3:$CG$1124,2,FALSE)</f>
        <v>3.3447237133321264E-3</v>
      </c>
      <c r="G673" s="60">
        <f>VLOOKUP(C673,Datos!$CC$3:$CG$1124,5,FALSE)</f>
        <v>1.0337271639904402E-2</v>
      </c>
      <c r="H673" s="60">
        <f t="shared" si="23"/>
        <v>0.20856987251254946</v>
      </c>
      <c r="I673" s="53"/>
      <c r="J673" s="53"/>
      <c r="K673" s="53"/>
      <c r="L673" s="53"/>
      <c r="M673" s="54"/>
    </row>
    <row r="674" spans="2:13">
      <c r="B674" s="58">
        <f t="shared" si="22"/>
        <v>269</v>
      </c>
      <c r="C674" s="59">
        <v>47205</v>
      </c>
      <c r="D674" s="59" t="s">
        <v>437</v>
      </c>
      <c r="E674" s="59" t="s">
        <v>458</v>
      </c>
      <c r="F674" s="60">
        <f>VLOOKUP(C674,Datos!$CC$3:$CG$1124,2,FALSE)</f>
        <v>1.46827974648483E-4</v>
      </c>
      <c r="G674" s="60">
        <f>VLOOKUP(C674,Datos!$CC$3:$CG$1124,5,FALSE)</f>
        <v>1.4600760138930362E-4</v>
      </c>
      <c r="H674" s="60">
        <f t="shared" si="23"/>
        <v>2.9459211161748885E-3</v>
      </c>
      <c r="I674" s="53"/>
      <c r="J674" s="53"/>
      <c r="K674" s="53"/>
      <c r="L674" s="53"/>
      <c r="M674" s="54"/>
    </row>
    <row r="675" spans="2:13">
      <c r="B675" s="58">
        <f t="shared" si="22"/>
        <v>81</v>
      </c>
      <c r="C675" s="59">
        <v>47245</v>
      </c>
      <c r="D675" s="59" t="s">
        <v>437</v>
      </c>
      <c r="E675" s="59" t="s">
        <v>457</v>
      </c>
      <c r="F675" s="60">
        <f>VLOOKUP(C675,Datos!$CC$3:$CG$1124,2,FALSE)</f>
        <v>1.1532723188027261E-3</v>
      </c>
      <c r="G675" s="60">
        <f>VLOOKUP(C675,Datos!$CC$3:$CG$1124,5,FALSE)</f>
        <v>9.4777105661351317E-4</v>
      </c>
      <c r="H675" s="60">
        <f t="shared" si="23"/>
        <v>1.9122694588568714E-2</v>
      </c>
      <c r="I675" s="53"/>
      <c r="J675" s="53"/>
      <c r="K675" s="53"/>
      <c r="L675" s="53"/>
      <c r="M675" s="54"/>
    </row>
    <row r="676" spans="2:13">
      <c r="B676" s="58">
        <f t="shared" si="22"/>
        <v>114</v>
      </c>
      <c r="C676" s="59">
        <v>47258</v>
      </c>
      <c r="D676" s="59" t="s">
        <v>437</v>
      </c>
      <c r="E676" s="59" t="s">
        <v>456</v>
      </c>
      <c r="F676" s="60">
        <f>VLOOKUP(C676,Datos!$CC$3:$CG$1124,2,FALSE)</f>
        <v>8.0068043944267378E-4</v>
      </c>
      <c r="G676" s="60">
        <f>VLOOKUP(C676,Datos!$CC$3:$CG$1124,5,FALSE)</f>
        <v>6.1226726228466816E-4</v>
      </c>
      <c r="H676" s="60">
        <f t="shared" si="23"/>
        <v>1.2353405162089935E-2</v>
      </c>
      <c r="I676" s="53"/>
      <c r="J676" s="53"/>
      <c r="K676" s="53"/>
      <c r="L676" s="53"/>
      <c r="M676" s="54"/>
    </row>
    <row r="677" spans="2:13">
      <c r="B677" s="58">
        <f t="shared" si="22"/>
        <v>30</v>
      </c>
      <c r="C677" s="59">
        <v>47268</v>
      </c>
      <c r="D677" s="59" t="s">
        <v>437</v>
      </c>
      <c r="E677" s="59" t="s">
        <v>455</v>
      </c>
      <c r="F677" s="60">
        <f>VLOOKUP(C677,Datos!$CC$3:$CG$1124,2,FALSE)</f>
        <v>1.049293543927157E-3</v>
      </c>
      <c r="G677" s="60">
        <f>VLOOKUP(C677,Datos!$CC$3:$CG$1124,5,FALSE)</f>
        <v>2.4908613525017049E-3</v>
      </c>
      <c r="H677" s="60">
        <f t="shared" si="23"/>
        <v>5.0256842698439677E-2</v>
      </c>
      <c r="I677" s="53"/>
      <c r="J677" s="53"/>
      <c r="K677" s="53"/>
      <c r="L677" s="53"/>
      <c r="M677" s="54"/>
    </row>
    <row r="678" spans="2:13">
      <c r="B678" s="58">
        <f t="shared" si="22"/>
        <v>12</v>
      </c>
      <c r="C678" s="59">
        <v>47288</v>
      </c>
      <c r="D678" s="59" t="s">
        <v>437</v>
      </c>
      <c r="E678" s="59" t="s">
        <v>454</v>
      </c>
      <c r="F678" s="60">
        <f>VLOOKUP(C678,Datos!$CC$3:$CG$1124,2,FALSE)</f>
        <v>5.3435730733873707E-3</v>
      </c>
      <c r="G678" s="60">
        <f>VLOOKUP(C678,Datos!$CC$3:$CG$1124,5,FALSE)</f>
        <v>4.9315901308317608E-3</v>
      </c>
      <c r="H678" s="60">
        <f t="shared" si="23"/>
        <v>9.9502185944418078E-2</v>
      </c>
      <c r="I678" s="53"/>
      <c r="J678" s="53"/>
      <c r="K678" s="53"/>
      <c r="L678" s="53"/>
      <c r="M678" s="54"/>
    </row>
    <row r="679" spans="2:13">
      <c r="B679" s="58">
        <f t="shared" si="22"/>
        <v>213</v>
      </c>
      <c r="C679" s="59">
        <v>47318</v>
      </c>
      <c r="D679" s="59" t="s">
        <v>437</v>
      </c>
      <c r="E679" s="59" t="s">
        <v>423</v>
      </c>
      <c r="F679" s="60">
        <f>VLOOKUP(C679,Datos!$CC$3:$CG$1124,2,FALSE)</f>
        <v>1.4317189958253473E-4</v>
      </c>
      <c r="G679" s="60">
        <f>VLOOKUP(C679,Datos!$CC$3:$CG$1124,5,FALSE)</f>
        <v>2.4757867388963461E-4</v>
      </c>
      <c r="H679" s="60">
        <f t="shared" si="23"/>
        <v>4.9952689886424116E-3</v>
      </c>
      <c r="I679" s="53"/>
      <c r="J679" s="53"/>
      <c r="K679" s="53"/>
      <c r="L679" s="53"/>
      <c r="M679" s="54"/>
    </row>
    <row r="680" spans="2:13">
      <c r="B680" s="58">
        <f t="shared" si="22"/>
        <v>260</v>
      </c>
      <c r="C680" s="59">
        <v>47460</v>
      </c>
      <c r="D680" s="59" t="s">
        <v>437</v>
      </c>
      <c r="E680" s="59" t="s">
        <v>453</v>
      </c>
      <c r="F680" s="60">
        <f>VLOOKUP(C680,Datos!$CC$3:$CG$1124,2,FALSE)</f>
        <v>2.2653041108615556E-4</v>
      </c>
      <c r="G680" s="60">
        <f>VLOOKUP(C680,Datos!$CC$3:$CG$1124,5,FALSE)</f>
        <v>1.530755270986981E-4</v>
      </c>
      <c r="H680" s="60">
        <f t="shared" si="23"/>
        <v>3.0885270585829386E-3</v>
      </c>
      <c r="I680" s="53"/>
      <c r="J680" s="53"/>
      <c r="K680" s="53"/>
      <c r="L680" s="53"/>
      <c r="M680" s="54"/>
    </row>
    <row r="681" spans="2:13">
      <c r="B681" s="58">
        <f t="shared" si="22"/>
        <v>165</v>
      </c>
      <c r="C681" s="59">
        <v>47541</v>
      </c>
      <c r="D681" s="59" t="s">
        <v>437</v>
      </c>
      <c r="E681" s="59" t="s">
        <v>452</v>
      </c>
      <c r="F681" s="60">
        <f>VLOOKUP(C681,Datos!$CC$3:$CG$1124,2,FALSE)</f>
        <v>1.9084711844250031E-4</v>
      </c>
      <c r="G681" s="60">
        <f>VLOOKUP(C681,Datos!$CC$3:$CG$1124,5,FALSE)</f>
        <v>3.6721513451430128E-4</v>
      </c>
      <c r="H681" s="60">
        <f t="shared" si="23"/>
        <v>7.4091130095363163E-3</v>
      </c>
      <c r="I681" s="53"/>
      <c r="J681" s="53"/>
      <c r="K681" s="53"/>
      <c r="L681" s="53"/>
      <c r="M681" s="54"/>
    </row>
    <row r="682" spans="2:13">
      <c r="B682" s="58">
        <f t="shared" si="22"/>
        <v>254</v>
      </c>
      <c r="C682" s="59">
        <v>47545</v>
      </c>
      <c r="D682" s="59" t="s">
        <v>437</v>
      </c>
      <c r="E682" s="59" t="s">
        <v>451</v>
      </c>
      <c r="F682" s="60">
        <f>VLOOKUP(C682,Datos!$CC$3:$CG$1124,2,FALSE)</f>
        <v>9.9883970801707068E-5</v>
      </c>
      <c r="G682" s="60">
        <f>VLOOKUP(C682,Datos!$CC$3:$CG$1124,5,FALSE)</f>
        <v>1.5948643293753727E-4</v>
      </c>
      <c r="H682" s="60">
        <f t="shared" si="23"/>
        <v>3.2178766452122605E-3</v>
      </c>
      <c r="I682" s="53"/>
      <c r="J682" s="53"/>
      <c r="K682" s="53"/>
      <c r="L682" s="53"/>
      <c r="M682" s="54"/>
    </row>
    <row r="683" spans="2:13">
      <c r="B683" s="58">
        <f t="shared" si="22"/>
        <v>30</v>
      </c>
      <c r="C683" s="59">
        <v>47551</v>
      </c>
      <c r="D683" s="59" t="s">
        <v>437</v>
      </c>
      <c r="E683" s="59" t="s">
        <v>450</v>
      </c>
      <c r="F683" s="60">
        <f>VLOOKUP(C683,Datos!$CC$3:$CG$1124,2,FALSE)</f>
        <v>2.2835844861912968E-3</v>
      </c>
      <c r="G683" s="60">
        <f>VLOOKUP(C683,Datos!$CC$3:$CG$1124,5,FALSE)</f>
        <v>2.466038633907589E-3</v>
      </c>
      <c r="H683" s="60">
        <f t="shared" si="23"/>
        <v>4.9756007329791331E-2</v>
      </c>
      <c r="I683" s="53"/>
      <c r="J683" s="53"/>
      <c r="K683" s="53"/>
      <c r="L683" s="53"/>
      <c r="M683" s="54"/>
    </row>
    <row r="684" spans="2:13">
      <c r="B684" s="58">
        <f t="shared" si="22"/>
        <v>31</v>
      </c>
      <c r="C684" s="59">
        <v>47555</v>
      </c>
      <c r="D684" s="59" t="s">
        <v>437</v>
      </c>
      <c r="E684" s="59" t="s">
        <v>449</v>
      </c>
      <c r="F684" s="60">
        <f>VLOOKUP(C684,Datos!$CC$3:$CG$1124,2,FALSE)</f>
        <v>2.6496307217940391E-3</v>
      </c>
      <c r="G684" s="60">
        <f>VLOOKUP(C684,Datos!$CC$3:$CG$1124,5,FALSE)</f>
        <v>2.4428309355938663E-3</v>
      </c>
      <c r="H684" s="60">
        <f t="shared" si="23"/>
        <v>4.9287757403967805E-2</v>
      </c>
      <c r="I684" s="53"/>
      <c r="J684" s="53"/>
      <c r="K684" s="53"/>
      <c r="L684" s="53"/>
      <c r="M684" s="54"/>
    </row>
    <row r="685" spans="2:13">
      <c r="B685" s="58">
        <f t="shared" si="22"/>
        <v>35</v>
      </c>
      <c r="C685" s="59">
        <v>47570</v>
      </c>
      <c r="D685" s="59" t="s">
        <v>437</v>
      </c>
      <c r="E685" s="59" t="s">
        <v>448</v>
      </c>
      <c r="F685" s="60">
        <f>VLOOKUP(C685,Datos!$CC$3:$CG$1124,2,FALSE)</f>
        <v>6.1202696603974245E-4</v>
      </c>
      <c r="G685" s="60">
        <f>VLOOKUP(C685,Datos!$CC$3:$CG$1124,5,FALSE)</f>
        <v>2.2671491923548222E-3</v>
      </c>
      <c r="H685" s="60">
        <f t="shared" si="23"/>
        <v>4.5743116219469658E-2</v>
      </c>
      <c r="I685" s="53"/>
      <c r="J685" s="53"/>
      <c r="K685" s="53"/>
      <c r="L685" s="53"/>
      <c r="M685" s="54"/>
    </row>
    <row r="686" spans="2:13">
      <c r="B686" s="58">
        <f t="shared" si="22"/>
        <v>27</v>
      </c>
      <c r="C686" s="59">
        <v>47605</v>
      </c>
      <c r="D686" s="59" t="s">
        <v>437</v>
      </c>
      <c r="E686" s="59" t="s">
        <v>447</v>
      </c>
      <c r="F686" s="60">
        <f>VLOOKUP(C686,Datos!$CC$3:$CG$1124,2,FALSE)</f>
        <v>1.0601155261223639E-3</v>
      </c>
      <c r="G686" s="60">
        <f>VLOOKUP(C686,Datos!$CC$3:$CG$1124,5,FALSE)</f>
        <v>2.8623356630170928E-3</v>
      </c>
      <c r="H686" s="60">
        <f t="shared" si="23"/>
        <v>5.7751890936003275E-2</v>
      </c>
      <c r="I686" s="53"/>
      <c r="J686" s="53"/>
      <c r="K686" s="53"/>
      <c r="L686" s="53"/>
      <c r="M686" s="54"/>
    </row>
    <row r="687" spans="2:13">
      <c r="B687" s="58">
        <f t="shared" si="22"/>
        <v>20</v>
      </c>
      <c r="C687" s="59">
        <v>47660</v>
      </c>
      <c r="D687" s="59" t="s">
        <v>437</v>
      </c>
      <c r="E687" s="59" t="s">
        <v>446</v>
      </c>
      <c r="F687" s="60">
        <f>VLOOKUP(C687,Datos!$CC$3:$CG$1124,2,FALSE)</f>
        <v>1.4129998914876921E-3</v>
      </c>
      <c r="G687" s="60">
        <f>VLOOKUP(C687,Datos!$CC$3:$CG$1124,5,FALSE)</f>
        <v>3.5397086569611299E-3</v>
      </c>
      <c r="H687" s="60">
        <f t="shared" si="23"/>
        <v>7.1418901334083351E-2</v>
      </c>
      <c r="I687" s="53"/>
      <c r="J687" s="53"/>
      <c r="K687" s="53"/>
      <c r="L687" s="53"/>
      <c r="M687" s="54"/>
    </row>
    <row r="688" spans="2:13">
      <c r="B688" s="58">
        <f t="shared" si="22"/>
        <v>103</v>
      </c>
      <c r="C688" s="59">
        <v>47675</v>
      </c>
      <c r="D688" s="59" t="s">
        <v>437</v>
      </c>
      <c r="E688" s="59" t="s">
        <v>445</v>
      </c>
      <c r="F688" s="60">
        <f>VLOOKUP(C688,Datos!$CC$3:$CG$1124,2,FALSE)</f>
        <v>4.3039315676343177E-4</v>
      </c>
      <c r="G688" s="60">
        <f>VLOOKUP(C688,Datos!$CC$3:$CG$1124,5,FALSE)</f>
        <v>6.3534971735182801E-4</v>
      </c>
      <c r="H688" s="60">
        <f t="shared" si="23"/>
        <v>1.2819128118624208E-2</v>
      </c>
      <c r="I688" s="53"/>
      <c r="J688" s="53"/>
      <c r="K688" s="53"/>
      <c r="L688" s="53"/>
      <c r="M688" s="54"/>
    </row>
    <row r="689" spans="2:13">
      <c r="B689" s="58">
        <f t="shared" si="22"/>
        <v>263</v>
      </c>
      <c r="C689" s="59">
        <v>47692</v>
      </c>
      <c r="D689" s="59" t="s">
        <v>437</v>
      </c>
      <c r="E689" s="59" t="s">
        <v>444</v>
      </c>
      <c r="F689" s="60">
        <f>VLOOKUP(C689,Datos!$CC$3:$CG$1124,2,FALSE)</f>
        <v>6.0983332100017342E-5</v>
      </c>
      <c r="G689" s="60">
        <f>VLOOKUP(C689,Datos!$CC$3:$CG$1124,5,FALSE)</f>
        <v>1.301772495205734E-4</v>
      </c>
      <c r="H689" s="60">
        <f t="shared" si="23"/>
        <v>2.6265201575752946E-3</v>
      </c>
      <c r="I689" s="53"/>
      <c r="J689" s="53"/>
      <c r="K689" s="53"/>
      <c r="L689" s="53"/>
      <c r="M689" s="54"/>
    </row>
    <row r="690" spans="2:13">
      <c r="B690" s="58">
        <f t="shared" si="22"/>
        <v>301</v>
      </c>
      <c r="C690" s="59">
        <v>47703</v>
      </c>
      <c r="D690" s="59" t="s">
        <v>437</v>
      </c>
      <c r="E690" s="59" t="s">
        <v>443</v>
      </c>
      <c r="F690" s="60">
        <f>VLOOKUP(C690,Datos!$CC$3:$CG$1124,2,FALSE)</f>
        <v>3.9924339720155238E-5</v>
      </c>
      <c r="G690" s="60">
        <f>VLOOKUP(C690,Datos!$CC$3:$CG$1124,5,FALSE)</f>
        <v>7.3528106456103567E-5</v>
      </c>
      <c r="H690" s="60">
        <f t="shared" si="23"/>
        <v>1.4835392087829966E-3</v>
      </c>
      <c r="I690" s="53"/>
      <c r="J690" s="53"/>
      <c r="K690" s="53"/>
      <c r="L690" s="53"/>
      <c r="M690" s="54"/>
    </row>
    <row r="691" spans="2:13">
      <c r="B691" s="58">
        <f t="shared" si="22"/>
        <v>232</v>
      </c>
      <c r="C691" s="59">
        <v>47707</v>
      </c>
      <c r="D691" s="59" t="s">
        <v>437</v>
      </c>
      <c r="E691" s="59" t="s">
        <v>442</v>
      </c>
      <c r="F691" s="60">
        <f>VLOOKUP(C691,Datos!$CC$3:$CG$1124,2,FALSE)</f>
        <v>1.1948053315518985E-4</v>
      </c>
      <c r="G691" s="60">
        <f>VLOOKUP(C691,Datos!$CC$3:$CG$1124,5,FALSE)</f>
        <v>1.8326146235017664E-4</v>
      </c>
      <c r="H691" s="60">
        <f t="shared" si="23"/>
        <v>3.697573322083389E-3</v>
      </c>
      <c r="I691" s="53"/>
      <c r="J691" s="53"/>
      <c r="K691" s="53"/>
      <c r="L691" s="53"/>
      <c r="M691" s="54"/>
    </row>
    <row r="692" spans="2:13">
      <c r="B692" s="58">
        <f t="shared" si="22"/>
        <v>280</v>
      </c>
      <c r="C692" s="59">
        <v>47720</v>
      </c>
      <c r="D692" s="59" t="s">
        <v>437</v>
      </c>
      <c r="E692" s="59" t="s">
        <v>441</v>
      </c>
      <c r="F692" s="60">
        <f>VLOOKUP(C692,Datos!$CC$3:$CG$1124,2,FALSE)</f>
        <v>1.0500247589403466E-4</v>
      </c>
      <c r="G692" s="60">
        <f>VLOOKUP(C692,Datos!$CC$3:$CG$1124,5,FALSE)</f>
        <v>1.0456093790772905E-4</v>
      </c>
      <c r="H692" s="60">
        <f t="shared" si="23"/>
        <v>2.1096728661963776E-3</v>
      </c>
      <c r="I692" s="53"/>
      <c r="J692" s="53"/>
      <c r="K692" s="53"/>
      <c r="L692" s="53"/>
      <c r="M692" s="54"/>
    </row>
    <row r="693" spans="2:13">
      <c r="B693" s="58">
        <f t="shared" si="22"/>
        <v>46</v>
      </c>
      <c r="C693" s="59">
        <v>47745</v>
      </c>
      <c r="D693" s="59" t="s">
        <v>437</v>
      </c>
      <c r="E693" s="59" t="s">
        <v>440</v>
      </c>
      <c r="F693" s="60">
        <f>VLOOKUP(C693,Datos!$CC$3:$CG$1124,2,FALSE)</f>
        <v>9.162124115266395E-4</v>
      </c>
      <c r="G693" s="60">
        <f>VLOOKUP(C693,Datos!$CC$3:$CG$1124,5,FALSE)</f>
        <v>1.5891005109927127E-3</v>
      </c>
      <c r="H693" s="60">
        <f t="shared" si="23"/>
        <v>3.2062472819998605E-2</v>
      </c>
      <c r="I693" s="53"/>
      <c r="J693" s="53"/>
      <c r="K693" s="53"/>
      <c r="L693" s="53"/>
      <c r="M693" s="54"/>
    </row>
    <row r="694" spans="2:13">
      <c r="B694" s="58">
        <f t="shared" si="22"/>
        <v>90</v>
      </c>
      <c r="C694" s="59">
        <v>47798</v>
      </c>
      <c r="D694" s="59" t="s">
        <v>437</v>
      </c>
      <c r="E694" s="59" t="s">
        <v>439</v>
      </c>
      <c r="F694" s="60">
        <f>VLOOKUP(C694,Datos!$CC$3:$CG$1124,2,FALSE)</f>
        <v>5.2047884638839741E-4</v>
      </c>
      <c r="G694" s="60">
        <f>VLOOKUP(C694,Datos!$CC$3:$CG$1124,5,FALSE)</f>
        <v>7.1535405181390893E-4</v>
      </c>
      <c r="H694" s="60">
        <f t="shared" si="23"/>
        <v>1.4433334886181096E-2</v>
      </c>
      <c r="I694" s="53"/>
      <c r="J694" s="53"/>
      <c r="K694" s="53"/>
      <c r="L694" s="53"/>
      <c r="M694" s="54"/>
    </row>
    <row r="695" spans="2:13">
      <c r="B695" s="58">
        <f t="shared" si="22"/>
        <v>155</v>
      </c>
      <c r="C695" s="59">
        <v>47960</v>
      </c>
      <c r="D695" s="59" t="s">
        <v>437</v>
      </c>
      <c r="E695" s="59" t="s">
        <v>438</v>
      </c>
      <c r="F695" s="60">
        <f>VLOOKUP(C695,Datos!$CC$3:$CG$1124,2,FALSE)</f>
        <v>2.7084204088544876E-4</v>
      </c>
      <c r="G695" s="60">
        <f>VLOOKUP(C695,Datos!$CC$3:$CG$1124,5,FALSE)</f>
        <v>3.7171848646061142E-4</v>
      </c>
      <c r="H695" s="60">
        <f t="shared" si="23"/>
        <v>7.4999748514265174E-3</v>
      </c>
      <c r="I695" s="53"/>
      <c r="J695" s="53"/>
      <c r="K695" s="53"/>
      <c r="L695" s="53"/>
      <c r="M695" s="54"/>
    </row>
    <row r="696" spans="2:13">
      <c r="B696" s="58">
        <f t="shared" si="22"/>
        <v>10</v>
      </c>
      <c r="C696" s="59">
        <v>47980</v>
      </c>
      <c r="D696" s="59" t="s">
        <v>437</v>
      </c>
      <c r="E696" s="59" t="s">
        <v>436</v>
      </c>
      <c r="F696" s="60">
        <f>VLOOKUP(C696,Datos!$CC$3:$CG$1124,2,FALSE)</f>
        <v>2.3325758920750041E-3</v>
      </c>
      <c r="G696" s="60">
        <f>VLOOKUP(C696,Datos!$CC$3:$CG$1124,5,FALSE)</f>
        <v>5.5305280343404895E-3</v>
      </c>
      <c r="H696" s="60">
        <f t="shared" si="23"/>
        <v>0.11158665141357783</v>
      </c>
      <c r="I696" s="53"/>
      <c r="J696" s="53"/>
      <c r="K696" s="53"/>
      <c r="L696" s="53"/>
      <c r="M696" s="54"/>
    </row>
    <row r="697" spans="2:13">
      <c r="B697" s="58">
        <f t="shared" si="22"/>
        <v>3</v>
      </c>
      <c r="C697" s="59">
        <v>50001</v>
      </c>
      <c r="D697" s="59" t="s">
        <v>408</v>
      </c>
      <c r="E697" s="59" t="s">
        <v>435</v>
      </c>
      <c r="F697" s="60">
        <f>VLOOKUP(C697,Datos!$CC$3:$CG$1124,2,FALSE)</f>
        <v>1.3794663709828145E-2</v>
      </c>
      <c r="G697" s="60">
        <f>VLOOKUP(C697,Datos!$CC$3:$CG$1124,5,FALSE)</f>
        <v>9.8935132299500118E-3</v>
      </c>
      <c r="H697" s="60">
        <f t="shared" si="23"/>
        <v>0.31238428591328671</v>
      </c>
      <c r="I697" s="53"/>
      <c r="J697" s="53"/>
      <c r="K697" s="53"/>
      <c r="L697" s="53"/>
      <c r="M697" s="54"/>
    </row>
    <row r="698" spans="2:13">
      <c r="B698" s="58">
        <f t="shared" si="22"/>
        <v>35</v>
      </c>
      <c r="C698" s="59">
        <v>50006</v>
      </c>
      <c r="D698" s="59" t="s">
        <v>408</v>
      </c>
      <c r="E698" s="59" t="s">
        <v>434</v>
      </c>
      <c r="F698" s="60">
        <f>VLOOKUP(C698,Datos!$CC$3:$CG$1124,2,FALSE)</f>
        <v>2.0968321718226588E-3</v>
      </c>
      <c r="G698" s="60">
        <f>VLOOKUP(C698,Datos!$CC$3:$CG$1124,5,FALSE)</f>
        <v>2.1506584623313483E-3</v>
      </c>
      <c r="H698" s="60">
        <f t="shared" si="23"/>
        <v>6.7906303088062878E-2</v>
      </c>
      <c r="I698" s="53"/>
      <c r="J698" s="53"/>
      <c r="K698" s="53"/>
      <c r="L698" s="53"/>
      <c r="M698" s="54"/>
    </row>
    <row r="699" spans="2:13">
      <c r="B699" s="58">
        <f t="shared" si="22"/>
        <v>178</v>
      </c>
      <c r="C699" s="59">
        <v>50110</v>
      </c>
      <c r="D699" s="59" t="s">
        <v>408</v>
      </c>
      <c r="E699" s="59" t="s">
        <v>433</v>
      </c>
      <c r="F699" s="60">
        <f>VLOOKUP(C699,Datos!$CC$3:$CG$1124,2,FALSE)</f>
        <v>2.0298528766144863E-4</v>
      </c>
      <c r="G699" s="60">
        <f>VLOOKUP(C699,Datos!$CC$3:$CG$1124,5,FALSE)</f>
        <v>3.009184610937797E-4</v>
      </c>
      <c r="H699" s="60">
        <f t="shared" si="23"/>
        <v>9.501397168231257E-3</v>
      </c>
      <c r="I699" s="53"/>
      <c r="J699" s="53"/>
      <c r="K699" s="53"/>
      <c r="L699" s="53"/>
      <c r="M699" s="54"/>
    </row>
    <row r="700" spans="2:13">
      <c r="B700" s="58">
        <f t="shared" si="22"/>
        <v>155</v>
      </c>
      <c r="C700" s="59">
        <v>50124</v>
      </c>
      <c r="D700" s="59" t="s">
        <v>408</v>
      </c>
      <c r="E700" s="59" t="s">
        <v>432</v>
      </c>
      <c r="F700" s="60">
        <f>VLOOKUP(C700,Datos!$CC$3:$CG$1124,2,FALSE)</f>
        <v>2.0634887672212103E-4</v>
      </c>
      <c r="G700" s="60">
        <f>VLOOKUP(C700,Datos!$CC$3:$CG$1124,5,FALSE)</f>
        <v>3.5780703040458892E-4</v>
      </c>
      <c r="H700" s="60">
        <f t="shared" si="23"/>
        <v>1.1297634226568464E-2</v>
      </c>
      <c r="I700" s="53"/>
      <c r="J700" s="53"/>
      <c r="K700" s="53"/>
      <c r="L700" s="53"/>
      <c r="M700" s="54"/>
    </row>
    <row r="701" spans="2:13">
      <c r="B701" s="58">
        <f t="shared" si="22"/>
        <v>219</v>
      </c>
      <c r="C701" s="59">
        <v>50150</v>
      </c>
      <c r="D701" s="59" t="s">
        <v>408</v>
      </c>
      <c r="E701" s="59" t="s">
        <v>431</v>
      </c>
      <c r="F701" s="60">
        <f>VLOOKUP(C701,Datos!$CC$3:$CG$1124,2,FALSE)</f>
        <v>2.5885011466913836E-4</v>
      </c>
      <c r="G701" s="60">
        <f>VLOOKUP(C701,Datos!$CC$3:$CG$1124,5,FALSE)</f>
        <v>1.8650409197888286E-4</v>
      </c>
      <c r="H701" s="60">
        <f t="shared" si="23"/>
        <v>5.888802717356212E-3</v>
      </c>
      <c r="I701" s="53"/>
      <c r="J701" s="53"/>
      <c r="K701" s="53"/>
      <c r="L701" s="53"/>
      <c r="M701" s="54"/>
    </row>
    <row r="702" spans="2:13">
      <c r="B702" s="58">
        <f t="shared" si="22"/>
        <v>188</v>
      </c>
      <c r="C702" s="59">
        <v>50223</v>
      </c>
      <c r="D702" s="59" t="s">
        <v>408</v>
      </c>
      <c r="E702" s="59" t="s">
        <v>430</v>
      </c>
      <c r="F702" s="60">
        <f>VLOOKUP(C702,Datos!$CC$3:$CG$1124,2,FALSE)</f>
        <v>2.7201198490655216E-4</v>
      </c>
      <c r="G702" s="60">
        <f>VLOOKUP(C702,Datos!$CC$3:$CG$1124,5,FALSE)</f>
        <v>2.7031280923190087E-4</v>
      </c>
      <c r="H702" s="60">
        <f t="shared" si="23"/>
        <v>8.5350342110522958E-3</v>
      </c>
      <c r="I702" s="53"/>
      <c r="J702" s="53"/>
      <c r="K702" s="53"/>
      <c r="L702" s="53"/>
      <c r="M702" s="54"/>
    </row>
    <row r="703" spans="2:13">
      <c r="B703" s="58">
        <f t="shared" si="22"/>
        <v>145</v>
      </c>
      <c r="C703" s="59">
        <v>50226</v>
      </c>
      <c r="D703" s="59" t="s">
        <v>408</v>
      </c>
      <c r="E703" s="59" t="s">
        <v>429</v>
      </c>
      <c r="F703" s="60">
        <f>VLOOKUP(C703,Datos!$CC$3:$CG$1124,2,FALSE)</f>
        <v>6.2050906019274238E-4</v>
      </c>
      <c r="G703" s="60">
        <f>VLOOKUP(C703,Datos!$CC$3:$CG$1124,5,FALSE)</f>
        <v>3.7887937310466017E-4</v>
      </c>
      <c r="H703" s="60">
        <f t="shared" si="23"/>
        <v>1.1962986217704891E-2</v>
      </c>
      <c r="I703" s="53"/>
      <c r="J703" s="53"/>
      <c r="K703" s="53"/>
      <c r="L703" s="53"/>
      <c r="M703" s="54"/>
    </row>
    <row r="704" spans="2:13">
      <c r="B704" s="58">
        <f t="shared" si="22"/>
        <v>328</v>
      </c>
      <c r="C704" s="59">
        <v>50245</v>
      </c>
      <c r="D704" s="59" t="s">
        <v>408</v>
      </c>
      <c r="E704" s="59" t="s">
        <v>428</v>
      </c>
      <c r="F704" s="60">
        <f>VLOOKUP(C704,Datos!$CC$3:$CG$1124,2,FALSE)</f>
        <v>2.1351478385137967E-5</v>
      </c>
      <c r="G704" s="60">
        <f>VLOOKUP(C704,Datos!$CC$3:$CG$1124,5,FALSE)</f>
        <v>3.4495605288945269E-5</v>
      </c>
      <c r="H704" s="60">
        <f t="shared" si="23"/>
        <v>1.0891869020513969E-3</v>
      </c>
      <c r="I704" s="53"/>
      <c r="J704" s="53"/>
      <c r="K704" s="53"/>
      <c r="L704" s="53"/>
      <c r="M704" s="54"/>
    </row>
    <row r="705" spans="2:13">
      <c r="B705" s="58">
        <f t="shared" si="22"/>
        <v>58</v>
      </c>
      <c r="C705" s="59">
        <v>50251</v>
      </c>
      <c r="D705" s="59" t="s">
        <v>408</v>
      </c>
      <c r="E705" s="59" t="s">
        <v>427</v>
      </c>
      <c r="F705" s="60">
        <f>VLOOKUP(C705,Datos!$CC$3:$CG$1124,2,FALSE)</f>
        <v>6.2197149021912172E-4</v>
      </c>
      <c r="G705" s="60">
        <f>VLOOKUP(C705,Datos!$CC$3:$CG$1124,5,FALSE)</f>
        <v>1.2203401351541892E-3</v>
      </c>
      <c r="H705" s="60">
        <f t="shared" si="23"/>
        <v>3.8531821086309023E-2</v>
      </c>
      <c r="I705" s="53"/>
      <c r="J705" s="53"/>
      <c r="K705" s="53"/>
      <c r="L705" s="53"/>
      <c r="M705" s="54"/>
    </row>
    <row r="706" spans="2:13">
      <c r="B706" s="58">
        <f t="shared" si="22"/>
        <v>122</v>
      </c>
      <c r="C706" s="59">
        <v>50270</v>
      </c>
      <c r="D706" s="59" t="s">
        <v>408</v>
      </c>
      <c r="E706" s="59" t="s">
        <v>426</v>
      </c>
      <c r="F706" s="60">
        <f>VLOOKUP(C706,Datos!$CC$3:$CG$1124,2,FALSE)</f>
        <v>2.8663628517034529E-4</v>
      </c>
      <c r="G706" s="60">
        <f>VLOOKUP(C706,Datos!$CC$3:$CG$1124,5,FALSE)</f>
        <v>4.7166412093002159E-4</v>
      </c>
      <c r="H706" s="60">
        <f t="shared" si="23"/>
        <v>1.4892632797175464E-2</v>
      </c>
      <c r="I706" s="53"/>
      <c r="J706" s="53"/>
      <c r="K706" s="53"/>
      <c r="L706" s="53"/>
      <c r="M706" s="54"/>
    </row>
    <row r="707" spans="2:13">
      <c r="B707" s="58">
        <f t="shared" si="22"/>
        <v>167</v>
      </c>
      <c r="C707" s="59">
        <v>50287</v>
      </c>
      <c r="D707" s="59" t="s">
        <v>408</v>
      </c>
      <c r="E707" s="59" t="s">
        <v>425</v>
      </c>
      <c r="F707" s="60">
        <f>VLOOKUP(C707,Datos!$CC$3:$CG$1124,2,FALSE)</f>
        <v>4.6666142141763874E-4</v>
      </c>
      <c r="G707" s="60">
        <f>VLOOKUP(C707,Datos!$CC$3:$CG$1124,5,FALSE)</f>
        <v>3.3220427134585578E-4</v>
      </c>
      <c r="H707" s="60">
        <f t="shared" si="23"/>
        <v>1.0489235893228116E-2</v>
      </c>
      <c r="I707" s="53"/>
      <c r="J707" s="53"/>
      <c r="K707" s="53"/>
      <c r="L707" s="53"/>
      <c r="M707" s="54"/>
    </row>
    <row r="708" spans="2:13">
      <c r="B708" s="58">
        <f t="shared" si="22"/>
        <v>67</v>
      </c>
      <c r="C708" s="59">
        <v>50313</v>
      </c>
      <c r="D708" s="59" t="s">
        <v>408</v>
      </c>
      <c r="E708" s="59" t="s">
        <v>424</v>
      </c>
      <c r="F708" s="60">
        <f>VLOOKUP(C708,Datos!$CC$3:$CG$1124,2,FALSE)</f>
        <v>3.209156449886764E-3</v>
      </c>
      <c r="G708" s="60">
        <f>VLOOKUP(C708,Datos!$CC$3:$CG$1124,5,FALSE)</f>
        <v>9.8222299747243282E-4</v>
      </c>
      <c r="H708" s="60">
        <f t="shared" si="23"/>
        <v>3.1013354158579746E-2</v>
      </c>
      <c r="I708" s="53"/>
      <c r="J708" s="53"/>
      <c r="K708" s="53"/>
      <c r="L708" s="53"/>
      <c r="M708" s="54"/>
    </row>
    <row r="709" spans="2:13">
      <c r="B709" s="58">
        <f t="shared" si="22"/>
        <v>185</v>
      </c>
      <c r="C709" s="59">
        <v>50318</v>
      </c>
      <c r="D709" s="59" t="s">
        <v>408</v>
      </c>
      <c r="E709" s="59" t="s">
        <v>423</v>
      </c>
      <c r="F709" s="60">
        <f>VLOOKUP(C709,Datos!$CC$3:$CG$1124,2,FALSE)</f>
        <v>2.1190611082236242E-4</v>
      </c>
      <c r="G709" s="60">
        <f>VLOOKUP(C709,Datos!$CC$3:$CG$1124,5,FALSE)</f>
        <v>2.6534126377435489E-4</v>
      </c>
      <c r="H709" s="60">
        <f t="shared" si="23"/>
        <v>8.3780593688961708E-3</v>
      </c>
      <c r="I709" s="53"/>
      <c r="J709" s="53"/>
      <c r="K709" s="53"/>
      <c r="L709" s="53"/>
      <c r="M709" s="54"/>
    </row>
    <row r="710" spans="2:13">
      <c r="B710" s="58">
        <f t="shared" si="22"/>
        <v>39</v>
      </c>
      <c r="C710" s="59">
        <v>50325</v>
      </c>
      <c r="D710" s="59" t="s">
        <v>408</v>
      </c>
      <c r="E710" s="59" t="s">
        <v>422</v>
      </c>
      <c r="F710" s="60">
        <f>VLOOKUP(C710,Datos!$CC$3:$CG$1124,2,FALSE)</f>
        <v>5.9330786170208724E-4</v>
      </c>
      <c r="G710" s="60">
        <f>VLOOKUP(C710,Datos!$CC$3:$CG$1124,5,FALSE)</f>
        <v>1.6992197185983853E-3</v>
      </c>
      <c r="H710" s="60">
        <f t="shared" si="23"/>
        <v>5.3652279636847926E-2</v>
      </c>
      <c r="I710" s="53"/>
      <c r="J710" s="53"/>
      <c r="K710" s="53"/>
      <c r="L710" s="53"/>
      <c r="M710" s="54"/>
    </row>
    <row r="711" spans="2:13">
      <c r="B711" s="58">
        <f t="shared" si="22"/>
        <v>141</v>
      </c>
      <c r="C711" s="59">
        <v>50330</v>
      </c>
      <c r="D711" s="59" t="s">
        <v>408</v>
      </c>
      <c r="E711" s="59" t="s">
        <v>421</v>
      </c>
      <c r="F711" s="60">
        <f>VLOOKUP(C711,Datos!$CC$3:$CG$1124,2,FALSE)</f>
        <v>4.899140588370698E-4</v>
      </c>
      <c r="G711" s="60">
        <f>VLOOKUP(C711,Datos!$CC$3:$CG$1124,5,FALSE)</f>
        <v>3.8035610771843187E-4</v>
      </c>
      <c r="H711" s="60">
        <f t="shared" si="23"/>
        <v>1.2009613606488282E-2</v>
      </c>
      <c r="I711" s="53"/>
      <c r="J711" s="53"/>
      <c r="K711" s="53"/>
      <c r="L711" s="53"/>
      <c r="M711" s="54"/>
    </row>
    <row r="712" spans="2:13">
      <c r="B712" s="58">
        <f t="shared" si="22"/>
        <v>169</v>
      </c>
      <c r="C712" s="59">
        <v>50350</v>
      </c>
      <c r="D712" s="59" t="s">
        <v>408</v>
      </c>
      <c r="E712" s="59" t="s">
        <v>420</v>
      </c>
      <c r="F712" s="60">
        <f>VLOOKUP(C712,Datos!$CC$3:$CG$1124,2,FALSE)</f>
        <v>2.6206746072717288E-4</v>
      </c>
      <c r="G712" s="60">
        <f>VLOOKUP(C712,Datos!$CC$3:$CG$1124,5,FALSE)</f>
        <v>3.0661572563822284E-4</v>
      </c>
      <c r="H712" s="60">
        <f t="shared" si="23"/>
        <v>9.681286341572358E-3</v>
      </c>
      <c r="I712" s="53"/>
      <c r="J712" s="53"/>
      <c r="K712" s="53"/>
      <c r="L712" s="53"/>
      <c r="M712" s="54"/>
    </row>
    <row r="713" spans="2:13">
      <c r="B713" s="58">
        <f t="shared" si="22"/>
        <v>152</v>
      </c>
      <c r="C713" s="59">
        <v>50370</v>
      </c>
      <c r="D713" s="59" t="s">
        <v>408</v>
      </c>
      <c r="E713" s="59" t="s">
        <v>419</v>
      </c>
      <c r="F713" s="60">
        <f>VLOOKUP(C713,Datos!$CC$3:$CG$1124,2,FALSE)</f>
        <v>2.0152285763506931E-4</v>
      </c>
      <c r="G713" s="60">
        <f>VLOOKUP(C713,Datos!$CC$3:$CG$1124,5,FALSE)</f>
        <v>3.4984745968655816E-4</v>
      </c>
      <c r="H713" s="60">
        <f t="shared" si="23"/>
        <v>1.1046313511961111E-2</v>
      </c>
      <c r="I713" s="53"/>
      <c r="J713" s="53"/>
      <c r="K713" s="53"/>
      <c r="L713" s="53"/>
      <c r="M713" s="54"/>
    </row>
    <row r="714" spans="2:13">
      <c r="B714" s="58">
        <f t="shared" si="22"/>
        <v>82</v>
      </c>
      <c r="C714" s="59">
        <v>50400</v>
      </c>
      <c r="D714" s="59" t="s">
        <v>408</v>
      </c>
      <c r="E714" s="59" t="s">
        <v>418</v>
      </c>
      <c r="F714" s="60">
        <f>VLOOKUP(C714,Datos!$CC$3:$CG$1124,2,FALSE)</f>
        <v>6.5151257675198388E-4</v>
      </c>
      <c r="G714" s="60">
        <f>VLOOKUP(C714,Datos!$CC$3:$CG$1124,5,FALSE)</f>
        <v>7.2717038153840522E-4</v>
      </c>
      <c r="H714" s="60">
        <f t="shared" si="23"/>
        <v>2.2960155315354513E-2</v>
      </c>
      <c r="I714" s="53"/>
      <c r="J714" s="53"/>
      <c r="K714" s="53"/>
      <c r="L714" s="53"/>
      <c r="M714" s="54"/>
    </row>
    <row r="715" spans="2:13">
      <c r="B715" s="58">
        <f t="shared" ref="B715:B778" si="24">_xlfn.RANK.EQ(G715,$G714:$G1835)</f>
        <v>43</v>
      </c>
      <c r="C715" s="59">
        <v>50450</v>
      </c>
      <c r="D715" s="59" t="s">
        <v>408</v>
      </c>
      <c r="E715" s="59" t="s">
        <v>417</v>
      </c>
      <c r="F715" s="60">
        <f>VLOOKUP(C715,Datos!$CC$3:$CG$1124,2,FALSE)</f>
        <v>5.4607137185003543E-4</v>
      </c>
      <c r="G715" s="60">
        <f>VLOOKUP(C715,Datos!$CC$3:$CG$1124,5,FALSE)</f>
        <v>1.5172376403291758E-3</v>
      </c>
      <c r="H715" s="60">
        <f t="shared" si="23"/>
        <v>4.7906257950936657E-2</v>
      </c>
      <c r="I715" s="53"/>
      <c r="J715" s="53"/>
      <c r="K715" s="53"/>
      <c r="L715" s="53"/>
      <c r="M715" s="54"/>
    </row>
    <row r="716" spans="2:13">
      <c r="B716" s="58">
        <f t="shared" si="24"/>
        <v>42</v>
      </c>
      <c r="C716" s="59">
        <v>50568</v>
      </c>
      <c r="D716" s="59" t="s">
        <v>408</v>
      </c>
      <c r="E716" s="59" t="s">
        <v>416</v>
      </c>
      <c r="F716" s="60">
        <f>VLOOKUP(C716,Datos!$CC$3:$CG$1124,2,FALSE)</f>
        <v>7.5549135162755298E-4</v>
      </c>
      <c r="G716" s="60">
        <f>VLOOKUP(C716,Datos!$CC$3:$CG$1124,5,FALSE)</f>
        <v>1.5241155354802506E-3</v>
      </c>
      <c r="H716" s="60">
        <f t="shared" ref="H716:H779" si="25">G716/VLOOKUP(D716,$J$11:$L$43,2,FALSE)</f>
        <v>4.8123425130624731E-2</v>
      </c>
      <c r="I716" s="53"/>
      <c r="J716" s="53"/>
      <c r="K716" s="53"/>
      <c r="L716" s="53"/>
      <c r="M716" s="54"/>
    </row>
    <row r="717" spans="2:13">
      <c r="B717" s="58">
        <f t="shared" si="24"/>
        <v>192</v>
      </c>
      <c r="C717" s="59">
        <v>50573</v>
      </c>
      <c r="D717" s="59" t="s">
        <v>408</v>
      </c>
      <c r="E717" s="59" t="s">
        <v>415</v>
      </c>
      <c r="F717" s="60">
        <f>VLOOKUP(C717,Datos!$CC$3:$CG$1124,2,FALSE)</f>
        <v>8.5332792039232905E-4</v>
      </c>
      <c r="G717" s="60">
        <f>VLOOKUP(C717,Datos!$CC$3:$CG$1124,5,FALSE)</f>
        <v>2.2003533631594519E-4</v>
      </c>
      <c r="H717" s="60">
        <f t="shared" si="25"/>
        <v>6.9475402532103063E-3</v>
      </c>
      <c r="I717" s="53"/>
      <c r="J717" s="53"/>
      <c r="K717" s="53"/>
      <c r="L717" s="53"/>
      <c r="M717" s="54"/>
    </row>
    <row r="718" spans="2:13">
      <c r="B718" s="58">
        <f t="shared" si="24"/>
        <v>88</v>
      </c>
      <c r="C718" s="59">
        <v>50577</v>
      </c>
      <c r="D718" s="59" t="s">
        <v>408</v>
      </c>
      <c r="E718" s="59" t="s">
        <v>414</v>
      </c>
      <c r="F718" s="60">
        <f>VLOOKUP(C718,Datos!$CC$3:$CG$1124,2,FALSE)</f>
        <v>4.6212788833586283E-4</v>
      </c>
      <c r="G718" s="60">
        <f>VLOOKUP(C718,Datos!$CC$3:$CG$1124,5,FALSE)</f>
        <v>6.5955783714183661E-4</v>
      </c>
      <c r="H718" s="60">
        <f t="shared" si="25"/>
        <v>2.082531242292638E-2</v>
      </c>
      <c r="I718" s="53"/>
      <c r="J718" s="53"/>
      <c r="K718" s="53"/>
      <c r="L718" s="53"/>
      <c r="M718" s="54"/>
    </row>
    <row r="719" spans="2:13">
      <c r="B719" s="58">
        <f t="shared" si="24"/>
        <v>139</v>
      </c>
      <c r="C719" s="59">
        <v>50590</v>
      </c>
      <c r="D719" s="59" t="s">
        <v>408</v>
      </c>
      <c r="E719" s="59" t="s">
        <v>413</v>
      </c>
      <c r="F719" s="60">
        <f>VLOOKUP(C719,Datos!$CC$3:$CG$1124,2,FALSE)</f>
        <v>7.0108895464624258E-4</v>
      </c>
      <c r="G719" s="60">
        <f>VLOOKUP(C719,Datos!$CC$3:$CG$1124,5,FALSE)</f>
        <v>3.7638083493041885E-4</v>
      </c>
      <c r="H719" s="60">
        <f t="shared" si="25"/>
        <v>1.1884095732065806E-2</v>
      </c>
      <c r="I719" s="53"/>
      <c r="J719" s="53"/>
      <c r="K719" s="53"/>
      <c r="L719" s="53"/>
      <c r="M719" s="54"/>
    </row>
    <row r="720" spans="2:13">
      <c r="B720" s="58">
        <f t="shared" si="24"/>
        <v>97</v>
      </c>
      <c r="C720" s="59">
        <v>50606</v>
      </c>
      <c r="D720" s="59" t="s">
        <v>408</v>
      </c>
      <c r="E720" s="59" t="s">
        <v>97</v>
      </c>
      <c r="F720" s="60">
        <f>VLOOKUP(C720,Datos!$CC$3:$CG$1124,2,FALSE)</f>
        <v>3.9573356513824203E-4</v>
      </c>
      <c r="G720" s="60">
        <f>VLOOKUP(C720,Datos!$CC$3:$CG$1124,5,FALSE)</f>
        <v>5.6058051344472443E-4</v>
      </c>
      <c r="H720" s="60">
        <f t="shared" si="25"/>
        <v>1.7700137384889174E-2</v>
      </c>
      <c r="I720" s="53"/>
      <c r="J720" s="53"/>
      <c r="K720" s="53"/>
      <c r="L720" s="53"/>
      <c r="M720" s="54"/>
    </row>
    <row r="721" spans="2:13">
      <c r="B721" s="58">
        <f t="shared" si="24"/>
        <v>214</v>
      </c>
      <c r="C721" s="59">
        <v>50680</v>
      </c>
      <c r="D721" s="59" t="s">
        <v>408</v>
      </c>
      <c r="E721" s="59" t="s">
        <v>412</v>
      </c>
      <c r="F721" s="60">
        <f>VLOOKUP(C721,Datos!$CC$3:$CG$1124,2,FALSE)</f>
        <v>2.4510327242117285E-4</v>
      </c>
      <c r="G721" s="60">
        <f>VLOOKUP(C721,Datos!$CC$3:$CG$1124,5,FALSE)</f>
        <v>1.6948142226801832E-4</v>
      </c>
      <c r="H721" s="60">
        <f t="shared" si="25"/>
        <v>5.3513177614693116E-3</v>
      </c>
      <c r="I721" s="53"/>
      <c r="J721" s="53"/>
      <c r="K721" s="53"/>
      <c r="L721" s="53"/>
      <c r="M721" s="54"/>
    </row>
    <row r="722" spans="2:13">
      <c r="B722" s="58">
        <f t="shared" si="24"/>
        <v>94</v>
      </c>
      <c r="C722" s="59">
        <v>50683</v>
      </c>
      <c r="D722" s="59" t="s">
        <v>408</v>
      </c>
      <c r="E722" s="59" t="s">
        <v>411</v>
      </c>
      <c r="F722" s="60">
        <f>VLOOKUP(C722,Datos!$CC$3:$CG$1124,2,FALSE)</f>
        <v>5.6990898128001823E-4</v>
      </c>
      <c r="G722" s="60">
        <f>VLOOKUP(C722,Datos!$CC$3:$CG$1124,5,FALSE)</f>
        <v>5.9221533039396815E-4</v>
      </c>
      <c r="H722" s="60">
        <f t="shared" si="25"/>
        <v>1.8698995876609913E-2</v>
      </c>
      <c r="I722" s="53"/>
      <c r="J722" s="53"/>
      <c r="K722" s="53"/>
      <c r="L722" s="53"/>
      <c r="M722" s="54"/>
    </row>
    <row r="723" spans="2:13">
      <c r="B723" s="58">
        <f t="shared" si="24"/>
        <v>293</v>
      </c>
      <c r="C723" s="59">
        <v>50686</v>
      </c>
      <c r="D723" s="59" t="s">
        <v>408</v>
      </c>
      <c r="E723" s="59" t="s">
        <v>410</v>
      </c>
      <c r="F723" s="60">
        <f>VLOOKUP(C723,Datos!$CC$3:$CG$1124,2,FALSE)</f>
        <v>2.9687329535500049E-5</v>
      </c>
      <c r="G723" s="60">
        <f>VLOOKUP(C723,Datos!$CC$3:$CG$1124,5,FALSE)</f>
        <v>5.2609793087102512E-5</v>
      </c>
      <c r="H723" s="60">
        <f t="shared" si="25"/>
        <v>1.6611361670603763E-3</v>
      </c>
      <c r="I723" s="53"/>
      <c r="J723" s="53"/>
      <c r="K723" s="53"/>
      <c r="L723" s="53"/>
      <c r="M723" s="54"/>
    </row>
    <row r="724" spans="2:13">
      <c r="B724" s="58">
        <f t="shared" si="24"/>
        <v>86</v>
      </c>
      <c r="C724" s="59">
        <v>50689</v>
      </c>
      <c r="D724" s="59" t="s">
        <v>408</v>
      </c>
      <c r="E724" s="59" t="s">
        <v>409</v>
      </c>
      <c r="F724" s="60">
        <f>VLOOKUP(C724,Datos!$CC$3:$CG$1124,2,FALSE)</f>
        <v>1.0712299943228466E-3</v>
      </c>
      <c r="G724" s="60">
        <f>VLOOKUP(C724,Datos!$CC$3:$CG$1124,5,FALSE)</f>
        <v>6.6298254270701941E-4</v>
      </c>
      <c r="H724" s="60">
        <f t="shared" si="25"/>
        <v>2.0933446326179703E-2</v>
      </c>
      <c r="I724" s="53"/>
      <c r="J724" s="53"/>
      <c r="K724" s="53"/>
      <c r="L724" s="53"/>
      <c r="M724" s="54"/>
    </row>
    <row r="725" spans="2:13">
      <c r="B725" s="58">
        <f t="shared" si="24"/>
        <v>20</v>
      </c>
      <c r="C725" s="59">
        <v>50711</v>
      </c>
      <c r="D725" s="59" t="s">
        <v>408</v>
      </c>
      <c r="E725" s="59" t="s">
        <v>407</v>
      </c>
      <c r="F725" s="60">
        <f>VLOOKUP(C725,Datos!$CC$3:$CG$1124,2,FALSE)</f>
        <v>1.572989736373589E-3</v>
      </c>
      <c r="G725" s="60">
        <f>VLOOKUP(C725,Datos!$CC$3:$CG$1124,5,FALSE)</f>
        <v>3.1647877472871654E-3</v>
      </c>
      <c r="H725" s="60">
        <f t="shared" si="25"/>
        <v>9.9927087327341207E-2</v>
      </c>
      <c r="I725" s="53"/>
      <c r="J725" s="53"/>
      <c r="K725" s="53"/>
      <c r="L725" s="53"/>
      <c r="M725" s="54"/>
    </row>
    <row r="726" spans="2:13">
      <c r="B726" s="58">
        <f t="shared" si="24"/>
        <v>7</v>
      </c>
      <c r="C726" s="59">
        <v>52001</v>
      </c>
      <c r="D726" s="59" t="s">
        <v>349</v>
      </c>
      <c r="E726" s="59" t="s">
        <v>406</v>
      </c>
      <c r="F726" s="60">
        <f>VLOOKUP(C726,Datos!$CC$3:$CG$1124,2,FALSE)</f>
        <v>7.5825534437740988E-3</v>
      </c>
      <c r="G726" s="60">
        <f>VLOOKUP(C726,Datos!$CC$3:$CG$1124,5,FALSE)</f>
        <v>5.8467926373710162E-3</v>
      </c>
      <c r="H726" s="60">
        <f t="shared" si="25"/>
        <v>0.12630389452776264</v>
      </c>
      <c r="I726" s="53"/>
      <c r="J726" s="53"/>
      <c r="K726" s="53"/>
      <c r="L726" s="53"/>
      <c r="M726" s="54"/>
    </row>
    <row r="727" spans="2:13">
      <c r="B727" s="58">
        <f t="shared" si="24"/>
        <v>106</v>
      </c>
      <c r="C727" s="59">
        <v>52019</v>
      </c>
      <c r="D727" s="59" t="s">
        <v>349</v>
      </c>
      <c r="E727" s="59" t="s">
        <v>405</v>
      </c>
      <c r="F727" s="60">
        <f>VLOOKUP(C727,Datos!$CC$3:$CG$1124,2,FALSE)</f>
        <v>2.1746334492260381E-4</v>
      </c>
      <c r="G727" s="60">
        <f>VLOOKUP(C727,Datos!$CC$3:$CG$1124,5,FALSE)</f>
        <v>4.9981626942619201E-4</v>
      </c>
      <c r="H727" s="60">
        <f t="shared" si="25"/>
        <v>1.0797157568641105E-2</v>
      </c>
      <c r="I727" s="53"/>
      <c r="J727" s="53"/>
      <c r="K727" s="53"/>
      <c r="L727" s="53"/>
      <c r="M727" s="54"/>
    </row>
    <row r="728" spans="2:13">
      <c r="B728" s="58">
        <f t="shared" si="24"/>
        <v>325</v>
      </c>
      <c r="C728" s="59">
        <v>52022</v>
      </c>
      <c r="D728" s="59" t="s">
        <v>349</v>
      </c>
      <c r="E728" s="59" t="s">
        <v>404</v>
      </c>
      <c r="F728" s="60">
        <f>VLOOKUP(C728,Datos!$CC$3:$CG$1124,2,FALSE)</f>
        <v>3.4952077630465573E-5</v>
      </c>
      <c r="G728" s="60">
        <f>VLOOKUP(C728,Datos!$CC$3:$CG$1124,5,FALSE)</f>
        <v>2.3910739997023967E-5</v>
      </c>
      <c r="H728" s="60">
        <f t="shared" si="25"/>
        <v>5.165258578458512E-4</v>
      </c>
      <c r="I728" s="53"/>
      <c r="J728" s="53"/>
      <c r="K728" s="53"/>
      <c r="L728" s="53"/>
      <c r="M728" s="54"/>
    </row>
    <row r="729" spans="2:13">
      <c r="B729" s="58">
        <f t="shared" si="24"/>
        <v>263</v>
      </c>
      <c r="C729" s="59">
        <v>52036</v>
      </c>
      <c r="D729" s="59" t="s">
        <v>349</v>
      </c>
      <c r="E729" s="59" t="s">
        <v>403</v>
      </c>
      <c r="F729" s="60">
        <f>VLOOKUP(C729,Datos!$CC$3:$CG$1124,2,FALSE)</f>
        <v>1.5545631180412096E-4</v>
      </c>
      <c r="G729" s="60">
        <f>VLOOKUP(C729,Datos!$CC$3:$CG$1124,5,FALSE)</f>
        <v>7.3924156608261982E-5</v>
      </c>
      <c r="H729" s="60">
        <f t="shared" si="25"/>
        <v>1.5969283431782571E-3</v>
      </c>
      <c r="I729" s="53"/>
      <c r="J729" s="53"/>
      <c r="K729" s="53"/>
      <c r="L729" s="53"/>
      <c r="M729" s="54"/>
    </row>
    <row r="730" spans="2:13">
      <c r="B730" s="58">
        <f t="shared" si="24"/>
        <v>223</v>
      </c>
      <c r="C730" s="59">
        <v>52051</v>
      </c>
      <c r="D730" s="59" t="s">
        <v>349</v>
      </c>
      <c r="E730" s="59" t="s">
        <v>402</v>
      </c>
      <c r="F730" s="60">
        <f>VLOOKUP(C730,Datos!$CC$3:$CG$1124,2,FALSE)</f>
        <v>1.4317189958253473E-4</v>
      </c>
      <c r="G730" s="60">
        <f>VLOOKUP(C730,Datos!$CC$3:$CG$1124,5,FALSE)</f>
        <v>1.4200775698768758E-4</v>
      </c>
      <c r="H730" s="60">
        <f t="shared" si="25"/>
        <v>3.0676875123045138E-3</v>
      </c>
      <c r="I730" s="53"/>
      <c r="J730" s="53"/>
      <c r="K730" s="53"/>
      <c r="L730" s="53"/>
      <c r="M730" s="54"/>
    </row>
    <row r="731" spans="2:13">
      <c r="B731" s="58">
        <f t="shared" si="24"/>
        <v>12</v>
      </c>
      <c r="C731" s="59">
        <v>52079</v>
      </c>
      <c r="D731" s="59" t="s">
        <v>349</v>
      </c>
      <c r="E731" s="59" t="s">
        <v>401</v>
      </c>
      <c r="F731" s="60">
        <f>VLOOKUP(C731,Datos!$CC$3:$CG$1124,2,FALSE)</f>
        <v>1.2177654829660539E-3</v>
      </c>
      <c r="G731" s="60">
        <f>VLOOKUP(C731,Datos!$CC$3:$CG$1124,5,FALSE)</f>
        <v>3.9879649759197574E-3</v>
      </c>
      <c r="H731" s="60">
        <f t="shared" si="25"/>
        <v>8.6149028867468933E-2</v>
      </c>
      <c r="I731" s="53"/>
      <c r="J731" s="53"/>
      <c r="K731" s="53"/>
      <c r="L731" s="53"/>
      <c r="M731" s="54"/>
    </row>
    <row r="732" spans="2:13">
      <c r="B732" s="58">
        <f t="shared" si="24"/>
        <v>299</v>
      </c>
      <c r="C732" s="59">
        <v>52083</v>
      </c>
      <c r="D732" s="59" t="s">
        <v>349</v>
      </c>
      <c r="E732" s="59" t="s">
        <v>400</v>
      </c>
      <c r="F732" s="60">
        <f>VLOOKUP(C732,Datos!$CC$3:$CG$1124,2,FALSE)</f>
        <v>5.0453835910086294E-5</v>
      </c>
      <c r="G732" s="60">
        <f>VLOOKUP(C732,Datos!$CC$3:$CG$1124,5,FALSE)</f>
        <v>3.7345124740263118E-5</v>
      </c>
      <c r="H732" s="60">
        <f t="shared" si="25"/>
        <v>8.0673883766146958E-4</v>
      </c>
      <c r="I732" s="53"/>
      <c r="J732" s="53"/>
      <c r="K732" s="53"/>
      <c r="L732" s="53"/>
      <c r="M732" s="54"/>
    </row>
    <row r="733" spans="2:13">
      <c r="B733" s="58">
        <f t="shared" si="24"/>
        <v>62</v>
      </c>
      <c r="C733" s="59">
        <v>52110</v>
      </c>
      <c r="D733" s="59" t="s">
        <v>349</v>
      </c>
      <c r="E733" s="59" t="s">
        <v>399</v>
      </c>
      <c r="F733" s="60">
        <f>VLOOKUP(C733,Datos!$CC$3:$CG$1124,2,FALSE)</f>
        <v>2.8985363122837981E-4</v>
      </c>
      <c r="G733" s="60">
        <f>VLOOKUP(C733,Datos!$CC$3:$CG$1124,5,FALSE)</f>
        <v>9.3148391466913957E-4</v>
      </c>
      <c r="H733" s="60">
        <f t="shared" si="25"/>
        <v>2.0122151307486642E-2</v>
      </c>
      <c r="I733" s="53"/>
      <c r="J733" s="53"/>
      <c r="K733" s="53"/>
      <c r="L733" s="53"/>
      <c r="M733" s="54"/>
    </row>
    <row r="734" spans="2:13">
      <c r="B734" s="58">
        <f t="shared" si="24"/>
        <v>221</v>
      </c>
      <c r="C734" s="59">
        <v>52203</v>
      </c>
      <c r="D734" s="59" t="s">
        <v>349</v>
      </c>
      <c r="E734" s="59" t="s">
        <v>54</v>
      </c>
      <c r="F734" s="60">
        <f>VLOOKUP(C734,Datos!$CC$3:$CG$1124,2,FALSE)</f>
        <v>1.3205743138205195E-4</v>
      </c>
      <c r="G734" s="60">
        <f>VLOOKUP(C734,Datos!$CC$3:$CG$1124,5,FALSE)</f>
        <v>1.4384300306194918E-4</v>
      </c>
      <c r="H734" s="60">
        <f t="shared" si="25"/>
        <v>3.1073329625492235E-3</v>
      </c>
      <c r="I734" s="53"/>
      <c r="J734" s="53"/>
      <c r="K734" s="53"/>
      <c r="L734" s="53"/>
      <c r="M734" s="54"/>
    </row>
    <row r="735" spans="2:13">
      <c r="B735" s="58">
        <f t="shared" si="24"/>
        <v>230</v>
      </c>
      <c r="C735" s="59">
        <v>52207</v>
      </c>
      <c r="D735" s="59" t="s">
        <v>349</v>
      </c>
      <c r="E735" s="59" t="s">
        <v>398</v>
      </c>
      <c r="F735" s="60">
        <f>VLOOKUP(C735,Datos!$CC$3:$CG$1124,2,FALSE)</f>
        <v>2.2565295307032797E-4</v>
      </c>
      <c r="G735" s="60">
        <f>VLOOKUP(C735,Datos!$CC$3:$CG$1124,5,FALSE)</f>
        <v>1.2342534450037523E-4</v>
      </c>
      <c r="H735" s="60">
        <f t="shared" si="25"/>
        <v>2.6662655340617195E-3</v>
      </c>
      <c r="I735" s="53"/>
      <c r="J735" s="53"/>
      <c r="K735" s="53"/>
      <c r="L735" s="53"/>
      <c r="M735" s="54"/>
    </row>
    <row r="736" spans="2:13">
      <c r="B736" s="58">
        <f t="shared" si="24"/>
        <v>338</v>
      </c>
      <c r="C736" s="59">
        <v>52210</v>
      </c>
      <c r="D736" s="59" t="s">
        <v>349</v>
      </c>
      <c r="E736" s="59" t="s">
        <v>397</v>
      </c>
      <c r="F736" s="60">
        <f>VLOOKUP(C736,Datos!$CC$3:$CG$1124,2,FALSE)</f>
        <v>2.7493684495931082E-5</v>
      </c>
      <c r="G736" s="60">
        <f>VLOOKUP(C736,Datos!$CC$3:$CG$1124,5,FALSE)</f>
        <v>1.3950044270255576E-5</v>
      </c>
      <c r="H736" s="60">
        <f t="shared" si="25"/>
        <v>3.0135238744506432E-4</v>
      </c>
      <c r="I736" s="53"/>
      <c r="J736" s="53"/>
      <c r="K736" s="53"/>
      <c r="L736" s="53"/>
      <c r="M736" s="54"/>
    </row>
    <row r="737" spans="2:13">
      <c r="B737" s="58">
        <f t="shared" si="24"/>
        <v>93</v>
      </c>
      <c r="C737" s="59">
        <v>52215</v>
      </c>
      <c r="D737" s="59" t="s">
        <v>349</v>
      </c>
      <c r="E737" s="59" t="s">
        <v>304</v>
      </c>
      <c r="F737" s="60">
        <f>VLOOKUP(C737,Datos!$CC$3:$CG$1124,2,FALSE)</f>
        <v>3.669236936185696E-4</v>
      </c>
      <c r="G737" s="60">
        <f>VLOOKUP(C737,Datos!$CC$3:$CG$1124,5,FALSE)</f>
        <v>5.4085495813758295E-4</v>
      </c>
      <c r="H737" s="60">
        <f t="shared" si="25"/>
        <v>1.1683685710143978E-2</v>
      </c>
      <c r="I737" s="53"/>
      <c r="J737" s="53"/>
      <c r="K737" s="53"/>
      <c r="L737" s="53"/>
      <c r="M737" s="54"/>
    </row>
    <row r="738" spans="2:13">
      <c r="B738" s="58">
        <f t="shared" si="24"/>
        <v>164</v>
      </c>
      <c r="C738" s="59">
        <v>52224</v>
      </c>
      <c r="D738" s="59" t="s">
        <v>349</v>
      </c>
      <c r="E738" s="59" t="s">
        <v>396</v>
      </c>
      <c r="F738" s="60">
        <f>VLOOKUP(C738,Datos!$CC$3:$CG$1124,2,FALSE)</f>
        <v>2.113211388118107E-4</v>
      </c>
      <c r="G738" s="60">
        <f>VLOOKUP(C738,Datos!$CC$3:$CG$1124,5,FALSE)</f>
        <v>2.7196367513880826E-4</v>
      </c>
      <c r="H738" s="60">
        <f t="shared" si="25"/>
        <v>5.8750281514276682E-3</v>
      </c>
      <c r="I738" s="53"/>
      <c r="J738" s="53"/>
      <c r="K738" s="53"/>
      <c r="L738" s="53"/>
      <c r="M738" s="54"/>
    </row>
    <row r="739" spans="2:13">
      <c r="B739" s="58">
        <f t="shared" si="24"/>
        <v>207</v>
      </c>
      <c r="C739" s="59">
        <v>52227</v>
      </c>
      <c r="D739" s="59" t="s">
        <v>349</v>
      </c>
      <c r="E739" s="59" t="s">
        <v>395</v>
      </c>
      <c r="F739" s="60">
        <f>VLOOKUP(C739,Datos!$CC$3:$CG$1124,2,FALSE)</f>
        <v>2.2082693398327625E-4</v>
      </c>
      <c r="G739" s="60">
        <f>VLOOKUP(C739,Datos!$CC$3:$CG$1124,5,FALSE)</f>
        <v>1.6316531375563039E-4</v>
      </c>
      <c r="H739" s="60">
        <f t="shared" si="25"/>
        <v>3.5247384091334766E-3</v>
      </c>
      <c r="I739" s="53"/>
      <c r="J739" s="53"/>
      <c r="K739" s="53"/>
      <c r="L739" s="53"/>
      <c r="M739" s="54"/>
    </row>
    <row r="740" spans="2:13">
      <c r="B740" s="58">
        <f t="shared" si="24"/>
        <v>50</v>
      </c>
      <c r="C740" s="59">
        <v>52233</v>
      </c>
      <c r="D740" s="59" t="s">
        <v>349</v>
      </c>
      <c r="E740" s="59" t="s">
        <v>394</v>
      </c>
      <c r="F740" s="60">
        <f>VLOOKUP(C740,Datos!$CC$3:$CG$1124,2,FALSE)</f>
        <v>4.9912736800325941E-4</v>
      </c>
      <c r="G740" s="60">
        <f>VLOOKUP(C740,Datos!$CC$3:$CG$1124,5,FALSE)</f>
        <v>1.2319536232803798E-3</v>
      </c>
      <c r="H740" s="60">
        <f t="shared" si="25"/>
        <v>2.6612974009604214E-2</v>
      </c>
      <c r="I740" s="53"/>
      <c r="J740" s="53"/>
      <c r="K740" s="53"/>
      <c r="L740" s="53"/>
      <c r="M740" s="54"/>
    </row>
    <row r="741" spans="2:13">
      <c r="B741" s="58">
        <f t="shared" si="24"/>
        <v>156</v>
      </c>
      <c r="C741" s="59">
        <v>52240</v>
      </c>
      <c r="D741" s="59" t="s">
        <v>349</v>
      </c>
      <c r="E741" s="59" t="s">
        <v>393</v>
      </c>
      <c r="F741" s="60">
        <f>VLOOKUP(C741,Datos!$CC$3:$CG$1124,2,FALSE)</f>
        <v>1.8382745431587961E-4</v>
      </c>
      <c r="G741" s="60">
        <f>VLOOKUP(C741,Datos!$CC$3:$CG$1124,5,FALSE)</f>
        <v>2.8590047739575987E-4</v>
      </c>
      <c r="H741" s="60">
        <f t="shared" si="25"/>
        <v>6.1760944815494418E-3</v>
      </c>
      <c r="I741" s="53"/>
      <c r="J741" s="53"/>
      <c r="K741" s="53"/>
      <c r="L741" s="53"/>
      <c r="M741" s="54"/>
    </row>
    <row r="742" spans="2:13">
      <c r="B742" s="58">
        <f t="shared" si="24"/>
        <v>7</v>
      </c>
      <c r="C742" s="59">
        <v>52250</v>
      </c>
      <c r="D742" s="59" t="s">
        <v>349</v>
      </c>
      <c r="E742" s="59" t="s">
        <v>392</v>
      </c>
      <c r="F742" s="60">
        <f>VLOOKUP(C742,Datos!$CC$3:$CG$1124,2,FALSE)</f>
        <v>2.4058436363966077E-3</v>
      </c>
      <c r="G742" s="60">
        <f>VLOOKUP(C742,Datos!$CC$3:$CG$1124,5,FALSE)</f>
        <v>5.6269564147574894E-3</v>
      </c>
      <c r="H742" s="60">
        <f t="shared" si="25"/>
        <v>0.12155493680060002</v>
      </c>
      <c r="I742" s="53"/>
      <c r="J742" s="53"/>
      <c r="K742" s="53"/>
      <c r="L742" s="53"/>
      <c r="M742" s="54"/>
    </row>
    <row r="743" spans="2:13">
      <c r="B743" s="58">
        <f t="shared" si="24"/>
        <v>212</v>
      </c>
      <c r="C743" s="59">
        <v>52254</v>
      </c>
      <c r="D743" s="59" t="s">
        <v>349</v>
      </c>
      <c r="E743" s="59" t="s">
        <v>391</v>
      </c>
      <c r="F743" s="60">
        <f>VLOOKUP(C743,Datos!$CC$3:$CG$1124,2,FALSE)</f>
        <v>1.8002513624729342E-4</v>
      </c>
      <c r="G743" s="60">
        <f>VLOOKUP(C743,Datos!$CC$3:$CG$1124,5,FALSE)</f>
        <v>1.4732894488750806E-4</v>
      </c>
      <c r="H743" s="60">
        <f t="shared" si="25"/>
        <v>3.1826371602474814E-3</v>
      </c>
      <c r="I743" s="53"/>
      <c r="J743" s="53"/>
      <c r="K743" s="53"/>
      <c r="L743" s="53"/>
      <c r="M743" s="54"/>
    </row>
    <row r="744" spans="2:13">
      <c r="B744" s="58">
        <f t="shared" si="24"/>
        <v>48</v>
      </c>
      <c r="C744" s="59">
        <v>52256</v>
      </c>
      <c r="D744" s="59" t="s">
        <v>349</v>
      </c>
      <c r="E744" s="59" t="s">
        <v>390</v>
      </c>
      <c r="F744" s="60">
        <f>VLOOKUP(C744,Datos!$CC$3:$CG$1124,2,FALSE)</f>
        <v>7.9088215826593239E-4</v>
      </c>
      <c r="G744" s="60">
        <f>VLOOKUP(C744,Datos!$CC$3:$CG$1124,5,FALSE)</f>
        <v>1.2665387850602616E-3</v>
      </c>
      <c r="H744" s="60">
        <f t="shared" si="25"/>
        <v>2.7360091428777121E-2</v>
      </c>
      <c r="I744" s="53"/>
      <c r="J744" s="53"/>
      <c r="K744" s="53"/>
      <c r="L744" s="53"/>
      <c r="M744" s="54"/>
    </row>
    <row r="745" spans="2:13">
      <c r="B745" s="58">
        <f t="shared" si="24"/>
        <v>42</v>
      </c>
      <c r="C745" s="59">
        <v>52258</v>
      </c>
      <c r="D745" s="59" t="s">
        <v>349</v>
      </c>
      <c r="E745" s="59" t="s">
        <v>389</v>
      </c>
      <c r="F745" s="60">
        <f>VLOOKUP(C745,Datos!$CC$3:$CG$1124,2,FALSE)</f>
        <v>6.6482068999203562E-4</v>
      </c>
      <c r="G745" s="60">
        <f>VLOOKUP(C745,Datos!$CC$3:$CG$1124,5,FALSE)</f>
        <v>1.430327954424536E-3</v>
      </c>
      <c r="H745" s="60">
        <f t="shared" si="25"/>
        <v>3.0898306524682607E-2</v>
      </c>
      <c r="I745" s="53"/>
      <c r="J745" s="53"/>
      <c r="K745" s="53"/>
      <c r="L745" s="53"/>
      <c r="M745" s="54"/>
    </row>
    <row r="746" spans="2:13">
      <c r="B746" s="58">
        <f t="shared" si="24"/>
        <v>184</v>
      </c>
      <c r="C746" s="59">
        <v>52260</v>
      </c>
      <c r="D746" s="59" t="s">
        <v>349</v>
      </c>
      <c r="E746" s="59" t="s">
        <v>388</v>
      </c>
      <c r="F746" s="60">
        <f>VLOOKUP(C746,Datos!$CC$3:$CG$1124,2,FALSE)</f>
        <v>2.7245071391446599E-4</v>
      </c>
      <c r="G746" s="60">
        <f>VLOOKUP(C746,Datos!$CC$3:$CG$1124,5,FALSE)</f>
        <v>1.8853446162038538E-4</v>
      </c>
      <c r="H746" s="60">
        <f t="shared" si="25"/>
        <v>4.0727691628990132E-3</v>
      </c>
      <c r="I746" s="53"/>
      <c r="J746" s="53"/>
      <c r="K746" s="53"/>
      <c r="L746" s="53"/>
      <c r="M746" s="54"/>
    </row>
    <row r="747" spans="2:13">
      <c r="B747" s="58">
        <f t="shared" si="24"/>
        <v>266</v>
      </c>
      <c r="C747" s="59">
        <v>52287</v>
      </c>
      <c r="D747" s="59" t="s">
        <v>349</v>
      </c>
      <c r="E747" s="59" t="s">
        <v>387</v>
      </c>
      <c r="F747" s="60">
        <f>VLOOKUP(C747,Datos!$CC$3:$CG$1124,2,FALSE)</f>
        <v>7.5168903355896674E-5</v>
      </c>
      <c r="G747" s="60">
        <f>VLOOKUP(C747,Datos!$CC$3:$CG$1124,5,FALSE)</f>
        <v>5.8588706011157735E-5</v>
      </c>
      <c r="H747" s="60">
        <f t="shared" si="25"/>
        <v>1.2656480575782363E-3</v>
      </c>
      <c r="I747" s="53"/>
      <c r="J747" s="53"/>
      <c r="K747" s="53"/>
      <c r="L747" s="53"/>
      <c r="M747" s="54"/>
    </row>
    <row r="748" spans="2:13">
      <c r="B748" s="58">
        <f t="shared" si="24"/>
        <v>293</v>
      </c>
      <c r="C748" s="59">
        <v>52317</v>
      </c>
      <c r="D748" s="59" t="s">
        <v>349</v>
      </c>
      <c r="E748" s="59" t="s">
        <v>386</v>
      </c>
      <c r="F748" s="60">
        <f>VLOOKUP(C748,Datos!$CC$3:$CG$1124,2,FALSE)</f>
        <v>2.9541086532862118E-5</v>
      </c>
      <c r="G748" s="60">
        <f>VLOOKUP(C748,Datos!$CC$3:$CG$1124,5,FALSE)</f>
        <v>3.0546046473333708E-5</v>
      </c>
      <c r="H748" s="60">
        <f t="shared" si="25"/>
        <v>6.598634279157276E-4</v>
      </c>
      <c r="I748" s="53"/>
      <c r="J748" s="53"/>
      <c r="K748" s="53"/>
      <c r="L748" s="53"/>
      <c r="M748" s="54"/>
    </row>
    <row r="749" spans="2:13">
      <c r="B749" s="58">
        <f t="shared" si="24"/>
        <v>273</v>
      </c>
      <c r="C749" s="59">
        <v>52320</v>
      </c>
      <c r="D749" s="59" t="s">
        <v>349</v>
      </c>
      <c r="E749" s="59" t="s">
        <v>385</v>
      </c>
      <c r="F749" s="60">
        <f>VLOOKUP(C749,Datos!$CC$3:$CG$1124,2,FALSE)</f>
        <v>7.5607632363810468E-5</v>
      </c>
      <c r="G749" s="60">
        <f>VLOOKUP(C749,Datos!$CC$3:$CG$1124,5,FALSE)</f>
        <v>5.1052464463488888E-5</v>
      </c>
      <c r="H749" s="60">
        <f t="shared" si="25"/>
        <v>1.1028482600467632E-3</v>
      </c>
      <c r="I749" s="53"/>
      <c r="J749" s="53"/>
      <c r="K749" s="53"/>
      <c r="L749" s="53"/>
      <c r="M749" s="54"/>
    </row>
    <row r="750" spans="2:13">
      <c r="B750" s="58">
        <f t="shared" si="24"/>
        <v>323</v>
      </c>
      <c r="C750" s="59">
        <v>52323</v>
      </c>
      <c r="D750" s="59" t="s">
        <v>349</v>
      </c>
      <c r="E750" s="59" t="s">
        <v>384</v>
      </c>
      <c r="F750" s="60">
        <f>VLOOKUP(C750,Datos!$CC$3:$CG$1124,2,FALSE)</f>
        <v>1.579424428489658E-5</v>
      </c>
      <c r="G750" s="60">
        <f>VLOOKUP(C750,Datos!$CC$3:$CG$1124,5,FALSE)</f>
        <v>1.413723643714926E-5</v>
      </c>
      <c r="H750" s="60">
        <f t="shared" si="25"/>
        <v>3.0539616001750742E-4</v>
      </c>
      <c r="I750" s="53"/>
      <c r="J750" s="53"/>
      <c r="K750" s="53"/>
      <c r="L750" s="53"/>
      <c r="M750" s="54"/>
    </row>
    <row r="751" spans="2:13">
      <c r="B751" s="58">
        <f t="shared" si="24"/>
        <v>262</v>
      </c>
      <c r="C751" s="59">
        <v>52352</v>
      </c>
      <c r="D751" s="59" t="s">
        <v>349</v>
      </c>
      <c r="E751" s="59" t="s">
        <v>383</v>
      </c>
      <c r="F751" s="60">
        <f>VLOOKUP(C751,Datos!$CC$3:$CG$1124,2,FALSE)</f>
        <v>6.0252117086827686E-5</v>
      </c>
      <c r="G751" s="60">
        <f>VLOOKUP(C751,Datos!$CC$3:$CG$1124,5,FALSE)</f>
        <v>6.08282277745346E-5</v>
      </c>
      <c r="H751" s="60">
        <f t="shared" si="25"/>
        <v>1.3140267735919048E-3</v>
      </c>
      <c r="I751" s="53"/>
      <c r="J751" s="53"/>
      <c r="K751" s="53"/>
      <c r="L751" s="53"/>
      <c r="M751" s="54"/>
    </row>
    <row r="752" spans="2:13">
      <c r="B752" s="58">
        <f t="shared" si="24"/>
        <v>313</v>
      </c>
      <c r="C752" s="59">
        <v>52354</v>
      </c>
      <c r="D752" s="59" t="s">
        <v>349</v>
      </c>
      <c r="E752" s="59" t="s">
        <v>382</v>
      </c>
      <c r="F752" s="60">
        <f>VLOOKUP(C752,Datos!$CC$3:$CG$1124,2,FALSE)</f>
        <v>5.220875194174147E-5</v>
      </c>
      <c r="G752" s="60">
        <f>VLOOKUP(C752,Datos!$CC$3:$CG$1124,5,FALSE)</f>
        <v>1.7246150329981977E-5</v>
      </c>
      <c r="H752" s="60">
        <f t="shared" si="25"/>
        <v>3.7255570487743951E-4</v>
      </c>
      <c r="I752" s="53"/>
      <c r="J752" s="53"/>
      <c r="K752" s="53"/>
      <c r="L752" s="53"/>
      <c r="M752" s="54"/>
    </row>
    <row r="753" spans="2:13">
      <c r="B753" s="58">
        <f t="shared" si="24"/>
        <v>37</v>
      </c>
      <c r="C753" s="59">
        <v>52356</v>
      </c>
      <c r="D753" s="59" t="s">
        <v>349</v>
      </c>
      <c r="E753" s="59" t="s">
        <v>381</v>
      </c>
      <c r="F753" s="60">
        <f>VLOOKUP(C753,Datos!$CC$3:$CG$1124,2,FALSE)</f>
        <v>1.4274779487488472E-3</v>
      </c>
      <c r="G753" s="60">
        <f>VLOOKUP(C753,Datos!$CC$3:$CG$1124,5,FALSE)</f>
        <v>1.6533301779342948E-3</v>
      </c>
      <c r="H753" s="60">
        <f t="shared" si="25"/>
        <v>3.5715657004602802E-2</v>
      </c>
      <c r="I753" s="53"/>
      <c r="J753" s="53"/>
      <c r="K753" s="53"/>
      <c r="L753" s="53"/>
      <c r="M753" s="54"/>
    </row>
    <row r="754" spans="2:13">
      <c r="B754" s="58">
        <f t="shared" si="24"/>
        <v>94</v>
      </c>
      <c r="C754" s="59">
        <v>52378</v>
      </c>
      <c r="D754" s="59" t="s">
        <v>349</v>
      </c>
      <c r="E754" s="59" t="s">
        <v>380</v>
      </c>
      <c r="F754" s="60">
        <f>VLOOKUP(C754,Datos!$CC$3:$CG$1124,2,FALSE)</f>
        <v>3.2275830682191431E-4</v>
      </c>
      <c r="G754" s="60">
        <f>VLOOKUP(C754,Datos!$CC$3:$CG$1124,5,FALSE)</f>
        <v>5.070182348357108E-4</v>
      </c>
      <c r="H754" s="60">
        <f t="shared" si="25"/>
        <v>1.0952736248422275E-2</v>
      </c>
      <c r="I754" s="53"/>
      <c r="J754" s="53"/>
      <c r="K754" s="53"/>
      <c r="L754" s="53"/>
      <c r="M754" s="54"/>
    </row>
    <row r="755" spans="2:13">
      <c r="B755" s="58">
        <f t="shared" si="24"/>
        <v>208</v>
      </c>
      <c r="C755" s="59">
        <v>52381</v>
      </c>
      <c r="D755" s="59" t="s">
        <v>349</v>
      </c>
      <c r="E755" s="59" t="s">
        <v>379</v>
      </c>
      <c r="F755" s="60">
        <f>VLOOKUP(C755,Datos!$CC$3:$CG$1124,2,FALSE)</f>
        <v>2.3238013119167281E-4</v>
      </c>
      <c r="G755" s="60">
        <f>VLOOKUP(C755,Datos!$CC$3:$CG$1124,5,FALSE)</f>
        <v>1.4539561330617656E-4</v>
      </c>
      <c r="H755" s="60">
        <f t="shared" si="25"/>
        <v>3.140872842051055E-3</v>
      </c>
      <c r="I755" s="53"/>
      <c r="J755" s="53"/>
      <c r="K755" s="53"/>
      <c r="L755" s="53"/>
      <c r="M755" s="54"/>
    </row>
    <row r="756" spans="2:13">
      <c r="B756" s="58">
        <f t="shared" si="24"/>
        <v>90</v>
      </c>
      <c r="C756" s="59">
        <v>52385</v>
      </c>
      <c r="D756" s="59" t="s">
        <v>349</v>
      </c>
      <c r="E756" s="59" t="s">
        <v>378</v>
      </c>
      <c r="F756" s="60">
        <f>VLOOKUP(C756,Datos!$CC$3:$CG$1124,2,FALSE)</f>
        <v>2.9599583733917289E-4</v>
      </c>
      <c r="G756" s="60">
        <f>VLOOKUP(C756,Datos!$CC$3:$CG$1124,5,FALSE)</f>
        <v>5.3094212366090992E-4</v>
      </c>
      <c r="H756" s="60">
        <f t="shared" si="25"/>
        <v>1.1469546150582677E-2</v>
      </c>
      <c r="I756" s="53"/>
      <c r="J756" s="53"/>
      <c r="K756" s="53"/>
      <c r="L756" s="53"/>
      <c r="M756" s="54"/>
    </row>
    <row r="757" spans="2:13">
      <c r="B757" s="58">
        <f t="shared" si="24"/>
        <v>100</v>
      </c>
      <c r="C757" s="59">
        <v>52390</v>
      </c>
      <c r="D757" s="59" t="s">
        <v>349</v>
      </c>
      <c r="E757" s="59" t="s">
        <v>377</v>
      </c>
      <c r="F757" s="60">
        <f>VLOOKUP(C757,Datos!$CC$3:$CG$1124,2,FALSE)</f>
        <v>3.525918793600523E-4</v>
      </c>
      <c r="G757" s="60">
        <f>VLOOKUP(C757,Datos!$CC$3:$CG$1124,5,FALSE)</f>
        <v>4.7097346899006539E-4</v>
      </c>
      <c r="H757" s="60">
        <f t="shared" si="25"/>
        <v>1.0174088092756993E-2</v>
      </c>
      <c r="I757" s="53"/>
      <c r="J757" s="53"/>
      <c r="K757" s="53"/>
      <c r="L757" s="53"/>
      <c r="M757" s="54"/>
    </row>
    <row r="758" spans="2:13">
      <c r="B758" s="58">
        <f t="shared" si="24"/>
        <v>96</v>
      </c>
      <c r="C758" s="59">
        <v>52399</v>
      </c>
      <c r="D758" s="59" t="s">
        <v>349</v>
      </c>
      <c r="E758" s="59" t="s">
        <v>102</v>
      </c>
      <c r="F758" s="60">
        <f>VLOOKUP(C758,Datos!$CC$3:$CG$1124,2,FALSE)</f>
        <v>4.4121513895863866E-4</v>
      </c>
      <c r="G758" s="60">
        <f>VLOOKUP(C758,Datos!$CC$3:$CG$1124,5,FALSE)</f>
        <v>4.9397060456635676E-4</v>
      </c>
      <c r="H758" s="60">
        <f t="shared" si="25"/>
        <v>1.0670878036649139E-2</v>
      </c>
      <c r="I758" s="53"/>
      <c r="J758" s="53"/>
      <c r="K758" s="53"/>
      <c r="L758" s="53"/>
      <c r="M758" s="54"/>
    </row>
    <row r="759" spans="2:13">
      <c r="B759" s="58">
        <f t="shared" si="24"/>
        <v>40</v>
      </c>
      <c r="C759" s="59">
        <v>52405</v>
      </c>
      <c r="D759" s="59" t="s">
        <v>349</v>
      </c>
      <c r="E759" s="59" t="s">
        <v>376</v>
      </c>
      <c r="F759" s="60">
        <f>VLOOKUP(C759,Datos!$CC$3:$CG$1124,2,FALSE)</f>
        <v>5.4417021281574231E-4</v>
      </c>
      <c r="G759" s="60">
        <f>VLOOKUP(C759,Datos!$CC$3:$CG$1124,5,FALSE)</f>
        <v>1.4324338947658733E-3</v>
      </c>
      <c r="H759" s="60">
        <f t="shared" si="25"/>
        <v>3.0943799581004443E-2</v>
      </c>
      <c r="I759" s="53"/>
      <c r="J759" s="53"/>
      <c r="K759" s="53"/>
      <c r="L759" s="53"/>
      <c r="M759" s="54"/>
    </row>
    <row r="760" spans="2:13">
      <c r="B760" s="58">
        <f t="shared" si="24"/>
        <v>121</v>
      </c>
      <c r="C760" s="59">
        <v>52411</v>
      </c>
      <c r="D760" s="59" t="s">
        <v>349</v>
      </c>
      <c r="E760" s="59" t="s">
        <v>375</v>
      </c>
      <c r="F760" s="60">
        <f>VLOOKUP(C760,Datos!$CC$3:$CG$1124,2,FALSE)</f>
        <v>4.5583943922243179E-4</v>
      </c>
      <c r="G760" s="60">
        <f>VLOOKUP(C760,Datos!$CC$3:$CG$1124,5,FALSE)</f>
        <v>3.7190955315239376E-4</v>
      </c>
      <c r="H760" s="60">
        <f t="shared" si="25"/>
        <v>8.0340843071781583E-3</v>
      </c>
      <c r="I760" s="53"/>
      <c r="J760" s="53"/>
      <c r="K760" s="53"/>
      <c r="L760" s="53"/>
      <c r="M760" s="54"/>
    </row>
    <row r="761" spans="2:13">
      <c r="B761" s="58">
        <f t="shared" si="24"/>
        <v>65</v>
      </c>
      <c r="C761" s="59">
        <v>52418</v>
      </c>
      <c r="D761" s="59" t="s">
        <v>349</v>
      </c>
      <c r="E761" s="59" t="s">
        <v>374</v>
      </c>
      <c r="F761" s="60">
        <f>VLOOKUP(C761,Datos!$CC$3:$CG$1124,2,FALSE)</f>
        <v>9.7368591156334647E-4</v>
      </c>
      <c r="G761" s="60">
        <f>VLOOKUP(C761,Datos!$CC$3:$CG$1124,5,FALSE)</f>
        <v>7.9430633483052447E-4</v>
      </c>
      <c r="H761" s="60">
        <f t="shared" si="25"/>
        <v>1.7158806504599847E-2</v>
      </c>
      <c r="I761" s="53"/>
      <c r="J761" s="53"/>
      <c r="K761" s="53"/>
      <c r="L761" s="53"/>
      <c r="M761" s="54"/>
    </row>
    <row r="762" spans="2:13">
      <c r="B762" s="58">
        <f t="shared" si="24"/>
        <v>64</v>
      </c>
      <c r="C762" s="59">
        <v>52427</v>
      </c>
      <c r="D762" s="59" t="s">
        <v>349</v>
      </c>
      <c r="E762" s="59" t="s">
        <v>373</v>
      </c>
      <c r="F762" s="60">
        <f>VLOOKUP(C762,Datos!$CC$3:$CG$1124,2,FALSE)</f>
        <v>4.1620758550755242E-4</v>
      </c>
      <c r="G762" s="60">
        <f>VLOOKUP(C762,Datos!$CC$3:$CG$1124,5,FALSE)</f>
        <v>7.9580306255211907E-4</v>
      </c>
      <c r="H762" s="60">
        <f t="shared" si="25"/>
        <v>1.7191139195702445E-2</v>
      </c>
      <c r="I762" s="53"/>
      <c r="J762" s="53"/>
      <c r="K762" s="53"/>
      <c r="L762" s="53"/>
      <c r="M762" s="54"/>
    </row>
    <row r="763" spans="2:13">
      <c r="B763" s="58">
        <f t="shared" si="24"/>
        <v>212</v>
      </c>
      <c r="C763" s="59">
        <v>52435</v>
      </c>
      <c r="D763" s="59" t="s">
        <v>349</v>
      </c>
      <c r="E763" s="59" t="s">
        <v>372</v>
      </c>
      <c r="F763" s="60">
        <f>VLOOKUP(C763,Datos!$CC$3:$CG$1124,2,FALSE)</f>
        <v>2.2609168207824177E-4</v>
      </c>
      <c r="G763" s="60">
        <f>VLOOKUP(C763,Datos!$CC$3:$CG$1124,5,FALSE)</f>
        <v>1.1641167571480672E-4</v>
      </c>
      <c r="H763" s="60">
        <f t="shared" si="25"/>
        <v>2.5147544856138947E-3</v>
      </c>
      <c r="I763" s="53"/>
      <c r="J763" s="53"/>
      <c r="K763" s="53"/>
      <c r="L763" s="53"/>
      <c r="M763" s="54"/>
    </row>
    <row r="764" spans="2:13">
      <c r="B764" s="58">
        <f t="shared" si="24"/>
        <v>122</v>
      </c>
      <c r="C764" s="59">
        <v>52473</v>
      </c>
      <c r="D764" s="59" t="s">
        <v>349</v>
      </c>
      <c r="E764" s="59" t="s">
        <v>371</v>
      </c>
      <c r="F764" s="60">
        <f>VLOOKUP(C764,Datos!$CC$3:$CG$1124,2,FALSE)</f>
        <v>2.3545123424706935E-4</v>
      </c>
      <c r="G764" s="60">
        <f>VLOOKUP(C764,Datos!$CC$3:$CG$1124,5,FALSE)</f>
        <v>3.5753349569251275E-4</v>
      </c>
      <c r="H764" s="60">
        <f t="shared" si="25"/>
        <v>7.7235290749757875E-3</v>
      </c>
      <c r="I764" s="53"/>
      <c r="J764" s="53"/>
      <c r="K764" s="53"/>
      <c r="L764" s="53"/>
      <c r="M764" s="54"/>
    </row>
    <row r="765" spans="2:13">
      <c r="B765" s="58">
        <f t="shared" si="24"/>
        <v>222</v>
      </c>
      <c r="C765" s="59">
        <v>52480</v>
      </c>
      <c r="D765" s="59" t="s">
        <v>349</v>
      </c>
      <c r="E765" s="59" t="s">
        <v>349</v>
      </c>
      <c r="F765" s="60">
        <f>VLOOKUP(C765,Datos!$CC$3:$CG$1124,2,FALSE)</f>
        <v>1.0675739192568984E-4</v>
      </c>
      <c r="G765" s="60">
        <f>VLOOKUP(C765,Datos!$CC$3:$CG$1124,5,FALSE)</f>
        <v>1.028421748612189E-4</v>
      </c>
      <c r="H765" s="60">
        <f t="shared" si="25"/>
        <v>2.2216226933811228E-3</v>
      </c>
      <c r="I765" s="53"/>
      <c r="J765" s="53"/>
      <c r="K765" s="53"/>
      <c r="L765" s="53"/>
      <c r="M765" s="54"/>
    </row>
    <row r="766" spans="2:13">
      <c r="B766" s="58">
        <f t="shared" si="24"/>
        <v>29</v>
      </c>
      <c r="C766" s="59">
        <v>52490</v>
      </c>
      <c r="D766" s="59" t="s">
        <v>349</v>
      </c>
      <c r="E766" s="59" t="s">
        <v>370</v>
      </c>
      <c r="F766" s="60">
        <f>VLOOKUP(C766,Datos!$CC$3:$CG$1124,2,FALSE)</f>
        <v>9.1665114053455328E-4</v>
      </c>
      <c r="G766" s="60">
        <f>VLOOKUP(C766,Datos!$CC$3:$CG$1124,5,FALSE)</f>
        <v>2.1754765256786035E-3</v>
      </c>
      <c r="H766" s="60">
        <f t="shared" si="25"/>
        <v>4.699519457739542E-2</v>
      </c>
      <c r="I766" s="53"/>
      <c r="J766" s="53"/>
      <c r="K766" s="53"/>
      <c r="L766" s="53"/>
      <c r="M766" s="54"/>
    </row>
    <row r="767" spans="2:13">
      <c r="B767" s="58">
        <f t="shared" si="24"/>
        <v>332</v>
      </c>
      <c r="C767" s="59">
        <v>52506</v>
      </c>
      <c r="D767" s="59" t="s">
        <v>349</v>
      </c>
      <c r="E767" s="59" t="s">
        <v>369</v>
      </c>
      <c r="F767" s="60">
        <f>VLOOKUP(C767,Datos!$CC$3:$CG$1124,2,FALSE)</f>
        <v>1.725667431127589E-5</v>
      </c>
      <c r="G767" s="60">
        <f>VLOOKUP(C767,Datos!$CC$3:$CG$1124,5,FALSE)</f>
        <v>4.8193100161530475E-6</v>
      </c>
      <c r="H767" s="60">
        <f t="shared" si="25"/>
        <v>1.0410795486163893E-4</v>
      </c>
      <c r="I767" s="53"/>
      <c r="J767" s="53"/>
      <c r="K767" s="53"/>
      <c r="L767" s="53"/>
      <c r="M767" s="54"/>
    </row>
    <row r="768" spans="2:13">
      <c r="B768" s="58">
        <f t="shared" si="24"/>
        <v>96</v>
      </c>
      <c r="C768" s="59">
        <v>52520</v>
      </c>
      <c r="D768" s="59" t="s">
        <v>349</v>
      </c>
      <c r="E768" s="59" t="s">
        <v>368</v>
      </c>
      <c r="F768" s="60">
        <f>VLOOKUP(C768,Datos!$CC$3:$CG$1124,2,FALSE)</f>
        <v>3.0945019358186258E-4</v>
      </c>
      <c r="G768" s="60">
        <f>VLOOKUP(C768,Datos!$CC$3:$CG$1124,5,FALSE)</f>
        <v>4.574456962449095E-4</v>
      </c>
      <c r="H768" s="60">
        <f t="shared" si="25"/>
        <v>9.8818577216850372E-3</v>
      </c>
      <c r="I768" s="53"/>
      <c r="J768" s="53"/>
      <c r="K768" s="53"/>
      <c r="L768" s="53"/>
      <c r="M768" s="54"/>
    </row>
    <row r="769" spans="2:13">
      <c r="B769" s="58">
        <f t="shared" si="24"/>
        <v>26</v>
      </c>
      <c r="C769" s="59">
        <v>52540</v>
      </c>
      <c r="D769" s="59" t="s">
        <v>349</v>
      </c>
      <c r="E769" s="59" t="s">
        <v>367</v>
      </c>
      <c r="F769" s="60">
        <f>VLOOKUP(C769,Datos!$CC$3:$CG$1124,2,FALSE)</f>
        <v>1.3293488939787954E-3</v>
      </c>
      <c r="G769" s="60">
        <f>VLOOKUP(C769,Datos!$CC$3:$CG$1124,5,FALSE)</f>
        <v>2.2112935750672729E-3</v>
      </c>
      <c r="H769" s="60">
        <f t="shared" si="25"/>
        <v>4.7768923544516152E-2</v>
      </c>
      <c r="I769" s="53"/>
      <c r="J769" s="53"/>
      <c r="K769" s="53"/>
      <c r="L769" s="53"/>
      <c r="M769" s="54"/>
    </row>
    <row r="770" spans="2:13">
      <c r="B770" s="58">
        <f t="shared" si="24"/>
        <v>231</v>
      </c>
      <c r="C770" s="59">
        <v>52560</v>
      </c>
      <c r="D770" s="59" t="s">
        <v>349</v>
      </c>
      <c r="E770" s="59" t="s">
        <v>366</v>
      </c>
      <c r="F770" s="60">
        <f>VLOOKUP(C770,Datos!$CC$3:$CG$1124,2,FALSE)</f>
        <v>1.1085219599955192E-4</v>
      </c>
      <c r="G770" s="60">
        <f>VLOOKUP(C770,Datos!$CC$3:$CG$1124,5,FALSE)</f>
        <v>8.2397309850924707E-5</v>
      </c>
      <c r="H770" s="60">
        <f t="shared" si="25"/>
        <v>1.7799675443017041E-3</v>
      </c>
      <c r="I770" s="53"/>
      <c r="J770" s="53"/>
      <c r="K770" s="53"/>
      <c r="L770" s="53"/>
      <c r="M770" s="54"/>
    </row>
    <row r="771" spans="2:13">
      <c r="B771" s="58">
        <f t="shared" si="24"/>
        <v>173</v>
      </c>
      <c r="C771" s="59">
        <v>52565</v>
      </c>
      <c r="D771" s="59" t="s">
        <v>349</v>
      </c>
      <c r="E771" s="59" t="s">
        <v>39</v>
      </c>
      <c r="F771" s="60">
        <f>VLOOKUP(C771,Datos!$CC$3:$CG$1124,2,FALSE)</f>
        <v>1.7490663115496581E-4</v>
      </c>
      <c r="G771" s="60">
        <f>VLOOKUP(C771,Datos!$CC$3:$CG$1124,5,FALSE)</f>
        <v>1.8510634720638358E-4</v>
      </c>
      <c r="H771" s="60">
        <f t="shared" si="25"/>
        <v>3.9987141675828335E-3</v>
      </c>
      <c r="I771" s="53"/>
      <c r="J771" s="53"/>
      <c r="K771" s="53"/>
      <c r="L771" s="53"/>
      <c r="M771" s="54"/>
    </row>
    <row r="772" spans="2:13">
      <c r="B772" s="58">
        <f t="shared" si="24"/>
        <v>191</v>
      </c>
      <c r="C772" s="59">
        <v>52573</v>
      </c>
      <c r="D772" s="59" t="s">
        <v>349</v>
      </c>
      <c r="E772" s="59" t="s">
        <v>365</v>
      </c>
      <c r="F772" s="60">
        <f>VLOOKUP(C772,Datos!$CC$3:$CG$1124,2,FALSE)</f>
        <v>1.1626318709715536E-4</v>
      </c>
      <c r="G772" s="60">
        <f>VLOOKUP(C772,Datos!$CC$3:$CG$1124,5,FALSE)</f>
        <v>1.5492564849164665E-4</v>
      </c>
      <c r="H772" s="60">
        <f t="shared" si="25"/>
        <v>3.3467430744273329E-3</v>
      </c>
      <c r="I772" s="53"/>
      <c r="J772" s="53"/>
      <c r="K772" s="53"/>
      <c r="L772" s="53"/>
      <c r="M772" s="54"/>
    </row>
    <row r="773" spans="2:13">
      <c r="B773" s="58">
        <f t="shared" si="24"/>
        <v>231</v>
      </c>
      <c r="C773" s="59">
        <v>52585</v>
      </c>
      <c r="D773" s="59" t="s">
        <v>349</v>
      </c>
      <c r="E773" s="59" t="s">
        <v>364</v>
      </c>
      <c r="F773" s="60">
        <f>VLOOKUP(C773,Datos!$CC$3:$CG$1124,2,FALSE)</f>
        <v>1.0339380286501742E-4</v>
      </c>
      <c r="G773" s="60">
        <f>VLOOKUP(C773,Datos!$CC$3:$CG$1124,5,FALSE)</f>
        <v>7.3098767406305112E-5</v>
      </c>
      <c r="H773" s="60">
        <f t="shared" si="25"/>
        <v>1.5790980767101119E-3</v>
      </c>
      <c r="I773" s="53"/>
      <c r="J773" s="53"/>
      <c r="K773" s="53"/>
      <c r="L773" s="53"/>
      <c r="M773" s="54"/>
    </row>
    <row r="774" spans="2:13">
      <c r="B774" s="58">
        <f t="shared" si="24"/>
        <v>11</v>
      </c>
      <c r="C774" s="59">
        <v>52612</v>
      </c>
      <c r="D774" s="59" t="s">
        <v>349</v>
      </c>
      <c r="E774" s="59" t="s">
        <v>363</v>
      </c>
      <c r="F774" s="60">
        <f>VLOOKUP(C774,Datos!$CC$3:$CG$1124,2,FALSE)</f>
        <v>1.4317189958253473E-3</v>
      </c>
      <c r="G774" s="60">
        <f>VLOOKUP(C774,Datos!$CC$3:$CG$1124,5,FALSE)</f>
        <v>3.9792711889017115E-3</v>
      </c>
      <c r="H774" s="60">
        <f t="shared" si="25"/>
        <v>8.596122347968152E-2</v>
      </c>
      <c r="I774" s="53"/>
      <c r="J774" s="53"/>
      <c r="K774" s="53"/>
      <c r="L774" s="53"/>
      <c r="M774" s="54"/>
    </row>
    <row r="775" spans="2:13">
      <c r="B775" s="58">
        <f t="shared" si="24"/>
        <v>51</v>
      </c>
      <c r="C775" s="59">
        <v>52621</v>
      </c>
      <c r="D775" s="59" t="s">
        <v>349</v>
      </c>
      <c r="E775" s="59" t="s">
        <v>362</v>
      </c>
      <c r="F775" s="60">
        <f>VLOOKUP(C775,Datos!$CC$3:$CG$1124,2,FALSE)</f>
        <v>4.3112437177662144E-4</v>
      </c>
      <c r="G775" s="60">
        <f>VLOOKUP(C775,Datos!$CC$3:$CG$1124,5,FALSE)</f>
        <v>1.0770633700593357E-3</v>
      </c>
      <c r="H775" s="60">
        <f t="shared" si="25"/>
        <v>2.32669955527719E-2</v>
      </c>
      <c r="I775" s="53"/>
      <c r="J775" s="53"/>
      <c r="K775" s="53"/>
      <c r="L775" s="53"/>
      <c r="M775" s="54"/>
    </row>
    <row r="776" spans="2:13">
      <c r="B776" s="58">
        <f t="shared" si="24"/>
        <v>25</v>
      </c>
      <c r="C776" s="59">
        <v>52678</v>
      </c>
      <c r="D776" s="59" t="s">
        <v>349</v>
      </c>
      <c r="E776" s="59" t="s">
        <v>361</v>
      </c>
      <c r="F776" s="60">
        <f>VLOOKUP(C776,Datos!$CC$3:$CG$1124,2,FALSE)</f>
        <v>2.0922986387408829E-3</v>
      </c>
      <c r="G776" s="60">
        <f>VLOOKUP(C776,Datos!$CC$3:$CG$1124,5,FALSE)</f>
        <v>2.2044193625529061E-3</v>
      </c>
      <c r="H776" s="60">
        <f t="shared" si="25"/>
        <v>4.7620425065738832E-2</v>
      </c>
      <c r="I776" s="53"/>
      <c r="J776" s="53"/>
      <c r="K776" s="53"/>
      <c r="L776" s="53"/>
      <c r="M776" s="54"/>
    </row>
    <row r="777" spans="2:13">
      <c r="B777" s="58">
        <f t="shared" si="24"/>
        <v>109</v>
      </c>
      <c r="C777" s="59">
        <v>52683</v>
      </c>
      <c r="D777" s="59" t="s">
        <v>349</v>
      </c>
      <c r="E777" s="59" t="s">
        <v>360</v>
      </c>
      <c r="F777" s="60">
        <f>VLOOKUP(C777,Datos!$CC$3:$CG$1124,2,FALSE)</f>
        <v>3.7745318980850066E-4</v>
      </c>
      <c r="G777" s="60">
        <f>VLOOKUP(C777,Datos!$CC$3:$CG$1124,5,FALSE)</f>
        <v>3.8048533671321288E-4</v>
      </c>
      <c r="H777" s="60">
        <f t="shared" si="25"/>
        <v>8.2193405544128215E-3</v>
      </c>
      <c r="I777" s="53"/>
      <c r="J777" s="53"/>
      <c r="K777" s="53"/>
      <c r="L777" s="53"/>
      <c r="M777" s="54"/>
    </row>
    <row r="778" spans="2:13">
      <c r="B778" s="58">
        <f t="shared" si="24"/>
        <v>166</v>
      </c>
      <c r="C778" s="59">
        <v>52685</v>
      </c>
      <c r="D778" s="59" t="s">
        <v>349</v>
      </c>
      <c r="E778" s="59" t="s">
        <v>359</v>
      </c>
      <c r="F778" s="60">
        <f>VLOOKUP(C778,Datos!$CC$3:$CG$1124,2,FALSE)</f>
        <v>9.5789166727844991E-5</v>
      </c>
      <c r="G778" s="60">
        <f>VLOOKUP(C778,Datos!$CC$3:$CG$1124,5,FALSE)</f>
        <v>1.8944842669247266E-4</v>
      </c>
      <c r="H778" s="60">
        <f t="shared" si="25"/>
        <v>4.0925128677345721E-3</v>
      </c>
      <c r="I778" s="53"/>
      <c r="J778" s="53"/>
      <c r="K778" s="53"/>
      <c r="L778" s="53"/>
      <c r="M778" s="54"/>
    </row>
    <row r="779" spans="2:13">
      <c r="B779" s="58">
        <f t="shared" ref="B779:B842" si="26">_xlfn.RANK.EQ(G779,$G778:$G1899)</f>
        <v>117</v>
      </c>
      <c r="C779" s="59">
        <v>52687</v>
      </c>
      <c r="D779" s="59" t="s">
        <v>349</v>
      </c>
      <c r="E779" s="59" t="s">
        <v>358</v>
      </c>
      <c r="F779" s="60">
        <f>VLOOKUP(C779,Datos!$CC$3:$CG$1124,2,FALSE)</f>
        <v>3.5186066434686269E-4</v>
      </c>
      <c r="G779" s="60">
        <f>VLOOKUP(C779,Datos!$CC$3:$CG$1124,5,FALSE)</f>
        <v>3.4845765314628509E-4</v>
      </c>
      <c r="H779" s="60">
        <f t="shared" si="25"/>
        <v>7.5274704269603938E-3</v>
      </c>
      <c r="I779" s="53"/>
      <c r="J779" s="53"/>
      <c r="K779" s="53"/>
      <c r="L779" s="53"/>
      <c r="M779" s="54"/>
    </row>
    <row r="780" spans="2:13">
      <c r="B780" s="58">
        <f t="shared" si="26"/>
        <v>152</v>
      </c>
      <c r="C780" s="59">
        <v>52693</v>
      </c>
      <c r="D780" s="59" t="s">
        <v>349</v>
      </c>
      <c r="E780" s="59" t="s">
        <v>357</v>
      </c>
      <c r="F780" s="60">
        <f>VLOOKUP(C780,Datos!$CC$3:$CG$1124,2,FALSE)</f>
        <v>2.3647493526553489E-4</v>
      </c>
      <c r="G780" s="60">
        <f>VLOOKUP(C780,Datos!$CC$3:$CG$1124,5,FALSE)</f>
        <v>2.3076212071839554E-4</v>
      </c>
      <c r="H780" s="60">
        <f t="shared" ref="H780:H843" si="27">G780/VLOOKUP(D780,$J$11:$L$43,2,FALSE)</f>
        <v>4.9849817436529607E-3</v>
      </c>
      <c r="I780" s="53"/>
      <c r="J780" s="53"/>
      <c r="K780" s="53"/>
      <c r="L780" s="53"/>
      <c r="M780" s="54"/>
    </row>
    <row r="781" spans="2:13">
      <c r="B781" s="58">
        <f t="shared" si="26"/>
        <v>232</v>
      </c>
      <c r="C781" s="59">
        <v>52694</v>
      </c>
      <c r="D781" s="59" t="s">
        <v>349</v>
      </c>
      <c r="E781" s="59" t="s">
        <v>356</v>
      </c>
      <c r="F781" s="60">
        <f>VLOOKUP(C781,Datos!$CC$3:$CG$1124,2,FALSE)</f>
        <v>6.1860790115844937E-5</v>
      </c>
      <c r="G781" s="60">
        <f>VLOOKUP(C781,Datos!$CC$3:$CG$1124,5,FALSE)</f>
        <v>6.3242256841611593E-5</v>
      </c>
      <c r="H781" s="60">
        <f t="shared" si="27"/>
        <v>1.3661752405524405E-3</v>
      </c>
      <c r="I781" s="53"/>
      <c r="J781" s="53"/>
      <c r="K781" s="53"/>
      <c r="L781" s="53"/>
      <c r="M781" s="54"/>
    </row>
    <row r="782" spans="2:13">
      <c r="B782" s="58">
        <f t="shared" si="26"/>
        <v>13</v>
      </c>
      <c r="C782" s="59">
        <v>52696</v>
      </c>
      <c r="D782" s="59" t="s">
        <v>349</v>
      </c>
      <c r="E782" s="59" t="s">
        <v>209</v>
      </c>
      <c r="F782" s="60">
        <f>VLOOKUP(C782,Datos!$CC$3:$CG$1124,2,FALSE)</f>
        <v>6.4010562254622526E-4</v>
      </c>
      <c r="G782" s="60">
        <f>VLOOKUP(C782,Datos!$CC$3:$CG$1124,5,FALSE)</f>
        <v>3.7249089225004023E-3</v>
      </c>
      <c r="H782" s="60">
        <f t="shared" si="27"/>
        <v>8.046642541517561E-2</v>
      </c>
      <c r="I782" s="53"/>
      <c r="J782" s="53"/>
      <c r="K782" s="53"/>
      <c r="L782" s="53"/>
      <c r="M782" s="54"/>
    </row>
    <row r="783" spans="2:13">
      <c r="B783" s="58">
        <f t="shared" si="26"/>
        <v>172</v>
      </c>
      <c r="C783" s="59">
        <v>52699</v>
      </c>
      <c r="D783" s="59" t="s">
        <v>349</v>
      </c>
      <c r="E783" s="59" t="s">
        <v>355</v>
      </c>
      <c r="F783" s="60">
        <f>VLOOKUP(C783,Datos!$CC$3:$CG$1124,2,FALSE)</f>
        <v>1.953806515242762E-4</v>
      </c>
      <c r="G783" s="60">
        <f>VLOOKUP(C783,Datos!$CC$3:$CG$1124,5,FALSE)</f>
        <v>1.7884689077342055E-4</v>
      </c>
      <c r="H783" s="60">
        <f t="shared" si="27"/>
        <v>3.8634958052867533E-3</v>
      </c>
      <c r="I783" s="53"/>
      <c r="J783" s="53"/>
      <c r="K783" s="53"/>
      <c r="L783" s="53"/>
      <c r="M783" s="54"/>
    </row>
    <row r="784" spans="2:13">
      <c r="B784" s="58">
        <f t="shared" si="26"/>
        <v>270</v>
      </c>
      <c r="C784" s="59">
        <v>52720</v>
      </c>
      <c r="D784" s="59" t="s">
        <v>349</v>
      </c>
      <c r="E784" s="59" t="s">
        <v>354</v>
      </c>
      <c r="F784" s="60">
        <f>VLOOKUP(C784,Datos!$CC$3:$CG$1124,2,FALSE)</f>
        <v>3.0272301546051774E-5</v>
      </c>
      <c r="G784" s="60">
        <f>VLOOKUP(C784,Datos!$CC$3:$CG$1124,5,FALSE)</f>
        <v>2.5727079981535649E-5</v>
      </c>
      <c r="H784" s="60">
        <f t="shared" si="27"/>
        <v>5.5576289395416016E-4</v>
      </c>
      <c r="I784" s="53"/>
      <c r="J784" s="53"/>
      <c r="K784" s="53"/>
      <c r="L784" s="53"/>
      <c r="M784" s="54"/>
    </row>
    <row r="785" spans="2:13">
      <c r="B785" s="58">
        <f t="shared" si="26"/>
        <v>21</v>
      </c>
      <c r="C785" s="59">
        <v>52786</v>
      </c>
      <c r="D785" s="59" t="s">
        <v>349</v>
      </c>
      <c r="E785" s="59" t="s">
        <v>353</v>
      </c>
      <c r="F785" s="60">
        <f>VLOOKUP(C785,Datos!$CC$3:$CG$1124,2,FALSE)</f>
        <v>1.389747254068261E-3</v>
      </c>
      <c r="G785" s="60">
        <f>VLOOKUP(C785,Datos!$CC$3:$CG$1124,5,FALSE)</f>
        <v>2.3863188174381169E-3</v>
      </c>
      <c r="H785" s="60">
        <f t="shared" si="27"/>
        <v>5.1549863133651848E-2</v>
      </c>
      <c r="I785" s="53"/>
      <c r="J785" s="53"/>
      <c r="K785" s="53"/>
      <c r="L785" s="53"/>
      <c r="M785" s="54"/>
    </row>
    <row r="786" spans="2:13">
      <c r="B786" s="58">
        <f t="shared" si="26"/>
        <v>126</v>
      </c>
      <c r="C786" s="59">
        <v>52788</v>
      </c>
      <c r="D786" s="59" t="s">
        <v>349</v>
      </c>
      <c r="E786" s="59" t="s">
        <v>352</v>
      </c>
      <c r="F786" s="60">
        <f>VLOOKUP(C786,Datos!$CC$3:$CG$1124,2,FALSE)</f>
        <v>1.8967717442139686E-4</v>
      </c>
      <c r="G786" s="60">
        <f>VLOOKUP(C786,Datos!$CC$3:$CG$1124,5,FALSE)</f>
        <v>3.202605448356775E-4</v>
      </c>
      <c r="H786" s="60">
        <f t="shared" si="27"/>
        <v>6.9183493558132138E-3</v>
      </c>
      <c r="I786" s="53"/>
      <c r="J786" s="53"/>
      <c r="K786" s="53"/>
      <c r="L786" s="53"/>
      <c r="M786" s="54"/>
    </row>
    <row r="787" spans="2:13">
      <c r="B787" s="58">
        <f t="shared" si="26"/>
        <v>2</v>
      </c>
      <c r="C787" s="59">
        <v>52835</v>
      </c>
      <c r="D787" s="59" t="s">
        <v>349</v>
      </c>
      <c r="E787" s="59" t="s">
        <v>351</v>
      </c>
      <c r="F787" s="60">
        <f>VLOOKUP(C787,Datos!$CC$3:$CG$1124,2,FALSE)</f>
        <v>1.3084800175023626E-2</v>
      </c>
      <c r="G787" s="60">
        <f>VLOOKUP(C787,Datos!$CC$3:$CG$1124,5,FALSE)</f>
        <v>1.7237269385173237E-2</v>
      </c>
      <c r="H787" s="60">
        <f t="shared" si="27"/>
        <v>0.37236385645968301</v>
      </c>
      <c r="I787" s="53"/>
      <c r="J787" s="53"/>
      <c r="K787" s="53"/>
      <c r="L787" s="53"/>
      <c r="M787" s="54"/>
    </row>
    <row r="788" spans="2:13">
      <c r="B788" s="58">
        <f t="shared" si="26"/>
        <v>155</v>
      </c>
      <c r="C788" s="59">
        <v>52838</v>
      </c>
      <c r="D788" s="59" t="s">
        <v>349</v>
      </c>
      <c r="E788" s="59" t="s">
        <v>350</v>
      </c>
      <c r="F788" s="60">
        <f>VLOOKUP(C788,Datos!$CC$3:$CG$1124,2,FALSE)</f>
        <v>3.3913752311736262E-4</v>
      </c>
      <c r="G788" s="60">
        <f>VLOOKUP(C788,Datos!$CC$3:$CG$1124,5,FALSE)</f>
        <v>2.1060669582993909E-4</v>
      </c>
      <c r="H788" s="60">
        <f t="shared" si="27"/>
        <v>4.5495791533503036E-3</v>
      </c>
      <c r="I788" s="53"/>
      <c r="J788" s="53"/>
      <c r="K788" s="53"/>
      <c r="L788" s="53"/>
      <c r="M788" s="54"/>
    </row>
    <row r="789" spans="2:13">
      <c r="B789" s="58">
        <f t="shared" si="26"/>
        <v>287</v>
      </c>
      <c r="C789" s="59">
        <v>52885</v>
      </c>
      <c r="D789" s="59" t="s">
        <v>349</v>
      </c>
      <c r="E789" s="59" t="s">
        <v>348</v>
      </c>
      <c r="F789" s="60">
        <f>VLOOKUP(C789,Datos!$CC$3:$CG$1124,2,FALSE)</f>
        <v>5.3524938965482852E-5</v>
      </c>
      <c r="G789" s="60">
        <f>VLOOKUP(C789,Datos!$CC$3:$CG$1124,5,FALSE)</f>
        <v>1.3577281908135012E-5</v>
      </c>
      <c r="H789" s="60">
        <f t="shared" si="27"/>
        <v>2.932998805426876E-4</v>
      </c>
      <c r="I789" s="53"/>
      <c r="J789" s="53"/>
      <c r="K789" s="53"/>
      <c r="L789" s="53"/>
      <c r="M789" s="54"/>
    </row>
    <row r="790" spans="2:13">
      <c r="B790" s="58">
        <f t="shared" si="26"/>
        <v>9</v>
      </c>
      <c r="C790" s="59">
        <v>54001</v>
      </c>
      <c r="D790" s="59" t="s">
        <v>309</v>
      </c>
      <c r="E790" s="59" t="s">
        <v>347</v>
      </c>
      <c r="F790" s="60">
        <f>VLOOKUP(C790,Datos!$CC$3:$CG$1124,2,FALSE)</f>
        <v>1.3321713839297073E-2</v>
      </c>
      <c r="G790" s="60">
        <f>VLOOKUP(C790,Datos!$CC$3:$CG$1124,5,FALSE)</f>
        <v>4.2388499750434508E-3</v>
      </c>
      <c r="H790" s="60">
        <f t="shared" si="27"/>
        <v>0.13975735367414244</v>
      </c>
      <c r="I790" s="53"/>
      <c r="J790" s="53"/>
      <c r="K790" s="53"/>
      <c r="L790" s="53"/>
      <c r="M790" s="54"/>
    </row>
    <row r="791" spans="2:13">
      <c r="B791" s="58">
        <f t="shared" si="26"/>
        <v>58</v>
      </c>
      <c r="C791" s="59">
        <v>54003</v>
      </c>
      <c r="D791" s="59" t="s">
        <v>309</v>
      </c>
      <c r="E791" s="59" t="s">
        <v>346</v>
      </c>
      <c r="F791" s="60">
        <f>VLOOKUP(C791,Datos!$CC$3:$CG$1124,2,FALSE)</f>
        <v>5.7444251436179403E-4</v>
      </c>
      <c r="G791" s="60">
        <f>VLOOKUP(C791,Datos!$CC$3:$CG$1124,5,FALSE)</f>
        <v>7.3773490292371538E-4</v>
      </c>
      <c r="H791" s="60">
        <f t="shared" si="27"/>
        <v>2.4323549630843433E-2</v>
      </c>
      <c r="I791" s="53"/>
      <c r="J791" s="53"/>
      <c r="K791" s="53"/>
      <c r="L791" s="53"/>
      <c r="M791" s="54"/>
    </row>
    <row r="792" spans="2:13">
      <c r="B792" s="58">
        <f t="shared" si="26"/>
        <v>202</v>
      </c>
      <c r="C792" s="59">
        <v>54051</v>
      </c>
      <c r="D792" s="59" t="s">
        <v>309</v>
      </c>
      <c r="E792" s="59" t="s">
        <v>345</v>
      </c>
      <c r="F792" s="60">
        <f>VLOOKUP(C792,Datos!$CC$3:$CG$1124,2,FALSE)</f>
        <v>9.8567783777965686E-5</v>
      </c>
      <c r="G792" s="60">
        <f>VLOOKUP(C792,Datos!$CC$3:$CG$1124,5,FALSE)</f>
        <v>9.9165464185617464E-5</v>
      </c>
      <c r="H792" s="60">
        <f t="shared" si="27"/>
        <v>3.2695431383621401E-3</v>
      </c>
      <c r="I792" s="53"/>
      <c r="J792" s="53"/>
      <c r="K792" s="53"/>
      <c r="L792" s="53"/>
      <c r="M792" s="54"/>
    </row>
    <row r="793" spans="2:13">
      <c r="B793" s="58">
        <f t="shared" si="26"/>
        <v>250</v>
      </c>
      <c r="C793" s="59">
        <v>54099</v>
      </c>
      <c r="D793" s="59" t="s">
        <v>309</v>
      </c>
      <c r="E793" s="59" t="s">
        <v>344</v>
      </c>
      <c r="F793" s="60">
        <f>VLOOKUP(C793,Datos!$CC$3:$CG$1124,2,FALSE)</f>
        <v>6.0983332100017342E-5</v>
      </c>
      <c r="G793" s="60">
        <f>VLOOKUP(C793,Datos!$CC$3:$CG$1124,5,FALSE)</f>
        <v>3.2815078052835981E-5</v>
      </c>
      <c r="H793" s="60">
        <f t="shared" si="27"/>
        <v>1.0819322448956869E-3</v>
      </c>
      <c r="I793" s="53"/>
      <c r="J793" s="53"/>
      <c r="K793" s="53"/>
      <c r="L793" s="53"/>
      <c r="M793" s="54"/>
    </row>
    <row r="794" spans="2:13">
      <c r="B794" s="58">
        <f t="shared" si="26"/>
        <v>170</v>
      </c>
      <c r="C794" s="59">
        <v>54109</v>
      </c>
      <c r="D794" s="59" t="s">
        <v>309</v>
      </c>
      <c r="E794" s="59" t="s">
        <v>343</v>
      </c>
      <c r="F794" s="60">
        <f>VLOOKUP(C794,Datos!$CC$3:$CG$1124,2,FALSE)</f>
        <v>1.2840135631610368E-4</v>
      </c>
      <c r="G794" s="60">
        <f>VLOOKUP(C794,Datos!$CC$3:$CG$1124,5,FALSE)</f>
        <v>1.6346861255215386E-4</v>
      </c>
      <c r="H794" s="60">
        <f t="shared" si="27"/>
        <v>5.3896554097408317E-3</v>
      </c>
      <c r="I794" s="53"/>
      <c r="J794" s="53"/>
      <c r="K794" s="53"/>
      <c r="L794" s="53"/>
      <c r="M794" s="54"/>
    </row>
    <row r="795" spans="2:13">
      <c r="B795" s="58">
        <f t="shared" si="26"/>
        <v>321</v>
      </c>
      <c r="C795" s="59">
        <v>54125</v>
      </c>
      <c r="D795" s="59" t="s">
        <v>309</v>
      </c>
      <c r="E795" s="59" t="s">
        <v>342</v>
      </c>
      <c r="F795" s="60">
        <f>VLOOKUP(C795,Datos!$CC$3:$CG$1124,2,FALSE)</f>
        <v>7.0196641266207019E-6</v>
      </c>
      <c r="G795" s="60">
        <f>VLOOKUP(C795,Datos!$CC$3:$CG$1124,5,FALSE)</f>
        <v>9.5365240273075703E-7</v>
      </c>
      <c r="H795" s="60">
        <f t="shared" si="27"/>
        <v>3.1442475415580596E-5</v>
      </c>
      <c r="I795" s="53"/>
      <c r="J795" s="53"/>
      <c r="K795" s="53"/>
      <c r="L795" s="53"/>
      <c r="M795" s="54"/>
    </row>
    <row r="796" spans="2:13">
      <c r="B796" s="58">
        <f t="shared" si="26"/>
        <v>220</v>
      </c>
      <c r="C796" s="59">
        <v>54128</v>
      </c>
      <c r="D796" s="59" t="s">
        <v>309</v>
      </c>
      <c r="E796" s="59" t="s">
        <v>341</v>
      </c>
      <c r="F796" s="60">
        <f>VLOOKUP(C796,Datos!$CC$3:$CG$1124,2,FALSE)</f>
        <v>9.6959110748948442E-5</v>
      </c>
      <c r="G796" s="60">
        <f>VLOOKUP(C796,Datos!$CC$3:$CG$1124,5,FALSE)</f>
        <v>6.4575177766527177E-5</v>
      </c>
      <c r="H796" s="60">
        <f t="shared" si="27"/>
        <v>2.1290812392091435E-3</v>
      </c>
      <c r="I796" s="53"/>
      <c r="J796" s="53"/>
      <c r="K796" s="53"/>
      <c r="L796" s="53"/>
      <c r="M796" s="54"/>
    </row>
    <row r="797" spans="2:13">
      <c r="B797" s="58">
        <f t="shared" si="26"/>
        <v>211</v>
      </c>
      <c r="C797" s="59">
        <v>54172</v>
      </c>
      <c r="D797" s="59" t="s">
        <v>309</v>
      </c>
      <c r="E797" s="59" t="s">
        <v>340</v>
      </c>
      <c r="F797" s="60">
        <f>VLOOKUP(C797,Datos!$CC$3:$CG$1124,2,FALSE)</f>
        <v>1.4580427363001749E-4</v>
      </c>
      <c r="G797" s="60">
        <f>VLOOKUP(C797,Datos!$CC$3:$CG$1124,5,FALSE)</f>
        <v>7.906885284140089E-5</v>
      </c>
      <c r="H797" s="60">
        <f t="shared" si="27"/>
        <v>2.6069461519574329E-3</v>
      </c>
      <c r="I797" s="53"/>
      <c r="J797" s="53"/>
      <c r="K797" s="53"/>
      <c r="L797" s="53"/>
      <c r="M797" s="54"/>
    </row>
    <row r="798" spans="2:13">
      <c r="B798" s="58">
        <f t="shared" si="26"/>
        <v>235</v>
      </c>
      <c r="C798" s="59">
        <v>54174</v>
      </c>
      <c r="D798" s="59" t="s">
        <v>309</v>
      </c>
      <c r="E798" s="59" t="s">
        <v>339</v>
      </c>
      <c r="F798" s="60">
        <f>VLOOKUP(C798,Datos!$CC$3:$CG$1124,2,FALSE)</f>
        <v>4.8260190870517324E-5</v>
      </c>
      <c r="G798" s="60">
        <f>VLOOKUP(C798,Datos!$CC$3:$CG$1124,5,FALSE)</f>
        <v>4.5456622482361758E-5</v>
      </c>
      <c r="H798" s="60">
        <f t="shared" si="27"/>
        <v>1.4987313310219914E-3</v>
      </c>
      <c r="I798" s="53"/>
      <c r="J798" s="53"/>
      <c r="K798" s="53"/>
      <c r="L798" s="53"/>
      <c r="M798" s="54"/>
    </row>
    <row r="799" spans="2:13">
      <c r="B799" s="58">
        <f t="shared" si="26"/>
        <v>62</v>
      </c>
      <c r="C799" s="59">
        <v>54206</v>
      </c>
      <c r="D799" s="59" t="s">
        <v>309</v>
      </c>
      <c r="E799" s="59" t="s">
        <v>338</v>
      </c>
      <c r="F799" s="60">
        <f>VLOOKUP(C799,Datos!$CC$3:$CG$1124,2,FALSE)</f>
        <v>1.0528033759904672E-3</v>
      </c>
      <c r="G799" s="60">
        <f>VLOOKUP(C799,Datos!$CC$3:$CG$1124,5,FALSE)</f>
        <v>6.8109289462669846E-4</v>
      </c>
      <c r="H799" s="60">
        <f t="shared" si="27"/>
        <v>2.24560296117376E-2</v>
      </c>
      <c r="I799" s="53"/>
      <c r="J799" s="53"/>
      <c r="K799" s="53"/>
      <c r="L799" s="53"/>
      <c r="M799" s="54"/>
    </row>
    <row r="800" spans="2:13">
      <c r="B800" s="58">
        <f t="shared" si="26"/>
        <v>211</v>
      </c>
      <c r="C800" s="59">
        <v>54223</v>
      </c>
      <c r="D800" s="59" t="s">
        <v>309</v>
      </c>
      <c r="E800" s="59" t="s">
        <v>337</v>
      </c>
      <c r="F800" s="60">
        <f>VLOOKUP(C800,Datos!$CC$3:$CG$1124,2,FALSE)</f>
        <v>8.2188567482517378E-5</v>
      </c>
      <c r="G800" s="60">
        <f>VLOOKUP(C800,Datos!$CC$3:$CG$1124,5,FALSE)</f>
        <v>7.3743633901621544E-5</v>
      </c>
      <c r="H800" s="60">
        <f t="shared" si="27"/>
        <v>2.4313705804838628E-3</v>
      </c>
      <c r="I800" s="53"/>
      <c r="J800" s="53"/>
      <c r="K800" s="53"/>
      <c r="L800" s="53"/>
      <c r="M800" s="54"/>
    </row>
    <row r="801" spans="2:13">
      <c r="B801" s="58">
        <f t="shared" si="26"/>
        <v>222</v>
      </c>
      <c r="C801" s="59">
        <v>54239</v>
      </c>
      <c r="D801" s="59" t="s">
        <v>309</v>
      </c>
      <c r="E801" s="59" t="s">
        <v>336</v>
      </c>
      <c r="F801" s="60">
        <f>VLOOKUP(C801,Datos!$CC$3:$CG$1124,2,FALSE)</f>
        <v>6.2884491134310456E-5</v>
      </c>
      <c r="G801" s="60">
        <f>VLOOKUP(C801,Datos!$CC$3:$CG$1124,5,FALSE)</f>
        <v>5.9590570335460483E-5</v>
      </c>
      <c r="H801" s="60">
        <f t="shared" si="27"/>
        <v>1.9647358276536882E-3</v>
      </c>
      <c r="I801" s="53"/>
      <c r="J801" s="53"/>
      <c r="K801" s="53"/>
      <c r="L801" s="53"/>
      <c r="M801" s="54"/>
    </row>
    <row r="802" spans="2:13">
      <c r="B802" s="58">
        <f t="shared" si="26"/>
        <v>70</v>
      </c>
      <c r="C802" s="59">
        <v>54245</v>
      </c>
      <c r="D802" s="59" t="s">
        <v>309</v>
      </c>
      <c r="E802" s="59" t="s">
        <v>335</v>
      </c>
      <c r="F802" s="60">
        <f>VLOOKUP(C802,Datos!$CC$3:$CG$1124,2,FALSE)</f>
        <v>4.85234282752656E-4</v>
      </c>
      <c r="G802" s="60">
        <f>VLOOKUP(C802,Datos!$CC$3:$CG$1124,5,FALSE)</f>
        <v>5.7151950638466991E-4</v>
      </c>
      <c r="H802" s="60">
        <f t="shared" si="27"/>
        <v>1.8843331152491392E-2</v>
      </c>
      <c r="I802" s="53"/>
      <c r="J802" s="53"/>
      <c r="K802" s="53"/>
      <c r="L802" s="53"/>
      <c r="M802" s="54"/>
    </row>
    <row r="803" spans="2:13">
      <c r="B803" s="58">
        <f t="shared" si="26"/>
        <v>24</v>
      </c>
      <c r="C803" s="59">
        <v>54250</v>
      </c>
      <c r="D803" s="59" t="s">
        <v>309</v>
      </c>
      <c r="E803" s="59" t="s">
        <v>334</v>
      </c>
      <c r="F803" s="60">
        <f>VLOOKUP(C803,Datos!$CC$3:$CG$1124,2,FALSE)</f>
        <v>1.3027326674986918E-3</v>
      </c>
      <c r="G803" s="60">
        <f>VLOOKUP(C803,Datos!$CC$3:$CG$1124,5,FALSE)</f>
        <v>2.0185543762096165E-3</v>
      </c>
      <c r="H803" s="60">
        <f t="shared" si="27"/>
        <v>6.6552914004351746E-2</v>
      </c>
      <c r="I803" s="53"/>
      <c r="J803" s="53"/>
      <c r="K803" s="53"/>
      <c r="L803" s="53"/>
      <c r="M803" s="54"/>
    </row>
    <row r="804" spans="2:13">
      <c r="B804" s="58">
        <f t="shared" si="26"/>
        <v>71</v>
      </c>
      <c r="C804" s="59">
        <v>54261</v>
      </c>
      <c r="D804" s="59" t="s">
        <v>309</v>
      </c>
      <c r="E804" s="59" t="s">
        <v>333</v>
      </c>
      <c r="F804" s="60">
        <f>VLOOKUP(C804,Datos!$CC$3:$CG$1124,2,FALSE)</f>
        <v>6.1422061107931135E-4</v>
      </c>
      <c r="G804" s="60">
        <f>VLOOKUP(C804,Datos!$CC$3:$CG$1124,5,FALSE)</f>
        <v>5.5717171966963971E-4</v>
      </c>
      <c r="H804" s="60">
        <f t="shared" si="27"/>
        <v>1.8370276263976946E-2</v>
      </c>
      <c r="I804" s="53"/>
      <c r="J804" s="53"/>
      <c r="K804" s="53"/>
      <c r="L804" s="53"/>
      <c r="M804" s="54"/>
    </row>
    <row r="805" spans="2:13">
      <c r="B805" s="58">
        <f t="shared" si="26"/>
        <v>276</v>
      </c>
      <c r="C805" s="59">
        <v>54313</v>
      </c>
      <c r="D805" s="59" t="s">
        <v>309</v>
      </c>
      <c r="E805" s="59" t="s">
        <v>332</v>
      </c>
      <c r="F805" s="60">
        <f>VLOOKUP(C805,Datos!$CC$3:$CG$1124,2,FALSE)</f>
        <v>3.1149759561879366E-5</v>
      </c>
      <c r="G805" s="60">
        <f>VLOOKUP(C805,Datos!$CC$3:$CG$1124,5,FALSE)</f>
        <v>1.1505091737995202E-5</v>
      </c>
      <c r="H805" s="60">
        <f t="shared" si="27"/>
        <v>3.7932957867044286E-4</v>
      </c>
      <c r="I805" s="53"/>
      <c r="J805" s="53"/>
      <c r="K805" s="53"/>
      <c r="L805" s="53"/>
      <c r="M805" s="54"/>
    </row>
    <row r="806" spans="2:13">
      <c r="B806" s="58">
        <f t="shared" si="26"/>
        <v>67</v>
      </c>
      <c r="C806" s="59">
        <v>54344</v>
      </c>
      <c r="D806" s="59" t="s">
        <v>309</v>
      </c>
      <c r="E806" s="59" t="s">
        <v>331</v>
      </c>
      <c r="F806" s="60">
        <f>VLOOKUP(C806,Datos!$CC$3:$CG$1124,2,FALSE)</f>
        <v>5.0439211609822499E-4</v>
      </c>
      <c r="G806" s="60">
        <f>VLOOKUP(C806,Datos!$CC$3:$CG$1124,5,FALSE)</f>
        <v>6.2007789494668676E-4</v>
      </c>
      <c r="H806" s="60">
        <f t="shared" si="27"/>
        <v>2.0444329518572668E-2</v>
      </c>
      <c r="I806" s="53"/>
      <c r="J806" s="53"/>
      <c r="K806" s="53"/>
      <c r="L806" s="53"/>
      <c r="M806" s="54"/>
    </row>
    <row r="807" spans="2:13">
      <c r="B807" s="58">
        <f t="shared" si="26"/>
        <v>285</v>
      </c>
      <c r="C807" s="59">
        <v>54347</v>
      </c>
      <c r="D807" s="59" t="s">
        <v>309</v>
      </c>
      <c r="E807" s="59" t="s">
        <v>330</v>
      </c>
      <c r="F807" s="60">
        <f>VLOOKUP(C807,Datos!$CC$3:$CG$1124,2,FALSE)</f>
        <v>2.9979815540775912E-5</v>
      </c>
      <c r="G807" s="60">
        <f>VLOOKUP(C807,Datos!$CC$3:$CG$1124,5,FALSE)</f>
        <v>7.6768744079331594E-6</v>
      </c>
      <c r="H807" s="60">
        <f t="shared" si="27"/>
        <v>2.53111022578828E-4</v>
      </c>
      <c r="I807" s="53"/>
      <c r="J807" s="53"/>
      <c r="K807" s="53"/>
      <c r="L807" s="53"/>
      <c r="M807" s="54"/>
    </row>
    <row r="808" spans="2:13">
      <c r="B808" s="58">
        <f t="shared" si="26"/>
        <v>263</v>
      </c>
      <c r="C808" s="59">
        <v>54377</v>
      </c>
      <c r="D808" s="59" t="s">
        <v>309</v>
      </c>
      <c r="E808" s="59" t="s">
        <v>329</v>
      </c>
      <c r="F808" s="60">
        <f>VLOOKUP(C808,Datos!$CC$3:$CG$1124,2,FALSE)</f>
        <v>3.3635890606724198E-5</v>
      </c>
      <c r="G808" s="60">
        <f>VLOOKUP(C808,Datos!$CC$3:$CG$1124,5,FALSE)</f>
        <v>1.6899005153732589E-5</v>
      </c>
      <c r="H808" s="60">
        <f t="shared" si="27"/>
        <v>5.571700470449303E-4</v>
      </c>
      <c r="I808" s="53"/>
      <c r="J808" s="53"/>
      <c r="K808" s="53"/>
      <c r="L808" s="53"/>
      <c r="M808" s="54"/>
    </row>
    <row r="809" spans="2:13">
      <c r="B809" s="58">
        <f t="shared" si="26"/>
        <v>129</v>
      </c>
      <c r="C809" s="59">
        <v>54385</v>
      </c>
      <c r="D809" s="59" t="s">
        <v>309</v>
      </c>
      <c r="E809" s="59" t="s">
        <v>328</v>
      </c>
      <c r="F809" s="60">
        <f>VLOOKUP(C809,Datos!$CC$3:$CG$1124,2,FALSE)</f>
        <v>2.5241542255306939E-4</v>
      </c>
      <c r="G809" s="60">
        <f>VLOOKUP(C809,Datos!$CC$3:$CG$1124,5,FALSE)</f>
        <v>2.7130533178477419E-4</v>
      </c>
      <c r="H809" s="60">
        <f t="shared" si="27"/>
        <v>8.9450948797820031E-3</v>
      </c>
      <c r="I809" s="53"/>
      <c r="J809" s="53"/>
      <c r="K809" s="53"/>
      <c r="L809" s="53"/>
      <c r="M809" s="54"/>
    </row>
    <row r="810" spans="2:13">
      <c r="B810" s="58">
        <f t="shared" si="26"/>
        <v>144</v>
      </c>
      <c r="C810" s="59">
        <v>54398</v>
      </c>
      <c r="D810" s="59" t="s">
        <v>309</v>
      </c>
      <c r="E810" s="59" t="s">
        <v>327</v>
      </c>
      <c r="F810" s="60">
        <f>VLOOKUP(C810,Datos!$CC$3:$CG$1124,2,FALSE)</f>
        <v>1.9625810954010378E-4</v>
      </c>
      <c r="G810" s="60">
        <f>VLOOKUP(C810,Datos!$CC$3:$CG$1124,5,FALSE)</f>
        <v>2.1732712203998458E-4</v>
      </c>
      <c r="H810" s="60">
        <f t="shared" si="27"/>
        <v>7.1654018511505104E-3</v>
      </c>
      <c r="I810" s="53"/>
      <c r="J810" s="53"/>
      <c r="K810" s="53"/>
      <c r="L810" s="53"/>
      <c r="M810" s="54"/>
    </row>
    <row r="811" spans="2:13">
      <c r="B811" s="58">
        <f t="shared" si="26"/>
        <v>141</v>
      </c>
      <c r="C811" s="59">
        <v>54405</v>
      </c>
      <c r="D811" s="59" t="s">
        <v>309</v>
      </c>
      <c r="E811" s="59" t="s">
        <v>326</v>
      </c>
      <c r="F811" s="60">
        <f>VLOOKUP(C811,Datos!$CC$3:$CG$1124,2,FALSE)</f>
        <v>5.6040318610855262E-4</v>
      </c>
      <c r="G811" s="60">
        <f>VLOOKUP(C811,Datos!$CC$3:$CG$1124,5,FALSE)</f>
        <v>2.2768521369076011E-4</v>
      </c>
      <c r="H811" s="60">
        <f t="shared" si="27"/>
        <v>7.5069141685832072E-3</v>
      </c>
      <c r="I811" s="53"/>
      <c r="J811" s="53"/>
      <c r="K811" s="53"/>
      <c r="L811" s="53"/>
      <c r="M811" s="54"/>
    </row>
    <row r="812" spans="2:13">
      <c r="B812" s="58">
        <f t="shared" si="26"/>
        <v>259</v>
      </c>
      <c r="C812" s="59">
        <v>54418</v>
      </c>
      <c r="D812" s="59" t="s">
        <v>309</v>
      </c>
      <c r="E812" s="59" t="s">
        <v>325</v>
      </c>
      <c r="F812" s="60">
        <f>VLOOKUP(C812,Datos!$CC$3:$CG$1124,2,FALSE)</f>
        <v>8.8769502601224287E-5</v>
      </c>
      <c r="G812" s="60">
        <f>VLOOKUP(C812,Datos!$CC$3:$CG$1124,5,FALSE)</f>
        <v>1.7548359070844871E-5</v>
      </c>
      <c r="H812" s="60">
        <f t="shared" si="27"/>
        <v>5.7857962407357251E-4</v>
      </c>
      <c r="I812" s="53"/>
      <c r="J812" s="53"/>
      <c r="K812" s="53"/>
      <c r="L812" s="53"/>
      <c r="M812" s="54"/>
    </row>
    <row r="813" spans="2:13">
      <c r="B813" s="58">
        <f t="shared" si="26"/>
        <v>300</v>
      </c>
      <c r="C813" s="59">
        <v>54480</v>
      </c>
      <c r="D813" s="59" t="s">
        <v>309</v>
      </c>
      <c r="E813" s="59" t="s">
        <v>324</v>
      </c>
      <c r="F813" s="60">
        <f>VLOOKUP(C813,Datos!$CC$3:$CG$1124,2,FALSE)</f>
        <v>5.1185050923275947E-6</v>
      </c>
      <c r="G813" s="60">
        <f>VLOOKUP(C813,Datos!$CC$3:$CG$1124,5,FALSE)</f>
        <v>2.2290281125383704E-6</v>
      </c>
      <c r="H813" s="60">
        <f t="shared" si="27"/>
        <v>7.3492355735104277E-5</v>
      </c>
      <c r="I813" s="53"/>
      <c r="J813" s="53"/>
      <c r="K813" s="53"/>
      <c r="L813" s="53"/>
      <c r="M813" s="54"/>
    </row>
    <row r="814" spans="2:13">
      <c r="B814" s="58">
        <f t="shared" si="26"/>
        <v>17</v>
      </c>
      <c r="C814" s="59">
        <v>54498</v>
      </c>
      <c r="D814" s="59" t="s">
        <v>309</v>
      </c>
      <c r="E814" s="59" t="s">
        <v>323</v>
      </c>
      <c r="F814" s="60">
        <f>VLOOKUP(C814,Datos!$CC$3:$CG$1124,2,FALSE)</f>
        <v>3.6712843382226269E-3</v>
      </c>
      <c r="G814" s="60">
        <f>VLOOKUP(C814,Datos!$CC$3:$CG$1124,5,FALSE)</f>
        <v>2.4671065651918705E-3</v>
      </c>
      <c r="H814" s="60">
        <f t="shared" si="27"/>
        <v>8.1341941048476141E-2</v>
      </c>
      <c r="I814" s="53"/>
      <c r="J814" s="53"/>
      <c r="K814" s="53"/>
      <c r="L814" s="53"/>
      <c r="M814" s="54"/>
    </row>
    <row r="815" spans="2:13">
      <c r="B815" s="58">
        <f t="shared" si="26"/>
        <v>187</v>
      </c>
      <c r="C815" s="59">
        <v>54518</v>
      </c>
      <c r="D815" s="59" t="s">
        <v>309</v>
      </c>
      <c r="E815" s="59" t="s">
        <v>322</v>
      </c>
      <c r="F815" s="60">
        <f>VLOOKUP(C815,Datos!$CC$3:$CG$1124,2,FALSE)</f>
        <v>2.3355007521277626E-4</v>
      </c>
      <c r="G815" s="60">
        <f>VLOOKUP(C815,Datos!$CC$3:$CG$1124,5,FALSE)</f>
        <v>1.0709280156131211E-4</v>
      </c>
      <c r="H815" s="60">
        <f t="shared" si="27"/>
        <v>3.5309120709339633E-3</v>
      </c>
      <c r="I815" s="53"/>
      <c r="J815" s="53"/>
      <c r="K815" s="53"/>
      <c r="L815" s="53"/>
      <c r="M815" s="54"/>
    </row>
    <row r="816" spans="2:13">
      <c r="B816" s="58">
        <f t="shared" si="26"/>
        <v>275</v>
      </c>
      <c r="C816" s="59">
        <v>54520</v>
      </c>
      <c r="D816" s="59" t="s">
        <v>309</v>
      </c>
      <c r="E816" s="59" t="s">
        <v>321</v>
      </c>
      <c r="F816" s="60">
        <f>VLOOKUP(C816,Datos!$CC$3:$CG$1124,2,FALSE)</f>
        <v>2.0912749377224173E-5</v>
      </c>
      <c r="G816" s="60">
        <f>VLOOKUP(C816,Datos!$CC$3:$CG$1124,5,FALSE)</f>
        <v>8.8435592870080601E-6</v>
      </c>
      <c r="H816" s="60">
        <f t="shared" si="27"/>
        <v>2.9157730287445783E-4</v>
      </c>
      <c r="I816" s="53"/>
      <c r="J816" s="53"/>
      <c r="K816" s="53"/>
      <c r="L816" s="53"/>
      <c r="M816" s="54"/>
    </row>
    <row r="817" spans="2:13">
      <c r="B817" s="58">
        <f t="shared" si="26"/>
        <v>153</v>
      </c>
      <c r="C817" s="59">
        <v>54553</v>
      </c>
      <c r="D817" s="59" t="s">
        <v>309</v>
      </c>
      <c r="E817" s="59" t="s">
        <v>320</v>
      </c>
      <c r="F817" s="60">
        <f>VLOOKUP(C817,Datos!$CC$3:$CG$1124,2,FALSE)</f>
        <v>2.2857781312308659E-4</v>
      </c>
      <c r="G817" s="60">
        <f>VLOOKUP(C817,Datos!$CC$3:$CG$1124,5,FALSE)</f>
        <v>1.8138068533205004E-4</v>
      </c>
      <c r="H817" s="60">
        <f t="shared" si="27"/>
        <v>5.9802268867394414E-3</v>
      </c>
      <c r="I817" s="53"/>
      <c r="J817" s="53"/>
      <c r="K817" s="53"/>
      <c r="L817" s="53"/>
      <c r="M817" s="54"/>
    </row>
    <row r="818" spans="2:13">
      <c r="B818" s="58">
        <f t="shared" si="26"/>
        <v>242</v>
      </c>
      <c r="C818" s="59">
        <v>54599</v>
      </c>
      <c r="D818" s="59" t="s">
        <v>309</v>
      </c>
      <c r="E818" s="59" t="s">
        <v>319</v>
      </c>
      <c r="F818" s="60">
        <f>VLOOKUP(C818,Datos!$CC$3:$CG$1124,2,FALSE)</f>
        <v>4.4896601809844903E-5</v>
      </c>
      <c r="G818" s="60">
        <f>VLOOKUP(C818,Datos!$CC$3:$CG$1124,5,FALSE)</f>
        <v>2.6546033954713867E-5</v>
      </c>
      <c r="H818" s="60">
        <f t="shared" si="27"/>
        <v>8.7523820798038744E-4</v>
      </c>
      <c r="I818" s="53"/>
      <c r="J818" s="53"/>
      <c r="K818" s="53"/>
      <c r="L818" s="53"/>
      <c r="M818" s="54"/>
    </row>
    <row r="819" spans="2:13">
      <c r="B819" s="58">
        <f t="shared" si="26"/>
        <v>203</v>
      </c>
      <c r="C819" s="59">
        <v>54660</v>
      </c>
      <c r="D819" s="59" t="s">
        <v>309</v>
      </c>
      <c r="E819" s="59" t="s">
        <v>318</v>
      </c>
      <c r="F819" s="60">
        <f>VLOOKUP(C819,Datos!$CC$3:$CG$1124,2,FALSE)</f>
        <v>9.0670661635517395E-5</v>
      </c>
      <c r="G819" s="60">
        <f>VLOOKUP(C819,Datos!$CC$3:$CG$1124,5,FALSE)</f>
        <v>6.7136899638718192E-5</v>
      </c>
      <c r="H819" s="60">
        <f t="shared" si="27"/>
        <v>2.2135427020621469E-3</v>
      </c>
      <c r="I819" s="53"/>
      <c r="J819" s="53"/>
      <c r="K819" s="53"/>
      <c r="L819" s="53"/>
      <c r="M819" s="54"/>
    </row>
    <row r="820" spans="2:13">
      <c r="B820" s="58">
        <f t="shared" si="26"/>
        <v>36</v>
      </c>
      <c r="C820" s="59">
        <v>54670</v>
      </c>
      <c r="D820" s="59" t="s">
        <v>309</v>
      </c>
      <c r="E820" s="59" t="s">
        <v>317</v>
      </c>
      <c r="F820" s="60">
        <f>VLOOKUP(C820,Datos!$CC$3:$CG$1124,2,FALSE)</f>
        <v>1.0669889472463467E-3</v>
      </c>
      <c r="G820" s="60">
        <f>VLOOKUP(C820,Datos!$CC$3:$CG$1124,5,FALSE)</f>
        <v>1.2035306027229542E-3</v>
      </c>
      <c r="H820" s="60">
        <f t="shared" si="27"/>
        <v>3.9681105274475194E-2</v>
      </c>
      <c r="I820" s="53"/>
      <c r="J820" s="53"/>
      <c r="K820" s="53"/>
      <c r="L820" s="53"/>
      <c r="M820" s="54"/>
    </row>
    <row r="821" spans="2:13">
      <c r="B821" s="58">
        <f t="shared" si="26"/>
        <v>237</v>
      </c>
      <c r="C821" s="59">
        <v>54673</v>
      </c>
      <c r="D821" s="59" t="s">
        <v>309</v>
      </c>
      <c r="E821" s="59" t="s">
        <v>316</v>
      </c>
      <c r="F821" s="60">
        <f>VLOOKUP(C821,Datos!$CC$3:$CG$1124,2,FALSE)</f>
        <v>4.9137648886344912E-5</v>
      </c>
      <c r="G821" s="60">
        <f>VLOOKUP(C821,Datos!$CC$3:$CG$1124,5,FALSE)</f>
        <v>2.8001139275897105E-5</v>
      </c>
      <c r="H821" s="60">
        <f t="shared" si="27"/>
        <v>9.2321387831621889E-4</v>
      </c>
      <c r="I821" s="53"/>
      <c r="J821" s="53"/>
      <c r="K821" s="53"/>
      <c r="L821" s="53"/>
      <c r="M821" s="54"/>
    </row>
    <row r="822" spans="2:13">
      <c r="B822" s="58">
        <f t="shared" si="26"/>
        <v>255</v>
      </c>
      <c r="C822" s="59">
        <v>54680</v>
      </c>
      <c r="D822" s="59" t="s">
        <v>309</v>
      </c>
      <c r="E822" s="59" t="s">
        <v>45</v>
      </c>
      <c r="F822" s="60">
        <f>VLOOKUP(C822,Datos!$CC$3:$CG$1124,2,FALSE)</f>
        <v>1.9157833345568997E-5</v>
      </c>
      <c r="G822" s="60">
        <f>VLOOKUP(C822,Datos!$CC$3:$CG$1124,5,FALSE)</f>
        <v>1.5146338952202896E-5</v>
      </c>
      <c r="H822" s="60">
        <f t="shared" si="27"/>
        <v>4.9938362109401178E-4</v>
      </c>
      <c r="I822" s="53"/>
      <c r="J822" s="53"/>
      <c r="K822" s="53"/>
      <c r="L822" s="53"/>
      <c r="M822" s="54"/>
    </row>
    <row r="823" spans="2:13">
      <c r="B823" s="58">
        <f t="shared" si="26"/>
        <v>39</v>
      </c>
      <c r="C823" s="59">
        <v>54720</v>
      </c>
      <c r="D823" s="59" t="s">
        <v>309</v>
      </c>
      <c r="E823" s="59" t="s">
        <v>315</v>
      </c>
      <c r="F823" s="60">
        <f>VLOOKUP(C823,Datos!$CC$3:$CG$1124,2,FALSE)</f>
        <v>9.4619222706741543E-4</v>
      </c>
      <c r="G823" s="60">
        <f>VLOOKUP(C823,Datos!$CC$3:$CG$1124,5,FALSE)</f>
        <v>1.1038537657254224E-3</v>
      </c>
      <c r="H823" s="60">
        <f t="shared" si="27"/>
        <v>3.6394701876525E-2</v>
      </c>
      <c r="I823" s="53"/>
      <c r="J823" s="53"/>
      <c r="K823" s="53"/>
      <c r="L823" s="53"/>
      <c r="M823" s="54"/>
    </row>
    <row r="824" spans="2:13">
      <c r="B824" s="58">
        <f t="shared" si="26"/>
        <v>256</v>
      </c>
      <c r="C824" s="59">
        <v>54743</v>
      </c>
      <c r="D824" s="59" t="s">
        <v>309</v>
      </c>
      <c r="E824" s="59" t="s">
        <v>314</v>
      </c>
      <c r="F824" s="60">
        <f>VLOOKUP(C824,Datos!$CC$3:$CG$1124,2,FALSE)</f>
        <v>1.8134132327103478E-5</v>
      </c>
      <c r="G824" s="60">
        <f>VLOOKUP(C824,Datos!$CC$3:$CG$1124,5,FALSE)</f>
        <v>1.42079900192782E-5</v>
      </c>
      <c r="H824" s="60">
        <f t="shared" si="27"/>
        <v>4.6844570999533775E-4</v>
      </c>
      <c r="I824" s="53"/>
      <c r="J824" s="53"/>
      <c r="K824" s="53"/>
      <c r="L824" s="53"/>
      <c r="M824" s="54"/>
    </row>
    <row r="825" spans="2:13">
      <c r="B825" s="58">
        <f t="shared" si="26"/>
        <v>63</v>
      </c>
      <c r="C825" s="59">
        <v>54800</v>
      </c>
      <c r="D825" s="59" t="s">
        <v>309</v>
      </c>
      <c r="E825" s="59" t="s">
        <v>313</v>
      </c>
      <c r="F825" s="60">
        <f>VLOOKUP(C825,Datos!$CC$3:$CG$1124,2,FALSE)</f>
        <v>1.1702365071087262E-3</v>
      </c>
      <c r="G825" s="60">
        <f>VLOOKUP(C825,Datos!$CC$3:$CG$1124,5,FALSE)</f>
        <v>6.2370866289486091E-4</v>
      </c>
      <c r="H825" s="60">
        <f t="shared" si="27"/>
        <v>2.0564038053488793E-2</v>
      </c>
      <c r="I825" s="53"/>
      <c r="J825" s="53"/>
      <c r="K825" s="53"/>
      <c r="L825" s="53"/>
      <c r="M825" s="54"/>
    </row>
    <row r="826" spans="2:13">
      <c r="B826" s="58">
        <f t="shared" si="26"/>
        <v>14</v>
      </c>
      <c r="C826" s="59">
        <v>54810</v>
      </c>
      <c r="D826" s="59" t="s">
        <v>309</v>
      </c>
      <c r="E826" s="59" t="s">
        <v>312</v>
      </c>
      <c r="F826" s="60">
        <f>VLOOKUP(C826,Datos!$CC$3:$CG$1124,2,FALSE)</f>
        <v>2.0645124682396759E-3</v>
      </c>
      <c r="G826" s="60">
        <f>VLOOKUP(C826,Datos!$CC$3:$CG$1124,5,FALSE)</f>
        <v>2.9440934886359716E-3</v>
      </c>
      <c r="H826" s="60">
        <f t="shared" si="27"/>
        <v>9.7068477856855406E-2</v>
      </c>
      <c r="I826" s="53"/>
      <c r="J826" s="53"/>
      <c r="K826" s="53"/>
      <c r="L826" s="53"/>
      <c r="M826" s="54"/>
    </row>
    <row r="827" spans="2:13">
      <c r="B827" s="58">
        <f t="shared" si="26"/>
        <v>222</v>
      </c>
      <c r="C827" s="59">
        <v>54820</v>
      </c>
      <c r="D827" s="59" t="s">
        <v>309</v>
      </c>
      <c r="E827" s="59" t="s">
        <v>311</v>
      </c>
      <c r="F827" s="60">
        <f>VLOOKUP(C827,Datos!$CC$3:$CG$1124,2,FALSE)</f>
        <v>8.350475450625876E-5</v>
      </c>
      <c r="G827" s="60">
        <f>VLOOKUP(C827,Datos!$CC$3:$CG$1124,5,FALSE)</f>
        <v>3.85615875700772E-5</v>
      </c>
      <c r="H827" s="60">
        <f t="shared" si="27"/>
        <v>1.2713980121960911E-3</v>
      </c>
      <c r="I827" s="53"/>
      <c r="J827" s="53"/>
      <c r="K827" s="53"/>
      <c r="L827" s="53"/>
      <c r="M827" s="54"/>
    </row>
    <row r="828" spans="2:13">
      <c r="B828" s="58">
        <f t="shared" si="26"/>
        <v>230</v>
      </c>
      <c r="C828" s="59">
        <v>54871</v>
      </c>
      <c r="D828" s="59" t="s">
        <v>309</v>
      </c>
      <c r="E828" s="59" t="s">
        <v>310</v>
      </c>
      <c r="F828" s="60">
        <f>VLOOKUP(C828,Datos!$CC$3:$CG$1124,2,FALSE)</f>
        <v>3.4220862617275917E-5</v>
      </c>
      <c r="G828" s="60">
        <f>VLOOKUP(C828,Datos!$CC$3:$CG$1124,5,FALSE)</f>
        <v>3.0217135527175842E-5</v>
      </c>
      <c r="H828" s="60">
        <f t="shared" si="27"/>
        <v>9.9627656599186897E-4</v>
      </c>
      <c r="I828" s="53"/>
      <c r="J828" s="53"/>
      <c r="K828" s="53"/>
      <c r="L828" s="53"/>
      <c r="M828" s="54"/>
    </row>
    <row r="829" spans="2:13">
      <c r="B829" s="58">
        <f t="shared" si="26"/>
        <v>90</v>
      </c>
      <c r="C829" s="59">
        <v>54874</v>
      </c>
      <c r="D829" s="59" t="s">
        <v>309</v>
      </c>
      <c r="E829" s="59" t="s">
        <v>308</v>
      </c>
      <c r="F829" s="60">
        <f>VLOOKUP(C829,Datos!$CC$3:$CG$1124,2,FALSE)</f>
        <v>8.0375154249807035E-4</v>
      </c>
      <c r="G829" s="60">
        <f>VLOOKUP(C829,Datos!$CC$3:$CG$1124,5,FALSE)</f>
        <v>4.001840491047824E-4</v>
      </c>
      <c r="H829" s="60">
        <f t="shared" si="27"/>
        <v>1.3194301288031349E-2</v>
      </c>
      <c r="I829" s="53"/>
      <c r="J829" s="53"/>
      <c r="K829" s="53"/>
      <c r="L829" s="53"/>
      <c r="M829" s="54"/>
    </row>
    <row r="830" spans="2:13">
      <c r="B830" s="58">
        <f t="shared" si="26"/>
        <v>46</v>
      </c>
      <c r="C830" s="59">
        <v>63001</v>
      </c>
      <c r="D830" s="59" t="s">
        <v>297</v>
      </c>
      <c r="E830" s="59" t="s">
        <v>307</v>
      </c>
      <c r="F830" s="60">
        <f>VLOOKUP(C830,Datos!$CC$3:$CG$1124,2,FALSE)</f>
        <v>3.0054399472121259E-3</v>
      </c>
      <c r="G830" s="60">
        <f>VLOOKUP(C830,Datos!$CC$3:$CG$1124,5,FALSE)</f>
        <v>8.4232820249535592E-4</v>
      </c>
      <c r="H830" s="60">
        <f t="shared" si="27"/>
        <v>0.12296722149875916</v>
      </c>
      <c r="I830" s="53"/>
      <c r="J830" s="53"/>
      <c r="K830" s="53"/>
      <c r="L830" s="53"/>
      <c r="M830" s="54"/>
    </row>
    <row r="831" spans="2:13">
      <c r="B831" s="58">
        <f t="shared" si="26"/>
        <v>226</v>
      </c>
      <c r="C831" s="59">
        <v>63111</v>
      </c>
      <c r="D831" s="59" t="s">
        <v>297</v>
      </c>
      <c r="E831" s="59" t="s">
        <v>196</v>
      </c>
      <c r="F831" s="60">
        <f>VLOOKUP(C831,Datos!$CC$3:$CG$1124,2,FALSE)</f>
        <v>5.6596042020879403E-5</v>
      </c>
      <c r="G831" s="60">
        <f>VLOOKUP(C831,Datos!$CC$3:$CG$1124,5,FALSE)</f>
        <v>3.1395646691421774E-5</v>
      </c>
      <c r="H831" s="60">
        <f t="shared" si="27"/>
        <v>4.5832912033146982E-3</v>
      </c>
      <c r="I831" s="53"/>
      <c r="J831" s="53"/>
      <c r="K831" s="53"/>
      <c r="L831" s="53"/>
      <c r="M831" s="54"/>
    </row>
    <row r="832" spans="2:13">
      <c r="B832" s="58">
        <f t="shared" si="26"/>
        <v>98</v>
      </c>
      <c r="C832" s="59">
        <v>63130</v>
      </c>
      <c r="D832" s="59" t="s">
        <v>297</v>
      </c>
      <c r="E832" s="59" t="s">
        <v>306</v>
      </c>
      <c r="F832" s="60">
        <f>VLOOKUP(C832,Datos!$CC$3:$CG$1124,2,FALSE)</f>
        <v>9.5906161129955339E-4</v>
      </c>
      <c r="G832" s="60">
        <f>VLOOKUP(C832,Datos!$CC$3:$CG$1124,5,FALSE)</f>
        <v>3.5715729615546916E-4</v>
      </c>
      <c r="H832" s="60">
        <f t="shared" si="27"/>
        <v>5.2139581954089492E-2</v>
      </c>
      <c r="I832" s="53"/>
      <c r="J832" s="53"/>
      <c r="K832" s="53"/>
      <c r="L832" s="53"/>
      <c r="M832" s="54"/>
    </row>
    <row r="833" spans="2:13">
      <c r="B833" s="58">
        <f t="shared" si="26"/>
        <v>141</v>
      </c>
      <c r="C833" s="59">
        <v>63190</v>
      </c>
      <c r="D833" s="59" t="s">
        <v>297</v>
      </c>
      <c r="E833" s="59" t="s">
        <v>305</v>
      </c>
      <c r="F833" s="60">
        <f>VLOOKUP(C833,Datos!$CC$3:$CG$1124,2,FALSE)</f>
        <v>2.7932413503844875E-4</v>
      </c>
      <c r="G833" s="60">
        <f>VLOOKUP(C833,Datos!$CC$3:$CG$1124,5,FALSE)</f>
        <v>1.8760344963931401E-4</v>
      </c>
      <c r="H833" s="60">
        <f t="shared" si="27"/>
        <v>2.7387275977923849E-2</v>
      </c>
      <c r="I833" s="53"/>
      <c r="J833" s="53"/>
      <c r="K833" s="53"/>
      <c r="L833" s="53"/>
      <c r="M833" s="54"/>
    </row>
    <row r="834" spans="2:13">
      <c r="B834" s="58">
        <f t="shared" si="26"/>
        <v>193</v>
      </c>
      <c r="C834" s="59">
        <v>63212</v>
      </c>
      <c r="D834" s="59" t="s">
        <v>297</v>
      </c>
      <c r="E834" s="59" t="s">
        <v>304</v>
      </c>
      <c r="F834" s="60">
        <f>VLOOKUP(C834,Datos!$CC$3:$CG$1124,2,FALSE)</f>
        <v>1.6379216295448303E-4</v>
      </c>
      <c r="G834" s="60">
        <f>VLOOKUP(C834,Datos!$CC$3:$CG$1124,5,FALSE)</f>
        <v>7.2926387807202718E-5</v>
      </c>
      <c r="H834" s="60">
        <f t="shared" si="27"/>
        <v>1.0646153430487979E-2</v>
      </c>
      <c r="I834" s="53"/>
      <c r="J834" s="53"/>
      <c r="K834" s="53"/>
      <c r="L834" s="53"/>
      <c r="M834" s="54"/>
    </row>
    <row r="835" spans="2:13">
      <c r="B835" s="58">
        <f t="shared" si="26"/>
        <v>198</v>
      </c>
      <c r="C835" s="59">
        <v>63272</v>
      </c>
      <c r="D835" s="59" t="s">
        <v>297</v>
      </c>
      <c r="E835" s="59" t="s">
        <v>303</v>
      </c>
      <c r="F835" s="60">
        <f>VLOOKUP(C835,Datos!$CC$3:$CG$1124,2,FALSE)</f>
        <v>1.1816434613144847E-4</v>
      </c>
      <c r="G835" s="60">
        <f>VLOOKUP(C835,Datos!$CC$3:$CG$1124,5,FALSE)</f>
        <v>6.2144298888730192E-5</v>
      </c>
      <c r="H835" s="60">
        <f t="shared" si="27"/>
        <v>9.0721309623699922E-3</v>
      </c>
      <c r="I835" s="53"/>
      <c r="J835" s="53"/>
      <c r="K835" s="53"/>
      <c r="L835" s="53"/>
      <c r="M835" s="54"/>
    </row>
    <row r="836" spans="2:13">
      <c r="B836" s="58">
        <f t="shared" si="26"/>
        <v>83</v>
      </c>
      <c r="C836" s="59">
        <v>63302</v>
      </c>
      <c r="D836" s="59" t="s">
        <v>297</v>
      </c>
      <c r="E836" s="59" t="s">
        <v>302</v>
      </c>
      <c r="F836" s="60">
        <f>VLOOKUP(C836,Datos!$CC$3:$CG$1124,2,FALSE)</f>
        <v>3.1339875465308676E-4</v>
      </c>
      <c r="G836" s="60">
        <f>VLOOKUP(C836,Datos!$CC$3:$CG$1124,5,FALSE)</f>
        <v>4.1815877698640167E-4</v>
      </c>
      <c r="H836" s="60">
        <f t="shared" si="27"/>
        <v>6.1044878705246233E-2</v>
      </c>
      <c r="I836" s="53"/>
      <c r="J836" s="53"/>
      <c r="K836" s="53"/>
      <c r="L836" s="53"/>
      <c r="M836" s="54"/>
    </row>
    <row r="837" spans="2:13">
      <c r="B837" s="58">
        <f t="shared" si="26"/>
        <v>111</v>
      </c>
      <c r="C837" s="59">
        <v>63401</v>
      </c>
      <c r="D837" s="59" t="s">
        <v>297</v>
      </c>
      <c r="E837" s="59" t="s">
        <v>301</v>
      </c>
      <c r="F837" s="60">
        <f>VLOOKUP(C837,Datos!$CC$3:$CG$1124,2,FALSE)</f>
        <v>5.9784139478386304E-4</v>
      </c>
      <c r="G837" s="60">
        <f>VLOOKUP(C837,Datos!$CC$3:$CG$1124,5,FALSE)</f>
        <v>3.1045197242759098E-4</v>
      </c>
      <c r="H837" s="60">
        <f t="shared" si="27"/>
        <v>4.5321308659899383E-2</v>
      </c>
      <c r="I837" s="53"/>
      <c r="J837" s="53"/>
      <c r="K837" s="53"/>
      <c r="L837" s="53"/>
      <c r="M837" s="54"/>
    </row>
    <row r="838" spans="2:13">
      <c r="B838" s="58">
        <f t="shared" si="26"/>
        <v>88</v>
      </c>
      <c r="C838" s="59">
        <v>63470</v>
      </c>
      <c r="D838" s="59" t="s">
        <v>297</v>
      </c>
      <c r="E838" s="59" t="s">
        <v>300</v>
      </c>
      <c r="F838" s="60">
        <f>VLOOKUP(C838,Datos!$CC$3:$CG$1124,2,FALSE)</f>
        <v>5.5279854997138025E-4</v>
      </c>
      <c r="G838" s="60">
        <f>VLOOKUP(C838,Datos!$CC$3:$CG$1124,5,FALSE)</f>
        <v>3.8647797458246674E-4</v>
      </c>
      <c r="H838" s="60">
        <f t="shared" si="27"/>
        <v>5.6419959065939052E-2</v>
      </c>
      <c r="I838" s="53"/>
      <c r="J838" s="53"/>
      <c r="K838" s="53"/>
      <c r="L838" s="53"/>
      <c r="M838" s="54"/>
    </row>
    <row r="839" spans="2:13">
      <c r="B839" s="58">
        <f t="shared" si="26"/>
        <v>132</v>
      </c>
      <c r="C839" s="59">
        <v>63548</v>
      </c>
      <c r="D839" s="59" t="s">
        <v>297</v>
      </c>
      <c r="E839" s="59" t="s">
        <v>299</v>
      </c>
      <c r="F839" s="60">
        <f>VLOOKUP(C839,Datos!$CC$3:$CG$1124,2,FALSE)</f>
        <v>2.5387785257944873E-4</v>
      </c>
      <c r="G839" s="60">
        <f>VLOOKUP(C839,Datos!$CC$3:$CG$1124,5,FALSE)</f>
        <v>2.1709257905635072E-4</v>
      </c>
      <c r="H839" s="60">
        <f t="shared" si="27"/>
        <v>3.1692244395326828E-2</v>
      </c>
      <c r="I839" s="53"/>
      <c r="J839" s="53"/>
      <c r="K839" s="53"/>
      <c r="L839" s="53"/>
      <c r="M839" s="54"/>
    </row>
    <row r="840" spans="2:13">
      <c r="B840" s="58">
        <f t="shared" si="26"/>
        <v>109</v>
      </c>
      <c r="C840" s="59">
        <v>63594</v>
      </c>
      <c r="D840" s="59" t="s">
        <v>297</v>
      </c>
      <c r="E840" s="59" t="s">
        <v>298</v>
      </c>
      <c r="F840" s="60">
        <f>VLOOKUP(C840,Datos!$CC$3:$CG$1124,2,FALSE)</f>
        <v>4.4662613005624213E-4</v>
      </c>
      <c r="G840" s="60">
        <f>VLOOKUP(C840,Datos!$CC$3:$CG$1124,5,FALSE)</f>
        <v>2.934488716005023E-4</v>
      </c>
      <c r="H840" s="60">
        <f t="shared" si="27"/>
        <v>4.2839112219869968E-2</v>
      </c>
      <c r="I840" s="53"/>
      <c r="J840" s="53"/>
      <c r="K840" s="53"/>
      <c r="L840" s="53"/>
      <c r="M840" s="54"/>
    </row>
    <row r="841" spans="2:13">
      <c r="B841" s="58">
        <f t="shared" si="26"/>
        <v>209</v>
      </c>
      <c r="C841" s="59">
        <v>63690</v>
      </c>
      <c r="D841" s="59" t="s">
        <v>297</v>
      </c>
      <c r="E841" s="59" t="s">
        <v>296</v>
      </c>
      <c r="F841" s="60">
        <f>VLOOKUP(C841,Datos!$CC$3:$CG$1124,2,FALSE)</f>
        <v>1.0310131685974156E-4</v>
      </c>
      <c r="G841" s="60">
        <f>VLOOKUP(C841,Datos!$CC$3:$CG$1124,5,FALSE)</f>
        <v>3.9366386487935489E-5</v>
      </c>
      <c r="H841" s="60">
        <f t="shared" si="27"/>
        <v>5.7468990739324224E-3</v>
      </c>
      <c r="I841" s="53"/>
      <c r="J841" s="53"/>
      <c r="K841" s="53"/>
      <c r="L841" s="53"/>
      <c r="M841" s="54"/>
    </row>
    <row r="842" spans="2:13">
      <c r="B842" s="58">
        <f t="shared" si="26"/>
        <v>42</v>
      </c>
      <c r="C842" s="59">
        <v>66001</v>
      </c>
      <c r="D842" s="59" t="s">
        <v>282</v>
      </c>
      <c r="E842" s="59" t="s">
        <v>295</v>
      </c>
      <c r="F842" s="60">
        <f>VLOOKUP(C842,Datos!$CC$3:$CG$1124,2,FALSE)</f>
        <v>6.2713386821224067E-3</v>
      </c>
      <c r="G842" s="60">
        <f>VLOOKUP(C842,Datos!$CC$3:$CG$1124,5,FALSE)</f>
        <v>9.1705106317055548E-4</v>
      </c>
      <c r="H842" s="60">
        <f t="shared" si="27"/>
        <v>7.2429567259088307E-2</v>
      </c>
      <c r="I842" s="53"/>
      <c r="J842" s="53"/>
      <c r="K842" s="53"/>
      <c r="L842" s="53"/>
      <c r="M842" s="54"/>
    </row>
    <row r="843" spans="2:13">
      <c r="B843" s="58">
        <f t="shared" ref="B843:B906" si="28">_xlfn.RANK.EQ(G843,$G842:$G1963)</f>
        <v>96</v>
      </c>
      <c r="C843" s="59">
        <v>66045</v>
      </c>
      <c r="D843" s="59" t="s">
        <v>282</v>
      </c>
      <c r="E843" s="59" t="s">
        <v>294</v>
      </c>
      <c r="F843" s="60">
        <f>VLOOKUP(C843,Datos!$CC$3:$CG$1124,2,FALSE)</f>
        <v>2.6850215284324186E-4</v>
      </c>
      <c r="G843" s="60">
        <f>VLOOKUP(C843,Datos!$CC$3:$CG$1124,5,FALSE)</f>
        <v>3.4988266933440142E-4</v>
      </c>
      <c r="H843" s="60">
        <f t="shared" si="27"/>
        <v>2.7634066792017051E-2</v>
      </c>
      <c r="I843" s="53"/>
      <c r="J843" s="53"/>
      <c r="K843" s="53"/>
      <c r="L843" s="53"/>
      <c r="M843" s="54"/>
    </row>
    <row r="844" spans="2:13">
      <c r="B844" s="58">
        <f t="shared" si="28"/>
        <v>152</v>
      </c>
      <c r="C844" s="59">
        <v>66075</v>
      </c>
      <c r="D844" s="59" t="s">
        <v>282</v>
      </c>
      <c r="E844" s="59" t="s">
        <v>293</v>
      </c>
      <c r="F844" s="60">
        <f>VLOOKUP(C844,Datos!$CC$3:$CG$1124,2,FALSE)</f>
        <v>1.2533025326070711E-4</v>
      </c>
      <c r="G844" s="60">
        <f>VLOOKUP(C844,Datos!$CC$3:$CG$1124,5,FALSE)</f>
        <v>1.5086027200542369E-4</v>
      </c>
      <c r="H844" s="60">
        <f t="shared" ref="H844:H907" si="29">G844/VLOOKUP(D844,$J$11:$L$43,2,FALSE)</f>
        <v>1.1915088108794884E-2</v>
      </c>
      <c r="I844" s="53"/>
      <c r="J844" s="53"/>
      <c r="K844" s="53"/>
      <c r="L844" s="53"/>
      <c r="M844" s="54"/>
    </row>
    <row r="845" spans="2:13">
      <c r="B845" s="58">
        <f t="shared" si="28"/>
        <v>87</v>
      </c>
      <c r="C845" s="59">
        <v>66088</v>
      </c>
      <c r="D845" s="59" t="s">
        <v>282</v>
      </c>
      <c r="E845" s="59" t="s">
        <v>292</v>
      </c>
      <c r="F845" s="60">
        <f>VLOOKUP(C845,Datos!$CC$3:$CG$1124,2,FALSE)</f>
        <v>3.313866439775523E-4</v>
      </c>
      <c r="G845" s="60">
        <f>VLOOKUP(C845,Datos!$CC$3:$CG$1124,5,FALSE)</f>
        <v>3.8073363784129434E-4</v>
      </c>
      <c r="H845" s="60">
        <f t="shared" si="29"/>
        <v>3.0070705697109772E-2</v>
      </c>
      <c r="I845" s="53"/>
      <c r="J845" s="53"/>
      <c r="K845" s="53"/>
      <c r="L845" s="53"/>
      <c r="M845" s="54"/>
    </row>
    <row r="846" spans="2:13">
      <c r="B846" s="58">
        <f t="shared" si="28"/>
        <v>153</v>
      </c>
      <c r="C846" s="59">
        <v>66170</v>
      </c>
      <c r="D846" s="59" t="s">
        <v>282</v>
      </c>
      <c r="E846" s="59" t="s">
        <v>291</v>
      </c>
      <c r="F846" s="60">
        <f>VLOOKUP(C846,Datos!$CC$3:$CG$1124,2,FALSE)</f>
        <v>1.736489413322796E-3</v>
      </c>
      <c r="G846" s="60">
        <f>VLOOKUP(C846,Datos!$CC$3:$CG$1124,5,FALSE)</f>
        <v>1.3644133255211091E-4</v>
      </c>
      <c r="H846" s="60">
        <f t="shared" si="29"/>
        <v>1.0776266524173692E-2</v>
      </c>
      <c r="I846" s="53"/>
      <c r="J846" s="53"/>
      <c r="K846" s="53"/>
      <c r="L846" s="53"/>
      <c r="M846" s="54"/>
    </row>
    <row r="847" spans="2:13">
      <c r="B847" s="58">
        <f t="shared" si="28"/>
        <v>86</v>
      </c>
      <c r="C847" s="59">
        <v>66318</v>
      </c>
      <c r="D847" s="59" t="s">
        <v>282</v>
      </c>
      <c r="E847" s="59" t="s">
        <v>290</v>
      </c>
      <c r="F847" s="60">
        <f>VLOOKUP(C847,Datos!$CC$3:$CG$1124,2,FALSE)</f>
        <v>3.7979307785070756E-4</v>
      </c>
      <c r="G847" s="60">
        <f>VLOOKUP(C847,Datos!$CC$3:$CG$1124,5,FALSE)</f>
        <v>4.0725746322177393E-4</v>
      </c>
      <c r="H847" s="60">
        <f t="shared" si="29"/>
        <v>3.216558271270565E-2</v>
      </c>
      <c r="I847" s="53"/>
      <c r="J847" s="53"/>
      <c r="K847" s="53"/>
      <c r="L847" s="53"/>
      <c r="M847" s="54"/>
    </row>
    <row r="848" spans="2:13">
      <c r="B848" s="58">
        <f t="shared" si="28"/>
        <v>147</v>
      </c>
      <c r="C848" s="59">
        <v>66383</v>
      </c>
      <c r="D848" s="59" t="s">
        <v>282</v>
      </c>
      <c r="E848" s="59" t="s">
        <v>289</v>
      </c>
      <c r="F848" s="60">
        <f>VLOOKUP(C848,Datos!$CC$3:$CG$1124,2,FALSE)</f>
        <v>1.5180023673817266E-4</v>
      </c>
      <c r="G848" s="60">
        <f>VLOOKUP(C848,Datos!$CC$3:$CG$1124,5,FALSE)</f>
        <v>1.5749079562667718E-4</v>
      </c>
      <c r="H848" s="60">
        <f t="shared" si="29"/>
        <v>1.2438773185750339E-2</v>
      </c>
      <c r="I848" s="53"/>
      <c r="J848" s="53"/>
      <c r="K848" s="53"/>
      <c r="L848" s="53"/>
      <c r="M848" s="54"/>
    </row>
    <row r="849" spans="2:13">
      <c r="B849" s="58">
        <f t="shared" si="28"/>
        <v>94</v>
      </c>
      <c r="C849" s="59">
        <v>66400</v>
      </c>
      <c r="D849" s="59" t="s">
        <v>282</v>
      </c>
      <c r="E849" s="59" t="s">
        <v>288</v>
      </c>
      <c r="F849" s="60">
        <f>VLOOKUP(C849,Datos!$CC$3:$CG$1124,2,FALSE)</f>
        <v>5.231112204358802E-4</v>
      </c>
      <c r="G849" s="60">
        <f>VLOOKUP(C849,Datos!$CC$3:$CG$1124,5,FALSE)</f>
        <v>3.4626373785225648E-4</v>
      </c>
      <c r="H849" s="60">
        <f t="shared" si="29"/>
        <v>2.7348240133372965E-2</v>
      </c>
      <c r="I849" s="53"/>
      <c r="J849" s="53"/>
      <c r="K849" s="53"/>
      <c r="L849" s="53"/>
      <c r="M849" s="54"/>
    </row>
    <row r="850" spans="2:13">
      <c r="B850" s="58">
        <f t="shared" si="28"/>
        <v>101</v>
      </c>
      <c r="C850" s="59">
        <v>66440</v>
      </c>
      <c r="D850" s="59" t="s">
        <v>282</v>
      </c>
      <c r="E850" s="59" t="s">
        <v>287</v>
      </c>
      <c r="F850" s="60">
        <f>VLOOKUP(C850,Datos!$CC$3:$CG$1124,2,FALSE)</f>
        <v>1.804638652552072E-4</v>
      </c>
      <c r="G850" s="60">
        <f>VLOOKUP(C850,Datos!$CC$3:$CG$1124,5,FALSE)</f>
        <v>3.3302228787927509E-4</v>
      </c>
      <c r="H850" s="60">
        <f t="shared" si="29"/>
        <v>2.6302417790492656E-2</v>
      </c>
      <c r="I850" s="53"/>
      <c r="J850" s="53"/>
      <c r="K850" s="53"/>
      <c r="L850" s="53"/>
      <c r="M850" s="54"/>
    </row>
    <row r="851" spans="2:13">
      <c r="B851" s="58">
        <f t="shared" si="28"/>
        <v>64</v>
      </c>
      <c r="C851" s="59">
        <v>66456</v>
      </c>
      <c r="D851" s="59" t="s">
        <v>282</v>
      </c>
      <c r="E851" s="59" t="s">
        <v>286</v>
      </c>
      <c r="F851" s="60">
        <f>VLOOKUP(C851,Datos!$CC$3:$CG$1124,2,FALSE)</f>
        <v>3.196872037665178E-4</v>
      </c>
      <c r="G851" s="60">
        <f>VLOOKUP(C851,Datos!$CC$3:$CG$1124,5,FALSE)</f>
        <v>5.3760612916892798E-4</v>
      </c>
      <c r="H851" s="60">
        <f t="shared" si="29"/>
        <v>4.2460644619848269E-2</v>
      </c>
      <c r="I851" s="53"/>
      <c r="J851" s="53"/>
      <c r="K851" s="53"/>
      <c r="L851" s="53"/>
      <c r="M851" s="54"/>
    </row>
    <row r="852" spans="2:13">
      <c r="B852" s="58">
        <f t="shared" si="28"/>
        <v>35</v>
      </c>
      <c r="C852" s="59">
        <v>66572</v>
      </c>
      <c r="D852" s="59" t="s">
        <v>282</v>
      </c>
      <c r="E852" s="59" t="s">
        <v>285</v>
      </c>
      <c r="F852" s="60">
        <f>VLOOKUP(C852,Datos!$CC$3:$CG$1124,2,FALSE)</f>
        <v>7.1278839485727709E-4</v>
      </c>
      <c r="G852" s="60">
        <f>VLOOKUP(C852,Datos!$CC$3:$CG$1124,5,FALSE)</f>
        <v>1.1916773438218273E-3</v>
      </c>
      <c r="H852" s="60">
        <f t="shared" si="29"/>
        <v>9.4119812725654173E-2</v>
      </c>
      <c r="I852" s="53"/>
      <c r="J852" s="53"/>
      <c r="K852" s="53"/>
      <c r="L852" s="53"/>
      <c r="M852" s="54"/>
    </row>
    <row r="853" spans="2:13">
      <c r="B853" s="58">
        <f t="shared" si="28"/>
        <v>33</v>
      </c>
      <c r="C853" s="59">
        <v>66594</v>
      </c>
      <c r="D853" s="59" t="s">
        <v>282</v>
      </c>
      <c r="E853" s="59" t="s">
        <v>284</v>
      </c>
      <c r="F853" s="60">
        <f>VLOOKUP(C853,Datos!$CC$3:$CG$1124,2,FALSE)</f>
        <v>7.4072080836112191E-4</v>
      </c>
      <c r="G853" s="60">
        <f>VLOOKUP(C853,Datos!$CC$3:$CG$1124,5,FALSE)</f>
        <v>1.3004032226875792E-3</v>
      </c>
      <c r="H853" s="60">
        <f t="shared" si="29"/>
        <v>0.10270708629456977</v>
      </c>
      <c r="I853" s="53"/>
      <c r="J853" s="53"/>
      <c r="K853" s="53"/>
      <c r="L853" s="53"/>
      <c r="M853" s="54"/>
    </row>
    <row r="854" spans="2:13">
      <c r="B854" s="58">
        <f t="shared" si="28"/>
        <v>125</v>
      </c>
      <c r="C854" s="59">
        <v>66682</v>
      </c>
      <c r="D854" s="59" t="s">
        <v>282</v>
      </c>
      <c r="E854" s="59" t="s">
        <v>283</v>
      </c>
      <c r="F854" s="60">
        <f>VLOOKUP(C854,Datos!$CC$3:$CG$1124,2,FALSE)</f>
        <v>5.6011070010327684E-4</v>
      </c>
      <c r="G854" s="60">
        <f>VLOOKUP(C854,Datos!$CC$3:$CG$1124,5,FALSE)</f>
        <v>1.9955909421997574E-4</v>
      </c>
      <c r="H854" s="60">
        <f t="shared" si="29"/>
        <v>1.5761367515344436E-2</v>
      </c>
      <c r="I854" s="53"/>
      <c r="J854" s="53"/>
      <c r="K854" s="53"/>
      <c r="L854" s="53"/>
      <c r="M854" s="54"/>
    </row>
    <row r="855" spans="2:13">
      <c r="B855" s="58">
        <f t="shared" si="28"/>
        <v>83</v>
      </c>
      <c r="C855" s="59">
        <v>66687</v>
      </c>
      <c r="D855" s="59" t="s">
        <v>282</v>
      </c>
      <c r="E855" s="59" t="s">
        <v>281</v>
      </c>
      <c r="F855" s="60">
        <f>VLOOKUP(C855,Datos!$CC$3:$CG$1124,2,FALSE)</f>
        <v>3.5975778648931095E-4</v>
      </c>
      <c r="G855" s="60">
        <f>VLOOKUP(C855,Datos!$CC$3:$CG$1124,5,FALSE)</f>
        <v>3.771901478092984E-4</v>
      </c>
      <c r="H855" s="60">
        <f t="shared" si="29"/>
        <v>2.9790837476122142E-2</v>
      </c>
      <c r="I855" s="53"/>
      <c r="J855" s="53"/>
      <c r="K855" s="53"/>
      <c r="L855" s="53"/>
      <c r="M855" s="54"/>
    </row>
    <row r="856" spans="2:13">
      <c r="B856" s="58">
        <f t="shared" si="28"/>
        <v>63</v>
      </c>
      <c r="C856" s="59">
        <v>68001</v>
      </c>
      <c r="D856" s="59" t="s">
        <v>199</v>
      </c>
      <c r="E856" s="59" t="s">
        <v>280</v>
      </c>
      <c r="F856" s="60">
        <f>VLOOKUP(C856,Datos!$CC$3:$CG$1124,2,FALSE)</f>
        <v>7.794167068591186E-3</v>
      </c>
      <c r="G856" s="60">
        <f>VLOOKUP(C856,Datos!$CC$3:$CG$1124,5,FALSE)</f>
        <v>5.0718277275990328E-4</v>
      </c>
      <c r="H856" s="60">
        <f t="shared" si="29"/>
        <v>1.6207658385764972E-2</v>
      </c>
      <c r="I856" s="53"/>
      <c r="J856" s="53"/>
      <c r="K856" s="53"/>
      <c r="L856" s="53"/>
      <c r="M856" s="54"/>
    </row>
    <row r="857" spans="2:13">
      <c r="B857" s="58">
        <f t="shared" si="28"/>
        <v>196</v>
      </c>
      <c r="C857" s="59">
        <v>68013</v>
      </c>
      <c r="D857" s="59" t="s">
        <v>199</v>
      </c>
      <c r="E857" s="59" t="s">
        <v>279</v>
      </c>
      <c r="F857" s="60">
        <f>VLOOKUP(C857,Datos!$CC$3:$CG$1124,2,FALSE)</f>
        <v>4.1094283741258689E-5</v>
      </c>
      <c r="G857" s="60">
        <f>VLOOKUP(C857,Datos!$CC$3:$CG$1124,5,FALSE)</f>
        <v>3.4636757888204186E-5</v>
      </c>
      <c r="H857" s="60">
        <f t="shared" si="29"/>
        <v>1.1068608193997497E-3</v>
      </c>
      <c r="I857" s="53"/>
      <c r="J857" s="53"/>
      <c r="K857" s="53"/>
      <c r="L857" s="53"/>
      <c r="M857" s="54"/>
    </row>
    <row r="858" spans="2:13">
      <c r="B858" s="58">
        <f t="shared" si="28"/>
        <v>216</v>
      </c>
      <c r="C858" s="59">
        <v>68020</v>
      </c>
      <c r="D858" s="59" t="s">
        <v>199</v>
      </c>
      <c r="E858" s="59" t="s">
        <v>278</v>
      </c>
      <c r="F858" s="60">
        <f>VLOOKUP(C858,Datos!$CC$3:$CG$1124,2,FALSE)</f>
        <v>9.6520381741034641E-6</v>
      </c>
      <c r="G858" s="60">
        <f>VLOOKUP(C858,Datos!$CC$3:$CG$1124,5,FALSE)</f>
        <v>1.845638555893031E-5</v>
      </c>
      <c r="H858" s="60">
        <f t="shared" si="29"/>
        <v>5.8979683112524931E-4</v>
      </c>
      <c r="I858" s="53"/>
      <c r="J858" s="53"/>
      <c r="K858" s="53"/>
      <c r="L858" s="53"/>
      <c r="M858" s="54"/>
    </row>
    <row r="859" spans="2:13">
      <c r="B859" s="58">
        <f t="shared" si="28"/>
        <v>219</v>
      </c>
      <c r="C859" s="59">
        <v>68051</v>
      </c>
      <c r="D859" s="59" t="s">
        <v>199</v>
      </c>
      <c r="E859" s="59" t="s">
        <v>277</v>
      </c>
      <c r="F859" s="60">
        <f>VLOOKUP(C859,Datos!$CC$3:$CG$1124,2,FALSE)</f>
        <v>2.7932413503844876E-5</v>
      </c>
      <c r="G859" s="60">
        <f>VLOOKUP(C859,Datos!$CC$3:$CG$1124,5,FALSE)</f>
        <v>1.6577189895944679E-5</v>
      </c>
      <c r="H859" s="60">
        <f t="shared" si="29"/>
        <v>5.2974478878172805E-4</v>
      </c>
      <c r="I859" s="53"/>
      <c r="J859" s="53"/>
      <c r="K859" s="53"/>
      <c r="L859" s="53"/>
      <c r="M859" s="54"/>
    </row>
    <row r="860" spans="2:13">
      <c r="B860" s="58">
        <f t="shared" si="28"/>
        <v>138</v>
      </c>
      <c r="C860" s="59">
        <v>68077</v>
      </c>
      <c r="D860" s="59" t="s">
        <v>199</v>
      </c>
      <c r="E860" s="59" t="s">
        <v>276</v>
      </c>
      <c r="F860" s="60">
        <f>VLOOKUP(C860,Datos!$CC$3:$CG$1124,2,FALSE)</f>
        <v>2.1994947596744866E-4</v>
      </c>
      <c r="G860" s="60">
        <f>VLOOKUP(C860,Datos!$CC$3:$CG$1124,5,FALSE)</f>
        <v>1.530898195097955E-4</v>
      </c>
      <c r="H860" s="60">
        <f t="shared" si="29"/>
        <v>4.8921762138158789E-3</v>
      </c>
      <c r="I860" s="53"/>
      <c r="J860" s="53"/>
      <c r="K860" s="53"/>
      <c r="L860" s="53"/>
      <c r="M860" s="54"/>
    </row>
    <row r="861" spans="2:13">
      <c r="B861" s="58">
        <f t="shared" si="28"/>
        <v>223</v>
      </c>
      <c r="C861" s="59">
        <v>68079</v>
      </c>
      <c r="D861" s="59" t="s">
        <v>199</v>
      </c>
      <c r="E861" s="59" t="s">
        <v>275</v>
      </c>
      <c r="F861" s="60">
        <f>VLOOKUP(C861,Datos!$CC$3:$CG$1124,2,FALSE)</f>
        <v>1.6232973292810374E-5</v>
      </c>
      <c r="G861" s="60">
        <f>VLOOKUP(C861,Datos!$CC$3:$CG$1124,5,FALSE)</f>
        <v>1.2143816243610102E-5</v>
      </c>
      <c r="H861" s="60">
        <f t="shared" si="29"/>
        <v>3.8807080158676974E-4</v>
      </c>
      <c r="I861" s="53"/>
      <c r="J861" s="53"/>
      <c r="K861" s="53"/>
      <c r="L861" s="53"/>
      <c r="M861" s="54"/>
    </row>
    <row r="862" spans="2:13">
      <c r="B862" s="58">
        <f t="shared" si="28"/>
        <v>16</v>
      </c>
      <c r="C862" s="59">
        <v>68081</v>
      </c>
      <c r="D862" s="59" t="s">
        <v>199</v>
      </c>
      <c r="E862" s="59" t="s">
        <v>274</v>
      </c>
      <c r="F862" s="60">
        <f>VLOOKUP(C862,Datos!$CC$3:$CG$1124,2,FALSE)</f>
        <v>8.2541013118874792E-3</v>
      </c>
      <c r="G862" s="60">
        <f>VLOOKUP(C862,Datos!$CC$3:$CG$1124,5,FALSE)</f>
        <v>2.4140488017393297E-3</v>
      </c>
      <c r="H862" s="60">
        <f t="shared" si="29"/>
        <v>7.7143941802767693E-2</v>
      </c>
      <c r="I862" s="53"/>
      <c r="J862" s="53"/>
      <c r="K862" s="53"/>
      <c r="L862" s="53"/>
      <c r="M862" s="54"/>
    </row>
    <row r="863" spans="2:13">
      <c r="B863" s="58">
        <f t="shared" si="28"/>
        <v>202</v>
      </c>
      <c r="C863" s="59">
        <v>68092</v>
      </c>
      <c r="D863" s="59" t="s">
        <v>199</v>
      </c>
      <c r="E863" s="59" t="s">
        <v>273</v>
      </c>
      <c r="F863" s="60">
        <f>VLOOKUP(C863,Datos!$CC$3:$CG$1124,2,FALSE)</f>
        <v>3.8169423688500062E-5</v>
      </c>
      <c r="G863" s="60">
        <f>VLOOKUP(C863,Datos!$CC$3:$CG$1124,5,FALSE)</f>
        <v>2.7137420314490191E-5</v>
      </c>
      <c r="H863" s="60">
        <f t="shared" si="29"/>
        <v>8.6721012926909867E-4</v>
      </c>
      <c r="I863" s="53"/>
      <c r="J863" s="53"/>
      <c r="K863" s="53"/>
      <c r="L863" s="53"/>
      <c r="M863" s="54"/>
    </row>
    <row r="864" spans="2:13">
      <c r="B864" s="58">
        <f t="shared" si="28"/>
        <v>141</v>
      </c>
      <c r="C864" s="59">
        <v>68101</v>
      </c>
      <c r="D864" s="59" t="s">
        <v>199</v>
      </c>
      <c r="E864" s="59" t="s">
        <v>120</v>
      </c>
      <c r="F864" s="60">
        <f>VLOOKUP(C864,Datos!$CC$3:$CG$1124,2,FALSE)</f>
        <v>1.4141698355087955E-4</v>
      </c>
      <c r="G864" s="60">
        <f>VLOOKUP(C864,Datos!$CC$3:$CG$1124,5,FALSE)</f>
        <v>1.3153430388922768E-4</v>
      </c>
      <c r="H864" s="60">
        <f t="shared" si="29"/>
        <v>4.2033428143570008E-3</v>
      </c>
      <c r="I864" s="53"/>
      <c r="J864" s="53"/>
      <c r="K864" s="53"/>
      <c r="L864" s="53"/>
      <c r="M864" s="54"/>
    </row>
    <row r="865" spans="2:13">
      <c r="B865" s="58">
        <f t="shared" si="28"/>
        <v>244</v>
      </c>
      <c r="C865" s="59">
        <v>68121</v>
      </c>
      <c r="D865" s="59" t="s">
        <v>199</v>
      </c>
      <c r="E865" s="59" t="s">
        <v>272</v>
      </c>
      <c r="F865" s="60">
        <f>VLOOKUP(C865,Datos!$CC$3:$CG$1124,2,FALSE)</f>
        <v>3.8023180685862132E-6</v>
      </c>
      <c r="G865" s="60">
        <f>VLOOKUP(C865,Datos!$CC$3:$CG$1124,5,FALSE)</f>
        <v>3.3800288357722348E-6</v>
      </c>
      <c r="H865" s="60">
        <f t="shared" si="29"/>
        <v>1.0801303917742657E-4</v>
      </c>
      <c r="I865" s="53"/>
      <c r="J865" s="53"/>
      <c r="K865" s="53"/>
      <c r="L865" s="53"/>
      <c r="M865" s="54"/>
    </row>
    <row r="866" spans="2:13">
      <c r="B866" s="58">
        <f t="shared" si="28"/>
        <v>219</v>
      </c>
      <c r="C866" s="59">
        <v>68132</v>
      </c>
      <c r="D866" s="59" t="s">
        <v>199</v>
      </c>
      <c r="E866" s="59" t="s">
        <v>271</v>
      </c>
      <c r="F866" s="60">
        <f>VLOOKUP(C866,Datos!$CC$3:$CG$1124,2,FALSE)</f>
        <v>1.2430655224224159E-5</v>
      </c>
      <c r="G866" s="60">
        <f>VLOOKUP(C866,Datos!$CC$3:$CG$1124,5,FALSE)</f>
        <v>1.0902879406442217E-5</v>
      </c>
      <c r="H866" s="60">
        <f t="shared" si="29"/>
        <v>3.4841511646623046E-4</v>
      </c>
      <c r="I866" s="53"/>
      <c r="J866" s="53"/>
      <c r="K866" s="53"/>
      <c r="L866" s="53"/>
      <c r="M866" s="54"/>
    </row>
    <row r="867" spans="2:13">
      <c r="B867" s="58">
        <f t="shared" si="28"/>
        <v>222</v>
      </c>
      <c r="C867" s="59">
        <v>68147</v>
      </c>
      <c r="D867" s="59" t="s">
        <v>199</v>
      </c>
      <c r="E867" s="59" t="s">
        <v>270</v>
      </c>
      <c r="F867" s="60">
        <f>VLOOKUP(C867,Datos!$CC$3:$CG$1124,2,FALSE)</f>
        <v>3.9924339720155238E-5</v>
      </c>
      <c r="G867" s="60">
        <f>VLOOKUP(C867,Datos!$CC$3:$CG$1124,5,FALSE)</f>
        <v>1.0286537690630343E-5</v>
      </c>
      <c r="H867" s="60">
        <f t="shared" si="29"/>
        <v>3.287191478425012E-4</v>
      </c>
      <c r="I867" s="53"/>
      <c r="J867" s="53"/>
      <c r="K867" s="53"/>
      <c r="L867" s="53"/>
      <c r="M867" s="54"/>
    </row>
    <row r="868" spans="2:13">
      <c r="B868" s="58">
        <f t="shared" si="28"/>
        <v>219</v>
      </c>
      <c r="C868" s="59">
        <v>68152</v>
      </c>
      <c r="D868" s="59" t="s">
        <v>199</v>
      </c>
      <c r="E868" s="59" t="s">
        <v>269</v>
      </c>
      <c r="F868" s="60">
        <f>VLOOKUP(C868,Datos!$CC$3:$CG$1124,2,FALSE)</f>
        <v>1.2430655224224159E-5</v>
      </c>
      <c r="G868" s="60">
        <f>VLOOKUP(C868,Datos!$CC$3:$CG$1124,5,FALSE)</f>
        <v>1.079149875019993E-5</v>
      </c>
      <c r="H868" s="60">
        <f t="shared" si="29"/>
        <v>3.448558086109302E-4</v>
      </c>
      <c r="I868" s="53"/>
      <c r="J868" s="53"/>
      <c r="K868" s="53"/>
      <c r="L868" s="53"/>
      <c r="M868" s="54"/>
    </row>
    <row r="869" spans="2:13">
      <c r="B869" s="58">
        <f t="shared" si="28"/>
        <v>242</v>
      </c>
      <c r="C869" s="59">
        <v>68160</v>
      </c>
      <c r="D869" s="59" t="s">
        <v>199</v>
      </c>
      <c r="E869" s="59" t="s">
        <v>268</v>
      </c>
      <c r="F869" s="60">
        <f>VLOOKUP(C869,Datos!$CC$3:$CG$1124,2,FALSE)</f>
        <v>6.5809351187069079E-6</v>
      </c>
      <c r="G869" s="60">
        <f>VLOOKUP(C869,Datos!$CC$3:$CG$1124,5,FALSE)</f>
        <v>2.9127769448907141E-6</v>
      </c>
      <c r="H869" s="60">
        <f t="shared" si="29"/>
        <v>9.3081421949379583E-5</v>
      </c>
      <c r="I869" s="53"/>
      <c r="J869" s="53"/>
      <c r="K869" s="53"/>
      <c r="L869" s="53"/>
      <c r="M869" s="54"/>
    </row>
    <row r="870" spans="2:13">
      <c r="B870" s="58">
        <f t="shared" si="28"/>
        <v>186</v>
      </c>
      <c r="C870" s="59">
        <v>68162</v>
      </c>
      <c r="D870" s="59" t="s">
        <v>199</v>
      </c>
      <c r="E870" s="59" t="s">
        <v>267</v>
      </c>
      <c r="F870" s="60">
        <f>VLOOKUP(C870,Datos!$CC$3:$CG$1124,2,FALSE)</f>
        <v>8.8623259598586356E-5</v>
      </c>
      <c r="G870" s="60">
        <f>VLOOKUP(C870,Datos!$CC$3:$CG$1124,5,FALSE)</f>
        <v>4.7703245652510351E-5</v>
      </c>
      <c r="H870" s="60">
        <f t="shared" si="29"/>
        <v>1.5244167407754666E-3</v>
      </c>
      <c r="I870" s="53"/>
      <c r="J870" s="53"/>
      <c r="K870" s="53"/>
      <c r="L870" s="53"/>
      <c r="M870" s="54"/>
    </row>
    <row r="871" spans="2:13">
      <c r="B871" s="58">
        <f t="shared" si="28"/>
        <v>187</v>
      </c>
      <c r="C871" s="59">
        <v>68167</v>
      </c>
      <c r="D871" s="59" t="s">
        <v>199</v>
      </c>
      <c r="E871" s="59" t="s">
        <v>266</v>
      </c>
      <c r="F871" s="60">
        <f>VLOOKUP(C871,Datos!$CC$3:$CG$1124,2,FALSE)</f>
        <v>5.5426097999775959E-5</v>
      </c>
      <c r="G871" s="60">
        <f>VLOOKUP(C871,Datos!$CC$3:$CG$1124,5,FALSE)</f>
        <v>4.3982865413127756E-5</v>
      </c>
      <c r="H871" s="60">
        <f t="shared" si="29"/>
        <v>1.4055273477920646E-3</v>
      </c>
      <c r="I871" s="53"/>
      <c r="J871" s="53"/>
      <c r="K871" s="53"/>
      <c r="L871" s="53"/>
      <c r="M871" s="54"/>
    </row>
    <row r="872" spans="2:13">
      <c r="B872" s="58">
        <f t="shared" si="28"/>
        <v>205</v>
      </c>
      <c r="C872" s="59">
        <v>68169</v>
      </c>
      <c r="D872" s="59" t="s">
        <v>199</v>
      </c>
      <c r="E872" s="59" t="s">
        <v>265</v>
      </c>
      <c r="F872" s="60">
        <f>VLOOKUP(C872,Datos!$CC$3:$CG$1124,2,FALSE)</f>
        <v>2.4861310448448319E-5</v>
      </c>
      <c r="G872" s="60">
        <f>VLOOKUP(C872,Datos!$CC$3:$CG$1124,5,FALSE)</f>
        <v>2.2035310203356872E-5</v>
      </c>
      <c r="H872" s="60">
        <f t="shared" si="29"/>
        <v>7.0416583405808494E-4</v>
      </c>
      <c r="I872" s="53"/>
      <c r="J872" s="53"/>
      <c r="K872" s="53"/>
      <c r="L872" s="53"/>
      <c r="M872" s="54"/>
    </row>
    <row r="873" spans="2:13">
      <c r="B873" s="58">
        <f t="shared" si="28"/>
        <v>190</v>
      </c>
      <c r="C873" s="59">
        <v>68176</v>
      </c>
      <c r="D873" s="59" t="s">
        <v>199</v>
      </c>
      <c r="E873" s="59" t="s">
        <v>264</v>
      </c>
      <c r="F873" s="60">
        <f>VLOOKUP(C873,Datos!$CC$3:$CG$1124,2,FALSE)</f>
        <v>4.6505274838862148E-5</v>
      </c>
      <c r="G873" s="60">
        <f>VLOOKUP(C873,Datos!$CC$3:$CG$1124,5,FALSE)</f>
        <v>3.4602337520512195E-5</v>
      </c>
      <c r="H873" s="60">
        <f t="shared" si="29"/>
        <v>1.1057608735990901E-3</v>
      </c>
      <c r="I873" s="53"/>
      <c r="J873" s="53"/>
      <c r="K873" s="53"/>
      <c r="L873" s="53"/>
      <c r="M873" s="54"/>
    </row>
    <row r="874" spans="2:13">
      <c r="B874" s="58">
        <f t="shared" si="28"/>
        <v>224</v>
      </c>
      <c r="C874" s="59">
        <v>68179</v>
      </c>
      <c r="D874" s="59" t="s">
        <v>199</v>
      </c>
      <c r="E874" s="59" t="s">
        <v>263</v>
      </c>
      <c r="F874" s="60">
        <f>VLOOKUP(C874,Datos!$CC$3:$CG$1124,2,FALSE)</f>
        <v>8.4820941530000152E-6</v>
      </c>
      <c r="G874" s="60">
        <f>VLOOKUP(C874,Datos!$CC$3:$CG$1124,5,FALSE)</f>
        <v>6.7118310026660833E-6</v>
      </c>
      <c r="H874" s="60">
        <f t="shared" si="29"/>
        <v>2.1448493497174713E-4</v>
      </c>
      <c r="I874" s="53"/>
      <c r="J874" s="53"/>
      <c r="K874" s="53"/>
      <c r="L874" s="53"/>
      <c r="M874" s="54"/>
    </row>
    <row r="875" spans="2:13">
      <c r="B875" s="58">
        <f t="shared" si="28"/>
        <v>51</v>
      </c>
      <c r="C875" s="59">
        <v>68190</v>
      </c>
      <c r="D875" s="59" t="s">
        <v>199</v>
      </c>
      <c r="E875" s="59" t="s">
        <v>262</v>
      </c>
      <c r="F875" s="60">
        <f>VLOOKUP(C875,Datos!$CC$3:$CG$1124,2,FALSE)</f>
        <v>6.463940716596563E-4</v>
      </c>
      <c r="G875" s="60">
        <f>VLOOKUP(C875,Datos!$CC$3:$CG$1124,5,FALSE)</f>
        <v>6.8144290649598839E-4</v>
      </c>
      <c r="H875" s="60">
        <f t="shared" si="29"/>
        <v>2.1776358407816415E-2</v>
      </c>
      <c r="I875" s="53"/>
      <c r="J875" s="53"/>
      <c r="K875" s="53"/>
      <c r="L875" s="53"/>
      <c r="M875" s="54"/>
    </row>
    <row r="876" spans="2:13">
      <c r="B876" s="58">
        <f t="shared" si="28"/>
        <v>198</v>
      </c>
      <c r="C876" s="59">
        <v>68207</v>
      </c>
      <c r="D876" s="59" t="s">
        <v>199</v>
      </c>
      <c r="E876" s="59" t="s">
        <v>261</v>
      </c>
      <c r="F876" s="60">
        <f>VLOOKUP(C876,Datos!$CC$3:$CG$1124,2,FALSE)</f>
        <v>5.8204715049896647E-5</v>
      </c>
      <c r="G876" s="60">
        <f>VLOOKUP(C876,Datos!$CC$3:$CG$1124,5,FALSE)</f>
        <v>2.6154349279002772E-5</v>
      </c>
      <c r="H876" s="60">
        <f t="shared" si="29"/>
        <v>8.3579486761615009E-4</v>
      </c>
      <c r="I876" s="53"/>
      <c r="J876" s="53"/>
      <c r="K876" s="53"/>
      <c r="L876" s="53"/>
      <c r="M876" s="54"/>
    </row>
    <row r="877" spans="2:13">
      <c r="B877" s="58">
        <f t="shared" si="28"/>
        <v>225</v>
      </c>
      <c r="C877" s="59">
        <v>68209</v>
      </c>
      <c r="D877" s="59" t="s">
        <v>199</v>
      </c>
      <c r="E877" s="59" t="s">
        <v>260</v>
      </c>
      <c r="F877" s="60">
        <f>VLOOKUP(C877,Datos!$CC$3:$CG$1124,2,FALSE)</f>
        <v>8.1896081477241525E-6</v>
      </c>
      <c r="G877" s="60">
        <f>VLOOKUP(C877,Datos!$CC$3:$CG$1124,5,FALSE)</f>
        <v>5.3099078780023316E-6</v>
      </c>
      <c r="H877" s="60">
        <f t="shared" si="29"/>
        <v>1.6968473214937986E-4</v>
      </c>
      <c r="I877" s="53"/>
      <c r="J877" s="53"/>
      <c r="K877" s="53"/>
      <c r="L877" s="53"/>
      <c r="M877" s="54"/>
    </row>
    <row r="878" spans="2:13">
      <c r="B878" s="58">
        <f t="shared" si="28"/>
        <v>189</v>
      </c>
      <c r="C878" s="59">
        <v>68211</v>
      </c>
      <c r="D878" s="59" t="s">
        <v>199</v>
      </c>
      <c r="E878" s="59" t="s">
        <v>259</v>
      </c>
      <c r="F878" s="60">
        <f>VLOOKUP(C878,Datos!$CC$3:$CG$1124,2,FALSE)</f>
        <v>5.9959631081551823E-5</v>
      </c>
      <c r="G878" s="60">
        <f>VLOOKUP(C878,Datos!$CC$3:$CG$1124,5,FALSE)</f>
        <v>3.4203303050570903E-5</v>
      </c>
      <c r="H878" s="60">
        <f t="shared" si="29"/>
        <v>1.0930092291815165E-3</v>
      </c>
      <c r="I878" s="53"/>
      <c r="J878" s="53"/>
      <c r="K878" s="53"/>
      <c r="L878" s="53"/>
      <c r="M878" s="54"/>
    </row>
    <row r="879" spans="2:13">
      <c r="B879" s="58">
        <f t="shared" si="28"/>
        <v>182</v>
      </c>
      <c r="C879" s="59">
        <v>68217</v>
      </c>
      <c r="D879" s="59" t="s">
        <v>199</v>
      </c>
      <c r="E879" s="59" t="s">
        <v>258</v>
      </c>
      <c r="F879" s="60">
        <f>VLOOKUP(C879,Datos!$CC$3:$CG$1124,2,FALSE)</f>
        <v>3.685323666475868E-5</v>
      </c>
      <c r="G879" s="60">
        <f>VLOOKUP(C879,Datos!$CC$3:$CG$1124,5,FALSE)</f>
        <v>5.2324481370186546E-5</v>
      </c>
      <c r="H879" s="60">
        <f t="shared" si="29"/>
        <v>1.6720940946899458E-3</v>
      </c>
      <c r="I879" s="53"/>
      <c r="J879" s="53"/>
      <c r="K879" s="53"/>
      <c r="L879" s="53"/>
      <c r="M879" s="54"/>
    </row>
    <row r="880" spans="2:13">
      <c r="B880" s="58">
        <f t="shared" si="28"/>
        <v>215</v>
      </c>
      <c r="C880" s="59">
        <v>68229</v>
      </c>
      <c r="D880" s="59" t="s">
        <v>199</v>
      </c>
      <c r="E880" s="59" t="s">
        <v>257</v>
      </c>
      <c r="F880" s="60">
        <f>VLOOKUP(C880,Datos!$CC$3:$CG$1124,2,FALSE)</f>
        <v>1.6086730290172442E-5</v>
      </c>
      <c r="G880" s="60">
        <f>VLOOKUP(C880,Datos!$CC$3:$CG$1124,5,FALSE)</f>
        <v>9.5644295935012923E-6</v>
      </c>
      <c r="H880" s="60">
        <f t="shared" si="29"/>
        <v>3.056432825244122E-4</v>
      </c>
      <c r="I880" s="53"/>
      <c r="J880" s="53"/>
      <c r="K880" s="53"/>
      <c r="L880" s="53"/>
      <c r="M880" s="54"/>
    </row>
    <row r="881" spans="2:13">
      <c r="B881" s="58">
        <f t="shared" si="28"/>
        <v>64</v>
      </c>
      <c r="C881" s="59">
        <v>68235</v>
      </c>
      <c r="D881" s="59" t="s">
        <v>199</v>
      </c>
      <c r="E881" s="59" t="s">
        <v>256</v>
      </c>
      <c r="F881" s="60">
        <f>VLOOKUP(C881,Datos!$CC$3:$CG$1124,2,FALSE)</f>
        <v>2.9219351927058671E-4</v>
      </c>
      <c r="G881" s="60">
        <f>VLOOKUP(C881,Datos!$CC$3:$CG$1124,5,FALSE)</f>
        <v>4.9709995594187772E-4</v>
      </c>
      <c r="H881" s="60">
        <f t="shared" si="29"/>
        <v>1.5885449392617317E-2</v>
      </c>
      <c r="I881" s="53"/>
      <c r="J881" s="53"/>
      <c r="K881" s="53"/>
      <c r="L881" s="53"/>
      <c r="M881" s="54"/>
    </row>
    <row r="882" spans="2:13">
      <c r="B882" s="58">
        <f t="shared" si="28"/>
        <v>198</v>
      </c>
      <c r="C882" s="59">
        <v>68245</v>
      </c>
      <c r="D882" s="59" t="s">
        <v>199</v>
      </c>
      <c r="E882" s="59" t="s">
        <v>255</v>
      </c>
      <c r="F882" s="60">
        <f>VLOOKUP(C882,Datos!$CC$3:$CG$1124,2,FALSE)</f>
        <v>1.5355515276982786E-5</v>
      </c>
      <c r="G882" s="60">
        <f>VLOOKUP(C882,Datos!$CC$3:$CG$1124,5,FALSE)</f>
        <v>2.346507352635597E-5</v>
      </c>
      <c r="H882" s="60">
        <f t="shared" si="29"/>
        <v>7.4985570515833126E-4</v>
      </c>
      <c r="I882" s="53"/>
      <c r="J882" s="53"/>
      <c r="K882" s="53"/>
      <c r="L882" s="53"/>
      <c r="M882" s="54"/>
    </row>
    <row r="883" spans="2:13">
      <c r="B883" s="58">
        <f t="shared" si="28"/>
        <v>170</v>
      </c>
      <c r="C883" s="59">
        <v>68250</v>
      </c>
      <c r="D883" s="59" t="s">
        <v>199</v>
      </c>
      <c r="E883" s="59" t="s">
        <v>254</v>
      </c>
      <c r="F883" s="60">
        <f>VLOOKUP(C883,Datos!$CC$3:$CG$1124,2,FALSE)</f>
        <v>5.9228416068362166E-5</v>
      </c>
      <c r="G883" s="60">
        <f>VLOOKUP(C883,Datos!$CC$3:$CG$1124,5,FALSE)</f>
        <v>6.4865638619174764E-5</v>
      </c>
      <c r="H883" s="60">
        <f t="shared" si="29"/>
        <v>2.0728624239210024E-3</v>
      </c>
      <c r="I883" s="53"/>
      <c r="J883" s="53"/>
      <c r="K883" s="53"/>
      <c r="L883" s="53"/>
      <c r="M883" s="54"/>
    </row>
    <row r="884" spans="2:13">
      <c r="B884" s="58">
        <f t="shared" si="28"/>
        <v>51</v>
      </c>
      <c r="C884" s="59">
        <v>68255</v>
      </c>
      <c r="D884" s="59" t="s">
        <v>199</v>
      </c>
      <c r="E884" s="59" t="s">
        <v>253</v>
      </c>
      <c r="F884" s="60">
        <f>VLOOKUP(C884,Datos!$CC$3:$CG$1124,2,FALSE)</f>
        <v>5.2164879040950086E-4</v>
      </c>
      <c r="G884" s="60">
        <f>VLOOKUP(C884,Datos!$CC$3:$CG$1124,5,FALSE)</f>
        <v>6.7438197456194443E-4</v>
      </c>
      <c r="H884" s="60">
        <f t="shared" si="29"/>
        <v>2.1550717516960884E-2</v>
      </c>
      <c r="I884" s="53"/>
      <c r="J884" s="53"/>
      <c r="K884" s="53"/>
      <c r="L884" s="53"/>
      <c r="M884" s="54"/>
    </row>
    <row r="885" spans="2:13">
      <c r="B885" s="58">
        <f t="shared" si="28"/>
        <v>203</v>
      </c>
      <c r="C885" s="59">
        <v>68264</v>
      </c>
      <c r="D885" s="59" t="s">
        <v>199</v>
      </c>
      <c r="E885" s="59" t="s">
        <v>252</v>
      </c>
      <c r="F885" s="60">
        <f>VLOOKUP(C885,Datos!$CC$3:$CG$1124,2,FALSE)</f>
        <v>3.4659591625189711E-5</v>
      </c>
      <c r="G885" s="60">
        <f>VLOOKUP(C885,Datos!$CC$3:$CG$1124,5,FALSE)</f>
        <v>1.4643599592263437E-5</v>
      </c>
      <c r="H885" s="60">
        <f t="shared" si="29"/>
        <v>4.6795449781904827E-4</v>
      </c>
      <c r="I885" s="53"/>
      <c r="J885" s="53"/>
      <c r="K885" s="53"/>
      <c r="L885" s="53"/>
      <c r="M885" s="54"/>
    </row>
    <row r="886" spans="2:13">
      <c r="B886" s="58">
        <f t="shared" si="28"/>
        <v>215</v>
      </c>
      <c r="C886" s="59">
        <v>68266</v>
      </c>
      <c r="D886" s="59" t="s">
        <v>199</v>
      </c>
      <c r="E886" s="59" t="s">
        <v>251</v>
      </c>
      <c r="F886" s="60">
        <f>VLOOKUP(C886,Datos!$CC$3:$CG$1124,2,FALSE)</f>
        <v>1.0529496189931052E-5</v>
      </c>
      <c r="G886" s="60">
        <f>VLOOKUP(C886,Datos!$CC$3:$CG$1124,5,FALSE)</f>
        <v>6.254634094805821E-6</v>
      </c>
      <c r="H886" s="60">
        <f t="shared" si="29"/>
        <v>1.9987463727314002E-4</v>
      </c>
      <c r="I886" s="53"/>
      <c r="J886" s="53"/>
      <c r="K886" s="53"/>
      <c r="L886" s="53"/>
      <c r="M886" s="54"/>
    </row>
    <row r="887" spans="2:13">
      <c r="B887" s="58">
        <f t="shared" si="28"/>
        <v>186</v>
      </c>
      <c r="C887" s="59">
        <v>68271</v>
      </c>
      <c r="D887" s="59" t="s">
        <v>199</v>
      </c>
      <c r="E887" s="59" t="s">
        <v>250</v>
      </c>
      <c r="F887" s="60">
        <f>VLOOKUP(C887,Datos!$CC$3:$CG$1124,2,FALSE)</f>
        <v>4.782146186260353E-5</v>
      </c>
      <c r="G887" s="60">
        <f>VLOOKUP(C887,Datos!$CC$3:$CG$1124,5,FALSE)</f>
        <v>3.2550835426309117E-5</v>
      </c>
      <c r="H887" s="60">
        <f t="shared" si="29"/>
        <v>1.0402025642354056E-3</v>
      </c>
      <c r="I887" s="53"/>
      <c r="J887" s="53"/>
      <c r="K887" s="53"/>
      <c r="L887" s="53"/>
      <c r="M887" s="54"/>
    </row>
    <row r="888" spans="2:13">
      <c r="B888" s="58">
        <f t="shared" si="28"/>
        <v>50</v>
      </c>
      <c r="C888" s="59">
        <v>68276</v>
      </c>
      <c r="D888" s="59" t="s">
        <v>199</v>
      </c>
      <c r="E888" s="59" t="s">
        <v>249</v>
      </c>
      <c r="F888" s="60">
        <f>VLOOKUP(C888,Datos!$CC$3:$CG$1124,2,FALSE)</f>
        <v>2.8121066977247807E-3</v>
      </c>
      <c r="G888" s="60">
        <f>VLOOKUP(C888,Datos!$CC$3:$CG$1124,5,FALSE)</f>
        <v>6.8723013823389931E-4</v>
      </c>
      <c r="H888" s="60">
        <f t="shared" si="29"/>
        <v>2.1961296619532292E-2</v>
      </c>
      <c r="I888" s="53"/>
      <c r="J888" s="53"/>
      <c r="K888" s="53"/>
      <c r="L888" s="53"/>
      <c r="M888" s="54"/>
    </row>
    <row r="889" spans="2:13">
      <c r="B889" s="58">
        <f t="shared" si="28"/>
        <v>198</v>
      </c>
      <c r="C889" s="59">
        <v>68296</v>
      </c>
      <c r="D889" s="59" t="s">
        <v>199</v>
      </c>
      <c r="E889" s="59" t="s">
        <v>248</v>
      </c>
      <c r="F889" s="60">
        <f>VLOOKUP(C889,Datos!$CC$3:$CG$1124,2,FALSE)</f>
        <v>3.3782133609362129E-5</v>
      </c>
      <c r="G889" s="60">
        <f>VLOOKUP(C889,Datos!$CC$3:$CG$1124,5,FALSE)</f>
        <v>1.7962478375172186E-5</v>
      </c>
      <c r="H889" s="60">
        <f t="shared" si="29"/>
        <v>5.7401341075182812E-4</v>
      </c>
      <c r="I889" s="53"/>
      <c r="J889" s="53"/>
      <c r="K889" s="53"/>
      <c r="L889" s="53"/>
      <c r="M889" s="54"/>
    </row>
    <row r="890" spans="2:13">
      <c r="B890" s="58">
        <f t="shared" si="28"/>
        <v>212</v>
      </c>
      <c r="C890" s="59">
        <v>68298</v>
      </c>
      <c r="D890" s="59" t="s">
        <v>199</v>
      </c>
      <c r="E890" s="59" t="s">
        <v>247</v>
      </c>
      <c r="F890" s="60">
        <f>VLOOKUP(C890,Datos!$CC$3:$CG$1124,2,FALSE)</f>
        <v>8.1896081477241525E-6</v>
      </c>
      <c r="G890" s="60">
        <f>VLOOKUP(C890,Datos!$CC$3:$CG$1124,5,FALSE)</f>
        <v>5.9113070987496612E-6</v>
      </c>
      <c r="H890" s="60">
        <f t="shared" si="29"/>
        <v>1.889031946975001E-4</v>
      </c>
      <c r="I890" s="53"/>
      <c r="J890" s="53"/>
      <c r="K890" s="53"/>
      <c r="L890" s="53"/>
      <c r="M890" s="54"/>
    </row>
    <row r="891" spans="2:13">
      <c r="B891" s="58">
        <f t="shared" si="28"/>
        <v>52</v>
      </c>
      <c r="C891" s="59">
        <v>68307</v>
      </c>
      <c r="D891" s="59" t="s">
        <v>199</v>
      </c>
      <c r="E891" s="59" t="s">
        <v>246</v>
      </c>
      <c r="F891" s="60">
        <f>VLOOKUP(C891,Datos!$CC$3:$CG$1124,2,FALSE)</f>
        <v>2.3969228132356937E-3</v>
      </c>
      <c r="G891" s="60">
        <f>VLOOKUP(C891,Datos!$CC$3:$CG$1124,5,FALSE)</f>
        <v>6.5103210449386859E-4</v>
      </c>
      <c r="H891" s="60">
        <f t="shared" si="29"/>
        <v>2.0804543282067212E-2</v>
      </c>
      <c r="I891" s="53"/>
      <c r="J891" s="53"/>
      <c r="K891" s="53"/>
      <c r="L891" s="53"/>
      <c r="M891" s="54"/>
    </row>
    <row r="892" spans="2:13">
      <c r="B892" s="58">
        <f t="shared" si="28"/>
        <v>194</v>
      </c>
      <c r="C892" s="59">
        <v>68318</v>
      </c>
      <c r="D892" s="59" t="s">
        <v>199</v>
      </c>
      <c r="E892" s="59" t="s">
        <v>245</v>
      </c>
      <c r="F892" s="60">
        <f>VLOOKUP(C892,Datos!$CC$3:$CG$1124,2,FALSE)</f>
        <v>2.4861310448448319E-5</v>
      </c>
      <c r="G892" s="60">
        <f>VLOOKUP(C892,Datos!$CC$3:$CG$1124,5,FALSE)</f>
        <v>2.0341622861333962E-5</v>
      </c>
      <c r="H892" s="60">
        <f t="shared" si="29"/>
        <v>6.5004194159536404E-4</v>
      </c>
      <c r="I892" s="53"/>
      <c r="J892" s="53"/>
      <c r="K892" s="53"/>
      <c r="L892" s="53"/>
      <c r="M892" s="54"/>
    </row>
    <row r="893" spans="2:13">
      <c r="B893" s="58">
        <f t="shared" si="28"/>
        <v>197</v>
      </c>
      <c r="C893" s="59">
        <v>68320</v>
      </c>
      <c r="D893" s="59" t="s">
        <v>199</v>
      </c>
      <c r="E893" s="59" t="s">
        <v>244</v>
      </c>
      <c r="F893" s="60">
        <f>VLOOKUP(C893,Datos!$CC$3:$CG$1124,2,FALSE)</f>
        <v>2.3545123424706937E-5</v>
      </c>
      <c r="G893" s="60">
        <f>VLOOKUP(C893,Datos!$CC$3:$CG$1124,5,FALSE)</f>
        <v>1.6627634184703208E-5</v>
      </c>
      <c r="H893" s="60">
        <f t="shared" si="29"/>
        <v>5.3135679897533563E-4</v>
      </c>
      <c r="I893" s="53"/>
      <c r="J893" s="53"/>
      <c r="K893" s="53"/>
      <c r="L893" s="53"/>
      <c r="M893" s="54"/>
    </row>
    <row r="894" spans="2:13">
      <c r="B894" s="58">
        <f t="shared" si="28"/>
        <v>201</v>
      </c>
      <c r="C894" s="59">
        <v>68322</v>
      </c>
      <c r="D894" s="59" t="s">
        <v>199</v>
      </c>
      <c r="E894" s="59" t="s">
        <v>243</v>
      </c>
      <c r="F894" s="60">
        <f>VLOOKUP(C894,Datos!$CC$3:$CG$1124,2,FALSE)</f>
        <v>6.4346921160689766E-6</v>
      </c>
      <c r="G894" s="60">
        <f>VLOOKUP(C894,Datos!$CC$3:$CG$1124,5,FALSE)</f>
        <v>1.0476960177855686E-5</v>
      </c>
      <c r="H894" s="60">
        <f t="shared" si="29"/>
        <v>3.3480433603830982E-4</v>
      </c>
      <c r="I894" s="53"/>
      <c r="J894" s="53"/>
      <c r="K894" s="53"/>
      <c r="L894" s="53"/>
      <c r="M894" s="54"/>
    </row>
    <row r="895" spans="2:13">
      <c r="B895" s="58">
        <f t="shared" si="28"/>
        <v>214</v>
      </c>
      <c r="C895" s="59">
        <v>68324</v>
      </c>
      <c r="D895" s="59" t="s">
        <v>199</v>
      </c>
      <c r="E895" s="59" t="s">
        <v>242</v>
      </c>
      <c r="F895" s="60">
        <f>VLOOKUP(C895,Datos!$CC$3:$CG$1124,2,FALSE)</f>
        <v>1.1114468200482777E-5</v>
      </c>
      <c r="G895" s="60">
        <f>VLOOKUP(C895,Datos!$CC$3:$CG$1124,5,FALSE)</f>
        <v>3.6857734085576535E-6</v>
      </c>
      <c r="H895" s="60">
        <f t="shared" si="29"/>
        <v>1.1778348852065293E-4</v>
      </c>
      <c r="I895" s="53"/>
      <c r="J895" s="53"/>
      <c r="K895" s="53"/>
      <c r="L895" s="53"/>
      <c r="M895" s="54"/>
    </row>
    <row r="896" spans="2:13">
      <c r="B896" s="58">
        <f t="shared" si="28"/>
        <v>206</v>
      </c>
      <c r="C896" s="59">
        <v>68327</v>
      </c>
      <c r="D896" s="59" t="s">
        <v>199</v>
      </c>
      <c r="E896" s="59" t="s">
        <v>241</v>
      </c>
      <c r="F896" s="60">
        <f>VLOOKUP(C896,Datos!$CC$3:$CG$1124,2,FALSE)</f>
        <v>2.5446282459000044E-5</v>
      </c>
      <c r="G896" s="60">
        <f>VLOOKUP(C896,Datos!$CC$3:$CG$1124,5,FALSE)</f>
        <v>6.6265111139967147E-6</v>
      </c>
      <c r="H896" s="60">
        <f t="shared" si="29"/>
        <v>2.1175843146387021E-4</v>
      </c>
      <c r="I896" s="53"/>
      <c r="J896" s="53"/>
      <c r="K896" s="53"/>
      <c r="L896" s="53"/>
      <c r="M896" s="54"/>
    </row>
    <row r="897" spans="2:13">
      <c r="B897" s="58">
        <f t="shared" si="28"/>
        <v>183</v>
      </c>
      <c r="C897" s="59">
        <v>68344</v>
      </c>
      <c r="D897" s="59" t="s">
        <v>199</v>
      </c>
      <c r="E897" s="59" t="s">
        <v>240</v>
      </c>
      <c r="F897" s="60">
        <f>VLOOKUP(C897,Datos!$CC$3:$CG$1124,2,FALSE)</f>
        <v>6.1568304110569074E-5</v>
      </c>
      <c r="G897" s="60">
        <f>VLOOKUP(C897,Datos!$CC$3:$CG$1124,5,FALSE)</f>
        <v>3.3226132035574141E-5</v>
      </c>
      <c r="H897" s="60">
        <f t="shared" si="29"/>
        <v>1.0617825100456199E-3</v>
      </c>
      <c r="I897" s="53"/>
      <c r="J897" s="53"/>
      <c r="K897" s="53"/>
      <c r="L897" s="53"/>
      <c r="M897" s="54"/>
    </row>
    <row r="898" spans="2:13">
      <c r="B898" s="58">
        <f t="shared" si="28"/>
        <v>214</v>
      </c>
      <c r="C898" s="59">
        <v>68368</v>
      </c>
      <c r="D898" s="59" t="s">
        <v>199</v>
      </c>
      <c r="E898" s="59" t="s">
        <v>239</v>
      </c>
      <c r="F898" s="60">
        <f>VLOOKUP(C898,Datos!$CC$3:$CG$1124,2,FALSE)</f>
        <v>8.9208231609138075E-6</v>
      </c>
      <c r="G898" s="60">
        <f>VLOOKUP(C898,Datos!$CC$3:$CG$1124,5,FALSE)</f>
        <v>2.9036073766697724E-6</v>
      </c>
      <c r="H898" s="60">
        <f t="shared" si="29"/>
        <v>9.278839695473855E-5</v>
      </c>
      <c r="I898" s="53"/>
      <c r="J898" s="53"/>
      <c r="K898" s="53"/>
      <c r="L898" s="53"/>
      <c r="M898" s="54"/>
    </row>
    <row r="899" spans="2:13">
      <c r="B899" s="58">
        <f t="shared" si="28"/>
        <v>219</v>
      </c>
      <c r="C899" s="59">
        <v>68370</v>
      </c>
      <c r="D899" s="59" t="s">
        <v>199</v>
      </c>
      <c r="E899" s="59" t="s">
        <v>238</v>
      </c>
      <c r="F899" s="60">
        <f>VLOOKUP(C899,Datos!$CC$3:$CG$1124,2,FALSE)</f>
        <v>1.1699440211034502E-6</v>
      </c>
      <c r="G899" s="60">
        <f>VLOOKUP(C899,Datos!$CC$3:$CG$1124,5,FALSE)</f>
        <v>7.5335390811071678E-7</v>
      </c>
      <c r="H899" s="60">
        <f t="shared" si="29"/>
        <v>2.4074364197735968E-5</v>
      </c>
      <c r="I899" s="53"/>
      <c r="J899" s="53"/>
      <c r="K899" s="53"/>
      <c r="L899" s="53"/>
      <c r="M899" s="54"/>
    </row>
    <row r="900" spans="2:13">
      <c r="B900" s="58">
        <f t="shared" si="28"/>
        <v>177</v>
      </c>
      <c r="C900" s="59">
        <v>68377</v>
      </c>
      <c r="D900" s="59" t="s">
        <v>199</v>
      </c>
      <c r="E900" s="59" t="s">
        <v>237</v>
      </c>
      <c r="F900" s="60">
        <f>VLOOKUP(C900,Datos!$CC$3:$CG$1124,2,FALSE)</f>
        <v>6.112957510265528E-5</v>
      </c>
      <c r="G900" s="60">
        <f>VLOOKUP(C900,Datos!$CC$3:$CG$1124,5,FALSE)</f>
        <v>5.1775492273979506E-5</v>
      </c>
      <c r="H900" s="60">
        <f t="shared" si="29"/>
        <v>1.6545504630708851E-3</v>
      </c>
      <c r="I900" s="53"/>
      <c r="J900" s="53"/>
      <c r="K900" s="53"/>
      <c r="L900" s="53"/>
      <c r="M900" s="54"/>
    </row>
    <row r="901" spans="2:13">
      <c r="B901" s="58">
        <f t="shared" si="28"/>
        <v>111</v>
      </c>
      <c r="C901" s="59">
        <v>68385</v>
      </c>
      <c r="D901" s="59" t="s">
        <v>199</v>
      </c>
      <c r="E901" s="59" t="s">
        <v>236</v>
      </c>
      <c r="F901" s="60">
        <f>VLOOKUP(C901,Datos!$CC$3:$CG$1124,2,FALSE)</f>
        <v>2.8020159305427631E-4</v>
      </c>
      <c r="G901" s="60">
        <f>VLOOKUP(C901,Datos!$CC$3:$CG$1124,5,FALSE)</f>
        <v>2.2828590799049161E-4</v>
      </c>
      <c r="H901" s="60">
        <f t="shared" si="29"/>
        <v>7.295161053795505E-3</v>
      </c>
      <c r="I901" s="53"/>
      <c r="J901" s="53"/>
      <c r="K901" s="53"/>
      <c r="L901" s="53"/>
      <c r="M901" s="54"/>
    </row>
    <row r="902" spans="2:13">
      <c r="B902" s="58">
        <f t="shared" si="28"/>
        <v>191</v>
      </c>
      <c r="C902" s="59">
        <v>68397</v>
      </c>
      <c r="D902" s="59" t="s">
        <v>199</v>
      </c>
      <c r="E902" s="59" t="s">
        <v>235</v>
      </c>
      <c r="F902" s="60">
        <f>VLOOKUP(C902,Datos!$CC$3:$CG$1124,2,FALSE)</f>
        <v>2.2667665408879349E-5</v>
      </c>
      <c r="G902" s="60">
        <f>VLOOKUP(C902,Datos!$CC$3:$CG$1124,5,FALSE)</f>
        <v>2.0107641096154559E-5</v>
      </c>
      <c r="H902" s="60">
        <f t="shared" si="29"/>
        <v>6.4256476231758664E-4</v>
      </c>
      <c r="I902" s="53"/>
      <c r="J902" s="53"/>
      <c r="K902" s="53"/>
      <c r="L902" s="53"/>
      <c r="M902" s="54"/>
    </row>
    <row r="903" spans="2:13">
      <c r="B903" s="58">
        <f t="shared" si="28"/>
        <v>69</v>
      </c>
      <c r="C903" s="59">
        <v>68406</v>
      </c>
      <c r="D903" s="59" t="s">
        <v>199</v>
      </c>
      <c r="E903" s="59" t="s">
        <v>234</v>
      </c>
      <c r="F903" s="60">
        <f>VLOOKUP(C903,Datos!$CC$3:$CG$1124,2,FALSE)</f>
        <v>7.717243249203634E-4</v>
      </c>
      <c r="G903" s="60">
        <f>VLOOKUP(C903,Datos!$CC$3:$CG$1124,5,FALSE)</f>
        <v>4.3445502462885743E-4</v>
      </c>
      <c r="H903" s="60">
        <f t="shared" si="29"/>
        <v>1.3883552441748694E-2</v>
      </c>
      <c r="I903" s="53"/>
      <c r="J903" s="53"/>
      <c r="K903" s="53"/>
      <c r="L903" s="53"/>
      <c r="M903" s="54"/>
    </row>
    <row r="904" spans="2:13">
      <c r="B904" s="58">
        <f t="shared" si="28"/>
        <v>194</v>
      </c>
      <c r="C904" s="59">
        <v>68418</v>
      </c>
      <c r="D904" s="59" t="s">
        <v>199</v>
      </c>
      <c r="E904" s="59" t="s">
        <v>233</v>
      </c>
      <c r="F904" s="60">
        <f>VLOOKUP(C904,Datos!$CC$3:$CG$1124,2,FALSE)</f>
        <v>1.5501758279620717E-5</v>
      </c>
      <c r="G904" s="60">
        <f>VLOOKUP(C904,Datos!$CC$3:$CG$1124,5,FALSE)</f>
        <v>1.2606464553668048E-5</v>
      </c>
      <c r="H904" s="60">
        <f t="shared" si="29"/>
        <v>4.0285530564507374E-4</v>
      </c>
      <c r="I904" s="53"/>
      <c r="J904" s="53"/>
      <c r="K904" s="53"/>
      <c r="L904" s="53"/>
      <c r="M904" s="54"/>
    </row>
    <row r="905" spans="2:13">
      <c r="B905" s="58">
        <f t="shared" si="28"/>
        <v>196</v>
      </c>
      <c r="C905" s="59">
        <v>68425</v>
      </c>
      <c r="D905" s="59" t="s">
        <v>199</v>
      </c>
      <c r="E905" s="59" t="s">
        <v>232</v>
      </c>
      <c r="F905" s="60">
        <f>VLOOKUP(C905,Datos!$CC$3:$CG$1124,2,FALSE)</f>
        <v>1.4624300263793127E-5</v>
      </c>
      <c r="G905" s="60">
        <f>VLOOKUP(C905,Datos!$CC$3:$CG$1124,5,FALSE)</f>
        <v>9.6986094195573063E-6</v>
      </c>
      <c r="H905" s="60">
        <f t="shared" si="29"/>
        <v>3.0993116630079345E-4</v>
      </c>
      <c r="I905" s="53"/>
      <c r="J905" s="53"/>
      <c r="K905" s="53"/>
      <c r="L905" s="53"/>
      <c r="M905" s="54"/>
    </row>
    <row r="906" spans="2:13">
      <c r="B906" s="58">
        <f t="shared" si="28"/>
        <v>143</v>
      </c>
      <c r="C906" s="59">
        <v>68432</v>
      </c>
      <c r="D906" s="59" t="s">
        <v>199</v>
      </c>
      <c r="E906" s="59" t="s">
        <v>231</v>
      </c>
      <c r="F906" s="60">
        <f>VLOOKUP(C906,Datos!$CC$3:$CG$1124,2,FALSE)</f>
        <v>1.9976794160341414E-4</v>
      </c>
      <c r="G906" s="60">
        <f>VLOOKUP(C906,Datos!$CC$3:$CG$1124,5,FALSE)</f>
        <v>1.098141613993866E-4</v>
      </c>
      <c r="H906" s="60">
        <f t="shared" si="29"/>
        <v>3.5092485578627399E-3</v>
      </c>
      <c r="I906" s="53"/>
      <c r="J906" s="53"/>
      <c r="K906" s="53"/>
      <c r="L906" s="53"/>
      <c r="M906" s="54"/>
    </row>
    <row r="907" spans="2:13">
      <c r="B907" s="58">
        <f t="shared" ref="B907:B970" si="30">_xlfn.RANK.EQ(G907,$G906:$G2027)</f>
        <v>155</v>
      </c>
      <c r="C907" s="59">
        <v>68444</v>
      </c>
      <c r="D907" s="59" t="s">
        <v>199</v>
      </c>
      <c r="E907" s="59" t="s">
        <v>230</v>
      </c>
      <c r="F907" s="60">
        <f>VLOOKUP(C907,Datos!$CC$3:$CG$1124,2,FALSE)</f>
        <v>1.0792733594679329E-4</v>
      </c>
      <c r="G907" s="60">
        <f>VLOOKUP(C907,Datos!$CC$3:$CG$1124,5,FALSE)</f>
        <v>8.7605973201144183E-5</v>
      </c>
      <c r="H907" s="60">
        <f t="shared" si="29"/>
        <v>2.7995581917542585E-3</v>
      </c>
      <c r="I907" s="53"/>
      <c r="J907" s="53"/>
      <c r="K907" s="53"/>
      <c r="L907" s="53"/>
      <c r="M907" s="54"/>
    </row>
    <row r="908" spans="2:13">
      <c r="B908" s="58">
        <f t="shared" si="30"/>
        <v>175</v>
      </c>
      <c r="C908" s="59">
        <v>68464</v>
      </c>
      <c r="D908" s="59" t="s">
        <v>199</v>
      </c>
      <c r="E908" s="59" t="s">
        <v>229</v>
      </c>
      <c r="F908" s="60">
        <f>VLOOKUP(C908,Datos!$CC$3:$CG$1124,2,FALSE)</f>
        <v>5.8350958052534578E-5</v>
      </c>
      <c r="G908" s="60">
        <f>VLOOKUP(C908,Datos!$CC$3:$CG$1124,5,FALSE)</f>
        <v>4.2086414482603373E-5</v>
      </c>
      <c r="H908" s="60">
        <f t="shared" ref="H908:H971" si="31">G908/VLOOKUP(D908,$J$11:$L$43,2,FALSE)</f>
        <v>1.3449238918425543E-3</v>
      </c>
      <c r="I908" s="53"/>
      <c r="J908" s="53"/>
      <c r="K908" s="53"/>
      <c r="L908" s="53"/>
      <c r="M908" s="54"/>
    </row>
    <row r="909" spans="2:13">
      <c r="B909" s="58">
        <f t="shared" si="30"/>
        <v>195</v>
      </c>
      <c r="C909" s="59">
        <v>68468</v>
      </c>
      <c r="D909" s="59" t="s">
        <v>199</v>
      </c>
      <c r="E909" s="59" t="s">
        <v>228</v>
      </c>
      <c r="F909" s="60">
        <f>VLOOKUP(C909,Datos!$CC$3:$CG$1124,2,FALSE)</f>
        <v>1.1114468200482777E-5</v>
      </c>
      <c r="G909" s="60">
        <f>VLOOKUP(C909,Datos!$CC$3:$CG$1124,5,FALSE)</f>
        <v>7.2705361889297276E-6</v>
      </c>
      <c r="H909" s="60">
        <f t="shared" si="31"/>
        <v>2.3233905637267858E-4</v>
      </c>
      <c r="I909" s="53"/>
      <c r="J909" s="53"/>
      <c r="K909" s="53"/>
      <c r="L909" s="53"/>
      <c r="M909" s="54"/>
    </row>
    <row r="910" spans="2:13">
      <c r="B910" s="58">
        <f t="shared" si="30"/>
        <v>199</v>
      </c>
      <c r="C910" s="59">
        <v>68498</v>
      </c>
      <c r="D910" s="59" t="s">
        <v>199</v>
      </c>
      <c r="E910" s="59" t="s">
        <v>227</v>
      </c>
      <c r="F910" s="60">
        <f>VLOOKUP(C910,Datos!$CC$3:$CG$1124,2,FALSE)</f>
        <v>7.0196641266207019E-6</v>
      </c>
      <c r="G910" s="60">
        <f>VLOOKUP(C910,Datos!$CC$3:$CG$1124,5,FALSE)</f>
        <v>3.9124068884842661E-6</v>
      </c>
      <c r="H910" s="60">
        <f t="shared" si="31"/>
        <v>1.2502584417370372E-4</v>
      </c>
      <c r="I910" s="53"/>
      <c r="J910" s="53"/>
      <c r="K910" s="53"/>
      <c r="L910" s="53"/>
      <c r="M910" s="54"/>
    </row>
    <row r="911" spans="2:13">
      <c r="B911" s="58">
        <f t="shared" si="30"/>
        <v>177</v>
      </c>
      <c r="C911" s="59">
        <v>68500</v>
      </c>
      <c r="D911" s="59" t="s">
        <v>199</v>
      </c>
      <c r="E911" s="59" t="s">
        <v>226</v>
      </c>
      <c r="F911" s="60">
        <f>VLOOKUP(C911,Datos!$CC$3:$CG$1124,2,FALSE)</f>
        <v>4.5335330817758697E-5</v>
      </c>
      <c r="G911" s="60">
        <f>VLOOKUP(C911,Datos!$CC$3:$CG$1124,5,FALSE)</f>
        <v>3.1088717298015863E-5</v>
      </c>
      <c r="H911" s="60">
        <f t="shared" si="31"/>
        <v>9.9347875495841079E-4</v>
      </c>
      <c r="I911" s="53"/>
      <c r="J911" s="53"/>
      <c r="K911" s="53"/>
      <c r="L911" s="53"/>
      <c r="M911" s="54"/>
    </row>
    <row r="912" spans="2:13">
      <c r="B912" s="58">
        <f t="shared" si="30"/>
        <v>188</v>
      </c>
      <c r="C912" s="59">
        <v>68502</v>
      </c>
      <c r="D912" s="59" t="s">
        <v>199</v>
      </c>
      <c r="E912" s="59" t="s">
        <v>225</v>
      </c>
      <c r="F912" s="60">
        <f>VLOOKUP(C912,Datos!$CC$3:$CG$1124,2,FALSE)</f>
        <v>1.7841646321827615E-5</v>
      </c>
      <c r="G912" s="60">
        <f>VLOOKUP(C912,Datos!$CC$3:$CG$1124,5,FALSE)</f>
        <v>1.4258368133701862E-5</v>
      </c>
      <c r="H912" s="60">
        <f t="shared" si="31"/>
        <v>4.5564394585404351E-4</v>
      </c>
      <c r="I912" s="53"/>
      <c r="J912" s="53"/>
      <c r="K912" s="53"/>
      <c r="L912" s="53"/>
      <c r="M912" s="54"/>
    </row>
    <row r="913" spans="2:13">
      <c r="B913" s="58">
        <f t="shared" si="30"/>
        <v>200</v>
      </c>
      <c r="C913" s="59">
        <v>68522</v>
      </c>
      <c r="D913" s="59" t="s">
        <v>199</v>
      </c>
      <c r="E913" s="59" t="s">
        <v>224</v>
      </c>
      <c r="F913" s="60">
        <f>VLOOKUP(C913,Datos!$CC$3:$CG$1124,2,FALSE)</f>
        <v>7.7508791398103586E-6</v>
      </c>
      <c r="G913" s="60">
        <f>VLOOKUP(C913,Datos!$CC$3:$CG$1124,5,FALSE)</f>
        <v>3.179453537395778E-6</v>
      </c>
      <c r="H913" s="60">
        <f t="shared" si="31"/>
        <v>1.0160340523221483E-4</v>
      </c>
      <c r="I913" s="53"/>
      <c r="J913" s="53"/>
      <c r="K913" s="53"/>
      <c r="L913" s="53"/>
      <c r="M913" s="54"/>
    </row>
    <row r="914" spans="2:13">
      <c r="B914" s="58">
        <f t="shared" si="30"/>
        <v>180</v>
      </c>
      <c r="C914" s="59">
        <v>68524</v>
      </c>
      <c r="D914" s="59" t="s">
        <v>199</v>
      </c>
      <c r="E914" s="59" t="s">
        <v>223</v>
      </c>
      <c r="F914" s="60">
        <f>VLOOKUP(C914,Datos!$CC$3:$CG$1124,2,FALSE)</f>
        <v>2.7347441493293151E-5</v>
      </c>
      <c r="G914" s="60">
        <f>VLOOKUP(C914,Datos!$CC$3:$CG$1124,5,FALSE)</f>
        <v>2.6511301440970591E-5</v>
      </c>
      <c r="H914" s="60">
        <f t="shared" si="31"/>
        <v>8.4720171937050458E-4</v>
      </c>
      <c r="I914" s="53"/>
      <c r="J914" s="53"/>
      <c r="K914" s="53"/>
      <c r="L914" s="53"/>
      <c r="M914" s="54"/>
    </row>
    <row r="915" spans="2:13">
      <c r="B915" s="58">
        <f t="shared" si="30"/>
        <v>200</v>
      </c>
      <c r="C915" s="59">
        <v>68533</v>
      </c>
      <c r="D915" s="59" t="s">
        <v>199</v>
      </c>
      <c r="E915" s="59" t="s">
        <v>222</v>
      </c>
      <c r="F915" s="60">
        <f>VLOOKUP(C915,Datos!$CC$3:$CG$1124,2,FALSE)</f>
        <v>7.1659071292586324E-6</v>
      </c>
      <c r="G915" s="60">
        <f>VLOOKUP(C915,Datos!$CC$3:$CG$1124,5,FALSE)</f>
        <v>2.1861448272594163E-6</v>
      </c>
      <c r="H915" s="60">
        <f t="shared" si="31"/>
        <v>6.9860985910894074E-5</v>
      </c>
      <c r="I915" s="53"/>
      <c r="J915" s="53"/>
      <c r="K915" s="53"/>
      <c r="L915" s="53"/>
      <c r="M915" s="54"/>
    </row>
    <row r="916" spans="2:13">
      <c r="B916" s="58">
        <f t="shared" si="30"/>
        <v>60</v>
      </c>
      <c r="C916" s="59">
        <v>68547</v>
      </c>
      <c r="D916" s="59" t="s">
        <v>199</v>
      </c>
      <c r="E916" s="59" t="s">
        <v>221</v>
      </c>
      <c r="F916" s="60">
        <f>VLOOKUP(C916,Datos!$CC$3:$CG$1124,2,FALSE)</f>
        <v>1.4805641587064163E-3</v>
      </c>
      <c r="G916" s="60">
        <f>VLOOKUP(C916,Datos!$CC$3:$CG$1124,5,FALSE)</f>
        <v>5.0031133444795287E-4</v>
      </c>
      <c r="H916" s="60">
        <f t="shared" si="31"/>
        <v>1.5988073000060887E-2</v>
      </c>
      <c r="I916" s="53"/>
      <c r="J916" s="53"/>
      <c r="K916" s="53"/>
      <c r="L916" s="53"/>
      <c r="M916" s="54"/>
    </row>
    <row r="917" spans="2:13">
      <c r="B917" s="58">
        <f t="shared" si="30"/>
        <v>198</v>
      </c>
      <c r="C917" s="59">
        <v>68549</v>
      </c>
      <c r="D917" s="59" t="s">
        <v>199</v>
      </c>
      <c r="E917" s="59" t="s">
        <v>220</v>
      </c>
      <c r="F917" s="60">
        <f>VLOOKUP(C917,Datos!$CC$3:$CG$1124,2,FALSE)</f>
        <v>7.0196641266207019E-6</v>
      </c>
      <c r="G917" s="60">
        <f>VLOOKUP(C917,Datos!$CC$3:$CG$1124,5,FALSE)</f>
        <v>2.6350728058339763E-6</v>
      </c>
      <c r="H917" s="60">
        <f t="shared" si="31"/>
        <v>8.4207039655887747E-5</v>
      </c>
      <c r="I917" s="53"/>
      <c r="J917" s="53"/>
      <c r="K917" s="53"/>
      <c r="L917" s="53"/>
      <c r="M917" s="54"/>
    </row>
    <row r="918" spans="2:13">
      <c r="B918" s="58">
        <f t="shared" si="30"/>
        <v>175</v>
      </c>
      <c r="C918" s="59">
        <v>68572</v>
      </c>
      <c r="D918" s="59" t="s">
        <v>199</v>
      </c>
      <c r="E918" s="59" t="s">
        <v>219</v>
      </c>
      <c r="F918" s="60">
        <f>VLOOKUP(C918,Datos!$CC$3:$CG$1124,2,FALSE)</f>
        <v>5.2647480949655264E-5</v>
      </c>
      <c r="G918" s="60">
        <f>VLOOKUP(C918,Datos!$CC$3:$CG$1124,5,FALSE)</f>
        <v>3.8137035235881152E-5</v>
      </c>
      <c r="H918" s="60">
        <f t="shared" si="31"/>
        <v>1.2187165498258224E-3</v>
      </c>
      <c r="I918" s="53"/>
      <c r="J918" s="53"/>
      <c r="K918" s="53"/>
      <c r="L918" s="53"/>
      <c r="M918" s="54"/>
    </row>
    <row r="919" spans="2:13">
      <c r="B919" s="58">
        <f t="shared" si="30"/>
        <v>91</v>
      </c>
      <c r="C919" s="59">
        <v>68573</v>
      </c>
      <c r="D919" s="59" t="s">
        <v>199</v>
      </c>
      <c r="E919" s="59" t="s">
        <v>218</v>
      </c>
      <c r="F919" s="60">
        <f>VLOOKUP(C919,Datos!$CC$3:$CG$1124,2,FALSE)</f>
        <v>3.1895598875332813E-4</v>
      </c>
      <c r="G919" s="60">
        <f>VLOOKUP(C919,Datos!$CC$3:$CG$1124,5,FALSE)</f>
        <v>2.8683773284678675E-4</v>
      </c>
      <c r="H919" s="60">
        <f t="shared" si="31"/>
        <v>9.1662576803033975E-3</v>
      </c>
      <c r="I919" s="53"/>
      <c r="J919" s="53"/>
      <c r="K919" s="53"/>
      <c r="L919" s="53"/>
      <c r="M919" s="54"/>
    </row>
    <row r="920" spans="2:13">
      <c r="B920" s="58">
        <f t="shared" si="30"/>
        <v>48</v>
      </c>
      <c r="C920" s="59">
        <v>68575</v>
      </c>
      <c r="D920" s="59" t="s">
        <v>199</v>
      </c>
      <c r="E920" s="59" t="s">
        <v>217</v>
      </c>
      <c r="F920" s="60">
        <f>VLOOKUP(C920,Datos!$CC$3:$CG$1124,2,FALSE)</f>
        <v>8.094550196009496E-4</v>
      </c>
      <c r="G920" s="60">
        <f>VLOOKUP(C920,Datos!$CC$3:$CG$1124,5,FALSE)</f>
        <v>7.1255263621985911E-4</v>
      </c>
      <c r="H920" s="60">
        <f t="shared" si="31"/>
        <v>2.2770508641063131E-2</v>
      </c>
      <c r="I920" s="53"/>
      <c r="J920" s="53"/>
      <c r="K920" s="53"/>
      <c r="L920" s="53"/>
      <c r="M920" s="54"/>
    </row>
    <row r="921" spans="2:13">
      <c r="B921" s="58">
        <f t="shared" si="30"/>
        <v>66</v>
      </c>
      <c r="C921" s="59">
        <v>68615</v>
      </c>
      <c r="D921" s="59" t="s">
        <v>199</v>
      </c>
      <c r="E921" s="59" t="s">
        <v>216</v>
      </c>
      <c r="F921" s="60">
        <f>VLOOKUP(C921,Datos!$CC$3:$CG$1124,2,FALSE)</f>
        <v>4.1211278143369034E-4</v>
      </c>
      <c r="G921" s="60">
        <f>VLOOKUP(C921,Datos!$CC$3:$CG$1124,5,FALSE)</f>
        <v>4.4540644764214988E-4</v>
      </c>
      <c r="H921" s="60">
        <f t="shared" si="31"/>
        <v>1.4233518829746409E-2</v>
      </c>
      <c r="I921" s="53"/>
      <c r="J921" s="53"/>
      <c r="K921" s="53"/>
      <c r="L921" s="53"/>
      <c r="M921" s="54"/>
    </row>
    <row r="922" spans="2:13">
      <c r="B922" s="58">
        <f t="shared" si="30"/>
        <v>40</v>
      </c>
      <c r="C922" s="59">
        <v>68655</v>
      </c>
      <c r="D922" s="59" t="s">
        <v>199</v>
      </c>
      <c r="E922" s="59" t="s">
        <v>215</v>
      </c>
      <c r="F922" s="60">
        <f>VLOOKUP(C922,Datos!$CC$3:$CG$1124,2,FALSE)</f>
        <v>7.859098961762427E-4</v>
      </c>
      <c r="G922" s="60">
        <f>VLOOKUP(C922,Datos!$CC$3:$CG$1124,5,FALSE)</f>
        <v>8.623934346950892E-4</v>
      </c>
      <c r="H922" s="60">
        <f t="shared" si="31"/>
        <v>2.7558858333465736E-2</v>
      </c>
      <c r="I922" s="53"/>
      <c r="J922" s="53"/>
      <c r="K922" s="53"/>
      <c r="L922" s="53"/>
      <c r="M922" s="54"/>
    </row>
    <row r="923" spans="2:13">
      <c r="B923" s="58">
        <f t="shared" si="30"/>
        <v>179</v>
      </c>
      <c r="C923" s="59">
        <v>68669</v>
      </c>
      <c r="D923" s="59" t="s">
        <v>199</v>
      </c>
      <c r="E923" s="59" t="s">
        <v>41</v>
      </c>
      <c r="F923" s="60">
        <f>VLOOKUP(C923,Datos!$CC$3:$CG$1124,2,FALSE)</f>
        <v>2.8224899509120739E-5</v>
      </c>
      <c r="G923" s="60">
        <f>VLOOKUP(C923,Datos!$CC$3:$CG$1124,5,FALSE)</f>
        <v>1.9002553546299376E-5</v>
      </c>
      <c r="H923" s="60">
        <f t="shared" si="31"/>
        <v>6.0725031069110418E-4</v>
      </c>
      <c r="I923" s="53"/>
      <c r="J923" s="53"/>
      <c r="K923" s="53"/>
      <c r="L923" s="53"/>
      <c r="M923" s="54"/>
    </row>
    <row r="924" spans="2:13">
      <c r="B924" s="58">
        <f t="shared" si="30"/>
        <v>179</v>
      </c>
      <c r="C924" s="59">
        <v>68673</v>
      </c>
      <c r="D924" s="59" t="s">
        <v>199</v>
      </c>
      <c r="E924" s="59" t="s">
        <v>214</v>
      </c>
      <c r="F924" s="60">
        <f>VLOOKUP(C924,Datos!$CC$3:$CG$1124,2,FALSE)</f>
        <v>1.6232973292810374E-5</v>
      </c>
      <c r="G924" s="60">
        <f>VLOOKUP(C924,Datos!$CC$3:$CG$1124,5,FALSE)</f>
        <v>1.7189736247371382E-5</v>
      </c>
      <c r="H924" s="60">
        <f t="shared" si="31"/>
        <v>5.4931947180052718E-4</v>
      </c>
      <c r="I924" s="53"/>
      <c r="J924" s="53"/>
      <c r="K924" s="53"/>
      <c r="L924" s="53"/>
      <c r="M924" s="54"/>
    </row>
    <row r="925" spans="2:13">
      <c r="B925" s="58">
        <f t="shared" si="30"/>
        <v>148</v>
      </c>
      <c r="C925" s="59">
        <v>68679</v>
      </c>
      <c r="D925" s="59" t="s">
        <v>199</v>
      </c>
      <c r="E925" s="59" t="s">
        <v>213</v>
      </c>
      <c r="F925" s="60">
        <f>VLOOKUP(C925,Datos!$CC$3:$CG$1124,2,FALSE)</f>
        <v>1.7037309807318995E-4</v>
      </c>
      <c r="G925" s="60">
        <f>VLOOKUP(C925,Datos!$CC$3:$CG$1124,5,FALSE)</f>
        <v>8.9218995875371872E-5</v>
      </c>
      <c r="H925" s="60">
        <f t="shared" si="31"/>
        <v>2.8511043441011002E-3</v>
      </c>
      <c r="I925" s="53"/>
      <c r="J925" s="53"/>
      <c r="K925" s="53"/>
      <c r="L925" s="53"/>
      <c r="M925" s="54"/>
    </row>
    <row r="926" spans="2:13">
      <c r="B926" s="58">
        <f t="shared" si="30"/>
        <v>183</v>
      </c>
      <c r="C926" s="59">
        <v>68682</v>
      </c>
      <c r="D926" s="59" t="s">
        <v>199</v>
      </c>
      <c r="E926" s="59" t="s">
        <v>212</v>
      </c>
      <c r="F926" s="60">
        <f>VLOOKUP(C926,Datos!$CC$3:$CG$1124,2,FALSE)</f>
        <v>1.2430655224224159E-5</v>
      </c>
      <c r="G926" s="60">
        <f>VLOOKUP(C926,Datos!$CC$3:$CG$1124,5,FALSE)</f>
        <v>7.1289768450421801E-6</v>
      </c>
      <c r="H926" s="60">
        <f t="shared" si="31"/>
        <v>2.2781535089554377E-4</v>
      </c>
      <c r="I926" s="53"/>
      <c r="J926" s="53"/>
      <c r="K926" s="53"/>
      <c r="L926" s="53"/>
      <c r="M926" s="54"/>
    </row>
    <row r="927" spans="2:13">
      <c r="B927" s="58">
        <f t="shared" si="30"/>
        <v>183</v>
      </c>
      <c r="C927" s="59">
        <v>68684</v>
      </c>
      <c r="D927" s="59" t="s">
        <v>199</v>
      </c>
      <c r="E927" s="59" t="s">
        <v>211</v>
      </c>
      <c r="F927" s="60">
        <f>VLOOKUP(C927,Datos!$CC$3:$CG$1124,2,FALSE)</f>
        <v>1.0090767182017258E-5</v>
      </c>
      <c r="G927" s="60">
        <f>VLOOKUP(C927,Datos!$CC$3:$CG$1124,5,FALSE)</f>
        <v>4.8836573404834917E-6</v>
      </c>
      <c r="H927" s="60">
        <f t="shared" si="31"/>
        <v>1.5606336433110718E-4</v>
      </c>
      <c r="I927" s="53"/>
      <c r="J927" s="53"/>
      <c r="K927" s="53"/>
      <c r="L927" s="53"/>
      <c r="M927" s="54"/>
    </row>
    <row r="928" spans="2:13">
      <c r="B928" s="58">
        <f t="shared" si="30"/>
        <v>183</v>
      </c>
      <c r="C928" s="59">
        <v>68686</v>
      </c>
      <c r="D928" s="59" t="s">
        <v>199</v>
      </c>
      <c r="E928" s="59" t="s">
        <v>46</v>
      </c>
      <c r="F928" s="60">
        <f>VLOOKUP(C928,Datos!$CC$3:$CG$1124,2,FALSE)</f>
        <v>6.7271781213448393E-6</v>
      </c>
      <c r="G928" s="60">
        <f>VLOOKUP(C928,Datos!$CC$3:$CG$1124,5,FALSE)</f>
        <v>4.0591684579944906E-6</v>
      </c>
      <c r="H928" s="60">
        <f t="shared" si="31"/>
        <v>1.2971579326214892E-4</v>
      </c>
      <c r="I928" s="53"/>
      <c r="J928" s="53"/>
      <c r="K928" s="53"/>
      <c r="L928" s="53"/>
      <c r="M928" s="54"/>
    </row>
    <row r="929" spans="2:13">
      <c r="B929" s="58">
        <f t="shared" si="30"/>
        <v>45</v>
      </c>
      <c r="C929" s="59">
        <v>68689</v>
      </c>
      <c r="D929" s="59" t="s">
        <v>199</v>
      </c>
      <c r="E929" s="59" t="s">
        <v>210</v>
      </c>
      <c r="F929" s="60">
        <f>VLOOKUP(C929,Datos!$CC$3:$CG$1124,2,FALSE)</f>
        <v>5.516286059502768E-4</v>
      </c>
      <c r="G929" s="60">
        <f>VLOOKUP(C929,Datos!$CC$3:$CG$1124,5,FALSE)</f>
        <v>7.3805539539056062E-4</v>
      </c>
      <c r="H929" s="60">
        <f t="shared" si="31"/>
        <v>2.3585481133689253E-2</v>
      </c>
      <c r="I929" s="53"/>
      <c r="J929" s="53"/>
      <c r="K929" s="53"/>
      <c r="L929" s="53"/>
      <c r="M929" s="54"/>
    </row>
    <row r="930" spans="2:13">
      <c r="B930" s="58">
        <f t="shared" si="30"/>
        <v>182</v>
      </c>
      <c r="C930" s="59">
        <v>68705</v>
      </c>
      <c r="D930" s="59" t="s">
        <v>199</v>
      </c>
      <c r="E930" s="59" t="s">
        <v>209</v>
      </c>
      <c r="F930" s="60">
        <f>VLOOKUP(C930,Datos!$CC$3:$CG$1124,2,FALSE)</f>
        <v>6.4346921160689766E-6</v>
      </c>
      <c r="G930" s="60">
        <f>VLOOKUP(C930,Datos!$CC$3:$CG$1124,5,FALSE)</f>
        <v>4.0479454788265803E-6</v>
      </c>
      <c r="H930" s="60">
        <f t="shared" si="31"/>
        <v>1.2935714895837217E-4</v>
      </c>
      <c r="I930" s="53"/>
      <c r="J930" s="53"/>
      <c r="K930" s="53"/>
      <c r="L930" s="53"/>
      <c r="M930" s="54"/>
    </row>
    <row r="931" spans="2:13">
      <c r="B931" s="58">
        <f t="shared" si="30"/>
        <v>145</v>
      </c>
      <c r="C931" s="59">
        <v>68720</v>
      </c>
      <c r="D931" s="59" t="s">
        <v>199</v>
      </c>
      <c r="E931" s="59" t="s">
        <v>208</v>
      </c>
      <c r="F931" s="60">
        <f>VLOOKUP(C931,Datos!$CC$3:$CG$1124,2,FALSE)</f>
        <v>6.0983332100017342E-5</v>
      </c>
      <c r="G931" s="60">
        <f>VLOOKUP(C931,Datos!$CC$3:$CG$1124,5,FALSE)</f>
        <v>9.3507907409030007E-5</v>
      </c>
      <c r="H931" s="60">
        <f t="shared" si="31"/>
        <v>2.9881618640283502E-3</v>
      </c>
      <c r="I931" s="53"/>
      <c r="J931" s="53"/>
      <c r="K931" s="53"/>
      <c r="L931" s="53"/>
      <c r="M931" s="54"/>
    </row>
    <row r="932" spans="2:13">
      <c r="B932" s="58">
        <f t="shared" si="30"/>
        <v>109</v>
      </c>
      <c r="C932" s="59">
        <v>68745</v>
      </c>
      <c r="D932" s="59" t="s">
        <v>199</v>
      </c>
      <c r="E932" s="59" t="s">
        <v>207</v>
      </c>
      <c r="F932" s="60">
        <f>VLOOKUP(C932,Datos!$CC$3:$CG$1124,2,FALSE)</f>
        <v>1.6189100392018994E-4</v>
      </c>
      <c r="G932" s="60">
        <f>VLOOKUP(C932,Datos!$CC$3:$CG$1124,5,FALSE)</f>
        <v>1.8672089751673972E-4</v>
      </c>
      <c r="H932" s="60">
        <f t="shared" si="31"/>
        <v>5.9668992776838285E-3</v>
      </c>
      <c r="I932" s="53"/>
      <c r="J932" s="53"/>
      <c r="K932" s="53"/>
      <c r="L932" s="53"/>
      <c r="M932" s="54"/>
    </row>
    <row r="933" spans="2:13">
      <c r="B933" s="58">
        <f t="shared" si="30"/>
        <v>160</v>
      </c>
      <c r="C933" s="59">
        <v>68755</v>
      </c>
      <c r="D933" s="59" t="s">
        <v>199</v>
      </c>
      <c r="E933" s="59" t="s">
        <v>206</v>
      </c>
      <c r="F933" s="60">
        <f>VLOOKUP(C933,Datos!$CC$3:$CG$1124,2,FALSE)</f>
        <v>1.7329795812594858E-4</v>
      </c>
      <c r="G933" s="60">
        <f>VLOOKUP(C933,Datos!$CC$3:$CG$1124,5,FALSE)</f>
        <v>5.6908182954338675E-5</v>
      </c>
      <c r="H933" s="60">
        <f t="shared" si="31"/>
        <v>1.8185719985311245E-3</v>
      </c>
      <c r="I933" s="53"/>
      <c r="J933" s="53"/>
      <c r="K933" s="53"/>
      <c r="L933" s="53"/>
      <c r="M933" s="54"/>
    </row>
    <row r="934" spans="2:13">
      <c r="B934" s="58">
        <f t="shared" si="30"/>
        <v>163</v>
      </c>
      <c r="C934" s="59">
        <v>68770</v>
      </c>
      <c r="D934" s="59" t="s">
        <v>199</v>
      </c>
      <c r="E934" s="59" t="s">
        <v>205</v>
      </c>
      <c r="F934" s="60">
        <f>VLOOKUP(C934,Datos!$CC$3:$CG$1124,2,FALSE)</f>
        <v>6.8002996226638039E-5</v>
      </c>
      <c r="G934" s="60">
        <f>VLOOKUP(C934,Datos!$CC$3:$CG$1124,5,FALSE)</f>
        <v>5.3660860120947086E-5</v>
      </c>
      <c r="H934" s="60">
        <f t="shared" si="31"/>
        <v>1.7147997452554387E-3</v>
      </c>
      <c r="I934" s="53"/>
      <c r="J934" s="53"/>
      <c r="K934" s="53"/>
      <c r="L934" s="53"/>
      <c r="M934" s="54"/>
    </row>
    <row r="935" spans="2:13">
      <c r="B935" s="58">
        <f t="shared" si="30"/>
        <v>149</v>
      </c>
      <c r="C935" s="59">
        <v>68773</v>
      </c>
      <c r="D935" s="59" t="s">
        <v>199</v>
      </c>
      <c r="E935" s="59" t="s">
        <v>175</v>
      </c>
      <c r="F935" s="60">
        <f>VLOOKUP(C935,Datos!$CC$3:$CG$1124,2,FALSE)</f>
        <v>6.112957510265528E-5</v>
      </c>
      <c r="G935" s="60">
        <f>VLOOKUP(C935,Datos!$CC$3:$CG$1124,5,FALSE)</f>
        <v>8.5806541935740585E-5</v>
      </c>
      <c r="H935" s="60">
        <f t="shared" si="31"/>
        <v>2.7420551202685627E-3</v>
      </c>
      <c r="I935" s="53"/>
      <c r="J935" s="53"/>
      <c r="K935" s="53"/>
      <c r="L935" s="53"/>
      <c r="M935" s="54"/>
    </row>
    <row r="936" spans="2:13">
      <c r="B936" s="58">
        <f t="shared" si="30"/>
        <v>148</v>
      </c>
      <c r="C936" s="59">
        <v>68780</v>
      </c>
      <c r="D936" s="59" t="s">
        <v>199</v>
      </c>
      <c r="E936" s="59" t="s">
        <v>204</v>
      </c>
      <c r="F936" s="60">
        <f>VLOOKUP(C936,Datos!$CC$3:$CG$1124,2,FALSE)</f>
        <v>1.0193137283863811E-4</v>
      </c>
      <c r="G936" s="60">
        <f>VLOOKUP(C936,Datos!$CC$3:$CG$1124,5,FALSE)</f>
        <v>8.5885310046810188E-5</v>
      </c>
      <c r="H936" s="60">
        <f t="shared" si="31"/>
        <v>2.7445722535476783E-3</v>
      </c>
      <c r="I936" s="53"/>
      <c r="J936" s="53"/>
      <c r="K936" s="53"/>
      <c r="L936" s="53"/>
      <c r="M936" s="54"/>
    </row>
    <row r="937" spans="2:13">
      <c r="B937" s="58">
        <f t="shared" si="30"/>
        <v>166</v>
      </c>
      <c r="C937" s="59">
        <v>68820</v>
      </c>
      <c r="D937" s="59" t="s">
        <v>199</v>
      </c>
      <c r="E937" s="59" t="s">
        <v>203</v>
      </c>
      <c r="F937" s="60">
        <f>VLOOKUP(C937,Datos!$CC$3:$CG$1124,2,FALSE)</f>
        <v>3.4367105619913848E-5</v>
      </c>
      <c r="G937" s="60">
        <f>VLOOKUP(C937,Datos!$CC$3:$CG$1124,5,FALSE)</f>
        <v>2.7930760633450362E-5</v>
      </c>
      <c r="H937" s="60">
        <f t="shared" si="31"/>
        <v>8.9256230912211447E-4</v>
      </c>
      <c r="I937" s="53"/>
      <c r="J937" s="53"/>
      <c r="K937" s="53"/>
      <c r="L937" s="53"/>
      <c r="M937" s="54"/>
    </row>
    <row r="938" spans="2:13">
      <c r="B938" s="58">
        <f t="shared" si="30"/>
        <v>169</v>
      </c>
      <c r="C938" s="59">
        <v>68855</v>
      </c>
      <c r="D938" s="59" t="s">
        <v>199</v>
      </c>
      <c r="E938" s="59" t="s">
        <v>202</v>
      </c>
      <c r="F938" s="60">
        <f>VLOOKUP(C938,Datos!$CC$3:$CG$1124,2,FALSE)</f>
        <v>3.1734731572431091E-5</v>
      </c>
      <c r="G938" s="60">
        <f>VLOOKUP(C938,Datos!$CC$3:$CG$1124,5,FALSE)</f>
        <v>2.1935239805904764E-5</v>
      </c>
      <c r="H938" s="60">
        <f t="shared" si="31"/>
        <v>7.0096795963580185E-4</v>
      </c>
      <c r="I938" s="53"/>
      <c r="J938" s="53"/>
      <c r="K938" s="53"/>
      <c r="L938" s="53"/>
      <c r="M938" s="54"/>
    </row>
    <row r="939" spans="2:13">
      <c r="B939" s="58">
        <f t="shared" si="30"/>
        <v>155</v>
      </c>
      <c r="C939" s="59">
        <v>68861</v>
      </c>
      <c r="D939" s="59" t="s">
        <v>199</v>
      </c>
      <c r="E939" s="59" t="s">
        <v>201</v>
      </c>
      <c r="F939" s="60">
        <f>VLOOKUP(C939,Datos!$CC$3:$CG$1124,2,FALSE)</f>
        <v>1.2357533722905193E-4</v>
      </c>
      <c r="G939" s="60">
        <f>VLOOKUP(C939,Datos!$CC$3:$CG$1124,5,FALSE)</f>
        <v>5.9753337220904353E-5</v>
      </c>
      <c r="H939" s="60">
        <f t="shared" si="31"/>
        <v>1.9094924534124418E-3</v>
      </c>
      <c r="I939" s="53"/>
      <c r="J939" s="53"/>
      <c r="K939" s="53"/>
      <c r="L939" s="53"/>
      <c r="M939" s="54"/>
    </row>
    <row r="940" spans="2:13">
      <c r="B940" s="58">
        <f t="shared" si="30"/>
        <v>174</v>
      </c>
      <c r="C940" s="59">
        <v>68867</v>
      </c>
      <c r="D940" s="59" t="s">
        <v>199</v>
      </c>
      <c r="E940" s="59" t="s">
        <v>200</v>
      </c>
      <c r="F940" s="60">
        <f>VLOOKUP(C940,Datos!$CC$3:$CG$1124,2,FALSE)</f>
        <v>8.6283371556379448E-6</v>
      </c>
      <c r="G940" s="60">
        <f>VLOOKUP(C940,Datos!$CC$3:$CG$1124,5,FALSE)</f>
        <v>3.7007255375314841E-6</v>
      </c>
      <c r="H940" s="60">
        <f t="shared" si="31"/>
        <v>1.1826130245985482E-4</v>
      </c>
      <c r="I940" s="53"/>
      <c r="J940" s="53"/>
      <c r="K940" s="53"/>
      <c r="L940" s="53"/>
      <c r="M940" s="54"/>
    </row>
    <row r="941" spans="2:13">
      <c r="B941" s="58">
        <f t="shared" si="30"/>
        <v>174</v>
      </c>
      <c r="C941" s="59">
        <v>68872</v>
      </c>
      <c r="D941" s="59" t="s">
        <v>199</v>
      </c>
      <c r="E941" s="59" t="s">
        <v>56</v>
      </c>
      <c r="F941" s="60">
        <f>VLOOKUP(C941,Datos!$CC$3:$CG$1124,2,FALSE)</f>
        <v>9.6520381741034641E-6</v>
      </c>
      <c r="G941" s="60">
        <f>VLOOKUP(C941,Datos!$CC$3:$CG$1124,5,FALSE)</f>
        <v>3.4510917973296695E-6</v>
      </c>
      <c r="H941" s="60">
        <f t="shared" si="31"/>
        <v>1.1028394478909823E-4</v>
      </c>
      <c r="I941" s="53"/>
      <c r="J941" s="53"/>
      <c r="K941" s="53"/>
      <c r="L941" s="53"/>
      <c r="M941" s="54"/>
    </row>
    <row r="942" spans="2:13">
      <c r="B942" s="58">
        <f t="shared" si="30"/>
        <v>150</v>
      </c>
      <c r="C942" s="59">
        <v>68895</v>
      </c>
      <c r="D942" s="59" t="s">
        <v>199</v>
      </c>
      <c r="E942" s="59" t="s">
        <v>198</v>
      </c>
      <c r="F942" s="60">
        <f>VLOOKUP(C942,Datos!$CC$3:$CG$1124,2,FALSE)</f>
        <v>7.034288426884494E-5</v>
      </c>
      <c r="G942" s="60">
        <f>VLOOKUP(C942,Datos!$CC$3:$CG$1124,5,FALSE)</f>
        <v>6.7436540008381581E-5</v>
      </c>
      <c r="H942" s="60">
        <f t="shared" si="31"/>
        <v>2.1550187858830009E-3</v>
      </c>
      <c r="I942" s="53"/>
      <c r="J942" s="53"/>
      <c r="K942" s="53"/>
      <c r="L942" s="53"/>
      <c r="M942" s="54"/>
    </row>
    <row r="943" spans="2:13">
      <c r="B943" s="58">
        <f t="shared" si="30"/>
        <v>3</v>
      </c>
      <c r="C943" s="59">
        <v>70001</v>
      </c>
      <c r="D943" s="59" t="s">
        <v>175</v>
      </c>
      <c r="E943" s="59" t="s">
        <v>197</v>
      </c>
      <c r="F943" s="60">
        <f>VLOOKUP(C943,Datos!$CC$3:$CG$1124,2,FALSE)</f>
        <v>1.5192893058049405E-2</v>
      </c>
      <c r="G943" s="60">
        <f>VLOOKUP(C943,Datos!$CC$3:$CG$1124,5,FALSE)</f>
        <v>6.9531322418252377E-3</v>
      </c>
      <c r="H943" s="60">
        <f t="shared" si="31"/>
        <v>0.18037573405139448</v>
      </c>
      <c r="I943" s="53"/>
      <c r="J943" s="53"/>
      <c r="K943" s="53"/>
      <c r="L943" s="53"/>
      <c r="M943" s="54"/>
    </row>
    <row r="944" spans="2:13">
      <c r="B944" s="58">
        <f t="shared" si="30"/>
        <v>37</v>
      </c>
      <c r="C944" s="59">
        <v>70110</v>
      </c>
      <c r="D944" s="59" t="s">
        <v>175</v>
      </c>
      <c r="E944" s="59" t="s">
        <v>196</v>
      </c>
      <c r="F944" s="60">
        <f>VLOOKUP(C944,Datos!$CC$3:$CG$1124,2,FALSE)</f>
        <v>8.9500717614413949E-4</v>
      </c>
      <c r="G944" s="60">
        <f>VLOOKUP(C944,Datos!$CC$3:$CG$1124,5,FALSE)</f>
        <v>1.0255072752820744E-3</v>
      </c>
      <c r="H944" s="60">
        <f t="shared" si="31"/>
        <v>2.6603352434656443E-2</v>
      </c>
      <c r="I944" s="53"/>
      <c r="J944" s="53"/>
      <c r="K944" s="53"/>
      <c r="L944" s="53"/>
      <c r="M944" s="54"/>
    </row>
    <row r="945" spans="2:13">
      <c r="B945" s="58">
        <f t="shared" si="30"/>
        <v>99</v>
      </c>
      <c r="C945" s="59">
        <v>70124</v>
      </c>
      <c r="D945" s="59" t="s">
        <v>175</v>
      </c>
      <c r="E945" s="59" t="s">
        <v>195</v>
      </c>
      <c r="F945" s="60">
        <f>VLOOKUP(C945,Datos!$CC$3:$CG$1124,2,FALSE)</f>
        <v>2.0751882074322448E-4</v>
      </c>
      <c r="G945" s="60">
        <f>VLOOKUP(C945,Datos!$CC$3:$CG$1124,5,FALSE)</f>
        <v>2.4414746603632634E-4</v>
      </c>
      <c r="H945" s="60">
        <f t="shared" si="31"/>
        <v>6.3335884996097765E-3</v>
      </c>
      <c r="I945" s="53"/>
      <c r="J945" s="53"/>
      <c r="K945" s="53"/>
      <c r="L945" s="53"/>
      <c r="M945" s="54"/>
    </row>
    <row r="946" spans="2:13">
      <c r="B946" s="58">
        <f t="shared" si="30"/>
        <v>31</v>
      </c>
      <c r="C946" s="59">
        <v>70204</v>
      </c>
      <c r="D946" s="59" t="s">
        <v>175</v>
      </c>
      <c r="E946" s="59" t="s">
        <v>194</v>
      </c>
      <c r="F946" s="60">
        <f>VLOOKUP(C946,Datos!$CC$3:$CG$1124,2,FALSE)</f>
        <v>9.1577368251872572E-4</v>
      </c>
      <c r="G946" s="60">
        <f>VLOOKUP(C946,Datos!$CC$3:$CG$1124,5,FALSE)</f>
        <v>1.231816344320526E-3</v>
      </c>
      <c r="H946" s="60">
        <f t="shared" si="31"/>
        <v>3.1955350422760556E-2</v>
      </c>
      <c r="I946" s="53"/>
      <c r="J946" s="53"/>
      <c r="K946" s="53"/>
      <c r="L946" s="53"/>
      <c r="M946" s="54"/>
    </row>
    <row r="947" spans="2:13">
      <c r="B947" s="58">
        <f t="shared" si="30"/>
        <v>24</v>
      </c>
      <c r="C947" s="59">
        <v>70215</v>
      </c>
      <c r="D947" s="59" t="s">
        <v>175</v>
      </c>
      <c r="E947" s="59" t="s">
        <v>193</v>
      </c>
      <c r="F947" s="60">
        <f>VLOOKUP(C947,Datos!$CC$3:$CG$1124,2,FALSE)</f>
        <v>2.4131557865285039E-3</v>
      </c>
      <c r="G947" s="60">
        <f>VLOOKUP(C947,Datos!$CC$3:$CG$1124,5,FALSE)</f>
        <v>1.5092301647432981E-3</v>
      </c>
      <c r="H947" s="60">
        <f t="shared" si="31"/>
        <v>3.9151923097412257E-2</v>
      </c>
      <c r="I947" s="53"/>
      <c r="J947" s="53"/>
      <c r="K947" s="53"/>
      <c r="L947" s="53"/>
      <c r="M947" s="54"/>
    </row>
    <row r="948" spans="2:13">
      <c r="B948" s="58">
        <f t="shared" si="30"/>
        <v>88</v>
      </c>
      <c r="C948" s="59">
        <v>70221</v>
      </c>
      <c r="D948" s="59" t="s">
        <v>175</v>
      </c>
      <c r="E948" s="59" t="s">
        <v>192</v>
      </c>
      <c r="F948" s="60">
        <f>VLOOKUP(C948,Datos!$CC$3:$CG$1124,2,FALSE)</f>
        <v>1.6774072402570719E-4</v>
      </c>
      <c r="G948" s="60">
        <f>VLOOKUP(C948,Datos!$CC$3:$CG$1124,5,FALSE)</f>
        <v>2.7603475195788607E-4</v>
      </c>
      <c r="H948" s="60">
        <f t="shared" si="31"/>
        <v>7.1607973610218782E-3</v>
      </c>
      <c r="I948" s="53"/>
      <c r="J948" s="53"/>
      <c r="K948" s="53"/>
      <c r="L948" s="53"/>
      <c r="M948" s="54"/>
    </row>
    <row r="949" spans="2:13">
      <c r="B949" s="58">
        <f t="shared" si="30"/>
        <v>37</v>
      </c>
      <c r="C949" s="59">
        <v>70230</v>
      </c>
      <c r="D949" s="59" t="s">
        <v>175</v>
      </c>
      <c r="E949" s="59" t="s">
        <v>191</v>
      </c>
      <c r="F949" s="60">
        <f>VLOOKUP(C949,Datos!$CC$3:$CG$1124,2,FALSE)</f>
        <v>5.8175466449369062E-4</v>
      </c>
      <c r="G949" s="60">
        <f>VLOOKUP(C949,Datos!$CC$3:$CG$1124,5,FALSE)</f>
        <v>8.3741484032479518E-4</v>
      </c>
      <c r="H949" s="60">
        <f t="shared" si="31"/>
        <v>2.1723924020962515E-2</v>
      </c>
      <c r="I949" s="53"/>
      <c r="J949" s="53"/>
      <c r="K949" s="53"/>
      <c r="L949" s="53"/>
      <c r="M949" s="54"/>
    </row>
    <row r="950" spans="2:13">
      <c r="B950" s="58">
        <f t="shared" si="30"/>
        <v>92</v>
      </c>
      <c r="C950" s="59">
        <v>70233</v>
      </c>
      <c r="D950" s="59" t="s">
        <v>175</v>
      </c>
      <c r="E950" s="59" t="s">
        <v>190</v>
      </c>
      <c r="F950" s="60">
        <f>VLOOKUP(C950,Datos!$CC$3:$CG$1124,2,FALSE)</f>
        <v>2.0737257774058657E-4</v>
      </c>
      <c r="G950" s="60">
        <f>VLOOKUP(C950,Datos!$CC$3:$CG$1124,5,FALSE)</f>
        <v>2.5875363264380802E-4</v>
      </c>
      <c r="H950" s="60">
        <f t="shared" si="31"/>
        <v>6.7124965847535556E-3</v>
      </c>
      <c r="I950" s="53"/>
      <c r="J950" s="53"/>
      <c r="K950" s="53"/>
      <c r="L950" s="53"/>
      <c r="M950" s="54"/>
    </row>
    <row r="951" spans="2:13">
      <c r="B951" s="58">
        <f t="shared" si="30"/>
        <v>37</v>
      </c>
      <c r="C951" s="59">
        <v>70235</v>
      </c>
      <c r="D951" s="59" t="s">
        <v>175</v>
      </c>
      <c r="E951" s="59" t="s">
        <v>189</v>
      </c>
      <c r="F951" s="60">
        <f>VLOOKUP(C951,Datos!$CC$3:$CG$1124,2,FALSE)</f>
        <v>6.4288423959634594E-4</v>
      </c>
      <c r="G951" s="60">
        <f>VLOOKUP(C951,Datos!$CC$3:$CG$1124,5,FALSE)</f>
        <v>8.3461972894179569E-4</v>
      </c>
      <c r="H951" s="60">
        <f t="shared" si="31"/>
        <v>2.1651414215319641E-2</v>
      </c>
      <c r="I951" s="53"/>
      <c r="J951" s="53"/>
      <c r="K951" s="53"/>
      <c r="L951" s="53"/>
      <c r="M951" s="54"/>
    </row>
    <row r="952" spans="2:13">
      <c r="B952" s="58">
        <f t="shared" si="30"/>
        <v>64</v>
      </c>
      <c r="C952" s="59">
        <v>70265</v>
      </c>
      <c r="D952" s="59" t="s">
        <v>175</v>
      </c>
      <c r="E952" s="59" t="s">
        <v>188</v>
      </c>
      <c r="F952" s="60">
        <f>VLOOKUP(C952,Datos!$CC$3:$CG$1124,2,FALSE)</f>
        <v>9.2030721560050152E-4</v>
      </c>
      <c r="G952" s="60">
        <f>VLOOKUP(C952,Datos!$CC$3:$CG$1124,5,FALSE)</f>
        <v>4.0949364711567754E-4</v>
      </c>
      <c r="H952" s="60">
        <f t="shared" si="31"/>
        <v>1.0622941520307348E-2</v>
      </c>
      <c r="I952" s="53"/>
      <c r="J952" s="53"/>
      <c r="K952" s="53"/>
      <c r="L952" s="53"/>
      <c r="M952" s="54"/>
    </row>
    <row r="953" spans="2:13">
      <c r="B953" s="58">
        <f t="shared" si="30"/>
        <v>144</v>
      </c>
      <c r="C953" s="59">
        <v>70400</v>
      </c>
      <c r="D953" s="59" t="s">
        <v>175</v>
      </c>
      <c r="E953" s="59" t="s">
        <v>102</v>
      </c>
      <c r="F953" s="60">
        <f>VLOOKUP(C953,Datos!$CC$3:$CG$1124,2,FALSE)</f>
        <v>7.6192604374362193E-5</v>
      </c>
      <c r="G953" s="60">
        <f>VLOOKUP(C953,Datos!$CC$3:$CG$1124,5,FALSE)</f>
        <v>6.1054153185080033E-5</v>
      </c>
      <c r="H953" s="60">
        <f t="shared" si="31"/>
        <v>1.5838455698282822E-3</v>
      </c>
      <c r="I953" s="53"/>
      <c r="J953" s="53"/>
      <c r="K953" s="53"/>
      <c r="L953" s="53"/>
      <c r="M953" s="54"/>
    </row>
    <row r="954" spans="2:13">
      <c r="B954" s="58">
        <f t="shared" si="30"/>
        <v>14</v>
      </c>
      <c r="C954" s="59">
        <v>70418</v>
      </c>
      <c r="D954" s="59" t="s">
        <v>175</v>
      </c>
      <c r="E954" s="59" t="s">
        <v>187</v>
      </c>
      <c r="F954" s="60">
        <f>VLOOKUP(C954,Datos!$CC$3:$CG$1124,2,FALSE)</f>
        <v>1.4943110009543819E-3</v>
      </c>
      <c r="G954" s="60">
        <f>VLOOKUP(C954,Datos!$CC$3:$CG$1124,5,FALSE)</f>
        <v>2.5157214230108632E-3</v>
      </c>
      <c r="H954" s="60">
        <f t="shared" si="31"/>
        <v>6.526196864411779E-2</v>
      </c>
      <c r="I954" s="53"/>
      <c r="J954" s="53"/>
      <c r="K954" s="53"/>
      <c r="L954" s="53"/>
      <c r="M954" s="54"/>
    </row>
    <row r="955" spans="2:13">
      <c r="B955" s="58">
        <f t="shared" si="30"/>
        <v>53</v>
      </c>
      <c r="C955" s="59">
        <v>70429</v>
      </c>
      <c r="D955" s="59" t="s">
        <v>175</v>
      </c>
      <c r="E955" s="59" t="s">
        <v>186</v>
      </c>
      <c r="F955" s="60">
        <f>VLOOKUP(C955,Datos!$CC$3:$CG$1124,2,FALSE)</f>
        <v>6.4449291262536317E-4</v>
      </c>
      <c r="G955" s="60">
        <f>VLOOKUP(C955,Datos!$CC$3:$CG$1124,5,FALSE)</f>
        <v>4.70320371241385E-4</v>
      </c>
      <c r="H955" s="60">
        <f t="shared" si="31"/>
        <v>1.2200887204716772E-2</v>
      </c>
      <c r="I955" s="53"/>
      <c r="J955" s="53"/>
      <c r="K955" s="53"/>
      <c r="L955" s="53"/>
      <c r="M955" s="54"/>
    </row>
    <row r="956" spans="2:13">
      <c r="B956" s="58">
        <f t="shared" si="30"/>
        <v>31</v>
      </c>
      <c r="C956" s="59">
        <v>70473</v>
      </c>
      <c r="D956" s="59" t="s">
        <v>175</v>
      </c>
      <c r="E956" s="59" t="s">
        <v>185</v>
      </c>
      <c r="F956" s="60">
        <f>VLOOKUP(C956,Datos!$CC$3:$CG$1124,2,FALSE)</f>
        <v>6.0910210598698377E-4</v>
      </c>
      <c r="G956" s="60">
        <f>VLOOKUP(C956,Datos!$CC$3:$CG$1124,5,FALSE)</f>
        <v>1.1018174991556525E-3</v>
      </c>
      <c r="H956" s="60">
        <f t="shared" si="31"/>
        <v>2.8582965674862792E-2</v>
      </c>
      <c r="I956" s="53"/>
      <c r="J956" s="53"/>
      <c r="K956" s="53"/>
      <c r="L956" s="53"/>
      <c r="M956" s="54"/>
    </row>
    <row r="957" spans="2:13">
      <c r="B957" s="58">
        <f t="shared" si="30"/>
        <v>7</v>
      </c>
      <c r="C957" s="59">
        <v>70508</v>
      </c>
      <c r="D957" s="59" t="s">
        <v>175</v>
      </c>
      <c r="E957" s="59" t="s">
        <v>184</v>
      </c>
      <c r="F957" s="60">
        <f>VLOOKUP(C957,Datos!$CC$3:$CG$1124,2,FALSE)</f>
        <v>2.6249156543482286E-3</v>
      </c>
      <c r="G957" s="60">
        <f>VLOOKUP(C957,Datos!$CC$3:$CG$1124,5,FALSE)</f>
        <v>4.2752119417304611E-3</v>
      </c>
      <c r="H957" s="60">
        <f t="shared" si="31"/>
        <v>0.11090605865026515</v>
      </c>
      <c r="I957" s="53"/>
      <c r="J957" s="53"/>
      <c r="K957" s="53"/>
      <c r="L957" s="53"/>
      <c r="M957" s="54"/>
    </row>
    <row r="958" spans="2:13">
      <c r="B958" s="58">
        <f t="shared" si="30"/>
        <v>42</v>
      </c>
      <c r="C958" s="59">
        <v>70523</v>
      </c>
      <c r="D958" s="59" t="s">
        <v>175</v>
      </c>
      <c r="E958" s="59" t="s">
        <v>183</v>
      </c>
      <c r="F958" s="60">
        <f>VLOOKUP(C958,Datos!$CC$3:$CG$1124,2,FALSE)</f>
        <v>2.2550671006769005E-4</v>
      </c>
      <c r="G958" s="60">
        <f>VLOOKUP(C958,Datos!$CC$3:$CG$1124,5,FALSE)</f>
        <v>5.9274703810448606E-4</v>
      </c>
      <c r="H958" s="60">
        <f t="shared" si="31"/>
        <v>1.5376837141360076E-2</v>
      </c>
      <c r="I958" s="53"/>
      <c r="J958" s="53"/>
      <c r="K958" s="53"/>
      <c r="L958" s="53"/>
      <c r="M958" s="54"/>
    </row>
    <row r="959" spans="2:13">
      <c r="B959" s="58">
        <f t="shared" si="30"/>
        <v>52</v>
      </c>
      <c r="C959" s="59">
        <v>70670</v>
      </c>
      <c r="D959" s="59" t="s">
        <v>175</v>
      </c>
      <c r="E959" s="59" t="s">
        <v>182</v>
      </c>
      <c r="F959" s="60">
        <f>VLOOKUP(C959,Datos!$CC$3:$CG$1124,2,FALSE)</f>
        <v>6.1875414416108726E-4</v>
      </c>
      <c r="G959" s="60">
        <f>VLOOKUP(C959,Datos!$CC$3:$CG$1124,5,FALSE)</f>
        <v>4.4800859167968779E-4</v>
      </c>
      <c r="H959" s="60">
        <f t="shared" si="31"/>
        <v>1.1622082793055304E-2</v>
      </c>
      <c r="I959" s="53"/>
      <c r="J959" s="53"/>
      <c r="K959" s="53"/>
      <c r="L959" s="53"/>
      <c r="M959" s="54"/>
    </row>
    <row r="960" spans="2:13">
      <c r="B960" s="58">
        <f t="shared" si="30"/>
        <v>17</v>
      </c>
      <c r="C960" s="59">
        <v>70678</v>
      </c>
      <c r="D960" s="59" t="s">
        <v>175</v>
      </c>
      <c r="E960" s="59" t="s">
        <v>181</v>
      </c>
      <c r="F960" s="60">
        <f>VLOOKUP(C960,Datos!$CC$3:$CG$1124,2,FALSE)</f>
        <v>1.2860609651979677E-3</v>
      </c>
      <c r="G960" s="60">
        <f>VLOOKUP(C960,Datos!$CC$3:$CG$1124,5,FALSE)</f>
        <v>2.0552593585831539E-3</v>
      </c>
      <c r="H960" s="60">
        <f t="shared" si="31"/>
        <v>5.3316822199992946E-2</v>
      </c>
      <c r="I960" s="53"/>
      <c r="J960" s="53"/>
      <c r="K960" s="53"/>
      <c r="L960" s="53"/>
      <c r="M960" s="54"/>
    </row>
    <row r="961" spans="2:13">
      <c r="B961" s="58">
        <f t="shared" si="30"/>
        <v>111</v>
      </c>
      <c r="C961" s="59">
        <v>70702</v>
      </c>
      <c r="D961" s="59" t="s">
        <v>175</v>
      </c>
      <c r="E961" s="59" t="s">
        <v>180</v>
      </c>
      <c r="F961" s="60">
        <f>VLOOKUP(C961,Datos!$CC$3:$CG$1124,2,FALSE)</f>
        <v>2.1029743779334519E-4</v>
      </c>
      <c r="G961" s="60">
        <f>VLOOKUP(C961,Datos!$CC$3:$CG$1124,5,FALSE)</f>
        <v>1.2950996163424113E-4</v>
      </c>
      <c r="H961" s="60">
        <f t="shared" si="31"/>
        <v>3.3597023016797858E-3</v>
      </c>
      <c r="I961" s="53"/>
      <c r="J961" s="53"/>
      <c r="K961" s="53"/>
      <c r="L961" s="53"/>
      <c r="M961" s="54"/>
    </row>
    <row r="962" spans="2:13">
      <c r="B962" s="58">
        <f t="shared" si="30"/>
        <v>27</v>
      </c>
      <c r="C962" s="59">
        <v>70708</v>
      </c>
      <c r="D962" s="59" t="s">
        <v>175</v>
      </c>
      <c r="E962" s="59" t="s">
        <v>179</v>
      </c>
      <c r="F962" s="60">
        <f>VLOOKUP(C962,Datos!$CC$3:$CG$1124,2,FALSE)</f>
        <v>6.5034263273088043E-4</v>
      </c>
      <c r="G962" s="60">
        <f>VLOOKUP(C962,Datos!$CC$3:$CG$1124,5,FALSE)</f>
        <v>1.1256491869505965E-3</v>
      </c>
      <c r="H962" s="60">
        <f t="shared" si="31"/>
        <v>2.9201199016354405E-2</v>
      </c>
      <c r="I962" s="53"/>
      <c r="J962" s="53"/>
      <c r="K962" s="53"/>
      <c r="L962" s="53"/>
      <c r="M962" s="54"/>
    </row>
    <row r="963" spans="2:13">
      <c r="B963" s="58">
        <f t="shared" si="30"/>
        <v>3</v>
      </c>
      <c r="C963" s="59">
        <v>70713</v>
      </c>
      <c r="D963" s="59" t="s">
        <v>175</v>
      </c>
      <c r="E963" s="59" t="s">
        <v>178</v>
      </c>
      <c r="F963" s="60">
        <f>VLOOKUP(C963,Datos!$CC$3:$CG$1124,2,FALSE)</f>
        <v>3.5870483687031785E-3</v>
      </c>
      <c r="G963" s="60">
        <f>VLOOKUP(C963,Datos!$CC$3:$CG$1124,5,FALSE)</f>
        <v>6.4641308236901484E-3</v>
      </c>
      <c r="H963" s="60">
        <f t="shared" si="31"/>
        <v>0.16769022963689256</v>
      </c>
      <c r="I963" s="53"/>
      <c r="J963" s="53"/>
      <c r="K963" s="53"/>
      <c r="L963" s="53"/>
      <c r="M963" s="54"/>
    </row>
    <row r="964" spans="2:13">
      <c r="B964" s="58">
        <f t="shared" si="30"/>
        <v>39</v>
      </c>
      <c r="C964" s="59">
        <v>70717</v>
      </c>
      <c r="D964" s="59" t="s">
        <v>175</v>
      </c>
      <c r="E964" s="59" t="s">
        <v>94</v>
      </c>
      <c r="F964" s="60">
        <f>VLOOKUP(C964,Datos!$CC$3:$CG$1124,2,FALSE)</f>
        <v>6.3718076249346658E-4</v>
      </c>
      <c r="G964" s="60">
        <f>VLOOKUP(C964,Datos!$CC$3:$CG$1124,5,FALSE)</f>
        <v>5.6540644132321816E-4</v>
      </c>
      <c r="H964" s="60">
        <f t="shared" si="31"/>
        <v>1.4667576905496962E-2</v>
      </c>
      <c r="I964" s="53"/>
      <c r="J964" s="53"/>
      <c r="K964" s="53"/>
      <c r="L964" s="53"/>
      <c r="M964" s="54"/>
    </row>
    <row r="965" spans="2:13">
      <c r="B965" s="58">
        <f t="shared" si="30"/>
        <v>74</v>
      </c>
      <c r="C965" s="59">
        <v>70742</v>
      </c>
      <c r="D965" s="59" t="s">
        <v>175</v>
      </c>
      <c r="E965" s="59" t="s">
        <v>177</v>
      </c>
      <c r="F965" s="60">
        <f>VLOOKUP(C965,Datos!$CC$3:$CG$1124,2,FALSE)</f>
        <v>4.0582433232025931E-4</v>
      </c>
      <c r="G965" s="60">
        <f>VLOOKUP(C965,Datos!$CC$3:$CG$1124,5,FALSE)</f>
        <v>2.7783138652394884E-4</v>
      </c>
      <c r="H965" s="60">
        <f t="shared" si="31"/>
        <v>7.2074050289627099E-3</v>
      </c>
      <c r="I965" s="53"/>
      <c r="J965" s="53"/>
      <c r="K965" s="53"/>
      <c r="L965" s="53"/>
      <c r="M965" s="54"/>
    </row>
    <row r="966" spans="2:13">
      <c r="B966" s="58">
        <f t="shared" si="30"/>
        <v>16</v>
      </c>
      <c r="C966" s="59">
        <v>70771</v>
      </c>
      <c r="D966" s="59" t="s">
        <v>175</v>
      </c>
      <c r="E966" s="59" t="s">
        <v>175</v>
      </c>
      <c r="F966" s="60">
        <f>VLOOKUP(C966,Datos!$CC$3:$CG$1124,2,FALSE)</f>
        <v>1.4489756701366232E-3</v>
      </c>
      <c r="G966" s="60">
        <f>VLOOKUP(C966,Datos!$CC$3:$CG$1124,5,FALSE)</f>
        <v>1.8529461415863029E-3</v>
      </c>
      <c r="H966" s="60">
        <f t="shared" si="31"/>
        <v>4.8068483213342728E-2</v>
      </c>
      <c r="I966" s="53"/>
      <c r="J966" s="53"/>
      <c r="K966" s="53"/>
      <c r="L966" s="53"/>
      <c r="M966" s="54"/>
    </row>
    <row r="967" spans="2:13">
      <c r="B967" s="58">
        <f t="shared" si="30"/>
        <v>31</v>
      </c>
      <c r="C967" s="59">
        <v>70820</v>
      </c>
      <c r="D967" s="59" t="s">
        <v>175</v>
      </c>
      <c r="E967" s="59" t="s">
        <v>176</v>
      </c>
      <c r="F967" s="60">
        <f>VLOOKUP(C967,Datos!$CC$3:$CG$1124,2,FALSE)</f>
        <v>5.2793723952293189E-4</v>
      </c>
      <c r="G967" s="60">
        <f>VLOOKUP(C967,Datos!$CC$3:$CG$1124,5,FALSE)</f>
        <v>8.2862627613464743E-4</v>
      </c>
      <c r="H967" s="60">
        <f t="shared" si="31"/>
        <v>2.1495934150797244E-2</v>
      </c>
      <c r="I967" s="53"/>
      <c r="J967" s="53"/>
      <c r="K967" s="53"/>
      <c r="L967" s="53"/>
      <c r="M967" s="54"/>
    </row>
    <row r="968" spans="2:13">
      <c r="B968" s="58">
        <f t="shared" si="30"/>
        <v>7</v>
      </c>
      <c r="C968" s="59">
        <v>70823</v>
      </c>
      <c r="D968" s="59" t="s">
        <v>175</v>
      </c>
      <c r="E968" s="59" t="s">
        <v>174</v>
      </c>
      <c r="F968" s="60">
        <f>VLOOKUP(C968,Datos!$CC$3:$CG$1124,2,FALSE)</f>
        <v>1.3566963354720886E-3</v>
      </c>
      <c r="G968" s="60">
        <f>VLOOKUP(C968,Datos!$CC$3:$CG$1124,5,FALSE)</f>
        <v>3.8081694520868616E-3</v>
      </c>
      <c r="H968" s="60">
        <f t="shared" si="31"/>
        <v>9.8790205107899515E-2</v>
      </c>
      <c r="I968" s="53"/>
      <c r="J968" s="53"/>
      <c r="K968" s="53"/>
      <c r="L968" s="53"/>
      <c r="M968" s="54"/>
    </row>
    <row r="969" spans="2:13">
      <c r="B969" s="58">
        <f t="shared" si="30"/>
        <v>10</v>
      </c>
      <c r="C969" s="59">
        <v>73001</v>
      </c>
      <c r="D969" s="59" t="s">
        <v>127</v>
      </c>
      <c r="E969" s="59" t="s">
        <v>173</v>
      </c>
      <c r="F969" s="60">
        <f>VLOOKUP(C969,Datos!$CC$3:$CG$1124,2,FALSE)</f>
        <v>1.0127327932676742E-2</v>
      </c>
      <c r="G969" s="60">
        <f>VLOOKUP(C969,Datos!$CC$3:$CG$1124,5,FALSE)</f>
        <v>3.044168121607323E-3</v>
      </c>
      <c r="H969" s="60">
        <f t="shared" si="31"/>
        <v>0.11696252570913553</v>
      </c>
      <c r="I969" s="53"/>
      <c r="J969" s="53"/>
      <c r="K969" s="53"/>
      <c r="L969" s="53"/>
      <c r="M969" s="54"/>
    </row>
    <row r="970" spans="2:13">
      <c r="B970" s="58">
        <f t="shared" si="30"/>
        <v>102</v>
      </c>
      <c r="C970" s="59">
        <v>73024</v>
      </c>
      <c r="D970" s="59" t="s">
        <v>127</v>
      </c>
      <c r="E970" s="59" t="s">
        <v>172</v>
      </c>
      <c r="F970" s="60">
        <f>VLOOKUP(C970,Datos!$CC$3:$CG$1124,2,FALSE)</f>
        <v>1.3381234741370712E-4</v>
      </c>
      <c r="G970" s="60">
        <f>VLOOKUP(C970,Datos!$CC$3:$CG$1124,5,FALSE)</f>
        <v>1.3213573377367845E-4</v>
      </c>
      <c r="H970" s="60">
        <f t="shared" si="31"/>
        <v>5.0768973792548414E-3</v>
      </c>
      <c r="I970" s="53"/>
      <c r="J970" s="53"/>
      <c r="K970" s="53"/>
      <c r="L970" s="53"/>
      <c r="M970" s="54"/>
    </row>
    <row r="971" spans="2:13">
      <c r="B971" s="58">
        <f t="shared" ref="B971:B1034" si="32">_xlfn.RANK.EQ(G971,$G970:$G2091)</f>
        <v>105</v>
      </c>
      <c r="C971" s="59">
        <v>73026</v>
      </c>
      <c r="D971" s="59" t="s">
        <v>127</v>
      </c>
      <c r="E971" s="59" t="s">
        <v>171</v>
      </c>
      <c r="F971" s="60">
        <f>VLOOKUP(C971,Datos!$CC$3:$CG$1124,2,FALSE)</f>
        <v>1.4141698355087955E-4</v>
      </c>
      <c r="G971" s="60">
        <f>VLOOKUP(C971,Datos!$CC$3:$CG$1124,5,FALSE)</f>
        <v>1.2367788825911591E-4</v>
      </c>
      <c r="H971" s="60">
        <f t="shared" si="31"/>
        <v>4.7519314332483539E-3</v>
      </c>
      <c r="I971" s="53"/>
      <c r="J971" s="53"/>
      <c r="K971" s="53"/>
      <c r="L971" s="53"/>
      <c r="M971" s="54"/>
    </row>
    <row r="972" spans="2:13">
      <c r="B972" s="58">
        <f t="shared" si="32"/>
        <v>96</v>
      </c>
      <c r="C972" s="59">
        <v>73030</v>
      </c>
      <c r="D972" s="59" t="s">
        <v>127</v>
      </c>
      <c r="E972" s="59" t="s">
        <v>170</v>
      </c>
      <c r="F972" s="60">
        <f>VLOOKUP(C972,Datos!$CC$3:$CG$1124,2,FALSE)</f>
        <v>7.0489127271482872E-5</v>
      </c>
      <c r="G972" s="60">
        <f>VLOOKUP(C972,Datos!$CC$3:$CG$1124,5,FALSE)</f>
        <v>1.5993768995751283E-4</v>
      </c>
      <c r="H972" s="60">
        <f t="shared" ref="H972:H1035" si="33">G972/VLOOKUP(D972,$J$11:$L$43,2,FALSE)</f>
        <v>6.1450995563405945E-3</v>
      </c>
      <c r="I972" s="53"/>
      <c r="J972" s="53"/>
      <c r="K972" s="53"/>
      <c r="L972" s="53"/>
      <c r="M972" s="54"/>
    </row>
    <row r="973" spans="2:13">
      <c r="B973" s="58">
        <f t="shared" si="32"/>
        <v>72</v>
      </c>
      <c r="C973" s="59">
        <v>73043</v>
      </c>
      <c r="D973" s="59" t="s">
        <v>127</v>
      </c>
      <c r="E973" s="59" t="s">
        <v>169</v>
      </c>
      <c r="F973" s="60">
        <f>VLOOKUP(C973,Datos!$CC$3:$CG$1124,2,FALSE)</f>
        <v>2.6469983477465562E-4</v>
      </c>
      <c r="G973" s="60">
        <f>VLOOKUP(C973,Datos!$CC$3:$CG$1124,5,FALSE)</f>
        <v>2.6030965746320163E-4</v>
      </c>
      <c r="H973" s="60">
        <f t="shared" si="33"/>
        <v>1.0001574744597293E-2</v>
      </c>
      <c r="I973" s="53"/>
      <c r="J973" s="53"/>
      <c r="K973" s="53"/>
      <c r="L973" s="53"/>
      <c r="M973" s="54"/>
    </row>
    <row r="974" spans="2:13">
      <c r="B974" s="58">
        <f t="shared" si="32"/>
        <v>88</v>
      </c>
      <c r="C974" s="59">
        <v>73055</v>
      </c>
      <c r="D974" s="59" t="s">
        <v>127</v>
      </c>
      <c r="E974" s="59" t="s">
        <v>168</v>
      </c>
      <c r="F974" s="60">
        <f>VLOOKUP(C974,Datos!$CC$3:$CG$1124,2,FALSE)</f>
        <v>1.9845175457967274E-4</v>
      </c>
      <c r="G974" s="60">
        <f>VLOOKUP(C974,Datos!$CC$3:$CG$1124,5,FALSE)</f>
        <v>1.7956849353406007E-4</v>
      </c>
      <c r="H974" s="60">
        <f t="shared" si="33"/>
        <v>6.8993510550392177E-3</v>
      </c>
      <c r="I974" s="53"/>
      <c r="J974" s="53"/>
      <c r="K974" s="53"/>
      <c r="L974" s="53"/>
      <c r="M974" s="54"/>
    </row>
    <row r="975" spans="2:13">
      <c r="B975" s="58">
        <f t="shared" si="32"/>
        <v>10</v>
      </c>
      <c r="C975" s="59">
        <v>73067</v>
      </c>
      <c r="D975" s="59" t="s">
        <v>127</v>
      </c>
      <c r="E975" s="59" t="s">
        <v>167</v>
      </c>
      <c r="F975" s="60">
        <f>VLOOKUP(C975,Datos!$CC$3:$CG$1124,2,FALSE)</f>
        <v>8.6999962269305314E-4</v>
      </c>
      <c r="G975" s="60">
        <f>VLOOKUP(C975,Datos!$CC$3:$CG$1124,5,FALSE)</f>
        <v>2.3778107328221118E-3</v>
      </c>
      <c r="H975" s="60">
        <f t="shared" si="33"/>
        <v>9.1359851972406772E-2</v>
      </c>
      <c r="I975" s="53"/>
      <c r="J975" s="53"/>
      <c r="K975" s="53"/>
      <c r="L975" s="53"/>
      <c r="M975" s="54"/>
    </row>
    <row r="976" spans="2:13">
      <c r="B976" s="58">
        <f t="shared" si="32"/>
        <v>70</v>
      </c>
      <c r="C976" s="59">
        <v>73124</v>
      </c>
      <c r="D976" s="59" t="s">
        <v>127</v>
      </c>
      <c r="E976" s="59" t="s">
        <v>166</v>
      </c>
      <c r="F976" s="60">
        <f>VLOOKUP(C976,Datos!$CC$3:$CG$1124,2,FALSE)</f>
        <v>4.3595039086367313E-4</v>
      </c>
      <c r="G976" s="60">
        <f>VLOOKUP(C976,Datos!$CC$3:$CG$1124,5,FALSE)</f>
        <v>2.694360976718036E-4</v>
      </c>
      <c r="H976" s="60">
        <f t="shared" si="33"/>
        <v>1.0352229325714148E-2</v>
      </c>
      <c r="I976" s="53"/>
      <c r="J976" s="53"/>
      <c r="K976" s="53"/>
      <c r="L976" s="53"/>
      <c r="M976" s="54"/>
    </row>
    <row r="977" spans="2:13">
      <c r="B977" s="58">
        <f t="shared" si="32"/>
        <v>136</v>
      </c>
      <c r="C977" s="59">
        <v>73148</v>
      </c>
      <c r="D977" s="59" t="s">
        <v>127</v>
      </c>
      <c r="E977" s="59" t="s">
        <v>165</v>
      </c>
      <c r="F977" s="60">
        <f>VLOOKUP(C977,Datos!$CC$3:$CG$1124,2,FALSE)</f>
        <v>1.1333832704439674E-4</v>
      </c>
      <c r="G977" s="60">
        <f>VLOOKUP(C977,Datos!$CC$3:$CG$1124,5,FALSE)</f>
        <v>8.2732215334870269E-6</v>
      </c>
      <c r="H977" s="60">
        <f t="shared" si="33"/>
        <v>3.1787235384257505E-4</v>
      </c>
      <c r="I977" s="53"/>
      <c r="J977" s="53"/>
      <c r="K977" s="53"/>
      <c r="L977" s="53"/>
      <c r="M977" s="54"/>
    </row>
    <row r="978" spans="2:13">
      <c r="B978" s="58">
        <f t="shared" si="32"/>
        <v>83</v>
      </c>
      <c r="C978" s="59">
        <v>73152</v>
      </c>
      <c r="D978" s="59" t="s">
        <v>127</v>
      </c>
      <c r="E978" s="59" t="s">
        <v>164</v>
      </c>
      <c r="F978" s="60">
        <f>VLOOKUP(C978,Datos!$CC$3:$CG$1124,2,FALSE)</f>
        <v>1.2459903824751746E-4</v>
      </c>
      <c r="G978" s="60">
        <f>VLOOKUP(C978,Datos!$CC$3:$CG$1124,5,FALSE)</f>
        <v>1.8414082209620427E-4</v>
      </c>
      <c r="H978" s="60">
        <f t="shared" si="33"/>
        <v>7.0750283092632831E-3</v>
      </c>
      <c r="I978" s="53"/>
      <c r="J978" s="53"/>
      <c r="K978" s="53"/>
      <c r="L978" s="53"/>
      <c r="M978" s="54"/>
    </row>
    <row r="979" spans="2:13">
      <c r="B979" s="58">
        <f t="shared" si="32"/>
        <v>29</v>
      </c>
      <c r="C979" s="59">
        <v>73168</v>
      </c>
      <c r="D979" s="59" t="s">
        <v>127</v>
      </c>
      <c r="E979" s="59" t="s">
        <v>163</v>
      </c>
      <c r="F979" s="60">
        <f>VLOOKUP(C979,Datos!$CC$3:$CG$1124,2,FALSE)</f>
        <v>1.5225359004635026E-3</v>
      </c>
      <c r="G979" s="60">
        <f>VLOOKUP(C979,Datos!$CC$3:$CG$1124,5,FALSE)</f>
        <v>6.9845763261975604E-4</v>
      </c>
      <c r="H979" s="60">
        <f t="shared" si="33"/>
        <v>2.6836024013317632E-2</v>
      </c>
      <c r="I979" s="53"/>
      <c r="J979" s="53"/>
      <c r="K979" s="53"/>
      <c r="L979" s="53"/>
      <c r="M979" s="54"/>
    </row>
    <row r="980" spans="2:13">
      <c r="B980" s="58">
        <f t="shared" si="32"/>
        <v>130</v>
      </c>
      <c r="C980" s="59">
        <v>73200</v>
      </c>
      <c r="D980" s="59" t="s">
        <v>127</v>
      </c>
      <c r="E980" s="59" t="s">
        <v>162</v>
      </c>
      <c r="F980" s="60">
        <f>VLOOKUP(C980,Datos!$CC$3:$CG$1124,2,FALSE)</f>
        <v>4.1825498754448346E-5</v>
      </c>
      <c r="G980" s="60">
        <f>VLOOKUP(C980,Datos!$CC$3:$CG$1124,5,FALSE)</f>
        <v>2.4394088866616144E-5</v>
      </c>
      <c r="H980" s="60">
        <f t="shared" si="33"/>
        <v>9.3726566084202949E-4</v>
      </c>
      <c r="I980" s="53"/>
      <c r="J980" s="53"/>
      <c r="K980" s="53"/>
      <c r="L980" s="53"/>
      <c r="M980" s="54"/>
    </row>
    <row r="981" spans="2:13">
      <c r="B981" s="58">
        <f t="shared" si="32"/>
        <v>54</v>
      </c>
      <c r="C981" s="59">
        <v>73217</v>
      </c>
      <c r="D981" s="59" t="s">
        <v>127</v>
      </c>
      <c r="E981" s="59" t="s">
        <v>161</v>
      </c>
      <c r="F981" s="60">
        <f>VLOOKUP(C981,Datos!$CC$3:$CG$1124,2,FALSE)</f>
        <v>4.1620758550755242E-4</v>
      </c>
      <c r="G981" s="60">
        <f>VLOOKUP(C981,Datos!$CC$3:$CG$1124,5,FALSE)</f>
        <v>3.4574140164144904E-4</v>
      </c>
      <c r="H981" s="60">
        <f t="shared" si="33"/>
        <v>1.328401913520099E-2</v>
      </c>
      <c r="I981" s="53"/>
      <c r="J981" s="53"/>
      <c r="K981" s="53"/>
      <c r="L981" s="53"/>
      <c r="M981" s="54"/>
    </row>
    <row r="982" spans="2:13">
      <c r="B982" s="58">
        <f t="shared" si="32"/>
        <v>93</v>
      </c>
      <c r="C982" s="59">
        <v>73226</v>
      </c>
      <c r="D982" s="59" t="s">
        <v>127</v>
      </c>
      <c r="E982" s="59" t="s">
        <v>160</v>
      </c>
      <c r="F982" s="60">
        <f>VLOOKUP(C982,Datos!$CC$3:$CG$1124,2,FALSE)</f>
        <v>2.6937961085906942E-4</v>
      </c>
      <c r="G982" s="60">
        <f>VLOOKUP(C982,Datos!$CC$3:$CG$1124,5,FALSE)</f>
        <v>1.3667879400606399E-4</v>
      </c>
      <c r="H982" s="60">
        <f t="shared" si="33"/>
        <v>5.2514500905380748E-3</v>
      </c>
      <c r="I982" s="53"/>
      <c r="J982" s="53"/>
      <c r="K982" s="53"/>
      <c r="L982" s="53"/>
      <c r="M982" s="54"/>
    </row>
    <row r="983" spans="2:13">
      <c r="B983" s="58">
        <f t="shared" si="32"/>
        <v>93</v>
      </c>
      <c r="C983" s="59">
        <v>73236</v>
      </c>
      <c r="D983" s="59" t="s">
        <v>127</v>
      </c>
      <c r="E983" s="59" t="s">
        <v>159</v>
      </c>
      <c r="F983" s="60">
        <f>VLOOKUP(C983,Datos!$CC$3:$CG$1124,2,FALSE)</f>
        <v>3.1222881063198331E-4</v>
      </c>
      <c r="G983" s="60">
        <f>VLOOKUP(C983,Datos!$CC$3:$CG$1124,5,FALSE)</f>
        <v>1.2633025325359699E-4</v>
      </c>
      <c r="H983" s="60">
        <f t="shared" si="33"/>
        <v>4.8538401637994123E-3</v>
      </c>
      <c r="I983" s="53"/>
      <c r="J983" s="53"/>
      <c r="K983" s="53"/>
      <c r="L983" s="53"/>
      <c r="M983" s="54"/>
    </row>
    <row r="984" spans="2:13">
      <c r="B984" s="58">
        <f t="shared" si="32"/>
        <v>86</v>
      </c>
      <c r="C984" s="59">
        <v>73268</v>
      </c>
      <c r="D984" s="59" t="s">
        <v>127</v>
      </c>
      <c r="E984" s="59" t="s">
        <v>158</v>
      </c>
      <c r="F984" s="60">
        <f>VLOOKUP(C984,Datos!$CC$3:$CG$1124,2,FALSE)</f>
        <v>3.5712541244182822E-4</v>
      </c>
      <c r="G984" s="60">
        <f>VLOOKUP(C984,Datos!$CC$3:$CG$1124,5,FALSE)</f>
        <v>1.699939918600237E-4</v>
      </c>
      <c r="H984" s="60">
        <f t="shared" si="33"/>
        <v>6.5314811301645185E-3</v>
      </c>
      <c r="I984" s="53"/>
      <c r="J984" s="53"/>
      <c r="K984" s="53"/>
      <c r="L984" s="53"/>
      <c r="M984" s="54"/>
    </row>
    <row r="985" spans="2:13">
      <c r="B985" s="58">
        <f t="shared" si="32"/>
        <v>98</v>
      </c>
      <c r="C985" s="59">
        <v>73270</v>
      </c>
      <c r="D985" s="59" t="s">
        <v>127</v>
      </c>
      <c r="E985" s="59" t="s">
        <v>157</v>
      </c>
      <c r="F985" s="60">
        <f>VLOOKUP(C985,Datos!$CC$3:$CG$1124,2,FALSE)</f>
        <v>1.0909727996789674E-4</v>
      </c>
      <c r="G985" s="60">
        <f>VLOOKUP(C985,Datos!$CC$3:$CG$1124,5,FALSE)</f>
        <v>1.0853692167537417E-4</v>
      </c>
      <c r="H985" s="60">
        <f t="shared" si="33"/>
        <v>4.1701877112961623E-3</v>
      </c>
      <c r="I985" s="53"/>
      <c r="J985" s="53"/>
      <c r="K985" s="53"/>
      <c r="L985" s="53"/>
      <c r="M985" s="54"/>
    </row>
    <row r="986" spans="2:13">
      <c r="B986" s="58">
        <f t="shared" si="32"/>
        <v>121</v>
      </c>
      <c r="C986" s="59">
        <v>73275</v>
      </c>
      <c r="D986" s="59" t="s">
        <v>127</v>
      </c>
      <c r="E986" s="59" t="s">
        <v>156</v>
      </c>
      <c r="F986" s="60">
        <f>VLOOKUP(C986,Datos!$CC$3:$CG$1124,2,FALSE)</f>
        <v>8.569839954582773E-5</v>
      </c>
      <c r="G986" s="60">
        <f>VLOOKUP(C986,Datos!$CC$3:$CG$1124,5,FALSE)</f>
        <v>2.9305153906029453E-5</v>
      </c>
      <c r="H986" s="60">
        <f t="shared" si="33"/>
        <v>1.1259577921518885E-3</v>
      </c>
      <c r="I986" s="53"/>
      <c r="J986" s="53"/>
      <c r="K986" s="53"/>
      <c r="L986" s="53"/>
      <c r="M986" s="54"/>
    </row>
    <row r="987" spans="2:13">
      <c r="B987" s="58">
        <f t="shared" si="32"/>
        <v>39</v>
      </c>
      <c r="C987" s="59">
        <v>73283</v>
      </c>
      <c r="D987" s="59" t="s">
        <v>127</v>
      </c>
      <c r="E987" s="59" t="s">
        <v>155</v>
      </c>
      <c r="F987" s="60">
        <f>VLOOKUP(C987,Datos!$CC$3:$CG$1124,2,FALSE)</f>
        <v>5.2632856649391466E-4</v>
      </c>
      <c r="G987" s="60">
        <f>VLOOKUP(C987,Datos!$CC$3:$CG$1124,5,FALSE)</f>
        <v>4.6665751427474935E-4</v>
      </c>
      <c r="H987" s="60">
        <f t="shared" si="33"/>
        <v>1.7929838080658504E-2</v>
      </c>
      <c r="I987" s="53"/>
      <c r="J987" s="53"/>
      <c r="K987" s="53"/>
      <c r="L987" s="53"/>
      <c r="M987" s="54"/>
    </row>
    <row r="988" spans="2:13">
      <c r="B988" s="58">
        <f t="shared" si="32"/>
        <v>67</v>
      </c>
      <c r="C988" s="59">
        <v>73319</v>
      </c>
      <c r="D988" s="59" t="s">
        <v>127</v>
      </c>
      <c r="E988" s="59" t="s">
        <v>154</v>
      </c>
      <c r="F988" s="60">
        <f>VLOOKUP(C988,Datos!$CC$3:$CG$1124,2,FALSE)</f>
        <v>2.4788188947129353E-4</v>
      </c>
      <c r="G988" s="60">
        <f>VLOOKUP(C988,Datos!$CC$3:$CG$1124,5,FALSE)</f>
        <v>2.6302924732762303E-4</v>
      </c>
      <c r="H988" s="60">
        <f t="shared" si="33"/>
        <v>1.0106066378018558E-2</v>
      </c>
      <c r="I988" s="53"/>
      <c r="J988" s="53"/>
      <c r="K988" s="53"/>
      <c r="L988" s="53"/>
      <c r="M988" s="54"/>
    </row>
    <row r="989" spans="2:13">
      <c r="B989" s="58">
        <f t="shared" si="32"/>
        <v>95</v>
      </c>
      <c r="C989" s="59">
        <v>73347</v>
      </c>
      <c r="D989" s="59" t="s">
        <v>127</v>
      </c>
      <c r="E989" s="59" t="s">
        <v>153</v>
      </c>
      <c r="F989" s="60">
        <f>VLOOKUP(C989,Datos!$CC$3:$CG$1124,2,FALSE)</f>
        <v>1.0251634484918983E-4</v>
      </c>
      <c r="G989" s="60">
        <f>VLOOKUP(C989,Datos!$CC$3:$CG$1124,5,FALSE)</f>
        <v>1.1124927375720448E-4</v>
      </c>
      <c r="H989" s="60">
        <f t="shared" si="33"/>
        <v>4.2744012558279271E-3</v>
      </c>
      <c r="I989" s="53"/>
      <c r="J989" s="53"/>
      <c r="K989" s="53"/>
      <c r="L989" s="53"/>
      <c r="M989" s="54"/>
    </row>
    <row r="990" spans="2:13">
      <c r="B990" s="58">
        <f t="shared" si="32"/>
        <v>102</v>
      </c>
      <c r="C990" s="59">
        <v>73349</v>
      </c>
      <c r="D990" s="59" t="s">
        <v>127</v>
      </c>
      <c r="E990" s="59" t="s">
        <v>152</v>
      </c>
      <c r="F990" s="60">
        <f>VLOOKUP(C990,Datos!$CC$3:$CG$1124,2,FALSE)</f>
        <v>1.7168928509693132E-4</v>
      </c>
      <c r="G990" s="60">
        <f>VLOOKUP(C990,Datos!$CC$3:$CG$1124,5,FALSE)</f>
        <v>9.3170117823520991E-5</v>
      </c>
      <c r="H990" s="60">
        <f t="shared" si="33"/>
        <v>3.5797669070599548E-3</v>
      </c>
      <c r="I990" s="53"/>
      <c r="J990" s="53"/>
      <c r="K990" s="53"/>
      <c r="L990" s="53"/>
      <c r="M990" s="54"/>
    </row>
    <row r="991" spans="2:13">
      <c r="B991" s="58">
        <f t="shared" si="32"/>
        <v>80</v>
      </c>
      <c r="C991" s="59">
        <v>73352</v>
      </c>
      <c r="D991" s="59" t="s">
        <v>127</v>
      </c>
      <c r="E991" s="59" t="s">
        <v>151</v>
      </c>
      <c r="F991" s="60">
        <f>VLOOKUP(C991,Datos!$CC$3:$CG$1124,2,FALSE)</f>
        <v>2.5358536657417284E-4</v>
      </c>
      <c r="G991" s="60">
        <f>VLOOKUP(C991,Datos!$CC$3:$CG$1124,5,FALSE)</f>
        <v>1.7950855681112422E-4</v>
      </c>
      <c r="H991" s="60">
        <f t="shared" si="33"/>
        <v>6.8970481761516994E-3</v>
      </c>
      <c r="I991" s="53"/>
      <c r="J991" s="53"/>
      <c r="K991" s="53"/>
      <c r="L991" s="53"/>
      <c r="M991" s="54"/>
    </row>
    <row r="992" spans="2:13">
      <c r="B992" s="58">
        <f t="shared" si="32"/>
        <v>81</v>
      </c>
      <c r="C992" s="59">
        <v>73408</v>
      </c>
      <c r="D992" s="59" t="s">
        <v>127</v>
      </c>
      <c r="E992" s="59" t="s">
        <v>150</v>
      </c>
      <c r="F992" s="60">
        <f>VLOOKUP(C992,Datos!$CC$3:$CG$1124,2,FALSE)</f>
        <v>3.2656062489050055E-4</v>
      </c>
      <c r="G992" s="60">
        <f>VLOOKUP(C992,Datos!$CC$3:$CG$1124,5,FALSE)</f>
        <v>1.7684910168267858E-4</v>
      </c>
      <c r="H992" s="60">
        <f t="shared" si="33"/>
        <v>6.7948670296423281E-3</v>
      </c>
      <c r="I992" s="53"/>
      <c r="J992" s="53"/>
      <c r="K992" s="53"/>
      <c r="L992" s="53"/>
      <c r="M992" s="54"/>
    </row>
    <row r="993" spans="2:13">
      <c r="B993" s="58">
        <f t="shared" si="32"/>
        <v>20</v>
      </c>
      <c r="C993" s="59">
        <v>73411</v>
      </c>
      <c r="D993" s="59" t="s">
        <v>127</v>
      </c>
      <c r="E993" s="59" t="s">
        <v>149</v>
      </c>
      <c r="F993" s="60">
        <f>VLOOKUP(C993,Datos!$CC$3:$CG$1124,2,FALSE)</f>
        <v>1.7990814184518306E-3</v>
      </c>
      <c r="G993" s="60">
        <f>VLOOKUP(C993,Datos!$CC$3:$CG$1124,5,FALSE)</f>
        <v>1.3852694016824652E-3</v>
      </c>
      <c r="H993" s="60">
        <f t="shared" si="33"/>
        <v>5.3224592576974691E-2</v>
      </c>
      <c r="I993" s="53"/>
      <c r="J993" s="53"/>
      <c r="K993" s="53"/>
      <c r="L993" s="53"/>
      <c r="M993" s="54"/>
    </row>
    <row r="994" spans="2:13">
      <c r="B994" s="58">
        <f t="shared" si="32"/>
        <v>55</v>
      </c>
      <c r="C994" s="59">
        <v>73443</v>
      </c>
      <c r="D994" s="59" t="s">
        <v>127</v>
      </c>
      <c r="E994" s="59" t="s">
        <v>148</v>
      </c>
      <c r="F994" s="60">
        <f>VLOOKUP(C994,Datos!$CC$3:$CG$1124,2,FALSE)</f>
        <v>4.5891054227782836E-4</v>
      </c>
      <c r="G994" s="60">
        <f>VLOOKUP(C994,Datos!$CC$3:$CG$1124,5,FALSE)</f>
        <v>3.3413427106073151E-4</v>
      </c>
      <c r="H994" s="60">
        <f t="shared" si="33"/>
        <v>1.2838051877571456E-2</v>
      </c>
      <c r="I994" s="53"/>
      <c r="J994" s="53"/>
      <c r="K994" s="53"/>
      <c r="L994" s="53"/>
      <c r="M994" s="54"/>
    </row>
    <row r="995" spans="2:13">
      <c r="B995" s="58">
        <f t="shared" si="32"/>
        <v>90</v>
      </c>
      <c r="C995" s="59">
        <v>73449</v>
      </c>
      <c r="D995" s="59" t="s">
        <v>127</v>
      </c>
      <c r="E995" s="59" t="s">
        <v>147</v>
      </c>
      <c r="F995" s="60">
        <f>VLOOKUP(C995,Datos!$CC$3:$CG$1124,2,FALSE)</f>
        <v>4.0962665038884549E-4</v>
      </c>
      <c r="G995" s="60">
        <f>VLOOKUP(C995,Datos!$CC$3:$CG$1124,5,FALSE)</f>
        <v>1.1170667939222446E-4</v>
      </c>
      <c r="H995" s="60">
        <f t="shared" si="33"/>
        <v>4.2919756197291169E-3</v>
      </c>
      <c r="I995" s="53"/>
      <c r="J995" s="53"/>
      <c r="K995" s="53"/>
      <c r="L995" s="53"/>
      <c r="M995" s="54"/>
    </row>
    <row r="996" spans="2:13">
      <c r="B996" s="58">
        <f t="shared" si="32"/>
        <v>94</v>
      </c>
      <c r="C996" s="59">
        <v>73461</v>
      </c>
      <c r="D996" s="59" t="s">
        <v>127</v>
      </c>
      <c r="E996" s="59" t="s">
        <v>146</v>
      </c>
      <c r="F996" s="60">
        <f>VLOOKUP(C996,Datos!$CC$3:$CG$1124,2,FALSE)</f>
        <v>8.5990885551103592E-5</v>
      </c>
      <c r="G996" s="60">
        <f>VLOOKUP(C996,Datos!$CC$3:$CG$1124,5,FALSE)</f>
        <v>1.0313830425241714E-4</v>
      </c>
      <c r="H996" s="60">
        <f t="shared" si="33"/>
        <v>3.9627629226833046E-3</v>
      </c>
      <c r="I996" s="53"/>
      <c r="J996" s="53"/>
      <c r="K996" s="53"/>
      <c r="L996" s="53"/>
      <c r="M996" s="54"/>
    </row>
    <row r="997" spans="2:13">
      <c r="B997" s="58">
        <f t="shared" si="32"/>
        <v>38</v>
      </c>
      <c r="C997" s="59">
        <v>73483</v>
      </c>
      <c r="D997" s="59" t="s">
        <v>127</v>
      </c>
      <c r="E997" s="59" t="s">
        <v>145</v>
      </c>
      <c r="F997" s="60">
        <f>VLOOKUP(C997,Datos!$CC$3:$CG$1124,2,FALSE)</f>
        <v>5.9754890877858726E-4</v>
      </c>
      <c r="G997" s="60">
        <f>VLOOKUP(C997,Datos!$CC$3:$CG$1124,5,FALSE)</f>
        <v>4.5411664257058307E-4</v>
      </c>
      <c r="H997" s="60">
        <f t="shared" si="33"/>
        <v>1.7447994775519681E-2</v>
      </c>
      <c r="I997" s="53"/>
      <c r="J997" s="53"/>
      <c r="K997" s="53"/>
      <c r="L997" s="53"/>
      <c r="M997" s="54"/>
    </row>
    <row r="998" spans="2:13">
      <c r="B998" s="58">
        <f t="shared" si="32"/>
        <v>59</v>
      </c>
      <c r="C998" s="59">
        <v>73504</v>
      </c>
      <c r="D998" s="59" t="s">
        <v>127</v>
      </c>
      <c r="E998" s="59" t="s">
        <v>144</v>
      </c>
      <c r="F998" s="60">
        <f>VLOOKUP(C998,Datos!$CC$3:$CG$1124,2,FALSE)</f>
        <v>3.8769019999315582E-4</v>
      </c>
      <c r="G998" s="60">
        <f>VLOOKUP(C998,Datos!$CC$3:$CG$1124,5,FALSE)</f>
        <v>2.8693095768866033E-4</v>
      </c>
      <c r="H998" s="60">
        <f t="shared" si="33"/>
        <v>1.1024413953092387E-2</v>
      </c>
      <c r="I998" s="53"/>
      <c r="J998" s="53"/>
      <c r="K998" s="53"/>
      <c r="L998" s="53"/>
      <c r="M998" s="54"/>
    </row>
    <row r="999" spans="2:13">
      <c r="B999" s="58">
        <f t="shared" si="32"/>
        <v>81</v>
      </c>
      <c r="C999" s="59">
        <v>73520</v>
      </c>
      <c r="D999" s="59" t="s">
        <v>127</v>
      </c>
      <c r="E999" s="59" t="s">
        <v>143</v>
      </c>
      <c r="F999" s="60">
        <f>VLOOKUP(C999,Datos!$CC$3:$CG$1124,2,FALSE)</f>
        <v>1.7666154718662099E-4</v>
      </c>
      <c r="G999" s="60">
        <f>VLOOKUP(C999,Datos!$CC$3:$CG$1124,5,FALSE)</f>
        <v>1.5924493666797453E-4</v>
      </c>
      <c r="H999" s="60">
        <f t="shared" si="33"/>
        <v>6.1184827036567385E-3</v>
      </c>
      <c r="I999" s="53"/>
      <c r="J999" s="53"/>
      <c r="K999" s="53"/>
      <c r="L999" s="53"/>
      <c r="M999" s="54"/>
    </row>
    <row r="1000" spans="2:13">
      <c r="B1000" s="58">
        <f t="shared" si="32"/>
        <v>102</v>
      </c>
      <c r="C1000" s="59">
        <v>73547</v>
      </c>
      <c r="D1000" s="59" t="s">
        <v>127</v>
      </c>
      <c r="E1000" s="59" t="s">
        <v>142</v>
      </c>
      <c r="F1000" s="60">
        <f>VLOOKUP(C1000,Datos!$CC$3:$CG$1124,2,FALSE)</f>
        <v>3.9485610712241444E-5</v>
      </c>
      <c r="G1000" s="60">
        <f>VLOOKUP(C1000,Datos!$CC$3:$CG$1124,5,FALSE)</f>
        <v>5.6532572940594416E-5</v>
      </c>
      <c r="H1000" s="60">
        <f t="shared" si="33"/>
        <v>2.1720851976061726E-3</v>
      </c>
      <c r="I1000" s="53"/>
      <c r="J1000" s="53"/>
      <c r="K1000" s="53"/>
      <c r="L1000" s="53"/>
      <c r="M1000" s="54"/>
    </row>
    <row r="1001" spans="2:13">
      <c r="B1001" s="58">
        <f t="shared" si="32"/>
        <v>18</v>
      </c>
      <c r="C1001" s="59">
        <v>73555</v>
      </c>
      <c r="D1001" s="59" t="s">
        <v>127</v>
      </c>
      <c r="E1001" s="59" t="s">
        <v>141</v>
      </c>
      <c r="F1001" s="60">
        <f>VLOOKUP(C1001,Datos!$CC$3:$CG$1124,2,FALSE)</f>
        <v>9.0816904638155323E-4</v>
      </c>
      <c r="G1001" s="60">
        <f>VLOOKUP(C1001,Datos!$CC$3:$CG$1124,5,FALSE)</f>
        <v>1.4249542243823152E-3</v>
      </c>
      <c r="H1001" s="60">
        <f t="shared" si="33"/>
        <v>5.4749356292338382E-2</v>
      </c>
      <c r="I1001" s="53"/>
      <c r="J1001" s="53"/>
      <c r="K1001" s="53"/>
      <c r="L1001" s="53"/>
      <c r="M1001" s="54"/>
    </row>
    <row r="1002" spans="2:13">
      <c r="B1002" s="58">
        <f t="shared" si="32"/>
        <v>35</v>
      </c>
      <c r="C1002" s="59">
        <v>73563</v>
      </c>
      <c r="D1002" s="59" t="s">
        <v>127</v>
      </c>
      <c r="E1002" s="59" t="s">
        <v>140</v>
      </c>
      <c r="F1002" s="60">
        <f>VLOOKUP(C1002,Datos!$CC$3:$CG$1124,2,FALSE)</f>
        <v>4.3302553081091451E-4</v>
      </c>
      <c r="G1002" s="60">
        <f>VLOOKUP(C1002,Datos!$CC$3:$CG$1124,5,FALSE)</f>
        <v>5.0100789538997867E-4</v>
      </c>
      <c r="H1002" s="60">
        <f t="shared" si="33"/>
        <v>1.9249642760889918E-2</v>
      </c>
      <c r="I1002" s="53"/>
      <c r="J1002" s="53"/>
      <c r="K1002" s="53"/>
      <c r="L1002" s="53"/>
      <c r="M1002" s="54"/>
    </row>
    <row r="1003" spans="2:13">
      <c r="B1003" s="58">
        <f t="shared" si="32"/>
        <v>75</v>
      </c>
      <c r="C1003" s="59">
        <v>73585</v>
      </c>
      <c r="D1003" s="59" t="s">
        <v>127</v>
      </c>
      <c r="E1003" s="59" t="s">
        <v>139</v>
      </c>
      <c r="F1003" s="60">
        <f>VLOOKUP(C1003,Datos!$CC$3:$CG$1124,2,FALSE)</f>
        <v>1.9479567951372447E-4</v>
      </c>
      <c r="G1003" s="60">
        <f>VLOOKUP(C1003,Datos!$CC$3:$CG$1124,5,FALSE)</f>
        <v>1.724134220521369E-4</v>
      </c>
      <c r="H1003" s="60">
        <f t="shared" si="33"/>
        <v>6.6244400781404547E-3</v>
      </c>
      <c r="I1003" s="53"/>
      <c r="J1003" s="53"/>
      <c r="K1003" s="53"/>
      <c r="L1003" s="53"/>
      <c r="M1003" s="54"/>
    </row>
    <row r="1004" spans="2:13">
      <c r="B1004" s="58">
        <f t="shared" si="32"/>
        <v>22</v>
      </c>
      <c r="C1004" s="59">
        <v>73616</v>
      </c>
      <c r="D1004" s="59" t="s">
        <v>127</v>
      </c>
      <c r="E1004" s="59" t="s">
        <v>138</v>
      </c>
      <c r="F1004" s="60">
        <f>VLOOKUP(C1004,Datos!$CC$3:$CG$1124,2,FALSE)</f>
        <v>8.8681756799641534E-4</v>
      </c>
      <c r="G1004" s="60">
        <f>VLOOKUP(C1004,Datos!$CC$3:$CG$1124,5,FALSE)</f>
        <v>9.5766698397567289E-4</v>
      </c>
      <c r="H1004" s="60">
        <f t="shared" si="33"/>
        <v>3.6795322978056461E-2</v>
      </c>
      <c r="I1004" s="53"/>
      <c r="J1004" s="53"/>
      <c r="K1004" s="53"/>
      <c r="L1004" s="53"/>
      <c r="M1004" s="54"/>
    </row>
    <row r="1005" spans="2:13">
      <c r="B1005" s="58">
        <f t="shared" si="32"/>
        <v>84</v>
      </c>
      <c r="C1005" s="59">
        <v>73622</v>
      </c>
      <c r="D1005" s="59" t="s">
        <v>127</v>
      </c>
      <c r="E1005" s="59" t="s">
        <v>137</v>
      </c>
      <c r="F1005" s="60">
        <f>VLOOKUP(C1005,Datos!$CC$3:$CG$1124,2,FALSE)</f>
        <v>1.1085219599955192E-4</v>
      </c>
      <c r="G1005" s="60">
        <f>VLOOKUP(C1005,Datos!$CC$3:$CG$1124,5,FALSE)</f>
        <v>1.074429259026771E-4</v>
      </c>
      <c r="H1005" s="60">
        <f t="shared" si="33"/>
        <v>4.1281543860729134E-3</v>
      </c>
      <c r="I1005" s="53"/>
      <c r="J1005" s="53"/>
      <c r="K1005" s="53"/>
      <c r="L1005" s="53"/>
      <c r="M1005" s="54"/>
    </row>
    <row r="1006" spans="2:13">
      <c r="B1006" s="58">
        <f t="shared" si="32"/>
        <v>51</v>
      </c>
      <c r="C1006" s="59">
        <v>73624</v>
      </c>
      <c r="D1006" s="59" t="s">
        <v>127</v>
      </c>
      <c r="E1006" s="59" t="s">
        <v>136</v>
      </c>
      <c r="F1006" s="60">
        <f>VLOOKUP(C1006,Datos!$CC$3:$CG$1124,2,FALSE)</f>
        <v>7.3296992922131153E-4</v>
      </c>
      <c r="G1006" s="60">
        <f>VLOOKUP(C1006,Datos!$CC$3:$CG$1124,5,FALSE)</f>
        <v>3.3354025426865377E-4</v>
      </c>
      <c r="H1006" s="60">
        <f t="shared" si="33"/>
        <v>1.2815228662315405E-2</v>
      </c>
      <c r="I1006" s="53"/>
      <c r="J1006" s="53"/>
      <c r="K1006" s="53"/>
      <c r="L1006" s="53"/>
      <c r="M1006" s="54"/>
    </row>
    <row r="1007" spans="2:13">
      <c r="B1007" s="58">
        <f t="shared" si="32"/>
        <v>93</v>
      </c>
      <c r="C1007" s="59">
        <v>73671</v>
      </c>
      <c r="D1007" s="59" t="s">
        <v>127</v>
      </c>
      <c r="E1007" s="59" t="s">
        <v>135</v>
      </c>
      <c r="F1007" s="60">
        <f>VLOOKUP(C1007,Datos!$CC$3:$CG$1124,2,FALSE)</f>
        <v>1.0178512983600018E-4</v>
      </c>
      <c r="G1007" s="60">
        <f>VLOOKUP(C1007,Datos!$CC$3:$CG$1124,5,FALSE)</f>
        <v>6.4660880866064844E-5</v>
      </c>
      <c r="H1007" s="60">
        <f t="shared" si="33"/>
        <v>2.4843897046918821E-3</v>
      </c>
      <c r="I1007" s="53"/>
      <c r="J1007" s="53"/>
      <c r="K1007" s="53"/>
      <c r="L1007" s="53"/>
      <c r="M1007" s="54"/>
    </row>
    <row r="1008" spans="2:13">
      <c r="B1008" s="58">
        <f t="shared" si="32"/>
        <v>58</v>
      </c>
      <c r="C1008" s="59">
        <v>73675</v>
      </c>
      <c r="D1008" s="59" t="s">
        <v>127</v>
      </c>
      <c r="E1008" s="59" t="s">
        <v>134</v>
      </c>
      <c r="F1008" s="60">
        <f>VLOOKUP(C1008,Datos!$CC$3:$CG$1124,2,FALSE)</f>
        <v>4.2117984759724211E-4</v>
      </c>
      <c r="G1008" s="60">
        <f>VLOOKUP(C1008,Datos!$CC$3:$CG$1124,5,FALSE)</f>
        <v>2.591795024157704E-4</v>
      </c>
      <c r="H1008" s="60">
        <f t="shared" si="33"/>
        <v>9.958152113681399E-3</v>
      </c>
      <c r="I1008" s="53"/>
      <c r="J1008" s="53"/>
      <c r="K1008" s="53"/>
      <c r="L1008" s="53"/>
      <c r="M1008" s="54"/>
    </row>
    <row r="1009" spans="2:13">
      <c r="B1009" s="58">
        <f t="shared" si="32"/>
        <v>51</v>
      </c>
      <c r="C1009" s="59">
        <v>73678</v>
      </c>
      <c r="D1009" s="59" t="s">
        <v>127</v>
      </c>
      <c r="E1009" s="59" t="s">
        <v>133</v>
      </c>
      <c r="F1009" s="60">
        <f>VLOOKUP(C1009,Datos!$CC$3:$CG$1124,2,FALSE)</f>
        <v>2.5051426351877627E-4</v>
      </c>
      <c r="G1009" s="60">
        <f>VLOOKUP(C1009,Datos!$CC$3:$CG$1124,5,FALSE)</f>
        <v>3.2099764418706659E-4</v>
      </c>
      <c r="H1009" s="60">
        <f t="shared" si="33"/>
        <v>1.2333318565525903E-2</v>
      </c>
      <c r="I1009" s="53"/>
      <c r="J1009" s="53"/>
      <c r="K1009" s="53"/>
      <c r="L1009" s="53"/>
      <c r="M1009" s="54"/>
    </row>
    <row r="1010" spans="2:13">
      <c r="B1010" s="58">
        <f t="shared" si="32"/>
        <v>84</v>
      </c>
      <c r="C1010" s="59">
        <v>73686</v>
      </c>
      <c r="D1010" s="59" t="s">
        <v>127</v>
      </c>
      <c r="E1010" s="59" t="s">
        <v>132</v>
      </c>
      <c r="F1010" s="60">
        <f>VLOOKUP(C1010,Datos!$CC$3:$CG$1124,2,FALSE)</f>
        <v>1.2138169218948296E-4</v>
      </c>
      <c r="G1010" s="60">
        <f>VLOOKUP(C1010,Datos!$CC$3:$CG$1124,5,FALSE)</f>
        <v>9.8055427853535907E-5</v>
      </c>
      <c r="H1010" s="60">
        <f t="shared" si="33"/>
        <v>3.7674694836446602E-3</v>
      </c>
      <c r="I1010" s="53"/>
      <c r="J1010" s="53"/>
      <c r="K1010" s="53"/>
      <c r="L1010" s="53"/>
      <c r="M1010" s="54"/>
    </row>
    <row r="1011" spans="2:13">
      <c r="B1011" s="58">
        <f t="shared" si="32"/>
        <v>100</v>
      </c>
      <c r="C1011" s="59">
        <v>73770</v>
      </c>
      <c r="D1011" s="59" t="s">
        <v>127</v>
      </c>
      <c r="E1011" s="59" t="s">
        <v>131</v>
      </c>
      <c r="F1011" s="60">
        <f>VLOOKUP(C1011,Datos!$CC$3:$CG$1124,2,FALSE)</f>
        <v>1.7695403319189684E-5</v>
      </c>
      <c r="G1011" s="60">
        <f>VLOOKUP(C1011,Datos!$CC$3:$CG$1124,5,FALSE)</f>
        <v>1.400300009153639E-5</v>
      </c>
      <c r="H1011" s="60">
        <f t="shared" si="33"/>
        <v>5.3802096099297525E-4</v>
      </c>
      <c r="I1011" s="53"/>
      <c r="J1011" s="53"/>
      <c r="K1011" s="53"/>
      <c r="L1011" s="53"/>
      <c r="M1011" s="54"/>
    </row>
    <row r="1012" spans="2:13">
      <c r="B1012" s="58">
        <f t="shared" si="32"/>
        <v>57</v>
      </c>
      <c r="C1012" s="59">
        <v>73854</v>
      </c>
      <c r="D1012" s="59" t="s">
        <v>127</v>
      </c>
      <c r="E1012" s="59" t="s">
        <v>130</v>
      </c>
      <c r="F1012" s="60">
        <f>VLOOKUP(C1012,Datos!$CC$3:$CG$1124,2,FALSE)</f>
        <v>1.1509324307605191E-4</v>
      </c>
      <c r="G1012" s="60">
        <f>VLOOKUP(C1012,Datos!$CC$3:$CG$1124,5,FALSE)</f>
        <v>2.5737224628337847E-4</v>
      </c>
      <c r="H1012" s="60">
        <f t="shared" si="33"/>
        <v>9.888714016505519E-3</v>
      </c>
      <c r="I1012" s="53"/>
      <c r="J1012" s="53"/>
      <c r="K1012" s="53"/>
      <c r="L1012" s="53"/>
      <c r="M1012" s="54"/>
    </row>
    <row r="1013" spans="2:13">
      <c r="B1013" s="58">
        <f t="shared" si="32"/>
        <v>27</v>
      </c>
      <c r="C1013" s="59">
        <v>73861</v>
      </c>
      <c r="D1013" s="59" t="s">
        <v>127</v>
      </c>
      <c r="E1013" s="59" t="s">
        <v>129</v>
      </c>
      <c r="F1013" s="60">
        <f>VLOOKUP(C1013,Datos!$CC$3:$CG$1124,2,FALSE)</f>
        <v>2.1044368079598311E-4</v>
      </c>
      <c r="G1013" s="60">
        <f>VLOOKUP(C1013,Datos!$CC$3:$CG$1124,5,FALSE)</f>
        <v>6.5309166048368734E-4</v>
      </c>
      <c r="H1013" s="60">
        <f t="shared" si="33"/>
        <v>2.5092980110905556E-2</v>
      </c>
      <c r="I1013" s="53"/>
      <c r="J1013" s="53"/>
      <c r="K1013" s="53"/>
      <c r="L1013" s="53"/>
      <c r="M1013" s="54"/>
    </row>
    <row r="1014" spans="2:13">
      <c r="B1014" s="58">
        <f t="shared" si="32"/>
        <v>82</v>
      </c>
      <c r="C1014" s="59">
        <v>73870</v>
      </c>
      <c r="D1014" s="59" t="s">
        <v>127</v>
      </c>
      <c r="E1014" s="59" t="s">
        <v>128</v>
      </c>
      <c r="F1014" s="60">
        <f>VLOOKUP(C1014,Datos!$CC$3:$CG$1124,2,FALSE)</f>
        <v>1.9845175457967274E-4</v>
      </c>
      <c r="G1014" s="60">
        <f>VLOOKUP(C1014,Datos!$CC$3:$CG$1124,5,FALSE)</f>
        <v>8.7531148807592482E-5</v>
      </c>
      <c r="H1014" s="60">
        <f t="shared" si="33"/>
        <v>3.3631073691661297E-3</v>
      </c>
      <c r="I1014" s="53"/>
      <c r="J1014" s="53"/>
      <c r="K1014" s="53"/>
      <c r="L1014" s="53"/>
      <c r="M1014" s="54"/>
    </row>
    <row r="1015" spans="2:13">
      <c r="B1015" s="58">
        <f t="shared" si="32"/>
        <v>72</v>
      </c>
      <c r="C1015" s="59">
        <v>73873</v>
      </c>
      <c r="D1015" s="59" t="s">
        <v>127</v>
      </c>
      <c r="E1015" s="59" t="s">
        <v>126</v>
      </c>
      <c r="F1015" s="60">
        <f>VLOOKUP(C1015,Datos!$CC$3:$CG$1124,2,FALSE)</f>
        <v>1.4595051663265541E-4</v>
      </c>
      <c r="G1015" s="60">
        <f>VLOOKUP(C1015,Datos!$CC$3:$CG$1124,5,FALSE)</f>
        <v>1.4551372804553285E-4</v>
      </c>
      <c r="H1015" s="60">
        <f t="shared" si="33"/>
        <v>5.5909044696819841E-3</v>
      </c>
      <c r="I1015" s="53"/>
      <c r="J1015" s="53"/>
      <c r="K1015" s="53"/>
      <c r="L1015" s="53"/>
      <c r="M1015" s="54"/>
    </row>
    <row r="1016" spans="2:13">
      <c r="B1016" s="58">
        <f t="shared" si="32"/>
        <v>4</v>
      </c>
      <c r="C1016" s="59">
        <v>76001</v>
      </c>
      <c r="D1016" s="59" t="s">
        <v>84</v>
      </c>
      <c r="E1016" s="59" t="s">
        <v>125</v>
      </c>
      <c r="F1016" s="60">
        <f>VLOOKUP(C1016,Datos!$CC$3:$CG$1124,2,FALSE)</f>
        <v>2.1999773615831917E-2</v>
      </c>
      <c r="G1016" s="60">
        <f>VLOOKUP(C1016,Datos!$CC$3:$CG$1124,5,FALSE)</f>
        <v>5.1089349910247057E-3</v>
      </c>
      <c r="H1016" s="60">
        <f t="shared" si="33"/>
        <v>7.3080879029420037E-2</v>
      </c>
      <c r="I1016" s="53"/>
      <c r="J1016" s="53"/>
      <c r="K1016" s="53"/>
      <c r="L1016" s="53"/>
      <c r="M1016" s="54"/>
    </row>
    <row r="1017" spans="2:13">
      <c r="B1017" s="58">
        <f t="shared" si="32"/>
        <v>50</v>
      </c>
      <c r="C1017" s="59">
        <v>76020</v>
      </c>
      <c r="D1017" s="59" t="s">
        <v>84</v>
      </c>
      <c r="E1017" s="59" t="s">
        <v>124</v>
      </c>
      <c r="F1017" s="60">
        <f>VLOOKUP(C1017,Datos!$CC$3:$CG$1124,2,FALSE)</f>
        <v>2.6586977879575907E-4</v>
      </c>
      <c r="G1017" s="60">
        <f>VLOOKUP(C1017,Datos!$CC$3:$CG$1124,5,FALSE)</f>
        <v>3.1596347370234617E-4</v>
      </c>
      <c r="H1017" s="60">
        <f t="shared" si="33"/>
        <v>4.5197068351666633E-3</v>
      </c>
      <c r="I1017" s="53"/>
      <c r="J1017" s="53"/>
      <c r="K1017" s="53"/>
      <c r="L1017" s="53"/>
      <c r="M1017" s="54"/>
    </row>
    <row r="1018" spans="2:13">
      <c r="B1018" s="58">
        <f t="shared" si="32"/>
        <v>92</v>
      </c>
      <c r="C1018" s="59">
        <v>76036</v>
      </c>
      <c r="D1018" s="59" t="s">
        <v>84</v>
      </c>
      <c r="E1018" s="59" t="s">
        <v>123</v>
      </c>
      <c r="F1018" s="60">
        <f>VLOOKUP(C1018,Datos!$CC$3:$CG$1124,2,FALSE)</f>
        <v>1.1962677615782778E-4</v>
      </c>
      <c r="G1018" s="60">
        <f>VLOOKUP(C1018,Datos!$CC$3:$CG$1124,5,FALSE)</f>
        <v>2.5713650043556529E-5</v>
      </c>
      <c r="H1018" s="60">
        <f t="shared" si="33"/>
        <v>3.6782150321726587E-4</v>
      </c>
      <c r="I1018" s="53"/>
      <c r="J1018" s="53"/>
      <c r="K1018" s="53"/>
      <c r="L1018" s="53"/>
      <c r="M1018" s="54"/>
    </row>
    <row r="1019" spans="2:13">
      <c r="B1019" s="58">
        <f t="shared" si="32"/>
        <v>68</v>
      </c>
      <c r="C1019" s="59">
        <v>76041</v>
      </c>
      <c r="D1019" s="59" t="s">
        <v>84</v>
      </c>
      <c r="E1019" s="59" t="s">
        <v>122</v>
      </c>
      <c r="F1019" s="60">
        <f>VLOOKUP(C1019,Datos!$CC$3:$CG$1124,2,FALSE)</f>
        <v>1.5297018075927611E-4</v>
      </c>
      <c r="G1019" s="60">
        <f>VLOOKUP(C1019,Datos!$CC$3:$CG$1124,5,FALSE)</f>
        <v>1.6104243235154353E-4</v>
      </c>
      <c r="H1019" s="60">
        <f t="shared" si="33"/>
        <v>2.303635207330396E-3</v>
      </c>
      <c r="I1019" s="53"/>
      <c r="J1019" s="53"/>
      <c r="K1019" s="53"/>
      <c r="L1019" s="53"/>
      <c r="M1019" s="54"/>
    </row>
    <row r="1020" spans="2:13">
      <c r="B1020" s="58">
        <f t="shared" si="32"/>
        <v>72</v>
      </c>
      <c r="C1020" s="59">
        <v>76054</v>
      </c>
      <c r="D1020" s="59" t="s">
        <v>84</v>
      </c>
      <c r="E1020" s="59" t="s">
        <v>121</v>
      </c>
      <c r="F1020" s="60">
        <f>VLOOKUP(C1020,Datos!$CC$3:$CG$1124,2,FALSE)</f>
        <v>1.2474528125015538E-4</v>
      </c>
      <c r="G1020" s="60">
        <f>VLOOKUP(C1020,Datos!$CC$3:$CG$1124,5,FALSE)</f>
        <v>1.1920824958641714E-4</v>
      </c>
      <c r="H1020" s="60">
        <f t="shared" si="33"/>
        <v>1.7052171700439893E-3</v>
      </c>
      <c r="I1020" s="53"/>
      <c r="J1020" s="53"/>
      <c r="K1020" s="53"/>
      <c r="L1020" s="53"/>
      <c r="M1020" s="54"/>
    </row>
    <row r="1021" spans="2:13">
      <c r="B1021" s="58">
        <f t="shared" si="32"/>
        <v>65</v>
      </c>
      <c r="C1021" s="59">
        <v>76100</v>
      </c>
      <c r="D1021" s="59" t="s">
        <v>84</v>
      </c>
      <c r="E1021" s="59" t="s">
        <v>120</v>
      </c>
      <c r="F1021" s="60">
        <f>VLOOKUP(C1021,Datos!$CC$3:$CG$1124,2,FALSE)</f>
        <v>1.3498229143481057E-4</v>
      </c>
      <c r="G1021" s="60">
        <f>VLOOKUP(C1021,Datos!$CC$3:$CG$1124,5,FALSE)</f>
        <v>1.833055024236088E-4</v>
      </c>
      <c r="H1021" s="60">
        <f t="shared" si="33"/>
        <v>2.6220978093440053E-3</v>
      </c>
      <c r="I1021" s="53"/>
      <c r="J1021" s="53"/>
      <c r="K1021" s="53"/>
      <c r="L1021" s="53"/>
      <c r="M1021" s="54"/>
    </row>
    <row r="1022" spans="2:13">
      <c r="B1022" s="58">
        <f t="shared" si="32"/>
        <v>1</v>
      </c>
      <c r="C1022" s="59">
        <v>76109</v>
      </c>
      <c r="D1022" s="59" t="s">
        <v>84</v>
      </c>
      <c r="E1022" s="59" t="s">
        <v>119</v>
      </c>
      <c r="F1022" s="60">
        <f>VLOOKUP(C1022,Datos!$CC$3:$CG$1124,2,FALSE)</f>
        <v>2.4417316692439558E-2</v>
      </c>
      <c r="G1022" s="60">
        <f>VLOOKUP(C1022,Datos!$CC$3:$CG$1124,5,FALSE)</f>
        <v>4.767015008906389E-2</v>
      </c>
      <c r="H1022" s="60">
        <f t="shared" si="33"/>
        <v>0.68189876717817255</v>
      </c>
      <c r="I1022" s="53"/>
      <c r="J1022" s="53"/>
      <c r="K1022" s="53"/>
      <c r="L1022" s="53"/>
      <c r="M1022" s="54"/>
    </row>
    <row r="1023" spans="2:13">
      <c r="B1023" s="58">
        <f t="shared" si="32"/>
        <v>20</v>
      </c>
      <c r="C1023" s="59">
        <v>76111</v>
      </c>
      <c r="D1023" s="59" t="s">
        <v>84</v>
      </c>
      <c r="E1023" s="59" t="s">
        <v>118</v>
      </c>
      <c r="F1023" s="60">
        <f>VLOOKUP(C1023,Datos!$CC$3:$CG$1124,2,FALSE)</f>
        <v>1.4714970925428646E-3</v>
      </c>
      <c r="G1023" s="60">
        <f>VLOOKUP(C1023,Datos!$CC$3:$CG$1124,5,FALSE)</f>
        <v>1.0771238266701656E-3</v>
      </c>
      <c r="H1023" s="60">
        <f t="shared" si="33"/>
        <v>1.540774275164538E-2</v>
      </c>
      <c r="I1023" s="53"/>
      <c r="J1023" s="53"/>
      <c r="K1023" s="53"/>
      <c r="L1023" s="53"/>
      <c r="M1023" s="54"/>
    </row>
    <row r="1024" spans="2:13">
      <c r="B1024" s="58">
        <f t="shared" si="32"/>
        <v>36</v>
      </c>
      <c r="C1024" s="59">
        <v>76113</v>
      </c>
      <c r="D1024" s="59" t="s">
        <v>84</v>
      </c>
      <c r="E1024" s="59" t="s">
        <v>117</v>
      </c>
      <c r="F1024" s="60">
        <f>VLOOKUP(C1024,Datos!$CC$3:$CG$1124,2,FALSE)</f>
        <v>8.5493659342134628E-4</v>
      </c>
      <c r="G1024" s="60">
        <f>VLOOKUP(C1024,Datos!$CC$3:$CG$1124,5,FALSE)</f>
        <v>4.1778457898145326E-4</v>
      </c>
      <c r="H1024" s="60">
        <f t="shared" si="33"/>
        <v>5.9762091963469887E-3</v>
      </c>
      <c r="I1024" s="53"/>
      <c r="J1024" s="53"/>
      <c r="K1024" s="53"/>
      <c r="L1024" s="53"/>
      <c r="M1024" s="54"/>
    </row>
    <row r="1025" spans="2:13">
      <c r="B1025" s="58">
        <f t="shared" si="32"/>
        <v>61</v>
      </c>
      <c r="C1025" s="59">
        <v>76122</v>
      </c>
      <c r="D1025" s="59" t="s">
        <v>84</v>
      </c>
      <c r="E1025" s="59" t="s">
        <v>116</v>
      </c>
      <c r="F1025" s="60">
        <f>VLOOKUP(C1025,Datos!$CC$3:$CG$1124,2,FALSE)</f>
        <v>3.8725147098524204E-4</v>
      </c>
      <c r="G1025" s="60">
        <f>VLOOKUP(C1025,Datos!$CC$3:$CG$1124,5,FALSE)</f>
        <v>1.8536051485500694E-4</v>
      </c>
      <c r="H1025" s="60">
        <f t="shared" si="33"/>
        <v>2.651493782314262E-3</v>
      </c>
      <c r="I1025" s="53"/>
      <c r="J1025" s="53"/>
      <c r="K1025" s="53"/>
      <c r="L1025" s="53"/>
      <c r="M1025" s="54"/>
    </row>
    <row r="1026" spans="2:13">
      <c r="B1026" s="58">
        <f t="shared" si="32"/>
        <v>39</v>
      </c>
      <c r="C1026" s="59">
        <v>76126</v>
      </c>
      <c r="D1026" s="59" t="s">
        <v>84</v>
      </c>
      <c r="E1026" s="59" t="s">
        <v>115</v>
      </c>
      <c r="F1026" s="60">
        <f>VLOOKUP(C1026,Datos!$CC$3:$CG$1124,2,FALSE)</f>
        <v>3.8359539591929374E-4</v>
      </c>
      <c r="G1026" s="60">
        <f>VLOOKUP(C1026,Datos!$CC$3:$CG$1124,5,FALSE)</f>
        <v>3.6920961778360878E-4</v>
      </c>
      <c r="H1026" s="60">
        <f t="shared" si="33"/>
        <v>5.2813675376852803E-3</v>
      </c>
      <c r="I1026" s="53"/>
      <c r="J1026" s="53"/>
      <c r="K1026" s="53"/>
      <c r="L1026" s="53"/>
      <c r="M1026" s="54"/>
    </row>
    <row r="1027" spans="2:13">
      <c r="B1027" s="58">
        <f t="shared" si="32"/>
        <v>41</v>
      </c>
      <c r="C1027" s="59">
        <v>76130</v>
      </c>
      <c r="D1027" s="59" t="s">
        <v>84</v>
      </c>
      <c r="E1027" s="59" t="s">
        <v>114</v>
      </c>
      <c r="F1027" s="60">
        <f>VLOOKUP(C1027,Datos!$CC$3:$CG$1124,2,FALSE)</f>
        <v>6.8149239229275981E-4</v>
      </c>
      <c r="G1027" s="60">
        <f>VLOOKUP(C1027,Datos!$CC$3:$CG$1124,5,FALSE)</f>
        <v>3.5927146623324237E-4</v>
      </c>
      <c r="H1027" s="60">
        <f t="shared" si="33"/>
        <v>5.1392070184177029E-3</v>
      </c>
      <c r="I1027" s="53"/>
      <c r="J1027" s="53"/>
      <c r="K1027" s="53"/>
      <c r="L1027" s="53"/>
      <c r="M1027" s="54"/>
    </row>
    <row r="1028" spans="2:13">
      <c r="B1028" s="58">
        <f t="shared" si="32"/>
        <v>46</v>
      </c>
      <c r="C1028" s="59">
        <v>76147</v>
      </c>
      <c r="D1028" s="59" t="s">
        <v>84</v>
      </c>
      <c r="E1028" s="59" t="s">
        <v>113</v>
      </c>
      <c r="F1028" s="60">
        <f>VLOOKUP(C1028,Datos!$CC$3:$CG$1124,2,FALSE)</f>
        <v>7.4408439742179437E-4</v>
      </c>
      <c r="G1028" s="60">
        <f>VLOOKUP(C1028,Datos!$CC$3:$CG$1124,5,FALSE)</f>
        <v>2.8519388914444773E-4</v>
      </c>
      <c r="H1028" s="60">
        <f t="shared" si="33"/>
        <v>4.0795625994674992E-3</v>
      </c>
      <c r="I1028" s="53"/>
      <c r="J1028" s="53"/>
      <c r="K1028" s="53"/>
      <c r="L1028" s="53"/>
      <c r="M1028" s="54"/>
    </row>
    <row r="1029" spans="2:13">
      <c r="B1029" s="58">
        <f t="shared" si="32"/>
        <v>7</v>
      </c>
      <c r="C1029" s="59">
        <v>76233</v>
      </c>
      <c r="D1029" s="59" t="s">
        <v>84</v>
      </c>
      <c r="E1029" s="59" t="s">
        <v>112</v>
      </c>
      <c r="F1029" s="60">
        <f>VLOOKUP(C1029,Datos!$CC$3:$CG$1124,2,FALSE)</f>
        <v>1.387553609028692E-3</v>
      </c>
      <c r="G1029" s="60">
        <f>VLOOKUP(C1029,Datos!$CC$3:$CG$1124,5,FALSE)</f>
        <v>2.8932265883096298E-3</v>
      </c>
      <c r="H1029" s="60">
        <f t="shared" si="33"/>
        <v>4.1386226811734983E-2</v>
      </c>
      <c r="I1029" s="53"/>
      <c r="J1029" s="53"/>
      <c r="K1029" s="53"/>
      <c r="L1029" s="53"/>
      <c r="M1029" s="54"/>
    </row>
    <row r="1030" spans="2:13">
      <c r="B1030" s="58">
        <f t="shared" si="32"/>
        <v>75</v>
      </c>
      <c r="C1030" s="59">
        <v>76243</v>
      </c>
      <c r="D1030" s="59" t="s">
        <v>84</v>
      </c>
      <c r="E1030" s="59" t="s">
        <v>111</v>
      </c>
      <c r="F1030" s="60">
        <f>VLOOKUP(C1030,Datos!$CC$3:$CG$1124,2,FALSE)</f>
        <v>1.0558744790458639E-4</v>
      </c>
      <c r="G1030" s="60">
        <f>VLOOKUP(C1030,Datos!$CC$3:$CG$1124,5,FALSE)</f>
        <v>5.5489987382721365E-5</v>
      </c>
      <c r="H1030" s="60">
        <f t="shared" si="33"/>
        <v>7.9375781104768688E-4</v>
      </c>
      <c r="I1030" s="53"/>
      <c r="J1030" s="53"/>
      <c r="K1030" s="53"/>
      <c r="L1030" s="53"/>
      <c r="M1030" s="54"/>
    </row>
    <row r="1031" spans="2:13">
      <c r="B1031" s="58">
        <f t="shared" si="32"/>
        <v>60</v>
      </c>
      <c r="C1031" s="59">
        <v>76246</v>
      </c>
      <c r="D1031" s="59" t="s">
        <v>84</v>
      </c>
      <c r="E1031" s="59" t="s">
        <v>110</v>
      </c>
      <c r="F1031" s="60">
        <f>VLOOKUP(C1031,Datos!$CC$3:$CG$1124,2,FALSE)</f>
        <v>1.1553197208396571E-4</v>
      </c>
      <c r="G1031" s="60">
        <f>VLOOKUP(C1031,Datos!$CC$3:$CG$1124,5,FALSE)</f>
        <v>1.2486648894926951E-4</v>
      </c>
      <c r="H1031" s="60">
        <f t="shared" si="33"/>
        <v>1.7861555861958022E-3</v>
      </c>
      <c r="I1031" s="53"/>
      <c r="J1031" s="53"/>
      <c r="K1031" s="53"/>
      <c r="L1031" s="53"/>
      <c r="M1031" s="54"/>
    </row>
    <row r="1032" spans="2:13">
      <c r="B1032" s="58">
        <f t="shared" si="32"/>
        <v>29</v>
      </c>
      <c r="C1032" s="59">
        <v>76248</v>
      </c>
      <c r="D1032" s="59" t="s">
        <v>84</v>
      </c>
      <c r="E1032" s="59" t="s">
        <v>109</v>
      </c>
      <c r="F1032" s="60">
        <f>VLOOKUP(C1032,Datos!$CC$3:$CG$1124,2,FALSE)</f>
        <v>4.6636893541236285E-4</v>
      </c>
      <c r="G1032" s="60">
        <f>VLOOKUP(C1032,Datos!$CC$3:$CG$1124,5,FALSE)</f>
        <v>4.7559502220763438E-4</v>
      </c>
      <c r="H1032" s="60">
        <f t="shared" si="33"/>
        <v>6.8031600218070552E-3</v>
      </c>
      <c r="I1032" s="53"/>
      <c r="J1032" s="53"/>
      <c r="K1032" s="53"/>
      <c r="L1032" s="53"/>
      <c r="M1032" s="54"/>
    </row>
    <row r="1033" spans="2:13">
      <c r="B1033" s="58">
        <f t="shared" si="32"/>
        <v>58</v>
      </c>
      <c r="C1033" s="59">
        <v>76250</v>
      </c>
      <c r="D1033" s="59" t="s">
        <v>84</v>
      </c>
      <c r="E1033" s="59" t="s">
        <v>108</v>
      </c>
      <c r="F1033" s="60">
        <f>VLOOKUP(C1033,Datos!$CC$3:$CG$1124,2,FALSE)</f>
        <v>1.585274148595175E-4</v>
      </c>
      <c r="G1033" s="60">
        <f>VLOOKUP(C1033,Datos!$CC$3:$CG$1124,5,FALSE)</f>
        <v>1.6574348731217934E-4</v>
      </c>
      <c r="H1033" s="60">
        <f t="shared" si="33"/>
        <v>2.3708815570084476E-3</v>
      </c>
      <c r="I1033" s="53"/>
      <c r="J1033" s="53"/>
      <c r="K1033" s="53"/>
      <c r="L1033" s="53"/>
      <c r="M1033" s="54"/>
    </row>
    <row r="1034" spans="2:13">
      <c r="B1034" s="58">
        <f t="shared" si="32"/>
        <v>11</v>
      </c>
      <c r="C1034" s="59">
        <v>76275</v>
      </c>
      <c r="D1034" s="59" t="s">
        <v>84</v>
      </c>
      <c r="E1034" s="59" t="s">
        <v>107</v>
      </c>
      <c r="F1034" s="60">
        <f>VLOOKUP(C1034,Datos!$CC$3:$CG$1124,2,FALSE)</f>
        <v>1.0115628492465708E-3</v>
      </c>
      <c r="G1034" s="60">
        <f>VLOOKUP(C1034,Datos!$CC$3:$CG$1124,5,FALSE)</f>
        <v>1.6745713075925694E-3</v>
      </c>
      <c r="H1034" s="60">
        <f t="shared" si="33"/>
        <v>2.3953944094278746E-2</v>
      </c>
      <c r="I1034" s="53"/>
      <c r="J1034" s="53"/>
      <c r="K1034" s="53"/>
      <c r="L1034" s="53"/>
      <c r="M1034" s="54"/>
    </row>
    <row r="1035" spans="2:13">
      <c r="B1035" s="58">
        <f t="shared" ref="B1035:B1098" si="34">_xlfn.RANK.EQ(G1035,$G1034:$G2155)</f>
        <v>58</v>
      </c>
      <c r="C1035" s="59">
        <v>76306</v>
      </c>
      <c r="D1035" s="59" t="s">
        <v>84</v>
      </c>
      <c r="E1035" s="59" t="s">
        <v>106</v>
      </c>
      <c r="F1035" s="60">
        <f>VLOOKUP(C1035,Datos!$CC$3:$CG$1124,2,FALSE)</f>
        <v>2.1643964390413831E-4</v>
      </c>
      <c r="G1035" s="60">
        <f>VLOOKUP(C1035,Datos!$CC$3:$CG$1124,5,FALSE)</f>
        <v>1.239596037550634E-4</v>
      </c>
      <c r="H1035" s="60">
        <f t="shared" si="33"/>
        <v>1.7731830259092099E-3</v>
      </c>
      <c r="I1035" s="53"/>
      <c r="J1035" s="53"/>
      <c r="K1035" s="53"/>
      <c r="L1035" s="53"/>
      <c r="M1035" s="54"/>
    </row>
    <row r="1036" spans="2:13">
      <c r="B1036" s="58">
        <f t="shared" si="34"/>
        <v>45</v>
      </c>
      <c r="C1036" s="59">
        <v>76318</v>
      </c>
      <c r="D1036" s="59" t="s">
        <v>84</v>
      </c>
      <c r="E1036" s="59" t="s">
        <v>105</v>
      </c>
      <c r="F1036" s="60">
        <f>VLOOKUP(C1036,Datos!$CC$3:$CG$1124,2,FALSE)</f>
        <v>3.3241034499601781E-4</v>
      </c>
      <c r="G1036" s="60">
        <f>VLOOKUP(C1036,Datos!$CC$3:$CG$1124,5,FALSE)</f>
        <v>2.54551278035715E-4</v>
      </c>
      <c r="H1036" s="60">
        <f t="shared" ref="H1036:H1099" si="35">G1036/VLOOKUP(D1036,$J$11:$L$43,2,FALSE)</f>
        <v>3.641234658415796E-3</v>
      </c>
      <c r="I1036" s="53"/>
      <c r="J1036" s="53"/>
      <c r="K1036" s="53"/>
      <c r="L1036" s="53"/>
      <c r="M1036" s="54"/>
    </row>
    <row r="1037" spans="2:13">
      <c r="B1037" s="58">
        <f t="shared" si="34"/>
        <v>25</v>
      </c>
      <c r="C1037" s="59">
        <v>76364</v>
      </c>
      <c r="D1037" s="59" t="s">
        <v>84</v>
      </c>
      <c r="E1037" s="59" t="s">
        <v>104</v>
      </c>
      <c r="F1037" s="60">
        <f>VLOOKUP(C1037,Datos!$CC$3:$CG$1124,2,FALSE)</f>
        <v>2.0089401272372618E-3</v>
      </c>
      <c r="G1037" s="60">
        <f>VLOOKUP(C1037,Datos!$CC$3:$CG$1124,5,FALSE)</f>
        <v>5.2812082098803166E-4</v>
      </c>
      <c r="H1037" s="60">
        <f t="shared" si="35"/>
        <v>7.5545165282682875E-3</v>
      </c>
      <c r="I1037" s="53"/>
      <c r="J1037" s="53"/>
      <c r="K1037" s="53"/>
      <c r="L1037" s="53"/>
      <c r="M1037" s="54"/>
    </row>
    <row r="1038" spans="2:13">
      <c r="B1038" s="58">
        <f t="shared" si="34"/>
        <v>58</v>
      </c>
      <c r="C1038" s="59">
        <v>76377</v>
      </c>
      <c r="D1038" s="59" t="s">
        <v>84</v>
      </c>
      <c r="E1038" s="59" t="s">
        <v>103</v>
      </c>
      <c r="F1038" s="60">
        <f>VLOOKUP(C1038,Datos!$CC$3:$CG$1124,2,FALSE)</f>
        <v>1.1918804714991399E-4</v>
      </c>
      <c r="G1038" s="60">
        <f>VLOOKUP(C1038,Datos!$CC$3:$CG$1124,5,FALSE)</f>
        <v>1.0618715813220502E-4</v>
      </c>
      <c r="H1038" s="60">
        <f t="shared" si="35"/>
        <v>1.5189566654441001E-3</v>
      </c>
      <c r="I1038" s="53"/>
      <c r="J1038" s="53"/>
      <c r="K1038" s="53"/>
      <c r="L1038" s="53"/>
      <c r="M1038" s="54"/>
    </row>
    <row r="1039" spans="2:13">
      <c r="B1039" s="58">
        <f t="shared" si="34"/>
        <v>30</v>
      </c>
      <c r="C1039" s="59">
        <v>76400</v>
      </c>
      <c r="D1039" s="59" t="s">
        <v>84</v>
      </c>
      <c r="E1039" s="59" t="s">
        <v>102</v>
      </c>
      <c r="F1039" s="60">
        <f>VLOOKUP(C1039,Datos!$CC$3:$CG$1124,2,FALSE)</f>
        <v>3.0403920248425916E-4</v>
      </c>
      <c r="G1039" s="60">
        <f>VLOOKUP(C1039,Datos!$CC$3:$CG$1124,5,FALSE)</f>
        <v>4.1781889237459824E-4</v>
      </c>
      <c r="H1039" s="60">
        <f t="shared" si="35"/>
        <v>5.9767000330747848E-3</v>
      </c>
      <c r="I1039" s="53"/>
      <c r="J1039" s="53"/>
      <c r="K1039" s="53"/>
      <c r="L1039" s="53"/>
      <c r="M1039" s="54"/>
    </row>
    <row r="1040" spans="2:13">
      <c r="B1040" s="58">
        <f t="shared" si="34"/>
        <v>59</v>
      </c>
      <c r="C1040" s="59">
        <v>76403</v>
      </c>
      <c r="D1040" s="59" t="s">
        <v>84</v>
      </c>
      <c r="E1040" s="59" t="s">
        <v>101</v>
      </c>
      <c r="F1040" s="60">
        <f>VLOOKUP(C1040,Datos!$CC$3:$CG$1124,2,FALSE)</f>
        <v>9.4034250696189815E-5</v>
      </c>
      <c r="G1040" s="60">
        <f>VLOOKUP(C1040,Datos!$CC$3:$CG$1124,5,FALSE)</f>
        <v>8.6864383887098556E-5</v>
      </c>
      <c r="H1040" s="60">
        <f t="shared" si="35"/>
        <v>1.2425535932577801E-3</v>
      </c>
      <c r="I1040" s="53"/>
      <c r="J1040" s="53"/>
      <c r="K1040" s="53"/>
      <c r="L1040" s="53"/>
      <c r="M1040" s="54"/>
    </row>
    <row r="1041" spans="2:13">
      <c r="B1041" s="58">
        <f t="shared" si="34"/>
        <v>55</v>
      </c>
      <c r="C1041" s="59">
        <v>76497</v>
      </c>
      <c r="D1041" s="59" t="s">
        <v>84</v>
      </c>
      <c r="E1041" s="59" t="s">
        <v>100</v>
      </c>
      <c r="F1041" s="60">
        <f>VLOOKUP(C1041,Datos!$CC$3:$CG$1124,2,FALSE)</f>
        <v>1.5457885378829337E-4</v>
      </c>
      <c r="G1041" s="60">
        <f>VLOOKUP(C1041,Datos!$CC$3:$CG$1124,5,FALSE)</f>
        <v>1.0746959801724279E-4</v>
      </c>
      <c r="H1041" s="60">
        <f t="shared" si="35"/>
        <v>1.5373013565129036E-3</v>
      </c>
      <c r="I1041" s="53"/>
      <c r="J1041" s="53"/>
      <c r="K1041" s="53"/>
      <c r="L1041" s="53"/>
      <c r="M1041" s="54"/>
    </row>
    <row r="1042" spans="2:13">
      <c r="B1042" s="58">
        <f t="shared" si="34"/>
        <v>17</v>
      </c>
      <c r="C1042" s="59">
        <v>76520</v>
      </c>
      <c r="D1042" s="59" t="s">
        <v>84</v>
      </c>
      <c r="E1042" s="59" t="s">
        <v>99</v>
      </c>
      <c r="F1042" s="60">
        <f>VLOOKUP(C1042,Datos!$CC$3:$CG$1124,2,FALSE)</f>
        <v>1.8305236640189858E-3</v>
      </c>
      <c r="G1042" s="60">
        <f>VLOOKUP(C1042,Datos!$CC$3:$CG$1124,5,FALSE)</f>
        <v>8.6419576441473095E-4</v>
      </c>
      <c r="H1042" s="60">
        <f t="shared" si="35"/>
        <v>1.2361908348390006E-2</v>
      </c>
      <c r="I1042" s="53"/>
      <c r="J1042" s="53"/>
      <c r="K1042" s="53"/>
      <c r="L1042" s="53"/>
      <c r="M1042" s="54"/>
    </row>
    <row r="1043" spans="2:13">
      <c r="B1043" s="58">
        <f t="shared" si="34"/>
        <v>23</v>
      </c>
      <c r="C1043" s="59">
        <v>76563</v>
      </c>
      <c r="D1043" s="59" t="s">
        <v>84</v>
      </c>
      <c r="E1043" s="59" t="s">
        <v>98</v>
      </c>
      <c r="F1043" s="60">
        <f>VLOOKUP(C1043,Datos!$CC$3:$CG$1124,2,FALSE)</f>
        <v>8.2320186184891523E-4</v>
      </c>
      <c r="G1043" s="60">
        <f>VLOOKUP(C1043,Datos!$CC$3:$CG$1124,5,FALSE)</f>
        <v>5.5283938028258272E-4</v>
      </c>
      <c r="H1043" s="60">
        <f t="shared" si="35"/>
        <v>7.9081037327952946E-3</v>
      </c>
      <c r="I1043" s="53"/>
      <c r="J1043" s="53"/>
      <c r="K1043" s="53"/>
      <c r="L1043" s="53"/>
      <c r="M1043" s="54"/>
    </row>
    <row r="1044" spans="2:13">
      <c r="B1044" s="58">
        <f t="shared" si="34"/>
        <v>31</v>
      </c>
      <c r="C1044" s="59">
        <v>76606</v>
      </c>
      <c r="D1044" s="59" t="s">
        <v>84</v>
      </c>
      <c r="E1044" s="59" t="s">
        <v>97</v>
      </c>
      <c r="F1044" s="60">
        <f>VLOOKUP(C1044,Datos!$CC$3:$CG$1124,2,FALSE)</f>
        <v>3.1149759561879364E-4</v>
      </c>
      <c r="G1044" s="60">
        <f>VLOOKUP(C1044,Datos!$CC$3:$CG$1124,5,FALSE)</f>
        <v>3.7237653725982718E-4</v>
      </c>
      <c r="H1044" s="60">
        <f t="shared" si="35"/>
        <v>5.3266688107576577E-3</v>
      </c>
      <c r="I1044" s="53"/>
      <c r="J1044" s="53"/>
      <c r="K1044" s="53"/>
      <c r="L1044" s="53"/>
      <c r="M1044" s="54"/>
    </row>
    <row r="1045" spans="2:13">
      <c r="B1045" s="58">
        <f t="shared" si="34"/>
        <v>24</v>
      </c>
      <c r="C1045" s="59">
        <v>76616</v>
      </c>
      <c r="D1045" s="59" t="s">
        <v>84</v>
      </c>
      <c r="E1045" s="59" t="s">
        <v>96</v>
      </c>
      <c r="F1045" s="60">
        <f>VLOOKUP(C1045,Datos!$CC$3:$CG$1124,2,FALSE)</f>
        <v>5.8804311360712166E-4</v>
      </c>
      <c r="G1045" s="60">
        <f>VLOOKUP(C1045,Datos!$CC$3:$CG$1124,5,FALSE)</f>
        <v>4.8261201586922682E-4</v>
      </c>
      <c r="H1045" s="60">
        <f t="shared" si="35"/>
        <v>6.9035347703278209E-3</v>
      </c>
      <c r="I1045" s="53"/>
      <c r="J1045" s="53"/>
      <c r="K1045" s="53"/>
      <c r="L1045" s="53"/>
      <c r="M1045" s="54"/>
    </row>
    <row r="1046" spans="2:13">
      <c r="B1046" s="58">
        <f t="shared" si="34"/>
        <v>42</v>
      </c>
      <c r="C1046" s="59">
        <v>76622</v>
      </c>
      <c r="D1046" s="59" t="s">
        <v>84</v>
      </c>
      <c r="E1046" s="59" t="s">
        <v>95</v>
      </c>
      <c r="F1046" s="60">
        <f>VLOOKUP(C1046,Datos!$CC$3:$CG$1124,2,FALSE)</f>
        <v>4.5759435525408697E-4</v>
      </c>
      <c r="G1046" s="60">
        <f>VLOOKUP(C1046,Datos!$CC$3:$CG$1124,5,FALSE)</f>
        <v>2.3060469239901047E-4</v>
      </c>
      <c r="H1046" s="60">
        <f t="shared" si="35"/>
        <v>3.2986901689756117E-3</v>
      </c>
      <c r="I1046" s="53"/>
      <c r="J1046" s="53"/>
      <c r="K1046" s="53"/>
      <c r="L1046" s="53"/>
      <c r="M1046" s="54"/>
    </row>
    <row r="1047" spans="2:13">
      <c r="B1047" s="58">
        <f t="shared" si="34"/>
        <v>34</v>
      </c>
      <c r="C1047" s="59">
        <v>76670</v>
      </c>
      <c r="D1047" s="59" t="s">
        <v>84</v>
      </c>
      <c r="E1047" s="59" t="s">
        <v>94</v>
      </c>
      <c r="F1047" s="60">
        <f>VLOOKUP(C1047,Datos!$CC$3:$CG$1124,2,FALSE)</f>
        <v>4.63882804367518E-4</v>
      </c>
      <c r="G1047" s="60">
        <f>VLOOKUP(C1047,Datos!$CC$3:$CG$1124,5,FALSE)</f>
        <v>3.3384039296984131E-4</v>
      </c>
      <c r="H1047" s="60">
        <f t="shared" si="35"/>
        <v>4.7754276413036938E-3</v>
      </c>
      <c r="I1047" s="53"/>
      <c r="J1047" s="53"/>
      <c r="K1047" s="53"/>
      <c r="L1047" s="53"/>
      <c r="M1047" s="54"/>
    </row>
    <row r="1048" spans="2:13">
      <c r="B1048" s="58">
        <f t="shared" si="34"/>
        <v>45</v>
      </c>
      <c r="C1048" s="59">
        <v>76736</v>
      </c>
      <c r="D1048" s="59" t="s">
        <v>84</v>
      </c>
      <c r="E1048" s="59" t="s">
        <v>93</v>
      </c>
      <c r="F1048" s="60">
        <f>VLOOKUP(C1048,Datos!$CC$3:$CG$1124,2,FALSE)</f>
        <v>4.6783136543874219E-4</v>
      </c>
      <c r="G1048" s="60">
        <f>VLOOKUP(C1048,Datos!$CC$3:$CG$1124,5,FALSE)</f>
        <v>1.9270710003593889E-4</v>
      </c>
      <c r="H1048" s="60">
        <f t="shared" si="35"/>
        <v>2.7565831803649764E-3</v>
      </c>
      <c r="I1048" s="53"/>
      <c r="J1048" s="53"/>
      <c r="K1048" s="53"/>
      <c r="L1048" s="53"/>
      <c r="M1048" s="54"/>
    </row>
    <row r="1049" spans="2:13">
      <c r="B1049" s="58">
        <f t="shared" si="34"/>
        <v>39</v>
      </c>
      <c r="C1049" s="59">
        <v>76823</v>
      </c>
      <c r="D1049" s="59" t="s">
        <v>84</v>
      </c>
      <c r="E1049" s="59" t="s">
        <v>92</v>
      </c>
      <c r="F1049" s="60">
        <f>VLOOKUP(C1049,Datos!$CC$3:$CG$1124,2,FALSE)</f>
        <v>2.342812902259659E-4</v>
      </c>
      <c r="G1049" s="60">
        <f>VLOOKUP(C1049,Datos!$CC$3:$CG$1124,5,FALSE)</f>
        <v>2.3249339974650216E-4</v>
      </c>
      <c r="H1049" s="60">
        <f t="shared" si="35"/>
        <v>3.325707227017357E-3</v>
      </c>
      <c r="I1049" s="53"/>
      <c r="J1049" s="53"/>
      <c r="K1049" s="53"/>
      <c r="L1049" s="53"/>
      <c r="M1049" s="54"/>
    </row>
    <row r="1050" spans="2:13">
      <c r="B1050" s="58">
        <f t="shared" si="34"/>
        <v>20</v>
      </c>
      <c r="C1050" s="59">
        <v>76828</v>
      </c>
      <c r="D1050" s="59" t="s">
        <v>84</v>
      </c>
      <c r="E1050" s="59" t="s">
        <v>91</v>
      </c>
      <c r="F1050" s="60">
        <f>VLOOKUP(C1050,Datos!$CC$3:$CG$1124,2,FALSE)</f>
        <v>5.2559735148072499E-4</v>
      </c>
      <c r="G1050" s="60">
        <f>VLOOKUP(C1050,Datos!$CC$3:$CG$1124,5,FALSE)</f>
        <v>6.612621981131881E-4</v>
      </c>
      <c r="H1050" s="60">
        <f t="shared" si="35"/>
        <v>9.4590404442287789E-3</v>
      </c>
      <c r="I1050" s="53"/>
      <c r="J1050" s="53"/>
      <c r="K1050" s="53"/>
      <c r="L1050" s="53"/>
      <c r="M1050" s="54"/>
    </row>
    <row r="1051" spans="2:13">
      <c r="B1051" s="58">
        <f t="shared" si="34"/>
        <v>15</v>
      </c>
      <c r="C1051" s="59">
        <v>76834</v>
      </c>
      <c r="D1051" s="59" t="s">
        <v>84</v>
      </c>
      <c r="E1051" s="59" t="s">
        <v>90</v>
      </c>
      <c r="F1051" s="60">
        <f>VLOOKUP(C1051,Datos!$CC$3:$CG$1124,2,FALSE)</f>
        <v>4.0510774160733348E-3</v>
      </c>
      <c r="G1051" s="60">
        <f>VLOOKUP(C1051,Datos!$CC$3:$CG$1124,5,FALSE)</f>
        <v>1.3436967024026353E-3</v>
      </c>
      <c r="H1051" s="60">
        <f t="shared" si="35"/>
        <v>1.9220940633034322E-2</v>
      </c>
      <c r="I1051" s="53"/>
      <c r="J1051" s="53"/>
      <c r="K1051" s="53"/>
      <c r="L1051" s="53"/>
      <c r="M1051" s="54"/>
    </row>
    <row r="1052" spans="2:13">
      <c r="B1052" s="58">
        <f t="shared" si="34"/>
        <v>57</v>
      </c>
      <c r="C1052" s="59">
        <v>76845</v>
      </c>
      <c r="D1052" s="59" t="s">
        <v>84</v>
      </c>
      <c r="E1052" s="59" t="s">
        <v>89</v>
      </c>
      <c r="F1052" s="60">
        <f>VLOOKUP(C1052,Datos!$CC$3:$CG$1124,2,FALSE)</f>
        <v>4.7236489852051805E-5</v>
      </c>
      <c r="G1052" s="60">
        <f>VLOOKUP(C1052,Datos!$CC$3:$CG$1124,5,FALSE)</f>
        <v>3.887899938521494E-5</v>
      </c>
      <c r="H1052" s="60">
        <f t="shared" si="35"/>
        <v>5.5614554811273952E-4</v>
      </c>
      <c r="I1052" s="53"/>
      <c r="J1052" s="53"/>
      <c r="K1052" s="53"/>
      <c r="L1052" s="53"/>
      <c r="M1052" s="54"/>
    </row>
    <row r="1053" spans="2:13">
      <c r="B1053" s="58">
        <f t="shared" si="34"/>
        <v>52</v>
      </c>
      <c r="C1053" s="59">
        <v>76863</v>
      </c>
      <c r="D1053" s="59" t="s">
        <v>84</v>
      </c>
      <c r="E1053" s="59" t="s">
        <v>88</v>
      </c>
      <c r="F1053" s="60">
        <f>VLOOKUP(C1053,Datos!$CC$3:$CG$1124,2,FALSE)</f>
        <v>6.8880454242465627E-5</v>
      </c>
      <c r="G1053" s="60">
        <f>VLOOKUP(C1053,Datos!$CC$3:$CG$1124,5,FALSE)</f>
        <v>5.8027073238752857E-5</v>
      </c>
      <c r="H1053" s="60">
        <f t="shared" si="35"/>
        <v>8.3004961449745077E-4</v>
      </c>
      <c r="I1053" s="53"/>
      <c r="J1053" s="53"/>
      <c r="K1053" s="53"/>
      <c r="L1053" s="53"/>
      <c r="M1053" s="54"/>
    </row>
    <row r="1054" spans="2:13">
      <c r="B1054" s="58">
        <f t="shared" si="34"/>
        <v>55</v>
      </c>
      <c r="C1054" s="59">
        <v>76869</v>
      </c>
      <c r="D1054" s="59" t="s">
        <v>84</v>
      </c>
      <c r="E1054" s="59" t="s">
        <v>87</v>
      </c>
      <c r="F1054" s="60">
        <f>VLOOKUP(C1054,Datos!$CC$3:$CG$1124,2,FALSE)</f>
        <v>6.7418024216086327E-5</v>
      </c>
      <c r="G1054" s="60">
        <f>VLOOKUP(C1054,Datos!$CC$3:$CG$1124,5,FALSE)</f>
        <v>4.0611870010540628E-5</v>
      </c>
      <c r="H1054" s="60">
        <f t="shared" si="35"/>
        <v>5.8093343614919733E-4</v>
      </c>
      <c r="I1054" s="53"/>
      <c r="J1054" s="53"/>
      <c r="K1054" s="53"/>
      <c r="L1054" s="53"/>
      <c r="M1054" s="54"/>
    </row>
    <row r="1055" spans="2:13">
      <c r="B1055" s="58">
        <f t="shared" si="34"/>
        <v>45</v>
      </c>
      <c r="C1055" s="59">
        <v>76890</v>
      </c>
      <c r="D1055" s="59" t="s">
        <v>84</v>
      </c>
      <c r="E1055" s="59" t="s">
        <v>86</v>
      </c>
      <c r="F1055" s="60">
        <f>VLOOKUP(C1055,Datos!$CC$3:$CG$1124,2,FALSE)</f>
        <v>1.6540083598350029E-4</v>
      </c>
      <c r="G1055" s="60">
        <f>VLOOKUP(C1055,Datos!$CC$3:$CG$1124,5,FALSE)</f>
        <v>1.0481780513246589E-4</v>
      </c>
      <c r="H1055" s="60">
        <f t="shared" si="35"/>
        <v>1.4993687237109764E-3</v>
      </c>
      <c r="I1055" s="53"/>
      <c r="J1055" s="53"/>
      <c r="K1055" s="53"/>
      <c r="L1055" s="53"/>
      <c r="M1055" s="54"/>
    </row>
    <row r="1056" spans="2:13">
      <c r="B1056" s="58">
        <f t="shared" si="34"/>
        <v>24</v>
      </c>
      <c r="C1056" s="59">
        <v>76892</v>
      </c>
      <c r="D1056" s="59" t="s">
        <v>84</v>
      </c>
      <c r="E1056" s="59" t="s">
        <v>85</v>
      </c>
      <c r="F1056" s="60">
        <f>VLOOKUP(C1056,Datos!$CC$3:$CG$1124,2,FALSE)</f>
        <v>1.0212148874206742E-3</v>
      </c>
      <c r="G1056" s="60">
        <f>VLOOKUP(C1056,Datos!$CC$3:$CG$1124,5,FALSE)</f>
        <v>4.2119590281774788E-4</v>
      </c>
      <c r="H1056" s="60">
        <f t="shared" si="35"/>
        <v>6.0250065572545744E-3</v>
      </c>
      <c r="I1056" s="53"/>
      <c r="J1056" s="53"/>
      <c r="K1056" s="53"/>
      <c r="L1056" s="53"/>
      <c r="M1056" s="54"/>
    </row>
    <row r="1057" spans="2:13">
      <c r="B1057" s="58">
        <f t="shared" si="34"/>
        <v>18</v>
      </c>
      <c r="C1057" s="59">
        <v>76895</v>
      </c>
      <c r="D1057" s="59" t="s">
        <v>84</v>
      </c>
      <c r="E1057" s="59" t="s">
        <v>83</v>
      </c>
      <c r="F1057" s="60">
        <f>VLOOKUP(C1057,Datos!$CC$3:$CG$1124,2,FALSE)</f>
        <v>5.7137141130639757E-4</v>
      </c>
      <c r="G1057" s="60">
        <f>VLOOKUP(C1057,Datos!$CC$3:$CG$1124,5,FALSE)</f>
        <v>7.3436126426933233E-4</v>
      </c>
      <c r="H1057" s="60">
        <f t="shared" si="35"/>
        <v>1.0504687730856176E-2</v>
      </c>
      <c r="I1057" s="53"/>
      <c r="J1057" s="53"/>
      <c r="K1057" s="53"/>
      <c r="L1057" s="53"/>
      <c r="M1057" s="54"/>
    </row>
    <row r="1058" spans="2:13">
      <c r="B1058" s="58">
        <f t="shared" si="34"/>
        <v>15</v>
      </c>
      <c r="C1058" s="59">
        <v>81001</v>
      </c>
      <c r="D1058" s="59" t="s">
        <v>77</v>
      </c>
      <c r="E1058" s="59" t="s">
        <v>77</v>
      </c>
      <c r="F1058" s="60">
        <f>VLOOKUP(C1058,Datos!$CC$3:$CG$1124,2,FALSE)</f>
        <v>3.7638561588924373E-3</v>
      </c>
      <c r="G1058" s="60">
        <f>VLOOKUP(C1058,Datos!$CC$3:$CG$1124,5,FALSE)</f>
        <v>1.1220551014637992E-3</v>
      </c>
      <c r="H1058" s="60">
        <f t="shared" si="35"/>
        <v>9.4681788463907735E-2</v>
      </c>
      <c r="I1058" s="53"/>
      <c r="J1058" s="53"/>
      <c r="K1058" s="53"/>
      <c r="L1058" s="53"/>
      <c r="M1058" s="54"/>
    </row>
    <row r="1059" spans="2:13">
      <c r="B1059" s="58">
        <f t="shared" si="34"/>
        <v>12</v>
      </c>
      <c r="C1059" s="59">
        <v>81065</v>
      </c>
      <c r="D1059" s="59" t="s">
        <v>77</v>
      </c>
      <c r="E1059" s="59" t="s">
        <v>82</v>
      </c>
      <c r="F1059" s="60">
        <f>VLOOKUP(C1059,Datos!$CC$3:$CG$1124,2,FALSE)</f>
        <v>1.5539781460306577E-3</v>
      </c>
      <c r="G1059" s="60">
        <f>VLOOKUP(C1059,Datos!$CC$3:$CG$1124,5,FALSE)</f>
        <v>1.4978546870487895E-3</v>
      </c>
      <c r="H1059" s="60">
        <f t="shared" si="35"/>
        <v>0.12639268824125721</v>
      </c>
      <c r="I1059" s="53"/>
      <c r="J1059" s="53"/>
      <c r="K1059" s="53"/>
      <c r="L1059" s="53"/>
      <c r="M1059" s="54"/>
    </row>
    <row r="1060" spans="2:13">
      <c r="B1060" s="58">
        <f t="shared" si="34"/>
        <v>44</v>
      </c>
      <c r="C1060" s="59">
        <v>81220</v>
      </c>
      <c r="D1060" s="59" t="s">
        <v>77</v>
      </c>
      <c r="E1060" s="59" t="s">
        <v>81</v>
      </c>
      <c r="F1060" s="60">
        <f>VLOOKUP(C1060,Datos!$CC$3:$CG$1124,2,FALSE)</f>
        <v>1.3922333851131057E-4</v>
      </c>
      <c r="G1060" s="60">
        <f>VLOOKUP(C1060,Datos!$CC$3:$CG$1124,5,FALSE)</f>
        <v>8.2879044741664113E-5</v>
      </c>
      <c r="H1060" s="60">
        <f t="shared" si="35"/>
        <v>6.9935390624612367E-3</v>
      </c>
      <c r="I1060" s="53"/>
      <c r="J1060" s="53"/>
      <c r="K1060" s="53"/>
      <c r="L1060" s="53"/>
      <c r="M1060" s="54"/>
    </row>
    <row r="1061" spans="2:13">
      <c r="B1061" s="58">
        <f t="shared" si="34"/>
        <v>17</v>
      </c>
      <c r="C1061" s="59">
        <v>81300</v>
      </c>
      <c r="D1061" s="59" t="s">
        <v>77</v>
      </c>
      <c r="E1061" s="59" t="s">
        <v>80</v>
      </c>
      <c r="F1061" s="60">
        <f>VLOOKUP(C1061,Datos!$CC$3:$CG$1124,2,FALSE)</f>
        <v>7.9249083129494962E-4</v>
      </c>
      <c r="G1061" s="60">
        <f>VLOOKUP(C1061,Datos!$CC$3:$CG$1124,5,FALSE)</f>
        <v>5.3888018958638938E-4</v>
      </c>
      <c r="H1061" s="60">
        <f t="shared" si="35"/>
        <v>4.5472045045958143E-2</v>
      </c>
      <c r="I1061" s="53"/>
      <c r="J1061" s="53"/>
      <c r="K1061" s="53"/>
      <c r="L1061" s="53"/>
      <c r="M1061" s="54"/>
    </row>
    <row r="1062" spans="2:13">
      <c r="B1062" s="58">
        <f t="shared" si="34"/>
        <v>29</v>
      </c>
      <c r="C1062" s="59">
        <v>81591</v>
      </c>
      <c r="D1062" s="59" t="s">
        <v>77</v>
      </c>
      <c r="E1062" s="59" t="s">
        <v>79</v>
      </c>
      <c r="F1062" s="60">
        <f>VLOOKUP(C1062,Datos!$CC$3:$CG$1124,2,FALSE)</f>
        <v>2.2623792508087969E-4</v>
      </c>
      <c r="G1062" s="60">
        <f>VLOOKUP(C1062,Datos!$CC$3:$CG$1124,5,FALSE)</f>
        <v>2.8165968822205098E-4</v>
      </c>
      <c r="H1062" s="60">
        <f t="shared" si="35"/>
        <v>2.3767142080865826E-2</v>
      </c>
      <c r="I1062" s="53"/>
      <c r="J1062" s="53"/>
      <c r="K1062" s="53"/>
      <c r="L1062" s="53"/>
      <c r="M1062" s="54"/>
    </row>
    <row r="1063" spans="2:13">
      <c r="B1063" s="58">
        <f t="shared" si="34"/>
        <v>10</v>
      </c>
      <c r="C1063" s="59">
        <v>81736</v>
      </c>
      <c r="D1063" s="59" t="s">
        <v>77</v>
      </c>
      <c r="E1063" s="59" t="s">
        <v>78</v>
      </c>
      <c r="F1063" s="60">
        <f>VLOOKUP(C1063,Datos!$CC$3:$CG$1124,2,FALSE)</f>
        <v>2.0598326921552621E-3</v>
      </c>
      <c r="G1063" s="60">
        <f>VLOOKUP(C1063,Datos!$CC$3:$CG$1124,5,FALSE)</f>
        <v>1.8250900110692472E-3</v>
      </c>
      <c r="H1063" s="60">
        <f t="shared" si="35"/>
        <v>0.15400561534831594</v>
      </c>
      <c r="I1063" s="53"/>
      <c r="J1063" s="53"/>
      <c r="K1063" s="53"/>
      <c r="L1063" s="53"/>
      <c r="M1063" s="54"/>
    </row>
    <row r="1064" spans="2:13">
      <c r="B1064" s="58">
        <f t="shared" si="34"/>
        <v>8</v>
      </c>
      <c r="C1064" s="59">
        <v>81794</v>
      </c>
      <c r="D1064" s="59" t="s">
        <v>77</v>
      </c>
      <c r="E1064" s="59" t="s">
        <v>76</v>
      </c>
      <c r="F1064" s="60">
        <f>VLOOKUP(C1064,Datos!$CC$3:$CG$1124,2,FALSE)</f>
        <v>3.3151826267992643E-3</v>
      </c>
      <c r="G1064" s="60">
        <f>VLOOKUP(C1064,Datos!$CC$3:$CG$1124,5,FALSE)</f>
        <v>2.1887362566278875E-3</v>
      </c>
      <c r="H1064" s="60">
        <f t="shared" si="35"/>
        <v>0.18469098619397245</v>
      </c>
      <c r="I1064" s="53"/>
      <c r="J1064" s="53"/>
      <c r="K1064" s="53"/>
      <c r="L1064" s="53"/>
      <c r="M1064" s="54"/>
    </row>
    <row r="1065" spans="2:13">
      <c r="B1065" s="58">
        <f t="shared" si="34"/>
        <v>11</v>
      </c>
      <c r="C1065" s="59">
        <v>85001</v>
      </c>
      <c r="D1065" s="59" t="s">
        <v>57</v>
      </c>
      <c r="E1065" s="59" t="s">
        <v>75</v>
      </c>
      <c r="F1065" s="60">
        <f>VLOOKUP(C1065,Datos!$CC$3:$CG$1124,2,FALSE)</f>
        <v>3.7613700278475927E-3</v>
      </c>
      <c r="G1065" s="60">
        <f>VLOOKUP(C1065,Datos!$CC$3:$CG$1124,5,FALSE)</f>
        <v>1.4511643845082777E-3</v>
      </c>
      <c r="H1065" s="60">
        <f t="shared" si="35"/>
        <v>0.15962560781832288</v>
      </c>
      <c r="I1065" s="53"/>
      <c r="J1065" s="53"/>
      <c r="K1065" s="53"/>
      <c r="L1065" s="53"/>
      <c r="M1065" s="54"/>
    </row>
    <row r="1066" spans="2:13">
      <c r="B1066" s="58">
        <f t="shared" si="34"/>
        <v>19</v>
      </c>
      <c r="C1066" s="59">
        <v>85010</v>
      </c>
      <c r="D1066" s="59" t="s">
        <v>57</v>
      </c>
      <c r="E1066" s="59" t="s">
        <v>74</v>
      </c>
      <c r="F1066" s="60">
        <f>VLOOKUP(C1066,Datos!$CC$3:$CG$1124,2,FALSE)</f>
        <v>7.8722608319998404E-4</v>
      </c>
      <c r="G1066" s="60">
        <f>VLOOKUP(C1066,Datos!$CC$3:$CG$1124,5,FALSE)</f>
        <v>3.7656376665104349E-4</v>
      </c>
      <c r="H1066" s="60">
        <f t="shared" si="35"/>
        <v>4.1421372227514901E-2</v>
      </c>
      <c r="I1066" s="53"/>
      <c r="J1066" s="53"/>
      <c r="K1066" s="53"/>
      <c r="L1066" s="53"/>
      <c r="M1066" s="54"/>
    </row>
    <row r="1067" spans="2:13">
      <c r="B1067" s="58">
        <f t="shared" si="34"/>
        <v>14</v>
      </c>
      <c r="C1067" s="59">
        <v>85015</v>
      </c>
      <c r="D1067" s="59" t="s">
        <v>57</v>
      </c>
      <c r="E1067" s="59" t="s">
        <v>73</v>
      </c>
      <c r="F1067" s="60">
        <f>VLOOKUP(C1067,Datos!$CC$3:$CG$1124,2,FALSE)</f>
        <v>2.4875934748712109E-4</v>
      </c>
      <c r="G1067" s="60">
        <f>VLOOKUP(C1067,Datos!$CC$3:$CG$1124,5,FALSE)</f>
        <v>5.0484077497711069E-4</v>
      </c>
      <c r="H1067" s="60">
        <f t="shared" si="35"/>
        <v>5.5531624409663694E-2</v>
      </c>
      <c r="I1067" s="53"/>
      <c r="J1067" s="53"/>
      <c r="K1067" s="53"/>
      <c r="L1067" s="53"/>
      <c r="M1067" s="54"/>
    </row>
    <row r="1068" spans="2:13">
      <c r="B1068" s="58">
        <f t="shared" si="34"/>
        <v>23</v>
      </c>
      <c r="C1068" s="59">
        <v>85125</v>
      </c>
      <c r="D1068" s="59" t="s">
        <v>57</v>
      </c>
      <c r="E1068" s="59" t="s">
        <v>72</v>
      </c>
      <c r="F1068" s="60">
        <f>VLOOKUP(C1068,Datos!$CC$3:$CG$1124,2,FALSE)</f>
        <v>3.136912406583626E-4</v>
      </c>
      <c r="G1068" s="60">
        <f>VLOOKUP(C1068,Datos!$CC$3:$CG$1124,5,FALSE)</f>
        <v>3.1309183963891389E-4</v>
      </c>
      <c r="H1068" s="60">
        <f t="shared" si="35"/>
        <v>3.4439568486414593E-2</v>
      </c>
      <c r="I1068" s="53"/>
      <c r="J1068" s="53"/>
      <c r="K1068" s="53"/>
      <c r="L1068" s="53"/>
      <c r="M1068" s="54"/>
    </row>
    <row r="1069" spans="2:13">
      <c r="B1069" s="58">
        <f t="shared" si="34"/>
        <v>41</v>
      </c>
      <c r="C1069" s="59">
        <v>85136</v>
      </c>
      <c r="D1069" s="59" t="s">
        <v>57</v>
      </c>
      <c r="E1069" s="59" t="s">
        <v>71</v>
      </c>
      <c r="F1069" s="60">
        <f>VLOOKUP(C1069,Datos!$CC$3:$CG$1124,2,FALSE)</f>
        <v>1.9742805356120722E-5</v>
      </c>
      <c r="G1069" s="60">
        <f>VLOOKUP(C1069,Datos!$CC$3:$CG$1124,5,FALSE)</f>
        <v>2.9201480568181085E-5</v>
      </c>
      <c r="H1069" s="60">
        <f t="shared" si="35"/>
        <v>3.212113069099555E-3</v>
      </c>
      <c r="I1069" s="53"/>
      <c r="J1069" s="53"/>
      <c r="K1069" s="53"/>
      <c r="L1069" s="53"/>
      <c r="M1069" s="54"/>
    </row>
    <row r="1070" spans="2:13">
      <c r="B1070" s="58">
        <f t="shared" si="34"/>
        <v>17</v>
      </c>
      <c r="C1070" s="59">
        <v>85139</v>
      </c>
      <c r="D1070" s="59" t="s">
        <v>57</v>
      </c>
      <c r="E1070" s="59" t="s">
        <v>70</v>
      </c>
      <c r="F1070" s="60">
        <f>VLOOKUP(C1070,Datos!$CC$3:$CG$1124,2,FALSE)</f>
        <v>5.0556206011932844E-4</v>
      </c>
      <c r="G1070" s="60">
        <f>VLOOKUP(C1070,Datos!$CC$3:$CG$1124,5,FALSE)</f>
        <v>3.6998366244916947E-4</v>
      </c>
      <c r="H1070" s="60">
        <f t="shared" si="35"/>
        <v>4.0697571985485147E-2</v>
      </c>
      <c r="I1070" s="53"/>
      <c r="J1070" s="53"/>
      <c r="K1070" s="53"/>
      <c r="L1070" s="53"/>
      <c r="M1070" s="54"/>
    </row>
    <row r="1071" spans="2:13">
      <c r="B1071" s="58">
        <f t="shared" si="34"/>
        <v>28</v>
      </c>
      <c r="C1071" s="59">
        <v>85162</v>
      </c>
      <c r="D1071" s="59" t="s">
        <v>57</v>
      </c>
      <c r="E1071" s="59" t="s">
        <v>69</v>
      </c>
      <c r="F1071" s="60">
        <f>VLOOKUP(C1071,Datos!$CC$3:$CG$1124,2,FALSE)</f>
        <v>3.9953588320682827E-4</v>
      </c>
      <c r="G1071" s="60">
        <f>VLOOKUP(C1071,Datos!$CC$3:$CG$1124,5,FALSE)</f>
        <v>2.0040201684765996E-4</v>
      </c>
      <c r="H1071" s="60">
        <f t="shared" si="35"/>
        <v>2.2043880134341207E-2</v>
      </c>
      <c r="I1071" s="53"/>
      <c r="J1071" s="53"/>
      <c r="K1071" s="53"/>
      <c r="L1071" s="53"/>
      <c r="M1071" s="54"/>
    </row>
    <row r="1072" spans="2:13">
      <c r="B1072" s="58">
        <f t="shared" si="34"/>
        <v>32</v>
      </c>
      <c r="C1072" s="59">
        <v>85225</v>
      </c>
      <c r="D1072" s="59" t="s">
        <v>57</v>
      </c>
      <c r="E1072" s="59" t="s">
        <v>68</v>
      </c>
      <c r="F1072" s="60">
        <f>VLOOKUP(C1072,Datos!$CC$3:$CG$1124,2,FALSE)</f>
        <v>1.0631866291777605E-4</v>
      </c>
      <c r="G1072" s="60">
        <f>VLOOKUP(C1072,Datos!$CC$3:$CG$1124,5,FALSE)</f>
        <v>1.0307797543112312E-4</v>
      </c>
      <c r="H1072" s="60">
        <f t="shared" si="35"/>
        <v>1.1338401532263712E-2</v>
      </c>
      <c r="I1072" s="53"/>
      <c r="J1072" s="53"/>
      <c r="K1072" s="53"/>
      <c r="L1072" s="53"/>
      <c r="M1072" s="54"/>
    </row>
    <row r="1073" spans="2:13">
      <c r="B1073" s="58">
        <f t="shared" si="34"/>
        <v>30</v>
      </c>
      <c r="C1073" s="59">
        <v>85230</v>
      </c>
      <c r="D1073" s="59" t="s">
        <v>57</v>
      </c>
      <c r="E1073" s="59" t="s">
        <v>67</v>
      </c>
      <c r="F1073" s="60">
        <f>VLOOKUP(C1073,Datos!$CC$3:$CG$1124,2,FALSE)</f>
        <v>1.4785167566694853E-4</v>
      </c>
      <c r="G1073" s="60">
        <f>VLOOKUP(C1073,Datos!$CC$3:$CG$1124,5,FALSE)</f>
        <v>1.1877980058761401E-4</v>
      </c>
      <c r="H1073" s="60">
        <f t="shared" si="35"/>
        <v>1.3065575525243962E-2</v>
      </c>
      <c r="I1073" s="53"/>
      <c r="J1073" s="53"/>
      <c r="K1073" s="53"/>
      <c r="L1073" s="53"/>
      <c r="M1073" s="54"/>
    </row>
    <row r="1074" spans="2:13">
      <c r="B1074" s="58">
        <f t="shared" si="34"/>
        <v>16</v>
      </c>
      <c r="C1074" s="59">
        <v>85250</v>
      </c>
      <c r="D1074" s="59" t="s">
        <v>57</v>
      </c>
      <c r="E1074" s="59" t="s">
        <v>66</v>
      </c>
      <c r="F1074" s="60">
        <f>VLOOKUP(C1074,Datos!$CC$3:$CG$1124,2,FALSE)</f>
        <v>7.0416005770163916E-4</v>
      </c>
      <c r="G1074" s="60">
        <f>VLOOKUP(C1074,Datos!$CC$3:$CG$1124,5,FALSE)</f>
        <v>4.1264475753472255E-4</v>
      </c>
      <c r="H1074" s="60">
        <f t="shared" si="35"/>
        <v>4.5390219700605416E-2</v>
      </c>
      <c r="I1074" s="53"/>
      <c r="J1074" s="53"/>
      <c r="K1074" s="53"/>
      <c r="L1074" s="53"/>
      <c r="M1074" s="54"/>
    </row>
    <row r="1075" spans="2:13">
      <c r="B1075" s="58">
        <f t="shared" si="34"/>
        <v>26</v>
      </c>
      <c r="C1075" s="59">
        <v>85263</v>
      </c>
      <c r="D1075" s="59" t="s">
        <v>57</v>
      </c>
      <c r="E1075" s="59" t="s">
        <v>65</v>
      </c>
      <c r="F1075" s="60">
        <f>VLOOKUP(C1075,Datos!$CC$3:$CG$1124,2,FALSE)</f>
        <v>2.6996458286962115E-4</v>
      </c>
      <c r="G1075" s="60">
        <f>VLOOKUP(C1075,Datos!$CC$3:$CG$1124,5,FALSE)</f>
        <v>2.0662348762332116E-4</v>
      </c>
      <c r="H1075" s="60">
        <f t="shared" si="35"/>
        <v>2.2728231311017418E-2</v>
      </c>
      <c r="I1075" s="53"/>
      <c r="J1075" s="53"/>
      <c r="K1075" s="53"/>
      <c r="L1075" s="53"/>
      <c r="M1075" s="54"/>
    </row>
    <row r="1076" spans="2:13">
      <c r="B1076" s="58">
        <f t="shared" si="34"/>
        <v>23</v>
      </c>
      <c r="C1076" s="59">
        <v>85279</v>
      </c>
      <c r="D1076" s="59" t="s">
        <v>57</v>
      </c>
      <c r="E1076" s="59" t="s">
        <v>64</v>
      </c>
      <c r="F1076" s="60">
        <f>VLOOKUP(C1076,Datos!$CC$3:$CG$1124,2,FALSE)</f>
        <v>1.4010079652713816E-4</v>
      </c>
      <c r="G1076" s="60">
        <f>VLOOKUP(C1076,Datos!$CC$3:$CG$1124,5,FALSE)</f>
        <v>2.2234343937334623E-4</v>
      </c>
      <c r="H1076" s="60">
        <f t="shared" si="35"/>
        <v>2.4457399198377562E-2</v>
      </c>
      <c r="I1076" s="53"/>
      <c r="J1076" s="53"/>
      <c r="K1076" s="53"/>
      <c r="L1076" s="53"/>
      <c r="M1076" s="54"/>
    </row>
    <row r="1077" spans="2:13">
      <c r="B1077" s="58">
        <f t="shared" si="34"/>
        <v>31</v>
      </c>
      <c r="C1077" s="59">
        <v>85300</v>
      </c>
      <c r="D1077" s="59" t="s">
        <v>57</v>
      </c>
      <c r="E1077" s="59" t="s">
        <v>63</v>
      </c>
      <c r="F1077" s="60">
        <f>VLOOKUP(C1077,Datos!$CC$3:$CG$1124,2,FALSE)</f>
        <v>8.8330773593310493E-5</v>
      </c>
      <c r="G1077" s="60">
        <f>VLOOKUP(C1077,Datos!$CC$3:$CG$1124,5,FALSE)</f>
        <v>6.1535084904547273E-5</v>
      </c>
      <c r="H1077" s="60">
        <f t="shared" si="35"/>
        <v>6.7687544119054517E-3</v>
      </c>
      <c r="I1077" s="53"/>
      <c r="J1077" s="53"/>
      <c r="K1077" s="53"/>
      <c r="L1077" s="53"/>
      <c r="M1077" s="54"/>
    </row>
    <row r="1078" spans="2:13">
      <c r="B1078" s="58">
        <f t="shared" si="34"/>
        <v>27</v>
      </c>
      <c r="C1078" s="59">
        <v>85315</v>
      </c>
      <c r="D1078" s="59" t="s">
        <v>57</v>
      </c>
      <c r="E1078" s="59" t="s">
        <v>62</v>
      </c>
      <c r="F1078" s="60">
        <f>VLOOKUP(C1078,Datos!$CC$3:$CG$1124,2,FALSE)</f>
        <v>1.0163888683336224E-4</v>
      </c>
      <c r="G1078" s="60">
        <f>VLOOKUP(C1078,Datos!$CC$3:$CG$1124,5,FALSE)</f>
        <v>8.6670918924774444E-5</v>
      </c>
      <c r="H1078" s="60">
        <f t="shared" si="35"/>
        <v>9.5336532933363131E-3</v>
      </c>
      <c r="I1078" s="53"/>
      <c r="J1078" s="53"/>
      <c r="K1078" s="53"/>
      <c r="L1078" s="53"/>
      <c r="M1078" s="54"/>
    </row>
    <row r="1079" spans="2:13">
      <c r="B1079" s="58">
        <f t="shared" si="34"/>
        <v>31</v>
      </c>
      <c r="C1079" s="59">
        <v>85325</v>
      </c>
      <c r="D1079" s="59" t="s">
        <v>57</v>
      </c>
      <c r="E1079" s="59" t="s">
        <v>61</v>
      </c>
      <c r="F1079" s="60">
        <f>VLOOKUP(C1079,Datos!$CC$3:$CG$1124,2,FALSE)</f>
        <v>1.1026722398900019E-4</v>
      </c>
      <c r="G1079" s="60">
        <f>VLOOKUP(C1079,Datos!$CC$3:$CG$1124,5,FALSE)</f>
        <v>5.0386265130400919E-5</v>
      </c>
      <c r="H1079" s="60">
        <f t="shared" si="35"/>
        <v>5.5424032473486715E-3</v>
      </c>
      <c r="I1079" s="53"/>
      <c r="J1079" s="53"/>
      <c r="K1079" s="53"/>
      <c r="L1079" s="53"/>
      <c r="M1079" s="54"/>
    </row>
    <row r="1080" spans="2:13">
      <c r="B1080" s="58">
        <f t="shared" si="34"/>
        <v>28</v>
      </c>
      <c r="C1080" s="59">
        <v>85400</v>
      </c>
      <c r="D1080" s="59" t="s">
        <v>57</v>
      </c>
      <c r="E1080" s="59" t="s">
        <v>60</v>
      </c>
      <c r="F1080" s="60">
        <f>VLOOKUP(C1080,Datos!$CC$3:$CG$1124,2,FALSE)</f>
        <v>1.1158341101274157E-4</v>
      </c>
      <c r="G1080" s="60">
        <f>VLOOKUP(C1080,Datos!$CC$3:$CG$1124,5,FALSE)</f>
        <v>6.6892362831520521E-5</v>
      </c>
      <c r="H1080" s="60">
        <f t="shared" si="35"/>
        <v>7.358045848819098E-3</v>
      </c>
      <c r="I1080" s="53"/>
      <c r="J1080" s="53"/>
      <c r="K1080" s="53"/>
      <c r="L1080" s="53"/>
      <c r="M1080" s="54"/>
    </row>
    <row r="1081" spans="2:13">
      <c r="B1081" s="58">
        <f t="shared" si="34"/>
        <v>17</v>
      </c>
      <c r="C1081" s="59">
        <v>85410</v>
      </c>
      <c r="D1081" s="59" t="s">
        <v>57</v>
      </c>
      <c r="E1081" s="59" t="s">
        <v>59</v>
      </c>
      <c r="F1081" s="60">
        <f>VLOOKUP(C1081,Datos!$CC$3:$CG$1124,2,FALSE)</f>
        <v>4.9751869497424218E-4</v>
      </c>
      <c r="G1081" s="60">
        <f>VLOOKUP(C1081,Datos!$CC$3:$CG$1124,5,FALSE)</f>
        <v>3.4666482422510483E-4</v>
      </c>
      <c r="H1081" s="60">
        <f t="shared" si="35"/>
        <v>3.8132539543350941E-2</v>
      </c>
      <c r="I1081" s="53"/>
      <c r="J1081" s="53"/>
      <c r="K1081" s="53"/>
      <c r="L1081" s="53"/>
      <c r="M1081" s="54"/>
    </row>
    <row r="1082" spans="2:13">
      <c r="B1082" s="58">
        <f t="shared" si="34"/>
        <v>26</v>
      </c>
      <c r="C1082" s="59">
        <v>85430</v>
      </c>
      <c r="D1082" s="59" t="s">
        <v>57</v>
      </c>
      <c r="E1082" s="59" t="s">
        <v>58</v>
      </c>
      <c r="F1082" s="60">
        <f>VLOOKUP(C1082,Datos!$CC$3:$CG$1124,2,FALSE)</f>
        <v>1.4858289068013817E-4</v>
      </c>
      <c r="G1082" s="60">
        <f>VLOOKUP(C1082,Datos!$CC$3:$CG$1124,5,FALSE)</f>
        <v>1.5220259811083475E-4</v>
      </c>
      <c r="H1082" s="60">
        <f t="shared" si="35"/>
        <v>1.6742026261347607E-2</v>
      </c>
      <c r="I1082" s="53"/>
      <c r="J1082" s="53"/>
      <c r="K1082" s="53"/>
      <c r="L1082" s="53"/>
      <c r="M1082" s="54"/>
    </row>
    <row r="1083" spans="2:13">
      <c r="B1083" s="58">
        <f t="shared" si="34"/>
        <v>14</v>
      </c>
      <c r="C1083" s="59">
        <v>85440</v>
      </c>
      <c r="D1083" s="59" t="s">
        <v>57</v>
      </c>
      <c r="E1083" s="59" t="s">
        <v>56</v>
      </c>
      <c r="F1083" s="60">
        <f>VLOOKUP(C1083,Datos!$CC$3:$CG$1124,2,FALSE)</f>
        <v>6.2884491134310454E-4</v>
      </c>
      <c r="G1083" s="60">
        <f>VLOOKUP(C1083,Datos!$CC$3:$CG$1124,5,FALSE)</f>
        <v>4.3450789986393249E-4</v>
      </c>
      <c r="H1083" s="60">
        <f t="shared" si="35"/>
        <v>4.7795128076510186E-2</v>
      </c>
      <c r="I1083" s="53"/>
      <c r="J1083" s="53"/>
      <c r="K1083" s="53"/>
      <c r="L1083" s="53"/>
      <c r="M1083" s="54"/>
    </row>
    <row r="1084" spans="2:13">
      <c r="B1084" s="58">
        <f t="shared" si="34"/>
        <v>6</v>
      </c>
      <c r="C1084" s="59">
        <v>86001</v>
      </c>
      <c r="D1084" s="59" t="s">
        <v>43</v>
      </c>
      <c r="E1084" s="59" t="s">
        <v>55</v>
      </c>
      <c r="F1084" s="60">
        <f>VLOOKUP(C1084,Datos!$CC$3:$CG$1124,2,FALSE)</f>
        <v>4.152716302906697E-3</v>
      </c>
      <c r="G1084" s="60">
        <f>VLOOKUP(C1084,Datos!$CC$3:$CG$1124,5,FALSE)</f>
        <v>3.2465658945992062E-3</v>
      </c>
      <c r="H1084" s="60">
        <f t="shared" si="35"/>
        <v>0.16836272108360062</v>
      </c>
      <c r="I1084" s="53"/>
      <c r="J1084" s="53"/>
      <c r="K1084" s="53"/>
      <c r="L1084" s="53"/>
      <c r="M1084" s="54"/>
    </row>
    <row r="1085" spans="2:13">
      <c r="B1085" s="58">
        <f t="shared" si="34"/>
        <v>20</v>
      </c>
      <c r="C1085" s="59">
        <v>86219</v>
      </c>
      <c r="D1085" s="59" t="s">
        <v>43</v>
      </c>
      <c r="E1085" s="59" t="s">
        <v>54</v>
      </c>
      <c r="F1085" s="60">
        <f>VLOOKUP(C1085,Datos!$CC$3:$CG$1124,2,FALSE)</f>
        <v>1.9552689452691411E-4</v>
      </c>
      <c r="G1085" s="60">
        <f>VLOOKUP(C1085,Datos!$CC$3:$CG$1124,5,FALSE)</f>
        <v>2.3344883747318724E-4</v>
      </c>
      <c r="H1085" s="60">
        <f t="shared" si="35"/>
        <v>1.2106355696082732E-2</v>
      </c>
      <c r="I1085" s="53"/>
      <c r="J1085" s="53"/>
      <c r="K1085" s="53"/>
      <c r="L1085" s="53"/>
      <c r="M1085" s="54"/>
    </row>
    <row r="1086" spans="2:13">
      <c r="B1086" s="58">
        <f t="shared" si="34"/>
        <v>3</v>
      </c>
      <c r="C1086" s="59">
        <v>86320</v>
      </c>
      <c r="D1086" s="59" t="s">
        <v>43</v>
      </c>
      <c r="E1086" s="59" t="s">
        <v>53</v>
      </c>
      <c r="F1086" s="60">
        <f>VLOOKUP(C1086,Datos!$CC$3:$CG$1124,2,FALSE)</f>
        <v>2.0000193040763483E-3</v>
      </c>
      <c r="G1086" s="60">
        <f>VLOOKUP(C1086,Datos!$CC$3:$CG$1124,5,FALSE)</f>
        <v>4.8777566337257043E-3</v>
      </c>
      <c r="H1086" s="60">
        <f t="shared" si="35"/>
        <v>0.25295416951302196</v>
      </c>
      <c r="I1086" s="53"/>
      <c r="J1086" s="53"/>
      <c r="K1086" s="53"/>
      <c r="L1086" s="53"/>
      <c r="M1086" s="54"/>
    </row>
    <row r="1087" spans="2:13">
      <c r="B1087" s="58">
        <f t="shared" si="34"/>
        <v>6</v>
      </c>
      <c r="C1087" s="59">
        <v>86568</v>
      </c>
      <c r="D1087" s="59" t="s">
        <v>43</v>
      </c>
      <c r="E1087" s="59" t="s">
        <v>52</v>
      </c>
      <c r="F1087" s="60">
        <f>VLOOKUP(C1087,Datos!$CC$3:$CG$1124,2,FALSE)</f>
        <v>4.3960646592962147E-3</v>
      </c>
      <c r="G1087" s="60">
        <f>VLOOKUP(C1087,Datos!$CC$3:$CG$1124,5,FALSE)</f>
        <v>2.2784961914518284E-3</v>
      </c>
      <c r="H1087" s="60">
        <f t="shared" si="35"/>
        <v>0.11815987453376738</v>
      </c>
      <c r="I1087" s="53"/>
      <c r="J1087" s="53"/>
      <c r="K1087" s="53"/>
      <c r="L1087" s="53"/>
      <c r="M1087" s="54"/>
    </row>
    <row r="1088" spans="2:13">
      <c r="B1088" s="58">
        <f t="shared" si="34"/>
        <v>8</v>
      </c>
      <c r="C1088" s="59">
        <v>86569</v>
      </c>
      <c r="D1088" s="59" t="s">
        <v>43</v>
      </c>
      <c r="E1088" s="59" t="s">
        <v>51</v>
      </c>
      <c r="F1088" s="60">
        <f>VLOOKUP(C1088,Datos!$CC$3:$CG$1124,2,FALSE)</f>
        <v>7.2726645211843228E-4</v>
      </c>
      <c r="G1088" s="60">
        <f>VLOOKUP(C1088,Datos!$CC$3:$CG$1124,5,FALSE)</f>
        <v>1.3929685778642298E-3</v>
      </c>
      <c r="H1088" s="60">
        <f t="shared" si="35"/>
        <v>7.2237554316490316E-2</v>
      </c>
      <c r="I1088" s="53"/>
      <c r="J1088" s="53"/>
      <c r="K1088" s="53"/>
      <c r="L1088" s="53"/>
      <c r="M1088" s="54"/>
    </row>
    <row r="1089" spans="2:13">
      <c r="B1089" s="58">
        <f t="shared" si="34"/>
        <v>5</v>
      </c>
      <c r="C1089" s="59">
        <v>86571</v>
      </c>
      <c r="D1089" s="59" t="s">
        <v>43</v>
      </c>
      <c r="E1089" s="59" t="s">
        <v>50</v>
      </c>
      <c r="F1089" s="60">
        <f>VLOOKUP(C1089,Datos!$CC$3:$CG$1124,2,FALSE)</f>
        <v>6.9655542156446667E-4</v>
      </c>
      <c r="G1089" s="60">
        <f>VLOOKUP(C1089,Datos!$CC$3:$CG$1124,5,FALSE)</f>
        <v>2.1391521171716674E-3</v>
      </c>
      <c r="H1089" s="60">
        <f t="shared" si="35"/>
        <v>0.11093367051563532</v>
      </c>
      <c r="I1089" s="53"/>
      <c r="J1089" s="53"/>
      <c r="K1089" s="53"/>
      <c r="L1089" s="53"/>
      <c r="M1089" s="54"/>
    </row>
    <row r="1090" spans="2:13">
      <c r="B1090" s="58">
        <f t="shared" si="34"/>
        <v>6</v>
      </c>
      <c r="C1090" s="59">
        <v>86573</v>
      </c>
      <c r="D1090" s="59" t="s">
        <v>43</v>
      </c>
      <c r="E1090" s="59" t="s">
        <v>49</v>
      </c>
      <c r="F1090" s="60">
        <f>VLOOKUP(C1090,Datos!$CC$3:$CG$1124,2,FALSE)</f>
        <v>9.2001472959522574E-4</v>
      </c>
      <c r="G1090" s="60">
        <f>VLOOKUP(C1090,Datos!$CC$3:$CG$1124,5,FALSE)</f>
        <v>1.6572773617852261E-3</v>
      </c>
      <c r="H1090" s="60">
        <f t="shared" si="35"/>
        <v>8.594426704370263E-2</v>
      </c>
      <c r="I1090" s="53"/>
      <c r="J1090" s="53"/>
      <c r="K1090" s="53"/>
      <c r="L1090" s="53"/>
      <c r="M1090" s="54"/>
    </row>
    <row r="1091" spans="2:13">
      <c r="B1091" s="58">
        <f t="shared" si="34"/>
        <v>7</v>
      </c>
      <c r="C1091" s="59">
        <v>86749</v>
      </c>
      <c r="D1091" s="59" t="s">
        <v>43</v>
      </c>
      <c r="E1091" s="59" t="s">
        <v>48</v>
      </c>
      <c r="F1091" s="60">
        <f>VLOOKUP(C1091,Datos!$CC$3:$CG$1124,2,FALSE)</f>
        <v>6.5955594189707003E-4</v>
      </c>
      <c r="G1091" s="60">
        <f>VLOOKUP(C1091,Datos!$CC$3:$CG$1124,5,FALSE)</f>
        <v>7.5334984762888749E-4</v>
      </c>
      <c r="H1091" s="60">
        <f t="shared" si="35"/>
        <v>3.9067751708262655E-2</v>
      </c>
      <c r="I1091" s="53"/>
      <c r="J1091" s="53"/>
      <c r="K1091" s="53"/>
      <c r="L1091" s="53"/>
      <c r="M1091" s="54"/>
    </row>
    <row r="1092" spans="2:13">
      <c r="B1092" s="58">
        <f t="shared" si="34"/>
        <v>12</v>
      </c>
      <c r="C1092" s="59">
        <v>86755</v>
      </c>
      <c r="D1092" s="59" t="s">
        <v>43</v>
      </c>
      <c r="E1092" s="59" t="s">
        <v>47</v>
      </c>
      <c r="F1092" s="60">
        <f>VLOOKUP(C1092,Datos!$CC$3:$CG$1124,2,FALSE)</f>
        <v>2.2594543907560383E-4</v>
      </c>
      <c r="G1092" s="60">
        <f>VLOOKUP(C1092,Datos!$CC$3:$CG$1124,5,FALSE)</f>
        <v>2.8111133183427107E-4</v>
      </c>
      <c r="H1092" s="60">
        <f t="shared" si="35"/>
        <v>1.4578071196332726E-2</v>
      </c>
      <c r="I1092" s="53"/>
      <c r="J1092" s="53"/>
      <c r="K1092" s="53"/>
      <c r="L1092" s="53"/>
      <c r="M1092" s="54"/>
    </row>
    <row r="1093" spans="2:13">
      <c r="B1093" s="58">
        <f t="shared" si="34"/>
        <v>4</v>
      </c>
      <c r="C1093" s="59">
        <v>86757</v>
      </c>
      <c r="D1093" s="59" t="s">
        <v>43</v>
      </c>
      <c r="E1093" s="59" t="s">
        <v>46</v>
      </c>
      <c r="F1093" s="60">
        <f>VLOOKUP(C1093,Datos!$CC$3:$CG$1124,2,FALSE)</f>
        <v>1.1430353086180709E-3</v>
      </c>
      <c r="G1093" s="60">
        <f>VLOOKUP(C1093,Datos!$CC$3:$CG$1124,5,FALSE)</f>
        <v>3.3827639710795969E-3</v>
      </c>
      <c r="H1093" s="60">
        <f t="shared" si="35"/>
        <v>0.17542577771237167</v>
      </c>
      <c r="I1093" s="53"/>
      <c r="J1093" s="53"/>
      <c r="K1093" s="53"/>
      <c r="L1093" s="53"/>
      <c r="M1093" s="54"/>
    </row>
    <row r="1094" spans="2:13">
      <c r="B1094" s="58">
        <f t="shared" si="34"/>
        <v>8</v>
      </c>
      <c r="C1094" s="59">
        <v>86760</v>
      </c>
      <c r="D1094" s="59" t="s">
        <v>43</v>
      </c>
      <c r="E1094" s="59" t="s">
        <v>45</v>
      </c>
      <c r="F1094" s="60">
        <f>VLOOKUP(C1094,Datos!$CC$3:$CG$1124,2,FALSE)</f>
        <v>2.1921826095425899E-4</v>
      </c>
      <c r="G1094" s="60">
        <f>VLOOKUP(C1094,Datos!$CC$3:$CG$1124,5,FALSE)</f>
        <v>3.6716553139945956E-4</v>
      </c>
      <c r="H1094" s="60">
        <f t="shared" si="35"/>
        <v>1.9040731025159314E-2</v>
      </c>
      <c r="I1094" s="53"/>
      <c r="J1094" s="53"/>
      <c r="K1094" s="53"/>
      <c r="L1094" s="53"/>
      <c r="M1094" s="54"/>
    </row>
    <row r="1095" spans="2:13">
      <c r="B1095" s="58">
        <f t="shared" si="34"/>
        <v>1</v>
      </c>
      <c r="C1095" s="59">
        <v>86865</v>
      </c>
      <c r="D1095" s="59" t="s">
        <v>43</v>
      </c>
      <c r="E1095" s="59" t="s">
        <v>44</v>
      </c>
      <c r="F1095" s="60">
        <f>VLOOKUP(C1095,Datos!$CC$3:$CG$1124,2,FALSE)</f>
        <v>2.3526111834364007E-3</v>
      </c>
      <c r="G1095" s="60">
        <f>VLOOKUP(C1095,Datos!$CC$3:$CG$1124,5,FALSE)</f>
        <v>7.0038508156411482E-3</v>
      </c>
      <c r="H1095" s="60">
        <f t="shared" si="35"/>
        <v>0.36321067234352622</v>
      </c>
      <c r="I1095" s="53"/>
      <c r="J1095" s="53"/>
      <c r="K1095" s="53"/>
      <c r="L1095" s="53"/>
      <c r="M1095" s="54"/>
    </row>
    <row r="1096" spans="2:13">
      <c r="B1096" s="58">
        <f t="shared" si="34"/>
        <v>2</v>
      </c>
      <c r="C1096" s="59">
        <v>86885</v>
      </c>
      <c r="D1096" s="59" t="s">
        <v>43</v>
      </c>
      <c r="E1096" s="59" t="s">
        <v>42</v>
      </c>
      <c r="F1096" s="60">
        <f>VLOOKUP(C1096,Datos!$CC$3:$CG$1124,2,FALSE)</f>
        <v>1.5946337007640026E-3</v>
      </c>
      <c r="G1096" s="60">
        <f>VLOOKUP(C1096,Datos!$CC$3:$CG$1124,5,FALSE)</f>
        <v>6.0065108474132321E-3</v>
      </c>
      <c r="H1096" s="60">
        <f t="shared" si="35"/>
        <v>0.31148990758849165</v>
      </c>
      <c r="I1096" s="53"/>
      <c r="J1096" s="53"/>
      <c r="K1096" s="53"/>
      <c r="L1096" s="53"/>
      <c r="M1096" s="54"/>
    </row>
    <row r="1097" spans="2:13">
      <c r="B1097" s="58">
        <f t="shared" si="34"/>
        <v>14</v>
      </c>
      <c r="C1097" s="59">
        <v>88001</v>
      </c>
      <c r="D1097" s="59" t="s">
        <v>40</v>
      </c>
      <c r="E1097" s="59" t="s">
        <v>41</v>
      </c>
      <c r="F1097" s="60">
        <f>VLOOKUP(C1097,Datos!$CC$3:$CG$1124,2,FALSE)</f>
        <v>4.3287928780827659E-5</v>
      </c>
      <c r="G1097" s="60">
        <f>VLOOKUP(C1097,Datos!$CC$3:$CG$1124,5,FALSE)</f>
        <v>2.4735356190825756E-5</v>
      </c>
      <c r="H1097" s="60">
        <f t="shared" si="35"/>
        <v>0.54211132403640361</v>
      </c>
      <c r="I1097" s="53"/>
      <c r="J1097" s="53"/>
      <c r="K1097" s="53"/>
      <c r="L1097" s="53"/>
      <c r="M1097" s="54"/>
    </row>
    <row r="1098" spans="2:13">
      <c r="B1098" s="58">
        <f t="shared" si="34"/>
        <v>19</v>
      </c>
      <c r="C1098" s="59">
        <v>88564</v>
      </c>
      <c r="D1098" s="59" t="s">
        <v>40</v>
      </c>
      <c r="E1098" s="59" t="s">
        <v>39</v>
      </c>
      <c r="F1098" s="60">
        <f>VLOOKUP(C1098,Datos!$CC$3:$CG$1124,2,FALSE)</f>
        <v>2.3398880422069004E-6</v>
      </c>
      <c r="G1098" s="60">
        <f>VLOOKUP(C1098,Datos!$CC$3:$CG$1124,5,FALSE)</f>
        <v>1.6337464488498428E-6</v>
      </c>
      <c r="H1098" s="60">
        <f t="shared" si="35"/>
        <v>3.5805930737082055E-2</v>
      </c>
      <c r="I1098" s="53"/>
      <c r="J1098" s="53"/>
      <c r="K1098" s="53"/>
      <c r="L1098" s="53"/>
      <c r="M1098" s="54"/>
    </row>
    <row r="1099" spans="2:13">
      <c r="B1099" s="58">
        <f t="shared" ref="B1099:B1132" si="36">_xlfn.RANK.EQ(G1099,$G1098:$G2219)</f>
        <v>9</v>
      </c>
      <c r="C1099" s="59">
        <v>91001</v>
      </c>
      <c r="D1099" s="59" t="s">
        <v>28</v>
      </c>
      <c r="E1099" s="59" t="s">
        <v>38</v>
      </c>
      <c r="F1099" s="60">
        <f>VLOOKUP(C1099,Datos!$CC$3:$CG$1124,2,FALSE)</f>
        <v>3.1164383862143159E-4</v>
      </c>
      <c r="G1099" s="60">
        <f>VLOOKUP(C1099,Datos!$CC$3:$CG$1124,5,FALSE)</f>
        <v>1.8499995026885767E-4</v>
      </c>
      <c r="H1099" s="60">
        <f t="shared" si="35"/>
        <v>0.57631774484816911</v>
      </c>
      <c r="I1099" s="53"/>
      <c r="J1099" s="53"/>
      <c r="K1099" s="53"/>
      <c r="L1099" s="53"/>
      <c r="M1099" s="54"/>
    </row>
    <row r="1100" spans="2:13">
      <c r="B1100" s="58">
        <f t="shared" si="36"/>
        <v>19</v>
      </c>
      <c r="C1100" s="59">
        <v>91263</v>
      </c>
      <c r="D1100" s="59" t="s">
        <v>28</v>
      </c>
      <c r="E1100" s="59" t="s">
        <v>37</v>
      </c>
      <c r="F1100" s="60">
        <f>VLOOKUP(C1100,Datos!$CC$3:$CG$1124,2,FALSE)</f>
        <v>1.0237010184655191E-6</v>
      </c>
      <c r="G1100" s="60">
        <f>VLOOKUP(C1100,Datos!$CC$3:$CG$1124,5,FALSE)</f>
        <v>5.2139892959783228E-7</v>
      </c>
      <c r="H1100" s="60">
        <f t="shared" ref="H1100:H1132" si="37">G1100/VLOOKUP(D1100,$J$11:$L$43,2,FALSE)</f>
        <v>1.6242785732394642E-3</v>
      </c>
      <c r="I1100" s="53"/>
      <c r="J1100" s="53"/>
      <c r="K1100" s="53"/>
      <c r="L1100" s="53"/>
      <c r="M1100" s="54"/>
    </row>
    <row r="1101" spans="2:13">
      <c r="B1101" s="58">
        <f t="shared" si="36"/>
        <v>15</v>
      </c>
      <c r="C1101" s="59">
        <v>91405</v>
      </c>
      <c r="D1101" s="59" t="s">
        <v>28</v>
      </c>
      <c r="E1101" s="59" t="s">
        <v>36</v>
      </c>
      <c r="F1101" s="60">
        <f>VLOOKUP(C1101,Datos!$CC$3:$CG$1124,2,FALSE)</f>
        <v>3.071103055396557E-6</v>
      </c>
      <c r="G1101" s="60">
        <f>VLOOKUP(C1101,Datos!$CC$3:$CG$1124,5,FALSE)</f>
        <v>3.8932571255783023E-6</v>
      </c>
      <c r="H1101" s="60">
        <f t="shared" si="37"/>
        <v>1.2128398756143119E-2</v>
      </c>
      <c r="I1101" s="53"/>
      <c r="J1101" s="53"/>
      <c r="K1101" s="53"/>
      <c r="L1101" s="53"/>
      <c r="M1101" s="54"/>
    </row>
    <row r="1102" spans="2:13">
      <c r="B1102" s="58">
        <f t="shared" si="36"/>
        <v>19</v>
      </c>
      <c r="C1102" s="59">
        <v>91407</v>
      </c>
      <c r="D1102" s="59" t="s">
        <v>28</v>
      </c>
      <c r="E1102" s="59" t="s">
        <v>35</v>
      </c>
      <c r="F1102" s="60">
        <f>VLOOKUP(C1102,Datos!$CC$3:$CG$1124,2,FALSE)</f>
        <v>5.8497201055172509E-7</v>
      </c>
      <c r="G1102" s="60">
        <f>VLOOKUP(C1102,Datos!$CC$3:$CG$1124,5,FALSE)</f>
        <v>4.6000824223512161E-7</v>
      </c>
      <c r="H1102" s="60">
        <f t="shared" si="37"/>
        <v>1.4330323461775737E-3</v>
      </c>
      <c r="I1102" s="53"/>
      <c r="J1102" s="53"/>
      <c r="K1102" s="53"/>
      <c r="L1102" s="53"/>
      <c r="M1102" s="54"/>
    </row>
    <row r="1103" spans="2:13">
      <c r="B1103" s="58">
        <f t="shared" si="36"/>
        <v>22</v>
      </c>
      <c r="C1103" s="59">
        <v>91430</v>
      </c>
      <c r="D1103" s="59" t="s">
        <v>28</v>
      </c>
      <c r="E1103" s="59" t="s">
        <v>34</v>
      </c>
      <c r="F1103" s="60">
        <f>VLOOKUP(C1103,Datos!$CC$3:$CG$1124,2,FALSE)</f>
        <v>2.9248600527586254E-7</v>
      </c>
      <c r="G1103" s="60">
        <f>VLOOKUP(C1103,Datos!$CC$3:$CG$1124,5,FALSE)</f>
        <v>1.0753224578754417E-7</v>
      </c>
      <c r="H1103" s="60">
        <f t="shared" si="37"/>
        <v>3.3498788135171077E-4</v>
      </c>
      <c r="I1103" s="53"/>
      <c r="J1103" s="53"/>
      <c r="K1103" s="53"/>
      <c r="L1103" s="53"/>
      <c r="M1103" s="54"/>
    </row>
    <row r="1104" spans="2:13">
      <c r="B1104" s="58">
        <f t="shared" si="36"/>
        <v>23</v>
      </c>
      <c r="C1104" s="59">
        <v>91460</v>
      </c>
      <c r="D1104" s="59" t="s">
        <v>28</v>
      </c>
      <c r="E1104" s="59" t="s">
        <v>33</v>
      </c>
      <c r="F1104" s="60">
        <f>VLOOKUP(C1104,Datos!$CC$3:$CG$1124,2,FALSE)</f>
        <v>0</v>
      </c>
      <c r="G1104" s="60">
        <f>VLOOKUP(C1104,Datos!$CC$3:$CG$1124,5,FALSE)</f>
        <v>0</v>
      </c>
      <c r="H1104" s="60">
        <f t="shared" si="37"/>
        <v>0</v>
      </c>
      <c r="I1104" s="53"/>
      <c r="J1104" s="53"/>
      <c r="K1104" s="53"/>
      <c r="L1104" s="53"/>
      <c r="M1104" s="54"/>
    </row>
    <row r="1105" spans="2:13">
      <c r="B1105" s="58">
        <f t="shared" si="36"/>
        <v>18</v>
      </c>
      <c r="C1105" s="59">
        <v>91530</v>
      </c>
      <c r="D1105" s="59" t="s">
        <v>28</v>
      </c>
      <c r="E1105" s="59" t="s">
        <v>32</v>
      </c>
      <c r="F1105" s="60">
        <f>VLOOKUP(C1105,Datos!$CC$3:$CG$1124,2,FALSE)</f>
        <v>2.9248600527586254E-7</v>
      </c>
      <c r="G1105" s="60">
        <f>VLOOKUP(C1105,Datos!$CC$3:$CG$1124,5,FALSE)</f>
        <v>2.5431135234321959E-7</v>
      </c>
      <c r="H1105" s="60">
        <f t="shared" si="37"/>
        <v>7.9223883497662009E-4</v>
      </c>
      <c r="I1105" s="53"/>
      <c r="J1105" s="53"/>
      <c r="K1105" s="53"/>
      <c r="L1105" s="53"/>
      <c r="M1105" s="54"/>
    </row>
    <row r="1106" spans="2:13">
      <c r="B1106" s="58">
        <f t="shared" si="36"/>
        <v>22</v>
      </c>
      <c r="C1106" s="59">
        <v>91536</v>
      </c>
      <c r="D1106" s="59" t="s">
        <v>28</v>
      </c>
      <c r="E1106" s="59" t="s">
        <v>31</v>
      </c>
      <c r="F1106" s="60">
        <f>VLOOKUP(C1106,Datos!$CC$3:$CG$1124,2,FALSE)</f>
        <v>0</v>
      </c>
      <c r="G1106" s="60">
        <f>VLOOKUP(C1106,Datos!$CC$3:$CG$1124,5,FALSE)</f>
        <v>0</v>
      </c>
      <c r="H1106" s="60">
        <f t="shared" si="37"/>
        <v>0</v>
      </c>
      <c r="I1106" s="53"/>
      <c r="J1106" s="53"/>
      <c r="K1106" s="53"/>
      <c r="L1106" s="53"/>
      <c r="M1106" s="54"/>
    </row>
    <row r="1107" spans="2:13">
      <c r="B1107" s="58">
        <f t="shared" si="36"/>
        <v>12</v>
      </c>
      <c r="C1107" s="59">
        <v>91540</v>
      </c>
      <c r="D1107" s="59" t="s">
        <v>28</v>
      </c>
      <c r="E1107" s="59" t="s">
        <v>30</v>
      </c>
      <c r="F1107" s="60">
        <f>VLOOKUP(C1107,Datos!$CC$3:$CG$1124,2,FALSE)</f>
        <v>1.7549160316551755E-6</v>
      </c>
      <c r="G1107" s="60">
        <f>VLOOKUP(C1107,Datos!$CC$3:$CG$1124,5,FALSE)</f>
        <v>1.2355210635852301E-5</v>
      </c>
      <c r="H1107" s="60">
        <f t="shared" si="37"/>
        <v>3.8489346188636024E-2</v>
      </c>
      <c r="I1107" s="53"/>
      <c r="J1107" s="53"/>
      <c r="K1107" s="53"/>
      <c r="L1107" s="53"/>
      <c r="M1107" s="54"/>
    </row>
    <row r="1108" spans="2:13">
      <c r="B1108" s="58">
        <f t="shared" si="36"/>
        <v>16</v>
      </c>
      <c r="C1108" s="59">
        <v>91669</v>
      </c>
      <c r="D1108" s="59" t="s">
        <v>28</v>
      </c>
      <c r="E1108" s="59" t="s">
        <v>29</v>
      </c>
      <c r="F1108" s="60">
        <f>VLOOKUP(C1108,Datos!$CC$3:$CG$1124,2,FALSE)</f>
        <v>1.1699440211034502E-6</v>
      </c>
      <c r="G1108" s="60">
        <f>VLOOKUP(C1108,Datos!$CC$3:$CG$1124,5,FALSE)</f>
        <v>7.9575784113252056E-7</v>
      </c>
      <c r="H1108" s="60">
        <f t="shared" si="37"/>
        <v>2.4789702039392536E-3</v>
      </c>
      <c r="I1108" s="53"/>
      <c r="J1108" s="53"/>
      <c r="K1108" s="53"/>
      <c r="L1108" s="53"/>
      <c r="M1108" s="54"/>
    </row>
    <row r="1109" spans="2:13">
      <c r="B1109" s="58">
        <f t="shared" si="36"/>
        <v>16</v>
      </c>
      <c r="C1109" s="59">
        <v>91798</v>
      </c>
      <c r="D1109" s="59" t="s">
        <v>28</v>
      </c>
      <c r="E1109" s="59" t="s">
        <v>27</v>
      </c>
      <c r="F1109" s="60">
        <f>VLOOKUP(C1109,Datos!$CC$3:$CG$1124,2,FALSE)</f>
        <v>1.1699440211034502E-6</v>
      </c>
      <c r="G1109" s="60">
        <f>VLOOKUP(C1109,Datos!$CC$3:$CG$1124,5,FALSE)</f>
        <v>4.9125502100148904E-7</v>
      </c>
      <c r="H1109" s="60">
        <f t="shared" si="37"/>
        <v>1.5303733078709779E-3</v>
      </c>
      <c r="I1109" s="53"/>
      <c r="J1109" s="53"/>
      <c r="K1109" s="53"/>
      <c r="L1109" s="53"/>
      <c r="M1109" s="54"/>
    </row>
    <row r="1110" spans="2:13">
      <c r="B1110" s="58">
        <f t="shared" si="36"/>
        <v>2</v>
      </c>
      <c r="C1110" s="59">
        <v>94001</v>
      </c>
      <c r="D1110" s="59" t="s">
        <v>18</v>
      </c>
      <c r="E1110" s="59" t="s">
        <v>26</v>
      </c>
      <c r="F1110" s="60">
        <f>VLOOKUP(C1110,Datos!$CC$3:$CG$1124,2,FALSE)</f>
        <v>9.89480155848243E-4</v>
      </c>
      <c r="G1110" s="60">
        <f>VLOOKUP(C1110,Datos!$CC$3:$CG$1124,5,FALSE)</f>
        <v>8.4605073912070821E-4</v>
      </c>
      <c r="H1110" s="60">
        <f t="shared" si="37"/>
        <v>0.84877334430144091</v>
      </c>
      <c r="I1110" s="53"/>
      <c r="J1110" s="53"/>
      <c r="K1110" s="53"/>
      <c r="L1110" s="53"/>
      <c r="M1110" s="54"/>
    </row>
    <row r="1111" spans="2:13">
      <c r="B1111" s="58">
        <f t="shared" si="36"/>
        <v>13</v>
      </c>
      <c r="C1111" s="59">
        <v>94343</v>
      </c>
      <c r="D1111" s="59" t="s">
        <v>18</v>
      </c>
      <c r="E1111" s="59" t="s">
        <v>25</v>
      </c>
      <c r="F1111" s="60">
        <f>VLOOKUP(C1111,Datos!$CC$3:$CG$1124,2,FALSE)</f>
        <v>5.8497201055172513E-6</v>
      </c>
      <c r="G1111" s="60">
        <f>VLOOKUP(C1111,Datos!$CC$3:$CG$1124,5,FALSE)</f>
        <v>8.1694617029700802E-6</v>
      </c>
      <c r="H1111" s="60">
        <f t="shared" si="37"/>
        <v>8.1957511649702209E-3</v>
      </c>
      <c r="I1111" s="53"/>
      <c r="J1111" s="53"/>
      <c r="K1111" s="53"/>
      <c r="L1111" s="53"/>
      <c r="M1111" s="54"/>
    </row>
    <row r="1112" spans="2:13">
      <c r="B1112" s="58">
        <f t="shared" si="36"/>
        <v>16</v>
      </c>
      <c r="C1112" s="59">
        <v>94663</v>
      </c>
      <c r="D1112" s="59" t="s">
        <v>18</v>
      </c>
      <c r="E1112" s="59" t="s">
        <v>24</v>
      </c>
      <c r="F1112" s="60">
        <f>VLOOKUP(C1112,Datos!$CC$3:$CG$1124,2,FALSE)</f>
        <v>7.3121501318965642E-7</v>
      </c>
      <c r="G1112" s="60">
        <f>VLOOKUP(C1112,Datos!$CC$3:$CG$1124,5,FALSE)</f>
        <v>5.0748353547616484E-8</v>
      </c>
      <c r="H1112" s="60">
        <f t="shared" si="37"/>
        <v>5.0911662583225856E-5</v>
      </c>
      <c r="I1112" s="53"/>
      <c r="J1112" s="53"/>
      <c r="K1112" s="53"/>
      <c r="L1112" s="53"/>
      <c r="M1112" s="54"/>
    </row>
    <row r="1113" spans="2:13">
      <c r="B1113" s="58">
        <f t="shared" si="36"/>
        <v>16</v>
      </c>
      <c r="C1113" s="59">
        <v>94883</v>
      </c>
      <c r="D1113" s="59" t="s">
        <v>18</v>
      </c>
      <c r="E1113" s="59" t="s">
        <v>23</v>
      </c>
      <c r="F1113" s="60">
        <f>VLOOKUP(C1113,Datos!$CC$3:$CG$1124,2,FALSE)</f>
        <v>0</v>
      </c>
      <c r="G1113" s="60">
        <f>VLOOKUP(C1113,Datos!$CC$3:$CG$1124,5,FALSE)</f>
        <v>0</v>
      </c>
      <c r="H1113" s="60">
        <f t="shared" si="37"/>
        <v>0</v>
      </c>
      <c r="I1113" s="53"/>
      <c r="J1113" s="53"/>
      <c r="K1113" s="53"/>
      <c r="L1113" s="53"/>
      <c r="M1113" s="54"/>
    </row>
    <row r="1114" spans="2:13">
      <c r="B1114" s="58">
        <f t="shared" si="36"/>
        <v>14</v>
      </c>
      <c r="C1114" s="59">
        <v>94884</v>
      </c>
      <c r="D1114" s="59" t="s">
        <v>18</v>
      </c>
      <c r="E1114" s="59" t="s">
        <v>22</v>
      </c>
      <c r="F1114" s="60">
        <f>VLOOKUP(C1114,Datos!$CC$3:$CG$1124,2,FALSE)</f>
        <v>1.4624300263793127E-7</v>
      </c>
      <c r="G1114" s="60">
        <f>VLOOKUP(C1114,Datos!$CC$3:$CG$1124,5,FALSE)</f>
        <v>1.2165000596058023E-7</v>
      </c>
      <c r="H1114" s="60">
        <f t="shared" si="37"/>
        <v>1.2204147767870515E-4</v>
      </c>
      <c r="I1114" s="53"/>
      <c r="J1114" s="53"/>
      <c r="K1114" s="53"/>
      <c r="L1114" s="53"/>
      <c r="M1114" s="54"/>
    </row>
    <row r="1115" spans="2:13">
      <c r="B1115" s="58">
        <f t="shared" si="36"/>
        <v>15</v>
      </c>
      <c r="C1115" s="59">
        <v>94885</v>
      </c>
      <c r="D1115" s="59" t="s">
        <v>18</v>
      </c>
      <c r="E1115" s="59" t="s">
        <v>21</v>
      </c>
      <c r="F1115" s="60">
        <f>VLOOKUP(C1115,Datos!$CC$3:$CG$1124,2,FALSE)</f>
        <v>0</v>
      </c>
      <c r="G1115" s="60">
        <f>VLOOKUP(C1115,Datos!$CC$3:$CG$1124,5,FALSE)</f>
        <v>0</v>
      </c>
      <c r="H1115" s="60">
        <f t="shared" si="37"/>
        <v>0</v>
      </c>
      <c r="I1115" s="53"/>
      <c r="J1115" s="53"/>
      <c r="K1115" s="53"/>
      <c r="L1115" s="53"/>
      <c r="M1115" s="54"/>
    </row>
    <row r="1116" spans="2:13">
      <c r="B1116" s="58">
        <f t="shared" si="36"/>
        <v>14</v>
      </c>
      <c r="C1116" s="59">
        <v>94886</v>
      </c>
      <c r="D1116" s="59" t="s">
        <v>18</v>
      </c>
      <c r="E1116" s="59" t="s">
        <v>20</v>
      </c>
      <c r="F1116" s="60">
        <f>VLOOKUP(C1116,Datos!$CC$3:$CG$1124,2,FALSE)</f>
        <v>0</v>
      </c>
      <c r="G1116" s="60">
        <f>VLOOKUP(C1116,Datos!$CC$3:$CG$1124,5,FALSE)</f>
        <v>0</v>
      </c>
      <c r="H1116" s="60">
        <f t="shared" si="37"/>
        <v>0</v>
      </c>
      <c r="I1116" s="53"/>
      <c r="J1116" s="53"/>
      <c r="K1116" s="53"/>
      <c r="L1116" s="53"/>
      <c r="M1116" s="54"/>
    </row>
    <row r="1117" spans="2:13">
      <c r="B1117" s="58">
        <f t="shared" si="36"/>
        <v>14</v>
      </c>
      <c r="C1117" s="59">
        <v>94887</v>
      </c>
      <c r="D1117" s="59" t="s">
        <v>18</v>
      </c>
      <c r="E1117" s="59" t="s">
        <v>19</v>
      </c>
      <c r="F1117" s="60">
        <f>VLOOKUP(C1117,Datos!$CC$3:$CG$1124,2,FALSE)</f>
        <v>0</v>
      </c>
      <c r="G1117" s="60">
        <f>VLOOKUP(C1117,Datos!$CC$3:$CG$1124,5,FALSE)</f>
        <v>0</v>
      </c>
      <c r="H1117" s="60">
        <f t="shared" si="37"/>
        <v>0</v>
      </c>
      <c r="I1117" s="53"/>
      <c r="J1117" s="53"/>
      <c r="K1117" s="53"/>
      <c r="L1117" s="53"/>
      <c r="M1117" s="54"/>
    </row>
    <row r="1118" spans="2:13">
      <c r="B1118" s="58">
        <f t="shared" si="36"/>
        <v>13</v>
      </c>
      <c r="C1118" s="59">
        <v>94888</v>
      </c>
      <c r="D1118" s="59" t="s">
        <v>18</v>
      </c>
      <c r="E1118" s="59" t="s">
        <v>17</v>
      </c>
      <c r="F1118" s="60">
        <f>VLOOKUP(C1118,Datos!$CC$3:$CG$1124,2,FALSE)</f>
        <v>5.8497201055172509E-7</v>
      </c>
      <c r="G1118" s="60">
        <f>VLOOKUP(C1118,Datos!$CC$3:$CG$1124,5,FALSE)</f>
        <v>2.1506449157508834E-7</v>
      </c>
      <c r="H1118" s="60">
        <f t="shared" si="37"/>
        <v>2.1575657264290057E-4</v>
      </c>
      <c r="I1118" s="53"/>
      <c r="J1118" s="53"/>
      <c r="K1118" s="53"/>
      <c r="L1118" s="53"/>
      <c r="M1118" s="54"/>
    </row>
    <row r="1119" spans="2:13">
      <c r="B1119" s="58">
        <f t="shared" si="36"/>
        <v>1</v>
      </c>
      <c r="C1119" s="59">
        <v>95001</v>
      </c>
      <c r="D1119" s="59" t="s">
        <v>13</v>
      </c>
      <c r="E1119" s="59" t="s">
        <v>16</v>
      </c>
      <c r="F1119" s="60">
        <f>VLOOKUP(C1119,Datos!$CC$3:$CG$1124,2,FALSE)</f>
        <v>3.8988384503272481E-3</v>
      </c>
      <c r="G1119" s="60">
        <f>VLOOKUP(C1119,Datos!$CC$3:$CG$1124,5,FALSE)</f>
        <v>3.8709213805405351E-3</v>
      </c>
      <c r="H1119" s="60">
        <f t="shared" si="37"/>
        <v>0.83369885411587963</v>
      </c>
      <c r="I1119" s="53"/>
      <c r="J1119" s="53"/>
      <c r="K1119" s="53"/>
      <c r="L1119" s="53"/>
      <c r="M1119" s="54"/>
    </row>
    <row r="1120" spans="2:13">
      <c r="B1120" s="58">
        <f t="shared" si="36"/>
        <v>5</v>
      </c>
      <c r="C1120" s="59">
        <v>95015</v>
      </c>
      <c r="D1120" s="59" t="s">
        <v>13</v>
      </c>
      <c r="E1120" s="59" t="s">
        <v>15</v>
      </c>
      <c r="F1120" s="60">
        <f>VLOOKUP(C1120,Datos!$CC$3:$CG$1124,2,FALSE)</f>
        <v>2.7025706887489704E-4</v>
      </c>
      <c r="G1120" s="60">
        <f>VLOOKUP(C1120,Datos!$CC$3:$CG$1124,5,FALSE)</f>
        <v>3.3803642926226105E-4</v>
      </c>
      <c r="H1120" s="60">
        <f t="shared" si="37"/>
        <v>7.2804522753189382E-2</v>
      </c>
      <c r="I1120" s="53"/>
      <c r="J1120" s="53"/>
      <c r="K1120" s="53"/>
      <c r="L1120" s="53"/>
      <c r="M1120" s="54"/>
    </row>
    <row r="1121" spans="2:13">
      <c r="B1121" s="58">
        <f t="shared" si="36"/>
        <v>3</v>
      </c>
      <c r="C1121" s="59">
        <v>95025</v>
      </c>
      <c r="D1121" s="59" t="s">
        <v>13</v>
      </c>
      <c r="E1121" s="59" t="s">
        <v>14</v>
      </c>
      <c r="F1121" s="60">
        <f>VLOOKUP(C1121,Datos!$CC$3:$CG$1124,2,FALSE)</f>
        <v>3.8169423688500062E-4</v>
      </c>
      <c r="G1121" s="60">
        <f>VLOOKUP(C1121,Datos!$CC$3:$CG$1124,5,FALSE)</f>
        <v>3.3903917467282163E-4</v>
      </c>
      <c r="H1121" s="60">
        <f t="shared" si="37"/>
        <v>7.302048882885212E-2</v>
      </c>
      <c r="I1121" s="53"/>
      <c r="J1121" s="53"/>
      <c r="K1121" s="53"/>
      <c r="L1121" s="53"/>
      <c r="M1121" s="54"/>
    </row>
    <row r="1122" spans="2:13">
      <c r="B1122" s="58">
        <f t="shared" si="36"/>
        <v>4</v>
      </c>
      <c r="C1122" s="59">
        <v>95200</v>
      </c>
      <c r="D1122" s="59" t="s">
        <v>13</v>
      </c>
      <c r="E1122" s="59" t="s">
        <v>12</v>
      </c>
      <c r="F1122" s="60">
        <f>VLOOKUP(C1122,Datos!$CC$3:$CG$1124,2,FALSE)</f>
        <v>9.2279334664534639E-5</v>
      </c>
      <c r="G1122" s="60">
        <f>VLOOKUP(C1122,Datos!$CC$3:$CG$1124,5,FALSE)</f>
        <v>2.7511923883107985E-4</v>
      </c>
      <c r="H1122" s="60">
        <f t="shared" si="37"/>
        <v>5.9253746488303921E-2</v>
      </c>
      <c r="I1122" s="53"/>
      <c r="J1122" s="53"/>
      <c r="K1122" s="53"/>
      <c r="L1122" s="53"/>
      <c r="M1122" s="54"/>
    </row>
    <row r="1123" spans="2:13">
      <c r="B1123" s="58">
        <f t="shared" si="36"/>
        <v>1</v>
      </c>
      <c r="C1123" s="59">
        <v>97001</v>
      </c>
      <c r="D1123" s="59" t="s">
        <v>6</v>
      </c>
      <c r="E1123" s="59" t="s">
        <v>11</v>
      </c>
      <c r="F1123" s="60">
        <f>VLOOKUP(C1123,Datos!$CC$3:$CG$1124,2,FALSE)</f>
        <v>5.0585454612460433E-4</v>
      </c>
      <c r="G1123" s="60">
        <f>VLOOKUP(C1123,Datos!$CC$3:$CG$1124,5,FALSE)</f>
        <v>6.3039971858220461E-4</v>
      </c>
      <c r="H1123" s="60">
        <f t="shared" si="37"/>
        <v>1.1565955646052291</v>
      </c>
      <c r="I1123" s="53"/>
      <c r="J1123" s="53"/>
      <c r="K1123" s="53"/>
      <c r="L1123" s="53"/>
      <c r="M1123" s="54"/>
    </row>
    <row r="1124" spans="2:13">
      <c r="B1124" s="58">
        <f t="shared" si="36"/>
        <v>5</v>
      </c>
      <c r="C1124" s="59">
        <v>97161</v>
      </c>
      <c r="D1124" s="59" t="s">
        <v>6</v>
      </c>
      <c r="E1124" s="59" t="s">
        <v>10</v>
      </c>
      <c r="F1124" s="60">
        <f>VLOOKUP(C1124,Datos!$CC$3:$CG$1124,2,FALSE)</f>
        <v>3.2173460580344885E-5</v>
      </c>
      <c r="G1124" s="60">
        <f>VLOOKUP(C1124,Datos!$CC$3:$CG$1124,5,FALSE)</f>
        <v>6.7929870852618878E-5</v>
      </c>
      <c r="H1124" s="60">
        <f t="shared" si="37"/>
        <v>0.12463106346088855</v>
      </c>
      <c r="I1124" s="53"/>
      <c r="J1124" s="53"/>
      <c r="K1124" s="53"/>
      <c r="L1124" s="53"/>
      <c r="M1124" s="54"/>
    </row>
    <row r="1125" spans="2:13">
      <c r="B1125" s="58">
        <f t="shared" si="36"/>
        <v>8</v>
      </c>
      <c r="C1125" s="59">
        <v>97511</v>
      </c>
      <c r="D1125" s="59" t="s">
        <v>6</v>
      </c>
      <c r="E1125" s="59" t="s">
        <v>9</v>
      </c>
      <c r="F1125" s="60">
        <f>VLOOKUP(C1125,Datos!$CC$3:$CG$1124,2,FALSE)</f>
        <v>0</v>
      </c>
      <c r="G1125" s="60">
        <f>VLOOKUP(C1125,Datos!$CC$3:$CG$1124,5,FALSE)</f>
        <v>0</v>
      </c>
      <c r="H1125" s="60">
        <f t="shared" si="37"/>
        <v>0</v>
      </c>
      <c r="I1125" s="53"/>
      <c r="J1125" s="53"/>
      <c r="K1125" s="53"/>
      <c r="L1125" s="53"/>
      <c r="M1125" s="54"/>
    </row>
    <row r="1126" spans="2:13">
      <c r="B1126" s="58">
        <f t="shared" si="36"/>
        <v>5</v>
      </c>
      <c r="C1126" s="59">
        <v>97666</v>
      </c>
      <c r="D1126" s="59" t="s">
        <v>6</v>
      </c>
      <c r="E1126" s="59" t="s">
        <v>8</v>
      </c>
      <c r="F1126" s="60">
        <f>VLOOKUP(C1126,Datos!$CC$3:$CG$1124,2,FALSE)</f>
        <v>4.6797760844138007E-6</v>
      </c>
      <c r="G1126" s="60">
        <f>VLOOKUP(C1126,Datos!$CC$3:$CG$1124,5,FALSE)</f>
        <v>1.0097628915486882E-5</v>
      </c>
      <c r="H1126" s="60">
        <f t="shared" si="37"/>
        <v>1.8526139007402971E-2</v>
      </c>
      <c r="I1126" s="53"/>
      <c r="J1126" s="53"/>
      <c r="K1126" s="53"/>
      <c r="L1126" s="53"/>
      <c r="M1126" s="54"/>
    </row>
    <row r="1127" spans="2:13">
      <c r="B1127" s="58">
        <f t="shared" si="36"/>
        <v>7</v>
      </c>
      <c r="C1127" s="59">
        <v>97777</v>
      </c>
      <c r="D1127" s="59" t="s">
        <v>6</v>
      </c>
      <c r="E1127" s="59" t="s">
        <v>7</v>
      </c>
      <c r="F1127" s="60">
        <f>VLOOKUP(C1127,Datos!$CC$3:$CG$1124,2,FALSE)</f>
        <v>0</v>
      </c>
      <c r="G1127" s="60">
        <f>VLOOKUP(C1127,Datos!$CC$3:$CG$1124,5,FALSE)</f>
        <v>0</v>
      </c>
      <c r="H1127" s="60">
        <f t="shared" si="37"/>
        <v>0</v>
      </c>
      <c r="I1127" s="53"/>
      <c r="J1127" s="53"/>
      <c r="K1127" s="53"/>
      <c r="L1127" s="53"/>
      <c r="M1127" s="54"/>
    </row>
    <row r="1128" spans="2:13">
      <c r="B1128" s="58">
        <f t="shared" si="36"/>
        <v>5</v>
      </c>
      <c r="C1128" s="59">
        <v>97889</v>
      </c>
      <c r="D1128" s="59" t="s">
        <v>6</v>
      </c>
      <c r="E1128" s="59" t="s">
        <v>5</v>
      </c>
      <c r="F1128" s="60">
        <f>VLOOKUP(C1128,Datos!$CC$3:$CG$1124,2,FALSE)</f>
        <v>2.3398880422069004E-6</v>
      </c>
      <c r="G1128" s="60">
        <f>VLOOKUP(C1128,Datos!$CC$3:$CG$1124,5,FALSE)</f>
        <v>2.0667706066606905E-6</v>
      </c>
      <c r="H1128" s="60">
        <f t="shared" si="37"/>
        <v>3.7919079692744196E-3</v>
      </c>
      <c r="I1128" s="53"/>
      <c r="J1128" s="53"/>
      <c r="K1128" s="53"/>
      <c r="L1128" s="53"/>
      <c r="M1128" s="54"/>
    </row>
    <row r="1129" spans="2:13">
      <c r="B1129" s="58">
        <f t="shared" si="36"/>
        <v>1</v>
      </c>
      <c r="C1129" s="59">
        <v>99001</v>
      </c>
      <c r="D1129" s="59" t="s">
        <v>1</v>
      </c>
      <c r="E1129" s="59" t="s">
        <v>4</v>
      </c>
      <c r="F1129" s="60">
        <f>VLOOKUP(C1129,Datos!$CC$3:$CG$1124,2,FALSE)</f>
        <v>5.8131593548577684E-4</v>
      </c>
      <c r="G1129" s="60">
        <f>VLOOKUP(C1129,Datos!$CC$3:$CG$1124,5,FALSE)</f>
        <v>4.2468961807693161E-4</v>
      </c>
      <c r="H1129" s="60">
        <f t="shared" si="37"/>
        <v>0.43675734379534742</v>
      </c>
      <c r="I1129" s="53"/>
      <c r="J1129" s="53"/>
      <c r="K1129" s="53"/>
      <c r="L1129" s="53"/>
      <c r="M1129" s="54"/>
    </row>
    <row r="1130" spans="2:13">
      <c r="B1130" s="58">
        <f t="shared" si="36"/>
        <v>3</v>
      </c>
      <c r="C1130" s="59">
        <v>99524</v>
      </c>
      <c r="D1130" s="59" t="s">
        <v>1</v>
      </c>
      <c r="E1130" s="59" t="s">
        <v>3</v>
      </c>
      <c r="F1130" s="60">
        <f>VLOOKUP(C1130,Datos!$CC$3:$CG$1124,2,FALSE)</f>
        <v>1.9698932455329343E-4</v>
      </c>
      <c r="G1130" s="60">
        <f>VLOOKUP(C1130,Datos!$CC$3:$CG$1124,5,FALSE)</f>
        <v>1.7168666292649082E-4</v>
      </c>
      <c r="H1130" s="60">
        <f t="shared" si="37"/>
        <v>0.17656520826764793</v>
      </c>
      <c r="I1130" s="53"/>
      <c r="J1130" s="53"/>
      <c r="K1130" s="53"/>
      <c r="L1130" s="53"/>
      <c r="M1130" s="54"/>
    </row>
    <row r="1131" spans="2:13">
      <c r="B1131" s="58">
        <f t="shared" si="36"/>
        <v>3</v>
      </c>
      <c r="C1131" s="59">
        <v>99624</v>
      </c>
      <c r="D1131" s="59" t="s">
        <v>1</v>
      </c>
      <c r="E1131" s="59" t="s">
        <v>2</v>
      </c>
      <c r="F1131" s="60">
        <f>VLOOKUP(C1131,Datos!$CC$3:$CG$1124,2,FALSE)</f>
        <v>4.2995442775551796E-5</v>
      </c>
      <c r="G1131" s="60">
        <f>VLOOKUP(C1131,Datos!$CC$3:$CG$1124,5,FALSE)</f>
        <v>5.4609845634267321E-5</v>
      </c>
      <c r="H1131" s="60">
        <f t="shared" si="37"/>
        <v>5.6161606286254787E-2</v>
      </c>
      <c r="I1131" s="53"/>
      <c r="J1131" s="53"/>
      <c r="K1131" s="53"/>
      <c r="L1131" s="53"/>
      <c r="M1131" s="54"/>
    </row>
    <row r="1132" spans="2:13">
      <c r="B1132" s="58">
        <f t="shared" si="36"/>
        <v>1</v>
      </c>
      <c r="C1132" s="59">
        <v>99773</v>
      </c>
      <c r="D1132" s="59" t="s">
        <v>1</v>
      </c>
      <c r="E1132" s="59" t="s">
        <v>0</v>
      </c>
      <c r="F1132" s="60">
        <f>VLOOKUP(C1132,Datos!$CC$3:$CG$1124,2,FALSE)</f>
        <v>1.5106902172498302E-4</v>
      </c>
      <c r="G1132" s="60">
        <f>VLOOKUP(C1132,Datos!$CC$3:$CG$1124,5,FALSE)</f>
        <v>2.1286454792219874E-4</v>
      </c>
      <c r="H1132" s="60">
        <f t="shared" si="37"/>
        <v>0.2189131793701056</v>
      </c>
      <c r="I1132" s="53"/>
      <c r="J1132" s="53"/>
      <c r="K1132" s="53"/>
      <c r="L1132" s="53"/>
      <c r="M1132" s="54"/>
    </row>
    <row r="1133" spans="2:13" ht="16.5" thickBot="1">
      <c r="B1133" s="63"/>
      <c r="C1133" s="64"/>
      <c r="D1133" s="64"/>
      <c r="E1133" s="64"/>
      <c r="F1133" s="64"/>
      <c r="G1133" s="64"/>
      <c r="H1133" s="64"/>
      <c r="I1133" s="64"/>
      <c r="J1133" s="64"/>
      <c r="K1133" s="64"/>
      <c r="L1133" s="64"/>
      <c r="M1133" s="65"/>
    </row>
  </sheetData>
  <mergeCells count="2">
    <mergeCell ref="J9:L9"/>
    <mergeCell ref="C9:H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anguage xmlns="http://schemas.microsoft.com/sharepoint/v3">Inglés</Language>
    <_Source xmlns="http://schemas.microsoft.com/sharepoint/v3/fields" xsi:nil="true"/>
    <_DCDateModified xmlns="http://schemas.microsoft.com/sharepoint/v3/fields" xsi:nil="true"/>
    <_Publisher xmlns="http://schemas.microsoft.com/sharepoint/v3/fields" xsi:nil="true"/>
    <_Relation xmlns="http://schemas.microsoft.com/sharepoint/v3/fields" xsi:nil="true"/>
    <_Contributor xmlns="http://schemas.microsoft.com/sharepoint/v3/fields" xsi:nil="true"/>
    <_Format xmlns="http://schemas.microsoft.com/sharepoint/v3/fields" xsi:nil="true"/>
    <_Coverage xmlns="http://schemas.microsoft.com/sharepoint/v3/fields" xsi:nil="true"/>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DNPOI-74-181</_dlc_DocId>
    <_dlc_DocIdUrl xmlns="af7f7f6b-44e7-444a-90a4-d02bbf46acb6">
      <Url>https://colaboracion.dnp.gov.co/CDT/_layouts/15/DocIdRedir.aspx?ID=DNPOI-74-181</Url>
      <Description>DNPOI-74-181</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Basico DNP" ma:contentTypeID="0x01010B005296897013BAF84B858553682CCFA4C2005ECB757A642A5045B43ADD92E3B59AF6" ma:contentTypeVersion="8" ma:contentTypeDescription="Tipo de contenido basico DNP" ma:contentTypeScope="" ma:versionID="a5210c9aa8857ad7d781e1578ca684d7">
  <xsd:schema xmlns:xsd="http://www.w3.org/2001/XMLSchema" xmlns:xs="http://www.w3.org/2001/XMLSchema" xmlns:p="http://schemas.microsoft.com/office/2006/metadata/properties" xmlns:ns1="http://schemas.microsoft.com/sharepoint/v3" xmlns:ns2="http://schemas.microsoft.com/sharepoint/v3/fields" xmlns:ns3="af7f7f6b-44e7-444a-90a4-d02bbf46acb6" targetNamespace="http://schemas.microsoft.com/office/2006/metadata/properties" ma:root="true" ma:fieldsID="593d5de085b252cd7b3a568331a8e1c0" ns1:_="" ns2:_="" ns3:_="">
    <xsd:import namespace="http://schemas.microsoft.com/sharepoint/v3"/>
    <xsd:import namespace="http://schemas.microsoft.com/sharepoint/v3/fields"/>
    <xsd:import namespace="af7f7f6b-44e7-444a-90a4-d02bbf46acb6"/>
    <xsd:element name="properties">
      <xsd:complexType>
        <xsd:sequence>
          <xsd:element name="documentManagement">
            <xsd:complexType>
              <xsd:all>
                <xsd:element ref="ns2:_Contributor" minOccurs="0"/>
                <xsd:element ref="ns2:_Coverage" minOccurs="0"/>
                <xsd:element ref="ns2:_DCDateCreated" minOccurs="0"/>
                <xsd:element ref="ns2:_DCDateModified" minOccurs="0"/>
                <xsd:element ref="ns2:_Format" minOccurs="0"/>
                <xsd:element ref="ns2:_Identifier" minOccurs="0"/>
                <xsd:element ref="ns1:Language" minOccurs="0"/>
                <xsd:element ref="ns2:_Publisher" minOccurs="0"/>
                <xsd:element ref="ns2:_Relation" minOccurs="0"/>
                <xsd:element ref="ns2:_RightsManagement" minOccurs="0"/>
                <xsd:element ref="ns2:_Source" minOccurs="0"/>
                <xsd:element ref="ns2:_ResourceType"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5"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7"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8" nillable="true" ma:displayName="Cobertura" ma:description="La extensión o el ámbito" ma:internalName="_Coverage">
      <xsd:simpleType>
        <xsd:restriction base="dms:Text"/>
      </xsd:simpleType>
    </xsd:element>
    <xsd:element name="_DCDateCreated" ma:index="10" nillable="true" ma:displayName="Fecha de creación" ma:description="Fecha en la que se creó el recurso" ma:format="DateTime" ma:internalName="_DCDateCreated">
      <xsd:simpleType>
        <xsd:restriction base="dms:DateTime"/>
      </xsd:simpleType>
    </xsd:element>
    <xsd:element name="_DCDateModified" ma:index="11" nillable="true" ma:displayName="Fecha de modificación" ma:description="Fecha en la que se modificó el recurso por última vez" ma:format="DateTime" ma:internalName="_DCDateModified">
      <xsd:simpleType>
        <xsd:restriction base="dms:DateTime"/>
      </xsd:simpleType>
    </xsd:element>
    <xsd:element name="_Format" ma:index="13" nillable="true" ma:displayName="Formato" ma:description="Tipo de medio, formato de archivo o dimensiones" ma:internalName="_Format">
      <xsd:simpleType>
        <xsd:restriction base="dms:Text"/>
      </xsd:simpleType>
    </xsd:element>
    <xsd:element name="_Identifier" ma:index="14"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6" nillable="true" ma:displayName="Redactor" ma:description="La persona, organización o servicio que publicó este recurso" ma:internalName="_Publisher">
      <xsd:simpleType>
        <xsd:restriction base="dms:Text"/>
      </xsd:simpleType>
    </xsd:element>
    <xsd:element name="_Relation" ma:index="17" nillable="true" ma:displayName="Relación" ma:description="Referencias a los recursos relacionados" ma:internalName="_Relation">
      <xsd:simpleType>
        <xsd:restriction base="dms:Note">
          <xsd:maxLength value="255"/>
        </xsd:restriction>
      </xsd:simpleType>
    </xsd:element>
    <xsd:element name="_RightsManagement" ma:index="18"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9" nillable="true" ma:displayName="Origen" ma:description="Referencias a los recursos de los que se deriva este recurso" ma:internalName="_Source">
      <xsd:simpleType>
        <xsd:restriction base="dms:Note">
          <xsd:maxLength value="255"/>
        </xsd:restriction>
      </xsd:simpleType>
    </xsd:element>
    <xsd:element name="_ResourceType" ma:index="23"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9" ma:displayName="Creator"/>
        <xsd:element ref="dcterms:created" minOccurs="0" maxOccurs="1"/>
        <xsd:element ref="dc:identifier" minOccurs="0" maxOccurs="1"/>
        <xsd:element name="contentType" minOccurs="0" maxOccurs="1" type="xsd:string" ma:index="0" ma:displayName="Tipo de contenido"/>
        <xsd:element ref="dc:title" minOccurs="0" maxOccurs="1" ma:index="22" ma:displayName="Título"/>
        <xsd:element ref="dc:subject" minOccurs="0" maxOccurs="1" ma:index="21" ma:displayName="Asunto"/>
        <xsd:element ref="dc:description" minOccurs="0" maxOccurs="1" ma:index="12" ma:displayName="Description"/>
        <xsd:element name="keywords" minOccurs="0" maxOccurs="1" type="xsd:string" ma:index="20"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03A8BB-6533-4231-846B-33D026B435EC}">
  <ds:schemaRefs>
    <ds:schemaRef ds:uri="http://schemas.openxmlformats.org/package/2006/metadata/core-properties"/>
    <ds:schemaRef ds:uri="http://schemas.microsoft.com/office/2006/documentManagement/types"/>
    <ds:schemaRef ds:uri="http://purl.org/dc/dcmitype/"/>
    <ds:schemaRef ds:uri="http://www.w3.org/XML/1998/namespace"/>
    <ds:schemaRef ds:uri="http://purl.org/dc/elements/1.1/"/>
    <ds:schemaRef ds:uri="af7f7f6b-44e7-444a-90a4-d02bbf46acb6"/>
    <ds:schemaRef ds:uri="http://purl.org/dc/terms/"/>
    <ds:schemaRef ds:uri="http://schemas.microsoft.com/office/infopath/2007/PartnerControls"/>
    <ds:schemaRef ds:uri="http://schemas.microsoft.com/sharepoint/v3/field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C3F6245F-F6F1-4B9B-B03B-179856A1C4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af7f7f6b-44e7-444a-90a4-d02bbf46a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2E48A0-60EC-4E06-B60E-E8FDDAA2D47D}">
  <ds:schemaRefs>
    <ds:schemaRef ds:uri="http://schemas.microsoft.com/sharepoint/events"/>
  </ds:schemaRefs>
</ds:datastoreItem>
</file>

<file path=customXml/itemProps4.xml><?xml version="1.0" encoding="utf-8"?>
<ds:datastoreItem xmlns:ds="http://schemas.openxmlformats.org/officeDocument/2006/customXml" ds:itemID="{AC728F38-0BF3-44FD-BC1A-8BAC0E0768F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Datos</vt:lpstr>
      <vt:lpstr>Instrucciones de uso</vt:lpstr>
      <vt:lpstr>Parametros</vt:lpstr>
      <vt:lpstr>Ponderación por derecho</vt:lpstr>
      <vt:lpstr>Resultados</vt:lpstr>
      <vt:lpstr>Afro</vt:lpstr>
      <vt:lpstr>CTerritorial</vt:lpstr>
      <vt:lpstr>Etnico</vt:lpstr>
      <vt:lpstr>Necesidad</vt:lpstr>
      <vt:lpstr>PlanesRR</vt:lpstr>
      <vt:lpstr>Priorizado</vt:lpstr>
      <vt:lpstr>SRC</vt:lpstr>
      <vt:lpstr>ZMRT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Microsoft Office</dc:creator>
  <cp:lastModifiedBy>Usuario de Windows</cp:lastModifiedBy>
  <dcterms:created xsi:type="dcterms:W3CDTF">2016-12-05T02:23:34Z</dcterms:created>
  <dcterms:modified xsi:type="dcterms:W3CDTF">2017-10-23T19:10:18Z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0x01010B005296897013BAF84B858553682CCFA4C2005ECB757A642A5045B43ADD92E3B59AF6</vt:lpwstr>
  </property>
  <property fmtid="{D5CDD505-2E9C-101B-9397-08002B2CF9AE}" pid="3" name="_dlc_DocIdItemGuid">
    <vt:lpwstr>4c2409ec-6d10-43f0-bc89-04924de53b2c</vt:lpwstr>
  </property>
</Properties>
</file>